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tyrov\Perikova\RFS\Парадигма\2023\"/>
    </mc:Choice>
  </mc:AlternateContent>
  <xr:revisionPtr revIDLastSave="0" documentId="8_{8E9F5EC0-E678-4CD7-A320-543FD2194729}" xr6:coauthVersionLast="47" xr6:coauthVersionMax="47" xr10:uidLastSave="{00000000-0000-0000-0000-000000000000}"/>
  <bookViews>
    <workbookView xWindow="-98" yWindow="-98" windowWidth="22695" windowHeight="14476" tabRatio="1000" xr2:uid="{00000000-000D-0000-FFFF-FFFF00000000}"/>
  </bookViews>
  <sheets>
    <sheet name="Base" sheetId="71" r:id="rId1"/>
    <sheet name="Seq1_1" sheetId="69" r:id="rId2"/>
    <sheet name="Seq1_2" sheetId="68" r:id="rId3"/>
    <sheet name="Seq1_3" sheetId="67" r:id="rId4"/>
    <sheet name="Seq1_4" sheetId="70" r:id="rId5"/>
    <sheet name="Seq1" sheetId="12" r:id="rId6"/>
    <sheet name="Seq2" sheetId="28" r:id="rId7"/>
    <sheet name="Seq3" sheetId="30" r:id="rId8"/>
    <sheet name="Seq4" sheetId="31" r:id="rId9"/>
    <sheet name="Seq1_1 (2)" sheetId="64" r:id="rId10"/>
    <sheet name="Seq5" sheetId="32" r:id="rId11"/>
    <sheet name="Seq6" sheetId="33" r:id="rId12"/>
    <sheet name="Seq7" sheetId="34" r:id="rId13"/>
    <sheet name="Seq8" sheetId="35" r:id="rId14"/>
    <sheet name="Seq9" sheetId="36" r:id="rId15"/>
    <sheet name="Seq10" sheetId="37" r:id="rId16"/>
    <sheet name="Seq11" sheetId="38" r:id="rId17"/>
    <sheet name="Seq12" sheetId="39" r:id="rId18"/>
    <sheet name="Seq13" sheetId="40" r:id="rId19"/>
    <sheet name="Seq14" sheetId="41" r:id="rId20"/>
    <sheet name="Seq15" sheetId="42" r:id="rId21"/>
    <sheet name="Seq16" sheetId="43" r:id="rId22"/>
    <sheet name="Seq17" sheetId="44" r:id="rId23"/>
    <sheet name="Seq18" sheetId="45" r:id="rId24"/>
    <sheet name="Seq19" sheetId="46" r:id="rId25"/>
    <sheet name="Seq20" sheetId="47" r:id="rId26"/>
    <sheet name="Seq21" sheetId="48" r:id="rId27"/>
    <sheet name="Seq23" sheetId="50" r:id="rId28"/>
    <sheet name="Seq22" sheetId="49" r:id="rId29"/>
    <sheet name="Seq24" sheetId="51" r:id="rId30"/>
    <sheet name="Seq25" sheetId="52" r:id="rId31"/>
    <sheet name="Seq26" sheetId="53" r:id="rId32"/>
    <sheet name="Seq27" sheetId="54" r:id="rId33"/>
    <sheet name="Seq28" sheetId="55" r:id="rId34"/>
    <sheet name="Seq29" sheetId="56" r:id="rId35"/>
    <sheet name="Seq30" sheetId="57" r:id="rId36"/>
    <sheet name="Seq31" sheetId="58" r:id="rId37"/>
    <sheet name="Seq32" sheetId="59" r:id="rId38"/>
    <sheet name="Sheet2" sheetId="60" r:id="rId39"/>
    <sheet name="audio_list_stym" sheetId="2" r:id="rId40"/>
    <sheet name="metki" sheetId="10" r:id="rId41"/>
    <sheet name="total_visual_stym" sheetId="1" r:id="rId42"/>
    <sheet name="quest_экспл" sheetId="3" r:id="rId43"/>
    <sheet name="quest_импл" sheetId="7" r:id="rId44"/>
    <sheet name="Sheet1" sheetId="29" r:id="rId45"/>
  </sheets>
  <definedNames>
    <definedName name="_xlnm._FilterDatabase" localSheetId="39" hidden="1">audio_list_stym!$B$1:$B$318</definedName>
    <definedName name="_xlnm._FilterDatabase" localSheetId="5" hidden="1">'Seq1'!$A$1:$BB$145</definedName>
    <definedName name="_xlnm._FilterDatabase" localSheetId="1" hidden="1">Seq1_1!$A$1:$AA$132</definedName>
    <definedName name="_xlnm._FilterDatabase" localSheetId="2" hidden="1">Seq1_2!$A$1:$AA$132</definedName>
    <definedName name="_xlnm._FilterDatabase" localSheetId="3" hidden="1">Seq1_3!$A$1:$AA$132</definedName>
    <definedName name="_xlnm._FilterDatabase" localSheetId="4" hidden="1">Seq1_4!$A$1:$AA$132</definedName>
    <definedName name="_xlnm._FilterDatabase" localSheetId="15" hidden="1">'Seq10'!$A$1:$BB$145</definedName>
    <definedName name="_xlnm._FilterDatabase" localSheetId="16" hidden="1">'Seq11'!$A$1:$BB$145</definedName>
    <definedName name="_xlnm._FilterDatabase" localSheetId="17" hidden="1">'Seq12'!$A$1:$BB$145</definedName>
    <definedName name="_xlnm._FilterDatabase" localSheetId="18" hidden="1">'Seq13'!$A$1:$BB$145</definedName>
    <definedName name="_xlnm._FilterDatabase" localSheetId="19" hidden="1">'Seq14'!$A$1:$BB$145</definedName>
    <definedName name="_xlnm._FilterDatabase" localSheetId="20" hidden="1">'Seq15'!$A$1:$BB$145</definedName>
    <definedName name="_xlnm._FilterDatabase" localSheetId="21" hidden="1">'Seq16'!$A$1:$BB$145</definedName>
    <definedName name="_xlnm._FilterDatabase" localSheetId="22" hidden="1">'Seq17'!$A$1:$BB$145</definedName>
    <definedName name="_xlnm._FilterDatabase" localSheetId="23" hidden="1">'Seq18'!$A$1:$BB$145</definedName>
    <definedName name="_xlnm._FilterDatabase" localSheetId="24" hidden="1">'Seq19'!$A$1:$BB$145</definedName>
    <definedName name="_xlnm._FilterDatabase" localSheetId="6" hidden="1">'Seq2'!$A$1:$BB$145</definedName>
    <definedName name="_xlnm._FilterDatabase" localSheetId="25" hidden="1">'Seq20'!$A$1:$BB$145</definedName>
    <definedName name="_xlnm._FilterDatabase" localSheetId="26" hidden="1">'Seq21'!$A$1:$BB$145</definedName>
    <definedName name="_xlnm._FilterDatabase" localSheetId="28" hidden="1">'Seq22'!$A$1:$BB$145</definedName>
    <definedName name="_xlnm._FilterDatabase" localSheetId="27" hidden="1">'Seq23'!$A$1:$BB$145</definedName>
    <definedName name="_xlnm._FilterDatabase" localSheetId="29" hidden="1">'Seq24'!$A$1:$BB$145</definedName>
    <definedName name="_xlnm._FilterDatabase" localSheetId="30" hidden="1">'Seq25'!$A$1:$BB$145</definedName>
    <definedName name="_xlnm._FilterDatabase" localSheetId="31" hidden="1">'Seq26'!$A$1:$BB$145</definedName>
    <definedName name="_xlnm._FilterDatabase" localSheetId="32" hidden="1">'Seq27'!$A$1:$BB$145</definedName>
    <definedName name="_xlnm._FilterDatabase" localSheetId="33" hidden="1">'Seq28'!$A$1:$BB$145</definedName>
    <definedName name="_xlnm._FilterDatabase" localSheetId="34" hidden="1">'Seq29'!$A$1:$BB$145</definedName>
    <definedName name="_xlnm._FilterDatabase" localSheetId="7" hidden="1">'Seq3'!$A$1:$BB$145</definedName>
    <definedName name="_xlnm._FilterDatabase" localSheetId="35" hidden="1">'Seq30'!$A$1:$BB$145</definedName>
    <definedName name="_xlnm._FilterDatabase" localSheetId="36" hidden="1">'Seq31'!$A$1:$BB$145</definedName>
    <definedName name="_xlnm._FilterDatabase" localSheetId="37" hidden="1">'Seq32'!$A$1:$BB$145</definedName>
    <definedName name="_xlnm._FilterDatabase" localSheetId="8" hidden="1">'Seq4'!$A$1:$BB$145</definedName>
    <definedName name="_xlnm._FilterDatabase" localSheetId="10" hidden="1">'Seq5'!$A$1:$BB$145</definedName>
    <definedName name="_xlnm._FilterDatabase" localSheetId="11" hidden="1">'Seq6'!$A$1:$BB$145</definedName>
    <definedName name="_xlnm._FilterDatabase" localSheetId="12" hidden="1">'Seq7'!$A$1:$BB$145</definedName>
    <definedName name="_xlnm._FilterDatabase" localSheetId="13" hidden="1">'Seq8'!$A$1:$BB$145</definedName>
    <definedName name="_xlnm._FilterDatabase" localSheetId="14" hidden="1">'Seq9'!$A$1:$BB$145</definedName>
    <definedName name="_xlnm._FilterDatabase" localSheetId="41" hidden="1">total_visual_stym!$A$1:$A$193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5" i="67" l="1"/>
  <c r="H58" i="67"/>
  <c r="E29" i="70"/>
  <c r="L29" i="70" s="1"/>
  <c r="E96" i="70"/>
  <c r="E104" i="70"/>
  <c r="T132" i="70"/>
  <c r="U132" i="70" s="1"/>
  <c r="W132" i="70" s="1"/>
  <c r="T131" i="70"/>
  <c r="U131" i="70" s="1"/>
  <c r="W131" i="70" s="1"/>
  <c r="T130" i="70"/>
  <c r="U130" i="70" s="1"/>
  <c r="W130" i="70" s="1"/>
  <c r="T129" i="70"/>
  <c r="U129" i="70" s="1"/>
  <c r="W129" i="70" s="1"/>
  <c r="N129" i="70"/>
  <c r="G129" i="70"/>
  <c r="D129" i="70"/>
  <c r="E129" i="70" s="1"/>
  <c r="T128" i="70"/>
  <c r="U128" i="70" s="1"/>
  <c r="W128" i="70" s="1"/>
  <c r="N128" i="70"/>
  <c r="G128" i="70"/>
  <c r="D128" i="70"/>
  <c r="H128" i="70" s="1"/>
  <c r="T127" i="70"/>
  <c r="U127" i="70" s="1"/>
  <c r="W127" i="70" s="1"/>
  <c r="N127" i="70"/>
  <c r="G127" i="70"/>
  <c r="D127" i="70"/>
  <c r="E127" i="70" s="1"/>
  <c r="T126" i="70"/>
  <c r="U126" i="70" s="1"/>
  <c r="W126" i="70" s="1"/>
  <c r="N126" i="70"/>
  <c r="G126" i="70"/>
  <c r="D126" i="70"/>
  <c r="H126" i="70" s="1"/>
  <c r="T125" i="70"/>
  <c r="U125" i="70" s="1"/>
  <c r="W125" i="70" s="1"/>
  <c r="N125" i="70"/>
  <c r="G125" i="70"/>
  <c r="D125" i="70"/>
  <c r="E125" i="70" s="1"/>
  <c r="T124" i="70"/>
  <c r="U124" i="70" s="1"/>
  <c r="W124" i="70" s="1"/>
  <c r="N124" i="70"/>
  <c r="G124" i="70"/>
  <c r="D124" i="70"/>
  <c r="H124" i="70" s="1"/>
  <c r="T123" i="70"/>
  <c r="U123" i="70" s="1"/>
  <c r="W123" i="70" s="1"/>
  <c r="N123" i="70"/>
  <c r="G123" i="70"/>
  <c r="D123" i="70"/>
  <c r="E123" i="70" s="1"/>
  <c r="T122" i="70"/>
  <c r="U122" i="70" s="1"/>
  <c r="W122" i="70" s="1"/>
  <c r="N122" i="70"/>
  <c r="G122" i="70"/>
  <c r="D122" i="70"/>
  <c r="H122" i="70" s="1"/>
  <c r="T121" i="70"/>
  <c r="U121" i="70" s="1"/>
  <c r="W121" i="70" s="1"/>
  <c r="N121" i="70"/>
  <c r="G121" i="70"/>
  <c r="D121" i="70"/>
  <c r="E121" i="70" s="1"/>
  <c r="T120" i="70"/>
  <c r="U120" i="70" s="1"/>
  <c r="W120" i="70" s="1"/>
  <c r="N120" i="70"/>
  <c r="G120" i="70"/>
  <c r="D120" i="70"/>
  <c r="H120" i="70" s="1"/>
  <c r="U119" i="70"/>
  <c r="W119" i="70" s="1"/>
  <c r="T119" i="70"/>
  <c r="N119" i="70"/>
  <c r="G119" i="70"/>
  <c r="D119" i="70"/>
  <c r="E119" i="70" s="1"/>
  <c r="T118" i="70"/>
  <c r="U118" i="70" s="1"/>
  <c r="W118" i="70" s="1"/>
  <c r="N118" i="70"/>
  <c r="G118" i="70"/>
  <c r="D118" i="70"/>
  <c r="H118" i="70" s="1"/>
  <c r="T117" i="70"/>
  <c r="U117" i="70" s="1"/>
  <c r="W117" i="70" s="1"/>
  <c r="N117" i="70"/>
  <c r="G117" i="70"/>
  <c r="D117" i="70"/>
  <c r="E117" i="70" s="1"/>
  <c r="T116" i="70"/>
  <c r="U116" i="70" s="1"/>
  <c r="W116" i="70" s="1"/>
  <c r="N116" i="70"/>
  <c r="G116" i="70"/>
  <c r="D116" i="70"/>
  <c r="H116" i="70" s="1"/>
  <c r="T115" i="70"/>
  <c r="U115" i="70" s="1"/>
  <c r="W115" i="70" s="1"/>
  <c r="N115" i="70"/>
  <c r="G115" i="70"/>
  <c r="D115" i="70"/>
  <c r="E115" i="70" s="1"/>
  <c r="T114" i="70"/>
  <c r="U114" i="70" s="1"/>
  <c r="W114" i="70" s="1"/>
  <c r="N114" i="70"/>
  <c r="G114" i="70"/>
  <c r="D114" i="70"/>
  <c r="H114" i="70" s="1"/>
  <c r="T113" i="70"/>
  <c r="U113" i="70" s="1"/>
  <c r="W113" i="70" s="1"/>
  <c r="N113" i="70"/>
  <c r="G113" i="70"/>
  <c r="D113" i="70"/>
  <c r="E113" i="70" s="1"/>
  <c r="T112" i="70"/>
  <c r="U112" i="70" s="1"/>
  <c r="W112" i="70" s="1"/>
  <c r="N112" i="70"/>
  <c r="G112" i="70"/>
  <c r="D112" i="70"/>
  <c r="E112" i="70" s="1"/>
  <c r="T111" i="70"/>
  <c r="U111" i="70" s="1"/>
  <c r="W111" i="70" s="1"/>
  <c r="N111" i="70"/>
  <c r="G111" i="70"/>
  <c r="D111" i="70"/>
  <c r="E111" i="70" s="1"/>
  <c r="T110" i="70"/>
  <c r="U110" i="70" s="1"/>
  <c r="W110" i="70" s="1"/>
  <c r="N110" i="70"/>
  <c r="G110" i="70"/>
  <c r="D110" i="70"/>
  <c r="H110" i="70" s="1"/>
  <c r="T109" i="70"/>
  <c r="U109" i="70" s="1"/>
  <c r="W109" i="70" s="1"/>
  <c r="N109" i="70"/>
  <c r="G109" i="70"/>
  <c r="D109" i="70"/>
  <c r="E109" i="70" s="1"/>
  <c r="T108" i="70"/>
  <c r="U108" i="70" s="1"/>
  <c r="W108" i="70" s="1"/>
  <c r="N108" i="70"/>
  <c r="G108" i="70"/>
  <c r="D108" i="70"/>
  <c r="H108" i="70" s="1"/>
  <c r="T107" i="70"/>
  <c r="U107" i="70" s="1"/>
  <c r="W107" i="70" s="1"/>
  <c r="N107" i="70"/>
  <c r="G107" i="70"/>
  <c r="D107" i="70"/>
  <c r="E107" i="70" s="1"/>
  <c r="T106" i="70"/>
  <c r="U106" i="70" s="1"/>
  <c r="W106" i="70" s="1"/>
  <c r="N106" i="70"/>
  <c r="G106" i="70"/>
  <c r="D106" i="70"/>
  <c r="H106" i="70" s="1"/>
  <c r="T105" i="70"/>
  <c r="U105" i="70" s="1"/>
  <c r="W105" i="70" s="1"/>
  <c r="N105" i="70"/>
  <c r="G105" i="70"/>
  <c r="D105" i="70"/>
  <c r="E105" i="70" s="1"/>
  <c r="T104" i="70"/>
  <c r="U104" i="70" s="1"/>
  <c r="W104" i="70" s="1"/>
  <c r="N104" i="70"/>
  <c r="G104" i="70"/>
  <c r="D104" i="70"/>
  <c r="H104" i="70" s="1"/>
  <c r="U103" i="70"/>
  <c r="W103" i="70" s="1"/>
  <c r="T103" i="70"/>
  <c r="N103" i="70"/>
  <c r="G103" i="70"/>
  <c r="D103" i="70"/>
  <c r="E103" i="70" s="1"/>
  <c r="T102" i="70"/>
  <c r="U102" i="70" s="1"/>
  <c r="W102" i="70" s="1"/>
  <c r="N102" i="70"/>
  <c r="G102" i="70"/>
  <c r="D102" i="70"/>
  <c r="H102" i="70" s="1"/>
  <c r="T101" i="70"/>
  <c r="U101" i="70" s="1"/>
  <c r="W101" i="70" s="1"/>
  <c r="N101" i="70"/>
  <c r="G101" i="70"/>
  <c r="D101" i="70"/>
  <c r="E101" i="70" s="1"/>
  <c r="T100" i="70"/>
  <c r="U100" i="70" s="1"/>
  <c r="W100" i="70" s="1"/>
  <c r="N100" i="70"/>
  <c r="G100" i="70"/>
  <c r="D100" i="70"/>
  <c r="H100" i="70" s="1"/>
  <c r="T99" i="70"/>
  <c r="U99" i="70" s="1"/>
  <c r="W99" i="70" s="1"/>
  <c r="N99" i="70"/>
  <c r="G99" i="70"/>
  <c r="D99" i="70"/>
  <c r="E99" i="70" s="1"/>
  <c r="T98" i="70"/>
  <c r="U98" i="70" s="1"/>
  <c r="W98" i="70" s="1"/>
  <c r="N98" i="70"/>
  <c r="G98" i="70"/>
  <c r="D98" i="70"/>
  <c r="H98" i="70" s="1"/>
  <c r="T97" i="70"/>
  <c r="U97" i="70" s="1"/>
  <c r="W97" i="70" s="1"/>
  <c r="N97" i="70"/>
  <c r="G97" i="70"/>
  <c r="D97" i="70"/>
  <c r="E97" i="70" s="1"/>
  <c r="T96" i="70"/>
  <c r="U96" i="70" s="1"/>
  <c r="W96" i="70" s="1"/>
  <c r="N96" i="70"/>
  <c r="G96" i="70"/>
  <c r="D96" i="70"/>
  <c r="T95" i="70"/>
  <c r="U95" i="70" s="1"/>
  <c r="W95" i="70" s="1"/>
  <c r="N95" i="70"/>
  <c r="G95" i="70"/>
  <c r="D95" i="70"/>
  <c r="E95" i="70" s="1"/>
  <c r="T94" i="70"/>
  <c r="U94" i="70" s="1"/>
  <c r="W94" i="70" s="1"/>
  <c r="N94" i="70"/>
  <c r="G94" i="70"/>
  <c r="D94" i="70"/>
  <c r="H94" i="70" s="1"/>
  <c r="T93" i="70"/>
  <c r="U93" i="70" s="1"/>
  <c r="W93" i="70" s="1"/>
  <c r="N93" i="70"/>
  <c r="G93" i="70"/>
  <c r="D93" i="70"/>
  <c r="E93" i="70" s="1"/>
  <c r="U92" i="70"/>
  <c r="W92" i="70" s="1"/>
  <c r="T92" i="70"/>
  <c r="N92" i="70"/>
  <c r="G92" i="70"/>
  <c r="D92" i="70"/>
  <c r="T91" i="70"/>
  <c r="U91" i="70" s="1"/>
  <c r="W91" i="70" s="1"/>
  <c r="N91" i="70"/>
  <c r="G91" i="70"/>
  <c r="D91" i="70"/>
  <c r="H91" i="70" s="1"/>
  <c r="T90" i="70"/>
  <c r="U90" i="70" s="1"/>
  <c r="W90" i="70" s="1"/>
  <c r="N90" i="70"/>
  <c r="G90" i="70"/>
  <c r="D90" i="70"/>
  <c r="H90" i="70" s="1"/>
  <c r="T89" i="70"/>
  <c r="U89" i="70" s="1"/>
  <c r="W89" i="70" s="1"/>
  <c r="N89" i="70"/>
  <c r="G89" i="70"/>
  <c r="D89" i="70"/>
  <c r="E89" i="70" s="1"/>
  <c r="T88" i="70"/>
  <c r="U88" i="70" s="1"/>
  <c r="W88" i="70" s="1"/>
  <c r="N88" i="70"/>
  <c r="G88" i="70"/>
  <c r="D88" i="70"/>
  <c r="H88" i="70" s="1"/>
  <c r="T87" i="70"/>
  <c r="U87" i="70" s="1"/>
  <c r="W87" i="70" s="1"/>
  <c r="N87" i="70"/>
  <c r="G87" i="70"/>
  <c r="D87" i="70"/>
  <c r="H87" i="70" s="1"/>
  <c r="T86" i="70"/>
  <c r="U86" i="70" s="1"/>
  <c r="W86" i="70" s="1"/>
  <c r="N86" i="70"/>
  <c r="G86" i="70"/>
  <c r="D86" i="70"/>
  <c r="H86" i="70" s="1"/>
  <c r="T85" i="70"/>
  <c r="U85" i="70" s="1"/>
  <c r="W85" i="70" s="1"/>
  <c r="N85" i="70"/>
  <c r="G85" i="70"/>
  <c r="D85" i="70"/>
  <c r="E85" i="70" s="1"/>
  <c r="T84" i="70"/>
  <c r="U84" i="70" s="1"/>
  <c r="W84" i="70" s="1"/>
  <c r="N84" i="70"/>
  <c r="H84" i="70"/>
  <c r="G84" i="70"/>
  <c r="D84" i="70"/>
  <c r="E84" i="70" s="1"/>
  <c r="A84" i="70" s="1"/>
  <c r="B84" i="70" s="1"/>
  <c r="T83" i="70"/>
  <c r="U83" i="70" s="1"/>
  <c r="W83" i="70" s="1"/>
  <c r="N83" i="70"/>
  <c r="G83" i="70"/>
  <c r="D83" i="70"/>
  <c r="H83" i="70" s="1"/>
  <c r="T82" i="70"/>
  <c r="U82" i="70" s="1"/>
  <c r="W82" i="70" s="1"/>
  <c r="N82" i="70"/>
  <c r="G82" i="70"/>
  <c r="D82" i="70"/>
  <c r="E82" i="70" s="1"/>
  <c r="T81" i="70"/>
  <c r="U81" i="70" s="1"/>
  <c r="W81" i="70" s="1"/>
  <c r="N81" i="70"/>
  <c r="G81" i="70"/>
  <c r="D81" i="70"/>
  <c r="E81" i="70" s="1"/>
  <c r="T80" i="70"/>
  <c r="U80" i="70" s="1"/>
  <c r="W80" i="70" s="1"/>
  <c r="N80" i="70"/>
  <c r="H80" i="70"/>
  <c r="G80" i="70"/>
  <c r="D80" i="70"/>
  <c r="E80" i="70" s="1"/>
  <c r="A80" i="70" s="1"/>
  <c r="B80" i="70" s="1"/>
  <c r="T79" i="70"/>
  <c r="U79" i="70" s="1"/>
  <c r="W79" i="70" s="1"/>
  <c r="N79" i="70"/>
  <c r="G79" i="70"/>
  <c r="D79" i="70"/>
  <c r="H79" i="70" s="1"/>
  <c r="T78" i="70"/>
  <c r="U78" i="70" s="1"/>
  <c r="W78" i="70" s="1"/>
  <c r="N78" i="70"/>
  <c r="G78" i="70"/>
  <c r="D78" i="70"/>
  <c r="E78" i="70" s="1"/>
  <c r="T77" i="70"/>
  <c r="U77" i="70" s="1"/>
  <c r="W77" i="70" s="1"/>
  <c r="N77" i="70"/>
  <c r="G77" i="70"/>
  <c r="D77" i="70"/>
  <c r="E77" i="70" s="1"/>
  <c r="T76" i="70"/>
  <c r="U76" i="70" s="1"/>
  <c r="W76" i="70" s="1"/>
  <c r="N76" i="70"/>
  <c r="G76" i="70"/>
  <c r="D76" i="70"/>
  <c r="E76" i="70" s="1"/>
  <c r="T75" i="70"/>
  <c r="U75" i="70" s="1"/>
  <c r="W75" i="70" s="1"/>
  <c r="N75" i="70"/>
  <c r="G75" i="70"/>
  <c r="D75" i="70"/>
  <c r="H75" i="70" s="1"/>
  <c r="T74" i="70"/>
  <c r="U74" i="70" s="1"/>
  <c r="W74" i="70" s="1"/>
  <c r="N74" i="70"/>
  <c r="G74" i="70"/>
  <c r="D74" i="70"/>
  <c r="H74" i="70" s="1"/>
  <c r="T73" i="70"/>
  <c r="U73" i="70" s="1"/>
  <c r="W73" i="70" s="1"/>
  <c r="N73" i="70"/>
  <c r="G73" i="70"/>
  <c r="D73" i="70"/>
  <c r="E73" i="70" s="1"/>
  <c r="L73" i="70" s="1"/>
  <c r="T72" i="70"/>
  <c r="U72" i="70" s="1"/>
  <c r="W72" i="70" s="1"/>
  <c r="N72" i="70"/>
  <c r="G72" i="70"/>
  <c r="D72" i="70"/>
  <c r="E72" i="70" s="1"/>
  <c r="T71" i="70"/>
  <c r="U71" i="70" s="1"/>
  <c r="W71" i="70" s="1"/>
  <c r="N71" i="70"/>
  <c r="G71" i="70"/>
  <c r="D71" i="70"/>
  <c r="H71" i="70" s="1"/>
  <c r="U70" i="70"/>
  <c r="W70" i="70" s="1"/>
  <c r="T70" i="70"/>
  <c r="N70" i="70"/>
  <c r="G70" i="70"/>
  <c r="D70" i="70"/>
  <c r="N69" i="70"/>
  <c r="G69" i="70"/>
  <c r="D69" i="70"/>
  <c r="H69" i="70" s="1"/>
  <c r="N68" i="70"/>
  <c r="H68" i="70"/>
  <c r="G68" i="70"/>
  <c r="D68" i="70"/>
  <c r="E68" i="70" s="1"/>
  <c r="K68" i="70" s="1"/>
  <c r="N67" i="70"/>
  <c r="G67" i="70"/>
  <c r="D67" i="70"/>
  <c r="H67" i="70" s="1"/>
  <c r="N66" i="70"/>
  <c r="G66" i="70"/>
  <c r="D66" i="70"/>
  <c r="E66" i="70" s="1"/>
  <c r="N65" i="70"/>
  <c r="G65" i="70"/>
  <c r="D65" i="70"/>
  <c r="E65" i="70" s="1"/>
  <c r="N64" i="70"/>
  <c r="G64" i="70"/>
  <c r="D64" i="70"/>
  <c r="E64" i="70" s="1"/>
  <c r="H64" i="70" s="1"/>
  <c r="N63" i="70"/>
  <c r="G63" i="70"/>
  <c r="D63" i="70"/>
  <c r="E63" i="70" s="1"/>
  <c r="N62" i="70"/>
  <c r="G62" i="70"/>
  <c r="D62" i="70"/>
  <c r="E62" i="70" s="1"/>
  <c r="N61" i="70"/>
  <c r="G61" i="70"/>
  <c r="D61" i="70"/>
  <c r="E61" i="70" s="1"/>
  <c r="H61" i="70" s="1"/>
  <c r="N60" i="70"/>
  <c r="G60" i="70"/>
  <c r="D60" i="70"/>
  <c r="E60" i="70" s="1"/>
  <c r="H60" i="70" s="1"/>
  <c r="N59" i="70"/>
  <c r="G59" i="70"/>
  <c r="D59" i="70"/>
  <c r="E59" i="70" s="1"/>
  <c r="H59" i="70" s="1"/>
  <c r="N58" i="70"/>
  <c r="G58" i="70"/>
  <c r="D58" i="70"/>
  <c r="E58" i="70" s="1"/>
  <c r="H58" i="70" s="1"/>
  <c r="N57" i="70"/>
  <c r="G57" i="70"/>
  <c r="D57" i="70"/>
  <c r="E57" i="70" s="1"/>
  <c r="N56" i="70"/>
  <c r="G56" i="70"/>
  <c r="D56" i="70"/>
  <c r="E56" i="70" s="1"/>
  <c r="H56" i="70" s="1"/>
  <c r="N55" i="70"/>
  <c r="G55" i="70"/>
  <c r="D55" i="70"/>
  <c r="E55" i="70" s="1"/>
  <c r="N54" i="70"/>
  <c r="G54" i="70"/>
  <c r="D54" i="70"/>
  <c r="E54" i="70" s="1"/>
  <c r="N53" i="70"/>
  <c r="G53" i="70"/>
  <c r="D53" i="70"/>
  <c r="E53" i="70" s="1"/>
  <c r="H53" i="70" s="1"/>
  <c r="N52" i="70"/>
  <c r="G52" i="70"/>
  <c r="D52" i="70"/>
  <c r="E52" i="70" s="1"/>
  <c r="H52" i="70" s="1"/>
  <c r="N51" i="70"/>
  <c r="G51" i="70"/>
  <c r="D51" i="70"/>
  <c r="E51" i="70" s="1"/>
  <c r="H51" i="70" s="1"/>
  <c r="N50" i="70"/>
  <c r="G50" i="70"/>
  <c r="D50" i="70"/>
  <c r="E50" i="70" s="1"/>
  <c r="N49" i="70"/>
  <c r="G49" i="70"/>
  <c r="D49" i="70"/>
  <c r="E49" i="70" s="1"/>
  <c r="N48" i="70"/>
  <c r="G48" i="70"/>
  <c r="D48" i="70"/>
  <c r="E48" i="70" s="1"/>
  <c r="H48" i="70" s="1"/>
  <c r="N47" i="70"/>
  <c r="G47" i="70"/>
  <c r="D47" i="70"/>
  <c r="E47" i="70" s="1"/>
  <c r="N46" i="70"/>
  <c r="G46" i="70"/>
  <c r="D46" i="70"/>
  <c r="E46" i="70" s="1"/>
  <c r="N45" i="70"/>
  <c r="G45" i="70"/>
  <c r="D45" i="70"/>
  <c r="E45" i="70" s="1"/>
  <c r="H45" i="70" s="1"/>
  <c r="N44" i="70"/>
  <c r="G44" i="70"/>
  <c r="D44" i="70"/>
  <c r="E44" i="70" s="1"/>
  <c r="H44" i="70" s="1"/>
  <c r="N43" i="70"/>
  <c r="G43" i="70"/>
  <c r="D43" i="70"/>
  <c r="E43" i="70" s="1"/>
  <c r="H43" i="70" s="1"/>
  <c r="N42" i="70"/>
  <c r="G42" i="70"/>
  <c r="D42" i="70"/>
  <c r="E42" i="70" s="1"/>
  <c r="H42" i="70" s="1"/>
  <c r="N41" i="70"/>
  <c r="G41" i="70"/>
  <c r="D41" i="70"/>
  <c r="E41" i="70" s="1"/>
  <c r="N40" i="70"/>
  <c r="G40" i="70"/>
  <c r="D40" i="70"/>
  <c r="E40" i="70" s="1"/>
  <c r="H40" i="70" s="1"/>
  <c r="N39" i="70"/>
  <c r="G39" i="70"/>
  <c r="D39" i="70"/>
  <c r="E39" i="70" s="1"/>
  <c r="N38" i="70"/>
  <c r="G38" i="70"/>
  <c r="D38" i="70"/>
  <c r="E38" i="70" s="1"/>
  <c r="N37" i="70"/>
  <c r="G37" i="70"/>
  <c r="D37" i="70"/>
  <c r="E37" i="70" s="1"/>
  <c r="H37" i="70" s="1"/>
  <c r="N36" i="70"/>
  <c r="G36" i="70"/>
  <c r="D36" i="70"/>
  <c r="E36" i="70" s="1"/>
  <c r="H36" i="70" s="1"/>
  <c r="N35" i="70"/>
  <c r="G35" i="70"/>
  <c r="D35" i="70"/>
  <c r="E35" i="70" s="1"/>
  <c r="H35" i="70" s="1"/>
  <c r="N34" i="70"/>
  <c r="G34" i="70"/>
  <c r="D34" i="70"/>
  <c r="E34" i="70" s="1"/>
  <c r="H34" i="70" s="1"/>
  <c r="N33" i="70"/>
  <c r="G33" i="70"/>
  <c r="D33" i="70"/>
  <c r="E33" i="70" s="1"/>
  <c r="N32" i="70"/>
  <c r="G32" i="70"/>
  <c r="D32" i="70"/>
  <c r="E32" i="70" s="1"/>
  <c r="N31" i="70"/>
  <c r="G31" i="70"/>
  <c r="D31" i="70"/>
  <c r="E31" i="70" s="1"/>
  <c r="N30" i="70"/>
  <c r="G30" i="70"/>
  <c r="D30" i="70"/>
  <c r="E30" i="70" s="1"/>
  <c r="N29" i="70"/>
  <c r="G29" i="70"/>
  <c r="D29" i="70"/>
  <c r="N28" i="70"/>
  <c r="G28" i="70"/>
  <c r="D28" i="70"/>
  <c r="E28" i="70" s="1"/>
  <c r="N27" i="70"/>
  <c r="G27" i="70"/>
  <c r="D27" i="70"/>
  <c r="E27" i="70" s="1"/>
  <c r="N26" i="70"/>
  <c r="G26" i="70"/>
  <c r="D26" i="70"/>
  <c r="E26" i="70" s="1"/>
  <c r="N25" i="70"/>
  <c r="G25" i="70"/>
  <c r="D25" i="70"/>
  <c r="E25" i="70" s="1"/>
  <c r="N24" i="70"/>
  <c r="G24" i="70"/>
  <c r="D24" i="70"/>
  <c r="E24" i="70" s="1"/>
  <c r="N23" i="70"/>
  <c r="G23" i="70"/>
  <c r="D23" i="70"/>
  <c r="E23" i="70" s="1"/>
  <c r="N22" i="70"/>
  <c r="G22" i="70"/>
  <c r="D22" i="70"/>
  <c r="E22" i="70" s="1"/>
  <c r="N21" i="70"/>
  <c r="G21" i="70"/>
  <c r="D21" i="70"/>
  <c r="N20" i="70"/>
  <c r="G20" i="70"/>
  <c r="D20" i="70"/>
  <c r="E20" i="70" s="1"/>
  <c r="N19" i="70"/>
  <c r="G19" i="70"/>
  <c r="D19" i="70"/>
  <c r="E19" i="70" s="1"/>
  <c r="N18" i="70"/>
  <c r="G18" i="70"/>
  <c r="D18" i="70"/>
  <c r="E18" i="70" s="1"/>
  <c r="N17" i="70"/>
  <c r="G17" i="70"/>
  <c r="D17" i="70"/>
  <c r="E17" i="70" s="1"/>
  <c r="N16" i="70"/>
  <c r="G16" i="70"/>
  <c r="D16" i="70"/>
  <c r="E16" i="70" s="1"/>
  <c r="N15" i="70"/>
  <c r="G15" i="70"/>
  <c r="D15" i="70"/>
  <c r="E15" i="70" s="1"/>
  <c r="N14" i="70"/>
  <c r="G14" i="70"/>
  <c r="D14" i="70"/>
  <c r="E14" i="70" s="1"/>
  <c r="N13" i="70"/>
  <c r="G13" i="70"/>
  <c r="D13" i="70"/>
  <c r="N12" i="70"/>
  <c r="G12" i="70"/>
  <c r="D12" i="70"/>
  <c r="E12" i="70" s="1"/>
  <c r="N11" i="70"/>
  <c r="G11" i="70"/>
  <c r="D11" i="70"/>
  <c r="E11" i="70" s="1"/>
  <c r="N10" i="70"/>
  <c r="G10" i="70"/>
  <c r="D10" i="70"/>
  <c r="E10" i="70" s="1"/>
  <c r="T9" i="70"/>
  <c r="U9" i="70" s="1"/>
  <c r="W9" i="70" s="1"/>
  <c r="O9" i="70"/>
  <c r="N9" i="70"/>
  <c r="G9" i="70"/>
  <c r="D9" i="70"/>
  <c r="T8" i="70"/>
  <c r="U8" i="70" s="1"/>
  <c r="W8" i="70" s="1"/>
  <c r="O8" i="70"/>
  <c r="N8" i="70"/>
  <c r="G8" i="70"/>
  <c r="D8" i="70"/>
  <c r="E8" i="70" s="1"/>
  <c r="T7" i="70"/>
  <c r="U7" i="70" s="1"/>
  <c r="W7" i="70" s="1"/>
  <c r="O7" i="70"/>
  <c r="N7" i="70"/>
  <c r="G7" i="70"/>
  <c r="D7" i="70"/>
  <c r="E7" i="70" s="1"/>
  <c r="T6" i="70"/>
  <c r="U6" i="70" s="1"/>
  <c r="W6" i="70" s="1"/>
  <c r="O6" i="70"/>
  <c r="N6" i="70"/>
  <c r="G6" i="70"/>
  <c r="D6" i="70"/>
  <c r="E6" i="70" s="1"/>
  <c r="T5" i="70"/>
  <c r="U5" i="70" s="1"/>
  <c r="W5" i="70" s="1"/>
  <c r="O5" i="70"/>
  <c r="N5" i="70"/>
  <c r="G5" i="70"/>
  <c r="D5" i="70"/>
  <c r="E5" i="70" s="1"/>
  <c r="T4" i="70"/>
  <c r="U4" i="70" s="1"/>
  <c r="W4" i="70" s="1"/>
  <c r="O4" i="70"/>
  <c r="N4" i="70"/>
  <c r="G4" i="70"/>
  <c r="D4" i="70"/>
  <c r="E4" i="70" s="1"/>
  <c r="U3" i="70"/>
  <c r="W3" i="70" s="1"/>
  <c r="T3" i="70"/>
  <c r="O3" i="70"/>
  <c r="N3" i="70"/>
  <c r="G3" i="70"/>
  <c r="D3" i="70"/>
  <c r="E3" i="70" s="1"/>
  <c r="T2" i="70"/>
  <c r="U2" i="70" s="1"/>
  <c r="W2" i="70" s="1"/>
  <c r="O2" i="70"/>
  <c r="N2" i="70"/>
  <c r="G2" i="70"/>
  <c r="D2" i="70"/>
  <c r="E2" i="70" s="1"/>
  <c r="T132" i="69"/>
  <c r="U132" i="69" s="1"/>
  <c r="W132" i="69" s="1"/>
  <c r="T131" i="69"/>
  <c r="U131" i="69" s="1"/>
  <c r="W131" i="69" s="1"/>
  <c r="T130" i="69"/>
  <c r="U130" i="69" s="1"/>
  <c r="W130" i="69" s="1"/>
  <c r="T129" i="69"/>
  <c r="U129" i="69" s="1"/>
  <c r="W129" i="69" s="1"/>
  <c r="N129" i="69"/>
  <c r="G129" i="69"/>
  <c r="D129" i="69"/>
  <c r="E129" i="69" s="1"/>
  <c r="T128" i="69"/>
  <c r="U128" i="69" s="1"/>
  <c r="W128" i="69" s="1"/>
  <c r="N128" i="69"/>
  <c r="G128" i="69"/>
  <c r="D128" i="69"/>
  <c r="H128" i="69" s="1"/>
  <c r="T127" i="69"/>
  <c r="U127" i="69" s="1"/>
  <c r="W127" i="69" s="1"/>
  <c r="N127" i="69"/>
  <c r="G127" i="69"/>
  <c r="D127" i="69"/>
  <c r="E127" i="69" s="1"/>
  <c r="T126" i="69"/>
  <c r="U126" i="69" s="1"/>
  <c r="W126" i="69" s="1"/>
  <c r="N126" i="69"/>
  <c r="G126" i="69"/>
  <c r="D126" i="69"/>
  <c r="H126" i="69" s="1"/>
  <c r="T125" i="69"/>
  <c r="U125" i="69" s="1"/>
  <c r="W125" i="69" s="1"/>
  <c r="N125" i="69"/>
  <c r="G125" i="69"/>
  <c r="D125" i="69"/>
  <c r="E125" i="69" s="1"/>
  <c r="T124" i="69"/>
  <c r="U124" i="69" s="1"/>
  <c r="W124" i="69" s="1"/>
  <c r="N124" i="69"/>
  <c r="G124" i="69"/>
  <c r="D124" i="69"/>
  <c r="H124" i="69" s="1"/>
  <c r="T123" i="69"/>
  <c r="U123" i="69" s="1"/>
  <c r="W123" i="69" s="1"/>
  <c r="N123" i="69"/>
  <c r="G123" i="69"/>
  <c r="D123" i="69"/>
  <c r="E123" i="69" s="1"/>
  <c r="T122" i="69"/>
  <c r="U122" i="69" s="1"/>
  <c r="W122" i="69" s="1"/>
  <c r="N122" i="69"/>
  <c r="G122" i="69"/>
  <c r="D122" i="69"/>
  <c r="H122" i="69" s="1"/>
  <c r="T121" i="69"/>
  <c r="U121" i="69" s="1"/>
  <c r="W121" i="69" s="1"/>
  <c r="N121" i="69"/>
  <c r="G121" i="69"/>
  <c r="D121" i="69"/>
  <c r="E121" i="69" s="1"/>
  <c r="T120" i="69"/>
  <c r="U120" i="69" s="1"/>
  <c r="W120" i="69" s="1"/>
  <c r="N120" i="69"/>
  <c r="G120" i="69"/>
  <c r="D120" i="69"/>
  <c r="H120" i="69" s="1"/>
  <c r="T119" i="69"/>
  <c r="U119" i="69" s="1"/>
  <c r="W119" i="69" s="1"/>
  <c r="N119" i="69"/>
  <c r="G119" i="69"/>
  <c r="D119" i="69"/>
  <c r="E119" i="69" s="1"/>
  <c r="T118" i="69"/>
  <c r="U118" i="69" s="1"/>
  <c r="W118" i="69" s="1"/>
  <c r="N118" i="69"/>
  <c r="G118" i="69"/>
  <c r="D118" i="69"/>
  <c r="H118" i="69" s="1"/>
  <c r="T117" i="69"/>
  <c r="U117" i="69" s="1"/>
  <c r="W117" i="69" s="1"/>
  <c r="N117" i="69"/>
  <c r="G117" i="69"/>
  <c r="D117" i="69"/>
  <c r="E117" i="69" s="1"/>
  <c r="T116" i="69"/>
  <c r="U116" i="69" s="1"/>
  <c r="W116" i="69" s="1"/>
  <c r="N116" i="69"/>
  <c r="G116" i="69"/>
  <c r="D116" i="69"/>
  <c r="H116" i="69" s="1"/>
  <c r="T115" i="69"/>
  <c r="U115" i="69" s="1"/>
  <c r="W115" i="69" s="1"/>
  <c r="N115" i="69"/>
  <c r="G115" i="69"/>
  <c r="D115" i="69"/>
  <c r="E115" i="69" s="1"/>
  <c r="T114" i="69"/>
  <c r="U114" i="69" s="1"/>
  <c r="W114" i="69" s="1"/>
  <c r="N114" i="69"/>
  <c r="G114" i="69"/>
  <c r="D114" i="69"/>
  <c r="H114" i="69" s="1"/>
  <c r="T113" i="69"/>
  <c r="U113" i="69" s="1"/>
  <c r="W113" i="69" s="1"/>
  <c r="N113" i="69"/>
  <c r="G113" i="69"/>
  <c r="D113" i="69"/>
  <c r="E113" i="69" s="1"/>
  <c r="T112" i="69"/>
  <c r="U112" i="69" s="1"/>
  <c r="W112" i="69" s="1"/>
  <c r="N112" i="69"/>
  <c r="G112" i="69"/>
  <c r="D112" i="69"/>
  <c r="H112" i="69" s="1"/>
  <c r="T111" i="69"/>
  <c r="U111" i="69" s="1"/>
  <c r="W111" i="69" s="1"/>
  <c r="N111" i="69"/>
  <c r="G111" i="69"/>
  <c r="D111" i="69"/>
  <c r="E111" i="69" s="1"/>
  <c r="T110" i="69"/>
  <c r="U110" i="69" s="1"/>
  <c r="W110" i="69" s="1"/>
  <c r="N110" i="69"/>
  <c r="G110" i="69"/>
  <c r="D110" i="69"/>
  <c r="H110" i="69" s="1"/>
  <c r="T109" i="69"/>
  <c r="U109" i="69" s="1"/>
  <c r="W109" i="69" s="1"/>
  <c r="N109" i="69"/>
  <c r="G109" i="69"/>
  <c r="D109" i="69"/>
  <c r="E109" i="69" s="1"/>
  <c r="T108" i="69"/>
  <c r="U108" i="69" s="1"/>
  <c r="W108" i="69" s="1"/>
  <c r="N108" i="69"/>
  <c r="G108" i="69"/>
  <c r="D108" i="69"/>
  <c r="H108" i="69" s="1"/>
  <c r="T107" i="69"/>
  <c r="U107" i="69" s="1"/>
  <c r="W107" i="69" s="1"/>
  <c r="N107" i="69"/>
  <c r="G107" i="69"/>
  <c r="D107" i="69"/>
  <c r="E107" i="69" s="1"/>
  <c r="T106" i="69"/>
  <c r="U106" i="69" s="1"/>
  <c r="W106" i="69" s="1"/>
  <c r="N106" i="69"/>
  <c r="G106" i="69"/>
  <c r="D106" i="69"/>
  <c r="H106" i="69" s="1"/>
  <c r="T105" i="69"/>
  <c r="U105" i="69" s="1"/>
  <c r="W105" i="69" s="1"/>
  <c r="N105" i="69"/>
  <c r="G105" i="69"/>
  <c r="D105" i="69"/>
  <c r="E105" i="69" s="1"/>
  <c r="T104" i="69"/>
  <c r="U104" i="69" s="1"/>
  <c r="W104" i="69" s="1"/>
  <c r="N104" i="69"/>
  <c r="G104" i="69"/>
  <c r="D104" i="69"/>
  <c r="H104" i="69" s="1"/>
  <c r="T103" i="69"/>
  <c r="U103" i="69" s="1"/>
  <c r="W103" i="69" s="1"/>
  <c r="N103" i="69"/>
  <c r="G103" i="69"/>
  <c r="D103" i="69"/>
  <c r="E103" i="69" s="1"/>
  <c r="T102" i="69"/>
  <c r="U102" i="69" s="1"/>
  <c r="W102" i="69" s="1"/>
  <c r="N102" i="69"/>
  <c r="G102" i="69"/>
  <c r="D102" i="69"/>
  <c r="H102" i="69" s="1"/>
  <c r="T101" i="69"/>
  <c r="U101" i="69" s="1"/>
  <c r="W101" i="69" s="1"/>
  <c r="N101" i="69"/>
  <c r="G101" i="69"/>
  <c r="D101" i="69"/>
  <c r="E101" i="69" s="1"/>
  <c r="T100" i="69"/>
  <c r="U100" i="69" s="1"/>
  <c r="W100" i="69" s="1"/>
  <c r="N100" i="69"/>
  <c r="G100" i="69"/>
  <c r="D100" i="69"/>
  <c r="H100" i="69" s="1"/>
  <c r="T99" i="69"/>
  <c r="U99" i="69" s="1"/>
  <c r="W99" i="69" s="1"/>
  <c r="N99" i="69"/>
  <c r="G99" i="69"/>
  <c r="D99" i="69"/>
  <c r="E99" i="69" s="1"/>
  <c r="T98" i="69"/>
  <c r="U98" i="69" s="1"/>
  <c r="W98" i="69" s="1"/>
  <c r="N98" i="69"/>
  <c r="G98" i="69"/>
  <c r="D98" i="69"/>
  <c r="H98" i="69" s="1"/>
  <c r="T97" i="69"/>
  <c r="U97" i="69" s="1"/>
  <c r="W97" i="69" s="1"/>
  <c r="N97" i="69"/>
  <c r="G97" i="69"/>
  <c r="D97" i="69"/>
  <c r="E97" i="69" s="1"/>
  <c r="U96" i="69"/>
  <c r="W96" i="69" s="1"/>
  <c r="T96" i="69"/>
  <c r="N96" i="69"/>
  <c r="G96" i="69"/>
  <c r="D96" i="69"/>
  <c r="H96" i="69" s="1"/>
  <c r="T95" i="69"/>
  <c r="U95" i="69" s="1"/>
  <c r="W95" i="69" s="1"/>
  <c r="N95" i="69"/>
  <c r="G95" i="69"/>
  <c r="D95" i="69"/>
  <c r="E95" i="69" s="1"/>
  <c r="T94" i="69"/>
  <c r="U94" i="69" s="1"/>
  <c r="W94" i="69" s="1"/>
  <c r="N94" i="69"/>
  <c r="G94" i="69"/>
  <c r="D94" i="69"/>
  <c r="E94" i="69" s="1"/>
  <c r="T93" i="69"/>
  <c r="U93" i="69" s="1"/>
  <c r="W93" i="69" s="1"/>
  <c r="N93" i="69"/>
  <c r="G93" i="69"/>
  <c r="D93" i="69"/>
  <c r="E93" i="69" s="1"/>
  <c r="T92" i="69"/>
  <c r="U92" i="69" s="1"/>
  <c r="W92" i="69" s="1"/>
  <c r="N92" i="69"/>
  <c r="G92" i="69"/>
  <c r="D92" i="69"/>
  <c r="E92" i="69" s="1"/>
  <c r="T91" i="69"/>
  <c r="U91" i="69" s="1"/>
  <c r="W91" i="69" s="1"/>
  <c r="N91" i="69"/>
  <c r="G91" i="69"/>
  <c r="D91" i="69"/>
  <c r="H91" i="69" s="1"/>
  <c r="T90" i="69"/>
  <c r="U90" i="69" s="1"/>
  <c r="W90" i="69" s="1"/>
  <c r="N90" i="69"/>
  <c r="G90" i="69"/>
  <c r="D90" i="69"/>
  <c r="E90" i="69" s="1"/>
  <c r="T89" i="69"/>
  <c r="U89" i="69" s="1"/>
  <c r="W89" i="69" s="1"/>
  <c r="N89" i="69"/>
  <c r="G89" i="69"/>
  <c r="D89" i="69"/>
  <c r="E89" i="69" s="1"/>
  <c r="T88" i="69"/>
  <c r="U88" i="69" s="1"/>
  <c r="W88" i="69" s="1"/>
  <c r="N88" i="69"/>
  <c r="G88" i="69"/>
  <c r="D88" i="69"/>
  <c r="E88" i="69" s="1"/>
  <c r="A88" i="69" s="1"/>
  <c r="B88" i="69" s="1"/>
  <c r="T87" i="69"/>
  <c r="U87" i="69" s="1"/>
  <c r="W87" i="69" s="1"/>
  <c r="N87" i="69"/>
  <c r="G87" i="69"/>
  <c r="D87" i="69"/>
  <c r="E87" i="69" s="1"/>
  <c r="T86" i="69"/>
  <c r="U86" i="69" s="1"/>
  <c r="W86" i="69" s="1"/>
  <c r="N86" i="69"/>
  <c r="G86" i="69"/>
  <c r="D86" i="69"/>
  <c r="E86" i="69" s="1"/>
  <c r="T85" i="69"/>
  <c r="U85" i="69" s="1"/>
  <c r="W85" i="69" s="1"/>
  <c r="N85" i="69"/>
  <c r="G85" i="69"/>
  <c r="D85" i="69"/>
  <c r="E85" i="69" s="1"/>
  <c r="T84" i="69"/>
  <c r="U84" i="69" s="1"/>
  <c r="W84" i="69" s="1"/>
  <c r="N84" i="69"/>
  <c r="G84" i="69"/>
  <c r="D84" i="69"/>
  <c r="E84" i="69" s="1"/>
  <c r="T83" i="69"/>
  <c r="U83" i="69" s="1"/>
  <c r="W83" i="69" s="1"/>
  <c r="N83" i="69"/>
  <c r="G83" i="69"/>
  <c r="D83" i="69"/>
  <c r="H83" i="69" s="1"/>
  <c r="T82" i="69"/>
  <c r="U82" i="69" s="1"/>
  <c r="W82" i="69" s="1"/>
  <c r="N82" i="69"/>
  <c r="G82" i="69"/>
  <c r="D82" i="69"/>
  <c r="E82" i="69" s="1"/>
  <c r="T81" i="69"/>
  <c r="U81" i="69" s="1"/>
  <c r="W81" i="69" s="1"/>
  <c r="N81" i="69"/>
  <c r="G81" i="69"/>
  <c r="D81" i="69"/>
  <c r="E81" i="69" s="1"/>
  <c r="T80" i="69"/>
  <c r="U80" i="69" s="1"/>
  <c r="W80" i="69" s="1"/>
  <c r="N80" i="69"/>
  <c r="G80" i="69"/>
  <c r="D80" i="69"/>
  <c r="E80" i="69" s="1"/>
  <c r="A80" i="69" s="1"/>
  <c r="B80" i="69" s="1"/>
  <c r="T79" i="69"/>
  <c r="U79" i="69" s="1"/>
  <c r="W79" i="69" s="1"/>
  <c r="N79" i="69"/>
  <c r="G79" i="69"/>
  <c r="D79" i="69"/>
  <c r="E79" i="69" s="1"/>
  <c r="T78" i="69"/>
  <c r="U78" i="69" s="1"/>
  <c r="W78" i="69" s="1"/>
  <c r="N78" i="69"/>
  <c r="G78" i="69"/>
  <c r="D78" i="69"/>
  <c r="E78" i="69" s="1"/>
  <c r="T77" i="69"/>
  <c r="U77" i="69" s="1"/>
  <c r="W77" i="69" s="1"/>
  <c r="N77" i="69"/>
  <c r="G77" i="69"/>
  <c r="D77" i="69"/>
  <c r="E77" i="69" s="1"/>
  <c r="T76" i="69"/>
  <c r="U76" i="69" s="1"/>
  <c r="W76" i="69" s="1"/>
  <c r="N76" i="69"/>
  <c r="G76" i="69"/>
  <c r="D76" i="69"/>
  <c r="E76" i="69" s="1"/>
  <c r="T75" i="69"/>
  <c r="U75" i="69" s="1"/>
  <c r="W75" i="69" s="1"/>
  <c r="N75" i="69"/>
  <c r="G75" i="69"/>
  <c r="D75" i="69"/>
  <c r="E75" i="69" s="1"/>
  <c r="T74" i="69"/>
  <c r="U74" i="69" s="1"/>
  <c r="W74" i="69" s="1"/>
  <c r="N74" i="69"/>
  <c r="G74" i="69"/>
  <c r="D74" i="69"/>
  <c r="E74" i="69" s="1"/>
  <c r="T73" i="69"/>
  <c r="U73" i="69" s="1"/>
  <c r="W73" i="69" s="1"/>
  <c r="N73" i="69"/>
  <c r="G73" i="69"/>
  <c r="D73" i="69"/>
  <c r="H73" i="69" s="1"/>
  <c r="T72" i="69"/>
  <c r="U72" i="69" s="1"/>
  <c r="W72" i="69" s="1"/>
  <c r="N72" i="69"/>
  <c r="G72" i="69"/>
  <c r="D72" i="69"/>
  <c r="H72" i="69" s="1"/>
  <c r="T71" i="69"/>
  <c r="U71" i="69" s="1"/>
  <c r="W71" i="69" s="1"/>
  <c r="N71" i="69"/>
  <c r="G71" i="69"/>
  <c r="D71" i="69"/>
  <c r="E71" i="69" s="1"/>
  <c r="A71" i="69" s="1"/>
  <c r="B71" i="69" s="1"/>
  <c r="T70" i="69"/>
  <c r="U70" i="69" s="1"/>
  <c r="W70" i="69" s="1"/>
  <c r="N70" i="69"/>
  <c r="G70" i="69"/>
  <c r="D70" i="69"/>
  <c r="E70" i="69" s="1"/>
  <c r="N69" i="69"/>
  <c r="G69" i="69"/>
  <c r="D69" i="69"/>
  <c r="E69" i="69" s="1"/>
  <c r="N68" i="69"/>
  <c r="G68" i="69"/>
  <c r="D68" i="69"/>
  <c r="E68" i="69" s="1"/>
  <c r="K68" i="69" s="1"/>
  <c r="N67" i="69"/>
  <c r="G67" i="69"/>
  <c r="D67" i="69"/>
  <c r="H67" i="69" s="1"/>
  <c r="N66" i="69"/>
  <c r="G66" i="69"/>
  <c r="D66" i="69"/>
  <c r="H66" i="69" s="1"/>
  <c r="N65" i="69"/>
  <c r="G65" i="69"/>
  <c r="D65" i="69"/>
  <c r="E65" i="69" s="1"/>
  <c r="H65" i="69" s="1"/>
  <c r="N64" i="69"/>
  <c r="G64" i="69"/>
  <c r="D64" i="69"/>
  <c r="E64" i="69" s="1"/>
  <c r="H64" i="69" s="1"/>
  <c r="N63" i="69"/>
  <c r="G63" i="69"/>
  <c r="D63" i="69"/>
  <c r="N62" i="69"/>
  <c r="G62" i="69"/>
  <c r="D62" i="69"/>
  <c r="E62" i="69" s="1"/>
  <c r="H62" i="69" s="1"/>
  <c r="N61" i="69"/>
  <c r="G61" i="69"/>
  <c r="D61" i="69"/>
  <c r="E61" i="69" s="1"/>
  <c r="I61" i="69" s="1"/>
  <c r="L61" i="69" s="1"/>
  <c r="N60" i="69"/>
  <c r="G60" i="69"/>
  <c r="D60" i="69"/>
  <c r="E60" i="69" s="1"/>
  <c r="H60" i="69" s="1"/>
  <c r="N59" i="69"/>
  <c r="G59" i="69"/>
  <c r="D59" i="69"/>
  <c r="E59" i="69" s="1"/>
  <c r="H59" i="69" s="1"/>
  <c r="N58" i="69"/>
  <c r="G58" i="69"/>
  <c r="D58" i="69"/>
  <c r="E58" i="69" s="1"/>
  <c r="L58" i="69" s="1"/>
  <c r="N57" i="69"/>
  <c r="G57" i="69"/>
  <c r="D57" i="69"/>
  <c r="E57" i="69" s="1"/>
  <c r="I57" i="69" s="1"/>
  <c r="N56" i="69"/>
  <c r="G56" i="69"/>
  <c r="D56" i="69"/>
  <c r="E56" i="69" s="1"/>
  <c r="H56" i="69" s="1"/>
  <c r="N55" i="69"/>
  <c r="G55" i="69"/>
  <c r="D55" i="69"/>
  <c r="N54" i="69"/>
  <c r="G54" i="69"/>
  <c r="D54" i="69"/>
  <c r="E54" i="69" s="1"/>
  <c r="H54" i="69" s="1"/>
  <c r="N53" i="69"/>
  <c r="G53" i="69"/>
  <c r="D53" i="69"/>
  <c r="N52" i="69"/>
  <c r="G52" i="69"/>
  <c r="D52" i="69"/>
  <c r="E52" i="69" s="1"/>
  <c r="H52" i="69" s="1"/>
  <c r="N51" i="69"/>
  <c r="G51" i="69"/>
  <c r="D51" i="69"/>
  <c r="E51" i="69" s="1"/>
  <c r="H51" i="69" s="1"/>
  <c r="N50" i="69"/>
  <c r="G50" i="69"/>
  <c r="D50" i="69"/>
  <c r="E50" i="69" s="1"/>
  <c r="L50" i="69" s="1"/>
  <c r="N49" i="69"/>
  <c r="G49" i="69"/>
  <c r="D49" i="69"/>
  <c r="E49" i="69" s="1"/>
  <c r="H49" i="69" s="1"/>
  <c r="N48" i="69"/>
  <c r="G48" i="69"/>
  <c r="D48" i="69"/>
  <c r="E48" i="69" s="1"/>
  <c r="H48" i="69" s="1"/>
  <c r="N47" i="69"/>
  <c r="G47" i="69"/>
  <c r="D47" i="69"/>
  <c r="N46" i="69"/>
  <c r="G46" i="69"/>
  <c r="D46" i="69"/>
  <c r="E46" i="69" s="1"/>
  <c r="H46" i="69" s="1"/>
  <c r="N45" i="69"/>
  <c r="G45" i="69"/>
  <c r="D45" i="69"/>
  <c r="E45" i="69" s="1"/>
  <c r="I45" i="69" s="1"/>
  <c r="N44" i="69"/>
  <c r="G44" i="69"/>
  <c r="D44" i="69"/>
  <c r="E44" i="69" s="1"/>
  <c r="H44" i="69" s="1"/>
  <c r="N43" i="69"/>
  <c r="G43" i="69"/>
  <c r="D43" i="69"/>
  <c r="E43" i="69" s="1"/>
  <c r="H43" i="69" s="1"/>
  <c r="N42" i="69"/>
  <c r="G42" i="69"/>
  <c r="D42" i="69"/>
  <c r="E42" i="69" s="1"/>
  <c r="L42" i="69" s="1"/>
  <c r="N41" i="69"/>
  <c r="G41" i="69"/>
  <c r="D41" i="69"/>
  <c r="E41" i="69" s="1"/>
  <c r="I41" i="69" s="1"/>
  <c r="N40" i="69"/>
  <c r="G40" i="69"/>
  <c r="D40" i="69"/>
  <c r="E40" i="69" s="1"/>
  <c r="H40" i="69" s="1"/>
  <c r="N39" i="69"/>
  <c r="G39" i="69"/>
  <c r="D39" i="69"/>
  <c r="E39" i="69" s="1"/>
  <c r="K39" i="69" s="1"/>
  <c r="J39" i="69" s="1"/>
  <c r="N38" i="69"/>
  <c r="G38" i="69"/>
  <c r="D38" i="69"/>
  <c r="E38" i="69" s="1"/>
  <c r="L38" i="69" s="1"/>
  <c r="N37" i="69"/>
  <c r="G37" i="69"/>
  <c r="D37" i="69"/>
  <c r="E37" i="69" s="1"/>
  <c r="I37" i="69" s="1"/>
  <c r="L37" i="69" s="1"/>
  <c r="N36" i="69"/>
  <c r="G36" i="69"/>
  <c r="D36" i="69"/>
  <c r="E36" i="69" s="1"/>
  <c r="H36" i="69" s="1"/>
  <c r="N35" i="69"/>
  <c r="G35" i="69"/>
  <c r="D35" i="69"/>
  <c r="E35" i="69" s="1"/>
  <c r="K35" i="69" s="1"/>
  <c r="N34" i="69"/>
  <c r="G34" i="69"/>
  <c r="D34" i="69"/>
  <c r="E34" i="69" s="1"/>
  <c r="H34" i="69" s="1"/>
  <c r="N33" i="69"/>
  <c r="G33" i="69"/>
  <c r="D33" i="69"/>
  <c r="E33" i="69" s="1"/>
  <c r="N32" i="69"/>
  <c r="G32" i="69"/>
  <c r="D32" i="69"/>
  <c r="E32" i="69" s="1"/>
  <c r="N31" i="69"/>
  <c r="G31" i="69"/>
  <c r="D31" i="69"/>
  <c r="E31" i="69" s="1"/>
  <c r="N30" i="69"/>
  <c r="G30" i="69"/>
  <c r="D30" i="69"/>
  <c r="E30" i="69" s="1"/>
  <c r="N29" i="69"/>
  <c r="G29" i="69"/>
  <c r="D29" i="69"/>
  <c r="E29" i="69" s="1"/>
  <c r="N28" i="69"/>
  <c r="G28" i="69"/>
  <c r="D28" i="69"/>
  <c r="E28" i="69" s="1"/>
  <c r="K28" i="69" s="1"/>
  <c r="N27" i="69"/>
  <c r="G27" i="69"/>
  <c r="D27" i="69"/>
  <c r="E27" i="69" s="1"/>
  <c r="N26" i="69"/>
  <c r="G26" i="69"/>
  <c r="D26" i="69"/>
  <c r="E26" i="69" s="1"/>
  <c r="I26" i="69" s="1"/>
  <c r="N25" i="69"/>
  <c r="G25" i="69"/>
  <c r="D25" i="69"/>
  <c r="E25" i="69" s="1"/>
  <c r="H25" i="69" s="1"/>
  <c r="N24" i="69"/>
  <c r="G24" i="69"/>
  <c r="D24" i="69"/>
  <c r="E24" i="69" s="1"/>
  <c r="N23" i="69"/>
  <c r="G23" i="69"/>
  <c r="D23" i="69"/>
  <c r="E23" i="69" s="1"/>
  <c r="N22" i="69"/>
  <c r="G22" i="69"/>
  <c r="D22" i="69"/>
  <c r="E22" i="69" s="1"/>
  <c r="I22" i="69" s="1"/>
  <c r="L22" i="69" s="1"/>
  <c r="N21" i="69"/>
  <c r="G21" i="69"/>
  <c r="D21" i="69"/>
  <c r="E21" i="69" s="1"/>
  <c r="H21" i="69" s="1"/>
  <c r="N20" i="69"/>
  <c r="G20" i="69"/>
  <c r="D20" i="69"/>
  <c r="E20" i="69" s="1"/>
  <c r="N19" i="69"/>
  <c r="G19" i="69"/>
  <c r="D19" i="69"/>
  <c r="E19" i="69" s="1"/>
  <c r="J19" i="69" s="1"/>
  <c r="K19" i="69" s="1"/>
  <c r="N18" i="69"/>
  <c r="G18" i="69"/>
  <c r="D18" i="69"/>
  <c r="E18" i="69" s="1"/>
  <c r="N17" i="69"/>
  <c r="G17" i="69"/>
  <c r="D17" i="69"/>
  <c r="E17" i="69" s="1"/>
  <c r="N16" i="69"/>
  <c r="G16" i="69"/>
  <c r="D16" i="69"/>
  <c r="E16" i="69" s="1"/>
  <c r="N15" i="69"/>
  <c r="G15" i="69"/>
  <c r="D15" i="69"/>
  <c r="E15" i="69" s="1"/>
  <c r="J15" i="69" s="1"/>
  <c r="N14" i="69"/>
  <c r="G14" i="69"/>
  <c r="D14" i="69"/>
  <c r="E14" i="69" s="1"/>
  <c r="N13" i="69"/>
  <c r="G13" i="69"/>
  <c r="D13" i="69"/>
  <c r="E13" i="69" s="1"/>
  <c r="N12" i="69"/>
  <c r="G12" i="69"/>
  <c r="D12" i="69"/>
  <c r="E12" i="69" s="1"/>
  <c r="K12" i="69" s="1"/>
  <c r="I12" i="69" s="1"/>
  <c r="N11" i="69"/>
  <c r="G11" i="69"/>
  <c r="D11" i="69"/>
  <c r="E11" i="69" s="1"/>
  <c r="N10" i="69"/>
  <c r="G10" i="69"/>
  <c r="D10" i="69"/>
  <c r="E10" i="69" s="1"/>
  <c r="H10" i="69" s="1"/>
  <c r="T9" i="69"/>
  <c r="U9" i="69" s="1"/>
  <c r="W9" i="69" s="1"/>
  <c r="N9" i="69"/>
  <c r="G9" i="69"/>
  <c r="D9" i="69"/>
  <c r="E9" i="69" s="1"/>
  <c r="T8" i="69"/>
  <c r="U8" i="69" s="1"/>
  <c r="W8" i="69" s="1"/>
  <c r="N8" i="69"/>
  <c r="G8" i="69"/>
  <c r="D8" i="69"/>
  <c r="E8" i="69" s="1"/>
  <c r="K8" i="69" s="1"/>
  <c r="T7" i="69"/>
  <c r="U7" i="69" s="1"/>
  <c r="W7" i="69" s="1"/>
  <c r="N7" i="69"/>
  <c r="G7" i="69"/>
  <c r="D7" i="69"/>
  <c r="E7" i="69" s="1"/>
  <c r="T6" i="69"/>
  <c r="U6" i="69" s="1"/>
  <c r="W6" i="69" s="1"/>
  <c r="N6" i="69"/>
  <c r="G6" i="69"/>
  <c r="D6" i="69"/>
  <c r="E6" i="69" s="1"/>
  <c r="T5" i="69"/>
  <c r="U5" i="69" s="1"/>
  <c r="W5" i="69" s="1"/>
  <c r="N5" i="69"/>
  <c r="G5" i="69"/>
  <c r="D5" i="69"/>
  <c r="E5" i="69" s="1"/>
  <c r="L5" i="69" s="1"/>
  <c r="K5" i="69" s="1"/>
  <c r="T4" i="69"/>
  <c r="U4" i="69" s="1"/>
  <c r="W4" i="69" s="1"/>
  <c r="N4" i="69"/>
  <c r="G4" i="69"/>
  <c r="D4" i="69"/>
  <c r="E4" i="69" s="1"/>
  <c r="T3" i="69"/>
  <c r="U3" i="69" s="1"/>
  <c r="W3" i="69" s="1"/>
  <c r="N3" i="69"/>
  <c r="G3" i="69"/>
  <c r="D3" i="69"/>
  <c r="E3" i="69" s="1"/>
  <c r="T2" i="69"/>
  <c r="U2" i="69" s="1"/>
  <c r="W2" i="69" s="1"/>
  <c r="N2" i="69"/>
  <c r="G2" i="69"/>
  <c r="D2" i="69"/>
  <c r="E2" i="69" s="1"/>
  <c r="N129" i="67"/>
  <c r="N128" i="67"/>
  <c r="N127" i="67"/>
  <c r="N126" i="67"/>
  <c r="N125" i="67"/>
  <c r="N124" i="67"/>
  <c r="N123" i="67"/>
  <c r="N122" i="67"/>
  <c r="N121" i="67"/>
  <c r="N120" i="67"/>
  <c r="N119" i="67"/>
  <c r="N118" i="67"/>
  <c r="N117" i="67"/>
  <c r="N116" i="67"/>
  <c r="N115" i="67"/>
  <c r="N114" i="67"/>
  <c r="N113" i="67"/>
  <c r="N112" i="67"/>
  <c r="N111" i="67"/>
  <c r="N110" i="67"/>
  <c r="N109" i="67"/>
  <c r="N108" i="67"/>
  <c r="N107" i="67"/>
  <c r="N106" i="67"/>
  <c r="N105" i="67"/>
  <c r="N104" i="67"/>
  <c r="N103" i="67"/>
  <c r="N102" i="67"/>
  <c r="N101" i="67"/>
  <c r="N100" i="67"/>
  <c r="N99" i="67"/>
  <c r="N98" i="67"/>
  <c r="N97" i="67"/>
  <c r="N96" i="67"/>
  <c r="N95" i="67"/>
  <c r="N94" i="67"/>
  <c r="N93" i="67"/>
  <c r="N92" i="67"/>
  <c r="N91" i="67"/>
  <c r="N90" i="67"/>
  <c r="N89" i="67"/>
  <c r="N88" i="67"/>
  <c r="N87" i="67"/>
  <c r="N86" i="67"/>
  <c r="N85" i="67"/>
  <c r="N84" i="67"/>
  <c r="N83" i="67"/>
  <c r="N82" i="67"/>
  <c r="N81" i="67"/>
  <c r="N80" i="67"/>
  <c r="N79" i="67"/>
  <c r="N78" i="67"/>
  <c r="N77" i="67"/>
  <c r="N76" i="67"/>
  <c r="N75" i="67"/>
  <c r="N74" i="67"/>
  <c r="N73" i="67"/>
  <c r="N72" i="67"/>
  <c r="N71" i="67"/>
  <c r="N70" i="67"/>
  <c r="N69" i="67"/>
  <c r="N68" i="67"/>
  <c r="N67" i="67"/>
  <c r="N66" i="67"/>
  <c r="N65" i="67"/>
  <c r="N64" i="67"/>
  <c r="N63" i="67"/>
  <c r="N62" i="67"/>
  <c r="N61" i="67"/>
  <c r="N60" i="67"/>
  <c r="N59" i="67"/>
  <c r="N58" i="67"/>
  <c r="N57" i="67"/>
  <c r="N56" i="67"/>
  <c r="N55" i="67"/>
  <c r="N54" i="67"/>
  <c r="N53" i="67"/>
  <c r="N52" i="67"/>
  <c r="N51" i="67"/>
  <c r="N50" i="67"/>
  <c r="N49" i="67"/>
  <c r="N48" i="67"/>
  <c r="N47" i="67"/>
  <c r="N46" i="67"/>
  <c r="N45" i="67"/>
  <c r="N44" i="67"/>
  <c r="N43" i="67"/>
  <c r="N42" i="67"/>
  <c r="N41" i="67"/>
  <c r="N40" i="67"/>
  <c r="N39" i="67"/>
  <c r="N38" i="67"/>
  <c r="N37" i="67"/>
  <c r="N36" i="67"/>
  <c r="N35" i="67"/>
  <c r="N34" i="67"/>
  <c r="N33" i="67"/>
  <c r="N32" i="67"/>
  <c r="N31" i="67"/>
  <c r="N30" i="67"/>
  <c r="N29" i="67"/>
  <c r="N28" i="67"/>
  <c r="N27" i="67"/>
  <c r="N26" i="67"/>
  <c r="N25" i="67"/>
  <c r="N24" i="67"/>
  <c r="N23" i="67"/>
  <c r="N22" i="67"/>
  <c r="N21" i="67"/>
  <c r="N20" i="67"/>
  <c r="N19" i="67"/>
  <c r="N18" i="67"/>
  <c r="N17" i="67"/>
  <c r="N16" i="67"/>
  <c r="N15" i="67"/>
  <c r="N14" i="67"/>
  <c r="N13" i="67"/>
  <c r="N12" i="67"/>
  <c r="N11" i="67"/>
  <c r="N10" i="67"/>
  <c r="N9" i="67"/>
  <c r="N8" i="67"/>
  <c r="N7" i="67"/>
  <c r="N6" i="67"/>
  <c r="N5" i="67"/>
  <c r="N4" i="67"/>
  <c r="N3" i="67"/>
  <c r="N2" i="67"/>
  <c r="N129" i="68"/>
  <c r="N128" i="68"/>
  <c r="N127" i="68"/>
  <c r="N126" i="68"/>
  <c r="N125" i="68"/>
  <c r="N124" i="68"/>
  <c r="N123" i="68"/>
  <c r="N122" i="68"/>
  <c r="N121" i="68"/>
  <c r="N120" i="68"/>
  <c r="N119" i="68"/>
  <c r="N118" i="68"/>
  <c r="N117" i="68"/>
  <c r="N116" i="68"/>
  <c r="N115" i="68"/>
  <c r="N114" i="68"/>
  <c r="N113" i="68"/>
  <c r="N112" i="68"/>
  <c r="N111" i="68"/>
  <c r="N110" i="68"/>
  <c r="N109" i="68"/>
  <c r="N108" i="68"/>
  <c r="N107" i="68"/>
  <c r="N106" i="68"/>
  <c r="N105" i="68"/>
  <c r="N104" i="68"/>
  <c r="N103" i="68"/>
  <c r="N102" i="68"/>
  <c r="N101" i="68"/>
  <c r="N100" i="68"/>
  <c r="N99" i="68"/>
  <c r="N98" i="68"/>
  <c r="N97" i="68"/>
  <c r="N96" i="68"/>
  <c r="N95" i="68"/>
  <c r="N94" i="68"/>
  <c r="N93" i="68"/>
  <c r="N92" i="68"/>
  <c r="N91" i="68"/>
  <c r="N90" i="68"/>
  <c r="N89" i="68"/>
  <c r="N88" i="68"/>
  <c r="N87" i="68"/>
  <c r="N86" i="68"/>
  <c r="N85" i="68"/>
  <c r="N84" i="68"/>
  <c r="N83" i="68"/>
  <c r="N82" i="68"/>
  <c r="N81" i="68"/>
  <c r="N80" i="68"/>
  <c r="N79" i="68"/>
  <c r="N78" i="68"/>
  <c r="N77" i="68"/>
  <c r="N76" i="68"/>
  <c r="N75" i="68"/>
  <c r="N74" i="68"/>
  <c r="N73" i="68"/>
  <c r="N72" i="68"/>
  <c r="N71" i="68"/>
  <c r="N70" i="68"/>
  <c r="N69" i="68"/>
  <c r="N68" i="68"/>
  <c r="N67" i="68"/>
  <c r="N66" i="68"/>
  <c r="N65" i="68"/>
  <c r="N64" i="68"/>
  <c r="N63" i="68"/>
  <c r="N62" i="68"/>
  <c r="N61" i="68"/>
  <c r="N60" i="68"/>
  <c r="N59" i="68"/>
  <c r="N58" i="68"/>
  <c r="N57" i="68"/>
  <c r="N56" i="68"/>
  <c r="N55" i="68"/>
  <c r="N54" i="68"/>
  <c r="N53" i="68"/>
  <c r="N52" i="68"/>
  <c r="N51" i="68"/>
  <c r="N50" i="68"/>
  <c r="N49" i="68"/>
  <c r="N48" i="68"/>
  <c r="N47" i="68"/>
  <c r="N46" i="68"/>
  <c r="N45" i="68"/>
  <c r="N44" i="68"/>
  <c r="N43" i="68"/>
  <c r="N42" i="68"/>
  <c r="N41" i="68"/>
  <c r="N40" i="68"/>
  <c r="N39" i="68"/>
  <c r="N38" i="68"/>
  <c r="N37" i="68"/>
  <c r="N36" i="68"/>
  <c r="N35" i="68"/>
  <c r="N34" i="68"/>
  <c r="N33" i="68"/>
  <c r="N32" i="68"/>
  <c r="N31" i="68"/>
  <c r="N30" i="68"/>
  <c r="N29" i="68"/>
  <c r="N28" i="68"/>
  <c r="N27" i="68"/>
  <c r="N26" i="68"/>
  <c r="N25" i="68"/>
  <c r="N24" i="68"/>
  <c r="N23" i="68"/>
  <c r="N22" i="68"/>
  <c r="N21" i="68"/>
  <c r="N20" i="68"/>
  <c r="N19" i="68"/>
  <c r="N18" i="68"/>
  <c r="N17" i="68"/>
  <c r="N16" i="68"/>
  <c r="N15" i="68"/>
  <c r="N14" i="68"/>
  <c r="N13" i="68"/>
  <c r="N12" i="68"/>
  <c r="N11" i="68"/>
  <c r="N10" i="68"/>
  <c r="N9" i="68"/>
  <c r="N8" i="68"/>
  <c r="N7" i="68"/>
  <c r="N6" i="68"/>
  <c r="N5" i="68"/>
  <c r="N4" i="68"/>
  <c r="N3" i="68"/>
  <c r="N2" i="68"/>
  <c r="BB2" i="28"/>
  <c r="T132" i="68"/>
  <c r="U132" i="68" s="1"/>
  <c r="W132" i="68" s="1"/>
  <c r="T131" i="68"/>
  <c r="U131" i="68" s="1"/>
  <c r="W131" i="68" s="1"/>
  <c r="T130" i="68"/>
  <c r="U130" i="68" s="1"/>
  <c r="W130" i="68" s="1"/>
  <c r="T129" i="68"/>
  <c r="U129" i="68" s="1"/>
  <c r="W129" i="68" s="1"/>
  <c r="G129" i="68"/>
  <c r="D129" i="68"/>
  <c r="E129" i="68" s="1"/>
  <c r="I129" i="68" s="1"/>
  <c r="L129" i="68" s="1"/>
  <c r="T128" i="68"/>
  <c r="U128" i="68" s="1"/>
  <c r="W128" i="68" s="1"/>
  <c r="G128" i="68"/>
  <c r="D128" i="68"/>
  <c r="E128" i="68" s="1"/>
  <c r="J128" i="68" s="1"/>
  <c r="I128" i="68" s="1"/>
  <c r="T127" i="68"/>
  <c r="U127" i="68" s="1"/>
  <c r="W127" i="68" s="1"/>
  <c r="G127" i="68"/>
  <c r="D127" i="68"/>
  <c r="H127" i="68" s="1"/>
  <c r="T126" i="68"/>
  <c r="U126" i="68" s="1"/>
  <c r="W126" i="68" s="1"/>
  <c r="G126" i="68"/>
  <c r="D126" i="68"/>
  <c r="E126" i="68" s="1"/>
  <c r="T125" i="68"/>
  <c r="U125" i="68" s="1"/>
  <c r="W125" i="68" s="1"/>
  <c r="G125" i="68"/>
  <c r="D125" i="68"/>
  <c r="E125" i="68" s="1"/>
  <c r="T124" i="68"/>
  <c r="U124" i="68" s="1"/>
  <c r="W124" i="68" s="1"/>
  <c r="G124" i="68"/>
  <c r="D124" i="68"/>
  <c r="H124" i="68" s="1"/>
  <c r="T123" i="68"/>
  <c r="U123" i="68" s="1"/>
  <c r="W123" i="68" s="1"/>
  <c r="G123" i="68"/>
  <c r="D123" i="68"/>
  <c r="H123" i="68" s="1"/>
  <c r="T122" i="68"/>
  <c r="U122" i="68" s="1"/>
  <c r="W122" i="68" s="1"/>
  <c r="G122" i="68"/>
  <c r="D122" i="68"/>
  <c r="H122" i="68" s="1"/>
  <c r="U121" i="68"/>
  <c r="W121" i="68" s="1"/>
  <c r="T121" i="68"/>
  <c r="G121" i="68"/>
  <c r="D121" i="68"/>
  <c r="E121" i="68" s="1"/>
  <c r="I121" i="68" s="1"/>
  <c r="T120" i="68"/>
  <c r="U120" i="68" s="1"/>
  <c r="W120" i="68" s="1"/>
  <c r="G120" i="68"/>
  <c r="D120" i="68"/>
  <c r="E120" i="68" s="1"/>
  <c r="J120" i="68" s="1"/>
  <c r="I120" i="68" s="1"/>
  <c r="T119" i="68"/>
  <c r="U119" i="68" s="1"/>
  <c r="W119" i="68" s="1"/>
  <c r="G119" i="68"/>
  <c r="D119" i="68"/>
  <c r="H119" i="68" s="1"/>
  <c r="T118" i="68"/>
  <c r="U118" i="68" s="1"/>
  <c r="W118" i="68" s="1"/>
  <c r="G118" i="68"/>
  <c r="D118" i="68"/>
  <c r="E118" i="68" s="1"/>
  <c r="T117" i="68"/>
  <c r="U117" i="68" s="1"/>
  <c r="W117" i="68" s="1"/>
  <c r="G117" i="68"/>
  <c r="D117" i="68"/>
  <c r="T116" i="68"/>
  <c r="U116" i="68" s="1"/>
  <c r="W116" i="68" s="1"/>
  <c r="G116" i="68"/>
  <c r="D116" i="68"/>
  <c r="E116" i="68" s="1"/>
  <c r="T115" i="68"/>
  <c r="U115" i="68" s="1"/>
  <c r="W115" i="68" s="1"/>
  <c r="G115" i="68"/>
  <c r="D115" i="68"/>
  <c r="H115" i="68" s="1"/>
  <c r="T114" i="68"/>
  <c r="U114" i="68" s="1"/>
  <c r="W114" i="68" s="1"/>
  <c r="G114" i="68"/>
  <c r="D114" i="68"/>
  <c r="H114" i="68" s="1"/>
  <c r="T113" i="68"/>
  <c r="U113" i="68" s="1"/>
  <c r="W113" i="68" s="1"/>
  <c r="G113" i="68"/>
  <c r="D113" i="68"/>
  <c r="E113" i="68" s="1"/>
  <c r="I113" i="68" s="1"/>
  <c r="T112" i="68"/>
  <c r="U112" i="68" s="1"/>
  <c r="W112" i="68" s="1"/>
  <c r="G112" i="68"/>
  <c r="D112" i="68"/>
  <c r="E112" i="68" s="1"/>
  <c r="J112" i="68" s="1"/>
  <c r="I112" i="68" s="1"/>
  <c r="T111" i="68"/>
  <c r="U111" i="68" s="1"/>
  <c r="W111" i="68" s="1"/>
  <c r="G111" i="68"/>
  <c r="D111" i="68"/>
  <c r="H111" i="68" s="1"/>
  <c r="T110" i="68"/>
  <c r="U110" i="68" s="1"/>
  <c r="W110" i="68" s="1"/>
  <c r="G110" i="68"/>
  <c r="D110" i="68"/>
  <c r="E110" i="68" s="1"/>
  <c r="T109" i="68"/>
  <c r="U109" i="68" s="1"/>
  <c r="W109" i="68" s="1"/>
  <c r="G109" i="68"/>
  <c r="D109" i="68"/>
  <c r="E109" i="68" s="1"/>
  <c r="T108" i="68"/>
  <c r="U108" i="68" s="1"/>
  <c r="W108" i="68" s="1"/>
  <c r="H108" i="68"/>
  <c r="G108" i="68"/>
  <c r="D108" i="68"/>
  <c r="T107" i="68"/>
  <c r="U107" i="68" s="1"/>
  <c r="W107" i="68" s="1"/>
  <c r="G107" i="68"/>
  <c r="D107" i="68"/>
  <c r="H107" i="68" s="1"/>
  <c r="T106" i="68"/>
  <c r="U106" i="68" s="1"/>
  <c r="W106" i="68" s="1"/>
  <c r="G106" i="68"/>
  <c r="D106" i="68"/>
  <c r="H106" i="68" s="1"/>
  <c r="T105" i="68"/>
  <c r="U105" i="68" s="1"/>
  <c r="W105" i="68" s="1"/>
  <c r="G105" i="68"/>
  <c r="D105" i="68"/>
  <c r="E105" i="68" s="1"/>
  <c r="I105" i="68" s="1"/>
  <c r="L105" i="68" s="1"/>
  <c r="T104" i="68"/>
  <c r="U104" i="68" s="1"/>
  <c r="W104" i="68" s="1"/>
  <c r="G104" i="68"/>
  <c r="D104" i="68"/>
  <c r="E104" i="68" s="1"/>
  <c r="J104" i="68" s="1"/>
  <c r="I104" i="68" s="1"/>
  <c r="T103" i="68"/>
  <c r="U103" i="68" s="1"/>
  <c r="W103" i="68" s="1"/>
  <c r="G103" i="68"/>
  <c r="D103" i="68"/>
  <c r="H103" i="68" s="1"/>
  <c r="T102" i="68"/>
  <c r="U102" i="68" s="1"/>
  <c r="W102" i="68" s="1"/>
  <c r="G102" i="68"/>
  <c r="D102" i="68"/>
  <c r="E102" i="68" s="1"/>
  <c r="T101" i="68"/>
  <c r="U101" i="68" s="1"/>
  <c r="W101" i="68" s="1"/>
  <c r="G101" i="68"/>
  <c r="D101" i="68"/>
  <c r="E101" i="68" s="1"/>
  <c r="T100" i="68"/>
  <c r="U100" i="68" s="1"/>
  <c r="W100" i="68" s="1"/>
  <c r="G100" i="68"/>
  <c r="D100" i="68"/>
  <c r="H100" i="68" s="1"/>
  <c r="T99" i="68"/>
  <c r="U99" i="68" s="1"/>
  <c r="W99" i="68" s="1"/>
  <c r="G99" i="68"/>
  <c r="D99" i="68"/>
  <c r="H99" i="68" s="1"/>
  <c r="T98" i="68"/>
  <c r="U98" i="68" s="1"/>
  <c r="W98" i="68" s="1"/>
  <c r="G98" i="68"/>
  <c r="D98" i="68"/>
  <c r="E98" i="68" s="1"/>
  <c r="T97" i="68"/>
  <c r="U97" i="68" s="1"/>
  <c r="W97" i="68" s="1"/>
  <c r="G97" i="68"/>
  <c r="D97" i="68"/>
  <c r="E97" i="68" s="1"/>
  <c r="T96" i="68"/>
  <c r="U96" i="68" s="1"/>
  <c r="W96" i="68" s="1"/>
  <c r="G96" i="68"/>
  <c r="D96" i="68"/>
  <c r="E96" i="68" s="1"/>
  <c r="T95" i="68"/>
  <c r="U95" i="68" s="1"/>
  <c r="W95" i="68" s="1"/>
  <c r="G95" i="68"/>
  <c r="D95" i="68"/>
  <c r="H95" i="68" s="1"/>
  <c r="T94" i="68"/>
  <c r="U94" i="68" s="1"/>
  <c r="W94" i="68" s="1"/>
  <c r="G94" i="68"/>
  <c r="D94" i="68"/>
  <c r="H94" i="68" s="1"/>
  <c r="T93" i="68"/>
  <c r="U93" i="68" s="1"/>
  <c r="W93" i="68" s="1"/>
  <c r="G93" i="68"/>
  <c r="D93" i="68"/>
  <c r="H93" i="68" s="1"/>
  <c r="T92" i="68"/>
  <c r="U92" i="68" s="1"/>
  <c r="W92" i="68" s="1"/>
  <c r="G92" i="68"/>
  <c r="D92" i="68"/>
  <c r="E92" i="68" s="1"/>
  <c r="T91" i="68"/>
  <c r="U91" i="68" s="1"/>
  <c r="W91" i="68" s="1"/>
  <c r="G91" i="68"/>
  <c r="D91" i="68"/>
  <c r="H91" i="68" s="1"/>
  <c r="T90" i="68"/>
  <c r="U90" i="68" s="1"/>
  <c r="W90" i="68" s="1"/>
  <c r="G90" i="68"/>
  <c r="D90" i="68"/>
  <c r="H90" i="68" s="1"/>
  <c r="T89" i="68"/>
  <c r="U89" i="68" s="1"/>
  <c r="W89" i="68" s="1"/>
  <c r="G89" i="68"/>
  <c r="D89" i="68"/>
  <c r="E89" i="68" s="1"/>
  <c r="T88" i="68"/>
  <c r="U88" i="68" s="1"/>
  <c r="W88" i="68" s="1"/>
  <c r="G88" i="68"/>
  <c r="D88" i="68"/>
  <c r="E88" i="68" s="1"/>
  <c r="T87" i="68"/>
  <c r="U87" i="68" s="1"/>
  <c r="W87" i="68" s="1"/>
  <c r="G87" i="68"/>
  <c r="D87" i="68"/>
  <c r="H87" i="68" s="1"/>
  <c r="T86" i="68"/>
  <c r="U86" i="68" s="1"/>
  <c r="W86" i="68" s="1"/>
  <c r="H86" i="68"/>
  <c r="G86" i="68"/>
  <c r="D86" i="68"/>
  <c r="E86" i="68" s="1"/>
  <c r="T85" i="68"/>
  <c r="U85" i="68" s="1"/>
  <c r="W85" i="68" s="1"/>
  <c r="G85" i="68"/>
  <c r="D85" i="68"/>
  <c r="E85" i="68" s="1"/>
  <c r="L85" i="68" s="1"/>
  <c r="T84" i="68"/>
  <c r="U84" i="68" s="1"/>
  <c r="W84" i="68" s="1"/>
  <c r="G84" i="68"/>
  <c r="D84" i="68"/>
  <c r="H84" i="68" s="1"/>
  <c r="T83" i="68"/>
  <c r="U83" i="68" s="1"/>
  <c r="W83" i="68" s="1"/>
  <c r="G83" i="68"/>
  <c r="D83" i="68"/>
  <c r="H83" i="68" s="1"/>
  <c r="T82" i="68"/>
  <c r="U82" i="68" s="1"/>
  <c r="W82" i="68" s="1"/>
  <c r="G82" i="68"/>
  <c r="D82" i="68"/>
  <c r="H82" i="68" s="1"/>
  <c r="T81" i="68"/>
  <c r="U81" i="68" s="1"/>
  <c r="W81" i="68" s="1"/>
  <c r="G81" i="68"/>
  <c r="D81" i="68"/>
  <c r="E81" i="68" s="1"/>
  <c r="T80" i="68"/>
  <c r="U80" i="68" s="1"/>
  <c r="W80" i="68" s="1"/>
  <c r="G80" i="68"/>
  <c r="D80" i="68"/>
  <c r="H80" i="68" s="1"/>
  <c r="T79" i="68"/>
  <c r="U79" i="68" s="1"/>
  <c r="W79" i="68" s="1"/>
  <c r="G79" i="68"/>
  <c r="D79" i="68"/>
  <c r="H79" i="68" s="1"/>
  <c r="T78" i="68"/>
  <c r="U78" i="68" s="1"/>
  <c r="W78" i="68" s="1"/>
  <c r="G78" i="68"/>
  <c r="D78" i="68"/>
  <c r="E78" i="68" s="1"/>
  <c r="A78" i="68" s="1"/>
  <c r="B78" i="68" s="1"/>
  <c r="T77" i="68"/>
  <c r="U77" i="68" s="1"/>
  <c r="W77" i="68" s="1"/>
  <c r="G77" i="68"/>
  <c r="D77" i="68"/>
  <c r="E77" i="68" s="1"/>
  <c r="T76" i="68"/>
  <c r="U76" i="68" s="1"/>
  <c r="W76" i="68" s="1"/>
  <c r="G76" i="68"/>
  <c r="D76" i="68"/>
  <c r="E76" i="68" s="1"/>
  <c r="T75" i="68"/>
  <c r="U75" i="68" s="1"/>
  <c r="W75" i="68" s="1"/>
  <c r="G75" i="68"/>
  <c r="D75" i="68"/>
  <c r="H75" i="68" s="1"/>
  <c r="T74" i="68"/>
  <c r="U74" i="68" s="1"/>
  <c r="W74" i="68" s="1"/>
  <c r="G74" i="68"/>
  <c r="D74" i="68"/>
  <c r="E74" i="68" s="1"/>
  <c r="I74" i="68" s="1"/>
  <c r="L74" i="68" s="1"/>
  <c r="T73" i="68"/>
  <c r="U73" i="68" s="1"/>
  <c r="W73" i="68" s="1"/>
  <c r="G73" i="68"/>
  <c r="D73" i="68"/>
  <c r="H73" i="68" s="1"/>
  <c r="T72" i="68"/>
  <c r="U72" i="68" s="1"/>
  <c r="W72" i="68" s="1"/>
  <c r="G72" i="68"/>
  <c r="D72" i="68"/>
  <c r="H72" i="68" s="1"/>
  <c r="T71" i="68"/>
  <c r="U71" i="68" s="1"/>
  <c r="W71" i="68" s="1"/>
  <c r="G71" i="68"/>
  <c r="D71" i="68"/>
  <c r="H71" i="68" s="1"/>
  <c r="T70" i="68"/>
  <c r="U70" i="68" s="1"/>
  <c r="W70" i="68" s="1"/>
  <c r="G70" i="68"/>
  <c r="D70" i="68"/>
  <c r="E70" i="68" s="1"/>
  <c r="G69" i="68"/>
  <c r="D69" i="68"/>
  <c r="E69" i="68" s="1"/>
  <c r="G68" i="68"/>
  <c r="D68" i="68"/>
  <c r="E68" i="68" s="1"/>
  <c r="G67" i="68"/>
  <c r="D67" i="68"/>
  <c r="H67" i="68" s="1"/>
  <c r="G66" i="68"/>
  <c r="D66" i="68"/>
  <c r="E66" i="68" s="1"/>
  <c r="G65" i="68"/>
  <c r="D65" i="68"/>
  <c r="E65" i="68" s="1"/>
  <c r="H65" i="68" s="1"/>
  <c r="G64" i="68"/>
  <c r="D64" i="68"/>
  <c r="G63" i="68"/>
  <c r="D63" i="68"/>
  <c r="E63" i="68" s="1"/>
  <c r="H63" i="68" s="1"/>
  <c r="G62" i="68"/>
  <c r="D62" i="68"/>
  <c r="E62" i="68" s="1"/>
  <c r="H62" i="68" s="1"/>
  <c r="G61" i="68"/>
  <c r="D61" i="68"/>
  <c r="E61" i="68" s="1"/>
  <c r="H61" i="68" s="1"/>
  <c r="G60" i="68"/>
  <c r="D60" i="68"/>
  <c r="G59" i="68"/>
  <c r="D59" i="68"/>
  <c r="E59" i="68" s="1"/>
  <c r="H59" i="68" s="1"/>
  <c r="G58" i="68"/>
  <c r="D58" i="68"/>
  <c r="E58" i="68" s="1"/>
  <c r="H58" i="68" s="1"/>
  <c r="G57" i="68"/>
  <c r="D57" i="68"/>
  <c r="E57" i="68" s="1"/>
  <c r="H57" i="68" s="1"/>
  <c r="G56" i="68"/>
  <c r="D56" i="68"/>
  <c r="G55" i="68"/>
  <c r="D55" i="68"/>
  <c r="E55" i="68" s="1"/>
  <c r="H55" i="68" s="1"/>
  <c r="G54" i="68"/>
  <c r="D54" i="68"/>
  <c r="E54" i="68" s="1"/>
  <c r="L54" i="68" s="1"/>
  <c r="G53" i="68"/>
  <c r="D53" i="68"/>
  <c r="E53" i="68" s="1"/>
  <c r="I53" i="68" s="1"/>
  <c r="J53" i="68" s="1"/>
  <c r="G52" i="68"/>
  <c r="D52" i="68"/>
  <c r="E52" i="68" s="1"/>
  <c r="H52" i="68" s="1"/>
  <c r="G51" i="68"/>
  <c r="D51" i="68"/>
  <c r="E51" i="68" s="1"/>
  <c r="H51" i="68" s="1"/>
  <c r="G50" i="68"/>
  <c r="D50" i="68"/>
  <c r="E50" i="68" s="1"/>
  <c r="L50" i="68" s="1"/>
  <c r="J50" i="68" s="1"/>
  <c r="G49" i="68"/>
  <c r="D49" i="68"/>
  <c r="E49" i="68" s="1"/>
  <c r="I49" i="68" s="1"/>
  <c r="G48" i="68"/>
  <c r="D48" i="68"/>
  <c r="E48" i="68" s="1"/>
  <c r="H48" i="68" s="1"/>
  <c r="G47" i="68"/>
  <c r="D47" i="68"/>
  <c r="E47" i="68" s="1"/>
  <c r="K47" i="68" s="1"/>
  <c r="J47" i="68" s="1"/>
  <c r="G46" i="68"/>
  <c r="D46" i="68"/>
  <c r="E46" i="68" s="1"/>
  <c r="L46" i="68" s="1"/>
  <c r="G45" i="68"/>
  <c r="D45" i="68"/>
  <c r="E45" i="68" s="1"/>
  <c r="I45" i="68" s="1"/>
  <c r="J45" i="68" s="1"/>
  <c r="G44" i="68"/>
  <c r="D44" i="68"/>
  <c r="E44" i="68" s="1"/>
  <c r="H44" i="68" s="1"/>
  <c r="G43" i="68"/>
  <c r="D43" i="68"/>
  <c r="E43" i="68" s="1"/>
  <c r="H43" i="68" s="1"/>
  <c r="G42" i="68"/>
  <c r="D42" i="68"/>
  <c r="E42" i="68" s="1"/>
  <c r="L42" i="68" s="1"/>
  <c r="J42" i="68" s="1"/>
  <c r="G41" i="68"/>
  <c r="D41" i="68"/>
  <c r="E41" i="68" s="1"/>
  <c r="I41" i="68" s="1"/>
  <c r="G40" i="68"/>
  <c r="D40" i="68"/>
  <c r="E40" i="68" s="1"/>
  <c r="H40" i="68" s="1"/>
  <c r="G39" i="68"/>
  <c r="D39" i="68"/>
  <c r="E39" i="68" s="1"/>
  <c r="H39" i="68" s="1"/>
  <c r="G38" i="68"/>
  <c r="D38" i="68"/>
  <c r="E38" i="68" s="1"/>
  <c r="L38" i="68" s="1"/>
  <c r="I38" i="68" s="1"/>
  <c r="G37" i="68"/>
  <c r="D37" i="68"/>
  <c r="E37" i="68" s="1"/>
  <c r="H37" i="68" s="1"/>
  <c r="G36" i="68"/>
  <c r="D36" i="68"/>
  <c r="E36" i="68" s="1"/>
  <c r="J36" i="68" s="1"/>
  <c r="G35" i="68"/>
  <c r="D35" i="68"/>
  <c r="E35" i="68" s="1"/>
  <c r="H35" i="68" s="1"/>
  <c r="G34" i="68"/>
  <c r="D34" i="68"/>
  <c r="E34" i="68" s="1"/>
  <c r="G33" i="68"/>
  <c r="D33" i="68"/>
  <c r="E33" i="68" s="1"/>
  <c r="G32" i="68"/>
  <c r="D32" i="68"/>
  <c r="E32" i="68" s="1"/>
  <c r="G31" i="68"/>
  <c r="D31" i="68"/>
  <c r="E31" i="68" s="1"/>
  <c r="J31" i="68" s="1"/>
  <c r="G30" i="68"/>
  <c r="D30" i="68"/>
  <c r="E30" i="68" s="1"/>
  <c r="I30" i="68" s="1"/>
  <c r="L30" i="68" s="1"/>
  <c r="G29" i="68"/>
  <c r="D29" i="68"/>
  <c r="E29" i="68" s="1"/>
  <c r="G28" i="68"/>
  <c r="D28" i="68"/>
  <c r="E28" i="68" s="1"/>
  <c r="G27" i="68"/>
  <c r="D27" i="68"/>
  <c r="E27" i="68" s="1"/>
  <c r="G26" i="68"/>
  <c r="D26" i="68"/>
  <c r="E26" i="68" s="1"/>
  <c r="I26" i="68" s="1"/>
  <c r="L26" i="68" s="1"/>
  <c r="G25" i="68"/>
  <c r="D25" i="68"/>
  <c r="E25" i="68" s="1"/>
  <c r="G24" i="68"/>
  <c r="D24" i="68"/>
  <c r="E24" i="68" s="1"/>
  <c r="G23" i="68"/>
  <c r="D23" i="68"/>
  <c r="E23" i="68" s="1"/>
  <c r="J23" i="68" s="1"/>
  <c r="K23" i="68" s="1"/>
  <c r="G22" i="68"/>
  <c r="D22" i="68"/>
  <c r="E22" i="68" s="1"/>
  <c r="I22" i="68" s="1"/>
  <c r="L22" i="68" s="1"/>
  <c r="G21" i="68"/>
  <c r="D21" i="68"/>
  <c r="E21" i="68" s="1"/>
  <c r="H21" i="68" s="1"/>
  <c r="G20" i="68"/>
  <c r="D20" i="68"/>
  <c r="E20" i="68" s="1"/>
  <c r="G19" i="68"/>
  <c r="D19" i="68"/>
  <c r="E19" i="68" s="1"/>
  <c r="G18" i="68"/>
  <c r="D18" i="68"/>
  <c r="E18" i="68" s="1"/>
  <c r="I18" i="68" s="1"/>
  <c r="L18" i="68" s="1"/>
  <c r="G17" i="68"/>
  <c r="D17" i="68"/>
  <c r="E17" i="68" s="1"/>
  <c r="G16" i="68"/>
  <c r="D16" i="68"/>
  <c r="E16" i="68" s="1"/>
  <c r="G15" i="68"/>
  <c r="D15" i="68"/>
  <c r="E15" i="68" s="1"/>
  <c r="G14" i="68"/>
  <c r="D14" i="68"/>
  <c r="E14" i="68" s="1"/>
  <c r="I14" i="68" s="1"/>
  <c r="L14" i="68" s="1"/>
  <c r="G13" i="68"/>
  <c r="D13" i="68"/>
  <c r="E13" i="68" s="1"/>
  <c r="G12" i="68"/>
  <c r="D12" i="68"/>
  <c r="E12" i="68" s="1"/>
  <c r="G11" i="68"/>
  <c r="D11" i="68"/>
  <c r="E11" i="68" s="1"/>
  <c r="G10" i="68"/>
  <c r="D10" i="68"/>
  <c r="E10" i="68" s="1"/>
  <c r="I10" i="68" s="1"/>
  <c r="L10" i="68" s="1"/>
  <c r="T9" i="68"/>
  <c r="U9" i="68" s="1"/>
  <c r="W9" i="68" s="1"/>
  <c r="O9" i="68"/>
  <c r="G9" i="68"/>
  <c r="D9" i="68"/>
  <c r="E9" i="68" s="1"/>
  <c r="H9" i="68" s="1"/>
  <c r="T8" i="68"/>
  <c r="U8" i="68" s="1"/>
  <c r="W8" i="68" s="1"/>
  <c r="O8" i="68"/>
  <c r="G8" i="68"/>
  <c r="D8" i="68"/>
  <c r="E8" i="68" s="1"/>
  <c r="T7" i="68"/>
  <c r="U7" i="68" s="1"/>
  <c r="W7" i="68" s="1"/>
  <c r="O7" i="68"/>
  <c r="G7" i="68"/>
  <c r="D7" i="68"/>
  <c r="E7" i="68" s="1"/>
  <c r="T6" i="68"/>
  <c r="U6" i="68" s="1"/>
  <c r="W6" i="68" s="1"/>
  <c r="O6" i="68"/>
  <c r="G6" i="68"/>
  <c r="D6" i="68"/>
  <c r="E6" i="68" s="1"/>
  <c r="I6" i="68" s="1"/>
  <c r="L6" i="68" s="1"/>
  <c r="T5" i="68"/>
  <c r="U5" i="68" s="1"/>
  <c r="W5" i="68" s="1"/>
  <c r="O5" i="68"/>
  <c r="G5" i="68"/>
  <c r="D5" i="68"/>
  <c r="E5" i="68" s="1"/>
  <c r="H5" i="68" s="1"/>
  <c r="T4" i="68"/>
  <c r="U4" i="68" s="1"/>
  <c r="W4" i="68" s="1"/>
  <c r="O4" i="68"/>
  <c r="G4" i="68"/>
  <c r="D4" i="68"/>
  <c r="E4" i="68" s="1"/>
  <c r="T3" i="68"/>
  <c r="U3" i="68" s="1"/>
  <c r="W3" i="68" s="1"/>
  <c r="O3" i="68"/>
  <c r="G3" i="68"/>
  <c r="D3" i="68"/>
  <c r="E3" i="68" s="1"/>
  <c r="T2" i="68"/>
  <c r="U2" i="68" s="1"/>
  <c r="W2" i="68" s="1"/>
  <c r="O2" i="68"/>
  <c r="G2" i="68"/>
  <c r="D2" i="68"/>
  <c r="E2" i="68" s="1"/>
  <c r="H2" i="68" s="1"/>
  <c r="T132" i="67"/>
  <c r="U132" i="67" s="1"/>
  <c r="W132" i="67" s="1"/>
  <c r="T131" i="67"/>
  <c r="U131" i="67" s="1"/>
  <c r="W131" i="67" s="1"/>
  <c r="T130" i="67"/>
  <c r="U130" i="67" s="1"/>
  <c r="W130" i="67" s="1"/>
  <c r="T129" i="67"/>
  <c r="U129" i="67" s="1"/>
  <c r="W129" i="67" s="1"/>
  <c r="G129" i="67"/>
  <c r="D129" i="67"/>
  <c r="H129" i="67" s="1"/>
  <c r="T128" i="67"/>
  <c r="U128" i="67" s="1"/>
  <c r="W128" i="67" s="1"/>
  <c r="G128" i="67"/>
  <c r="D128" i="67"/>
  <c r="E128" i="67" s="1"/>
  <c r="T127" i="67"/>
  <c r="U127" i="67" s="1"/>
  <c r="W127" i="67" s="1"/>
  <c r="G127" i="67"/>
  <c r="D127" i="67"/>
  <c r="H127" i="67" s="1"/>
  <c r="T126" i="67"/>
  <c r="U126" i="67" s="1"/>
  <c r="W126" i="67" s="1"/>
  <c r="G126" i="67"/>
  <c r="D126" i="67"/>
  <c r="E126" i="67" s="1"/>
  <c r="T125" i="67"/>
  <c r="U125" i="67" s="1"/>
  <c r="W125" i="67" s="1"/>
  <c r="G125" i="67"/>
  <c r="D125" i="67"/>
  <c r="E125" i="67" s="1"/>
  <c r="T124" i="67"/>
  <c r="U124" i="67" s="1"/>
  <c r="W124" i="67" s="1"/>
  <c r="G124" i="67"/>
  <c r="D124" i="67"/>
  <c r="H124" i="67" s="1"/>
  <c r="T123" i="67"/>
  <c r="U123" i="67" s="1"/>
  <c r="W123" i="67" s="1"/>
  <c r="G123" i="67"/>
  <c r="D123" i="67"/>
  <c r="E123" i="67" s="1"/>
  <c r="K123" i="67" s="1"/>
  <c r="T122" i="67"/>
  <c r="U122" i="67" s="1"/>
  <c r="W122" i="67" s="1"/>
  <c r="G122" i="67"/>
  <c r="D122" i="67"/>
  <c r="H122" i="67" s="1"/>
  <c r="T121" i="67"/>
  <c r="U121" i="67" s="1"/>
  <c r="W121" i="67" s="1"/>
  <c r="G121" i="67"/>
  <c r="D121" i="67"/>
  <c r="H121" i="67" s="1"/>
  <c r="T120" i="67"/>
  <c r="U120" i="67" s="1"/>
  <c r="W120" i="67" s="1"/>
  <c r="G120" i="67"/>
  <c r="D120" i="67"/>
  <c r="E120" i="67" s="1"/>
  <c r="T119" i="67"/>
  <c r="U119" i="67" s="1"/>
  <c r="W119" i="67" s="1"/>
  <c r="G119" i="67"/>
  <c r="D119" i="67"/>
  <c r="H119" i="67" s="1"/>
  <c r="T118" i="67"/>
  <c r="U118" i="67" s="1"/>
  <c r="W118" i="67" s="1"/>
  <c r="G118" i="67"/>
  <c r="D118" i="67"/>
  <c r="E118" i="67" s="1"/>
  <c r="T117" i="67"/>
  <c r="U117" i="67" s="1"/>
  <c r="W117" i="67" s="1"/>
  <c r="G117" i="67"/>
  <c r="D117" i="67"/>
  <c r="H117" i="67" s="1"/>
  <c r="T116" i="67"/>
  <c r="U116" i="67" s="1"/>
  <c r="W116" i="67" s="1"/>
  <c r="G116" i="67"/>
  <c r="D116" i="67"/>
  <c r="E116" i="67" s="1"/>
  <c r="T115" i="67"/>
  <c r="U115" i="67" s="1"/>
  <c r="W115" i="67" s="1"/>
  <c r="G115" i="67"/>
  <c r="D115" i="67"/>
  <c r="H115" i="67" s="1"/>
  <c r="T114" i="67"/>
  <c r="U114" i="67" s="1"/>
  <c r="W114" i="67" s="1"/>
  <c r="G114" i="67"/>
  <c r="D114" i="67"/>
  <c r="H114" i="67" s="1"/>
  <c r="T113" i="67"/>
  <c r="U113" i="67" s="1"/>
  <c r="W113" i="67" s="1"/>
  <c r="G113" i="67"/>
  <c r="D113" i="67"/>
  <c r="H113" i="67" s="1"/>
  <c r="T112" i="67"/>
  <c r="U112" i="67" s="1"/>
  <c r="W112" i="67" s="1"/>
  <c r="G112" i="67"/>
  <c r="D112" i="67"/>
  <c r="E112" i="67" s="1"/>
  <c r="T111" i="67"/>
  <c r="U111" i="67" s="1"/>
  <c r="W111" i="67" s="1"/>
  <c r="G111" i="67"/>
  <c r="D111" i="67"/>
  <c r="H111" i="67" s="1"/>
  <c r="T110" i="67"/>
  <c r="U110" i="67" s="1"/>
  <c r="W110" i="67" s="1"/>
  <c r="G110" i="67"/>
  <c r="D110" i="67"/>
  <c r="E110" i="67" s="1"/>
  <c r="T109" i="67"/>
  <c r="U109" i="67" s="1"/>
  <c r="W109" i="67" s="1"/>
  <c r="G109" i="67"/>
  <c r="D109" i="67"/>
  <c r="E109" i="67" s="1"/>
  <c r="T108" i="67"/>
  <c r="U108" i="67" s="1"/>
  <c r="W108" i="67" s="1"/>
  <c r="G108" i="67"/>
  <c r="D108" i="67"/>
  <c r="E108" i="67" s="1"/>
  <c r="J108" i="67" s="1"/>
  <c r="L108" i="67" s="1"/>
  <c r="T107" i="67"/>
  <c r="U107" i="67" s="1"/>
  <c r="W107" i="67" s="1"/>
  <c r="G107" i="67"/>
  <c r="D107" i="67"/>
  <c r="H107" i="67" s="1"/>
  <c r="T106" i="67"/>
  <c r="U106" i="67" s="1"/>
  <c r="W106" i="67" s="1"/>
  <c r="G106" i="67"/>
  <c r="D106" i="67"/>
  <c r="H106" i="67" s="1"/>
  <c r="T105" i="67"/>
  <c r="U105" i="67" s="1"/>
  <c r="W105" i="67" s="1"/>
  <c r="G105" i="67"/>
  <c r="D105" i="67"/>
  <c r="H105" i="67" s="1"/>
  <c r="T104" i="67"/>
  <c r="U104" i="67" s="1"/>
  <c r="W104" i="67" s="1"/>
  <c r="G104" i="67"/>
  <c r="D104" i="67"/>
  <c r="E104" i="67" s="1"/>
  <c r="T103" i="67"/>
  <c r="U103" i="67" s="1"/>
  <c r="W103" i="67" s="1"/>
  <c r="G103" i="67"/>
  <c r="D103" i="67"/>
  <c r="E103" i="67" s="1"/>
  <c r="T102" i="67"/>
  <c r="U102" i="67" s="1"/>
  <c r="W102" i="67" s="1"/>
  <c r="G102" i="67"/>
  <c r="D102" i="67"/>
  <c r="E102" i="67" s="1"/>
  <c r="T101" i="67"/>
  <c r="U101" i="67" s="1"/>
  <c r="W101" i="67" s="1"/>
  <c r="G101" i="67"/>
  <c r="D101" i="67"/>
  <c r="E101" i="67" s="1"/>
  <c r="T100" i="67"/>
  <c r="U100" i="67" s="1"/>
  <c r="W100" i="67" s="1"/>
  <c r="G100" i="67"/>
  <c r="D100" i="67"/>
  <c r="E100" i="67" s="1"/>
  <c r="J100" i="67" s="1"/>
  <c r="L100" i="67" s="1"/>
  <c r="T99" i="67"/>
  <c r="U99" i="67" s="1"/>
  <c r="W99" i="67" s="1"/>
  <c r="G99" i="67"/>
  <c r="D99" i="67"/>
  <c r="H99" i="67" s="1"/>
  <c r="T98" i="67"/>
  <c r="U98" i="67" s="1"/>
  <c r="W98" i="67" s="1"/>
  <c r="G98" i="67"/>
  <c r="D98" i="67"/>
  <c r="H98" i="67" s="1"/>
  <c r="T97" i="67"/>
  <c r="U97" i="67" s="1"/>
  <c r="W97" i="67" s="1"/>
  <c r="G97" i="67"/>
  <c r="D97" i="67"/>
  <c r="H97" i="67" s="1"/>
  <c r="T96" i="67"/>
  <c r="U96" i="67" s="1"/>
  <c r="W96" i="67" s="1"/>
  <c r="G96" i="67"/>
  <c r="D96" i="67"/>
  <c r="H96" i="67" s="1"/>
  <c r="T95" i="67"/>
  <c r="U95" i="67" s="1"/>
  <c r="W95" i="67" s="1"/>
  <c r="G95" i="67"/>
  <c r="D95" i="67"/>
  <c r="E95" i="67" s="1"/>
  <c r="T94" i="67"/>
  <c r="U94" i="67" s="1"/>
  <c r="W94" i="67" s="1"/>
  <c r="G94" i="67"/>
  <c r="D94" i="67"/>
  <c r="E94" i="67" s="1"/>
  <c r="T93" i="67"/>
  <c r="U93" i="67" s="1"/>
  <c r="W93" i="67" s="1"/>
  <c r="G93" i="67"/>
  <c r="D93" i="67"/>
  <c r="H93" i="67" s="1"/>
  <c r="T92" i="67"/>
  <c r="U92" i="67" s="1"/>
  <c r="W92" i="67" s="1"/>
  <c r="G92" i="67"/>
  <c r="D92" i="67"/>
  <c r="E92" i="67" s="1"/>
  <c r="T91" i="67"/>
  <c r="U91" i="67" s="1"/>
  <c r="W91" i="67" s="1"/>
  <c r="G91" i="67"/>
  <c r="D91" i="67"/>
  <c r="E91" i="67" s="1"/>
  <c r="T90" i="67"/>
  <c r="U90" i="67" s="1"/>
  <c r="W90" i="67" s="1"/>
  <c r="G90" i="67"/>
  <c r="D90" i="67"/>
  <c r="E90" i="67" s="1"/>
  <c r="T89" i="67"/>
  <c r="U89" i="67" s="1"/>
  <c r="W89" i="67" s="1"/>
  <c r="G89" i="67"/>
  <c r="D89" i="67"/>
  <c r="H89" i="67" s="1"/>
  <c r="T88" i="67"/>
  <c r="U88" i="67" s="1"/>
  <c r="W88" i="67" s="1"/>
  <c r="G88" i="67"/>
  <c r="D88" i="67"/>
  <c r="H88" i="67" s="1"/>
  <c r="T87" i="67"/>
  <c r="U87" i="67" s="1"/>
  <c r="W87" i="67" s="1"/>
  <c r="G87" i="67"/>
  <c r="D87" i="67"/>
  <c r="E87" i="67" s="1"/>
  <c r="T86" i="67"/>
  <c r="U86" i="67" s="1"/>
  <c r="W86" i="67" s="1"/>
  <c r="G86" i="67"/>
  <c r="D86" i="67"/>
  <c r="E86" i="67" s="1"/>
  <c r="T85" i="67"/>
  <c r="U85" i="67" s="1"/>
  <c r="W85" i="67" s="1"/>
  <c r="G85" i="67"/>
  <c r="D85" i="67"/>
  <c r="H85" i="67" s="1"/>
  <c r="T84" i="67"/>
  <c r="U84" i="67" s="1"/>
  <c r="W84" i="67" s="1"/>
  <c r="G84" i="67"/>
  <c r="D84" i="67"/>
  <c r="E84" i="67" s="1"/>
  <c r="T83" i="67"/>
  <c r="U83" i="67" s="1"/>
  <c r="W83" i="67" s="1"/>
  <c r="G83" i="67"/>
  <c r="D83" i="67"/>
  <c r="E83" i="67" s="1"/>
  <c r="T82" i="67"/>
  <c r="U82" i="67" s="1"/>
  <c r="W82" i="67" s="1"/>
  <c r="G82" i="67"/>
  <c r="D82" i="67"/>
  <c r="E82" i="67" s="1"/>
  <c r="T81" i="67"/>
  <c r="U81" i="67" s="1"/>
  <c r="W81" i="67" s="1"/>
  <c r="G81" i="67"/>
  <c r="D81" i="67"/>
  <c r="H81" i="67" s="1"/>
  <c r="T80" i="67"/>
  <c r="U80" i="67" s="1"/>
  <c r="W80" i="67" s="1"/>
  <c r="G80" i="67"/>
  <c r="D80" i="67"/>
  <c r="H80" i="67" s="1"/>
  <c r="T79" i="67"/>
  <c r="U79" i="67" s="1"/>
  <c r="W79" i="67" s="1"/>
  <c r="G79" i="67"/>
  <c r="D79" i="67"/>
  <c r="E79" i="67" s="1"/>
  <c r="T78" i="67"/>
  <c r="U78" i="67" s="1"/>
  <c r="W78" i="67" s="1"/>
  <c r="G78" i="67"/>
  <c r="D78" i="67"/>
  <c r="E78" i="67" s="1"/>
  <c r="T77" i="67"/>
  <c r="U77" i="67" s="1"/>
  <c r="W77" i="67" s="1"/>
  <c r="G77" i="67"/>
  <c r="D77" i="67"/>
  <c r="E77" i="67" s="1"/>
  <c r="T76" i="67"/>
  <c r="U76" i="67" s="1"/>
  <c r="W76" i="67" s="1"/>
  <c r="G76" i="67"/>
  <c r="D76" i="67"/>
  <c r="H76" i="67" s="1"/>
  <c r="T75" i="67"/>
  <c r="U75" i="67" s="1"/>
  <c r="W75" i="67" s="1"/>
  <c r="G75" i="67"/>
  <c r="D75" i="67"/>
  <c r="E75" i="67" s="1"/>
  <c r="T74" i="67"/>
  <c r="U74" i="67" s="1"/>
  <c r="W74" i="67" s="1"/>
  <c r="G74" i="67"/>
  <c r="D74" i="67"/>
  <c r="E74" i="67" s="1"/>
  <c r="T73" i="67"/>
  <c r="U73" i="67" s="1"/>
  <c r="W73" i="67" s="1"/>
  <c r="G73" i="67"/>
  <c r="D73" i="67"/>
  <c r="H73" i="67" s="1"/>
  <c r="T72" i="67"/>
  <c r="U72" i="67" s="1"/>
  <c r="W72" i="67" s="1"/>
  <c r="G72" i="67"/>
  <c r="D72" i="67"/>
  <c r="H72" i="67" s="1"/>
  <c r="T71" i="67"/>
  <c r="U71" i="67" s="1"/>
  <c r="W71" i="67" s="1"/>
  <c r="G71" i="67"/>
  <c r="D71" i="67"/>
  <c r="E71" i="67" s="1"/>
  <c r="A71" i="67" s="1"/>
  <c r="B71" i="67" s="1"/>
  <c r="T70" i="67"/>
  <c r="U70" i="67" s="1"/>
  <c r="W70" i="67" s="1"/>
  <c r="G70" i="67"/>
  <c r="D70" i="67"/>
  <c r="E70" i="67" s="1"/>
  <c r="G69" i="67"/>
  <c r="D69" i="67"/>
  <c r="E69" i="67" s="1"/>
  <c r="G68" i="67"/>
  <c r="D68" i="67"/>
  <c r="E68" i="67" s="1"/>
  <c r="G67" i="67"/>
  <c r="D67" i="67"/>
  <c r="E67" i="67" s="1"/>
  <c r="G66" i="67"/>
  <c r="D66" i="67"/>
  <c r="H66" i="67" s="1"/>
  <c r="G65" i="67"/>
  <c r="D65" i="67"/>
  <c r="E65" i="67" s="1"/>
  <c r="H65" i="67" s="1"/>
  <c r="G64" i="67"/>
  <c r="D64" i="67"/>
  <c r="E64" i="67" s="1"/>
  <c r="J64" i="67" s="1"/>
  <c r="G63" i="67"/>
  <c r="D63" i="67"/>
  <c r="E63" i="67" s="1"/>
  <c r="H63" i="67" s="1"/>
  <c r="G62" i="67"/>
  <c r="D62" i="67"/>
  <c r="E62" i="67" s="1"/>
  <c r="H62" i="67" s="1"/>
  <c r="G61" i="67"/>
  <c r="D61" i="67"/>
  <c r="E61" i="67" s="1"/>
  <c r="H61" i="67" s="1"/>
  <c r="G60" i="67"/>
  <c r="D60" i="67"/>
  <c r="E60" i="67" s="1"/>
  <c r="H60" i="67" s="1"/>
  <c r="G59" i="67"/>
  <c r="D59" i="67"/>
  <c r="E59" i="67" s="1"/>
  <c r="K59" i="67" s="1"/>
  <c r="G58" i="67"/>
  <c r="D58" i="67"/>
  <c r="E58" i="67" s="1"/>
  <c r="L58" i="67" s="1"/>
  <c r="G57" i="67"/>
  <c r="D57" i="67"/>
  <c r="E57" i="67" s="1"/>
  <c r="H57" i="67" s="1"/>
  <c r="G56" i="67"/>
  <c r="D56" i="67"/>
  <c r="E56" i="67" s="1"/>
  <c r="H56" i="67" s="1"/>
  <c r="G55" i="67"/>
  <c r="D55" i="67"/>
  <c r="E55" i="67" s="1"/>
  <c r="K55" i="67" s="1"/>
  <c r="G54" i="67"/>
  <c r="D54" i="67"/>
  <c r="E54" i="67" s="1"/>
  <c r="L54" i="67" s="1"/>
  <c r="I54" i="67" s="1"/>
  <c r="G53" i="67"/>
  <c r="D53" i="67"/>
  <c r="E53" i="67" s="1"/>
  <c r="H53" i="67" s="1"/>
  <c r="G52" i="67"/>
  <c r="D52" i="67"/>
  <c r="E52" i="67" s="1"/>
  <c r="H52" i="67" s="1"/>
  <c r="G51" i="67"/>
  <c r="D51" i="67"/>
  <c r="E51" i="67" s="1"/>
  <c r="K51" i="67" s="1"/>
  <c r="G50" i="67"/>
  <c r="D50" i="67"/>
  <c r="E50" i="67" s="1"/>
  <c r="L50" i="67" s="1"/>
  <c r="G49" i="67"/>
  <c r="D49" i="67"/>
  <c r="E49" i="67" s="1"/>
  <c r="H49" i="67" s="1"/>
  <c r="G48" i="67"/>
  <c r="D48" i="67"/>
  <c r="E48" i="67" s="1"/>
  <c r="H48" i="67" s="1"/>
  <c r="G47" i="67"/>
  <c r="D47" i="67"/>
  <c r="E47" i="67" s="1"/>
  <c r="H47" i="67" s="1"/>
  <c r="G46" i="67"/>
  <c r="D46" i="67"/>
  <c r="G45" i="67"/>
  <c r="D45" i="67"/>
  <c r="E45" i="67" s="1"/>
  <c r="H45" i="67" s="1"/>
  <c r="G44" i="67"/>
  <c r="D44" i="67"/>
  <c r="G43" i="67"/>
  <c r="D43" i="67"/>
  <c r="G42" i="67"/>
  <c r="D42" i="67"/>
  <c r="E42" i="67" s="1"/>
  <c r="H42" i="67" s="1"/>
  <c r="G41" i="67"/>
  <c r="D41" i="67"/>
  <c r="E41" i="67" s="1"/>
  <c r="I41" i="67" s="1"/>
  <c r="K41" i="67" s="1"/>
  <c r="G40" i="67"/>
  <c r="D40" i="67"/>
  <c r="G39" i="67"/>
  <c r="D39" i="67"/>
  <c r="E39" i="67" s="1"/>
  <c r="H39" i="67" s="1"/>
  <c r="G38" i="67"/>
  <c r="D38" i="67"/>
  <c r="E38" i="67" s="1"/>
  <c r="H38" i="67" s="1"/>
  <c r="G37" i="67"/>
  <c r="D37" i="67"/>
  <c r="E37" i="67" s="1"/>
  <c r="H37" i="67" s="1"/>
  <c r="G36" i="67"/>
  <c r="D36" i="67"/>
  <c r="G35" i="67"/>
  <c r="D35" i="67"/>
  <c r="G34" i="67"/>
  <c r="D34" i="67"/>
  <c r="E34" i="67" s="1"/>
  <c r="H34" i="67" s="1"/>
  <c r="G33" i="67"/>
  <c r="D33" i="67"/>
  <c r="E33" i="67" s="1"/>
  <c r="H33" i="67" s="1"/>
  <c r="G32" i="67"/>
  <c r="D32" i="67"/>
  <c r="E32" i="67" s="1"/>
  <c r="K32" i="67" s="1"/>
  <c r="I32" i="67" s="1"/>
  <c r="G31" i="67"/>
  <c r="D31" i="67"/>
  <c r="E31" i="67" s="1"/>
  <c r="H31" i="67" s="1"/>
  <c r="G30" i="67"/>
  <c r="D30" i="67"/>
  <c r="E30" i="67" s="1"/>
  <c r="G29" i="67"/>
  <c r="D29" i="67"/>
  <c r="G28" i="67"/>
  <c r="D28" i="67"/>
  <c r="G27" i="67"/>
  <c r="D27" i="67"/>
  <c r="G26" i="67"/>
  <c r="D26" i="67"/>
  <c r="E26" i="67" s="1"/>
  <c r="H26" i="67" s="1"/>
  <c r="G25" i="67"/>
  <c r="D25" i="67"/>
  <c r="E25" i="67" s="1"/>
  <c r="H25" i="67" s="1"/>
  <c r="G24" i="67"/>
  <c r="D24" i="67"/>
  <c r="E24" i="67" s="1"/>
  <c r="K24" i="67" s="1"/>
  <c r="I24" i="67" s="1"/>
  <c r="G23" i="67"/>
  <c r="D23" i="67"/>
  <c r="E23" i="67" s="1"/>
  <c r="H23" i="67" s="1"/>
  <c r="G22" i="67"/>
  <c r="D22" i="67"/>
  <c r="E22" i="67" s="1"/>
  <c r="G21" i="67"/>
  <c r="D21" i="67"/>
  <c r="G20" i="67"/>
  <c r="D20" i="67"/>
  <c r="G19" i="67"/>
  <c r="D19" i="67"/>
  <c r="G18" i="67"/>
  <c r="D18" i="67"/>
  <c r="E18" i="67" s="1"/>
  <c r="I18" i="67" s="1"/>
  <c r="K18" i="67" s="1"/>
  <c r="G17" i="67"/>
  <c r="D17" i="67"/>
  <c r="E17" i="67" s="1"/>
  <c r="H17" i="67" s="1"/>
  <c r="G16" i="67"/>
  <c r="D16" i="67"/>
  <c r="E16" i="67" s="1"/>
  <c r="K16" i="67" s="1"/>
  <c r="I16" i="67" s="1"/>
  <c r="G15" i="67"/>
  <c r="D15" i="67"/>
  <c r="E15" i="67" s="1"/>
  <c r="H15" i="67" s="1"/>
  <c r="G14" i="67"/>
  <c r="D14" i="67"/>
  <c r="G13" i="67"/>
  <c r="D13" i="67"/>
  <c r="E13" i="67" s="1"/>
  <c r="G12" i="67"/>
  <c r="D12" i="67"/>
  <c r="G11" i="67"/>
  <c r="D11" i="67"/>
  <c r="G10" i="67"/>
  <c r="D10" i="67"/>
  <c r="E10" i="67" s="1"/>
  <c r="I10" i="67" s="1"/>
  <c r="K10" i="67" s="1"/>
  <c r="T9" i="67"/>
  <c r="U9" i="67" s="1"/>
  <c r="W9" i="67" s="1"/>
  <c r="O9" i="67"/>
  <c r="G9" i="67"/>
  <c r="D9" i="67"/>
  <c r="E9" i="67" s="1"/>
  <c r="L9" i="67" s="1"/>
  <c r="T8" i="67"/>
  <c r="U8" i="67" s="1"/>
  <c r="W8" i="67" s="1"/>
  <c r="O8" i="67"/>
  <c r="G8" i="67"/>
  <c r="D8" i="67"/>
  <c r="E8" i="67" s="1"/>
  <c r="T7" i="67"/>
  <c r="U7" i="67" s="1"/>
  <c r="W7" i="67" s="1"/>
  <c r="O7" i="67"/>
  <c r="G7" i="67"/>
  <c r="D7" i="67"/>
  <c r="E7" i="67" s="1"/>
  <c r="T6" i="67"/>
  <c r="U6" i="67" s="1"/>
  <c r="W6" i="67" s="1"/>
  <c r="O6" i="67"/>
  <c r="G6" i="67"/>
  <c r="D6" i="67"/>
  <c r="E6" i="67" s="1"/>
  <c r="T5" i="67"/>
  <c r="U5" i="67" s="1"/>
  <c r="W5" i="67" s="1"/>
  <c r="O5" i="67"/>
  <c r="G5" i="67"/>
  <c r="D5" i="67"/>
  <c r="T4" i="67"/>
  <c r="U4" i="67" s="1"/>
  <c r="W4" i="67" s="1"/>
  <c r="O4" i="67"/>
  <c r="G4" i="67"/>
  <c r="D4" i="67"/>
  <c r="E4" i="67" s="1"/>
  <c r="T3" i="67"/>
  <c r="U3" i="67" s="1"/>
  <c r="W3" i="67" s="1"/>
  <c r="O3" i="67"/>
  <c r="G3" i="67"/>
  <c r="D3" i="67"/>
  <c r="E3" i="67" s="1"/>
  <c r="T2" i="67"/>
  <c r="U2" i="67" s="1"/>
  <c r="W2" i="67" s="1"/>
  <c r="O2" i="67"/>
  <c r="G2" i="67"/>
  <c r="D2" i="67"/>
  <c r="E2" i="67" s="1"/>
  <c r="R234" i="64"/>
  <c r="S234" i="64" s="1"/>
  <c r="U234" i="64" s="1"/>
  <c r="D234" i="64"/>
  <c r="F234" i="64" s="1"/>
  <c r="C234" i="64"/>
  <c r="S233" i="64"/>
  <c r="U233" i="64" s="1"/>
  <c r="R233" i="64"/>
  <c r="D233" i="64"/>
  <c r="F233" i="64" s="1"/>
  <c r="C233" i="64"/>
  <c r="U232" i="64"/>
  <c r="S232" i="64"/>
  <c r="R232" i="64"/>
  <c r="F232" i="64"/>
  <c r="D232" i="64"/>
  <c r="C232" i="64"/>
  <c r="R231" i="64"/>
  <c r="S231" i="64" s="1"/>
  <c r="U231" i="64" s="1"/>
  <c r="C231" i="64"/>
  <c r="D231" i="64" s="1"/>
  <c r="F231" i="64" s="1"/>
  <c r="R230" i="64"/>
  <c r="S230" i="64" s="1"/>
  <c r="U230" i="64" s="1"/>
  <c r="D230" i="64"/>
  <c r="F230" i="64" s="1"/>
  <c r="C230" i="64"/>
  <c r="S229" i="64"/>
  <c r="U229" i="64" s="1"/>
  <c r="R229" i="64"/>
  <c r="D229" i="64"/>
  <c r="F229" i="64" s="1"/>
  <c r="C229" i="64"/>
  <c r="U228" i="64"/>
  <c r="S228" i="64"/>
  <c r="R228" i="64"/>
  <c r="F228" i="64"/>
  <c r="D228" i="64"/>
  <c r="C228" i="64"/>
  <c r="R227" i="64"/>
  <c r="S227" i="64" s="1"/>
  <c r="U227" i="64" s="1"/>
  <c r="C227" i="64"/>
  <c r="D227" i="64" s="1"/>
  <c r="F227" i="64" s="1"/>
  <c r="R226" i="64"/>
  <c r="S226" i="64" s="1"/>
  <c r="U226" i="64" s="1"/>
  <c r="D226" i="64"/>
  <c r="F226" i="64" s="1"/>
  <c r="C226" i="64"/>
  <c r="S225" i="64"/>
  <c r="U225" i="64" s="1"/>
  <c r="R225" i="64"/>
  <c r="D225" i="64"/>
  <c r="F225" i="64" s="1"/>
  <c r="C225" i="64"/>
  <c r="U224" i="64"/>
  <c r="S224" i="64"/>
  <c r="R224" i="64"/>
  <c r="F224" i="64"/>
  <c r="D224" i="64"/>
  <c r="C224" i="64"/>
  <c r="R223" i="64"/>
  <c r="S223" i="64" s="1"/>
  <c r="U223" i="64" s="1"/>
  <c r="C223" i="64"/>
  <c r="D223" i="64" s="1"/>
  <c r="F223" i="64" s="1"/>
  <c r="R222" i="64"/>
  <c r="S222" i="64" s="1"/>
  <c r="U222" i="64" s="1"/>
  <c r="D222" i="64"/>
  <c r="F222" i="64" s="1"/>
  <c r="C222" i="64"/>
  <c r="S221" i="64"/>
  <c r="U221" i="64" s="1"/>
  <c r="R221" i="64"/>
  <c r="D221" i="64"/>
  <c r="F221" i="64" s="1"/>
  <c r="C221" i="64"/>
  <c r="U220" i="64"/>
  <c r="S220" i="64"/>
  <c r="R220" i="64"/>
  <c r="F220" i="64"/>
  <c r="D220" i="64"/>
  <c r="C220" i="64"/>
  <c r="R219" i="64"/>
  <c r="S219" i="64" s="1"/>
  <c r="U219" i="64" s="1"/>
  <c r="C219" i="64"/>
  <c r="D219" i="64" s="1"/>
  <c r="F219" i="64" s="1"/>
  <c r="R218" i="64"/>
  <c r="S218" i="64" s="1"/>
  <c r="U218" i="64" s="1"/>
  <c r="D218" i="64"/>
  <c r="F218" i="64" s="1"/>
  <c r="C218" i="64"/>
  <c r="S217" i="64"/>
  <c r="U217" i="64" s="1"/>
  <c r="R217" i="64"/>
  <c r="D217" i="64"/>
  <c r="F217" i="64" s="1"/>
  <c r="C217" i="64"/>
  <c r="U216" i="64"/>
  <c r="S216" i="64"/>
  <c r="R216" i="64"/>
  <c r="F216" i="64"/>
  <c r="D216" i="64"/>
  <c r="C216" i="64"/>
  <c r="R215" i="64"/>
  <c r="S215" i="64" s="1"/>
  <c r="U215" i="64" s="1"/>
  <c r="C215" i="64"/>
  <c r="D215" i="64" s="1"/>
  <c r="F215" i="64" s="1"/>
  <c r="R214" i="64"/>
  <c r="S214" i="64" s="1"/>
  <c r="U214" i="64" s="1"/>
  <c r="D214" i="64"/>
  <c r="F214" i="64" s="1"/>
  <c r="C214" i="64"/>
  <c r="S213" i="64"/>
  <c r="U213" i="64" s="1"/>
  <c r="R213" i="64"/>
  <c r="D213" i="64"/>
  <c r="F213" i="64" s="1"/>
  <c r="C213" i="64"/>
  <c r="U212" i="64"/>
  <c r="S212" i="64"/>
  <c r="R212" i="64"/>
  <c r="F212" i="64"/>
  <c r="D212" i="64"/>
  <c r="C212" i="64"/>
  <c r="R211" i="64"/>
  <c r="S211" i="64" s="1"/>
  <c r="U211" i="64" s="1"/>
  <c r="C211" i="64"/>
  <c r="D211" i="64" s="1"/>
  <c r="F211" i="64" s="1"/>
  <c r="R210" i="64"/>
  <c r="S210" i="64" s="1"/>
  <c r="U210" i="64" s="1"/>
  <c r="D210" i="64"/>
  <c r="F210" i="64" s="1"/>
  <c r="C210" i="64"/>
  <c r="S209" i="64"/>
  <c r="U209" i="64" s="1"/>
  <c r="R209" i="64"/>
  <c r="D209" i="64"/>
  <c r="F209" i="64" s="1"/>
  <c r="C209" i="64"/>
  <c r="U208" i="64"/>
  <c r="S208" i="64"/>
  <c r="R208" i="64"/>
  <c r="F208" i="64"/>
  <c r="D208" i="64"/>
  <c r="C208" i="64"/>
  <c r="R207" i="64"/>
  <c r="S207" i="64" s="1"/>
  <c r="U207" i="64" s="1"/>
  <c r="C207" i="64"/>
  <c r="D207" i="64" s="1"/>
  <c r="F207" i="64" s="1"/>
  <c r="R206" i="64"/>
  <c r="S206" i="64" s="1"/>
  <c r="U206" i="64" s="1"/>
  <c r="D206" i="64"/>
  <c r="F206" i="64" s="1"/>
  <c r="C206" i="64"/>
  <c r="S205" i="64"/>
  <c r="U205" i="64" s="1"/>
  <c r="R205" i="64"/>
  <c r="D205" i="64"/>
  <c r="F205" i="64" s="1"/>
  <c r="C205" i="64"/>
  <c r="U204" i="64"/>
  <c r="S204" i="64"/>
  <c r="R204" i="64"/>
  <c r="F204" i="64"/>
  <c r="D204" i="64"/>
  <c r="C204" i="64"/>
  <c r="R203" i="64"/>
  <c r="S203" i="64" s="1"/>
  <c r="U203" i="64" s="1"/>
  <c r="C203" i="64"/>
  <c r="D203" i="64" s="1"/>
  <c r="F203" i="64" s="1"/>
  <c r="R202" i="64"/>
  <c r="S202" i="64" s="1"/>
  <c r="U202" i="64" s="1"/>
  <c r="D202" i="64"/>
  <c r="F202" i="64" s="1"/>
  <c r="C202" i="64"/>
  <c r="S201" i="64"/>
  <c r="U201" i="64" s="1"/>
  <c r="R201" i="64"/>
  <c r="D201" i="64"/>
  <c r="F201" i="64" s="1"/>
  <c r="C201" i="64"/>
  <c r="U200" i="64"/>
  <c r="S200" i="64"/>
  <c r="R200" i="64"/>
  <c r="F200" i="64"/>
  <c r="D200" i="64"/>
  <c r="C200" i="64"/>
  <c r="R199" i="64"/>
  <c r="S199" i="64" s="1"/>
  <c r="U199" i="64" s="1"/>
  <c r="C199" i="64"/>
  <c r="D199" i="64" s="1"/>
  <c r="F199" i="64" s="1"/>
  <c r="R198" i="64"/>
  <c r="S198" i="64" s="1"/>
  <c r="U198" i="64" s="1"/>
  <c r="D198" i="64"/>
  <c r="F198" i="64" s="1"/>
  <c r="C198" i="64"/>
  <c r="S197" i="64"/>
  <c r="U197" i="64" s="1"/>
  <c r="R197" i="64"/>
  <c r="D197" i="64"/>
  <c r="F197" i="64" s="1"/>
  <c r="C197" i="64"/>
  <c r="U196" i="64"/>
  <c r="S196" i="64"/>
  <c r="R196" i="64"/>
  <c r="F196" i="64"/>
  <c r="D196" i="64"/>
  <c r="C196" i="64"/>
  <c r="R195" i="64"/>
  <c r="S195" i="64" s="1"/>
  <c r="U195" i="64" s="1"/>
  <c r="C195" i="64"/>
  <c r="D195" i="64" s="1"/>
  <c r="F195" i="64" s="1"/>
  <c r="R194" i="64"/>
  <c r="S194" i="64" s="1"/>
  <c r="U194" i="64" s="1"/>
  <c r="D194" i="64"/>
  <c r="F194" i="64" s="1"/>
  <c r="C194" i="64"/>
  <c r="S193" i="64"/>
  <c r="U193" i="64" s="1"/>
  <c r="R193" i="64"/>
  <c r="D193" i="64"/>
  <c r="F193" i="64" s="1"/>
  <c r="C193" i="64"/>
  <c r="U192" i="64"/>
  <c r="S192" i="64"/>
  <c r="R192" i="64"/>
  <c r="F192" i="64"/>
  <c r="D192" i="64"/>
  <c r="C192" i="64"/>
  <c r="R191" i="64"/>
  <c r="S191" i="64" s="1"/>
  <c r="U191" i="64" s="1"/>
  <c r="C191" i="64"/>
  <c r="D191" i="64" s="1"/>
  <c r="F191" i="64" s="1"/>
  <c r="R190" i="64"/>
  <c r="S190" i="64" s="1"/>
  <c r="U190" i="64" s="1"/>
  <c r="D190" i="64"/>
  <c r="F190" i="64" s="1"/>
  <c r="C190" i="64"/>
  <c r="S189" i="64"/>
  <c r="U189" i="64" s="1"/>
  <c r="R189" i="64"/>
  <c r="D189" i="64"/>
  <c r="F189" i="64" s="1"/>
  <c r="C189" i="64"/>
  <c r="U188" i="64"/>
  <c r="S188" i="64"/>
  <c r="R188" i="64"/>
  <c r="F188" i="64"/>
  <c r="D188" i="64"/>
  <c r="C188" i="64"/>
  <c r="R187" i="64"/>
  <c r="S187" i="64" s="1"/>
  <c r="U187" i="64" s="1"/>
  <c r="C187" i="64"/>
  <c r="D187" i="64" s="1"/>
  <c r="F187" i="64" s="1"/>
  <c r="R186" i="64"/>
  <c r="S186" i="64" s="1"/>
  <c r="U186" i="64" s="1"/>
  <c r="D186" i="64"/>
  <c r="F186" i="64" s="1"/>
  <c r="C186" i="64"/>
  <c r="S185" i="64"/>
  <c r="U185" i="64" s="1"/>
  <c r="R185" i="64"/>
  <c r="D185" i="64"/>
  <c r="F185" i="64" s="1"/>
  <c r="C185" i="64"/>
  <c r="U184" i="64"/>
  <c r="S184" i="64"/>
  <c r="R184" i="64"/>
  <c r="F184" i="64"/>
  <c r="D184" i="64"/>
  <c r="C184" i="64"/>
  <c r="R183" i="64"/>
  <c r="S183" i="64" s="1"/>
  <c r="U183" i="64" s="1"/>
  <c r="C183" i="64"/>
  <c r="D183" i="64" s="1"/>
  <c r="F183" i="64" s="1"/>
  <c r="R182" i="64"/>
  <c r="S182" i="64" s="1"/>
  <c r="U182" i="64" s="1"/>
  <c r="D182" i="64"/>
  <c r="F182" i="64" s="1"/>
  <c r="C182" i="64"/>
  <c r="S181" i="64"/>
  <c r="U181" i="64" s="1"/>
  <c r="R181" i="64"/>
  <c r="D181" i="64"/>
  <c r="F181" i="64" s="1"/>
  <c r="C181" i="64"/>
  <c r="U180" i="64"/>
  <c r="S180" i="64"/>
  <c r="R180" i="64"/>
  <c r="F180" i="64"/>
  <c r="D180" i="64"/>
  <c r="C180" i="64"/>
  <c r="R179" i="64"/>
  <c r="S179" i="64" s="1"/>
  <c r="U179" i="64" s="1"/>
  <c r="C179" i="64"/>
  <c r="D179" i="64" s="1"/>
  <c r="F179" i="64" s="1"/>
  <c r="R178" i="64"/>
  <c r="S178" i="64" s="1"/>
  <c r="U178" i="64" s="1"/>
  <c r="D178" i="64"/>
  <c r="F178" i="64" s="1"/>
  <c r="C178" i="64"/>
  <c r="S177" i="64"/>
  <c r="U177" i="64" s="1"/>
  <c r="R177" i="64"/>
  <c r="D177" i="64"/>
  <c r="F177" i="64" s="1"/>
  <c r="C177" i="64"/>
  <c r="U176" i="64"/>
  <c r="S176" i="64"/>
  <c r="R176" i="64"/>
  <c r="F176" i="64"/>
  <c r="D176" i="64"/>
  <c r="C176" i="64"/>
  <c r="R175" i="64"/>
  <c r="S175" i="64" s="1"/>
  <c r="U175" i="64" s="1"/>
  <c r="C175" i="64"/>
  <c r="D175" i="64" s="1"/>
  <c r="F175" i="64" s="1"/>
  <c r="R174" i="64"/>
  <c r="S174" i="64" s="1"/>
  <c r="U174" i="64" s="1"/>
  <c r="D174" i="64"/>
  <c r="F174" i="64" s="1"/>
  <c r="C174" i="64"/>
  <c r="S173" i="64"/>
  <c r="U173" i="64" s="1"/>
  <c r="R173" i="64"/>
  <c r="D173" i="64"/>
  <c r="F173" i="64" s="1"/>
  <c r="C173" i="64"/>
  <c r="U172" i="64"/>
  <c r="S172" i="64"/>
  <c r="R172" i="64"/>
  <c r="F172" i="64"/>
  <c r="D172" i="64"/>
  <c r="C172" i="64"/>
  <c r="R170" i="64"/>
  <c r="S170" i="64" s="1"/>
  <c r="U170" i="64" s="1"/>
  <c r="M170" i="64"/>
  <c r="C170" i="64"/>
  <c r="D170" i="64" s="1"/>
  <c r="R169" i="64"/>
  <c r="S169" i="64" s="1"/>
  <c r="U169" i="64" s="1"/>
  <c r="M169" i="64"/>
  <c r="C169" i="64"/>
  <c r="D169" i="64" s="1"/>
  <c r="R168" i="64"/>
  <c r="S168" i="64" s="1"/>
  <c r="U168" i="64" s="1"/>
  <c r="M168" i="64"/>
  <c r="C168" i="64"/>
  <c r="D168" i="64" s="1"/>
  <c r="S167" i="64"/>
  <c r="U167" i="64" s="1"/>
  <c r="R167" i="64"/>
  <c r="M167" i="64"/>
  <c r="D167" i="64"/>
  <c r="G167" i="64" s="1"/>
  <c r="C167" i="64"/>
  <c r="S166" i="64"/>
  <c r="U166" i="64" s="1"/>
  <c r="R166" i="64"/>
  <c r="M166" i="64"/>
  <c r="D166" i="64"/>
  <c r="J166" i="64" s="1"/>
  <c r="C166" i="64"/>
  <c r="S165" i="64"/>
  <c r="U165" i="64" s="1"/>
  <c r="R165" i="64"/>
  <c r="M165" i="64"/>
  <c r="D165" i="64"/>
  <c r="F165" i="64" s="1"/>
  <c r="C165" i="64"/>
  <c r="U164" i="64"/>
  <c r="S164" i="64"/>
  <c r="R164" i="64"/>
  <c r="M164" i="64"/>
  <c r="F164" i="64"/>
  <c r="D164" i="64"/>
  <c r="H164" i="64" s="1"/>
  <c r="C164" i="64"/>
  <c r="U163" i="64"/>
  <c r="S163" i="64"/>
  <c r="R163" i="64"/>
  <c r="M163" i="64"/>
  <c r="J163" i="64"/>
  <c r="I163" i="64"/>
  <c r="H163" i="64"/>
  <c r="D163" i="64"/>
  <c r="F163" i="64" s="1"/>
  <c r="C163" i="64"/>
  <c r="BC122" i="59"/>
  <c r="BC114" i="59"/>
  <c r="BC106" i="59"/>
  <c r="BC98" i="59"/>
  <c r="BC90" i="59"/>
  <c r="BC82" i="59"/>
  <c r="BC74" i="59"/>
  <c r="BC66" i="59"/>
  <c r="BC58" i="59"/>
  <c r="BC50" i="59"/>
  <c r="BC42" i="59"/>
  <c r="BC34" i="59"/>
  <c r="BC26" i="59"/>
  <c r="BC18" i="59"/>
  <c r="BC10" i="59"/>
  <c r="BC2" i="59"/>
  <c r="BC122" i="58"/>
  <c r="BC114" i="58"/>
  <c r="BC106" i="58"/>
  <c r="BC98" i="58"/>
  <c r="BC90" i="58"/>
  <c r="BC82" i="58"/>
  <c r="BC74" i="58"/>
  <c r="BC66" i="58"/>
  <c r="BC58" i="58"/>
  <c r="BC50" i="58"/>
  <c r="BC42" i="58"/>
  <c r="BC34" i="58"/>
  <c r="BC26" i="58"/>
  <c r="BC18" i="58"/>
  <c r="BC10" i="58"/>
  <c r="BC2" i="58"/>
  <c r="BC122" i="55"/>
  <c r="BC114" i="55"/>
  <c r="BC106" i="55"/>
  <c r="BC98" i="55"/>
  <c r="BC90" i="55"/>
  <c r="BC82" i="55"/>
  <c r="BC74" i="55"/>
  <c r="BC66" i="55"/>
  <c r="BC58" i="55"/>
  <c r="BC50" i="55"/>
  <c r="BC42" i="55"/>
  <c r="BC34" i="55"/>
  <c r="BC26" i="55"/>
  <c r="BC18" i="55"/>
  <c r="BC10" i="55"/>
  <c r="BC2" i="55"/>
  <c r="BC122" i="54"/>
  <c r="BC114" i="54"/>
  <c r="BC106" i="54"/>
  <c r="BC98" i="54"/>
  <c r="BC90" i="54"/>
  <c r="BC82" i="54"/>
  <c r="BC74" i="54"/>
  <c r="BC66" i="54"/>
  <c r="BC58" i="54"/>
  <c r="BC50" i="54"/>
  <c r="BC42" i="54"/>
  <c r="BC34" i="54"/>
  <c r="BC26" i="54"/>
  <c r="BC18" i="54"/>
  <c r="BC10" i="54"/>
  <c r="BC2" i="54"/>
  <c r="BC122" i="53"/>
  <c r="BC114" i="53"/>
  <c r="BC106" i="53"/>
  <c r="BC98" i="53"/>
  <c r="BC90" i="53"/>
  <c r="BC82" i="53"/>
  <c r="BC74" i="53"/>
  <c r="BC66" i="53"/>
  <c r="BC58" i="53"/>
  <c r="BC50" i="53"/>
  <c r="BC42" i="53"/>
  <c r="BC34" i="53"/>
  <c r="BC26" i="53"/>
  <c r="BC18" i="53"/>
  <c r="BC10" i="53"/>
  <c r="BC2" i="53"/>
  <c r="BC122" i="52"/>
  <c r="BC114" i="52"/>
  <c r="BC106" i="52"/>
  <c r="BC98" i="52"/>
  <c r="BC90" i="52"/>
  <c r="BC82" i="52"/>
  <c r="BC74" i="52"/>
  <c r="BC66" i="52"/>
  <c r="BC58" i="52"/>
  <c r="BC50" i="52"/>
  <c r="BC42" i="52"/>
  <c r="BC34" i="52"/>
  <c r="BC26" i="52"/>
  <c r="BC18" i="52"/>
  <c r="BC10" i="52"/>
  <c r="BC2" i="52"/>
  <c r="BC122" i="51"/>
  <c r="BC114" i="51"/>
  <c r="BC106" i="51"/>
  <c r="BC98" i="51"/>
  <c r="BC90" i="51"/>
  <c r="BC82" i="51"/>
  <c r="BC74" i="51"/>
  <c r="BC66" i="51"/>
  <c r="BC58" i="51"/>
  <c r="BC50" i="51"/>
  <c r="BC42" i="51"/>
  <c r="BC34" i="51"/>
  <c r="BC26" i="51"/>
  <c r="BC18" i="51"/>
  <c r="BC10" i="51"/>
  <c r="BC2" i="51"/>
  <c r="BC122" i="49"/>
  <c r="BC114" i="49"/>
  <c r="BC106" i="49"/>
  <c r="BC98" i="49"/>
  <c r="BC90" i="49"/>
  <c r="BC82" i="49"/>
  <c r="BC74" i="49"/>
  <c r="BC66" i="49"/>
  <c r="BC58" i="49"/>
  <c r="BC50" i="49"/>
  <c r="BC42" i="49"/>
  <c r="BC34" i="49"/>
  <c r="BC26" i="49"/>
  <c r="BC18" i="49"/>
  <c r="BC10" i="49"/>
  <c r="BC2" i="49"/>
  <c r="BC122" i="50"/>
  <c r="BC114" i="50"/>
  <c r="BC106" i="50"/>
  <c r="BC98" i="50"/>
  <c r="BC90" i="50"/>
  <c r="BC82" i="50"/>
  <c r="BC74" i="50"/>
  <c r="BC66" i="50"/>
  <c r="BC58" i="50"/>
  <c r="BC50" i="50"/>
  <c r="BC42" i="50"/>
  <c r="BC34" i="50"/>
  <c r="BC26" i="50"/>
  <c r="BC18" i="50"/>
  <c r="BC10" i="50"/>
  <c r="BC2" i="50"/>
  <c r="BC122" i="48"/>
  <c r="BC114" i="48"/>
  <c r="BC106" i="48"/>
  <c r="BC98" i="48"/>
  <c r="BC90" i="48"/>
  <c r="BC82" i="48"/>
  <c r="BC74" i="48"/>
  <c r="BC66" i="48"/>
  <c r="BC58" i="48"/>
  <c r="BC50" i="48"/>
  <c r="BC42" i="48"/>
  <c r="BC34" i="48"/>
  <c r="BC26" i="48"/>
  <c r="BC18" i="48"/>
  <c r="BC10" i="48"/>
  <c r="BC2" i="48"/>
  <c r="BC122" i="47"/>
  <c r="BC114" i="47"/>
  <c r="BC106" i="47"/>
  <c r="BC98" i="47"/>
  <c r="BC90" i="47"/>
  <c r="BC82" i="47"/>
  <c r="BC74" i="47"/>
  <c r="BC66" i="47"/>
  <c r="BC58" i="47"/>
  <c r="BC50" i="47"/>
  <c r="BC42" i="47"/>
  <c r="BC34" i="47"/>
  <c r="BC26" i="47"/>
  <c r="BC18" i="47"/>
  <c r="BC10" i="47"/>
  <c r="BC2" i="47"/>
  <c r="AR2" i="46"/>
  <c r="BC122" i="46"/>
  <c r="BC114" i="46"/>
  <c r="BC106" i="46"/>
  <c r="BC98" i="46"/>
  <c r="BC90" i="46"/>
  <c r="BC82" i="46"/>
  <c r="BC74" i="46"/>
  <c r="BC66" i="46"/>
  <c r="BC58" i="46"/>
  <c r="BC50" i="46"/>
  <c r="BC42" i="46"/>
  <c r="BC34" i="46"/>
  <c r="BC26" i="46"/>
  <c r="BC18" i="46"/>
  <c r="BC10" i="46"/>
  <c r="BC2" i="46"/>
  <c r="AD3" i="46"/>
  <c r="AD4" i="46"/>
  <c r="AD5" i="46"/>
  <c r="AD6" i="46"/>
  <c r="AD7" i="46"/>
  <c r="AD8" i="46"/>
  <c r="AD9" i="46"/>
  <c r="AF2" i="46"/>
  <c r="AF3" i="46"/>
  <c r="AF4" i="46"/>
  <c r="AF5" i="46"/>
  <c r="AF6" i="46"/>
  <c r="AF7" i="46"/>
  <c r="AF8" i="46"/>
  <c r="AF9" i="46"/>
  <c r="AF10" i="46"/>
  <c r="AF11" i="46"/>
  <c r="AF12" i="46"/>
  <c r="AF13" i="46"/>
  <c r="AF14" i="46"/>
  <c r="AF15" i="46"/>
  <c r="AF16" i="46"/>
  <c r="AF17" i="46"/>
  <c r="AF18" i="46"/>
  <c r="AF19" i="46"/>
  <c r="AF20" i="46"/>
  <c r="AF21" i="46"/>
  <c r="AF22" i="46"/>
  <c r="AF23" i="46"/>
  <c r="AF24" i="46"/>
  <c r="AF25" i="46"/>
  <c r="AF26" i="46"/>
  <c r="AF27" i="46"/>
  <c r="AF28" i="46"/>
  <c r="AF29" i="46"/>
  <c r="AF30" i="46"/>
  <c r="AF31" i="46"/>
  <c r="AF32" i="46"/>
  <c r="AF33" i="46"/>
  <c r="AF34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74" i="46"/>
  <c r="AF75" i="46"/>
  <c r="AF76" i="46"/>
  <c r="AF77" i="46"/>
  <c r="AF78" i="46"/>
  <c r="AF79" i="46"/>
  <c r="AF80" i="46"/>
  <c r="AF81" i="46"/>
  <c r="AF90" i="46"/>
  <c r="AF91" i="46"/>
  <c r="AF92" i="46"/>
  <c r="AF93" i="46"/>
  <c r="AF94" i="46"/>
  <c r="AF95" i="46"/>
  <c r="AF96" i="46"/>
  <c r="AF97" i="46"/>
  <c r="AF106" i="46"/>
  <c r="AF107" i="46"/>
  <c r="AF108" i="46"/>
  <c r="AF109" i="46"/>
  <c r="AF110" i="46"/>
  <c r="AF111" i="46"/>
  <c r="AF112" i="46"/>
  <c r="AF113" i="46"/>
  <c r="AF122" i="46"/>
  <c r="AF123" i="46"/>
  <c r="AF124" i="46"/>
  <c r="AF125" i="46"/>
  <c r="AF126" i="46"/>
  <c r="AF127" i="46"/>
  <c r="AF128" i="46"/>
  <c r="AF129" i="46"/>
  <c r="AR3" i="46"/>
  <c r="AR4" i="46"/>
  <c r="AR5" i="46"/>
  <c r="AR6" i="46"/>
  <c r="AR7" i="46"/>
  <c r="AR8" i="46"/>
  <c r="AR9" i="46"/>
  <c r="AS18" i="46"/>
  <c r="AS19" i="46"/>
  <c r="AS20" i="46"/>
  <c r="AS21" i="46"/>
  <c r="AS22" i="46"/>
  <c r="AS23" i="46"/>
  <c r="AS24" i="46"/>
  <c r="AS25" i="46"/>
  <c r="AR34" i="46"/>
  <c r="AR35" i="46"/>
  <c r="AR36" i="46"/>
  <c r="AR37" i="46"/>
  <c r="AR38" i="46"/>
  <c r="AR39" i="46"/>
  <c r="AR40" i="46"/>
  <c r="AR41" i="46"/>
  <c r="AS50" i="46"/>
  <c r="AS51" i="46"/>
  <c r="AS52" i="46"/>
  <c r="AS53" i="46"/>
  <c r="AS54" i="46"/>
  <c r="AS55" i="46"/>
  <c r="AS56" i="46"/>
  <c r="AS57" i="46"/>
  <c r="AS58" i="46"/>
  <c r="AS59" i="46"/>
  <c r="AS60" i="46"/>
  <c r="AS61" i="46"/>
  <c r="AS62" i="46"/>
  <c r="AS63" i="46"/>
  <c r="AS64" i="46"/>
  <c r="AS65" i="46"/>
  <c r="AR72" i="46"/>
  <c r="AR73" i="46"/>
  <c r="AR74" i="46"/>
  <c r="AS74" i="46"/>
  <c r="AR75" i="46"/>
  <c r="AS75" i="46"/>
  <c r="AR76" i="46"/>
  <c r="AS76" i="46"/>
  <c r="AR77" i="46"/>
  <c r="AS77" i="46"/>
  <c r="AR78" i="46"/>
  <c r="AS78" i="46"/>
  <c r="AR79" i="46"/>
  <c r="AS79" i="46"/>
  <c r="AR80" i="46"/>
  <c r="AS80" i="46"/>
  <c r="AR81" i="46"/>
  <c r="AS81" i="46"/>
  <c r="AR82" i="46"/>
  <c r="AR83" i="46"/>
  <c r="AR84" i="46"/>
  <c r="AR85" i="46"/>
  <c r="AR86" i="46"/>
  <c r="AR87" i="46"/>
  <c r="AR88" i="46"/>
  <c r="AR89" i="46"/>
  <c r="AR90" i="46"/>
  <c r="AS90" i="46"/>
  <c r="AR91" i="46"/>
  <c r="AS91" i="46"/>
  <c r="AR92" i="46"/>
  <c r="AS92" i="46"/>
  <c r="AR93" i="46"/>
  <c r="AS93" i="46"/>
  <c r="AR94" i="46"/>
  <c r="AS94" i="46"/>
  <c r="AR95" i="46"/>
  <c r="AS95" i="46"/>
  <c r="AR96" i="46"/>
  <c r="AS96" i="46"/>
  <c r="AR97" i="46"/>
  <c r="AS97" i="46"/>
  <c r="AR98" i="46"/>
  <c r="AR99" i="46"/>
  <c r="AR100" i="46"/>
  <c r="AR101" i="46"/>
  <c r="AR102" i="46"/>
  <c r="AR103" i="46"/>
  <c r="AR104" i="46"/>
  <c r="AR105" i="46"/>
  <c r="AR106" i="46"/>
  <c r="AS106" i="46"/>
  <c r="AR107" i="46"/>
  <c r="AS107" i="46"/>
  <c r="AR108" i="46"/>
  <c r="AS108" i="46"/>
  <c r="AR109" i="46"/>
  <c r="AS109" i="46"/>
  <c r="AR110" i="46"/>
  <c r="AS110" i="46"/>
  <c r="AR111" i="46"/>
  <c r="AS111" i="46"/>
  <c r="AR112" i="46"/>
  <c r="AS112" i="46"/>
  <c r="AR113" i="46"/>
  <c r="AS113" i="46"/>
  <c r="AR114" i="46"/>
  <c r="AR115" i="46"/>
  <c r="AR116" i="46"/>
  <c r="AR117" i="46"/>
  <c r="AR118" i="46"/>
  <c r="AR119" i="46"/>
  <c r="AR120" i="46"/>
  <c r="AR121" i="46"/>
  <c r="AR122" i="46"/>
  <c r="AS122" i="46"/>
  <c r="AR123" i="46"/>
  <c r="AS123" i="46"/>
  <c r="AR124" i="46"/>
  <c r="AS124" i="46"/>
  <c r="AR125" i="46"/>
  <c r="AS125" i="46"/>
  <c r="AR126" i="46"/>
  <c r="AS126" i="46"/>
  <c r="AR127" i="46"/>
  <c r="AS127" i="46"/>
  <c r="AR128" i="46"/>
  <c r="AS128" i="46"/>
  <c r="AR129" i="46"/>
  <c r="AS129" i="46"/>
  <c r="AH2" i="46"/>
  <c r="AH3" i="46"/>
  <c r="AH4" i="46"/>
  <c r="AH5" i="46"/>
  <c r="AH6" i="46"/>
  <c r="AH7" i="46"/>
  <c r="AH8" i="46"/>
  <c r="AH9" i="46"/>
  <c r="AH10" i="46"/>
  <c r="AH11" i="46"/>
  <c r="AH12" i="46"/>
  <c r="AH13" i="46"/>
  <c r="AH14" i="46"/>
  <c r="AH15" i="46"/>
  <c r="AH16" i="46"/>
  <c r="AH17" i="46"/>
  <c r="AH18" i="46"/>
  <c r="AH19" i="46"/>
  <c r="AH20" i="46"/>
  <c r="AH21" i="46"/>
  <c r="AH22" i="46"/>
  <c r="AH23" i="46"/>
  <c r="AH24" i="46"/>
  <c r="AH25" i="46"/>
  <c r="AH26" i="46"/>
  <c r="AH27" i="46"/>
  <c r="AH28" i="46"/>
  <c r="AH29" i="46"/>
  <c r="AH30" i="46"/>
  <c r="AH31" i="46"/>
  <c r="AH32" i="46"/>
  <c r="AH33" i="46"/>
  <c r="AH34" i="46"/>
  <c r="AH35" i="46"/>
  <c r="AH36" i="46"/>
  <c r="AH37" i="46"/>
  <c r="AH38" i="46"/>
  <c r="AH39" i="46"/>
  <c r="AH40" i="46"/>
  <c r="AH41" i="46"/>
  <c r="AH42" i="46"/>
  <c r="AH43" i="46"/>
  <c r="AH44" i="46"/>
  <c r="AH45" i="46"/>
  <c r="AH46" i="46"/>
  <c r="AH47" i="46"/>
  <c r="AH48" i="46"/>
  <c r="AH49" i="46"/>
  <c r="AH50" i="46"/>
  <c r="AH51" i="46"/>
  <c r="AH52" i="46"/>
  <c r="AH53" i="46"/>
  <c r="AH54" i="46"/>
  <c r="AH55" i="46"/>
  <c r="AH56" i="46"/>
  <c r="AH57" i="46"/>
  <c r="AH58" i="46"/>
  <c r="AH59" i="46"/>
  <c r="AH60" i="46"/>
  <c r="AH61" i="46"/>
  <c r="AH62" i="46"/>
  <c r="AH63" i="46"/>
  <c r="AH64" i="46"/>
  <c r="AH65" i="46"/>
  <c r="BC122" i="45"/>
  <c r="BC114" i="45"/>
  <c r="BC106" i="45"/>
  <c r="BC98" i="45"/>
  <c r="BC90" i="45"/>
  <c r="BC82" i="45"/>
  <c r="BC74" i="45"/>
  <c r="BC66" i="45"/>
  <c r="BC58" i="45"/>
  <c r="BC50" i="45"/>
  <c r="BC42" i="45"/>
  <c r="BC34" i="45"/>
  <c r="BC26" i="45"/>
  <c r="BC18" i="45"/>
  <c r="BC10" i="45"/>
  <c r="BC2" i="45"/>
  <c r="BC122" i="44"/>
  <c r="BC114" i="44"/>
  <c r="BC106" i="44"/>
  <c r="BC98" i="44"/>
  <c r="BC90" i="44"/>
  <c r="BC82" i="44"/>
  <c r="BC74" i="44"/>
  <c r="BC66" i="44"/>
  <c r="BC58" i="44"/>
  <c r="BC50" i="44"/>
  <c r="BC42" i="44"/>
  <c r="BC34" i="44"/>
  <c r="BC26" i="44"/>
  <c r="BC18" i="44"/>
  <c r="BC10" i="44"/>
  <c r="BC2" i="44"/>
  <c r="BC122" i="43"/>
  <c r="BC114" i="43"/>
  <c r="BC106" i="43"/>
  <c r="BC98" i="43"/>
  <c r="BC90" i="43"/>
  <c r="BC82" i="43"/>
  <c r="BC74" i="43"/>
  <c r="BC66" i="43"/>
  <c r="BC58" i="43"/>
  <c r="BC50" i="43"/>
  <c r="BC42" i="43"/>
  <c r="BC34" i="43"/>
  <c r="BC26" i="43"/>
  <c r="BC18" i="43"/>
  <c r="BC10" i="43"/>
  <c r="BC2" i="43"/>
  <c r="BC122" i="42"/>
  <c r="BC114" i="42"/>
  <c r="BC106" i="42"/>
  <c r="BC98" i="42"/>
  <c r="BC90" i="42"/>
  <c r="BC82" i="42"/>
  <c r="BC74" i="42"/>
  <c r="BC66" i="42"/>
  <c r="BC58" i="42"/>
  <c r="BC50" i="42"/>
  <c r="BC42" i="42"/>
  <c r="BC34" i="42"/>
  <c r="BC26" i="42"/>
  <c r="BC18" i="42"/>
  <c r="BC10" i="42"/>
  <c r="BC2" i="42"/>
  <c r="BC122" i="41"/>
  <c r="BC114" i="41"/>
  <c r="BC106" i="41"/>
  <c r="BC98" i="41"/>
  <c r="BC90" i="41"/>
  <c r="BC82" i="41"/>
  <c r="BC74" i="41"/>
  <c r="BC66" i="41"/>
  <c r="BC58" i="41"/>
  <c r="BC50" i="41"/>
  <c r="BC42" i="41"/>
  <c r="BC34" i="41"/>
  <c r="BC26" i="41"/>
  <c r="BC18" i="41"/>
  <c r="BC10" i="41"/>
  <c r="BC2" i="41"/>
  <c r="BC122" i="40"/>
  <c r="BC114" i="40"/>
  <c r="BC106" i="40"/>
  <c r="BC98" i="40"/>
  <c r="BC90" i="40"/>
  <c r="BC82" i="40"/>
  <c r="BC74" i="40"/>
  <c r="BC66" i="40"/>
  <c r="BC58" i="40"/>
  <c r="BC50" i="40"/>
  <c r="BC42" i="40"/>
  <c r="BC34" i="40"/>
  <c r="BC26" i="40"/>
  <c r="BC18" i="40"/>
  <c r="BC10" i="40"/>
  <c r="BC2" i="40"/>
  <c r="BC122" i="39"/>
  <c r="BC114" i="39"/>
  <c r="BC106" i="39"/>
  <c r="BC98" i="39"/>
  <c r="BC90" i="39"/>
  <c r="BC82" i="39"/>
  <c r="BC74" i="39"/>
  <c r="BC66" i="39"/>
  <c r="BC58" i="39"/>
  <c r="BC50" i="39"/>
  <c r="BC42" i="39"/>
  <c r="BC34" i="39"/>
  <c r="BC26" i="39"/>
  <c r="BC18" i="39"/>
  <c r="BC10" i="39"/>
  <c r="BC2" i="39"/>
  <c r="BC122" i="38"/>
  <c r="BC114" i="38"/>
  <c r="BC106" i="38"/>
  <c r="BC98" i="38"/>
  <c r="BC90" i="38"/>
  <c r="BC82" i="38"/>
  <c r="BC74" i="38"/>
  <c r="BC66" i="38"/>
  <c r="BC58" i="38"/>
  <c r="BC50" i="38"/>
  <c r="BC42" i="38"/>
  <c r="BC34" i="38"/>
  <c r="BC26" i="38"/>
  <c r="BC18" i="38"/>
  <c r="BC10" i="38"/>
  <c r="BC2" i="38"/>
  <c r="BC122" i="37"/>
  <c r="BC114" i="37"/>
  <c r="BC106" i="37"/>
  <c r="BC98" i="37"/>
  <c r="BC90" i="37"/>
  <c r="BC82" i="37"/>
  <c r="BC74" i="37"/>
  <c r="BC66" i="37"/>
  <c r="BC58" i="37"/>
  <c r="BC50" i="37"/>
  <c r="BC42" i="37"/>
  <c r="BC34" i="37"/>
  <c r="BC26" i="37"/>
  <c r="BC18" i="37"/>
  <c r="BC10" i="37"/>
  <c r="BC2" i="37"/>
  <c r="BC122" i="36"/>
  <c r="BC114" i="36"/>
  <c r="BC106" i="36"/>
  <c r="BC98" i="36"/>
  <c r="BC90" i="36"/>
  <c r="BC82" i="36"/>
  <c r="BC74" i="36"/>
  <c r="BC66" i="36"/>
  <c r="BC58" i="36"/>
  <c r="BC50" i="36"/>
  <c r="BC42" i="36"/>
  <c r="BC34" i="36"/>
  <c r="BC26" i="36"/>
  <c r="BC18" i="36"/>
  <c r="BC10" i="36"/>
  <c r="BC2" i="36"/>
  <c r="BC122" i="35"/>
  <c r="BC114" i="35"/>
  <c r="BC106" i="35"/>
  <c r="BC98" i="35"/>
  <c r="BC90" i="35"/>
  <c r="BC82" i="35"/>
  <c r="BC74" i="35"/>
  <c r="BC66" i="35"/>
  <c r="BC58" i="35"/>
  <c r="BC50" i="35"/>
  <c r="BC42" i="35"/>
  <c r="BC34" i="35"/>
  <c r="BC26" i="35"/>
  <c r="BC18" i="35"/>
  <c r="BC10" i="35"/>
  <c r="BC2" i="35"/>
  <c r="BC122" i="34"/>
  <c r="BC114" i="34"/>
  <c r="BC106" i="34"/>
  <c r="BC98" i="34"/>
  <c r="BC90" i="34"/>
  <c r="BC82" i="34"/>
  <c r="BC74" i="34"/>
  <c r="BC66" i="34"/>
  <c r="BC58" i="34"/>
  <c r="BC50" i="34"/>
  <c r="BC42" i="34"/>
  <c r="BC34" i="34"/>
  <c r="BC26" i="34"/>
  <c r="BC18" i="34"/>
  <c r="BC10" i="34"/>
  <c r="BC2" i="34"/>
  <c r="BC122" i="33"/>
  <c r="BC114" i="33"/>
  <c r="BC106" i="33"/>
  <c r="BC98" i="33"/>
  <c r="BC90" i="33"/>
  <c r="BC82" i="33"/>
  <c r="BC74" i="33"/>
  <c r="BC66" i="33"/>
  <c r="BC58" i="33"/>
  <c r="BC50" i="33"/>
  <c r="BC42" i="33"/>
  <c r="BC34" i="33"/>
  <c r="BC26" i="33"/>
  <c r="BC18" i="33"/>
  <c r="BC10" i="33"/>
  <c r="BC2" i="33"/>
  <c r="BC122" i="32"/>
  <c r="BC114" i="32"/>
  <c r="BC106" i="32"/>
  <c r="BC98" i="32"/>
  <c r="BC90" i="32"/>
  <c r="BC82" i="32"/>
  <c r="BC74" i="32"/>
  <c r="BC66" i="32"/>
  <c r="BC58" i="32"/>
  <c r="BC50" i="32"/>
  <c r="BC42" i="32"/>
  <c r="BC34" i="32"/>
  <c r="BC26" i="32"/>
  <c r="BC18" i="32"/>
  <c r="BC10" i="32"/>
  <c r="BC2" i="32"/>
  <c r="BC122" i="31"/>
  <c r="BC114" i="31"/>
  <c r="BC106" i="31"/>
  <c r="BC98" i="31"/>
  <c r="BC90" i="31"/>
  <c r="BC82" i="31"/>
  <c r="BC74" i="31"/>
  <c r="BC66" i="31"/>
  <c r="BC58" i="31"/>
  <c r="BC50" i="31"/>
  <c r="BC42" i="31"/>
  <c r="BC34" i="31"/>
  <c r="BC26" i="31"/>
  <c r="BC18" i="31"/>
  <c r="BC10" i="31"/>
  <c r="BC2" i="31"/>
  <c r="BC122" i="30"/>
  <c r="BC114" i="30"/>
  <c r="BC106" i="30"/>
  <c r="BC98" i="30"/>
  <c r="BC90" i="30"/>
  <c r="BC82" i="30"/>
  <c r="BC74" i="30"/>
  <c r="BC66" i="30"/>
  <c r="BC58" i="30"/>
  <c r="BC50" i="30"/>
  <c r="BC42" i="30"/>
  <c r="BC34" i="30"/>
  <c r="BC26" i="30"/>
  <c r="BC18" i="30"/>
  <c r="BC10" i="30"/>
  <c r="BC2" i="30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" i="1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129" i="28"/>
  <c r="C128" i="28"/>
  <c r="C127" i="28"/>
  <c r="C126" i="28"/>
  <c r="C125" i="28"/>
  <c r="C124" i="28"/>
  <c r="C123" i="28"/>
  <c r="C122" i="28"/>
  <c r="C121" i="28"/>
  <c r="C120" i="28"/>
  <c r="C119" i="28"/>
  <c r="C118" i="28"/>
  <c r="C117" i="28"/>
  <c r="C116" i="28"/>
  <c r="C115" i="28"/>
  <c r="C114" i="28"/>
  <c r="C113" i="28"/>
  <c r="C112" i="28"/>
  <c r="C111" i="28"/>
  <c r="C110" i="28"/>
  <c r="C109" i="28"/>
  <c r="C108" i="28"/>
  <c r="C107" i="28"/>
  <c r="C106" i="28"/>
  <c r="C105" i="28"/>
  <c r="C104" i="28"/>
  <c r="C103" i="28"/>
  <c r="C102" i="28"/>
  <c r="C101" i="28"/>
  <c r="C100" i="28"/>
  <c r="C99" i="28"/>
  <c r="C98" i="28"/>
  <c r="C97" i="28"/>
  <c r="C96" i="28"/>
  <c r="C95" i="28"/>
  <c r="C94" i="28"/>
  <c r="C93" i="28"/>
  <c r="C92" i="28"/>
  <c r="C91" i="28"/>
  <c r="C90" i="28"/>
  <c r="C89" i="28"/>
  <c r="C88" i="28"/>
  <c r="C87" i="28"/>
  <c r="C86" i="28"/>
  <c r="C85" i="28"/>
  <c r="C84" i="28"/>
  <c r="C83" i="28"/>
  <c r="C82" i="28"/>
  <c r="C81" i="28"/>
  <c r="C80" i="28"/>
  <c r="C79" i="28"/>
  <c r="C78" i="28"/>
  <c r="C77" i="28"/>
  <c r="C76" i="28"/>
  <c r="C75" i="28"/>
  <c r="C74" i="28"/>
  <c r="C73" i="28"/>
  <c r="C72" i="28"/>
  <c r="C71" i="28"/>
  <c r="C70" i="28"/>
  <c r="C69" i="28"/>
  <c r="C68" i="28"/>
  <c r="C67" i="28"/>
  <c r="C66" i="28"/>
  <c r="C65" i="28"/>
  <c r="C64" i="28"/>
  <c r="C63" i="28"/>
  <c r="C62" i="28"/>
  <c r="C61" i="28"/>
  <c r="C60" i="28"/>
  <c r="C59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5" i="28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5" i="28"/>
  <c r="C4" i="28"/>
  <c r="C3" i="28"/>
  <c r="C2" i="28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C129" i="32"/>
  <c r="C128" i="32"/>
  <c r="C127" i="32"/>
  <c r="C126" i="32"/>
  <c r="C125" i="32"/>
  <c r="C124" i="32"/>
  <c r="C123" i="32"/>
  <c r="C122" i="32"/>
  <c r="C121" i="32"/>
  <c r="C120" i="32"/>
  <c r="C119" i="32"/>
  <c r="C118" i="32"/>
  <c r="C117" i="32"/>
  <c r="C116" i="32"/>
  <c r="C115" i="32"/>
  <c r="C114" i="32"/>
  <c r="C113" i="32"/>
  <c r="C112" i="32"/>
  <c r="C111" i="32"/>
  <c r="C110" i="32"/>
  <c r="C109" i="32"/>
  <c r="C108" i="32"/>
  <c r="C107" i="32"/>
  <c r="C106" i="32"/>
  <c r="C105" i="32"/>
  <c r="C104" i="32"/>
  <c r="C103" i="32"/>
  <c r="C102" i="32"/>
  <c r="C101" i="32"/>
  <c r="C100" i="32"/>
  <c r="C99" i="32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C4" i="32"/>
  <c r="C3" i="32"/>
  <c r="C2" i="32"/>
  <c r="C129" i="33"/>
  <c r="C128" i="33"/>
  <c r="C127" i="33"/>
  <c r="C126" i="33"/>
  <c r="C125" i="33"/>
  <c r="C124" i="33"/>
  <c r="C123" i="33"/>
  <c r="C122" i="33"/>
  <c r="C121" i="33"/>
  <c r="C120" i="33"/>
  <c r="C119" i="33"/>
  <c r="C118" i="33"/>
  <c r="C117" i="33"/>
  <c r="C116" i="33"/>
  <c r="C115" i="33"/>
  <c r="C114" i="33"/>
  <c r="C113" i="33"/>
  <c r="C112" i="33"/>
  <c r="C111" i="33"/>
  <c r="C110" i="33"/>
  <c r="C109" i="33"/>
  <c r="C108" i="33"/>
  <c r="C107" i="33"/>
  <c r="C106" i="33"/>
  <c r="C105" i="33"/>
  <c r="C104" i="33"/>
  <c r="C103" i="33"/>
  <c r="C102" i="33"/>
  <c r="C101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6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C2" i="33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C18" i="34"/>
  <c r="C17" i="34"/>
  <c r="C16" i="34"/>
  <c r="C15" i="34"/>
  <c r="C14" i="34"/>
  <c r="C13" i="34"/>
  <c r="C12" i="34"/>
  <c r="C11" i="34"/>
  <c r="C10" i="34"/>
  <c r="C9" i="34"/>
  <c r="C8" i="34"/>
  <c r="C7" i="34"/>
  <c r="C6" i="34"/>
  <c r="C5" i="34"/>
  <c r="C4" i="34"/>
  <c r="C3" i="34"/>
  <c r="C2" i="34"/>
  <c r="C129" i="35"/>
  <c r="C128" i="35"/>
  <c r="C127" i="35"/>
  <c r="C126" i="35"/>
  <c r="C125" i="35"/>
  <c r="C124" i="35"/>
  <c r="C123" i="35"/>
  <c r="C122" i="35"/>
  <c r="C121" i="35"/>
  <c r="C120" i="35"/>
  <c r="C119" i="35"/>
  <c r="C118" i="35"/>
  <c r="C117" i="35"/>
  <c r="C116" i="35"/>
  <c r="C115" i="35"/>
  <c r="C114" i="35"/>
  <c r="C113" i="35"/>
  <c r="C112" i="35"/>
  <c r="C111" i="35"/>
  <c r="C110" i="35"/>
  <c r="C109" i="35"/>
  <c r="C108" i="35"/>
  <c r="C107" i="35"/>
  <c r="C106" i="35"/>
  <c r="C105" i="35"/>
  <c r="C104" i="35"/>
  <c r="C103" i="35"/>
  <c r="C102" i="35"/>
  <c r="C101" i="35"/>
  <c r="C100" i="35"/>
  <c r="C99" i="35"/>
  <c r="C98" i="35"/>
  <c r="C97" i="35"/>
  <c r="C96" i="35"/>
  <c r="C95" i="35"/>
  <c r="C94" i="35"/>
  <c r="C93" i="35"/>
  <c r="C92" i="35"/>
  <c r="C91" i="35"/>
  <c r="C90" i="35"/>
  <c r="C89" i="35"/>
  <c r="C88" i="35"/>
  <c r="C87" i="35"/>
  <c r="C86" i="35"/>
  <c r="C85" i="35"/>
  <c r="C84" i="35"/>
  <c r="C83" i="35"/>
  <c r="C82" i="35"/>
  <c r="C81" i="35"/>
  <c r="C80" i="35"/>
  <c r="C79" i="35"/>
  <c r="C78" i="35"/>
  <c r="C77" i="35"/>
  <c r="C76" i="35"/>
  <c r="C75" i="35"/>
  <c r="C74" i="35"/>
  <c r="C73" i="35"/>
  <c r="C72" i="35"/>
  <c r="C71" i="35"/>
  <c r="C70" i="35"/>
  <c r="C69" i="35"/>
  <c r="C68" i="35"/>
  <c r="C67" i="35"/>
  <c r="C66" i="35"/>
  <c r="C65" i="35"/>
  <c r="C64" i="35"/>
  <c r="C63" i="35"/>
  <c r="C62" i="35"/>
  <c r="C61" i="35"/>
  <c r="C60" i="35"/>
  <c r="C59" i="35"/>
  <c r="C58" i="35"/>
  <c r="C57" i="35"/>
  <c r="C56" i="35"/>
  <c r="C55" i="35"/>
  <c r="C54" i="35"/>
  <c r="C53" i="35"/>
  <c r="C52" i="35"/>
  <c r="C51" i="35"/>
  <c r="C50" i="35"/>
  <c r="C49" i="35"/>
  <c r="C48" i="35"/>
  <c r="C47" i="35"/>
  <c r="C46" i="35"/>
  <c r="C45" i="35"/>
  <c r="C44" i="35"/>
  <c r="C43" i="35"/>
  <c r="C42" i="35"/>
  <c r="C41" i="35"/>
  <c r="C40" i="35"/>
  <c r="C39" i="35"/>
  <c r="C38" i="35"/>
  <c r="C37" i="35"/>
  <c r="C36" i="35"/>
  <c r="C35" i="35"/>
  <c r="C34" i="35"/>
  <c r="C33" i="35"/>
  <c r="C32" i="35"/>
  <c r="C31" i="35"/>
  <c r="C30" i="35"/>
  <c r="C29" i="35"/>
  <c r="C28" i="35"/>
  <c r="C27" i="35"/>
  <c r="C26" i="35"/>
  <c r="C25" i="35"/>
  <c r="C24" i="35"/>
  <c r="C23" i="35"/>
  <c r="C22" i="35"/>
  <c r="C21" i="35"/>
  <c r="C20" i="35"/>
  <c r="C19" i="35"/>
  <c r="C18" i="35"/>
  <c r="C17" i="35"/>
  <c r="C16" i="35"/>
  <c r="C15" i="35"/>
  <c r="C14" i="35"/>
  <c r="C13" i="35"/>
  <c r="C12" i="35"/>
  <c r="C11" i="35"/>
  <c r="C10" i="35"/>
  <c r="C9" i="35"/>
  <c r="C8" i="35"/>
  <c r="C7" i="35"/>
  <c r="C6" i="35"/>
  <c r="C5" i="35"/>
  <c r="C4" i="35"/>
  <c r="C3" i="35"/>
  <c r="C2" i="35"/>
  <c r="C129" i="36"/>
  <c r="C128" i="36"/>
  <c r="C127" i="36"/>
  <c r="C126" i="36"/>
  <c r="C125" i="36"/>
  <c r="C124" i="36"/>
  <c r="C123" i="36"/>
  <c r="C122" i="36"/>
  <c r="C121" i="36"/>
  <c r="C120" i="36"/>
  <c r="C119" i="36"/>
  <c r="C118" i="36"/>
  <c r="C117" i="36"/>
  <c r="C116" i="36"/>
  <c r="C115" i="36"/>
  <c r="C114" i="36"/>
  <c r="C113" i="36"/>
  <c r="C112" i="36"/>
  <c r="C111" i="36"/>
  <c r="C110" i="36"/>
  <c r="C109" i="36"/>
  <c r="C108" i="36"/>
  <c r="C107" i="36"/>
  <c r="C106" i="36"/>
  <c r="C105" i="36"/>
  <c r="C104" i="36"/>
  <c r="C103" i="36"/>
  <c r="C102" i="36"/>
  <c r="C101" i="36"/>
  <c r="C100" i="36"/>
  <c r="C99" i="36"/>
  <c r="C98" i="36"/>
  <c r="C97" i="36"/>
  <c r="C96" i="36"/>
  <c r="C95" i="36"/>
  <c r="C94" i="36"/>
  <c r="C93" i="36"/>
  <c r="C92" i="36"/>
  <c r="C91" i="36"/>
  <c r="C90" i="36"/>
  <c r="C89" i="36"/>
  <c r="C88" i="36"/>
  <c r="C87" i="36"/>
  <c r="C86" i="36"/>
  <c r="C85" i="36"/>
  <c r="C84" i="36"/>
  <c r="C83" i="36"/>
  <c r="C82" i="36"/>
  <c r="C81" i="36"/>
  <c r="C80" i="36"/>
  <c r="C79" i="36"/>
  <c r="C78" i="36"/>
  <c r="C77" i="36"/>
  <c r="C76" i="36"/>
  <c r="C75" i="36"/>
  <c r="C74" i="36"/>
  <c r="C73" i="36"/>
  <c r="C72" i="36"/>
  <c r="C71" i="36"/>
  <c r="C70" i="36"/>
  <c r="C69" i="36"/>
  <c r="C68" i="36"/>
  <c r="C67" i="36"/>
  <c r="C66" i="36"/>
  <c r="C65" i="36"/>
  <c r="C64" i="36"/>
  <c r="C63" i="36"/>
  <c r="C62" i="36"/>
  <c r="C61" i="36"/>
  <c r="C60" i="36"/>
  <c r="C59" i="36"/>
  <c r="C58" i="36"/>
  <c r="C57" i="36"/>
  <c r="C56" i="36"/>
  <c r="C55" i="36"/>
  <c r="C54" i="36"/>
  <c r="C53" i="36"/>
  <c r="C52" i="36"/>
  <c r="C51" i="36"/>
  <c r="C50" i="36"/>
  <c r="C49" i="36"/>
  <c r="C48" i="36"/>
  <c r="C47" i="36"/>
  <c r="C46" i="36"/>
  <c r="C45" i="36"/>
  <c r="C44" i="36"/>
  <c r="C43" i="36"/>
  <c r="C42" i="36"/>
  <c r="C41" i="36"/>
  <c r="C40" i="36"/>
  <c r="C39" i="36"/>
  <c r="C38" i="36"/>
  <c r="C37" i="36"/>
  <c r="C36" i="36"/>
  <c r="C35" i="36"/>
  <c r="C34" i="36"/>
  <c r="C33" i="36"/>
  <c r="C32" i="36"/>
  <c r="C31" i="36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C14" i="36"/>
  <c r="C13" i="36"/>
  <c r="C12" i="36"/>
  <c r="C11" i="36"/>
  <c r="C10" i="36"/>
  <c r="C9" i="36"/>
  <c r="C8" i="36"/>
  <c r="C7" i="36"/>
  <c r="C6" i="36"/>
  <c r="C5" i="36"/>
  <c r="C4" i="36"/>
  <c r="C3" i="36"/>
  <c r="C2" i="36"/>
  <c r="C129" i="37"/>
  <c r="C128" i="37"/>
  <c r="C127" i="37"/>
  <c r="C126" i="37"/>
  <c r="C125" i="37"/>
  <c r="C124" i="37"/>
  <c r="C123" i="37"/>
  <c r="C122" i="37"/>
  <c r="C121" i="37"/>
  <c r="C120" i="37"/>
  <c r="C119" i="37"/>
  <c r="C118" i="37"/>
  <c r="C117" i="37"/>
  <c r="C116" i="37"/>
  <c r="C115" i="37"/>
  <c r="C114" i="37"/>
  <c r="C113" i="37"/>
  <c r="C112" i="37"/>
  <c r="C111" i="37"/>
  <c r="C110" i="37"/>
  <c r="C109" i="37"/>
  <c r="C108" i="37"/>
  <c r="C107" i="37"/>
  <c r="C106" i="37"/>
  <c r="C105" i="37"/>
  <c r="C104" i="37"/>
  <c r="C103" i="37"/>
  <c r="C102" i="37"/>
  <c r="C101" i="37"/>
  <c r="C100" i="37"/>
  <c r="C99" i="37"/>
  <c r="C98" i="37"/>
  <c r="C97" i="37"/>
  <c r="C96" i="37"/>
  <c r="C95" i="37"/>
  <c r="C94" i="37"/>
  <c r="C93" i="37"/>
  <c r="C92" i="37"/>
  <c r="C91" i="37"/>
  <c r="C90" i="37"/>
  <c r="C89" i="37"/>
  <c r="C88" i="37"/>
  <c r="C87" i="37"/>
  <c r="C86" i="37"/>
  <c r="C85" i="37"/>
  <c r="C84" i="37"/>
  <c r="C83" i="37"/>
  <c r="C82" i="37"/>
  <c r="C81" i="37"/>
  <c r="C80" i="37"/>
  <c r="C79" i="37"/>
  <c r="C78" i="37"/>
  <c r="C77" i="37"/>
  <c r="C76" i="37"/>
  <c r="C75" i="37"/>
  <c r="C74" i="37"/>
  <c r="C73" i="37"/>
  <c r="C72" i="37"/>
  <c r="C71" i="37"/>
  <c r="C70" i="37"/>
  <c r="C69" i="37"/>
  <c r="C68" i="37"/>
  <c r="C67" i="37"/>
  <c r="C66" i="37"/>
  <c r="C65" i="37"/>
  <c r="C64" i="37"/>
  <c r="C63" i="37"/>
  <c r="C62" i="37"/>
  <c r="C61" i="37"/>
  <c r="C60" i="37"/>
  <c r="C59" i="37"/>
  <c r="C58" i="37"/>
  <c r="C57" i="37"/>
  <c r="C56" i="37"/>
  <c r="C55" i="37"/>
  <c r="C54" i="37"/>
  <c r="C53" i="37"/>
  <c r="C52" i="37"/>
  <c r="C51" i="37"/>
  <c r="C50" i="37"/>
  <c r="C49" i="37"/>
  <c r="C48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" i="37"/>
  <c r="C129" i="38"/>
  <c r="C128" i="38"/>
  <c r="C127" i="38"/>
  <c r="C126" i="38"/>
  <c r="C125" i="38"/>
  <c r="C124" i="38"/>
  <c r="C123" i="38"/>
  <c r="C122" i="38"/>
  <c r="C121" i="38"/>
  <c r="C120" i="38"/>
  <c r="C119" i="38"/>
  <c r="C118" i="38"/>
  <c r="C117" i="38"/>
  <c r="C116" i="38"/>
  <c r="C115" i="38"/>
  <c r="C114" i="38"/>
  <c r="C113" i="38"/>
  <c r="C112" i="38"/>
  <c r="C111" i="38"/>
  <c r="C110" i="38"/>
  <c r="C109" i="38"/>
  <c r="C108" i="38"/>
  <c r="C107" i="38"/>
  <c r="C106" i="38"/>
  <c r="C105" i="38"/>
  <c r="C104" i="38"/>
  <c r="C103" i="38"/>
  <c r="C102" i="38"/>
  <c r="C101" i="38"/>
  <c r="C100" i="38"/>
  <c r="C99" i="38"/>
  <c r="C98" i="38"/>
  <c r="C97" i="38"/>
  <c r="C96" i="38"/>
  <c r="C95" i="38"/>
  <c r="C94" i="38"/>
  <c r="C93" i="38"/>
  <c r="C92" i="38"/>
  <c r="C91" i="38"/>
  <c r="C90" i="38"/>
  <c r="C89" i="38"/>
  <c r="C88" i="38"/>
  <c r="C87" i="38"/>
  <c r="C86" i="38"/>
  <c r="C85" i="38"/>
  <c r="C84" i="38"/>
  <c r="C83" i="38"/>
  <c r="C82" i="38"/>
  <c r="C81" i="38"/>
  <c r="C80" i="38"/>
  <c r="C79" i="38"/>
  <c r="C78" i="38"/>
  <c r="C77" i="38"/>
  <c r="C76" i="38"/>
  <c r="C75" i="38"/>
  <c r="C74" i="38"/>
  <c r="C73" i="38"/>
  <c r="C72" i="38"/>
  <c r="C71" i="38"/>
  <c r="C70" i="38"/>
  <c r="C69" i="38"/>
  <c r="C68" i="38"/>
  <c r="C67" i="38"/>
  <c r="C66" i="38"/>
  <c r="C65" i="38"/>
  <c r="C64" i="38"/>
  <c r="C63" i="38"/>
  <c r="C62" i="38"/>
  <c r="C61" i="38"/>
  <c r="C60" i="38"/>
  <c r="C59" i="38"/>
  <c r="C58" i="38"/>
  <c r="C57" i="38"/>
  <c r="C56" i="38"/>
  <c r="C55" i="38"/>
  <c r="C54" i="38"/>
  <c r="C53" i="38"/>
  <c r="C52" i="38"/>
  <c r="C51" i="38"/>
  <c r="C50" i="38"/>
  <c r="C49" i="38"/>
  <c r="C48" i="38"/>
  <c r="C47" i="38"/>
  <c r="C46" i="38"/>
  <c r="C45" i="38"/>
  <c r="C44" i="38"/>
  <c r="C43" i="38"/>
  <c r="C42" i="38"/>
  <c r="C41" i="38"/>
  <c r="C40" i="38"/>
  <c r="C39" i="38"/>
  <c r="C38" i="38"/>
  <c r="C37" i="38"/>
  <c r="C36" i="38"/>
  <c r="C35" i="38"/>
  <c r="C34" i="38"/>
  <c r="C33" i="38"/>
  <c r="C32" i="38"/>
  <c r="C31" i="38"/>
  <c r="C30" i="38"/>
  <c r="C29" i="38"/>
  <c r="C28" i="38"/>
  <c r="C27" i="38"/>
  <c r="C26" i="38"/>
  <c r="C25" i="38"/>
  <c r="C24" i="38"/>
  <c r="C23" i="38"/>
  <c r="C22" i="38"/>
  <c r="C21" i="38"/>
  <c r="C20" i="38"/>
  <c r="C19" i="38"/>
  <c r="C18" i="38"/>
  <c r="C17" i="38"/>
  <c r="C16" i="38"/>
  <c r="C15" i="38"/>
  <c r="C14" i="38"/>
  <c r="C13" i="38"/>
  <c r="C12" i="38"/>
  <c r="C11" i="38"/>
  <c r="C10" i="38"/>
  <c r="C9" i="38"/>
  <c r="C8" i="38"/>
  <c r="C7" i="38"/>
  <c r="C6" i="38"/>
  <c r="C5" i="38"/>
  <c r="C4" i="38"/>
  <c r="C3" i="38"/>
  <c r="C2" i="38"/>
  <c r="C129" i="39"/>
  <c r="C128" i="39"/>
  <c r="C127" i="39"/>
  <c r="C126" i="39"/>
  <c r="C125" i="39"/>
  <c r="C124" i="39"/>
  <c r="C123" i="39"/>
  <c r="C122" i="39"/>
  <c r="C121" i="39"/>
  <c r="C120" i="39"/>
  <c r="C119" i="39"/>
  <c r="C118" i="39"/>
  <c r="C117" i="39"/>
  <c r="C116" i="39"/>
  <c r="C115" i="39"/>
  <c r="C114" i="39"/>
  <c r="C113" i="39"/>
  <c r="C112" i="39"/>
  <c r="C111" i="39"/>
  <c r="C110" i="39"/>
  <c r="C109" i="39"/>
  <c r="C108" i="39"/>
  <c r="C107" i="39"/>
  <c r="C106" i="39"/>
  <c r="C105" i="39"/>
  <c r="C104" i="39"/>
  <c r="C103" i="39"/>
  <c r="C102" i="39"/>
  <c r="C101" i="39"/>
  <c r="C100" i="39"/>
  <c r="C99" i="39"/>
  <c r="C98" i="39"/>
  <c r="C97" i="39"/>
  <c r="C96" i="39"/>
  <c r="C95" i="39"/>
  <c r="C94" i="39"/>
  <c r="C93" i="39"/>
  <c r="C92" i="39"/>
  <c r="C91" i="39"/>
  <c r="C90" i="39"/>
  <c r="C89" i="39"/>
  <c r="C88" i="39"/>
  <c r="C87" i="39"/>
  <c r="C86" i="39"/>
  <c r="C85" i="39"/>
  <c r="C84" i="39"/>
  <c r="C83" i="39"/>
  <c r="C82" i="39"/>
  <c r="C81" i="39"/>
  <c r="C80" i="39"/>
  <c r="C79" i="39"/>
  <c r="C78" i="39"/>
  <c r="C77" i="39"/>
  <c r="C76" i="39"/>
  <c r="C75" i="39"/>
  <c r="C74" i="39"/>
  <c r="C73" i="39"/>
  <c r="C72" i="39"/>
  <c r="C71" i="39"/>
  <c r="C70" i="39"/>
  <c r="C69" i="39"/>
  <c r="C68" i="39"/>
  <c r="C67" i="39"/>
  <c r="C66" i="39"/>
  <c r="C65" i="39"/>
  <c r="C64" i="39"/>
  <c r="C63" i="39"/>
  <c r="C62" i="39"/>
  <c r="C61" i="39"/>
  <c r="C60" i="39"/>
  <c r="C59" i="39"/>
  <c r="C58" i="39"/>
  <c r="C57" i="39"/>
  <c r="C56" i="39"/>
  <c r="C55" i="39"/>
  <c r="C54" i="39"/>
  <c r="C53" i="39"/>
  <c r="C52" i="39"/>
  <c r="C51" i="39"/>
  <c r="C50" i="39"/>
  <c r="C49" i="39"/>
  <c r="C48" i="39"/>
  <c r="C47" i="39"/>
  <c r="C46" i="39"/>
  <c r="C45" i="39"/>
  <c r="C44" i="39"/>
  <c r="C43" i="39"/>
  <c r="C42" i="39"/>
  <c r="C41" i="39"/>
  <c r="C40" i="39"/>
  <c r="C39" i="39"/>
  <c r="C38" i="39"/>
  <c r="C37" i="39"/>
  <c r="C36" i="39"/>
  <c r="C35" i="39"/>
  <c r="C34" i="39"/>
  <c r="C33" i="39"/>
  <c r="C32" i="39"/>
  <c r="C31" i="39"/>
  <c r="C30" i="39"/>
  <c r="C29" i="39"/>
  <c r="C28" i="39"/>
  <c r="C27" i="39"/>
  <c r="C26" i="39"/>
  <c r="C25" i="39"/>
  <c r="C24" i="39"/>
  <c r="C23" i="39"/>
  <c r="C22" i="39"/>
  <c r="C21" i="39"/>
  <c r="C20" i="39"/>
  <c r="C19" i="39"/>
  <c r="C18" i="39"/>
  <c r="C17" i="39"/>
  <c r="C16" i="39"/>
  <c r="C15" i="39"/>
  <c r="C14" i="39"/>
  <c r="C13" i="39"/>
  <c r="C12" i="39"/>
  <c r="C11" i="39"/>
  <c r="C10" i="39"/>
  <c r="C9" i="39"/>
  <c r="C8" i="39"/>
  <c r="C7" i="39"/>
  <c r="C6" i="39"/>
  <c r="C5" i="39"/>
  <c r="C4" i="39"/>
  <c r="C3" i="39"/>
  <c r="C2" i="39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3" i="40"/>
  <c r="C2" i="40"/>
  <c r="C129" i="41"/>
  <c r="C128" i="41"/>
  <c r="C127" i="41"/>
  <c r="C126" i="41"/>
  <c r="C125" i="41"/>
  <c r="C124" i="41"/>
  <c r="C123" i="41"/>
  <c r="C122" i="41"/>
  <c r="C121" i="41"/>
  <c r="C120" i="41"/>
  <c r="C119" i="41"/>
  <c r="C118" i="41"/>
  <c r="C117" i="41"/>
  <c r="C116" i="41"/>
  <c r="C115" i="41"/>
  <c r="C114" i="41"/>
  <c r="C113" i="41"/>
  <c r="C112" i="41"/>
  <c r="C111" i="41"/>
  <c r="C110" i="41"/>
  <c r="C109" i="41"/>
  <c r="C108" i="41"/>
  <c r="C107" i="41"/>
  <c r="C106" i="41"/>
  <c r="C105" i="41"/>
  <c r="C104" i="41"/>
  <c r="C103" i="41"/>
  <c r="C102" i="41"/>
  <c r="C101" i="41"/>
  <c r="C100" i="41"/>
  <c r="C99" i="41"/>
  <c r="C98" i="41"/>
  <c r="C97" i="41"/>
  <c r="C96" i="41"/>
  <c r="C95" i="41"/>
  <c r="C94" i="41"/>
  <c r="C93" i="41"/>
  <c r="C92" i="41"/>
  <c r="C91" i="41"/>
  <c r="C90" i="41"/>
  <c r="C89" i="41"/>
  <c r="C88" i="41"/>
  <c r="C87" i="41"/>
  <c r="C86" i="41"/>
  <c r="C85" i="41"/>
  <c r="C84" i="41"/>
  <c r="C83" i="41"/>
  <c r="C82" i="41"/>
  <c r="C81" i="41"/>
  <c r="C80" i="41"/>
  <c r="C79" i="41"/>
  <c r="C78" i="41"/>
  <c r="C77" i="41"/>
  <c r="C76" i="41"/>
  <c r="C75" i="41"/>
  <c r="C74" i="41"/>
  <c r="C73" i="41"/>
  <c r="C72" i="41"/>
  <c r="C71" i="41"/>
  <c r="C70" i="41"/>
  <c r="C69" i="41"/>
  <c r="C68" i="41"/>
  <c r="C67" i="41"/>
  <c r="C66" i="41"/>
  <c r="C65" i="41"/>
  <c r="C64" i="41"/>
  <c r="C63" i="41"/>
  <c r="C62" i="41"/>
  <c r="C61" i="41"/>
  <c r="C60" i="41"/>
  <c r="C59" i="41"/>
  <c r="C58" i="41"/>
  <c r="C57" i="41"/>
  <c r="C56" i="41"/>
  <c r="C55" i="41"/>
  <c r="C54" i="41"/>
  <c r="C53" i="41"/>
  <c r="C52" i="41"/>
  <c r="C51" i="41"/>
  <c r="C50" i="41"/>
  <c r="C49" i="41"/>
  <c r="C48" i="41"/>
  <c r="C47" i="41"/>
  <c r="C46" i="41"/>
  <c r="C45" i="41"/>
  <c r="C44" i="41"/>
  <c r="C43" i="41"/>
  <c r="C42" i="41"/>
  <c r="C41" i="41"/>
  <c r="C40" i="41"/>
  <c r="C39" i="41"/>
  <c r="C38" i="41"/>
  <c r="C37" i="41"/>
  <c r="C36" i="41"/>
  <c r="C35" i="41"/>
  <c r="C34" i="41"/>
  <c r="C33" i="41"/>
  <c r="C32" i="41"/>
  <c r="C31" i="41"/>
  <c r="C30" i="41"/>
  <c r="C29" i="41"/>
  <c r="C28" i="41"/>
  <c r="C27" i="41"/>
  <c r="C26" i="41"/>
  <c r="C25" i="41"/>
  <c r="C24" i="41"/>
  <c r="C23" i="41"/>
  <c r="C22" i="41"/>
  <c r="C21" i="41"/>
  <c r="C20" i="41"/>
  <c r="C19" i="41"/>
  <c r="C18" i="41"/>
  <c r="C17" i="41"/>
  <c r="C16" i="41"/>
  <c r="C15" i="41"/>
  <c r="C14" i="41"/>
  <c r="C13" i="41"/>
  <c r="C12" i="41"/>
  <c r="C11" i="41"/>
  <c r="C10" i="41"/>
  <c r="C9" i="41"/>
  <c r="C8" i="41"/>
  <c r="C7" i="41"/>
  <c r="C6" i="41"/>
  <c r="C5" i="41"/>
  <c r="C4" i="41"/>
  <c r="C3" i="41"/>
  <c r="C2" i="41"/>
  <c r="C129" i="42"/>
  <c r="C128" i="42"/>
  <c r="C127" i="42"/>
  <c r="C126" i="42"/>
  <c r="C125" i="42"/>
  <c r="C124" i="42"/>
  <c r="C123" i="42"/>
  <c r="C122" i="42"/>
  <c r="C121" i="42"/>
  <c r="C120" i="42"/>
  <c r="C119" i="42"/>
  <c r="C118" i="42"/>
  <c r="C117" i="42"/>
  <c r="C116" i="42"/>
  <c r="C115" i="42"/>
  <c r="C114" i="42"/>
  <c r="C113" i="42"/>
  <c r="C112" i="42"/>
  <c r="C111" i="42"/>
  <c r="C110" i="42"/>
  <c r="C109" i="42"/>
  <c r="C108" i="42"/>
  <c r="C107" i="42"/>
  <c r="C106" i="42"/>
  <c r="C105" i="42"/>
  <c r="C104" i="42"/>
  <c r="C103" i="42"/>
  <c r="C102" i="42"/>
  <c r="C101" i="42"/>
  <c r="C100" i="42"/>
  <c r="C99" i="42"/>
  <c r="C98" i="42"/>
  <c r="C97" i="42"/>
  <c r="C96" i="42"/>
  <c r="C95" i="42"/>
  <c r="C94" i="42"/>
  <c r="C93" i="42"/>
  <c r="C92" i="42"/>
  <c r="C91" i="42"/>
  <c r="C90" i="42"/>
  <c r="C89" i="42"/>
  <c r="C88" i="42"/>
  <c r="C87" i="42"/>
  <c r="C86" i="42"/>
  <c r="C85" i="42"/>
  <c r="C84" i="42"/>
  <c r="C83" i="42"/>
  <c r="C82" i="42"/>
  <c r="C81" i="42"/>
  <c r="C80" i="42"/>
  <c r="C79" i="42"/>
  <c r="C78" i="42"/>
  <c r="C77" i="42"/>
  <c r="C76" i="42"/>
  <c r="C75" i="42"/>
  <c r="C74" i="42"/>
  <c r="C73" i="42"/>
  <c r="C72" i="42"/>
  <c r="C71" i="42"/>
  <c r="C70" i="42"/>
  <c r="C69" i="42"/>
  <c r="C68" i="42"/>
  <c r="C67" i="42"/>
  <c r="C66" i="42"/>
  <c r="C65" i="42"/>
  <c r="C64" i="42"/>
  <c r="C63" i="42"/>
  <c r="C62" i="42"/>
  <c r="C61" i="42"/>
  <c r="C60" i="42"/>
  <c r="C59" i="42"/>
  <c r="C58" i="42"/>
  <c r="C57" i="42"/>
  <c r="C56" i="42"/>
  <c r="C55" i="42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C4" i="42"/>
  <c r="C3" i="42"/>
  <c r="C2" i="42"/>
  <c r="C129" i="43"/>
  <c r="C128" i="43"/>
  <c r="C127" i="43"/>
  <c r="C126" i="43"/>
  <c r="C125" i="43"/>
  <c r="C124" i="43"/>
  <c r="C123" i="43"/>
  <c r="C122" i="43"/>
  <c r="C121" i="43"/>
  <c r="C120" i="43"/>
  <c r="C119" i="43"/>
  <c r="C118" i="43"/>
  <c r="C117" i="43"/>
  <c r="C116" i="43"/>
  <c r="C115" i="43"/>
  <c r="C114" i="43"/>
  <c r="C113" i="43"/>
  <c r="C112" i="43"/>
  <c r="C111" i="43"/>
  <c r="C110" i="43"/>
  <c r="C109" i="43"/>
  <c r="C108" i="43"/>
  <c r="C107" i="43"/>
  <c r="C106" i="43"/>
  <c r="C105" i="43"/>
  <c r="C104" i="43"/>
  <c r="C103" i="43"/>
  <c r="C102" i="43"/>
  <c r="C101" i="43"/>
  <c r="C100" i="43"/>
  <c r="C99" i="43"/>
  <c r="C98" i="43"/>
  <c r="C97" i="43"/>
  <c r="C96" i="43"/>
  <c r="C95" i="43"/>
  <c r="C94" i="43"/>
  <c r="C93" i="43"/>
  <c r="C92" i="43"/>
  <c r="C91" i="43"/>
  <c r="C90" i="43"/>
  <c r="C89" i="43"/>
  <c r="C88" i="43"/>
  <c r="C87" i="43"/>
  <c r="C86" i="43"/>
  <c r="C85" i="43"/>
  <c r="C84" i="43"/>
  <c r="C83" i="43"/>
  <c r="C82" i="43"/>
  <c r="C81" i="43"/>
  <c r="C80" i="43"/>
  <c r="C79" i="43"/>
  <c r="C78" i="43"/>
  <c r="C77" i="43"/>
  <c r="C76" i="43"/>
  <c r="C75" i="43"/>
  <c r="C74" i="43"/>
  <c r="C73" i="43"/>
  <c r="C72" i="43"/>
  <c r="C71" i="43"/>
  <c r="C70" i="43"/>
  <c r="C69" i="43"/>
  <c r="C68" i="43"/>
  <c r="C67" i="43"/>
  <c r="C66" i="43"/>
  <c r="C65" i="43"/>
  <c r="C64" i="43"/>
  <c r="C63" i="43"/>
  <c r="C62" i="43"/>
  <c r="C61" i="43"/>
  <c r="C60" i="43"/>
  <c r="C59" i="43"/>
  <c r="C58" i="43"/>
  <c r="C57" i="43"/>
  <c r="C56" i="43"/>
  <c r="C55" i="43"/>
  <c r="C54" i="43"/>
  <c r="C53" i="43"/>
  <c r="C52" i="43"/>
  <c r="C51" i="43"/>
  <c r="C50" i="43"/>
  <c r="C49" i="43"/>
  <c r="C48" i="43"/>
  <c r="C47" i="43"/>
  <c r="C46" i="43"/>
  <c r="C45" i="43"/>
  <c r="C44" i="43"/>
  <c r="C43" i="43"/>
  <c r="C42" i="43"/>
  <c r="C41" i="43"/>
  <c r="C40" i="43"/>
  <c r="C39" i="43"/>
  <c r="C38" i="43"/>
  <c r="C37" i="43"/>
  <c r="C36" i="43"/>
  <c r="C35" i="43"/>
  <c r="C34" i="43"/>
  <c r="C33" i="43"/>
  <c r="C32" i="43"/>
  <c r="C31" i="43"/>
  <c r="C30" i="43"/>
  <c r="C29" i="43"/>
  <c r="C28" i="43"/>
  <c r="C27" i="43"/>
  <c r="C26" i="43"/>
  <c r="C25" i="43"/>
  <c r="C24" i="43"/>
  <c r="C23" i="43"/>
  <c r="C22" i="43"/>
  <c r="C21" i="43"/>
  <c r="C20" i="43"/>
  <c r="C19" i="43"/>
  <c r="C18" i="43"/>
  <c r="C17" i="43"/>
  <c r="C16" i="43"/>
  <c r="C15" i="43"/>
  <c r="C14" i="43"/>
  <c r="C13" i="43"/>
  <c r="C12" i="43"/>
  <c r="C11" i="43"/>
  <c r="C10" i="43"/>
  <c r="C9" i="43"/>
  <c r="C8" i="43"/>
  <c r="C7" i="43"/>
  <c r="C6" i="43"/>
  <c r="C5" i="43"/>
  <c r="C4" i="43"/>
  <c r="C3" i="43"/>
  <c r="C2" i="43"/>
  <c r="C129" i="44"/>
  <c r="C128" i="44"/>
  <c r="C127" i="44"/>
  <c r="C126" i="44"/>
  <c r="C125" i="44"/>
  <c r="C124" i="44"/>
  <c r="C123" i="44"/>
  <c r="C122" i="44"/>
  <c r="C121" i="44"/>
  <c r="C120" i="44"/>
  <c r="C119" i="44"/>
  <c r="C118" i="44"/>
  <c r="C117" i="44"/>
  <c r="C116" i="44"/>
  <c r="C115" i="44"/>
  <c r="C114" i="44"/>
  <c r="C113" i="44"/>
  <c r="C112" i="44"/>
  <c r="C111" i="44"/>
  <c r="C110" i="44"/>
  <c r="C109" i="44"/>
  <c r="C108" i="44"/>
  <c r="C107" i="44"/>
  <c r="C106" i="44"/>
  <c r="C105" i="44"/>
  <c r="C104" i="44"/>
  <c r="C103" i="44"/>
  <c r="C102" i="44"/>
  <c r="C101" i="44"/>
  <c r="C100" i="44"/>
  <c r="C99" i="44"/>
  <c r="C98" i="44"/>
  <c r="C97" i="44"/>
  <c r="C96" i="44"/>
  <c r="C95" i="44"/>
  <c r="C94" i="44"/>
  <c r="C93" i="44"/>
  <c r="C92" i="44"/>
  <c r="C91" i="44"/>
  <c r="C90" i="44"/>
  <c r="C89" i="44"/>
  <c r="C88" i="44"/>
  <c r="C87" i="44"/>
  <c r="C86" i="44"/>
  <c r="C85" i="44"/>
  <c r="C84" i="44"/>
  <c r="C83" i="44"/>
  <c r="C82" i="44"/>
  <c r="C81" i="44"/>
  <c r="C80" i="44"/>
  <c r="C79" i="44"/>
  <c r="C78" i="44"/>
  <c r="C77" i="44"/>
  <c r="C76" i="44"/>
  <c r="C75" i="44"/>
  <c r="C74" i="44"/>
  <c r="C73" i="44"/>
  <c r="C72" i="44"/>
  <c r="C71" i="44"/>
  <c r="C70" i="44"/>
  <c r="C69" i="44"/>
  <c r="C68" i="44"/>
  <c r="C67" i="44"/>
  <c r="C66" i="44"/>
  <c r="C65" i="44"/>
  <c r="C64" i="44"/>
  <c r="C63" i="44"/>
  <c r="C62" i="44"/>
  <c r="C61" i="44"/>
  <c r="C60" i="44"/>
  <c r="C59" i="44"/>
  <c r="C58" i="44"/>
  <c r="C57" i="44"/>
  <c r="C56" i="44"/>
  <c r="C55" i="44"/>
  <c r="C54" i="44"/>
  <c r="C53" i="44"/>
  <c r="C52" i="44"/>
  <c r="C51" i="44"/>
  <c r="C50" i="44"/>
  <c r="C49" i="44"/>
  <c r="C48" i="44"/>
  <c r="C47" i="44"/>
  <c r="C46" i="44"/>
  <c r="C45" i="44"/>
  <c r="C44" i="44"/>
  <c r="C43" i="44"/>
  <c r="C42" i="44"/>
  <c r="C41" i="44"/>
  <c r="C40" i="44"/>
  <c r="C39" i="44"/>
  <c r="C38" i="44"/>
  <c r="C37" i="44"/>
  <c r="C36" i="44"/>
  <c r="C35" i="44"/>
  <c r="C34" i="44"/>
  <c r="C33" i="44"/>
  <c r="C32" i="44"/>
  <c r="C31" i="44"/>
  <c r="C30" i="44"/>
  <c r="C29" i="44"/>
  <c r="C28" i="44"/>
  <c r="C27" i="44"/>
  <c r="C26" i="44"/>
  <c r="C25" i="44"/>
  <c r="C24" i="44"/>
  <c r="C23" i="44"/>
  <c r="C22" i="44"/>
  <c r="C21" i="44"/>
  <c r="C20" i="44"/>
  <c r="C19" i="44"/>
  <c r="C18" i="44"/>
  <c r="C17" i="44"/>
  <c r="C16" i="44"/>
  <c r="C15" i="44"/>
  <c r="C14" i="44"/>
  <c r="C13" i="44"/>
  <c r="C12" i="44"/>
  <c r="C11" i="44"/>
  <c r="C10" i="44"/>
  <c r="C9" i="44"/>
  <c r="C8" i="44"/>
  <c r="C7" i="44"/>
  <c r="C6" i="44"/>
  <c r="C5" i="44"/>
  <c r="C4" i="44"/>
  <c r="C3" i="44"/>
  <c r="C2" i="44"/>
  <c r="C129" i="46"/>
  <c r="C128" i="46"/>
  <c r="C127" i="46"/>
  <c r="C126" i="46"/>
  <c r="C125" i="46"/>
  <c r="C124" i="46"/>
  <c r="C123" i="46"/>
  <c r="C122" i="46"/>
  <c r="C121" i="46"/>
  <c r="C120" i="46"/>
  <c r="C119" i="46"/>
  <c r="C118" i="46"/>
  <c r="C117" i="46"/>
  <c r="C116" i="46"/>
  <c r="C115" i="46"/>
  <c r="C114" i="46"/>
  <c r="C113" i="46"/>
  <c r="C112" i="46"/>
  <c r="C111" i="46"/>
  <c r="C110" i="46"/>
  <c r="C109" i="46"/>
  <c r="C108" i="46"/>
  <c r="C107" i="46"/>
  <c r="C106" i="46"/>
  <c r="C105" i="46"/>
  <c r="C104" i="46"/>
  <c r="C103" i="46"/>
  <c r="C102" i="46"/>
  <c r="C101" i="46"/>
  <c r="C100" i="46"/>
  <c r="C99" i="46"/>
  <c r="C98" i="46"/>
  <c r="C97" i="46"/>
  <c r="C96" i="46"/>
  <c r="C95" i="46"/>
  <c r="C94" i="46"/>
  <c r="C93" i="46"/>
  <c r="C92" i="46"/>
  <c r="C91" i="46"/>
  <c r="C90" i="46"/>
  <c r="C89" i="46"/>
  <c r="C88" i="46"/>
  <c r="C87" i="46"/>
  <c r="C86" i="46"/>
  <c r="C85" i="46"/>
  <c r="C84" i="46"/>
  <c r="C83" i="46"/>
  <c r="C82" i="46"/>
  <c r="C81" i="46"/>
  <c r="C80" i="46"/>
  <c r="C79" i="46"/>
  <c r="C78" i="46"/>
  <c r="C77" i="46"/>
  <c r="C76" i="46"/>
  <c r="C75" i="46"/>
  <c r="C74" i="46"/>
  <c r="C73" i="46"/>
  <c r="C72" i="46"/>
  <c r="C71" i="46"/>
  <c r="C70" i="46"/>
  <c r="C69" i="46"/>
  <c r="C68" i="46"/>
  <c r="C67" i="46"/>
  <c r="C66" i="46"/>
  <c r="C65" i="46"/>
  <c r="C64" i="46"/>
  <c r="C63" i="46"/>
  <c r="C62" i="46"/>
  <c r="C61" i="46"/>
  <c r="C60" i="46"/>
  <c r="C59" i="46"/>
  <c r="C58" i="46"/>
  <c r="C57" i="46"/>
  <c r="C56" i="46"/>
  <c r="C55" i="46"/>
  <c r="C54" i="46"/>
  <c r="C53" i="46"/>
  <c r="C52" i="46"/>
  <c r="C51" i="46"/>
  <c r="C50" i="46"/>
  <c r="C49" i="46"/>
  <c r="C48" i="46"/>
  <c r="C47" i="46"/>
  <c r="C46" i="46"/>
  <c r="C45" i="46"/>
  <c r="C44" i="46"/>
  <c r="C43" i="46"/>
  <c r="C42" i="46"/>
  <c r="C41" i="46"/>
  <c r="C40" i="46"/>
  <c r="C39" i="46"/>
  <c r="C38" i="46"/>
  <c r="C37" i="46"/>
  <c r="C36" i="46"/>
  <c r="C35" i="46"/>
  <c r="C34" i="46"/>
  <c r="C33" i="46"/>
  <c r="C32" i="46"/>
  <c r="C31" i="46"/>
  <c r="C30" i="46"/>
  <c r="C29" i="46"/>
  <c r="C28" i="46"/>
  <c r="C27" i="46"/>
  <c r="C26" i="46"/>
  <c r="C25" i="46"/>
  <c r="C24" i="46"/>
  <c r="C23" i="46"/>
  <c r="C22" i="46"/>
  <c r="C21" i="46"/>
  <c r="C20" i="46"/>
  <c r="C19" i="46"/>
  <c r="C18" i="46"/>
  <c r="C17" i="46"/>
  <c r="C16" i="46"/>
  <c r="C15" i="46"/>
  <c r="C14" i="46"/>
  <c r="C13" i="46"/>
  <c r="C12" i="46"/>
  <c r="C11" i="46"/>
  <c r="C10" i="46"/>
  <c r="C9" i="46"/>
  <c r="C8" i="46"/>
  <c r="C7" i="46"/>
  <c r="C6" i="46"/>
  <c r="C5" i="46"/>
  <c r="C4" i="46"/>
  <c r="C3" i="46"/>
  <c r="C2" i="46"/>
  <c r="C129" i="45"/>
  <c r="C128" i="45"/>
  <c r="C127" i="45"/>
  <c r="C126" i="45"/>
  <c r="C125" i="45"/>
  <c r="C124" i="45"/>
  <c r="C123" i="45"/>
  <c r="C122" i="45"/>
  <c r="C121" i="45"/>
  <c r="C120" i="45"/>
  <c r="C119" i="45"/>
  <c r="C118" i="45"/>
  <c r="C117" i="45"/>
  <c r="C116" i="45"/>
  <c r="C115" i="45"/>
  <c r="C114" i="45"/>
  <c r="C113" i="45"/>
  <c r="C112" i="45"/>
  <c r="C111" i="45"/>
  <c r="C110" i="45"/>
  <c r="C109" i="45"/>
  <c r="C108" i="45"/>
  <c r="C107" i="45"/>
  <c r="C106" i="45"/>
  <c r="C105" i="45"/>
  <c r="C104" i="45"/>
  <c r="C103" i="45"/>
  <c r="C102" i="45"/>
  <c r="C101" i="45"/>
  <c r="C100" i="45"/>
  <c r="C99" i="45"/>
  <c r="C98" i="45"/>
  <c r="C97" i="45"/>
  <c r="C96" i="45"/>
  <c r="C95" i="45"/>
  <c r="C94" i="45"/>
  <c r="C93" i="45"/>
  <c r="C92" i="45"/>
  <c r="C91" i="45"/>
  <c r="C90" i="45"/>
  <c r="C89" i="45"/>
  <c r="C88" i="45"/>
  <c r="C87" i="45"/>
  <c r="C86" i="45"/>
  <c r="C85" i="45"/>
  <c r="C84" i="45"/>
  <c r="C83" i="45"/>
  <c r="C82" i="45"/>
  <c r="C81" i="45"/>
  <c r="C80" i="45"/>
  <c r="C79" i="45"/>
  <c r="C78" i="45"/>
  <c r="C77" i="45"/>
  <c r="C76" i="45"/>
  <c r="C75" i="45"/>
  <c r="C74" i="45"/>
  <c r="C73" i="45"/>
  <c r="C72" i="45"/>
  <c r="C71" i="45"/>
  <c r="C70" i="45"/>
  <c r="C69" i="45"/>
  <c r="C68" i="45"/>
  <c r="C67" i="45"/>
  <c r="C66" i="45"/>
  <c r="C65" i="45"/>
  <c r="C64" i="45"/>
  <c r="C63" i="45"/>
  <c r="C62" i="45"/>
  <c r="C61" i="45"/>
  <c r="C60" i="45"/>
  <c r="C59" i="45"/>
  <c r="C58" i="45"/>
  <c r="C57" i="45"/>
  <c r="C56" i="45"/>
  <c r="C55" i="45"/>
  <c r="C54" i="45"/>
  <c r="C53" i="45"/>
  <c r="C52" i="45"/>
  <c r="C51" i="45"/>
  <c r="C50" i="45"/>
  <c r="C49" i="45"/>
  <c r="C48" i="45"/>
  <c r="C47" i="45"/>
  <c r="C46" i="45"/>
  <c r="C45" i="45"/>
  <c r="C44" i="45"/>
  <c r="C43" i="45"/>
  <c r="C42" i="45"/>
  <c r="C41" i="45"/>
  <c r="C40" i="45"/>
  <c r="C39" i="45"/>
  <c r="C38" i="45"/>
  <c r="C37" i="45"/>
  <c r="C36" i="45"/>
  <c r="C35" i="45"/>
  <c r="C34" i="45"/>
  <c r="C33" i="45"/>
  <c r="C32" i="45"/>
  <c r="C31" i="45"/>
  <c r="C30" i="45"/>
  <c r="C29" i="45"/>
  <c r="C28" i="45"/>
  <c r="C27" i="45"/>
  <c r="C26" i="45"/>
  <c r="C25" i="45"/>
  <c r="C24" i="45"/>
  <c r="C23" i="45"/>
  <c r="C22" i="45"/>
  <c r="C21" i="45"/>
  <c r="C20" i="45"/>
  <c r="C19" i="45"/>
  <c r="C18" i="45"/>
  <c r="C17" i="45"/>
  <c r="C16" i="45"/>
  <c r="C15" i="45"/>
  <c r="C14" i="45"/>
  <c r="C13" i="45"/>
  <c r="C12" i="45"/>
  <c r="C11" i="45"/>
  <c r="C10" i="45"/>
  <c r="C9" i="45"/>
  <c r="C8" i="45"/>
  <c r="C7" i="45"/>
  <c r="C6" i="45"/>
  <c r="C5" i="45"/>
  <c r="C4" i="45"/>
  <c r="C3" i="45"/>
  <c r="C2" i="45"/>
  <c r="H5" i="70" l="1"/>
  <c r="L5" i="70"/>
  <c r="E128" i="70"/>
  <c r="J128" i="70" s="1"/>
  <c r="L128" i="70" s="1"/>
  <c r="E88" i="70"/>
  <c r="K88" i="70" s="1"/>
  <c r="I88" i="70" s="1"/>
  <c r="E69" i="70"/>
  <c r="I6" i="70"/>
  <c r="J6" i="70" s="1"/>
  <c r="H6" i="70"/>
  <c r="I14" i="70"/>
  <c r="K14" i="70" s="1"/>
  <c r="H14" i="70"/>
  <c r="I22" i="70"/>
  <c r="H22" i="70"/>
  <c r="I30" i="70"/>
  <c r="L30" i="70" s="1"/>
  <c r="H30" i="70"/>
  <c r="H38" i="70"/>
  <c r="L38" i="70"/>
  <c r="I38" i="70" s="1"/>
  <c r="H46" i="70"/>
  <c r="L46" i="70"/>
  <c r="H54" i="70"/>
  <c r="L54" i="70"/>
  <c r="I54" i="70" s="1"/>
  <c r="H62" i="70"/>
  <c r="L62" i="70"/>
  <c r="I62" i="70" s="1"/>
  <c r="J3" i="70"/>
  <c r="H3" i="70"/>
  <c r="L17" i="70"/>
  <c r="I17" i="70" s="1"/>
  <c r="H17" i="70"/>
  <c r="L25" i="70"/>
  <c r="J25" i="70" s="1"/>
  <c r="H25" i="70"/>
  <c r="L33" i="70"/>
  <c r="I33" i="70" s="1"/>
  <c r="H33" i="70"/>
  <c r="I41" i="70"/>
  <c r="L41" i="70" s="1"/>
  <c r="H41" i="70"/>
  <c r="H49" i="70"/>
  <c r="I49" i="70"/>
  <c r="L49" i="70" s="1"/>
  <c r="I57" i="70"/>
  <c r="L57" i="70" s="1"/>
  <c r="H57" i="70"/>
  <c r="I65" i="70"/>
  <c r="L65" i="70" s="1"/>
  <c r="H65" i="70"/>
  <c r="H15" i="70"/>
  <c r="J15" i="70"/>
  <c r="K15" i="70" s="1"/>
  <c r="J23" i="70"/>
  <c r="K23" i="70" s="1"/>
  <c r="H23" i="70"/>
  <c r="H31" i="70"/>
  <c r="J31" i="70"/>
  <c r="I31" i="70" s="1"/>
  <c r="H39" i="70"/>
  <c r="K39" i="70"/>
  <c r="I39" i="70" s="1"/>
  <c r="H47" i="70"/>
  <c r="K47" i="70"/>
  <c r="L47" i="70" s="1"/>
  <c r="H55" i="70"/>
  <c r="K55" i="70"/>
  <c r="H63" i="70"/>
  <c r="K63" i="70"/>
  <c r="L63" i="70" s="1"/>
  <c r="L50" i="70"/>
  <c r="K50" i="70" s="1"/>
  <c r="H50" i="70"/>
  <c r="E120" i="70"/>
  <c r="J120" i="70" s="1"/>
  <c r="L120" i="70" s="1"/>
  <c r="H73" i="70"/>
  <c r="H76" i="70"/>
  <c r="K80" i="70"/>
  <c r="I80" i="70" s="1"/>
  <c r="E87" i="70"/>
  <c r="E79" i="70"/>
  <c r="E71" i="70"/>
  <c r="A88" i="70"/>
  <c r="B88" i="70" s="1"/>
  <c r="E126" i="70"/>
  <c r="L126" i="70" s="1"/>
  <c r="K126" i="70" s="1"/>
  <c r="E118" i="70"/>
  <c r="L118" i="70" s="1"/>
  <c r="K118" i="70" s="1"/>
  <c r="E110" i="70"/>
  <c r="E102" i="70"/>
  <c r="E94" i="70"/>
  <c r="E86" i="70"/>
  <c r="E70" i="70"/>
  <c r="I70" i="70" s="1"/>
  <c r="J70" i="70" s="1"/>
  <c r="E21" i="70"/>
  <c r="L21" i="70" s="1"/>
  <c r="I21" i="70" s="1"/>
  <c r="E13" i="70"/>
  <c r="L13" i="70" s="1"/>
  <c r="I13" i="70" s="1"/>
  <c r="H29" i="70"/>
  <c r="H70" i="70"/>
  <c r="H92" i="70"/>
  <c r="E124" i="70"/>
  <c r="J124" i="70" s="1"/>
  <c r="L124" i="70" s="1"/>
  <c r="E116" i="70"/>
  <c r="J116" i="70" s="1"/>
  <c r="L116" i="70" s="1"/>
  <c r="E108" i="70"/>
  <c r="J108" i="70" s="1"/>
  <c r="E100" i="70"/>
  <c r="J100" i="70" s="1"/>
  <c r="E92" i="70"/>
  <c r="K92" i="70" s="1"/>
  <c r="J92" i="70" s="1"/>
  <c r="E91" i="70"/>
  <c r="J91" i="70" s="1"/>
  <c r="I91" i="70" s="1"/>
  <c r="E83" i="70"/>
  <c r="E75" i="70"/>
  <c r="J75" i="70" s="1"/>
  <c r="L75" i="70" s="1"/>
  <c r="E67" i="70"/>
  <c r="K84" i="70"/>
  <c r="I84" i="70" s="1"/>
  <c r="E122" i="70"/>
  <c r="E114" i="70"/>
  <c r="L114" i="70" s="1"/>
  <c r="E106" i="70"/>
  <c r="L106" i="70" s="1"/>
  <c r="J106" i="70" s="1"/>
  <c r="E98" i="70"/>
  <c r="L98" i="70" s="1"/>
  <c r="J98" i="70" s="1"/>
  <c r="E90" i="70"/>
  <c r="E74" i="70"/>
  <c r="A76" i="70"/>
  <c r="B76" i="70" s="1"/>
  <c r="E9" i="70"/>
  <c r="L9" i="70" s="1"/>
  <c r="J9" i="70" s="1"/>
  <c r="K6" i="70"/>
  <c r="H54" i="67"/>
  <c r="H50" i="67"/>
  <c r="H41" i="67"/>
  <c r="H64" i="67"/>
  <c r="H59" i="67"/>
  <c r="H51" i="67"/>
  <c r="H74" i="68"/>
  <c r="H50" i="68"/>
  <c r="H42" i="68"/>
  <c r="L34" i="68"/>
  <c r="I34" i="68" s="1"/>
  <c r="H34" i="68"/>
  <c r="H47" i="68"/>
  <c r="H54" i="68"/>
  <c r="H46" i="68"/>
  <c r="H38" i="68"/>
  <c r="H53" i="68"/>
  <c r="H45" i="68"/>
  <c r="H49" i="68"/>
  <c r="E94" i="68"/>
  <c r="A94" i="68" s="1"/>
  <c r="B94" i="68" s="1"/>
  <c r="H36" i="68"/>
  <c r="H41" i="68"/>
  <c r="H18" i="69"/>
  <c r="I18" i="69"/>
  <c r="K18" i="69" s="1"/>
  <c r="H39" i="69"/>
  <c r="H38" i="69"/>
  <c r="H61" i="69"/>
  <c r="H45" i="69"/>
  <c r="H37" i="69"/>
  <c r="H35" i="69"/>
  <c r="H58" i="69"/>
  <c r="H50" i="69"/>
  <c r="H42" i="69"/>
  <c r="H57" i="69"/>
  <c r="H41" i="69"/>
  <c r="H92" i="67"/>
  <c r="L29" i="68"/>
  <c r="I29" i="68" s="1"/>
  <c r="H29" i="68"/>
  <c r="I37" i="68"/>
  <c r="L37" i="68" s="1"/>
  <c r="E93" i="68"/>
  <c r="L93" i="68" s="1"/>
  <c r="J93" i="68" s="1"/>
  <c r="H68" i="68"/>
  <c r="E90" i="68"/>
  <c r="A90" i="68" s="1"/>
  <c r="B90" i="68" s="1"/>
  <c r="H78" i="68"/>
  <c r="H89" i="68"/>
  <c r="H112" i="68"/>
  <c r="E106" i="68"/>
  <c r="L106" i="68" s="1"/>
  <c r="K106" i="68" s="1"/>
  <c r="H7" i="68"/>
  <c r="J7" i="68"/>
  <c r="L7" i="68" s="1"/>
  <c r="K12" i="68"/>
  <c r="J12" i="68" s="1"/>
  <c r="H12" i="68"/>
  <c r="K28" i="68"/>
  <c r="J28" i="68" s="1"/>
  <c r="H28" i="68"/>
  <c r="K32" i="68"/>
  <c r="L32" i="68" s="1"/>
  <c r="H32" i="68"/>
  <c r="K16" i="68"/>
  <c r="J16" i="68" s="1"/>
  <c r="H16" i="68"/>
  <c r="K20" i="68"/>
  <c r="I20" i="68" s="1"/>
  <c r="H20" i="68"/>
  <c r="K24" i="68"/>
  <c r="L24" i="68" s="1"/>
  <c r="H24" i="68"/>
  <c r="K39" i="68"/>
  <c r="J39" i="68" s="1"/>
  <c r="K43" i="68"/>
  <c r="J43" i="68" s="1"/>
  <c r="K51" i="68"/>
  <c r="J51" i="68" s="1"/>
  <c r="H25" i="68"/>
  <c r="L25" i="68"/>
  <c r="I25" i="68" s="1"/>
  <c r="J40" i="68"/>
  <c r="I40" i="68" s="1"/>
  <c r="J44" i="68"/>
  <c r="L44" i="68" s="1"/>
  <c r="J48" i="68"/>
  <c r="L48" i="68" s="1"/>
  <c r="J52" i="68"/>
  <c r="A68" i="68"/>
  <c r="B68" i="68" s="1"/>
  <c r="K68" i="68"/>
  <c r="L68" i="68" s="1"/>
  <c r="A89" i="68"/>
  <c r="B89" i="68" s="1"/>
  <c r="L89" i="68"/>
  <c r="I89" i="68" s="1"/>
  <c r="H33" i="68"/>
  <c r="L33" i="68"/>
  <c r="I33" i="68" s="1"/>
  <c r="K4" i="68"/>
  <c r="L4" i="68" s="1"/>
  <c r="H4" i="68"/>
  <c r="K8" i="68"/>
  <c r="I8" i="68" s="1"/>
  <c r="H8" i="68"/>
  <c r="H19" i="68"/>
  <c r="J19" i="68"/>
  <c r="K19" i="68" s="1"/>
  <c r="J27" i="68"/>
  <c r="K27" i="68" s="1"/>
  <c r="H27" i="68"/>
  <c r="K35" i="68"/>
  <c r="J35" i="68" s="1"/>
  <c r="K85" i="68"/>
  <c r="J85" i="68"/>
  <c r="K96" i="68"/>
  <c r="I96" i="68" s="1"/>
  <c r="A96" i="68"/>
  <c r="B96" i="68" s="1"/>
  <c r="I70" i="68"/>
  <c r="L70" i="68" s="1"/>
  <c r="E122" i="68"/>
  <c r="L122" i="68" s="1"/>
  <c r="I122" i="68" s="1"/>
  <c r="E114" i="68"/>
  <c r="L114" i="68" s="1"/>
  <c r="K114" i="68" s="1"/>
  <c r="H97" i="68"/>
  <c r="H113" i="68"/>
  <c r="H116" i="68"/>
  <c r="H120" i="68"/>
  <c r="E127" i="68"/>
  <c r="K127" i="68" s="1"/>
  <c r="J127" i="68" s="1"/>
  <c r="E119" i="68"/>
  <c r="K119" i="68" s="1"/>
  <c r="J119" i="68" s="1"/>
  <c r="E111" i="68"/>
  <c r="K111" i="68" s="1"/>
  <c r="J111" i="68" s="1"/>
  <c r="E103" i="68"/>
  <c r="K103" i="68" s="1"/>
  <c r="J103" i="68" s="1"/>
  <c r="E95" i="68"/>
  <c r="E87" i="68"/>
  <c r="J87" i="68" s="1"/>
  <c r="K120" i="68" s="1"/>
  <c r="E79" i="68"/>
  <c r="A79" i="68" s="1"/>
  <c r="B79" i="68" s="1"/>
  <c r="E71" i="68"/>
  <c r="J71" i="68" s="1"/>
  <c r="K104" i="68" s="1"/>
  <c r="I78" i="68"/>
  <c r="J78" i="68" s="1"/>
  <c r="H96" i="68"/>
  <c r="H105" i="68"/>
  <c r="H129" i="68"/>
  <c r="E124" i="68"/>
  <c r="J124" i="68" s="1"/>
  <c r="E108" i="68"/>
  <c r="J108" i="68" s="1"/>
  <c r="E100" i="68"/>
  <c r="J100" i="68" s="1"/>
  <c r="L100" i="68" s="1"/>
  <c r="E84" i="68"/>
  <c r="E60" i="68"/>
  <c r="E117" i="68"/>
  <c r="I117" i="68" s="1"/>
  <c r="L21" i="68"/>
  <c r="I21" i="68" s="1"/>
  <c r="I109" i="68"/>
  <c r="E123" i="68"/>
  <c r="K123" i="68" s="1"/>
  <c r="I123" i="68" s="1"/>
  <c r="E115" i="68"/>
  <c r="K115" i="68" s="1"/>
  <c r="J115" i="68" s="1"/>
  <c r="E107" i="68"/>
  <c r="K107" i="68" s="1"/>
  <c r="J107" i="68" s="1"/>
  <c r="E99" i="68"/>
  <c r="K99" i="68" s="1"/>
  <c r="E91" i="68"/>
  <c r="A91" i="68" s="1"/>
  <c r="B91" i="68" s="1"/>
  <c r="E83" i="68"/>
  <c r="E75" i="68"/>
  <c r="A75" i="68" s="1"/>
  <c r="B75" i="68" s="1"/>
  <c r="E67" i="68"/>
  <c r="A85" i="68"/>
  <c r="B85" i="68" s="1"/>
  <c r="H128" i="68"/>
  <c r="I94" i="68"/>
  <c r="L94" i="68" s="1"/>
  <c r="J116" i="68"/>
  <c r="L116" i="68" s="1"/>
  <c r="H121" i="68"/>
  <c r="E73" i="68"/>
  <c r="H104" i="68"/>
  <c r="E82" i="68"/>
  <c r="A82" i="68" s="1"/>
  <c r="B82" i="68" s="1"/>
  <c r="H85" i="68"/>
  <c r="I101" i="68"/>
  <c r="L101" i="68" s="1"/>
  <c r="I125" i="68"/>
  <c r="J125" i="68" s="1"/>
  <c r="E80" i="68"/>
  <c r="A80" i="68" s="1"/>
  <c r="B80" i="68" s="1"/>
  <c r="E72" i="68"/>
  <c r="A72" i="68" s="1"/>
  <c r="B72" i="68" s="1"/>
  <c r="E64" i="68"/>
  <c r="H64" i="68" s="1"/>
  <c r="E56" i="68"/>
  <c r="H56" i="68" s="1"/>
  <c r="H68" i="69"/>
  <c r="H70" i="69"/>
  <c r="L58" i="70"/>
  <c r="K58" i="70" s="1"/>
  <c r="L34" i="70"/>
  <c r="I34" i="70" s="1"/>
  <c r="J47" i="70"/>
  <c r="I128" i="70"/>
  <c r="L42" i="70"/>
  <c r="J63" i="70"/>
  <c r="I75" i="70"/>
  <c r="K24" i="70"/>
  <c r="H24" i="70"/>
  <c r="H2" i="70"/>
  <c r="I2" i="70"/>
  <c r="J36" i="70"/>
  <c r="I53" i="70"/>
  <c r="J56" i="70"/>
  <c r="K59" i="70"/>
  <c r="H66" i="70"/>
  <c r="L84" i="70"/>
  <c r="J84" i="70"/>
  <c r="H12" i="70"/>
  <c r="K12" i="70"/>
  <c r="H10" i="70"/>
  <c r="I10" i="70"/>
  <c r="J19" i="70"/>
  <c r="H19" i="70"/>
  <c r="H26" i="70"/>
  <c r="I26" i="70"/>
  <c r="I45" i="70"/>
  <c r="J48" i="70"/>
  <c r="K51" i="70"/>
  <c r="H95" i="70"/>
  <c r="I98" i="70"/>
  <c r="I15" i="70"/>
  <c r="I37" i="70"/>
  <c r="I58" i="70"/>
  <c r="J60" i="70"/>
  <c r="L68" i="70"/>
  <c r="J68" i="70"/>
  <c r="I68" i="70"/>
  <c r="K73" i="70"/>
  <c r="J73" i="70"/>
  <c r="I73" i="70"/>
  <c r="H105" i="70"/>
  <c r="I105" i="70"/>
  <c r="H127" i="70"/>
  <c r="K127" i="70"/>
  <c r="K8" i="70"/>
  <c r="H8" i="70"/>
  <c r="J40" i="70"/>
  <c r="K43" i="70"/>
  <c r="H97" i="70"/>
  <c r="K3" i="70"/>
  <c r="L3" i="70"/>
  <c r="I3" i="70"/>
  <c r="H20" i="70"/>
  <c r="K20" i="70"/>
  <c r="K35" i="70"/>
  <c r="I9" i="70"/>
  <c r="K9" i="70"/>
  <c r="K16" i="70"/>
  <c r="H16" i="70"/>
  <c r="H4" i="70"/>
  <c r="K4" i="70"/>
  <c r="K5" i="70"/>
  <c r="I5" i="70"/>
  <c r="J5" i="70"/>
  <c r="J11" i="70"/>
  <c r="H11" i="70"/>
  <c r="H18" i="70"/>
  <c r="I18" i="70"/>
  <c r="K25" i="70"/>
  <c r="I25" i="70"/>
  <c r="J27" i="70"/>
  <c r="H27" i="70"/>
  <c r="J29" i="70"/>
  <c r="I29" i="70"/>
  <c r="K29" i="70"/>
  <c r="K32" i="70"/>
  <c r="H32" i="70"/>
  <c r="I61" i="70"/>
  <c r="J64" i="70"/>
  <c r="H72" i="70"/>
  <c r="H96" i="70"/>
  <c r="H112" i="70"/>
  <c r="J112" i="70"/>
  <c r="K28" i="70"/>
  <c r="H28" i="70"/>
  <c r="J52" i="70"/>
  <c r="J7" i="70"/>
  <c r="H7" i="70"/>
  <c r="K42" i="70"/>
  <c r="J42" i="70"/>
  <c r="I42" i="70"/>
  <c r="J44" i="70"/>
  <c r="L70" i="70"/>
  <c r="K70" i="70"/>
  <c r="H117" i="70"/>
  <c r="I117" i="70"/>
  <c r="J46" i="70"/>
  <c r="J54" i="70"/>
  <c r="I55" i="70"/>
  <c r="H81" i="70"/>
  <c r="L88" i="70"/>
  <c r="J88" i="70"/>
  <c r="L91" i="70"/>
  <c r="H123" i="70"/>
  <c r="K123" i="70"/>
  <c r="J49" i="70"/>
  <c r="J57" i="70"/>
  <c r="J65" i="70"/>
  <c r="H85" i="70"/>
  <c r="H103" i="70"/>
  <c r="K103" i="70"/>
  <c r="J104" i="70"/>
  <c r="H121" i="70"/>
  <c r="I121" i="70"/>
  <c r="L122" i="70"/>
  <c r="L80" i="70"/>
  <c r="J80" i="70"/>
  <c r="K49" i="70"/>
  <c r="K57" i="70"/>
  <c r="K76" i="70"/>
  <c r="H78" i="70"/>
  <c r="H115" i="70"/>
  <c r="K115" i="70"/>
  <c r="H82" i="70"/>
  <c r="A68" i="70"/>
  <c r="B68" i="70" s="1"/>
  <c r="A73" i="70"/>
  <c r="B73" i="70" s="1"/>
  <c r="H89" i="70"/>
  <c r="H101" i="70"/>
  <c r="I101" i="70"/>
  <c r="L102" i="70"/>
  <c r="H109" i="70"/>
  <c r="I109" i="70"/>
  <c r="L110" i="70"/>
  <c r="H125" i="70"/>
  <c r="I125" i="70"/>
  <c r="H129" i="70"/>
  <c r="I129" i="70"/>
  <c r="H77" i="70"/>
  <c r="H111" i="70"/>
  <c r="K111" i="70"/>
  <c r="A75" i="70"/>
  <c r="B75" i="70" s="1"/>
  <c r="I116" i="70"/>
  <c r="H119" i="70"/>
  <c r="K119" i="70"/>
  <c r="H93" i="70"/>
  <c r="H99" i="70"/>
  <c r="K99" i="70"/>
  <c r="H107" i="70"/>
  <c r="K107" i="70"/>
  <c r="H113" i="70"/>
  <c r="I113" i="70"/>
  <c r="K16" i="69"/>
  <c r="J16" i="69" s="1"/>
  <c r="H16" i="69"/>
  <c r="J40" i="69"/>
  <c r="I40" i="69" s="1"/>
  <c r="J56" i="69"/>
  <c r="L56" i="69" s="1"/>
  <c r="H76" i="69"/>
  <c r="H80" i="69"/>
  <c r="E96" i="69"/>
  <c r="E73" i="69"/>
  <c r="A73" i="69" s="1"/>
  <c r="B73" i="69" s="1"/>
  <c r="H95" i="67"/>
  <c r="H79" i="67"/>
  <c r="H84" i="67"/>
  <c r="H69" i="67"/>
  <c r="E113" i="67"/>
  <c r="I113" i="67" s="1"/>
  <c r="J113" i="67" s="1"/>
  <c r="E89" i="67"/>
  <c r="L89" i="67" s="1"/>
  <c r="K89" i="67" s="1"/>
  <c r="E85" i="67"/>
  <c r="A85" i="67" s="1"/>
  <c r="B85" i="67" s="1"/>
  <c r="H67" i="67"/>
  <c r="H32" i="69"/>
  <c r="K32" i="69"/>
  <c r="L32" i="69" s="1"/>
  <c r="J27" i="69"/>
  <c r="K27" i="69" s="1"/>
  <c r="H27" i="69"/>
  <c r="K51" i="69"/>
  <c r="J51" i="69" s="1"/>
  <c r="H24" i="69"/>
  <c r="K24" i="69"/>
  <c r="L46" i="69"/>
  <c r="I46" i="69" s="1"/>
  <c r="L54" i="69"/>
  <c r="K54" i="69" s="1"/>
  <c r="K59" i="69"/>
  <c r="I59" i="69" s="1"/>
  <c r="K84" i="69"/>
  <c r="I84" i="69" s="1"/>
  <c r="A84" i="69"/>
  <c r="B84" i="69" s="1"/>
  <c r="J52" i="69"/>
  <c r="I52" i="69" s="1"/>
  <c r="I65" i="69"/>
  <c r="J65" i="69" s="1"/>
  <c r="I49" i="69"/>
  <c r="L62" i="69"/>
  <c r="J62" i="69" s="1"/>
  <c r="K4" i="69"/>
  <c r="J4" i="69" s="1"/>
  <c r="H4" i="69"/>
  <c r="A70" i="69"/>
  <c r="B70" i="69" s="1"/>
  <c r="I70" i="69"/>
  <c r="J70" i="69" s="1"/>
  <c r="E122" i="69"/>
  <c r="L122" i="69" s="1"/>
  <c r="K122" i="69" s="1"/>
  <c r="E114" i="69"/>
  <c r="L114" i="69" s="1"/>
  <c r="J114" i="69" s="1"/>
  <c r="E106" i="69"/>
  <c r="L106" i="69" s="1"/>
  <c r="K106" i="69" s="1"/>
  <c r="E98" i="69"/>
  <c r="L98" i="69" s="1"/>
  <c r="K98" i="69" s="1"/>
  <c r="E66" i="69"/>
  <c r="A66" i="69" s="1"/>
  <c r="B66" i="69" s="1"/>
  <c r="E128" i="69"/>
  <c r="J128" i="69" s="1"/>
  <c r="L128" i="69" s="1"/>
  <c r="E120" i="69"/>
  <c r="J120" i="69" s="1"/>
  <c r="I120" i="69" s="1"/>
  <c r="E112" i="69"/>
  <c r="J112" i="69" s="1"/>
  <c r="L112" i="69" s="1"/>
  <c r="E104" i="69"/>
  <c r="J104" i="69" s="1"/>
  <c r="I104" i="69" s="1"/>
  <c r="H84" i="69"/>
  <c r="E63" i="69"/>
  <c r="E55" i="69"/>
  <c r="E47" i="69"/>
  <c r="H23" i="69"/>
  <c r="E72" i="69"/>
  <c r="K72" i="69" s="1"/>
  <c r="H15" i="69"/>
  <c r="L17" i="69"/>
  <c r="J17" i="69" s="1"/>
  <c r="E126" i="69"/>
  <c r="L126" i="69" s="1"/>
  <c r="K126" i="69" s="1"/>
  <c r="E118" i="69"/>
  <c r="L118" i="69" s="1"/>
  <c r="J118" i="69" s="1"/>
  <c r="E110" i="69"/>
  <c r="L110" i="69" s="1"/>
  <c r="I110" i="69" s="1"/>
  <c r="E102" i="69"/>
  <c r="L102" i="69" s="1"/>
  <c r="J102" i="69" s="1"/>
  <c r="J71" i="69"/>
  <c r="I71" i="69" s="1"/>
  <c r="E53" i="69"/>
  <c r="H53" i="69" s="1"/>
  <c r="E124" i="69"/>
  <c r="J124" i="69" s="1"/>
  <c r="L124" i="69" s="1"/>
  <c r="E116" i="69"/>
  <c r="J116" i="69" s="1"/>
  <c r="L116" i="69" s="1"/>
  <c r="E108" i="69"/>
  <c r="J108" i="69" s="1"/>
  <c r="L108" i="69" s="1"/>
  <c r="E100" i="69"/>
  <c r="J100" i="69" s="1"/>
  <c r="I100" i="69" s="1"/>
  <c r="H31" i="69"/>
  <c r="H71" i="69"/>
  <c r="E91" i="69"/>
  <c r="A91" i="69" s="1"/>
  <c r="B91" i="69" s="1"/>
  <c r="E83" i="69"/>
  <c r="E67" i="69"/>
  <c r="J67" i="69" s="1"/>
  <c r="K26" i="69"/>
  <c r="L26" i="69"/>
  <c r="J26" i="69"/>
  <c r="K80" i="69"/>
  <c r="I80" i="69" s="1"/>
  <c r="I10" i="69"/>
  <c r="J10" i="69" s="1"/>
  <c r="L25" i="69"/>
  <c r="H26" i="69"/>
  <c r="L33" i="69"/>
  <c r="I33" i="69" s="1"/>
  <c r="I19" i="69"/>
  <c r="K88" i="69"/>
  <c r="I88" i="69" s="1"/>
  <c r="L34" i="69"/>
  <c r="J34" i="69" s="1"/>
  <c r="H29" i="69"/>
  <c r="L29" i="69"/>
  <c r="J38" i="69"/>
  <c r="I38" i="69"/>
  <c r="K38" i="69"/>
  <c r="H9" i="69"/>
  <c r="L9" i="69"/>
  <c r="H13" i="69"/>
  <c r="L13" i="69"/>
  <c r="J11" i="69"/>
  <c r="H11" i="69"/>
  <c r="I30" i="69"/>
  <c r="H30" i="69"/>
  <c r="J44" i="69"/>
  <c r="J8" i="69"/>
  <c r="I8" i="69"/>
  <c r="L8" i="69"/>
  <c r="I2" i="69"/>
  <c r="H2" i="69"/>
  <c r="J7" i="69"/>
  <c r="H7" i="69"/>
  <c r="K20" i="69"/>
  <c r="H20" i="69"/>
  <c r="I14" i="69"/>
  <c r="H14" i="69"/>
  <c r="J36" i="69"/>
  <c r="J3" i="69"/>
  <c r="H3" i="69"/>
  <c r="J35" i="69"/>
  <c r="L35" i="69"/>
  <c r="I35" i="69"/>
  <c r="I6" i="69"/>
  <c r="H6" i="69"/>
  <c r="L41" i="69"/>
  <c r="J41" i="69"/>
  <c r="K45" i="69"/>
  <c r="J45" i="69"/>
  <c r="K15" i="69"/>
  <c r="K41" i="69"/>
  <c r="L45" i="69"/>
  <c r="H79" i="69"/>
  <c r="H86" i="69"/>
  <c r="H97" i="69"/>
  <c r="H105" i="69"/>
  <c r="I105" i="69"/>
  <c r="I28" i="69"/>
  <c r="L28" i="69"/>
  <c r="K42" i="69"/>
  <c r="I42" i="69"/>
  <c r="K61" i="69"/>
  <c r="J61" i="69"/>
  <c r="J68" i="69"/>
  <c r="I68" i="69"/>
  <c r="H81" i="69"/>
  <c r="H5" i="69"/>
  <c r="H12" i="69"/>
  <c r="L15" i="69"/>
  <c r="H28" i="69"/>
  <c r="H33" i="69"/>
  <c r="K58" i="69"/>
  <c r="J58" i="69"/>
  <c r="I58" i="69"/>
  <c r="H95" i="69"/>
  <c r="I5" i="69"/>
  <c r="J5" i="69"/>
  <c r="H8" i="69"/>
  <c r="L12" i="69"/>
  <c r="H22" i="69"/>
  <c r="J23" i="69"/>
  <c r="J31" i="69"/>
  <c r="L39" i="69"/>
  <c r="I39" i="69"/>
  <c r="I53" i="69"/>
  <c r="K57" i="69"/>
  <c r="J57" i="69"/>
  <c r="J60" i="69"/>
  <c r="H115" i="69"/>
  <c r="K115" i="69"/>
  <c r="J28" i="69"/>
  <c r="J64" i="69"/>
  <c r="L19" i="69"/>
  <c r="J22" i="69"/>
  <c r="H75" i="69"/>
  <c r="K76" i="69"/>
  <c r="A76" i="69"/>
  <c r="B76" i="69" s="1"/>
  <c r="J12" i="69"/>
  <c r="L68" i="69"/>
  <c r="H99" i="69"/>
  <c r="K99" i="69"/>
  <c r="K22" i="69"/>
  <c r="K43" i="69"/>
  <c r="K50" i="69"/>
  <c r="J50" i="69"/>
  <c r="I50" i="69"/>
  <c r="H69" i="69"/>
  <c r="J48" i="69"/>
  <c r="I15" i="69"/>
  <c r="H17" i="69"/>
  <c r="H19" i="69"/>
  <c r="L21" i="69"/>
  <c r="K37" i="69"/>
  <c r="J37" i="69"/>
  <c r="J42" i="69"/>
  <c r="K70" i="69"/>
  <c r="H87" i="69"/>
  <c r="H92" i="69"/>
  <c r="H121" i="69"/>
  <c r="I121" i="69"/>
  <c r="H85" i="69"/>
  <c r="H90" i="69"/>
  <c r="H103" i="69"/>
  <c r="K103" i="69"/>
  <c r="H119" i="69"/>
  <c r="K119" i="69"/>
  <c r="H101" i="69"/>
  <c r="I101" i="69"/>
  <c r="H117" i="69"/>
  <c r="I117" i="69"/>
  <c r="H113" i="69"/>
  <c r="I113" i="69"/>
  <c r="H129" i="69"/>
  <c r="I129" i="69"/>
  <c r="H74" i="69"/>
  <c r="H77" i="69"/>
  <c r="H82" i="69"/>
  <c r="H93" i="69"/>
  <c r="H111" i="69"/>
  <c r="K111" i="69"/>
  <c r="H127" i="69"/>
  <c r="K127" i="69"/>
  <c r="H109" i="69"/>
  <c r="I109" i="69"/>
  <c r="H125" i="69"/>
  <c r="I125" i="69"/>
  <c r="A68" i="69"/>
  <c r="B68" i="69" s="1"/>
  <c r="H78" i="69"/>
  <c r="H88" i="69"/>
  <c r="H89" i="69"/>
  <c r="H94" i="69"/>
  <c r="H107" i="69"/>
  <c r="K107" i="69"/>
  <c r="H123" i="69"/>
  <c r="K123" i="69"/>
  <c r="H23" i="68"/>
  <c r="H31" i="68"/>
  <c r="I66" i="68"/>
  <c r="J66" i="68" s="1"/>
  <c r="J21" i="68"/>
  <c r="J37" i="68"/>
  <c r="I2" i="68"/>
  <c r="L2" i="68" s="1"/>
  <c r="L13" i="68"/>
  <c r="H13" i="68"/>
  <c r="L17" i="68"/>
  <c r="H17" i="68"/>
  <c r="L36" i="68"/>
  <c r="I36" i="68"/>
  <c r="L62" i="68"/>
  <c r="H3" i="68"/>
  <c r="J3" i="68"/>
  <c r="J15" i="68"/>
  <c r="H15" i="68"/>
  <c r="J11" i="68"/>
  <c r="H11" i="68"/>
  <c r="K49" i="68"/>
  <c r="L97" i="68"/>
  <c r="A97" i="68"/>
  <c r="B97" i="68" s="1"/>
  <c r="K42" i="68"/>
  <c r="I42" i="68"/>
  <c r="K50" i="68"/>
  <c r="I50" i="68"/>
  <c r="I57" i="68"/>
  <c r="J96" i="68"/>
  <c r="H98" i="68"/>
  <c r="L98" i="68"/>
  <c r="K21" i="68"/>
  <c r="K33" i="68"/>
  <c r="L40" i="68"/>
  <c r="L47" i="68"/>
  <c r="I47" i="68"/>
  <c r="I48" i="68"/>
  <c r="J74" i="68"/>
  <c r="K74" i="68"/>
  <c r="H76" i="68"/>
  <c r="I86" i="68"/>
  <c r="A86" i="68"/>
  <c r="B86" i="68" s="1"/>
  <c r="H102" i="68"/>
  <c r="L102" i="68"/>
  <c r="K55" i="68"/>
  <c r="H69" i="68"/>
  <c r="J4" i="68"/>
  <c r="H66" i="68"/>
  <c r="A70" i="68"/>
  <c r="B70" i="68" s="1"/>
  <c r="H126" i="68"/>
  <c r="L126" i="68"/>
  <c r="L28" i="68"/>
  <c r="L41" i="68"/>
  <c r="K41" i="68"/>
  <c r="L58" i="68"/>
  <c r="L31" i="68"/>
  <c r="I31" i="68"/>
  <c r="K63" i="68"/>
  <c r="H6" i="68"/>
  <c r="H10" i="68"/>
  <c r="H14" i="68"/>
  <c r="H18" i="68"/>
  <c r="H22" i="68"/>
  <c r="H26" i="68"/>
  <c r="H30" i="68"/>
  <c r="K31" i="68"/>
  <c r="L43" i="68"/>
  <c r="L51" i="68"/>
  <c r="L23" i="68"/>
  <c r="I23" i="68"/>
  <c r="I65" i="68"/>
  <c r="L5" i="68"/>
  <c r="J6" i="68"/>
  <c r="L9" i="68"/>
  <c r="J10" i="68"/>
  <c r="J14" i="68"/>
  <c r="J18" i="68"/>
  <c r="J22" i="68"/>
  <c r="J26" i="68"/>
  <c r="J30" i="68"/>
  <c r="J34" i="68"/>
  <c r="J38" i="68"/>
  <c r="J41" i="68"/>
  <c r="J49" i="68"/>
  <c r="J56" i="68"/>
  <c r="K56" i="68" s="1"/>
  <c r="K59" i="68"/>
  <c r="I61" i="68"/>
  <c r="A66" i="68"/>
  <c r="B66" i="68" s="1"/>
  <c r="H70" i="68"/>
  <c r="A74" i="68"/>
  <c r="B74" i="68" s="1"/>
  <c r="H77" i="68"/>
  <c r="H81" i="68"/>
  <c r="K46" i="68"/>
  <c r="I46" i="68"/>
  <c r="K54" i="68"/>
  <c r="I54" i="68"/>
  <c r="K70" i="68"/>
  <c r="J70" i="68"/>
  <c r="H88" i="68"/>
  <c r="H110" i="68"/>
  <c r="L110" i="68"/>
  <c r="K6" i="68"/>
  <c r="K10" i="68"/>
  <c r="K14" i="68"/>
  <c r="K18" i="68"/>
  <c r="K22" i="68"/>
  <c r="K26" i="68"/>
  <c r="K30" i="68"/>
  <c r="K34" i="68"/>
  <c r="K38" i="68"/>
  <c r="L45" i="68"/>
  <c r="K45" i="68"/>
  <c r="J46" i="68"/>
  <c r="L53" i="68"/>
  <c r="K53" i="68"/>
  <c r="J54" i="68"/>
  <c r="H118" i="68"/>
  <c r="L118" i="68"/>
  <c r="J75" i="68"/>
  <c r="J79" i="68"/>
  <c r="I85" i="68"/>
  <c r="L109" i="68"/>
  <c r="K109" i="68"/>
  <c r="J109" i="68"/>
  <c r="I115" i="68"/>
  <c r="L115" i="68"/>
  <c r="H92" i="68"/>
  <c r="H101" i="68"/>
  <c r="H109" i="68"/>
  <c r="H117" i="68"/>
  <c r="H125" i="68"/>
  <c r="L104" i="68"/>
  <c r="K105" i="68"/>
  <c r="J105" i="68"/>
  <c r="L112" i="68"/>
  <c r="K113" i="68"/>
  <c r="J113" i="68"/>
  <c r="L120" i="68"/>
  <c r="K121" i="68"/>
  <c r="J121" i="68"/>
  <c r="L128" i="68"/>
  <c r="K129" i="68"/>
  <c r="J129" i="68"/>
  <c r="L69" i="67"/>
  <c r="K69" i="67" s="1"/>
  <c r="A69" i="67"/>
  <c r="B69" i="67" s="1"/>
  <c r="K8" i="67"/>
  <c r="I8" i="67" s="1"/>
  <c r="H8" i="67"/>
  <c r="I45" i="67"/>
  <c r="I53" i="67"/>
  <c r="H91" i="67"/>
  <c r="H116" i="67"/>
  <c r="H118" i="67"/>
  <c r="E81" i="67"/>
  <c r="L81" i="67" s="1"/>
  <c r="I81" i="67" s="1"/>
  <c r="H100" i="67"/>
  <c r="H102" i="67"/>
  <c r="E105" i="67"/>
  <c r="I105" i="67" s="1"/>
  <c r="J105" i="67" s="1"/>
  <c r="E80" i="67"/>
  <c r="K80" i="67" s="1"/>
  <c r="H78" i="67"/>
  <c r="H126" i="67"/>
  <c r="H94" i="67"/>
  <c r="E129" i="67"/>
  <c r="I129" i="67" s="1"/>
  <c r="J129" i="67" s="1"/>
  <c r="E73" i="67"/>
  <c r="L73" i="67" s="1"/>
  <c r="I73" i="67" s="1"/>
  <c r="E121" i="67"/>
  <c r="I121" i="67" s="1"/>
  <c r="J121" i="67" s="1"/>
  <c r="E97" i="67"/>
  <c r="L97" i="67" s="1"/>
  <c r="K97" i="67" s="1"/>
  <c r="H103" i="67"/>
  <c r="E117" i="67"/>
  <c r="I117" i="67" s="1"/>
  <c r="J117" i="67" s="1"/>
  <c r="E96" i="67"/>
  <c r="K4" i="67"/>
  <c r="I4" i="67" s="1"/>
  <c r="H4" i="67"/>
  <c r="H6" i="67"/>
  <c r="I6" i="67"/>
  <c r="K6" i="67" s="1"/>
  <c r="L62" i="67"/>
  <c r="K62" i="67" s="1"/>
  <c r="I94" i="67"/>
  <c r="J94" i="67" s="1"/>
  <c r="A94" i="67"/>
  <c r="B94" i="67" s="1"/>
  <c r="K92" i="67"/>
  <c r="I92" i="67" s="1"/>
  <c r="A92" i="67"/>
  <c r="B92" i="67" s="1"/>
  <c r="I61" i="67"/>
  <c r="L61" i="67" s="1"/>
  <c r="J67" i="67"/>
  <c r="K100" i="67" s="1"/>
  <c r="A67" i="67"/>
  <c r="B67" i="67" s="1"/>
  <c r="J60" i="67"/>
  <c r="I60" i="67" s="1"/>
  <c r="A70" i="67"/>
  <c r="B70" i="67" s="1"/>
  <c r="I70" i="67"/>
  <c r="L70" i="67" s="1"/>
  <c r="H24" i="67"/>
  <c r="J48" i="67"/>
  <c r="L48" i="67" s="1"/>
  <c r="H87" i="67"/>
  <c r="H108" i="67"/>
  <c r="H110" i="67"/>
  <c r="E122" i="67"/>
  <c r="L122" i="67" s="1"/>
  <c r="E114" i="67"/>
  <c r="L114" i="67" s="1"/>
  <c r="I114" i="67" s="1"/>
  <c r="E106" i="67"/>
  <c r="L106" i="67" s="1"/>
  <c r="J106" i="67" s="1"/>
  <c r="E98" i="67"/>
  <c r="L98" i="67" s="1"/>
  <c r="I98" i="67" s="1"/>
  <c r="E66" i="67"/>
  <c r="E72" i="67"/>
  <c r="A72" i="67" s="1"/>
  <c r="B72" i="67" s="1"/>
  <c r="H32" i="67"/>
  <c r="H71" i="67"/>
  <c r="H86" i="67"/>
  <c r="E127" i="67"/>
  <c r="K127" i="67" s="1"/>
  <c r="L127" i="67" s="1"/>
  <c r="E119" i="67"/>
  <c r="K119" i="67" s="1"/>
  <c r="J119" i="67" s="1"/>
  <c r="E111" i="67"/>
  <c r="K111" i="67" s="1"/>
  <c r="E88" i="67"/>
  <c r="K88" i="67" s="1"/>
  <c r="E40" i="67"/>
  <c r="H70" i="67"/>
  <c r="H75" i="67"/>
  <c r="E46" i="67"/>
  <c r="H46" i="67" s="1"/>
  <c r="E14" i="67"/>
  <c r="H14" i="67" s="1"/>
  <c r="H16" i="67"/>
  <c r="E93" i="67"/>
  <c r="L93" i="67" s="1"/>
  <c r="E29" i="67"/>
  <c r="L29" i="67" s="1"/>
  <c r="E21" i="67"/>
  <c r="L21" i="67" s="1"/>
  <c r="E5" i="67"/>
  <c r="H5" i="67" s="1"/>
  <c r="H123" i="67"/>
  <c r="E124" i="67"/>
  <c r="J124" i="67" s="1"/>
  <c r="L124" i="67" s="1"/>
  <c r="E76" i="67"/>
  <c r="A76" i="67" s="1"/>
  <c r="B76" i="67" s="1"/>
  <c r="E44" i="67"/>
  <c r="E36" i="67"/>
  <c r="H36" i="67" s="1"/>
  <c r="E28" i="67"/>
  <c r="H28" i="67" s="1"/>
  <c r="E20" i="67"/>
  <c r="H20" i="67" s="1"/>
  <c r="E12" i="67"/>
  <c r="H12" i="67" s="1"/>
  <c r="L13" i="67"/>
  <c r="J13" i="67" s="1"/>
  <c r="I30" i="67"/>
  <c r="K30" i="67" s="1"/>
  <c r="I37" i="67"/>
  <c r="L37" i="67" s="1"/>
  <c r="K84" i="67"/>
  <c r="J84" i="67" s="1"/>
  <c r="J116" i="67"/>
  <c r="L116" i="67" s="1"/>
  <c r="E115" i="67"/>
  <c r="K115" i="67" s="1"/>
  <c r="E107" i="67"/>
  <c r="K107" i="67" s="1"/>
  <c r="E99" i="67"/>
  <c r="K99" i="67" s="1"/>
  <c r="E43" i="67"/>
  <c r="H43" i="67" s="1"/>
  <c r="E35" i="67"/>
  <c r="E27" i="67"/>
  <c r="J27" i="67" s="1"/>
  <c r="E19" i="67"/>
  <c r="J19" i="67" s="1"/>
  <c r="E11" i="67"/>
  <c r="H11" i="67" s="1"/>
  <c r="K63" i="67"/>
  <c r="J63" i="67" s="1"/>
  <c r="J23" i="67"/>
  <c r="K23" i="67" s="1"/>
  <c r="L110" i="67"/>
  <c r="L38" i="67"/>
  <c r="J38" i="67" s="1"/>
  <c r="L102" i="67"/>
  <c r="L118" i="67"/>
  <c r="I118" i="67" s="1"/>
  <c r="I22" i="67"/>
  <c r="K22" i="67" s="1"/>
  <c r="L126" i="67"/>
  <c r="I126" i="67" s="1"/>
  <c r="I2" i="67"/>
  <c r="L2" i="67" s="1"/>
  <c r="L25" i="67"/>
  <c r="J25" i="67" s="1"/>
  <c r="I49" i="67"/>
  <c r="J49" i="67" s="1"/>
  <c r="I58" i="67"/>
  <c r="K58" i="67"/>
  <c r="J58" i="67"/>
  <c r="I50" i="67"/>
  <c r="K50" i="67"/>
  <c r="J50" i="67"/>
  <c r="J31" i="67"/>
  <c r="L31" i="67" s="1"/>
  <c r="L33" i="67"/>
  <c r="I65" i="67"/>
  <c r="J71" i="67"/>
  <c r="H9" i="67"/>
  <c r="H10" i="67"/>
  <c r="J54" i="67"/>
  <c r="I57" i="67"/>
  <c r="K103" i="67"/>
  <c r="L103" i="67" s="1"/>
  <c r="H18" i="67"/>
  <c r="K39" i="67"/>
  <c r="I39" i="67" s="1"/>
  <c r="K54" i="67"/>
  <c r="J87" i="67"/>
  <c r="L87" i="67" s="1"/>
  <c r="I26" i="67"/>
  <c r="L26" i="67" s="1"/>
  <c r="K47" i="67"/>
  <c r="I47" i="67" s="1"/>
  <c r="J15" i="67"/>
  <c r="L15" i="67" s="1"/>
  <c r="L17" i="67"/>
  <c r="L34" i="67"/>
  <c r="I34" i="67" s="1"/>
  <c r="L42" i="67"/>
  <c r="K42" i="67" s="1"/>
  <c r="H109" i="67"/>
  <c r="I109" i="67"/>
  <c r="J3" i="67"/>
  <c r="H3" i="67"/>
  <c r="I55" i="67"/>
  <c r="L55" i="67"/>
  <c r="J55" i="67"/>
  <c r="H2" i="67"/>
  <c r="H22" i="67"/>
  <c r="H30" i="67"/>
  <c r="I59" i="67"/>
  <c r="L59" i="67"/>
  <c r="J59" i="67"/>
  <c r="H128" i="67"/>
  <c r="J128" i="67"/>
  <c r="K9" i="67"/>
  <c r="J9" i="67"/>
  <c r="I9" i="67"/>
  <c r="J56" i="67"/>
  <c r="H77" i="67"/>
  <c r="H82" i="67"/>
  <c r="H125" i="67"/>
  <c r="I125" i="67"/>
  <c r="L41" i="67"/>
  <c r="J41" i="67"/>
  <c r="I51" i="67"/>
  <c r="L51" i="67"/>
  <c r="J51" i="67"/>
  <c r="J52" i="67"/>
  <c r="H13" i="67"/>
  <c r="J79" i="67"/>
  <c r="A79" i="67"/>
  <c r="B79" i="67" s="1"/>
  <c r="H104" i="67"/>
  <c r="J104" i="67"/>
  <c r="L16" i="67"/>
  <c r="J16" i="67"/>
  <c r="L24" i="67"/>
  <c r="J24" i="67"/>
  <c r="L32" i="67"/>
  <c r="J32" i="67"/>
  <c r="A86" i="67"/>
  <c r="B86" i="67" s="1"/>
  <c r="I86" i="67"/>
  <c r="J95" i="67"/>
  <c r="A95" i="67"/>
  <c r="B95" i="67" s="1"/>
  <c r="H112" i="67"/>
  <c r="J112" i="67"/>
  <c r="J123" i="67"/>
  <c r="I123" i="67"/>
  <c r="L123" i="67"/>
  <c r="A78" i="67"/>
  <c r="B78" i="67" s="1"/>
  <c r="I78" i="67"/>
  <c r="J7" i="67"/>
  <c r="H7" i="67"/>
  <c r="L10" i="67"/>
  <c r="J10" i="67"/>
  <c r="L18" i="67"/>
  <c r="J18" i="67"/>
  <c r="H101" i="67"/>
  <c r="I101" i="67"/>
  <c r="K122" i="67"/>
  <c r="J122" i="67"/>
  <c r="I122" i="67"/>
  <c r="H90" i="67"/>
  <c r="H68" i="67"/>
  <c r="A84" i="67"/>
  <c r="B84" i="67" s="1"/>
  <c r="I64" i="67"/>
  <c r="L64" i="67"/>
  <c r="A75" i="67"/>
  <c r="B75" i="67" s="1"/>
  <c r="J75" i="67"/>
  <c r="H120" i="67"/>
  <c r="J120" i="67"/>
  <c r="A83" i="67"/>
  <c r="B83" i="67" s="1"/>
  <c r="J83" i="67"/>
  <c r="I100" i="67"/>
  <c r="I108" i="67"/>
  <c r="A91" i="67"/>
  <c r="B91" i="67" s="1"/>
  <c r="J91" i="67"/>
  <c r="H74" i="67"/>
  <c r="H83" i="67"/>
  <c r="A87" i="67"/>
  <c r="B87" i="67" s="1"/>
  <c r="K96" i="67"/>
  <c r="A96" i="67"/>
  <c r="B96" i="67" s="1"/>
  <c r="I97" i="67"/>
  <c r="F168" i="64"/>
  <c r="H168" i="64"/>
  <c r="H166" i="64"/>
  <c r="I166" i="64"/>
  <c r="G166" i="64"/>
  <c r="J164" i="64"/>
  <c r="I164" i="64"/>
  <c r="G164" i="64"/>
  <c r="I169" i="64"/>
  <c r="F169" i="64"/>
  <c r="I167" i="64"/>
  <c r="H167" i="64"/>
  <c r="J167" i="64"/>
  <c r="F170" i="64"/>
  <c r="J170" i="64"/>
  <c r="I165" i="64"/>
  <c r="F166" i="64"/>
  <c r="F167" i="64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2" i="47"/>
  <c r="C2" i="48"/>
  <c r="C129" i="48"/>
  <c r="C128" i="48"/>
  <c r="C127" i="48"/>
  <c r="C126" i="48"/>
  <c r="C125" i="48"/>
  <c r="C124" i="48"/>
  <c r="C123" i="48"/>
  <c r="C122" i="48"/>
  <c r="C121" i="48"/>
  <c r="C120" i="48"/>
  <c r="C119" i="48"/>
  <c r="C118" i="48"/>
  <c r="C117" i="48"/>
  <c r="C116" i="48"/>
  <c r="C115" i="48"/>
  <c r="C114" i="48"/>
  <c r="C113" i="48"/>
  <c r="C112" i="48"/>
  <c r="C111" i="48"/>
  <c r="C110" i="48"/>
  <c r="C109" i="48"/>
  <c r="C108" i="48"/>
  <c r="C107" i="48"/>
  <c r="C106" i="48"/>
  <c r="C105" i="48"/>
  <c r="C104" i="48"/>
  <c r="C103" i="48"/>
  <c r="C102" i="48"/>
  <c r="C101" i="48"/>
  <c r="C100" i="48"/>
  <c r="C99" i="48"/>
  <c r="C98" i="48"/>
  <c r="C97" i="48"/>
  <c r="C96" i="48"/>
  <c r="C95" i="48"/>
  <c r="C94" i="48"/>
  <c r="C93" i="48"/>
  <c r="C92" i="48"/>
  <c r="C91" i="48"/>
  <c r="C90" i="48"/>
  <c r="C89" i="48"/>
  <c r="C88" i="48"/>
  <c r="C87" i="48"/>
  <c r="C86" i="48"/>
  <c r="C85" i="48"/>
  <c r="C84" i="48"/>
  <c r="C83" i="48"/>
  <c r="C82" i="48"/>
  <c r="C81" i="48"/>
  <c r="C80" i="48"/>
  <c r="C79" i="48"/>
  <c r="C78" i="48"/>
  <c r="C77" i="48"/>
  <c r="C76" i="48"/>
  <c r="C75" i="48"/>
  <c r="C74" i="48"/>
  <c r="C73" i="48"/>
  <c r="C72" i="48"/>
  <c r="C71" i="48"/>
  <c r="C70" i="48"/>
  <c r="C69" i="48"/>
  <c r="C68" i="48"/>
  <c r="C67" i="48"/>
  <c r="C66" i="48"/>
  <c r="C65" i="48"/>
  <c r="C64" i="48"/>
  <c r="C63" i="48"/>
  <c r="C62" i="48"/>
  <c r="C61" i="48"/>
  <c r="C60" i="48"/>
  <c r="C59" i="48"/>
  <c r="C58" i="48"/>
  <c r="C57" i="48"/>
  <c r="C56" i="48"/>
  <c r="C55" i="48"/>
  <c r="C54" i="48"/>
  <c r="C53" i="48"/>
  <c r="C52" i="48"/>
  <c r="C51" i="48"/>
  <c r="C50" i="48"/>
  <c r="C49" i="48"/>
  <c r="C48" i="48"/>
  <c r="C47" i="48"/>
  <c r="C46" i="48"/>
  <c r="C45" i="48"/>
  <c r="C44" i="48"/>
  <c r="C43" i="48"/>
  <c r="C42" i="48"/>
  <c r="C41" i="48"/>
  <c r="C40" i="48"/>
  <c r="C39" i="48"/>
  <c r="C38" i="48"/>
  <c r="C37" i="48"/>
  <c r="C36" i="48"/>
  <c r="C35" i="48"/>
  <c r="C34" i="48"/>
  <c r="C33" i="48"/>
  <c r="C32" i="48"/>
  <c r="C31" i="48"/>
  <c r="C30" i="48"/>
  <c r="C29" i="48"/>
  <c r="C28" i="48"/>
  <c r="C27" i="48"/>
  <c r="C26" i="48"/>
  <c r="C25" i="48"/>
  <c r="C24" i="48"/>
  <c r="C23" i="48"/>
  <c r="C22" i="48"/>
  <c r="C21" i="48"/>
  <c r="C20" i="48"/>
  <c r="C19" i="48"/>
  <c r="C18" i="48"/>
  <c r="C17" i="48"/>
  <c r="C16" i="48"/>
  <c r="C15" i="48"/>
  <c r="C14" i="48"/>
  <c r="C13" i="48"/>
  <c r="C12" i="48"/>
  <c r="C11" i="48"/>
  <c r="C10" i="48"/>
  <c r="C9" i="48"/>
  <c r="C8" i="48"/>
  <c r="C7" i="48"/>
  <c r="C6" i="48"/>
  <c r="C5" i="48"/>
  <c r="C4" i="48"/>
  <c r="C3" i="48"/>
  <c r="C129" i="49"/>
  <c r="C128" i="49"/>
  <c r="C127" i="49"/>
  <c r="C126" i="49"/>
  <c r="C125" i="49"/>
  <c r="C124" i="49"/>
  <c r="C123" i="49"/>
  <c r="C122" i="49"/>
  <c r="C121" i="49"/>
  <c r="C120" i="49"/>
  <c r="C119" i="49"/>
  <c r="C118" i="49"/>
  <c r="C117" i="49"/>
  <c r="C116" i="49"/>
  <c r="C115" i="49"/>
  <c r="C114" i="49"/>
  <c r="C113" i="49"/>
  <c r="C112" i="49"/>
  <c r="C111" i="49"/>
  <c r="C110" i="49"/>
  <c r="C109" i="49"/>
  <c r="C108" i="49"/>
  <c r="C107" i="49"/>
  <c r="C106" i="49"/>
  <c r="C105" i="49"/>
  <c r="C104" i="49"/>
  <c r="C103" i="49"/>
  <c r="C102" i="49"/>
  <c r="C101" i="49"/>
  <c r="C100" i="49"/>
  <c r="C99" i="49"/>
  <c r="C98" i="49"/>
  <c r="C97" i="49"/>
  <c r="C96" i="49"/>
  <c r="C95" i="49"/>
  <c r="C94" i="49"/>
  <c r="C93" i="49"/>
  <c r="C92" i="49"/>
  <c r="C91" i="49"/>
  <c r="C90" i="49"/>
  <c r="C89" i="49"/>
  <c r="C88" i="49"/>
  <c r="C87" i="49"/>
  <c r="C86" i="49"/>
  <c r="C85" i="49"/>
  <c r="C84" i="49"/>
  <c r="C83" i="49"/>
  <c r="C82" i="49"/>
  <c r="C81" i="49"/>
  <c r="C80" i="49"/>
  <c r="C79" i="49"/>
  <c r="C78" i="49"/>
  <c r="C77" i="49"/>
  <c r="C76" i="49"/>
  <c r="C75" i="49"/>
  <c r="C74" i="49"/>
  <c r="C73" i="49"/>
  <c r="C72" i="49"/>
  <c r="C71" i="49"/>
  <c r="C70" i="49"/>
  <c r="C69" i="49"/>
  <c r="C68" i="49"/>
  <c r="C67" i="49"/>
  <c r="C66" i="49"/>
  <c r="C65" i="49"/>
  <c r="C64" i="49"/>
  <c r="C63" i="49"/>
  <c r="C62" i="49"/>
  <c r="C61" i="49"/>
  <c r="C60" i="49"/>
  <c r="C59" i="49"/>
  <c r="C58" i="49"/>
  <c r="C57" i="49"/>
  <c r="C56" i="49"/>
  <c r="C55" i="49"/>
  <c r="C54" i="49"/>
  <c r="C53" i="49"/>
  <c r="C52" i="49"/>
  <c r="C51" i="49"/>
  <c r="C50" i="49"/>
  <c r="C49" i="49"/>
  <c r="C48" i="49"/>
  <c r="C47" i="49"/>
  <c r="C46" i="49"/>
  <c r="C45" i="49"/>
  <c r="C44" i="49"/>
  <c r="C43" i="49"/>
  <c r="C42" i="49"/>
  <c r="C41" i="49"/>
  <c r="C40" i="49"/>
  <c r="C39" i="49"/>
  <c r="C38" i="49"/>
  <c r="C37" i="49"/>
  <c r="C36" i="49"/>
  <c r="C35" i="49"/>
  <c r="C34" i="49"/>
  <c r="C33" i="49"/>
  <c r="C32" i="49"/>
  <c r="C31" i="49"/>
  <c r="C30" i="49"/>
  <c r="C29" i="49"/>
  <c r="C28" i="49"/>
  <c r="C27" i="49"/>
  <c r="C26" i="49"/>
  <c r="C25" i="49"/>
  <c r="C24" i="49"/>
  <c r="C23" i="49"/>
  <c r="C22" i="49"/>
  <c r="C21" i="49"/>
  <c r="C20" i="49"/>
  <c r="C19" i="49"/>
  <c r="C18" i="49"/>
  <c r="C17" i="49"/>
  <c r="C16" i="49"/>
  <c r="C15" i="49"/>
  <c r="C14" i="49"/>
  <c r="C13" i="49"/>
  <c r="C12" i="49"/>
  <c r="C11" i="49"/>
  <c r="C10" i="49"/>
  <c r="C9" i="49"/>
  <c r="C8" i="49"/>
  <c r="C7" i="49"/>
  <c r="C6" i="49"/>
  <c r="C5" i="49"/>
  <c r="C4" i="49"/>
  <c r="C3" i="49"/>
  <c r="C2" i="49"/>
  <c r="C129" i="50"/>
  <c r="C128" i="50"/>
  <c r="C127" i="50"/>
  <c r="C126" i="50"/>
  <c r="C125" i="50"/>
  <c r="C124" i="50"/>
  <c r="C123" i="50"/>
  <c r="C122" i="50"/>
  <c r="C121" i="50"/>
  <c r="C120" i="50"/>
  <c r="C119" i="50"/>
  <c r="C118" i="50"/>
  <c r="C117" i="50"/>
  <c r="C116" i="50"/>
  <c r="C115" i="50"/>
  <c r="C114" i="50"/>
  <c r="C113" i="50"/>
  <c r="C112" i="50"/>
  <c r="C111" i="50"/>
  <c r="C110" i="50"/>
  <c r="C109" i="50"/>
  <c r="C108" i="50"/>
  <c r="C107" i="50"/>
  <c r="C106" i="50"/>
  <c r="C105" i="50"/>
  <c r="C104" i="50"/>
  <c r="C103" i="50"/>
  <c r="C102" i="50"/>
  <c r="C101" i="50"/>
  <c r="C100" i="50"/>
  <c r="C99" i="50"/>
  <c r="C98" i="50"/>
  <c r="C97" i="50"/>
  <c r="C96" i="50"/>
  <c r="C95" i="50"/>
  <c r="C94" i="50"/>
  <c r="C93" i="50"/>
  <c r="C92" i="50"/>
  <c r="C91" i="50"/>
  <c r="C90" i="50"/>
  <c r="C89" i="50"/>
  <c r="C88" i="50"/>
  <c r="C87" i="50"/>
  <c r="C86" i="50"/>
  <c r="C85" i="50"/>
  <c r="C84" i="50"/>
  <c r="C83" i="50"/>
  <c r="C82" i="50"/>
  <c r="C81" i="50"/>
  <c r="C80" i="50"/>
  <c r="C79" i="50"/>
  <c r="C78" i="50"/>
  <c r="C77" i="50"/>
  <c r="C76" i="50"/>
  <c r="C75" i="50"/>
  <c r="C74" i="50"/>
  <c r="C73" i="50"/>
  <c r="C72" i="50"/>
  <c r="C71" i="50"/>
  <c r="C70" i="50"/>
  <c r="C69" i="50"/>
  <c r="C68" i="50"/>
  <c r="C67" i="50"/>
  <c r="C66" i="50"/>
  <c r="C65" i="50"/>
  <c r="C64" i="50"/>
  <c r="C63" i="50"/>
  <c r="C62" i="50"/>
  <c r="C61" i="50"/>
  <c r="C60" i="50"/>
  <c r="C59" i="50"/>
  <c r="C58" i="50"/>
  <c r="C57" i="50"/>
  <c r="C56" i="50"/>
  <c r="C55" i="50"/>
  <c r="C54" i="50"/>
  <c r="C53" i="50"/>
  <c r="C52" i="50"/>
  <c r="C51" i="50"/>
  <c r="C50" i="50"/>
  <c r="C49" i="50"/>
  <c r="C48" i="50"/>
  <c r="C47" i="50"/>
  <c r="C46" i="50"/>
  <c r="C45" i="50"/>
  <c r="C44" i="50"/>
  <c r="C43" i="50"/>
  <c r="C42" i="50"/>
  <c r="C41" i="50"/>
  <c r="C40" i="50"/>
  <c r="C39" i="50"/>
  <c r="C38" i="50"/>
  <c r="C37" i="50"/>
  <c r="C36" i="50"/>
  <c r="C35" i="50"/>
  <c r="C34" i="50"/>
  <c r="C33" i="50"/>
  <c r="C32" i="50"/>
  <c r="C31" i="50"/>
  <c r="C30" i="50"/>
  <c r="C29" i="50"/>
  <c r="C28" i="50"/>
  <c r="C27" i="50"/>
  <c r="C26" i="50"/>
  <c r="C25" i="50"/>
  <c r="C24" i="50"/>
  <c r="C23" i="50"/>
  <c r="C22" i="50"/>
  <c r="C21" i="50"/>
  <c r="C20" i="50"/>
  <c r="C19" i="50"/>
  <c r="C18" i="50"/>
  <c r="C17" i="50"/>
  <c r="C16" i="50"/>
  <c r="C15" i="50"/>
  <c r="C14" i="50"/>
  <c r="C13" i="50"/>
  <c r="C12" i="50"/>
  <c r="C11" i="50"/>
  <c r="C10" i="50"/>
  <c r="C9" i="50"/>
  <c r="C8" i="50"/>
  <c r="C7" i="50"/>
  <c r="C6" i="50"/>
  <c r="C5" i="50"/>
  <c r="C4" i="50"/>
  <c r="C3" i="50"/>
  <c r="C2" i="50"/>
  <c r="C129" i="51"/>
  <c r="C128" i="51"/>
  <c r="C127" i="51"/>
  <c r="C126" i="51"/>
  <c r="C125" i="51"/>
  <c r="C124" i="51"/>
  <c r="C123" i="51"/>
  <c r="C122" i="51"/>
  <c r="C121" i="51"/>
  <c r="C120" i="51"/>
  <c r="C119" i="51"/>
  <c r="C118" i="51"/>
  <c r="C117" i="51"/>
  <c r="C116" i="51"/>
  <c r="C115" i="51"/>
  <c r="C114" i="51"/>
  <c r="C113" i="51"/>
  <c r="C112" i="51"/>
  <c r="C111" i="51"/>
  <c r="C110" i="51"/>
  <c r="C109" i="51"/>
  <c r="C108" i="51"/>
  <c r="C107" i="51"/>
  <c r="C106" i="51"/>
  <c r="C105" i="51"/>
  <c r="C104" i="51"/>
  <c r="C103" i="51"/>
  <c r="C102" i="51"/>
  <c r="C101" i="51"/>
  <c r="C100" i="51"/>
  <c r="C99" i="51"/>
  <c r="C98" i="51"/>
  <c r="C97" i="51"/>
  <c r="C96" i="51"/>
  <c r="C95" i="51"/>
  <c r="C94" i="51"/>
  <c r="C93" i="51"/>
  <c r="C92" i="51"/>
  <c r="C91" i="51"/>
  <c r="C90" i="51"/>
  <c r="C89" i="51"/>
  <c r="C88" i="51"/>
  <c r="C87" i="51"/>
  <c r="C86" i="51"/>
  <c r="C85" i="51"/>
  <c r="C84" i="51"/>
  <c r="C83" i="51"/>
  <c r="C82" i="51"/>
  <c r="C81" i="51"/>
  <c r="C80" i="51"/>
  <c r="C79" i="51"/>
  <c r="C78" i="51"/>
  <c r="C77" i="51"/>
  <c r="C76" i="51"/>
  <c r="C75" i="51"/>
  <c r="C74" i="51"/>
  <c r="C73" i="51"/>
  <c r="C72" i="51"/>
  <c r="C71" i="51"/>
  <c r="C70" i="51"/>
  <c r="C69" i="51"/>
  <c r="C68" i="51"/>
  <c r="C67" i="51"/>
  <c r="C66" i="51"/>
  <c r="C65" i="51"/>
  <c r="C64" i="51"/>
  <c r="C63" i="51"/>
  <c r="C62" i="51"/>
  <c r="C61" i="51"/>
  <c r="C60" i="51"/>
  <c r="C59" i="51"/>
  <c r="C58" i="51"/>
  <c r="C57" i="51"/>
  <c r="C56" i="51"/>
  <c r="C55" i="51"/>
  <c r="C54" i="51"/>
  <c r="C53" i="51"/>
  <c r="C52" i="51"/>
  <c r="C51" i="51"/>
  <c r="C50" i="51"/>
  <c r="C49" i="51"/>
  <c r="C48" i="51"/>
  <c r="C47" i="51"/>
  <c r="C46" i="51"/>
  <c r="C45" i="51"/>
  <c r="C44" i="51"/>
  <c r="C43" i="51"/>
  <c r="C42" i="51"/>
  <c r="C41" i="51"/>
  <c r="C40" i="51"/>
  <c r="C39" i="51"/>
  <c r="C38" i="51"/>
  <c r="C37" i="51"/>
  <c r="C36" i="51"/>
  <c r="C35" i="51"/>
  <c r="C34" i="51"/>
  <c r="C33" i="51"/>
  <c r="C32" i="51"/>
  <c r="C31" i="51"/>
  <c r="C30" i="51"/>
  <c r="C29" i="51"/>
  <c r="C28" i="51"/>
  <c r="C27" i="51"/>
  <c r="C26" i="51"/>
  <c r="C25" i="51"/>
  <c r="C24" i="51"/>
  <c r="C23" i="51"/>
  <c r="C22" i="51"/>
  <c r="C21" i="51"/>
  <c r="C20" i="51"/>
  <c r="C19" i="51"/>
  <c r="C18" i="51"/>
  <c r="C17" i="51"/>
  <c r="C16" i="51"/>
  <c r="C15" i="51"/>
  <c r="C14" i="51"/>
  <c r="C13" i="51"/>
  <c r="C12" i="51"/>
  <c r="C11" i="51"/>
  <c r="C10" i="51"/>
  <c r="C9" i="51"/>
  <c r="C8" i="51"/>
  <c r="C7" i="51"/>
  <c r="C6" i="51"/>
  <c r="C5" i="51"/>
  <c r="C4" i="51"/>
  <c r="C3" i="51"/>
  <c r="C2" i="51"/>
  <c r="C129" i="53"/>
  <c r="C128" i="53"/>
  <c r="C127" i="53"/>
  <c r="C126" i="53"/>
  <c r="C125" i="53"/>
  <c r="C124" i="53"/>
  <c r="C123" i="53"/>
  <c r="C122" i="53"/>
  <c r="C121" i="53"/>
  <c r="C120" i="53"/>
  <c r="C119" i="53"/>
  <c r="C118" i="53"/>
  <c r="C117" i="53"/>
  <c r="C116" i="53"/>
  <c r="C115" i="53"/>
  <c r="C114" i="53"/>
  <c r="C113" i="53"/>
  <c r="C112" i="53"/>
  <c r="C111" i="53"/>
  <c r="C110" i="53"/>
  <c r="C109" i="53"/>
  <c r="C108" i="53"/>
  <c r="C107" i="53"/>
  <c r="C106" i="53"/>
  <c r="C105" i="53"/>
  <c r="C104" i="53"/>
  <c r="C103" i="53"/>
  <c r="C102" i="53"/>
  <c r="C101" i="53"/>
  <c r="C100" i="53"/>
  <c r="C99" i="53"/>
  <c r="C98" i="53"/>
  <c r="C97" i="53"/>
  <c r="C96" i="53"/>
  <c r="C95" i="53"/>
  <c r="C94" i="53"/>
  <c r="C93" i="53"/>
  <c r="C92" i="53"/>
  <c r="C91" i="53"/>
  <c r="C90" i="53"/>
  <c r="C89" i="53"/>
  <c r="C88" i="53"/>
  <c r="C87" i="53"/>
  <c r="C86" i="53"/>
  <c r="C85" i="53"/>
  <c r="C84" i="53"/>
  <c r="C83" i="53"/>
  <c r="C82" i="53"/>
  <c r="C81" i="53"/>
  <c r="C80" i="53"/>
  <c r="C79" i="53"/>
  <c r="C78" i="53"/>
  <c r="C77" i="53"/>
  <c r="C76" i="53"/>
  <c r="C75" i="53"/>
  <c r="C74" i="53"/>
  <c r="C73" i="53"/>
  <c r="C72" i="53"/>
  <c r="C71" i="53"/>
  <c r="C70" i="53"/>
  <c r="C69" i="53"/>
  <c r="C68" i="53"/>
  <c r="C67" i="53"/>
  <c r="C66" i="53"/>
  <c r="C65" i="53"/>
  <c r="C64" i="53"/>
  <c r="C63" i="53"/>
  <c r="C62" i="53"/>
  <c r="C61" i="53"/>
  <c r="C60" i="53"/>
  <c r="C59" i="53"/>
  <c r="C58" i="53"/>
  <c r="C57" i="53"/>
  <c r="C56" i="53"/>
  <c r="C55" i="53"/>
  <c r="C54" i="53"/>
  <c r="C53" i="53"/>
  <c r="C52" i="53"/>
  <c r="C51" i="53"/>
  <c r="C50" i="53"/>
  <c r="C49" i="53"/>
  <c r="C48" i="53"/>
  <c r="C47" i="53"/>
  <c r="C46" i="53"/>
  <c r="C45" i="53"/>
  <c r="C44" i="53"/>
  <c r="C43" i="53"/>
  <c r="C42" i="53"/>
  <c r="C41" i="53"/>
  <c r="C40" i="53"/>
  <c r="C39" i="53"/>
  <c r="C38" i="53"/>
  <c r="C37" i="53"/>
  <c r="C36" i="53"/>
  <c r="C35" i="53"/>
  <c r="C34" i="53"/>
  <c r="C33" i="53"/>
  <c r="C32" i="53"/>
  <c r="C31" i="53"/>
  <c r="C30" i="53"/>
  <c r="C29" i="53"/>
  <c r="C28" i="53"/>
  <c r="C27" i="53"/>
  <c r="C26" i="53"/>
  <c r="C25" i="53"/>
  <c r="C24" i="53"/>
  <c r="C23" i="53"/>
  <c r="C22" i="53"/>
  <c r="C21" i="53"/>
  <c r="C20" i="53"/>
  <c r="C19" i="53"/>
  <c r="C18" i="53"/>
  <c r="C17" i="53"/>
  <c r="C16" i="53"/>
  <c r="C15" i="53"/>
  <c r="C14" i="53"/>
  <c r="C13" i="53"/>
  <c r="C12" i="53"/>
  <c r="C11" i="53"/>
  <c r="C10" i="53"/>
  <c r="C9" i="53"/>
  <c r="C8" i="53"/>
  <c r="C7" i="53"/>
  <c r="C6" i="53"/>
  <c r="C5" i="53"/>
  <c r="C4" i="53"/>
  <c r="C3" i="53"/>
  <c r="C2" i="53"/>
  <c r="C129" i="52"/>
  <c r="C128" i="52"/>
  <c r="C127" i="52"/>
  <c r="C126" i="52"/>
  <c r="C125" i="52"/>
  <c r="C124" i="52"/>
  <c r="C123" i="52"/>
  <c r="C122" i="52"/>
  <c r="C121" i="52"/>
  <c r="C120" i="52"/>
  <c r="C119" i="52"/>
  <c r="C118" i="52"/>
  <c r="C117" i="52"/>
  <c r="C116" i="52"/>
  <c r="C115" i="52"/>
  <c r="C114" i="52"/>
  <c r="C113" i="52"/>
  <c r="C112" i="52"/>
  <c r="C111" i="52"/>
  <c r="C110" i="52"/>
  <c r="C109" i="52"/>
  <c r="C108" i="52"/>
  <c r="C107" i="52"/>
  <c r="C106" i="52"/>
  <c r="C105" i="52"/>
  <c r="C104" i="52"/>
  <c r="C103" i="52"/>
  <c r="C102" i="52"/>
  <c r="C101" i="52"/>
  <c r="C100" i="52"/>
  <c r="C99" i="52"/>
  <c r="C98" i="52"/>
  <c r="C97" i="52"/>
  <c r="C96" i="52"/>
  <c r="C95" i="52"/>
  <c r="C94" i="52"/>
  <c r="C93" i="52"/>
  <c r="C92" i="52"/>
  <c r="C91" i="52"/>
  <c r="C90" i="52"/>
  <c r="C89" i="52"/>
  <c r="C88" i="52"/>
  <c r="C87" i="52"/>
  <c r="C86" i="52"/>
  <c r="C85" i="52"/>
  <c r="C84" i="52"/>
  <c r="C83" i="52"/>
  <c r="C82" i="52"/>
  <c r="C81" i="52"/>
  <c r="C80" i="52"/>
  <c r="C79" i="52"/>
  <c r="C78" i="52"/>
  <c r="C77" i="52"/>
  <c r="C76" i="52"/>
  <c r="C75" i="52"/>
  <c r="C74" i="52"/>
  <c r="C73" i="52"/>
  <c r="C72" i="52"/>
  <c r="C71" i="52"/>
  <c r="C70" i="52"/>
  <c r="C69" i="52"/>
  <c r="C68" i="52"/>
  <c r="C67" i="52"/>
  <c r="C66" i="52"/>
  <c r="C65" i="52"/>
  <c r="C64" i="52"/>
  <c r="C63" i="52"/>
  <c r="C62" i="52"/>
  <c r="C61" i="52"/>
  <c r="C60" i="52"/>
  <c r="C59" i="52"/>
  <c r="C58" i="52"/>
  <c r="C57" i="52"/>
  <c r="C56" i="52"/>
  <c r="C55" i="52"/>
  <c r="C54" i="52"/>
  <c r="C53" i="52"/>
  <c r="C52" i="52"/>
  <c r="C51" i="52"/>
  <c r="C50" i="52"/>
  <c r="C49" i="52"/>
  <c r="C48" i="52"/>
  <c r="C47" i="52"/>
  <c r="C46" i="52"/>
  <c r="C45" i="52"/>
  <c r="C44" i="52"/>
  <c r="C43" i="52"/>
  <c r="C42" i="52"/>
  <c r="C41" i="52"/>
  <c r="C40" i="52"/>
  <c r="C39" i="52"/>
  <c r="C38" i="52"/>
  <c r="C37" i="52"/>
  <c r="C36" i="52"/>
  <c r="C35" i="52"/>
  <c r="C34" i="52"/>
  <c r="C33" i="52"/>
  <c r="C32" i="52"/>
  <c r="C31" i="52"/>
  <c r="C30" i="52"/>
  <c r="C29" i="52"/>
  <c r="C28" i="52"/>
  <c r="C27" i="52"/>
  <c r="C26" i="52"/>
  <c r="C25" i="52"/>
  <c r="C24" i="52"/>
  <c r="C23" i="52"/>
  <c r="C22" i="52"/>
  <c r="C21" i="52"/>
  <c r="C20" i="52"/>
  <c r="C19" i="52"/>
  <c r="C18" i="52"/>
  <c r="C17" i="52"/>
  <c r="C16" i="52"/>
  <c r="C15" i="52"/>
  <c r="C14" i="52"/>
  <c r="C13" i="52"/>
  <c r="C12" i="52"/>
  <c r="C11" i="52"/>
  <c r="C10" i="52"/>
  <c r="C9" i="52"/>
  <c r="C8" i="52"/>
  <c r="C7" i="52"/>
  <c r="C6" i="52"/>
  <c r="C5" i="52"/>
  <c r="C4" i="52"/>
  <c r="C3" i="52"/>
  <c r="C2" i="52"/>
  <c r="C129" i="54"/>
  <c r="C128" i="54"/>
  <c r="C127" i="54"/>
  <c r="C126" i="54"/>
  <c r="C125" i="54"/>
  <c r="C124" i="54"/>
  <c r="C123" i="54"/>
  <c r="C122" i="54"/>
  <c r="C121" i="54"/>
  <c r="C120" i="54"/>
  <c r="C119" i="54"/>
  <c r="C118" i="54"/>
  <c r="C117" i="54"/>
  <c r="C116" i="54"/>
  <c r="C115" i="54"/>
  <c r="C114" i="54"/>
  <c r="C113" i="54"/>
  <c r="C112" i="54"/>
  <c r="C111" i="54"/>
  <c r="C110" i="54"/>
  <c r="C109" i="54"/>
  <c r="C108" i="54"/>
  <c r="C107" i="54"/>
  <c r="C106" i="54"/>
  <c r="C105" i="54"/>
  <c r="C104" i="54"/>
  <c r="C103" i="54"/>
  <c r="C102" i="54"/>
  <c r="C101" i="54"/>
  <c r="C100" i="54"/>
  <c r="C99" i="54"/>
  <c r="C98" i="54"/>
  <c r="C97" i="54"/>
  <c r="C96" i="54"/>
  <c r="C95" i="54"/>
  <c r="C94" i="54"/>
  <c r="C93" i="54"/>
  <c r="C92" i="54"/>
  <c r="C91" i="54"/>
  <c r="C90" i="54"/>
  <c r="C89" i="54"/>
  <c r="C88" i="54"/>
  <c r="C87" i="54"/>
  <c r="C86" i="54"/>
  <c r="C85" i="54"/>
  <c r="C84" i="54"/>
  <c r="C83" i="54"/>
  <c r="C82" i="54"/>
  <c r="C81" i="54"/>
  <c r="C80" i="54"/>
  <c r="C79" i="54"/>
  <c r="C78" i="54"/>
  <c r="C77" i="54"/>
  <c r="C76" i="54"/>
  <c r="C75" i="54"/>
  <c r="C74" i="54"/>
  <c r="C73" i="54"/>
  <c r="C72" i="54"/>
  <c r="C71" i="54"/>
  <c r="C70" i="54"/>
  <c r="C69" i="54"/>
  <c r="C68" i="54"/>
  <c r="C67" i="54"/>
  <c r="C66" i="54"/>
  <c r="C65" i="54"/>
  <c r="C64" i="54"/>
  <c r="C63" i="54"/>
  <c r="C62" i="54"/>
  <c r="C61" i="54"/>
  <c r="C60" i="54"/>
  <c r="C59" i="54"/>
  <c r="C58" i="54"/>
  <c r="C57" i="54"/>
  <c r="C56" i="54"/>
  <c r="C55" i="54"/>
  <c r="C54" i="54"/>
  <c r="C53" i="54"/>
  <c r="C52" i="54"/>
  <c r="C51" i="54"/>
  <c r="C50" i="54"/>
  <c r="C49" i="54"/>
  <c r="C48" i="54"/>
  <c r="C47" i="54"/>
  <c r="C46" i="54"/>
  <c r="C45" i="54"/>
  <c r="C44" i="54"/>
  <c r="C43" i="54"/>
  <c r="C42" i="54"/>
  <c r="C41" i="54"/>
  <c r="C40" i="54"/>
  <c r="C39" i="54"/>
  <c r="C38" i="54"/>
  <c r="C37" i="54"/>
  <c r="C36" i="54"/>
  <c r="C35" i="54"/>
  <c r="C34" i="54"/>
  <c r="C33" i="54"/>
  <c r="C32" i="54"/>
  <c r="C31" i="54"/>
  <c r="C30" i="54"/>
  <c r="C29" i="54"/>
  <c r="C28" i="54"/>
  <c r="C27" i="54"/>
  <c r="C26" i="54"/>
  <c r="C25" i="54"/>
  <c r="C24" i="54"/>
  <c r="C23" i="54"/>
  <c r="C22" i="54"/>
  <c r="C21" i="54"/>
  <c r="C20" i="54"/>
  <c r="C19" i="54"/>
  <c r="C18" i="54"/>
  <c r="C17" i="54"/>
  <c r="C16" i="54"/>
  <c r="C15" i="54"/>
  <c r="C14" i="54"/>
  <c r="C13" i="54"/>
  <c r="C12" i="54"/>
  <c r="C11" i="54"/>
  <c r="C10" i="54"/>
  <c r="C9" i="54"/>
  <c r="C8" i="54"/>
  <c r="C7" i="54"/>
  <c r="C6" i="54"/>
  <c r="C5" i="54"/>
  <c r="C4" i="54"/>
  <c r="C3" i="54"/>
  <c r="C2" i="54"/>
  <c r="C129" i="55"/>
  <c r="C128" i="55"/>
  <c r="C127" i="55"/>
  <c r="C126" i="55"/>
  <c r="C125" i="55"/>
  <c r="C124" i="55"/>
  <c r="C123" i="55"/>
  <c r="C122" i="55"/>
  <c r="C121" i="55"/>
  <c r="C120" i="55"/>
  <c r="C119" i="55"/>
  <c r="C118" i="55"/>
  <c r="C117" i="55"/>
  <c r="C116" i="55"/>
  <c r="C115" i="55"/>
  <c r="C114" i="55"/>
  <c r="C113" i="55"/>
  <c r="C112" i="55"/>
  <c r="C111" i="55"/>
  <c r="C110" i="55"/>
  <c r="C109" i="55"/>
  <c r="C108" i="55"/>
  <c r="C107" i="55"/>
  <c r="C106" i="55"/>
  <c r="C105" i="55"/>
  <c r="C104" i="55"/>
  <c r="C103" i="55"/>
  <c r="C102" i="55"/>
  <c r="C101" i="55"/>
  <c r="C100" i="55"/>
  <c r="C99" i="55"/>
  <c r="C98" i="55"/>
  <c r="C97" i="55"/>
  <c r="C96" i="55"/>
  <c r="C95" i="55"/>
  <c r="C94" i="55"/>
  <c r="C93" i="55"/>
  <c r="C92" i="55"/>
  <c r="C91" i="55"/>
  <c r="C90" i="55"/>
  <c r="C89" i="55"/>
  <c r="C88" i="55"/>
  <c r="C87" i="55"/>
  <c r="C86" i="55"/>
  <c r="C85" i="55"/>
  <c r="C84" i="55"/>
  <c r="C83" i="55"/>
  <c r="C82" i="55"/>
  <c r="C81" i="55"/>
  <c r="C80" i="55"/>
  <c r="C79" i="55"/>
  <c r="C78" i="55"/>
  <c r="C77" i="55"/>
  <c r="C76" i="55"/>
  <c r="C75" i="55"/>
  <c r="C74" i="55"/>
  <c r="C73" i="55"/>
  <c r="C72" i="55"/>
  <c r="C71" i="55"/>
  <c r="C70" i="55"/>
  <c r="C69" i="55"/>
  <c r="C68" i="55"/>
  <c r="C67" i="55"/>
  <c r="C66" i="55"/>
  <c r="C65" i="55"/>
  <c r="C64" i="55"/>
  <c r="C63" i="55"/>
  <c r="C62" i="55"/>
  <c r="C61" i="55"/>
  <c r="C60" i="55"/>
  <c r="C59" i="55"/>
  <c r="C58" i="55"/>
  <c r="C57" i="55"/>
  <c r="C56" i="55"/>
  <c r="C55" i="55"/>
  <c r="C54" i="55"/>
  <c r="C53" i="55"/>
  <c r="C52" i="55"/>
  <c r="C51" i="55"/>
  <c r="C50" i="55"/>
  <c r="C49" i="55"/>
  <c r="C48" i="55"/>
  <c r="C47" i="55"/>
  <c r="C46" i="55"/>
  <c r="C45" i="55"/>
  <c r="C44" i="55"/>
  <c r="C43" i="55"/>
  <c r="C42" i="55"/>
  <c r="C41" i="55"/>
  <c r="C40" i="55"/>
  <c r="C39" i="55"/>
  <c r="C38" i="55"/>
  <c r="C37" i="55"/>
  <c r="C36" i="55"/>
  <c r="C35" i="55"/>
  <c r="C34" i="55"/>
  <c r="C33" i="55"/>
  <c r="C32" i="55"/>
  <c r="C31" i="55"/>
  <c r="C30" i="55"/>
  <c r="C29" i="55"/>
  <c r="C28" i="55"/>
  <c r="C27" i="55"/>
  <c r="C26" i="55"/>
  <c r="C25" i="55"/>
  <c r="C24" i="55"/>
  <c r="C23" i="55"/>
  <c r="C22" i="55"/>
  <c r="C21" i="55"/>
  <c r="C20" i="55"/>
  <c r="C19" i="55"/>
  <c r="C18" i="55"/>
  <c r="C17" i="55"/>
  <c r="C16" i="55"/>
  <c r="C15" i="55"/>
  <c r="C14" i="55"/>
  <c r="C13" i="55"/>
  <c r="C12" i="55"/>
  <c r="C11" i="55"/>
  <c r="C10" i="55"/>
  <c r="C9" i="55"/>
  <c r="C8" i="55"/>
  <c r="C7" i="55"/>
  <c r="C6" i="55"/>
  <c r="C5" i="55"/>
  <c r="C4" i="55"/>
  <c r="C3" i="55"/>
  <c r="C2" i="55"/>
  <c r="C129" i="56"/>
  <c r="C128" i="56"/>
  <c r="C127" i="56"/>
  <c r="C126" i="56"/>
  <c r="C125" i="56"/>
  <c r="C124" i="56"/>
  <c r="C123" i="56"/>
  <c r="C122" i="56"/>
  <c r="C121" i="56"/>
  <c r="C120" i="56"/>
  <c r="C119" i="56"/>
  <c r="C118" i="56"/>
  <c r="C117" i="56"/>
  <c r="C116" i="56"/>
  <c r="C115" i="56"/>
  <c r="C114" i="56"/>
  <c r="C113" i="56"/>
  <c r="C112" i="56"/>
  <c r="C111" i="56"/>
  <c r="C110" i="56"/>
  <c r="C109" i="56"/>
  <c r="C108" i="56"/>
  <c r="C107" i="56"/>
  <c r="C106" i="56"/>
  <c r="C105" i="56"/>
  <c r="C104" i="56"/>
  <c r="C103" i="56"/>
  <c r="C102" i="56"/>
  <c r="C101" i="56"/>
  <c r="C100" i="56"/>
  <c r="C99" i="56"/>
  <c r="C98" i="56"/>
  <c r="C97" i="56"/>
  <c r="C96" i="56"/>
  <c r="C95" i="56"/>
  <c r="C94" i="56"/>
  <c r="C93" i="56"/>
  <c r="C92" i="56"/>
  <c r="C91" i="56"/>
  <c r="C90" i="56"/>
  <c r="C89" i="56"/>
  <c r="C88" i="56"/>
  <c r="C87" i="56"/>
  <c r="C86" i="56"/>
  <c r="C85" i="56"/>
  <c r="C84" i="56"/>
  <c r="C83" i="56"/>
  <c r="C82" i="56"/>
  <c r="C81" i="56"/>
  <c r="C80" i="56"/>
  <c r="C79" i="56"/>
  <c r="C78" i="56"/>
  <c r="C77" i="56"/>
  <c r="C76" i="56"/>
  <c r="C75" i="56"/>
  <c r="C74" i="56"/>
  <c r="C73" i="56"/>
  <c r="C72" i="56"/>
  <c r="C71" i="56"/>
  <c r="C70" i="56"/>
  <c r="C69" i="56"/>
  <c r="C68" i="56"/>
  <c r="C67" i="56"/>
  <c r="C66" i="56"/>
  <c r="C65" i="56"/>
  <c r="C64" i="56"/>
  <c r="C63" i="56"/>
  <c r="C62" i="56"/>
  <c r="C61" i="56"/>
  <c r="C60" i="56"/>
  <c r="C59" i="56"/>
  <c r="C58" i="56"/>
  <c r="C57" i="56"/>
  <c r="C56" i="56"/>
  <c r="C55" i="56"/>
  <c r="C54" i="56"/>
  <c r="C53" i="56"/>
  <c r="C52" i="56"/>
  <c r="C51" i="56"/>
  <c r="C50" i="56"/>
  <c r="C49" i="56"/>
  <c r="C48" i="56"/>
  <c r="C47" i="56"/>
  <c r="C46" i="56"/>
  <c r="C45" i="56"/>
  <c r="C44" i="56"/>
  <c r="C43" i="56"/>
  <c r="C42" i="56"/>
  <c r="C41" i="56"/>
  <c r="C40" i="56"/>
  <c r="C39" i="56"/>
  <c r="C38" i="56"/>
  <c r="C37" i="56"/>
  <c r="C36" i="56"/>
  <c r="C35" i="56"/>
  <c r="C34" i="56"/>
  <c r="C33" i="56"/>
  <c r="C32" i="56"/>
  <c r="C31" i="56"/>
  <c r="C30" i="56"/>
  <c r="C29" i="56"/>
  <c r="C28" i="56"/>
  <c r="C27" i="56"/>
  <c r="C26" i="56"/>
  <c r="C25" i="56"/>
  <c r="C24" i="56"/>
  <c r="C23" i="56"/>
  <c r="C22" i="56"/>
  <c r="C21" i="56"/>
  <c r="C20" i="56"/>
  <c r="C19" i="56"/>
  <c r="C18" i="56"/>
  <c r="C17" i="56"/>
  <c r="C16" i="56"/>
  <c r="C15" i="56"/>
  <c r="C14" i="56"/>
  <c r="C13" i="56"/>
  <c r="C12" i="56"/>
  <c r="C11" i="56"/>
  <c r="C10" i="56"/>
  <c r="C9" i="56"/>
  <c r="C8" i="56"/>
  <c r="C7" i="56"/>
  <c r="C6" i="56"/>
  <c r="C5" i="56"/>
  <c r="C4" i="56"/>
  <c r="C3" i="56"/>
  <c r="C2" i="56"/>
  <c r="C129" i="57"/>
  <c r="C128" i="57"/>
  <c r="C127" i="57"/>
  <c r="C126" i="57"/>
  <c r="C125" i="57"/>
  <c r="C124" i="57"/>
  <c r="C123" i="57"/>
  <c r="C122" i="57"/>
  <c r="C121" i="57"/>
  <c r="C120" i="57"/>
  <c r="C119" i="57"/>
  <c r="C118" i="57"/>
  <c r="C117" i="57"/>
  <c r="C116" i="57"/>
  <c r="C115" i="57"/>
  <c r="C114" i="57"/>
  <c r="C113" i="57"/>
  <c r="C112" i="57"/>
  <c r="C111" i="57"/>
  <c r="C110" i="57"/>
  <c r="C109" i="57"/>
  <c r="C108" i="57"/>
  <c r="C107" i="57"/>
  <c r="C106" i="57"/>
  <c r="C105" i="57"/>
  <c r="C104" i="57"/>
  <c r="C103" i="57"/>
  <c r="C102" i="57"/>
  <c r="C101" i="57"/>
  <c r="C100" i="57"/>
  <c r="C99" i="57"/>
  <c r="C98" i="57"/>
  <c r="C97" i="57"/>
  <c r="C96" i="57"/>
  <c r="C95" i="57"/>
  <c r="C94" i="57"/>
  <c r="C93" i="57"/>
  <c r="C92" i="57"/>
  <c r="C91" i="57"/>
  <c r="C90" i="57"/>
  <c r="C89" i="57"/>
  <c r="C88" i="57"/>
  <c r="C87" i="57"/>
  <c r="C86" i="57"/>
  <c r="C85" i="57"/>
  <c r="C84" i="57"/>
  <c r="C83" i="57"/>
  <c r="C82" i="57"/>
  <c r="C81" i="57"/>
  <c r="C80" i="57"/>
  <c r="C79" i="57"/>
  <c r="C78" i="57"/>
  <c r="C77" i="57"/>
  <c r="C76" i="57"/>
  <c r="C75" i="57"/>
  <c r="C74" i="57"/>
  <c r="C73" i="57"/>
  <c r="C72" i="57"/>
  <c r="C71" i="57"/>
  <c r="C70" i="57"/>
  <c r="C69" i="57"/>
  <c r="C68" i="57"/>
  <c r="C67" i="57"/>
  <c r="C66" i="57"/>
  <c r="C65" i="57"/>
  <c r="C64" i="57"/>
  <c r="C63" i="57"/>
  <c r="C62" i="57"/>
  <c r="C61" i="57"/>
  <c r="C60" i="57"/>
  <c r="C59" i="57"/>
  <c r="C58" i="57"/>
  <c r="C57" i="57"/>
  <c r="C56" i="57"/>
  <c r="C55" i="57"/>
  <c r="C54" i="57"/>
  <c r="C53" i="57"/>
  <c r="C52" i="57"/>
  <c r="C51" i="57"/>
  <c r="C50" i="57"/>
  <c r="C49" i="57"/>
  <c r="C48" i="57"/>
  <c r="C47" i="57"/>
  <c r="C46" i="57"/>
  <c r="C45" i="57"/>
  <c r="C44" i="57"/>
  <c r="C43" i="57"/>
  <c r="C42" i="57"/>
  <c r="C41" i="57"/>
  <c r="C40" i="57"/>
  <c r="C39" i="57"/>
  <c r="C38" i="57"/>
  <c r="C37" i="57"/>
  <c r="C36" i="57"/>
  <c r="C35" i="57"/>
  <c r="C34" i="57"/>
  <c r="C33" i="57"/>
  <c r="C32" i="57"/>
  <c r="C31" i="57"/>
  <c r="C30" i="57"/>
  <c r="C29" i="57"/>
  <c r="C28" i="57"/>
  <c r="C27" i="57"/>
  <c r="C26" i="57"/>
  <c r="C25" i="57"/>
  <c r="C24" i="57"/>
  <c r="C23" i="57"/>
  <c r="C22" i="57"/>
  <c r="C21" i="57"/>
  <c r="C20" i="57"/>
  <c r="C19" i="57"/>
  <c r="C18" i="57"/>
  <c r="C17" i="57"/>
  <c r="C16" i="57"/>
  <c r="C15" i="57"/>
  <c r="C14" i="57"/>
  <c r="C13" i="57"/>
  <c r="C12" i="57"/>
  <c r="C11" i="57"/>
  <c r="C10" i="57"/>
  <c r="C9" i="57"/>
  <c r="C8" i="57"/>
  <c r="C7" i="57"/>
  <c r="C6" i="57"/>
  <c r="C5" i="57"/>
  <c r="C4" i="57"/>
  <c r="C3" i="57"/>
  <c r="C2" i="57"/>
  <c r="I23" i="70" l="1"/>
  <c r="I118" i="70"/>
  <c r="J17" i="70"/>
  <c r="K17" i="70"/>
  <c r="L23" i="70"/>
  <c r="L15" i="70"/>
  <c r="K38" i="70"/>
  <c r="H21" i="70"/>
  <c r="L92" i="70"/>
  <c r="J41" i="70"/>
  <c r="K56" i="70"/>
  <c r="J118" i="70"/>
  <c r="J21" i="70"/>
  <c r="A70" i="70"/>
  <c r="B70" i="70" s="1"/>
  <c r="J13" i="70"/>
  <c r="K21" i="70"/>
  <c r="I120" i="70"/>
  <c r="J126" i="70"/>
  <c r="K41" i="70"/>
  <c r="I47" i="70"/>
  <c r="K13" i="70"/>
  <c r="I126" i="70"/>
  <c r="L31" i="70"/>
  <c r="J58" i="70"/>
  <c r="I124" i="70"/>
  <c r="L6" i="70"/>
  <c r="K75" i="70"/>
  <c r="J38" i="70"/>
  <c r="K31" i="70"/>
  <c r="K48" i="70"/>
  <c r="A83" i="70"/>
  <c r="B83" i="70" s="1"/>
  <c r="J83" i="70"/>
  <c r="K98" i="70"/>
  <c r="A91" i="70"/>
  <c r="B91" i="70" s="1"/>
  <c r="K64" i="70"/>
  <c r="I50" i="70"/>
  <c r="J33" i="70"/>
  <c r="K54" i="70"/>
  <c r="J22" i="70"/>
  <c r="L22" i="70"/>
  <c r="K22" i="70"/>
  <c r="K65" i="70"/>
  <c r="J50" i="70"/>
  <c r="K33" i="70"/>
  <c r="I106" i="70"/>
  <c r="K30" i="70"/>
  <c r="L55" i="70"/>
  <c r="J55" i="70"/>
  <c r="I46" i="70"/>
  <c r="K46" i="70"/>
  <c r="I63" i="70"/>
  <c r="K106" i="70"/>
  <c r="K62" i="70"/>
  <c r="H13" i="70"/>
  <c r="J14" i="70"/>
  <c r="L14" i="70"/>
  <c r="I92" i="70"/>
  <c r="K91" i="70"/>
  <c r="J62" i="70"/>
  <c r="A67" i="70"/>
  <c r="B67" i="70" s="1"/>
  <c r="J67" i="70"/>
  <c r="K100" i="70" s="1"/>
  <c r="H9" i="70"/>
  <c r="A92" i="70"/>
  <c r="B92" i="70" s="1"/>
  <c r="L39" i="70"/>
  <c r="J39" i="70"/>
  <c r="J71" i="70"/>
  <c r="A71" i="70"/>
  <c r="B71" i="70" s="1"/>
  <c r="K124" i="70"/>
  <c r="J30" i="70"/>
  <c r="J69" i="67"/>
  <c r="I69" i="67"/>
  <c r="I89" i="67"/>
  <c r="A89" i="67"/>
  <c r="B89" i="67" s="1"/>
  <c r="J89" i="67"/>
  <c r="L8" i="67"/>
  <c r="J8" i="67"/>
  <c r="L23" i="67"/>
  <c r="L5" i="67"/>
  <c r="K5" i="67" s="1"/>
  <c r="J44" i="67"/>
  <c r="L44" i="67" s="1"/>
  <c r="H44" i="67"/>
  <c r="J40" i="67"/>
  <c r="H40" i="67"/>
  <c r="H21" i="67"/>
  <c r="K35" i="67"/>
  <c r="L35" i="67" s="1"/>
  <c r="H35" i="67"/>
  <c r="L92" i="67"/>
  <c r="K13" i="67"/>
  <c r="I13" i="67"/>
  <c r="K37" i="68"/>
  <c r="L96" i="68"/>
  <c r="I106" i="68"/>
  <c r="I16" i="68"/>
  <c r="L107" i="68"/>
  <c r="L16" i="68"/>
  <c r="K125" i="68"/>
  <c r="J101" i="68"/>
  <c r="I51" i="68"/>
  <c r="I127" i="68"/>
  <c r="L12" i="68"/>
  <c r="L127" i="68"/>
  <c r="K7" i="68"/>
  <c r="J60" i="68"/>
  <c r="I60" i="68" s="1"/>
  <c r="H60" i="68"/>
  <c r="I12" i="68"/>
  <c r="K80" i="68"/>
  <c r="L80" i="68" s="1"/>
  <c r="K52" i="68"/>
  <c r="I82" i="68"/>
  <c r="J82" i="68" s="1"/>
  <c r="J64" i="68"/>
  <c r="K64" i="68" s="1"/>
  <c r="I93" i="68"/>
  <c r="L125" i="68"/>
  <c r="I68" i="68"/>
  <c r="K29" i="68"/>
  <c r="K87" i="68"/>
  <c r="L87" i="68"/>
  <c r="I87" i="68"/>
  <c r="J29" i="68"/>
  <c r="J123" i="68"/>
  <c r="J91" i="69"/>
  <c r="L71" i="69"/>
  <c r="I32" i="69"/>
  <c r="J84" i="69"/>
  <c r="A72" i="69"/>
  <c r="B72" i="69" s="1"/>
  <c r="J18" i="69"/>
  <c r="I4" i="69"/>
  <c r="I106" i="69"/>
  <c r="L16" i="69"/>
  <c r="I16" i="69"/>
  <c r="J106" i="69"/>
  <c r="L73" i="69"/>
  <c r="K47" i="69"/>
  <c r="L47" i="69" s="1"/>
  <c r="H47" i="69"/>
  <c r="K55" i="69"/>
  <c r="L55" i="69" s="1"/>
  <c r="H55" i="69"/>
  <c r="K63" i="69"/>
  <c r="I63" i="69" s="1"/>
  <c r="H63" i="69"/>
  <c r="I98" i="69"/>
  <c r="J46" i="69"/>
  <c r="J98" i="69"/>
  <c r="L40" i="69"/>
  <c r="L84" i="69"/>
  <c r="K114" i="69"/>
  <c r="L120" i="69"/>
  <c r="L10" i="69"/>
  <c r="L104" i="69"/>
  <c r="I112" i="69"/>
  <c r="I17" i="69"/>
  <c r="I122" i="69"/>
  <c r="K10" i="69"/>
  <c r="I84" i="67"/>
  <c r="K73" i="67"/>
  <c r="J81" i="67"/>
  <c r="L108" i="68"/>
  <c r="I108" i="68"/>
  <c r="I52" i="68"/>
  <c r="I19" i="68"/>
  <c r="I4" i="68"/>
  <c r="J33" i="68"/>
  <c r="I119" i="68"/>
  <c r="K122" i="68"/>
  <c r="I107" i="68"/>
  <c r="L19" i="68"/>
  <c r="L35" i="68"/>
  <c r="K93" i="68"/>
  <c r="J24" i="68"/>
  <c r="A93" i="68"/>
  <c r="B93" i="68" s="1"/>
  <c r="J122" i="68"/>
  <c r="L119" i="68"/>
  <c r="I7" i="68"/>
  <c r="K89" i="68"/>
  <c r="I44" i="68"/>
  <c r="I90" i="68"/>
  <c r="L90" i="68" s="1"/>
  <c r="J20" i="68"/>
  <c r="L52" i="68"/>
  <c r="J106" i="68"/>
  <c r="J89" i="68"/>
  <c r="L71" i="68"/>
  <c r="I24" i="68"/>
  <c r="I35" i="68"/>
  <c r="A87" i="68"/>
  <c r="B87" i="68" s="1"/>
  <c r="I43" i="68"/>
  <c r="I28" i="68"/>
  <c r="L20" i="68"/>
  <c r="A71" i="68"/>
  <c r="B71" i="68" s="1"/>
  <c r="K94" i="68"/>
  <c r="J117" i="68"/>
  <c r="K117" i="68"/>
  <c r="L117" i="68"/>
  <c r="L124" i="68"/>
  <c r="I124" i="68"/>
  <c r="K101" i="68"/>
  <c r="J68" i="68"/>
  <c r="L39" i="68"/>
  <c r="I116" i="68"/>
  <c r="I114" i="68"/>
  <c r="I111" i="68"/>
  <c r="L123" i="68"/>
  <c r="K71" i="68"/>
  <c r="I71" i="68"/>
  <c r="K66" i="68"/>
  <c r="L8" i="68"/>
  <c r="J94" i="68"/>
  <c r="K72" i="68"/>
  <c r="L78" i="68"/>
  <c r="K78" i="68"/>
  <c r="J95" i="68"/>
  <c r="A95" i="68"/>
  <c r="B95" i="68" s="1"/>
  <c r="J8" i="68"/>
  <c r="L111" i="68"/>
  <c r="I32" i="68"/>
  <c r="I39" i="68"/>
  <c r="I100" i="68"/>
  <c r="L103" i="68"/>
  <c r="J114" i="68"/>
  <c r="I27" i="68"/>
  <c r="J32" i="68"/>
  <c r="J25" i="68"/>
  <c r="K40" i="68"/>
  <c r="A83" i="68"/>
  <c r="B83" i="68" s="1"/>
  <c r="J83" i="68"/>
  <c r="I103" i="68"/>
  <c r="J91" i="68"/>
  <c r="K91" i="68" s="1"/>
  <c r="L27" i="68"/>
  <c r="K25" i="68"/>
  <c r="L27" i="69"/>
  <c r="J32" i="69"/>
  <c r="K65" i="69"/>
  <c r="L52" i="69"/>
  <c r="K52" i="69"/>
  <c r="J49" i="69"/>
  <c r="K60" i="69"/>
  <c r="L100" i="69"/>
  <c r="I114" i="69"/>
  <c r="L59" i="69"/>
  <c r="I66" i="69"/>
  <c r="L66" i="69" s="1"/>
  <c r="I118" i="69"/>
  <c r="I27" i="69"/>
  <c r="L65" i="69"/>
  <c r="J54" i="69"/>
  <c r="K71" i="69"/>
  <c r="K118" i="69"/>
  <c r="K34" i="70"/>
  <c r="J34" i="70"/>
  <c r="A74" i="70"/>
  <c r="B74" i="70" s="1"/>
  <c r="I74" i="70"/>
  <c r="L111" i="70"/>
  <c r="J111" i="70"/>
  <c r="I111" i="70"/>
  <c r="K114" i="70"/>
  <c r="J114" i="70"/>
  <c r="I114" i="70"/>
  <c r="L109" i="70"/>
  <c r="K109" i="70"/>
  <c r="J109" i="70"/>
  <c r="L115" i="70"/>
  <c r="J115" i="70"/>
  <c r="I115" i="70"/>
  <c r="L104" i="70"/>
  <c r="I104" i="70"/>
  <c r="J28" i="70"/>
  <c r="I28" i="70"/>
  <c r="L28" i="70"/>
  <c r="L64" i="70"/>
  <c r="I64" i="70"/>
  <c r="I127" i="70"/>
  <c r="L127" i="70"/>
  <c r="J127" i="70"/>
  <c r="J37" i="70"/>
  <c r="K37" i="70"/>
  <c r="L37" i="70"/>
  <c r="L48" i="70"/>
  <c r="I48" i="70"/>
  <c r="L56" i="70"/>
  <c r="I56" i="70"/>
  <c r="L2" i="70"/>
  <c r="K2" i="70"/>
  <c r="J2" i="70"/>
  <c r="J79" i="70"/>
  <c r="A79" i="70"/>
  <c r="B79" i="70" s="1"/>
  <c r="I78" i="70"/>
  <c r="A78" i="70"/>
  <c r="B78" i="70" s="1"/>
  <c r="K7" i="70"/>
  <c r="I7" i="70"/>
  <c r="K40" i="70"/>
  <c r="L7" i="70"/>
  <c r="L97" i="70"/>
  <c r="A97" i="70"/>
  <c r="B97" i="70" s="1"/>
  <c r="A94" i="70"/>
  <c r="B94" i="70" s="1"/>
  <c r="I94" i="70"/>
  <c r="L125" i="70"/>
  <c r="K125" i="70"/>
  <c r="J125" i="70"/>
  <c r="K122" i="70"/>
  <c r="J122" i="70"/>
  <c r="I122" i="70"/>
  <c r="L18" i="70"/>
  <c r="K18" i="70"/>
  <c r="J18" i="70"/>
  <c r="L35" i="70"/>
  <c r="J35" i="70"/>
  <c r="I35" i="70"/>
  <c r="L10" i="70"/>
  <c r="K10" i="70"/>
  <c r="J10" i="70"/>
  <c r="A90" i="70"/>
  <c r="B90" i="70" s="1"/>
  <c r="I90" i="70"/>
  <c r="L76" i="70"/>
  <c r="J76" i="70"/>
  <c r="I76" i="70"/>
  <c r="K72" i="70"/>
  <c r="A72" i="70"/>
  <c r="B72" i="70" s="1"/>
  <c r="J20" i="70"/>
  <c r="I20" i="70"/>
  <c r="L20" i="70"/>
  <c r="L51" i="70"/>
  <c r="J51" i="70"/>
  <c r="I51" i="70"/>
  <c r="L99" i="70"/>
  <c r="J99" i="70"/>
  <c r="I99" i="70"/>
  <c r="J4" i="70"/>
  <c r="I4" i="70"/>
  <c r="L4" i="70"/>
  <c r="L113" i="70"/>
  <c r="K113" i="70"/>
  <c r="J113" i="70"/>
  <c r="L93" i="70"/>
  <c r="A93" i="70"/>
  <c r="B93" i="70" s="1"/>
  <c r="L77" i="70"/>
  <c r="A77" i="70"/>
  <c r="B77" i="70" s="1"/>
  <c r="L103" i="70"/>
  <c r="J103" i="70"/>
  <c r="I103" i="70"/>
  <c r="L112" i="70"/>
  <c r="I112" i="70"/>
  <c r="K60" i="70"/>
  <c r="L27" i="70"/>
  <c r="K27" i="70"/>
  <c r="I27" i="70"/>
  <c r="L40" i="70"/>
  <c r="I40" i="70"/>
  <c r="K52" i="70"/>
  <c r="K19" i="70"/>
  <c r="I19" i="70"/>
  <c r="L19" i="70"/>
  <c r="L107" i="70"/>
  <c r="J107" i="70"/>
  <c r="I107" i="70"/>
  <c r="I82" i="70"/>
  <c r="A82" i="70"/>
  <c r="B82" i="70" s="1"/>
  <c r="L85" i="70"/>
  <c r="A85" i="70"/>
  <c r="B85" i="70" s="1"/>
  <c r="K96" i="70"/>
  <c r="A96" i="70"/>
  <c r="B96" i="70" s="1"/>
  <c r="L119" i="70"/>
  <c r="I119" i="70"/>
  <c r="J119" i="70"/>
  <c r="L89" i="70"/>
  <c r="A89" i="70"/>
  <c r="B89" i="70" s="1"/>
  <c r="K117" i="70"/>
  <c r="J117" i="70"/>
  <c r="L100" i="70"/>
  <c r="I100" i="70"/>
  <c r="L121" i="70"/>
  <c r="K121" i="70"/>
  <c r="J121" i="70"/>
  <c r="I52" i="70"/>
  <c r="L52" i="70"/>
  <c r="L59" i="70"/>
  <c r="J59" i="70"/>
  <c r="I59" i="70"/>
  <c r="I86" i="70"/>
  <c r="A86" i="70"/>
  <c r="B86" i="70" s="1"/>
  <c r="K110" i="70"/>
  <c r="J110" i="70"/>
  <c r="I110" i="70"/>
  <c r="A69" i="70"/>
  <c r="B69" i="70" s="1"/>
  <c r="L69" i="70"/>
  <c r="L43" i="70"/>
  <c r="J43" i="70"/>
  <c r="I43" i="70"/>
  <c r="J87" i="70"/>
  <c r="A87" i="70"/>
  <c r="B87" i="70" s="1"/>
  <c r="J102" i="70"/>
  <c r="I102" i="70"/>
  <c r="K102" i="70"/>
  <c r="J61" i="70"/>
  <c r="K61" i="70"/>
  <c r="L61" i="70"/>
  <c r="L105" i="70"/>
  <c r="K105" i="70"/>
  <c r="J105" i="70"/>
  <c r="J45" i="70"/>
  <c r="K45" i="70"/>
  <c r="L45" i="70"/>
  <c r="J12" i="70"/>
  <c r="I12" i="70"/>
  <c r="L12" i="70"/>
  <c r="J53" i="70"/>
  <c r="K53" i="70"/>
  <c r="L123" i="70"/>
  <c r="I123" i="70"/>
  <c r="J123" i="70"/>
  <c r="L32" i="70"/>
  <c r="J32" i="70"/>
  <c r="I32" i="70"/>
  <c r="I36" i="70"/>
  <c r="L36" i="70"/>
  <c r="J16" i="70"/>
  <c r="L16" i="70"/>
  <c r="I16" i="70"/>
  <c r="L8" i="70"/>
  <c r="J8" i="70"/>
  <c r="I8" i="70"/>
  <c r="L108" i="70"/>
  <c r="K108" i="70"/>
  <c r="I108" i="70"/>
  <c r="L129" i="70"/>
  <c r="K129" i="70"/>
  <c r="J129" i="70"/>
  <c r="L101" i="70"/>
  <c r="K101" i="70"/>
  <c r="J101" i="70"/>
  <c r="L81" i="70"/>
  <c r="A81" i="70"/>
  <c r="B81" i="70" s="1"/>
  <c r="I44" i="70"/>
  <c r="L44" i="70"/>
  <c r="K44" i="70"/>
  <c r="K11" i="70"/>
  <c r="I11" i="70"/>
  <c r="L11" i="70"/>
  <c r="K36" i="70"/>
  <c r="I60" i="70"/>
  <c r="L60" i="70"/>
  <c r="J95" i="70"/>
  <c r="A95" i="70"/>
  <c r="B95" i="70" s="1"/>
  <c r="L26" i="70"/>
  <c r="K26" i="70"/>
  <c r="J26" i="70"/>
  <c r="A66" i="70"/>
  <c r="B66" i="70" s="1"/>
  <c r="I66" i="70"/>
  <c r="J24" i="70"/>
  <c r="L24" i="70"/>
  <c r="I24" i="70"/>
  <c r="J59" i="69"/>
  <c r="I56" i="69"/>
  <c r="L18" i="69"/>
  <c r="K102" i="69"/>
  <c r="K49" i="69"/>
  <c r="K46" i="69"/>
  <c r="I54" i="69"/>
  <c r="L4" i="69"/>
  <c r="I128" i="69"/>
  <c r="K104" i="69"/>
  <c r="I102" i="69"/>
  <c r="L88" i="69"/>
  <c r="A67" i="69"/>
  <c r="B67" i="69" s="1"/>
  <c r="A96" i="69"/>
  <c r="B96" i="69" s="1"/>
  <c r="K96" i="69"/>
  <c r="L129" i="67"/>
  <c r="K45" i="67"/>
  <c r="K113" i="67"/>
  <c r="K81" i="67"/>
  <c r="L113" i="67"/>
  <c r="K64" i="67"/>
  <c r="J103" i="67"/>
  <c r="K104" i="67"/>
  <c r="J97" i="67"/>
  <c r="A81" i="67"/>
  <c r="B81" i="67" s="1"/>
  <c r="K72" i="67"/>
  <c r="J72" i="67" s="1"/>
  <c r="K43" i="67"/>
  <c r="I43" i="67" s="1"/>
  <c r="A97" i="67"/>
  <c r="B97" i="67" s="1"/>
  <c r="K129" i="67"/>
  <c r="K70" i="67"/>
  <c r="L30" i="67"/>
  <c r="I62" i="67"/>
  <c r="K105" i="67"/>
  <c r="K117" i="67"/>
  <c r="J30" i="67"/>
  <c r="I14" i="67"/>
  <c r="L14" i="67" s="1"/>
  <c r="L94" i="67"/>
  <c r="I67" i="67"/>
  <c r="I38" i="67"/>
  <c r="J6" i="67"/>
  <c r="J62" i="67"/>
  <c r="K37" i="67"/>
  <c r="J98" i="67"/>
  <c r="K98" i="67"/>
  <c r="H19" i="67"/>
  <c r="K49" i="67"/>
  <c r="L60" i="67"/>
  <c r="L49" i="67"/>
  <c r="L85" i="67"/>
  <c r="I24" i="69"/>
  <c r="J24" i="69"/>
  <c r="L70" i="69"/>
  <c r="L24" i="69"/>
  <c r="I108" i="69"/>
  <c r="K17" i="69"/>
  <c r="J122" i="69"/>
  <c r="K62" i="69"/>
  <c r="I62" i="69"/>
  <c r="L51" i="69"/>
  <c r="I124" i="69"/>
  <c r="J110" i="69"/>
  <c r="K110" i="69"/>
  <c r="I51" i="69"/>
  <c r="I116" i="69"/>
  <c r="J126" i="69"/>
  <c r="I126" i="69"/>
  <c r="J33" i="69"/>
  <c r="L80" i="69"/>
  <c r="K33" i="69"/>
  <c r="I25" i="69"/>
  <c r="J25" i="69"/>
  <c r="K25" i="69"/>
  <c r="J80" i="69"/>
  <c r="K34" i="69"/>
  <c r="I34" i="69"/>
  <c r="K73" i="69"/>
  <c r="J73" i="69"/>
  <c r="I73" i="69"/>
  <c r="J88" i="69"/>
  <c r="L125" i="69"/>
  <c r="K125" i="69"/>
  <c r="J125" i="69"/>
  <c r="I103" i="69"/>
  <c r="L103" i="69"/>
  <c r="J103" i="69"/>
  <c r="K64" i="69"/>
  <c r="I31" i="69"/>
  <c r="L31" i="69"/>
  <c r="K31" i="69"/>
  <c r="K29" i="69"/>
  <c r="J29" i="69"/>
  <c r="I29" i="69"/>
  <c r="L129" i="69"/>
  <c r="K129" i="69"/>
  <c r="J129" i="69"/>
  <c r="J87" i="69"/>
  <c r="A87" i="69"/>
  <c r="B87" i="69" s="1"/>
  <c r="L48" i="69"/>
  <c r="I48" i="69"/>
  <c r="L63" i="69"/>
  <c r="K40" i="69"/>
  <c r="L7" i="69"/>
  <c r="K7" i="69"/>
  <c r="I7" i="69"/>
  <c r="A94" i="69"/>
  <c r="B94" i="69" s="1"/>
  <c r="I94" i="69"/>
  <c r="I119" i="69"/>
  <c r="L119" i="69"/>
  <c r="J119" i="69"/>
  <c r="J121" i="69"/>
  <c r="K121" i="69"/>
  <c r="I99" i="69"/>
  <c r="L99" i="69"/>
  <c r="J99" i="69"/>
  <c r="K48" i="69"/>
  <c r="J30" i="69"/>
  <c r="K30" i="69"/>
  <c r="L30" i="69"/>
  <c r="L89" i="69"/>
  <c r="A89" i="69"/>
  <c r="B89" i="69" s="1"/>
  <c r="K44" i="69"/>
  <c r="L11" i="69"/>
  <c r="K11" i="69"/>
  <c r="I11" i="69"/>
  <c r="I127" i="69"/>
  <c r="L127" i="69"/>
  <c r="J127" i="69"/>
  <c r="I82" i="69"/>
  <c r="A82" i="69"/>
  <c r="B82" i="69" s="1"/>
  <c r="A69" i="69"/>
  <c r="B69" i="69" s="1"/>
  <c r="L69" i="69"/>
  <c r="L64" i="69"/>
  <c r="I64" i="69"/>
  <c r="K36" i="69"/>
  <c r="L3" i="69"/>
  <c r="K3" i="69"/>
  <c r="I3" i="69"/>
  <c r="I111" i="69"/>
  <c r="L111" i="69"/>
  <c r="J111" i="69"/>
  <c r="K113" i="69"/>
  <c r="J113" i="69"/>
  <c r="L97" i="69"/>
  <c r="A97" i="69"/>
  <c r="B97" i="69" s="1"/>
  <c r="I36" i="69"/>
  <c r="L36" i="69"/>
  <c r="L2" i="69"/>
  <c r="K2" i="69"/>
  <c r="J2" i="69"/>
  <c r="J6" i="69"/>
  <c r="K6" i="69"/>
  <c r="L6" i="69"/>
  <c r="L77" i="69"/>
  <c r="A77" i="69"/>
  <c r="B77" i="69" s="1"/>
  <c r="J13" i="69"/>
  <c r="K13" i="69"/>
  <c r="I13" i="69"/>
  <c r="A90" i="69"/>
  <c r="B90" i="69" s="1"/>
  <c r="I90" i="69"/>
  <c r="L76" i="69"/>
  <c r="J76" i="69"/>
  <c r="I76" i="69"/>
  <c r="I115" i="69"/>
  <c r="L115" i="69"/>
  <c r="J115" i="69"/>
  <c r="K53" i="69"/>
  <c r="J53" i="69"/>
  <c r="L53" i="69"/>
  <c r="K56" i="69"/>
  <c r="L23" i="69"/>
  <c r="K23" i="69"/>
  <c r="I23" i="69"/>
  <c r="I123" i="69"/>
  <c r="L123" i="69"/>
  <c r="J123" i="69"/>
  <c r="J21" i="69"/>
  <c r="K21" i="69"/>
  <c r="I21" i="69"/>
  <c r="L91" i="69"/>
  <c r="K91" i="69"/>
  <c r="I91" i="69"/>
  <c r="K124" i="69"/>
  <c r="I86" i="69"/>
  <c r="A86" i="69"/>
  <c r="B86" i="69" s="1"/>
  <c r="J83" i="69"/>
  <c r="A83" i="69"/>
  <c r="B83" i="69" s="1"/>
  <c r="L109" i="69"/>
  <c r="K109" i="69"/>
  <c r="J109" i="69"/>
  <c r="L93" i="69"/>
  <c r="A93" i="69"/>
  <c r="B93" i="69" s="1"/>
  <c r="I74" i="69"/>
  <c r="A74" i="69"/>
  <c r="B74" i="69" s="1"/>
  <c r="L101" i="69"/>
  <c r="K101" i="69"/>
  <c r="J101" i="69"/>
  <c r="J43" i="69"/>
  <c r="L43" i="69"/>
  <c r="I43" i="69"/>
  <c r="J75" i="69"/>
  <c r="A75" i="69"/>
  <c r="B75" i="69" s="1"/>
  <c r="J95" i="69"/>
  <c r="A95" i="69"/>
  <c r="B95" i="69" s="1"/>
  <c r="L105" i="69"/>
  <c r="J105" i="69"/>
  <c r="K105" i="69"/>
  <c r="J79" i="69"/>
  <c r="A79" i="69"/>
  <c r="B79" i="69" s="1"/>
  <c r="I20" i="69"/>
  <c r="J20" i="69"/>
  <c r="L20" i="69"/>
  <c r="I44" i="69"/>
  <c r="L44" i="69"/>
  <c r="J9" i="69"/>
  <c r="K9" i="69"/>
  <c r="I9" i="69"/>
  <c r="L117" i="69"/>
  <c r="K117" i="69"/>
  <c r="J117" i="69"/>
  <c r="L81" i="69"/>
  <c r="A81" i="69"/>
  <c r="B81" i="69" s="1"/>
  <c r="L14" i="69"/>
  <c r="K14" i="69"/>
  <c r="J14" i="69"/>
  <c r="I107" i="69"/>
  <c r="L107" i="69"/>
  <c r="J107" i="69"/>
  <c r="A78" i="69"/>
  <c r="B78" i="69" s="1"/>
  <c r="I78" i="69"/>
  <c r="L85" i="69"/>
  <c r="A85" i="69"/>
  <c r="B85" i="69" s="1"/>
  <c r="K92" i="69"/>
  <c r="A92" i="69"/>
  <c r="B92" i="69" s="1"/>
  <c r="I72" i="69"/>
  <c r="L72" i="69"/>
  <c r="J72" i="69"/>
  <c r="K100" i="69"/>
  <c r="L67" i="69"/>
  <c r="I67" i="69"/>
  <c r="K67" i="69"/>
  <c r="I60" i="69"/>
  <c r="L60" i="69"/>
  <c r="L66" i="68"/>
  <c r="K2" i="68"/>
  <c r="J2" i="68"/>
  <c r="K61" i="68"/>
  <c r="L61" i="68"/>
  <c r="J61" i="68"/>
  <c r="L11" i="68"/>
  <c r="K44" i="68"/>
  <c r="I11" i="68"/>
  <c r="K11" i="68"/>
  <c r="I118" i="68"/>
  <c r="K118" i="68"/>
  <c r="J118" i="68"/>
  <c r="K58" i="68"/>
  <c r="I58" i="68"/>
  <c r="J58" i="68"/>
  <c r="L55" i="68"/>
  <c r="I55" i="68"/>
  <c r="J55" i="68"/>
  <c r="K62" i="68"/>
  <c r="I62" i="68"/>
  <c r="J62" i="68"/>
  <c r="A81" i="68"/>
  <c r="B81" i="68" s="1"/>
  <c r="L81" i="68"/>
  <c r="J67" i="68"/>
  <c r="A67" i="68"/>
  <c r="B67" i="68" s="1"/>
  <c r="I102" i="68"/>
  <c r="K102" i="68"/>
  <c r="J102" i="68"/>
  <c r="L73" i="68"/>
  <c r="A73" i="68"/>
  <c r="B73" i="68" s="1"/>
  <c r="I99" i="68"/>
  <c r="L99" i="68"/>
  <c r="J99" i="68"/>
  <c r="K57" i="68"/>
  <c r="J57" i="68"/>
  <c r="L63" i="68"/>
  <c r="J63" i="68"/>
  <c r="I63" i="68"/>
  <c r="I64" i="68"/>
  <c r="L64" i="68"/>
  <c r="L82" i="68"/>
  <c r="I110" i="68"/>
  <c r="K110" i="68"/>
  <c r="J110" i="68"/>
  <c r="L59" i="68"/>
  <c r="I59" i="68"/>
  <c r="J59" i="68"/>
  <c r="K76" i="68"/>
  <c r="A76" i="68"/>
  <c r="B76" i="68" s="1"/>
  <c r="L15" i="68"/>
  <c r="K48" i="68"/>
  <c r="I15" i="68"/>
  <c r="K15" i="68"/>
  <c r="I17" i="68"/>
  <c r="J17" i="68"/>
  <c r="K17" i="68"/>
  <c r="A77" i="68"/>
  <c r="B77" i="68" s="1"/>
  <c r="L77" i="68"/>
  <c r="K9" i="68"/>
  <c r="J9" i="68"/>
  <c r="I9" i="68"/>
  <c r="L86" i="68"/>
  <c r="K86" i="68"/>
  <c r="J86" i="68"/>
  <c r="K98" i="68"/>
  <c r="J98" i="68"/>
  <c r="I98" i="68"/>
  <c r="K84" i="68"/>
  <c r="A84" i="68"/>
  <c r="B84" i="68" s="1"/>
  <c r="K112" i="68"/>
  <c r="I79" i="68"/>
  <c r="L79" i="68"/>
  <c r="K79" i="68"/>
  <c r="J5" i="68"/>
  <c r="K5" i="68"/>
  <c r="I5" i="68"/>
  <c r="I126" i="68"/>
  <c r="K126" i="68"/>
  <c r="J126" i="68"/>
  <c r="J90" i="68"/>
  <c r="A69" i="68"/>
  <c r="B69" i="68" s="1"/>
  <c r="L69" i="68"/>
  <c r="I3" i="68"/>
  <c r="K36" i="68"/>
  <c r="L3" i="68"/>
  <c r="K3" i="68"/>
  <c r="K92" i="68"/>
  <c r="A92" i="68"/>
  <c r="B92" i="68" s="1"/>
  <c r="L75" i="68"/>
  <c r="K108" i="68"/>
  <c r="K75" i="68"/>
  <c r="I75" i="68"/>
  <c r="A88" i="68"/>
  <c r="B88" i="68" s="1"/>
  <c r="K88" i="68"/>
  <c r="I56" i="68"/>
  <c r="L56" i="68"/>
  <c r="K65" i="68"/>
  <c r="L65" i="68"/>
  <c r="J65" i="68"/>
  <c r="J97" i="68"/>
  <c r="K97" i="68"/>
  <c r="I97" i="68"/>
  <c r="I13" i="68"/>
  <c r="J13" i="68"/>
  <c r="K13" i="68"/>
  <c r="K27" i="67"/>
  <c r="I27" i="67"/>
  <c r="I115" i="67"/>
  <c r="L115" i="67"/>
  <c r="I111" i="67"/>
  <c r="L111" i="67"/>
  <c r="J111" i="67"/>
  <c r="L6" i="67"/>
  <c r="K106" i="67"/>
  <c r="J118" i="67"/>
  <c r="H29" i="67"/>
  <c r="J92" i="67"/>
  <c r="J45" i="67"/>
  <c r="K61" i="67"/>
  <c r="K53" i="67"/>
  <c r="K114" i="67"/>
  <c r="L105" i="67"/>
  <c r="K121" i="67"/>
  <c r="A93" i="67"/>
  <c r="B93" i="67" s="1"/>
  <c r="H27" i="67"/>
  <c r="J37" i="67"/>
  <c r="K28" i="67"/>
  <c r="I28" i="67" s="1"/>
  <c r="J61" i="67"/>
  <c r="K118" i="67"/>
  <c r="L121" i="67"/>
  <c r="J4" i="67"/>
  <c r="J11" i="67"/>
  <c r="A73" i="67"/>
  <c r="B73" i="67" s="1"/>
  <c r="A88" i="67"/>
  <c r="B88" i="67" s="1"/>
  <c r="I42" i="67"/>
  <c r="L4" i="67"/>
  <c r="A80" i="67"/>
  <c r="B80" i="67" s="1"/>
  <c r="L22" i="67"/>
  <c r="J53" i="67"/>
  <c r="I23" i="67"/>
  <c r="J73" i="67"/>
  <c r="J99" i="67"/>
  <c r="I99" i="67"/>
  <c r="L99" i="67"/>
  <c r="I107" i="67"/>
  <c r="L107" i="67"/>
  <c r="J107" i="67"/>
  <c r="J21" i="67"/>
  <c r="I21" i="67"/>
  <c r="K21" i="67"/>
  <c r="J29" i="67"/>
  <c r="I29" i="67"/>
  <c r="K29" i="67"/>
  <c r="L40" i="67"/>
  <c r="I40" i="67"/>
  <c r="I19" i="67"/>
  <c r="L19" i="67"/>
  <c r="K19" i="67"/>
  <c r="I63" i="67"/>
  <c r="K94" i="67"/>
  <c r="J114" i="67"/>
  <c r="J70" i="67"/>
  <c r="J115" i="67"/>
  <c r="L84" i="67"/>
  <c r="J22" i="67"/>
  <c r="L27" i="67"/>
  <c r="I124" i="67"/>
  <c r="I106" i="67"/>
  <c r="K48" i="67"/>
  <c r="K60" i="67"/>
  <c r="J14" i="67"/>
  <c r="L46" i="67"/>
  <c r="L67" i="67"/>
  <c r="K67" i="67"/>
  <c r="K52" i="67"/>
  <c r="K38" i="67"/>
  <c r="J42" i="67"/>
  <c r="J126" i="67"/>
  <c r="J36" i="67"/>
  <c r="K126" i="67"/>
  <c r="K12" i="67"/>
  <c r="L63" i="67"/>
  <c r="I48" i="67"/>
  <c r="I116" i="67"/>
  <c r="K20" i="67"/>
  <c r="I66" i="67"/>
  <c r="A66" i="67"/>
  <c r="B66" i="67" s="1"/>
  <c r="K76" i="67"/>
  <c r="I102" i="67"/>
  <c r="J102" i="67"/>
  <c r="I25" i="67"/>
  <c r="K102" i="67"/>
  <c r="K25" i="67"/>
  <c r="I110" i="67"/>
  <c r="K110" i="67"/>
  <c r="J110" i="67"/>
  <c r="I127" i="67"/>
  <c r="J127" i="67"/>
  <c r="K2" i="67"/>
  <c r="J2" i="67"/>
  <c r="L119" i="67"/>
  <c r="J47" i="67"/>
  <c r="L39" i="67"/>
  <c r="L47" i="67"/>
  <c r="K26" i="67"/>
  <c r="J26" i="67"/>
  <c r="I87" i="67"/>
  <c r="I119" i="67"/>
  <c r="K87" i="67"/>
  <c r="L57" i="67"/>
  <c r="J57" i="67"/>
  <c r="K57" i="67"/>
  <c r="L71" i="67"/>
  <c r="K71" i="67"/>
  <c r="I71" i="67"/>
  <c r="I103" i="67"/>
  <c r="J34" i="67"/>
  <c r="K34" i="67"/>
  <c r="L65" i="67"/>
  <c r="K65" i="67"/>
  <c r="J65" i="67"/>
  <c r="K120" i="67"/>
  <c r="K15" i="67"/>
  <c r="I15" i="67"/>
  <c r="K31" i="67"/>
  <c r="I31" i="67"/>
  <c r="J33" i="67"/>
  <c r="K33" i="67"/>
  <c r="I33" i="67"/>
  <c r="J17" i="67"/>
  <c r="K17" i="67"/>
  <c r="J39" i="67"/>
  <c r="I17" i="67"/>
  <c r="K7" i="67"/>
  <c r="K40" i="67"/>
  <c r="I7" i="67"/>
  <c r="L7" i="67"/>
  <c r="L86" i="67"/>
  <c r="K86" i="67"/>
  <c r="J86" i="67"/>
  <c r="K112" i="67"/>
  <c r="L79" i="67"/>
  <c r="K79" i="67"/>
  <c r="I79" i="67"/>
  <c r="A90" i="67"/>
  <c r="B90" i="67" s="1"/>
  <c r="I90" i="67"/>
  <c r="L78" i="67"/>
  <c r="K78" i="67"/>
  <c r="J78" i="67"/>
  <c r="I112" i="67"/>
  <c r="L112" i="67"/>
  <c r="K3" i="67"/>
  <c r="I3" i="67"/>
  <c r="L3" i="67"/>
  <c r="J88" i="67"/>
  <c r="I88" i="67"/>
  <c r="L88" i="67"/>
  <c r="I104" i="67"/>
  <c r="L104" i="67"/>
  <c r="A82" i="67"/>
  <c r="B82" i="67" s="1"/>
  <c r="I82" i="67"/>
  <c r="I128" i="67"/>
  <c r="L128" i="67"/>
  <c r="L125" i="67"/>
  <c r="K125" i="67"/>
  <c r="J125" i="67"/>
  <c r="I120" i="67"/>
  <c r="L120" i="67"/>
  <c r="L101" i="67"/>
  <c r="K101" i="67"/>
  <c r="J101" i="67"/>
  <c r="K128" i="67"/>
  <c r="I95" i="67"/>
  <c r="L95" i="67"/>
  <c r="K95" i="67"/>
  <c r="I56" i="67"/>
  <c r="L56" i="67"/>
  <c r="K93" i="67"/>
  <c r="J93" i="67"/>
  <c r="I93" i="67"/>
  <c r="L96" i="67"/>
  <c r="J96" i="67"/>
  <c r="I96" i="67"/>
  <c r="L77" i="67"/>
  <c r="A77" i="67"/>
  <c r="B77" i="67" s="1"/>
  <c r="A74" i="67"/>
  <c r="B74" i="67" s="1"/>
  <c r="I74" i="67"/>
  <c r="L75" i="67"/>
  <c r="K75" i="67"/>
  <c r="K108" i="67"/>
  <c r="I75" i="67"/>
  <c r="K68" i="67"/>
  <c r="A68" i="67"/>
  <c r="B68" i="67" s="1"/>
  <c r="L91" i="67"/>
  <c r="K91" i="67"/>
  <c r="K124" i="67"/>
  <c r="I91" i="67"/>
  <c r="K56" i="67"/>
  <c r="J80" i="67"/>
  <c r="I80" i="67"/>
  <c r="L80" i="67"/>
  <c r="I52" i="67"/>
  <c r="L52" i="67"/>
  <c r="K109" i="67"/>
  <c r="J109" i="67"/>
  <c r="L83" i="67"/>
  <c r="K83" i="67"/>
  <c r="K116" i="67"/>
  <c r="I83" i="67"/>
  <c r="H170" i="64"/>
  <c r="G170" i="64"/>
  <c r="I170" i="64"/>
  <c r="G165" i="64"/>
  <c r="J165" i="64"/>
  <c r="H165" i="64"/>
  <c r="J168" i="64"/>
  <c r="I168" i="64"/>
  <c r="G168" i="64"/>
  <c r="J169" i="64"/>
  <c r="H169" i="64"/>
  <c r="G169" i="64"/>
  <c r="C129" i="58"/>
  <c r="C128" i="58"/>
  <c r="C127" i="58"/>
  <c r="C126" i="58"/>
  <c r="C125" i="58"/>
  <c r="C124" i="58"/>
  <c r="C123" i="58"/>
  <c r="C122" i="58"/>
  <c r="C121" i="58"/>
  <c r="C120" i="58"/>
  <c r="C119" i="58"/>
  <c r="C118" i="58"/>
  <c r="C117" i="58"/>
  <c r="C116" i="58"/>
  <c r="C115" i="58"/>
  <c r="C114" i="58"/>
  <c r="C113" i="58"/>
  <c r="C112" i="58"/>
  <c r="C111" i="58"/>
  <c r="C110" i="58"/>
  <c r="C109" i="58"/>
  <c r="C108" i="58"/>
  <c r="C107" i="58"/>
  <c r="C106" i="58"/>
  <c r="C105" i="58"/>
  <c r="C104" i="58"/>
  <c r="C103" i="58"/>
  <c r="C102" i="58"/>
  <c r="C101" i="58"/>
  <c r="C100" i="58"/>
  <c r="C99" i="58"/>
  <c r="C98" i="58"/>
  <c r="C97" i="58"/>
  <c r="C96" i="58"/>
  <c r="C95" i="58"/>
  <c r="C94" i="58"/>
  <c r="C93" i="58"/>
  <c r="C92" i="58"/>
  <c r="C91" i="58"/>
  <c r="C90" i="58"/>
  <c r="C89" i="58"/>
  <c r="C88" i="58"/>
  <c r="C87" i="58"/>
  <c r="C86" i="58"/>
  <c r="C85" i="58"/>
  <c r="C84" i="58"/>
  <c r="C83" i="58"/>
  <c r="C82" i="58"/>
  <c r="C81" i="58"/>
  <c r="C80" i="58"/>
  <c r="C79" i="58"/>
  <c r="C78" i="58"/>
  <c r="C77" i="58"/>
  <c r="C76" i="58"/>
  <c r="C75" i="58"/>
  <c r="C74" i="58"/>
  <c r="C73" i="58"/>
  <c r="C72" i="58"/>
  <c r="C71" i="58"/>
  <c r="C70" i="58"/>
  <c r="C69" i="58"/>
  <c r="C68" i="58"/>
  <c r="C67" i="58"/>
  <c r="C66" i="58"/>
  <c r="C65" i="58"/>
  <c r="C64" i="58"/>
  <c r="C63" i="58"/>
  <c r="C62" i="58"/>
  <c r="C61" i="58"/>
  <c r="C60" i="58"/>
  <c r="C59" i="58"/>
  <c r="C58" i="58"/>
  <c r="C57" i="58"/>
  <c r="C56" i="58"/>
  <c r="C55" i="58"/>
  <c r="C54" i="58"/>
  <c r="C53" i="58"/>
  <c r="C52" i="58"/>
  <c r="C51" i="58"/>
  <c r="C50" i="58"/>
  <c r="C49" i="58"/>
  <c r="C48" i="58"/>
  <c r="C47" i="58"/>
  <c r="C46" i="58"/>
  <c r="C45" i="58"/>
  <c r="C44" i="58"/>
  <c r="C43" i="58"/>
  <c r="C42" i="58"/>
  <c r="C41" i="58"/>
  <c r="C40" i="58"/>
  <c r="C39" i="58"/>
  <c r="C38" i="58"/>
  <c r="C37" i="58"/>
  <c r="C36" i="58"/>
  <c r="C35" i="58"/>
  <c r="C34" i="58"/>
  <c r="C33" i="58"/>
  <c r="C32" i="58"/>
  <c r="C31" i="58"/>
  <c r="C30" i="58"/>
  <c r="C29" i="58"/>
  <c r="C28" i="58"/>
  <c r="C27" i="58"/>
  <c r="C26" i="58"/>
  <c r="C25" i="58"/>
  <c r="C24" i="58"/>
  <c r="C23" i="58"/>
  <c r="C22" i="58"/>
  <c r="C21" i="58"/>
  <c r="C20" i="58"/>
  <c r="C19" i="58"/>
  <c r="C18" i="58"/>
  <c r="C17" i="58"/>
  <c r="C16" i="58"/>
  <c r="C15" i="58"/>
  <c r="C14" i="58"/>
  <c r="C13" i="58"/>
  <c r="C12" i="58"/>
  <c r="C11" i="58"/>
  <c r="C10" i="58"/>
  <c r="C9" i="58"/>
  <c r="C8" i="58"/>
  <c r="C7" i="58"/>
  <c r="C6" i="58"/>
  <c r="C5" i="58"/>
  <c r="C4" i="58"/>
  <c r="C3" i="58"/>
  <c r="C2" i="58"/>
  <c r="I71" i="70" l="1"/>
  <c r="L71" i="70"/>
  <c r="K71" i="70"/>
  <c r="K104" i="70"/>
  <c r="L83" i="70"/>
  <c r="K116" i="70"/>
  <c r="K83" i="70"/>
  <c r="I83" i="70"/>
  <c r="K67" i="70"/>
  <c r="L67" i="70"/>
  <c r="I67" i="70"/>
  <c r="I35" i="67"/>
  <c r="J35" i="67"/>
  <c r="K44" i="67"/>
  <c r="I44" i="67"/>
  <c r="I5" i="67"/>
  <c r="J5" i="67"/>
  <c r="K90" i="68"/>
  <c r="K82" i="68"/>
  <c r="I80" i="68"/>
  <c r="J80" i="68"/>
  <c r="K60" i="68"/>
  <c r="L60" i="68"/>
  <c r="J55" i="69"/>
  <c r="I55" i="69"/>
  <c r="J63" i="69"/>
  <c r="J47" i="69"/>
  <c r="I47" i="69"/>
  <c r="J66" i="69"/>
  <c r="L72" i="67"/>
  <c r="J43" i="67"/>
  <c r="K14" i="67"/>
  <c r="I72" i="67"/>
  <c r="L43" i="67"/>
  <c r="L91" i="68"/>
  <c r="K128" i="68"/>
  <c r="L95" i="68"/>
  <c r="K95" i="68"/>
  <c r="I95" i="68"/>
  <c r="K124" i="68"/>
  <c r="L83" i="68"/>
  <c r="K116" i="68"/>
  <c r="I83" i="68"/>
  <c r="K83" i="68"/>
  <c r="I91" i="68"/>
  <c r="L72" i="68"/>
  <c r="I72" i="68"/>
  <c r="J72" i="68"/>
  <c r="K66" i="69"/>
  <c r="K66" i="70"/>
  <c r="J66" i="70"/>
  <c r="L66" i="70"/>
  <c r="I81" i="70"/>
  <c r="K81" i="70"/>
  <c r="J81" i="70"/>
  <c r="K77" i="70"/>
  <c r="J77" i="70"/>
  <c r="I77" i="70"/>
  <c r="L87" i="70"/>
  <c r="K120" i="70"/>
  <c r="I87" i="70"/>
  <c r="K87" i="70"/>
  <c r="K85" i="70"/>
  <c r="J85" i="70"/>
  <c r="I85" i="70"/>
  <c r="K93" i="70"/>
  <c r="J93" i="70"/>
  <c r="I93" i="70"/>
  <c r="J69" i="70"/>
  <c r="I69" i="70"/>
  <c r="K69" i="70"/>
  <c r="K89" i="70"/>
  <c r="I89" i="70"/>
  <c r="J89" i="70"/>
  <c r="J72" i="70"/>
  <c r="I72" i="70"/>
  <c r="L72" i="70"/>
  <c r="K97" i="70"/>
  <c r="J97" i="70"/>
  <c r="I97" i="70"/>
  <c r="L79" i="70"/>
  <c r="K112" i="70"/>
  <c r="I79" i="70"/>
  <c r="K79" i="70"/>
  <c r="J90" i="70"/>
  <c r="L90" i="70"/>
  <c r="K90" i="70"/>
  <c r="L96" i="70"/>
  <c r="J96" i="70"/>
  <c r="I96" i="70"/>
  <c r="J94" i="70"/>
  <c r="L94" i="70"/>
  <c r="K94" i="70"/>
  <c r="J78" i="70"/>
  <c r="K78" i="70"/>
  <c r="L78" i="70"/>
  <c r="L95" i="70"/>
  <c r="K128" i="70"/>
  <c r="K95" i="70"/>
  <c r="I95" i="70"/>
  <c r="J86" i="70"/>
  <c r="K86" i="70"/>
  <c r="L86" i="70"/>
  <c r="J82" i="70"/>
  <c r="L82" i="70"/>
  <c r="K82" i="70"/>
  <c r="J74" i="70"/>
  <c r="L74" i="70"/>
  <c r="K74" i="70"/>
  <c r="I96" i="69"/>
  <c r="L96" i="69"/>
  <c r="J96" i="69"/>
  <c r="K85" i="67"/>
  <c r="J85" i="67"/>
  <c r="I85" i="67"/>
  <c r="K81" i="69"/>
  <c r="J81" i="69"/>
  <c r="I81" i="69"/>
  <c r="J78" i="69"/>
  <c r="K78" i="69"/>
  <c r="L78" i="69"/>
  <c r="L83" i="69"/>
  <c r="K116" i="69"/>
  <c r="K83" i="69"/>
  <c r="I83" i="69"/>
  <c r="I77" i="69"/>
  <c r="K77" i="69"/>
  <c r="J77" i="69"/>
  <c r="L92" i="69"/>
  <c r="J92" i="69"/>
  <c r="I92" i="69"/>
  <c r="L75" i="69"/>
  <c r="K108" i="69"/>
  <c r="I75" i="69"/>
  <c r="K75" i="69"/>
  <c r="L74" i="69"/>
  <c r="K74" i="69"/>
  <c r="J74" i="69"/>
  <c r="L95" i="69"/>
  <c r="K95" i="69"/>
  <c r="I95" i="69"/>
  <c r="K128" i="69"/>
  <c r="K69" i="69"/>
  <c r="J69" i="69"/>
  <c r="I69" i="69"/>
  <c r="L79" i="69"/>
  <c r="K112" i="69"/>
  <c r="I79" i="69"/>
  <c r="K79" i="69"/>
  <c r="J86" i="69"/>
  <c r="L86" i="69"/>
  <c r="K86" i="69"/>
  <c r="J90" i="69"/>
  <c r="L90" i="69"/>
  <c r="K90" i="69"/>
  <c r="K97" i="69"/>
  <c r="J97" i="69"/>
  <c r="I97" i="69"/>
  <c r="J82" i="69"/>
  <c r="L82" i="69"/>
  <c r="K82" i="69"/>
  <c r="J94" i="69"/>
  <c r="K94" i="69"/>
  <c r="L94" i="69"/>
  <c r="K85" i="69"/>
  <c r="J85" i="69"/>
  <c r="I85" i="69"/>
  <c r="I93" i="69"/>
  <c r="K93" i="69"/>
  <c r="J93" i="69"/>
  <c r="J89" i="69"/>
  <c r="I89" i="69"/>
  <c r="K89" i="69"/>
  <c r="L87" i="69"/>
  <c r="I87" i="69"/>
  <c r="K120" i="69"/>
  <c r="K87" i="69"/>
  <c r="L67" i="68"/>
  <c r="K67" i="68"/>
  <c r="I67" i="68"/>
  <c r="K100" i="68"/>
  <c r="J81" i="68"/>
  <c r="I81" i="68"/>
  <c r="K81" i="68"/>
  <c r="K69" i="68"/>
  <c r="J69" i="68"/>
  <c r="I69" i="68"/>
  <c r="L84" i="68"/>
  <c r="I84" i="68"/>
  <c r="J84" i="68"/>
  <c r="L88" i="68"/>
  <c r="J88" i="68"/>
  <c r="I88" i="68"/>
  <c r="K77" i="68"/>
  <c r="J77" i="68"/>
  <c r="I77" i="68"/>
  <c r="J73" i="68"/>
  <c r="K73" i="68"/>
  <c r="I73" i="68"/>
  <c r="I92" i="68"/>
  <c r="L92" i="68"/>
  <c r="J92" i="68"/>
  <c r="L76" i="68"/>
  <c r="J76" i="68"/>
  <c r="I76" i="68"/>
  <c r="I11" i="67"/>
  <c r="K11" i="67"/>
  <c r="L11" i="67"/>
  <c r="J28" i="67"/>
  <c r="L28" i="67"/>
  <c r="K46" i="67"/>
  <c r="J46" i="67"/>
  <c r="I46" i="67"/>
  <c r="L36" i="67"/>
  <c r="I36" i="67"/>
  <c r="I76" i="67"/>
  <c r="J76" i="67"/>
  <c r="L76" i="67"/>
  <c r="J20" i="67"/>
  <c r="I20" i="67"/>
  <c r="L20" i="67"/>
  <c r="K36" i="67"/>
  <c r="J66" i="67"/>
  <c r="L66" i="67"/>
  <c r="K66" i="67"/>
  <c r="I12" i="67"/>
  <c r="L12" i="67"/>
  <c r="J12" i="67"/>
  <c r="K82" i="67"/>
  <c r="L82" i="67"/>
  <c r="J82" i="67"/>
  <c r="K90" i="67"/>
  <c r="J90" i="67"/>
  <c r="L90" i="67"/>
  <c r="J77" i="67"/>
  <c r="I77" i="67"/>
  <c r="K77" i="67"/>
  <c r="K74" i="67"/>
  <c r="L74" i="67"/>
  <c r="J74" i="67"/>
  <c r="L68" i="67"/>
  <c r="J68" i="67"/>
  <c r="I68" i="67"/>
  <c r="C2" i="59"/>
  <c r="A2" i="59" s="1"/>
  <c r="C12" i="59"/>
  <c r="C13" i="59"/>
  <c r="C14" i="59"/>
  <c r="C15" i="59"/>
  <c r="D15" i="59" s="1"/>
  <c r="C16" i="59"/>
  <c r="A16" i="59" s="1"/>
  <c r="C17" i="59"/>
  <c r="C18" i="59"/>
  <c r="D18" i="59" s="1"/>
  <c r="C19" i="59"/>
  <c r="C20" i="59"/>
  <c r="C21" i="59"/>
  <c r="C22" i="59"/>
  <c r="C23" i="59"/>
  <c r="C24" i="59"/>
  <c r="D24" i="59" s="1"/>
  <c r="C25" i="59"/>
  <c r="D25" i="59" s="1"/>
  <c r="C26" i="59"/>
  <c r="D26" i="59" s="1"/>
  <c r="C27" i="59"/>
  <c r="A27" i="59" s="1"/>
  <c r="C28" i="59"/>
  <c r="C29" i="59"/>
  <c r="C30" i="59"/>
  <c r="C31" i="59"/>
  <c r="D31" i="59" s="1"/>
  <c r="C32" i="59"/>
  <c r="A32" i="59" s="1"/>
  <c r="C33" i="59"/>
  <c r="C34" i="59"/>
  <c r="D34" i="59" s="1"/>
  <c r="C35" i="59"/>
  <c r="D35" i="59" s="1"/>
  <c r="C36" i="59"/>
  <c r="A36" i="59" s="1"/>
  <c r="C37" i="59"/>
  <c r="D37" i="59" s="1"/>
  <c r="C38" i="59"/>
  <c r="D38" i="59" s="1"/>
  <c r="C39" i="59"/>
  <c r="A39" i="59" s="1"/>
  <c r="C40" i="59"/>
  <c r="A40" i="59" s="1"/>
  <c r="C41" i="59"/>
  <c r="D41" i="59" s="1"/>
  <c r="C42" i="59"/>
  <c r="D42" i="59" s="1"/>
  <c r="C43" i="59"/>
  <c r="D43" i="59" s="1"/>
  <c r="C44" i="59"/>
  <c r="C45" i="59"/>
  <c r="A45" i="59" s="1"/>
  <c r="C46" i="59"/>
  <c r="C47" i="59"/>
  <c r="C48" i="59"/>
  <c r="D48" i="59" s="1"/>
  <c r="C49" i="59"/>
  <c r="A49" i="59" s="1"/>
  <c r="C50" i="59"/>
  <c r="C51" i="59"/>
  <c r="D51" i="59" s="1"/>
  <c r="C52" i="59"/>
  <c r="C53" i="59"/>
  <c r="D53" i="59" s="1"/>
  <c r="C54" i="59"/>
  <c r="D54" i="59" s="1"/>
  <c r="C55" i="59"/>
  <c r="C56" i="59"/>
  <c r="C57" i="59"/>
  <c r="A57" i="59" s="1"/>
  <c r="C58" i="59"/>
  <c r="C59" i="59"/>
  <c r="D59" i="59" s="1"/>
  <c r="C60" i="59"/>
  <c r="C61" i="59"/>
  <c r="C62" i="59"/>
  <c r="C63" i="59"/>
  <c r="A63" i="59" s="1"/>
  <c r="C64" i="59"/>
  <c r="D64" i="59" s="1"/>
  <c r="C65" i="59"/>
  <c r="A65" i="59" s="1"/>
  <c r="C66" i="59"/>
  <c r="A66" i="59" s="1"/>
  <c r="C67" i="59"/>
  <c r="C68" i="59"/>
  <c r="C69" i="59"/>
  <c r="C70" i="59"/>
  <c r="C71" i="59"/>
  <c r="C72" i="59"/>
  <c r="C73" i="59"/>
  <c r="A73" i="59" s="1"/>
  <c r="C74" i="59"/>
  <c r="D74" i="59" s="1"/>
  <c r="C75" i="59"/>
  <c r="C76" i="59"/>
  <c r="C77" i="59"/>
  <c r="C78" i="59"/>
  <c r="C79" i="59"/>
  <c r="D79" i="59" s="1"/>
  <c r="C80" i="59"/>
  <c r="A80" i="59" s="1"/>
  <c r="C81" i="59"/>
  <c r="D81" i="59" s="1"/>
  <c r="C82" i="59"/>
  <c r="D82" i="59" s="1"/>
  <c r="C83" i="59"/>
  <c r="C84" i="59"/>
  <c r="C85" i="59"/>
  <c r="A85" i="59" s="1"/>
  <c r="C86" i="59"/>
  <c r="C87" i="59"/>
  <c r="D87" i="59" s="1"/>
  <c r="C88" i="59"/>
  <c r="C89" i="59"/>
  <c r="A89" i="59" s="1"/>
  <c r="D89" i="59"/>
  <c r="C90" i="59"/>
  <c r="C91" i="59"/>
  <c r="C92" i="59"/>
  <c r="C93" i="59"/>
  <c r="C94" i="59"/>
  <c r="C95" i="59"/>
  <c r="C96" i="59"/>
  <c r="D96" i="59" s="1"/>
  <c r="C97" i="59"/>
  <c r="A97" i="59" s="1"/>
  <c r="C98" i="59"/>
  <c r="C99" i="59"/>
  <c r="C100" i="59"/>
  <c r="C101" i="59"/>
  <c r="C102" i="59"/>
  <c r="C103" i="59"/>
  <c r="C104" i="59"/>
  <c r="D104" i="59" s="1"/>
  <c r="C105" i="59"/>
  <c r="D105" i="59" s="1"/>
  <c r="C106" i="59"/>
  <c r="A106" i="59" s="1"/>
  <c r="C107" i="59"/>
  <c r="C108" i="59"/>
  <c r="C109" i="59"/>
  <c r="C110" i="59"/>
  <c r="C111" i="59"/>
  <c r="C112" i="59"/>
  <c r="A112" i="59" s="1"/>
  <c r="C113" i="59"/>
  <c r="C114" i="59"/>
  <c r="D114" i="59" s="1"/>
  <c r="C115" i="59"/>
  <c r="C116" i="59"/>
  <c r="C117" i="59"/>
  <c r="A117" i="59" s="1"/>
  <c r="C118" i="59"/>
  <c r="C119" i="59"/>
  <c r="D119" i="59" s="1"/>
  <c r="C120" i="59"/>
  <c r="A120" i="59" s="1"/>
  <c r="C121" i="59"/>
  <c r="D121" i="59" s="1"/>
  <c r="C122" i="59"/>
  <c r="C123" i="59"/>
  <c r="C124" i="59"/>
  <c r="C125" i="59"/>
  <c r="C126" i="59"/>
  <c r="C127" i="59"/>
  <c r="C128" i="59"/>
  <c r="D128" i="59" s="1"/>
  <c r="C129" i="59"/>
  <c r="D129" i="59" s="1"/>
  <c r="C9" i="59"/>
  <c r="C10" i="59"/>
  <c r="C11" i="59"/>
  <c r="C3" i="59"/>
  <c r="A3" i="59" s="1"/>
  <c r="C4" i="59"/>
  <c r="A4" i="59" s="1"/>
  <c r="C5" i="59"/>
  <c r="C6" i="59"/>
  <c r="D6" i="59" s="1"/>
  <c r="C7" i="59"/>
  <c r="C8" i="59"/>
  <c r="E2" i="28"/>
  <c r="AX2" i="28" s="1"/>
  <c r="E129" i="40"/>
  <c r="E2" i="12"/>
  <c r="H3" i="12"/>
  <c r="H2" i="12"/>
  <c r="J2" i="12" s="1"/>
  <c r="AO2" i="28"/>
  <c r="H2" i="59"/>
  <c r="J2" i="59" s="1"/>
  <c r="H3" i="59"/>
  <c r="J3" i="59" s="1"/>
  <c r="H4" i="59"/>
  <c r="H5" i="59"/>
  <c r="J5" i="59" s="1"/>
  <c r="N5" i="59" s="1"/>
  <c r="H6" i="59"/>
  <c r="H7" i="59"/>
  <c r="J7" i="59" s="1"/>
  <c r="H8" i="59"/>
  <c r="J8" i="59" s="1"/>
  <c r="H9" i="59"/>
  <c r="J9" i="59" s="1"/>
  <c r="H10" i="59"/>
  <c r="J10" i="59" s="1"/>
  <c r="H11" i="59"/>
  <c r="J11" i="59" s="1"/>
  <c r="H12" i="59"/>
  <c r="H13" i="59"/>
  <c r="J13" i="59" s="1"/>
  <c r="H14" i="59"/>
  <c r="H15" i="59"/>
  <c r="J15" i="59" s="1"/>
  <c r="L15" i="59" s="1"/>
  <c r="H16" i="59"/>
  <c r="J16" i="59" s="1"/>
  <c r="H17" i="59"/>
  <c r="J17" i="59" s="1"/>
  <c r="H18" i="59"/>
  <c r="J18" i="59" s="1"/>
  <c r="H19" i="59"/>
  <c r="J19" i="59" s="1"/>
  <c r="H20" i="59"/>
  <c r="J20" i="59" s="1"/>
  <c r="M20" i="59" s="1"/>
  <c r="H21" i="59"/>
  <c r="H22" i="59"/>
  <c r="H23" i="59"/>
  <c r="H24" i="59"/>
  <c r="J24" i="59" s="1"/>
  <c r="H25" i="59"/>
  <c r="J25" i="59"/>
  <c r="L25" i="59" s="1"/>
  <c r="H26" i="59"/>
  <c r="J26" i="59" s="1"/>
  <c r="H27" i="59"/>
  <c r="J27" i="59" s="1"/>
  <c r="H28" i="59"/>
  <c r="H29" i="59"/>
  <c r="J29" i="59" s="1"/>
  <c r="H30" i="59"/>
  <c r="J30" i="59" s="1"/>
  <c r="H31" i="59"/>
  <c r="J31" i="59" s="1"/>
  <c r="H32" i="59"/>
  <c r="J32" i="59" s="1"/>
  <c r="H33" i="59"/>
  <c r="J33" i="59" s="1"/>
  <c r="L33" i="59" s="1"/>
  <c r="H34" i="59"/>
  <c r="J34" i="59" s="1"/>
  <c r="M34" i="59" s="1"/>
  <c r="H35" i="59"/>
  <c r="J35" i="59" s="1"/>
  <c r="H36" i="59"/>
  <c r="H37" i="59"/>
  <c r="J37" i="59" s="1"/>
  <c r="M37" i="59" s="1"/>
  <c r="H38" i="59"/>
  <c r="H39" i="59"/>
  <c r="J39" i="59" s="1"/>
  <c r="L39" i="59" s="1"/>
  <c r="H40" i="59"/>
  <c r="H41" i="59"/>
  <c r="J41" i="59" s="1"/>
  <c r="H42" i="59"/>
  <c r="J42" i="59" s="1"/>
  <c r="H43" i="59"/>
  <c r="H44" i="59"/>
  <c r="J44" i="59" s="1"/>
  <c r="H45" i="59"/>
  <c r="J45" i="59" s="1"/>
  <c r="H46" i="59"/>
  <c r="J46" i="59" s="1"/>
  <c r="N46" i="59" s="1"/>
  <c r="H47" i="59"/>
  <c r="J47" i="59" s="1"/>
  <c r="M47" i="59" s="1"/>
  <c r="H48" i="59"/>
  <c r="J48" i="59" s="1"/>
  <c r="N48" i="59" s="1"/>
  <c r="H49" i="59"/>
  <c r="J49" i="59" s="1"/>
  <c r="L49" i="59" s="1"/>
  <c r="H50" i="59"/>
  <c r="H51" i="59"/>
  <c r="J51" i="59" s="1"/>
  <c r="H52" i="59"/>
  <c r="J52" i="59" s="1"/>
  <c r="H53" i="59"/>
  <c r="J53" i="59" s="1"/>
  <c r="H54" i="59"/>
  <c r="J54" i="59" s="1"/>
  <c r="N54" i="59" s="1"/>
  <c r="H55" i="59"/>
  <c r="J55" i="59" s="1"/>
  <c r="M55" i="59" s="1"/>
  <c r="H56" i="59"/>
  <c r="J56" i="59" s="1"/>
  <c r="H57" i="59"/>
  <c r="J57" i="59" s="1"/>
  <c r="N57" i="59" s="1"/>
  <c r="H58" i="59"/>
  <c r="H59" i="59"/>
  <c r="J59" i="59" s="1"/>
  <c r="N59" i="59" s="1"/>
  <c r="H60" i="59"/>
  <c r="J60" i="59" s="1"/>
  <c r="H61" i="59"/>
  <c r="J61" i="59" s="1"/>
  <c r="N61" i="59" s="1"/>
  <c r="H62" i="59"/>
  <c r="J62" i="59" s="1"/>
  <c r="H63" i="59"/>
  <c r="H64" i="59"/>
  <c r="J64" i="59" s="1"/>
  <c r="M64" i="59" s="1"/>
  <c r="H65" i="59"/>
  <c r="J65" i="59" s="1"/>
  <c r="M65" i="59" s="1"/>
  <c r="H66" i="59"/>
  <c r="H67" i="59"/>
  <c r="J67" i="59" s="1"/>
  <c r="H68" i="59"/>
  <c r="J68" i="59" s="1"/>
  <c r="H69" i="59"/>
  <c r="J69" i="59" s="1"/>
  <c r="H70" i="59"/>
  <c r="H71" i="59"/>
  <c r="J71" i="59" s="1"/>
  <c r="M71" i="59" s="1"/>
  <c r="H72" i="59"/>
  <c r="J72" i="59" s="1"/>
  <c r="H73" i="59"/>
  <c r="J73" i="59" s="1"/>
  <c r="N73" i="59" s="1"/>
  <c r="H74" i="59"/>
  <c r="J74" i="59" s="1"/>
  <c r="H75" i="59"/>
  <c r="J75" i="59" s="1"/>
  <c r="H76" i="59"/>
  <c r="J76" i="59" s="1"/>
  <c r="H77" i="59"/>
  <c r="J77" i="59" s="1"/>
  <c r="H78" i="59"/>
  <c r="J78" i="59" s="1"/>
  <c r="H79" i="59"/>
  <c r="J79" i="59" s="1"/>
  <c r="N79" i="59" s="1"/>
  <c r="H80" i="59"/>
  <c r="J80" i="59" s="1"/>
  <c r="L80" i="59" s="1"/>
  <c r="H81" i="59"/>
  <c r="J81" i="59" s="1"/>
  <c r="L81" i="59" s="1"/>
  <c r="H82" i="59"/>
  <c r="H83" i="59"/>
  <c r="J83" i="59" s="1"/>
  <c r="H84" i="59"/>
  <c r="J84" i="59" s="1"/>
  <c r="H85" i="59"/>
  <c r="J85" i="59" s="1"/>
  <c r="H86" i="59"/>
  <c r="J86" i="59" s="1"/>
  <c r="H87" i="59"/>
  <c r="J87" i="59" s="1"/>
  <c r="H88" i="59"/>
  <c r="J88" i="59" s="1"/>
  <c r="H89" i="59"/>
  <c r="J89" i="59" s="1"/>
  <c r="L89" i="59" s="1"/>
  <c r="H90" i="59"/>
  <c r="J90" i="59" s="1"/>
  <c r="L90" i="59" s="1"/>
  <c r="H91" i="59"/>
  <c r="J91" i="59" s="1"/>
  <c r="M91" i="59" s="1"/>
  <c r="H92" i="59"/>
  <c r="J92" i="59" s="1"/>
  <c r="H93" i="59"/>
  <c r="J93" i="59" s="1"/>
  <c r="H94" i="59"/>
  <c r="J94" i="59" s="1"/>
  <c r="H95" i="59"/>
  <c r="J95" i="59" s="1"/>
  <c r="H96" i="59"/>
  <c r="J96" i="59" s="1"/>
  <c r="H97" i="59"/>
  <c r="J97" i="59" s="1"/>
  <c r="M97" i="59" s="1"/>
  <c r="H98" i="59"/>
  <c r="J98" i="59" s="1"/>
  <c r="H99" i="59"/>
  <c r="J99" i="59" s="1"/>
  <c r="H100" i="59"/>
  <c r="J100" i="59" s="1"/>
  <c r="H101" i="59"/>
  <c r="J101" i="59" s="1"/>
  <c r="H102" i="59"/>
  <c r="H103" i="59"/>
  <c r="J103" i="59" s="1"/>
  <c r="H104" i="59"/>
  <c r="J104" i="59" s="1"/>
  <c r="L104" i="59" s="1"/>
  <c r="H105" i="59"/>
  <c r="J105" i="59" s="1"/>
  <c r="N105" i="59" s="1"/>
  <c r="H106" i="59"/>
  <c r="J106" i="59" s="1"/>
  <c r="H107" i="59"/>
  <c r="J107" i="59" s="1"/>
  <c r="H108" i="59"/>
  <c r="J108" i="59" s="1"/>
  <c r="H109" i="59"/>
  <c r="J109" i="59" s="1"/>
  <c r="H110" i="59"/>
  <c r="J110" i="59" s="1"/>
  <c r="H111" i="59"/>
  <c r="H112" i="59"/>
  <c r="J112" i="59" s="1"/>
  <c r="M112" i="59" s="1"/>
  <c r="H113" i="59"/>
  <c r="J113" i="59" s="1"/>
  <c r="N113" i="59" s="1"/>
  <c r="H114" i="59"/>
  <c r="J114" i="59" s="1"/>
  <c r="H115" i="59"/>
  <c r="J115" i="59" s="1"/>
  <c r="H116" i="59"/>
  <c r="H117" i="59"/>
  <c r="J117" i="59" s="1"/>
  <c r="H118" i="59"/>
  <c r="J118" i="59" s="1"/>
  <c r="H119" i="59"/>
  <c r="H120" i="59"/>
  <c r="J120" i="59" s="1"/>
  <c r="N120" i="59" s="1"/>
  <c r="H121" i="59"/>
  <c r="J121" i="59" s="1"/>
  <c r="H122" i="59"/>
  <c r="J122" i="59" s="1"/>
  <c r="H123" i="59"/>
  <c r="H124" i="59"/>
  <c r="J124" i="59" s="1"/>
  <c r="L124" i="59" s="1"/>
  <c r="H125" i="59"/>
  <c r="J125" i="59" s="1"/>
  <c r="H126" i="59"/>
  <c r="H127" i="59"/>
  <c r="J127" i="59" s="1"/>
  <c r="N127" i="59" s="1"/>
  <c r="H128" i="59"/>
  <c r="J128" i="59" s="1"/>
  <c r="H129" i="59"/>
  <c r="J129" i="59" s="1"/>
  <c r="L129" i="59" s="1"/>
  <c r="E3" i="59"/>
  <c r="E4" i="59"/>
  <c r="AX4" i="59" s="1"/>
  <c r="E5" i="59"/>
  <c r="E6" i="59"/>
  <c r="AX6" i="59" s="1"/>
  <c r="E7" i="59"/>
  <c r="AX7" i="59" s="1"/>
  <c r="E8" i="59"/>
  <c r="AX8" i="59" s="1"/>
  <c r="E9" i="59"/>
  <c r="E10" i="59"/>
  <c r="AX10" i="59" s="1"/>
  <c r="E11" i="59"/>
  <c r="AX11" i="59" s="1"/>
  <c r="E12" i="59"/>
  <c r="AX12" i="59" s="1"/>
  <c r="E13" i="59"/>
  <c r="E14" i="59"/>
  <c r="AX14" i="59" s="1"/>
  <c r="E15" i="59"/>
  <c r="AX15" i="59" s="1"/>
  <c r="E16" i="59"/>
  <c r="AX16" i="59" s="1"/>
  <c r="E17" i="59"/>
  <c r="E18" i="59"/>
  <c r="AH18" i="59" s="1"/>
  <c r="E19" i="59"/>
  <c r="E20" i="59"/>
  <c r="AX20" i="59" s="1"/>
  <c r="E21" i="59"/>
  <c r="E22" i="59"/>
  <c r="AX22" i="59" s="1"/>
  <c r="E23" i="59"/>
  <c r="AX23" i="59" s="1"/>
  <c r="E24" i="59"/>
  <c r="AX24" i="59" s="1"/>
  <c r="E25" i="59"/>
  <c r="AX25" i="59" s="1"/>
  <c r="E26" i="59"/>
  <c r="E27" i="59"/>
  <c r="E28" i="59"/>
  <c r="AX28" i="59" s="1"/>
  <c r="E29" i="59"/>
  <c r="E30" i="59"/>
  <c r="AX30" i="59" s="1"/>
  <c r="E31" i="59"/>
  <c r="AX31" i="59" s="1"/>
  <c r="E32" i="59"/>
  <c r="AX32" i="59" s="1"/>
  <c r="E33" i="59"/>
  <c r="E34" i="59"/>
  <c r="F34" i="59" s="1"/>
  <c r="G34" i="59" s="1"/>
  <c r="E35" i="59"/>
  <c r="AX35" i="59" s="1"/>
  <c r="E36" i="59"/>
  <c r="AX36" i="59" s="1"/>
  <c r="E37" i="59"/>
  <c r="E38" i="59"/>
  <c r="AX38" i="59" s="1"/>
  <c r="E39" i="59"/>
  <c r="AX39" i="59" s="1"/>
  <c r="E40" i="59"/>
  <c r="F40" i="59" s="1"/>
  <c r="G40" i="59" s="1"/>
  <c r="E41" i="59"/>
  <c r="AH41" i="59" s="1"/>
  <c r="E42" i="59"/>
  <c r="E43" i="59"/>
  <c r="E44" i="59"/>
  <c r="AX44" i="59" s="1"/>
  <c r="E45" i="59"/>
  <c r="E46" i="59"/>
  <c r="AH46" i="59" s="1"/>
  <c r="E47" i="59"/>
  <c r="E48" i="59"/>
  <c r="AX48" i="59" s="1"/>
  <c r="E49" i="59"/>
  <c r="E50" i="59"/>
  <c r="AX50" i="59" s="1"/>
  <c r="E51" i="59"/>
  <c r="E52" i="59"/>
  <c r="F52" i="59" s="1"/>
  <c r="G52" i="59" s="1"/>
  <c r="E53" i="59"/>
  <c r="AX53" i="59" s="1"/>
  <c r="E54" i="59"/>
  <c r="E55" i="59"/>
  <c r="AH55" i="59" s="1"/>
  <c r="E56" i="59"/>
  <c r="AX56" i="59" s="1"/>
  <c r="E57" i="59"/>
  <c r="AX57" i="59" s="1"/>
  <c r="E58" i="59"/>
  <c r="AX58" i="59" s="1"/>
  <c r="E59" i="59"/>
  <c r="E60" i="59"/>
  <c r="AX60" i="59" s="1"/>
  <c r="E61" i="59"/>
  <c r="E62" i="59"/>
  <c r="E63" i="59"/>
  <c r="AX63" i="59" s="1"/>
  <c r="E64" i="59"/>
  <c r="AX64" i="59" s="1"/>
  <c r="E65" i="59"/>
  <c r="AX65" i="59" s="1"/>
  <c r="E66" i="59"/>
  <c r="AX66" i="59" s="1"/>
  <c r="E67" i="59"/>
  <c r="AX67" i="59" s="1"/>
  <c r="E68" i="59"/>
  <c r="AX68" i="59" s="1"/>
  <c r="E69" i="59"/>
  <c r="AX69" i="59" s="1"/>
  <c r="E70" i="59"/>
  <c r="AX70" i="59" s="1"/>
  <c r="E71" i="59"/>
  <c r="AX71" i="59" s="1"/>
  <c r="E72" i="59"/>
  <c r="AX72" i="59" s="1"/>
  <c r="E73" i="59"/>
  <c r="AX73" i="59" s="1"/>
  <c r="E74" i="59"/>
  <c r="E75" i="59"/>
  <c r="AX75" i="59" s="1"/>
  <c r="E76" i="59"/>
  <c r="AX76" i="59" s="1"/>
  <c r="E77" i="59"/>
  <c r="AX77" i="59" s="1"/>
  <c r="E78" i="59"/>
  <c r="AX78" i="59" s="1"/>
  <c r="E79" i="59"/>
  <c r="AX79" i="59" s="1"/>
  <c r="E80" i="59"/>
  <c r="F80" i="59" s="1"/>
  <c r="G80" i="59" s="1"/>
  <c r="E81" i="59"/>
  <c r="AX81" i="59" s="1"/>
  <c r="E82" i="59"/>
  <c r="E83" i="59"/>
  <c r="AX83" i="59" s="1"/>
  <c r="E84" i="59"/>
  <c r="AX84" i="59" s="1"/>
  <c r="E85" i="59"/>
  <c r="AX85" i="59" s="1"/>
  <c r="E86" i="59"/>
  <c r="AX86" i="59" s="1"/>
  <c r="E87" i="59"/>
  <c r="E88" i="59"/>
  <c r="AX88" i="59" s="1"/>
  <c r="E89" i="59"/>
  <c r="F89" i="59" s="1"/>
  <c r="G89" i="59" s="1"/>
  <c r="S89" i="59" s="1"/>
  <c r="E90" i="59"/>
  <c r="AX90" i="59" s="1"/>
  <c r="E91" i="59"/>
  <c r="AX91" i="59" s="1"/>
  <c r="E92" i="59"/>
  <c r="AX92" i="59" s="1"/>
  <c r="E93" i="59"/>
  <c r="AX93" i="59" s="1"/>
  <c r="E94" i="59"/>
  <c r="AX94" i="59" s="1"/>
  <c r="F94" i="59"/>
  <c r="G94" i="59" s="1"/>
  <c r="R94" i="59" s="1"/>
  <c r="E95" i="59"/>
  <c r="AX95" i="59" s="1"/>
  <c r="E96" i="59"/>
  <c r="E97" i="59"/>
  <c r="AX97" i="59" s="1"/>
  <c r="E98" i="59"/>
  <c r="F98" i="59" s="1"/>
  <c r="G98" i="59" s="1"/>
  <c r="E99" i="59"/>
  <c r="AX99" i="59" s="1"/>
  <c r="E100" i="59"/>
  <c r="AX100" i="59" s="1"/>
  <c r="E101" i="59"/>
  <c r="AX101" i="59" s="1"/>
  <c r="E102" i="59"/>
  <c r="AX102" i="59" s="1"/>
  <c r="E103" i="59"/>
  <c r="F103" i="59" s="1"/>
  <c r="G103" i="59" s="1"/>
  <c r="E104" i="59"/>
  <c r="E105" i="59"/>
  <c r="E106" i="59"/>
  <c r="E107" i="59"/>
  <c r="AX107" i="59" s="1"/>
  <c r="E108" i="59"/>
  <c r="AX108" i="59" s="1"/>
  <c r="E109" i="59"/>
  <c r="AX109" i="59" s="1"/>
  <c r="F109" i="59"/>
  <c r="G109" i="59" s="1"/>
  <c r="AE109" i="59" s="1" a="1"/>
  <c r="AE109" i="59" s="1"/>
  <c r="E110" i="59"/>
  <c r="AX110" i="59" s="1"/>
  <c r="E111" i="59"/>
  <c r="AX111" i="59" s="1"/>
  <c r="E112" i="59"/>
  <c r="E113" i="59"/>
  <c r="AX113" i="59" s="1"/>
  <c r="E114" i="59"/>
  <c r="AX114" i="59" s="1"/>
  <c r="E115" i="59"/>
  <c r="AX115" i="59" s="1"/>
  <c r="E116" i="59"/>
  <c r="E117" i="59"/>
  <c r="AX117" i="59" s="1"/>
  <c r="E118" i="59"/>
  <c r="AX118" i="59" s="1"/>
  <c r="E119" i="59"/>
  <c r="E120" i="59"/>
  <c r="AX120" i="59" s="1"/>
  <c r="E121" i="59"/>
  <c r="AX121" i="59" s="1"/>
  <c r="E122" i="59"/>
  <c r="F122" i="59" s="1"/>
  <c r="G122" i="59" s="1"/>
  <c r="W122" i="59" s="1"/>
  <c r="E123" i="59"/>
  <c r="AX123" i="59" s="1"/>
  <c r="E124" i="59"/>
  <c r="AX124" i="59" s="1"/>
  <c r="E125" i="59"/>
  <c r="F125" i="59" s="1"/>
  <c r="G125" i="59" s="1"/>
  <c r="U125" i="59" s="1"/>
  <c r="E126" i="59"/>
  <c r="E127" i="59"/>
  <c r="E128" i="59"/>
  <c r="F128" i="59" s="1"/>
  <c r="G128" i="59" s="1"/>
  <c r="Z128" i="59" s="1"/>
  <c r="AZ128" i="59" s="1"/>
  <c r="E129" i="59"/>
  <c r="AX129" i="59" s="1"/>
  <c r="E2" i="59"/>
  <c r="AE145" i="59" a="1"/>
  <c r="AE145" i="59" s="1"/>
  <c r="AE144" i="59" a="1"/>
  <c r="AE144" i="59" s="1"/>
  <c r="AE143" i="59" a="1"/>
  <c r="AE143" i="59" s="1"/>
  <c r="AE142" i="59" a="1"/>
  <c r="AE142" i="59" s="1"/>
  <c r="AE141" i="59" a="1"/>
  <c r="AE141" i="59" s="1"/>
  <c r="AE140" i="59" a="1"/>
  <c r="AE140" i="59" s="1"/>
  <c r="AE139" i="59" a="1"/>
  <c r="AE139" i="59" s="1"/>
  <c r="AE138" i="59" a="1"/>
  <c r="AE138" i="59" s="1"/>
  <c r="AE137" i="59" a="1"/>
  <c r="AE137" i="59" s="1"/>
  <c r="AE136" i="59" a="1"/>
  <c r="AE136" i="59" s="1"/>
  <c r="AE135" i="59" a="1"/>
  <c r="AE135" i="59"/>
  <c r="AE134" i="59" a="1"/>
  <c r="AE134" i="59" s="1"/>
  <c r="AE133" i="59" a="1"/>
  <c r="AE133" i="59" s="1"/>
  <c r="AE132" i="59" a="1"/>
  <c r="AE132" i="59" s="1"/>
  <c r="AE131" i="59" a="1"/>
  <c r="AE131" i="59" s="1"/>
  <c r="AE130" i="59" a="1"/>
  <c r="AE130" i="59" s="1"/>
  <c r="AT129" i="59"/>
  <c r="AR129" i="59"/>
  <c r="AO129" i="59"/>
  <c r="AT128" i="59"/>
  <c r="AR128" i="59"/>
  <c r="AO128" i="59"/>
  <c r="AT127" i="59"/>
  <c r="AR127" i="59"/>
  <c r="AO127" i="59"/>
  <c r="AT126" i="59"/>
  <c r="AR126" i="59"/>
  <c r="AO126" i="59"/>
  <c r="J126" i="59"/>
  <c r="AT125" i="59"/>
  <c r="AR125" i="59"/>
  <c r="AO125" i="59"/>
  <c r="AT124" i="59"/>
  <c r="AR124" i="59"/>
  <c r="AO124" i="59"/>
  <c r="AT123" i="59"/>
  <c r="AR123" i="59"/>
  <c r="AO123" i="59"/>
  <c r="J123" i="59"/>
  <c r="F123" i="59"/>
  <c r="G123" i="59" s="1"/>
  <c r="AE123" i="59" s="1" a="1"/>
  <c r="AE123" i="59" s="1"/>
  <c r="AT122" i="59"/>
  <c r="AR122" i="59"/>
  <c r="AO122" i="59"/>
  <c r="AT121" i="59"/>
  <c r="AR121" i="59"/>
  <c r="AO121" i="59"/>
  <c r="AT120" i="59"/>
  <c r="AR120" i="59"/>
  <c r="AO120" i="59"/>
  <c r="AT119" i="59"/>
  <c r="AR119" i="59"/>
  <c r="AO119" i="59"/>
  <c r="J119" i="59"/>
  <c r="AT118" i="59"/>
  <c r="AR118" i="59"/>
  <c r="AO118" i="59"/>
  <c r="F118" i="59"/>
  <c r="G118" i="59" s="1"/>
  <c r="AT117" i="59"/>
  <c r="AR117" i="59"/>
  <c r="AO117" i="59"/>
  <c r="AT116" i="59"/>
  <c r="AR116" i="59"/>
  <c r="AO116" i="59"/>
  <c r="J116" i="59"/>
  <c r="AT115" i="59"/>
  <c r="AR115" i="59"/>
  <c r="AO115" i="59"/>
  <c r="AT114" i="59"/>
  <c r="AR114" i="59"/>
  <c r="AO114" i="59"/>
  <c r="AT113" i="59"/>
  <c r="AR113" i="59"/>
  <c r="AO113" i="59"/>
  <c r="AT112" i="59"/>
  <c r="AR112" i="59"/>
  <c r="AO112" i="59"/>
  <c r="AT111" i="59"/>
  <c r="AR111" i="59"/>
  <c r="AO111" i="59"/>
  <c r="J111" i="59"/>
  <c r="AT110" i="59"/>
  <c r="AR110" i="59"/>
  <c r="AO110" i="59"/>
  <c r="AT109" i="59"/>
  <c r="AR109" i="59"/>
  <c r="AO109" i="59"/>
  <c r="AT108" i="59"/>
  <c r="AR108" i="59"/>
  <c r="AO108" i="59"/>
  <c r="AT107" i="59"/>
  <c r="AR107" i="59"/>
  <c r="AO107" i="59"/>
  <c r="AT106" i="59"/>
  <c r="AR106" i="59"/>
  <c r="AO106" i="59"/>
  <c r="AT105" i="59"/>
  <c r="AR105" i="59"/>
  <c r="AO105" i="59"/>
  <c r="AT104" i="59"/>
  <c r="AR104" i="59"/>
  <c r="AO104" i="59"/>
  <c r="AT103" i="59"/>
  <c r="AR103" i="59"/>
  <c r="AO103" i="59"/>
  <c r="AT102" i="59"/>
  <c r="AR102" i="59"/>
  <c r="AO102" i="59"/>
  <c r="J102" i="59"/>
  <c r="AT101" i="59"/>
  <c r="AR101" i="59"/>
  <c r="AO101" i="59"/>
  <c r="AT100" i="59"/>
  <c r="AR100" i="59"/>
  <c r="AO100" i="59"/>
  <c r="F100" i="59"/>
  <c r="G100" i="59" s="1"/>
  <c r="S100" i="59" s="1"/>
  <c r="AT99" i="59"/>
  <c r="AR99" i="59"/>
  <c r="AO99" i="59"/>
  <c r="AT98" i="59"/>
  <c r="AR98" i="59"/>
  <c r="AO98" i="59"/>
  <c r="AT97" i="59"/>
  <c r="AR97" i="59"/>
  <c r="AO97" i="59"/>
  <c r="AT96" i="59"/>
  <c r="AR96" i="59"/>
  <c r="AO96" i="59"/>
  <c r="AT95" i="59"/>
  <c r="AR95" i="59"/>
  <c r="AO95" i="59"/>
  <c r="AT94" i="59"/>
  <c r="AR94" i="59"/>
  <c r="AO94" i="59"/>
  <c r="AT93" i="59"/>
  <c r="AR93" i="59"/>
  <c r="AO93" i="59"/>
  <c r="AT92" i="59"/>
  <c r="AR92" i="59"/>
  <c r="AO92" i="59"/>
  <c r="AT91" i="59"/>
  <c r="AR91" i="59"/>
  <c r="AO91" i="59"/>
  <c r="AT90" i="59"/>
  <c r="AR90" i="59"/>
  <c r="AO90" i="59"/>
  <c r="AT89" i="59"/>
  <c r="AR89" i="59"/>
  <c r="AO89" i="59"/>
  <c r="AT88" i="59"/>
  <c r="AR88" i="59"/>
  <c r="AO88" i="59"/>
  <c r="M88" i="59"/>
  <c r="AT87" i="59"/>
  <c r="AR87" i="59"/>
  <c r="AO87" i="59"/>
  <c r="AT86" i="59"/>
  <c r="AR86" i="59"/>
  <c r="AO86" i="59"/>
  <c r="AT85" i="59"/>
  <c r="AR85" i="59"/>
  <c r="AO85" i="59"/>
  <c r="AT84" i="59"/>
  <c r="AR84" i="59"/>
  <c r="AO84" i="59"/>
  <c r="AT83" i="59"/>
  <c r="AR83" i="59"/>
  <c r="AO83" i="59"/>
  <c r="AT82" i="59"/>
  <c r="AR82" i="59"/>
  <c r="AO82" i="59"/>
  <c r="J82" i="59"/>
  <c r="AT81" i="59"/>
  <c r="AR81" i="59"/>
  <c r="AO81" i="59"/>
  <c r="AT80" i="59"/>
  <c r="AR80" i="59"/>
  <c r="AO80" i="59"/>
  <c r="AT79" i="59"/>
  <c r="AR79" i="59"/>
  <c r="AO79" i="59"/>
  <c r="AT78" i="59"/>
  <c r="AR78" i="59"/>
  <c r="AO78" i="59"/>
  <c r="F78" i="59"/>
  <c r="G78" i="59" s="1"/>
  <c r="R78" i="59" s="1"/>
  <c r="AT77" i="59"/>
  <c r="AR77" i="59"/>
  <c r="AO77" i="59"/>
  <c r="AT76" i="59"/>
  <c r="AR76" i="59"/>
  <c r="AO76" i="59"/>
  <c r="AT75" i="59"/>
  <c r="AR75" i="59"/>
  <c r="AO75" i="59"/>
  <c r="AT74" i="59"/>
  <c r="AR74" i="59"/>
  <c r="AO74" i="59"/>
  <c r="AT73" i="59"/>
  <c r="AO73" i="59"/>
  <c r="AT72" i="59"/>
  <c r="AO72" i="59"/>
  <c r="AT71" i="59"/>
  <c r="AO71" i="59"/>
  <c r="AT70" i="59"/>
  <c r="AO70" i="59"/>
  <c r="J70" i="59"/>
  <c r="F70" i="59"/>
  <c r="G70" i="59" s="1"/>
  <c r="AT69" i="59"/>
  <c r="AO69" i="59"/>
  <c r="AT68" i="59"/>
  <c r="AO68" i="59"/>
  <c r="AT67" i="59"/>
  <c r="AO67" i="59"/>
  <c r="AT66" i="59"/>
  <c r="AO66" i="59"/>
  <c r="J66" i="59"/>
  <c r="AT65" i="59"/>
  <c r="AT64" i="59"/>
  <c r="A64" i="59"/>
  <c r="AT63" i="59"/>
  <c r="J63" i="59"/>
  <c r="N63" i="59" s="1"/>
  <c r="AT62" i="59"/>
  <c r="AT61" i="59"/>
  <c r="AT60" i="59"/>
  <c r="AH60" i="59"/>
  <c r="F60" i="59"/>
  <c r="G60" i="59" s="1"/>
  <c r="S60" i="59" s="1"/>
  <c r="AT59" i="59"/>
  <c r="AT58" i="59"/>
  <c r="J58" i="59"/>
  <c r="M58" i="59" s="1"/>
  <c r="AT57" i="59"/>
  <c r="AT56" i="59"/>
  <c r="AT55" i="59"/>
  <c r="AT54" i="59"/>
  <c r="A54" i="59"/>
  <c r="AT53" i="59"/>
  <c r="A53" i="59"/>
  <c r="AT52" i="59"/>
  <c r="AT51" i="59"/>
  <c r="AT50" i="59"/>
  <c r="J50" i="59"/>
  <c r="AT49" i="59"/>
  <c r="AJ49" i="59"/>
  <c r="AL49" i="59" s="1"/>
  <c r="AT48" i="59"/>
  <c r="AJ48" i="59"/>
  <c r="AL48" i="59" s="1"/>
  <c r="A48" i="59"/>
  <c r="AT47" i="59"/>
  <c r="AJ47" i="59"/>
  <c r="AL47" i="59" s="1"/>
  <c r="AT46" i="59"/>
  <c r="AJ46" i="59"/>
  <c r="AL46" i="59" s="1"/>
  <c r="A46" i="59"/>
  <c r="D46" i="59"/>
  <c r="AT45" i="59"/>
  <c r="AJ45" i="59"/>
  <c r="AL45" i="59" s="1"/>
  <c r="D45" i="59"/>
  <c r="AT44" i="59"/>
  <c r="AJ44" i="59"/>
  <c r="AL44" i="59" s="1"/>
  <c r="AT43" i="59"/>
  <c r="AJ43" i="59"/>
  <c r="AL43" i="59" s="1"/>
  <c r="J43" i="59"/>
  <c r="AT42" i="59"/>
  <c r="AJ42" i="59"/>
  <c r="AL42" i="59" s="1"/>
  <c r="AT41" i="59"/>
  <c r="AJ41" i="59"/>
  <c r="AK41" i="59" s="1"/>
  <c r="AT40" i="59"/>
  <c r="AJ40" i="59"/>
  <c r="AK40" i="59" s="1"/>
  <c r="J40" i="59"/>
  <c r="AT39" i="59"/>
  <c r="AJ39" i="59"/>
  <c r="AK39" i="59" s="1"/>
  <c r="AT38" i="59"/>
  <c r="AJ38" i="59"/>
  <c r="AK38" i="59" s="1"/>
  <c r="J38" i="59"/>
  <c r="AT37" i="59"/>
  <c r="AJ37" i="59"/>
  <c r="AK37" i="59" s="1"/>
  <c r="AT36" i="59"/>
  <c r="AJ36" i="59"/>
  <c r="AK36" i="59" s="1"/>
  <c r="J36" i="59"/>
  <c r="F36" i="59"/>
  <c r="G36" i="59" s="1"/>
  <c r="AT35" i="59"/>
  <c r="AJ35" i="59"/>
  <c r="AK35" i="59" s="1"/>
  <c r="A35" i="59"/>
  <c r="AT34" i="59"/>
  <c r="AJ34" i="59"/>
  <c r="AK34" i="59" s="1"/>
  <c r="AT33" i="59"/>
  <c r="AT32" i="59"/>
  <c r="AT31" i="59"/>
  <c r="AH31" i="59"/>
  <c r="F31" i="59"/>
  <c r="G31" i="59" s="1"/>
  <c r="AT30" i="59"/>
  <c r="AT29" i="59"/>
  <c r="AT28" i="59"/>
  <c r="J28" i="59"/>
  <c r="M28" i="59" s="1"/>
  <c r="AT27" i="59"/>
  <c r="AT26" i="59"/>
  <c r="AT25" i="59"/>
  <c r="AO25" i="59"/>
  <c r="F25" i="59"/>
  <c r="G25" i="59" s="1"/>
  <c r="AT24" i="59"/>
  <c r="AO24" i="59"/>
  <c r="AT23" i="59"/>
  <c r="AO23" i="59"/>
  <c r="J23" i="59"/>
  <c r="AT22" i="59"/>
  <c r="AO22" i="59"/>
  <c r="J22" i="59"/>
  <c r="L22" i="59" s="1"/>
  <c r="AT21" i="59"/>
  <c r="AO21" i="59"/>
  <c r="J21" i="59"/>
  <c r="M21" i="59" s="1"/>
  <c r="D21" i="59"/>
  <c r="A21" i="59"/>
  <c r="AT20" i="59"/>
  <c r="AO20" i="59"/>
  <c r="F20" i="59"/>
  <c r="G20" i="59" s="1"/>
  <c r="AT19" i="59"/>
  <c r="AO19" i="59"/>
  <c r="AT18" i="59"/>
  <c r="AO18" i="59"/>
  <c r="AT17" i="59"/>
  <c r="AO17" i="59"/>
  <c r="AT16" i="59"/>
  <c r="AO16" i="59"/>
  <c r="D16" i="59"/>
  <c r="AT15" i="59"/>
  <c r="AO15" i="59"/>
  <c r="AT14" i="59"/>
  <c r="AO14" i="59"/>
  <c r="AH14" i="59"/>
  <c r="J14" i="59"/>
  <c r="N14" i="59" s="1"/>
  <c r="AT13" i="59"/>
  <c r="AO13" i="59"/>
  <c r="AT12" i="59"/>
  <c r="AO12" i="59"/>
  <c r="AH12" i="59"/>
  <c r="J12" i="59"/>
  <c r="AT11" i="59"/>
  <c r="AO11" i="59"/>
  <c r="AT10" i="59"/>
  <c r="AO10" i="59"/>
  <c r="AT9" i="59"/>
  <c r="AO9" i="59"/>
  <c r="AT8" i="59"/>
  <c r="AO8" i="59"/>
  <c r="F8" i="59"/>
  <c r="G8" i="59" s="1"/>
  <c r="V8" i="59" s="1"/>
  <c r="AY8" i="59" s="1"/>
  <c r="AT7" i="59"/>
  <c r="AO7" i="59"/>
  <c r="AH7" i="59"/>
  <c r="AT6" i="59"/>
  <c r="AO6" i="59"/>
  <c r="J6" i="59"/>
  <c r="AT5" i="59"/>
  <c r="AO5" i="59"/>
  <c r="AT4" i="59"/>
  <c r="AO4" i="59"/>
  <c r="J4" i="59"/>
  <c r="AT3" i="59"/>
  <c r="AO3" i="59"/>
  <c r="D3" i="59"/>
  <c r="AT2" i="59"/>
  <c r="AO2" i="59"/>
  <c r="AC2" i="59"/>
  <c r="F2" i="59"/>
  <c r="G2" i="59" s="1"/>
  <c r="AU2" i="59" s="1"/>
  <c r="H2" i="58"/>
  <c r="J2" i="58" s="1"/>
  <c r="N2" i="58" s="1"/>
  <c r="H3" i="58"/>
  <c r="J3" i="58" s="1"/>
  <c r="M3" i="58" s="1"/>
  <c r="H4" i="58"/>
  <c r="J4" i="58" s="1"/>
  <c r="H5" i="58"/>
  <c r="J5" i="58" s="1"/>
  <c r="M5" i="58" s="1"/>
  <c r="H6" i="58"/>
  <c r="J6" i="58" s="1"/>
  <c r="H7" i="58"/>
  <c r="H8" i="58"/>
  <c r="J8" i="58" s="1"/>
  <c r="N8" i="58" s="1"/>
  <c r="H9" i="58"/>
  <c r="H10" i="58"/>
  <c r="J10" i="58" s="1"/>
  <c r="H11" i="58"/>
  <c r="J11" i="58" s="1"/>
  <c r="N11" i="58" s="1"/>
  <c r="H12" i="58"/>
  <c r="J12" i="58" s="1"/>
  <c r="AB12" i="58" s="1"/>
  <c r="H13" i="58"/>
  <c r="J13" i="58" s="1"/>
  <c r="AB13" i="58" s="1"/>
  <c r="H14" i="58"/>
  <c r="J14" i="58" s="1"/>
  <c r="M14" i="58" s="1"/>
  <c r="AG14" i="58" s="1"/>
  <c r="H15" i="58"/>
  <c r="H16" i="58"/>
  <c r="J16" i="58" s="1"/>
  <c r="M16" i="58" s="1"/>
  <c r="H17" i="58"/>
  <c r="H18" i="58"/>
  <c r="J18" i="58" s="1"/>
  <c r="H19" i="58"/>
  <c r="J19" i="58" s="1"/>
  <c r="H20" i="58"/>
  <c r="J20" i="58" s="1"/>
  <c r="P20" i="58" s="1"/>
  <c r="H21" i="58"/>
  <c r="J21" i="58" s="1"/>
  <c r="H22" i="58"/>
  <c r="H23" i="58"/>
  <c r="H24" i="58"/>
  <c r="J24" i="58" s="1"/>
  <c r="H25" i="58"/>
  <c r="J25" i="58" s="1"/>
  <c r="M25" i="58" s="1"/>
  <c r="H26" i="58"/>
  <c r="J26" i="58" s="1"/>
  <c r="H27" i="58"/>
  <c r="J27" i="58" s="1"/>
  <c r="H28" i="58"/>
  <c r="J28" i="58" s="1"/>
  <c r="H29" i="58"/>
  <c r="J29" i="58" s="1"/>
  <c r="N29" i="58" s="1"/>
  <c r="H30" i="58"/>
  <c r="J30" i="58" s="1"/>
  <c r="H31" i="58"/>
  <c r="H32" i="58"/>
  <c r="J32" i="58" s="1"/>
  <c r="H33" i="58"/>
  <c r="J33" i="58" s="1"/>
  <c r="H34" i="58"/>
  <c r="H35" i="58"/>
  <c r="J35" i="58" s="1"/>
  <c r="H36" i="58"/>
  <c r="J36" i="58" s="1"/>
  <c r="H37" i="58"/>
  <c r="J37" i="58" s="1"/>
  <c r="H38" i="58"/>
  <c r="J38" i="58" s="1"/>
  <c r="M38" i="58" s="1"/>
  <c r="H39" i="58"/>
  <c r="H40" i="58"/>
  <c r="J40" i="58" s="1"/>
  <c r="H41" i="58"/>
  <c r="H42" i="58"/>
  <c r="H43" i="58"/>
  <c r="J43" i="58" s="1"/>
  <c r="L43" i="58" s="1"/>
  <c r="H44" i="58"/>
  <c r="J44" i="58" s="1"/>
  <c r="H45" i="58"/>
  <c r="H46" i="58"/>
  <c r="J46" i="58" s="1"/>
  <c r="H47" i="58"/>
  <c r="J47" i="58" s="1"/>
  <c r="H48" i="58"/>
  <c r="J48" i="58" s="1"/>
  <c r="H49" i="58"/>
  <c r="J49" i="58" s="1"/>
  <c r="H50" i="58"/>
  <c r="H51" i="58"/>
  <c r="J51" i="58" s="1"/>
  <c r="H52" i="58"/>
  <c r="J52" i="58" s="1"/>
  <c r="V52" i="58" s="1"/>
  <c r="AY52" i="58" s="1"/>
  <c r="H53" i="58"/>
  <c r="J53" i="58" s="1"/>
  <c r="H54" i="58"/>
  <c r="J54" i="58" s="1"/>
  <c r="H55" i="58"/>
  <c r="H56" i="58"/>
  <c r="J56" i="58" s="1"/>
  <c r="H57" i="58"/>
  <c r="J57" i="58" s="1"/>
  <c r="H58" i="58"/>
  <c r="J58" i="58" s="1"/>
  <c r="H59" i="58"/>
  <c r="J59" i="58" s="1"/>
  <c r="H60" i="58"/>
  <c r="J60" i="58" s="1"/>
  <c r="AB60" i="58" s="1"/>
  <c r="H61" i="58"/>
  <c r="J61" i="58" s="1"/>
  <c r="H62" i="58"/>
  <c r="J62" i="58" s="1"/>
  <c r="H63" i="58"/>
  <c r="H64" i="58"/>
  <c r="J64" i="58" s="1"/>
  <c r="H65" i="58"/>
  <c r="J65" i="58" s="1"/>
  <c r="H66" i="58"/>
  <c r="J66" i="58" s="1"/>
  <c r="M66" i="58" s="1"/>
  <c r="H67" i="58"/>
  <c r="J67" i="58" s="1"/>
  <c r="H68" i="58"/>
  <c r="J68" i="58" s="1"/>
  <c r="H69" i="58"/>
  <c r="J69" i="58" s="1"/>
  <c r="L69" i="58" s="1"/>
  <c r="H70" i="58"/>
  <c r="H71" i="58"/>
  <c r="H72" i="58"/>
  <c r="J72" i="58" s="1"/>
  <c r="H73" i="58"/>
  <c r="J73" i="58" s="1"/>
  <c r="H74" i="58"/>
  <c r="H75" i="58"/>
  <c r="J75" i="58" s="1"/>
  <c r="M75" i="58" s="1"/>
  <c r="H76" i="58"/>
  <c r="J76" i="58" s="1"/>
  <c r="H77" i="58"/>
  <c r="J77" i="58" s="1"/>
  <c r="M77" i="58" s="1"/>
  <c r="H78" i="58"/>
  <c r="H79" i="58"/>
  <c r="H80" i="58"/>
  <c r="J80" i="58" s="1"/>
  <c r="H81" i="58"/>
  <c r="J81" i="58" s="1"/>
  <c r="N81" i="58" s="1"/>
  <c r="H82" i="58"/>
  <c r="J82" i="58" s="1"/>
  <c r="H83" i="58"/>
  <c r="J83" i="58" s="1"/>
  <c r="H84" i="58"/>
  <c r="J84" i="58" s="1"/>
  <c r="M84" i="58" s="1"/>
  <c r="H85" i="58"/>
  <c r="J85" i="58" s="1"/>
  <c r="M85" i="58" s="1"/>
  <c r="H86" i="58"/>
  <c r="H87" i="58"/>
  <c r="J87" i="58" s="1"/>
  <c r="H88" i="58"/>
  <c r="J88" i="58" s="1"/>
  <c r="H89" i="58"/>
  <c r="J89" i="58" s="1"/>
  <c r="H90" i="58"/>
  <c r="J90" i="58" s="1"/>
  <c r="M90" i="58" s="1"/>
  <c r="H91" i="58"/>
  <c r="J91" i="58" s="1"/>
  <c r="N91" i="58" s="1"/>
  <c r="H92" i="58"/>
  <c r="J92" i="58" s="1"/>
  <c r="H93" i="58"/>
  <c r="J93" i="58" s="1"/>
  <c r="L93" i="58" s="1"/>
  <c r="H94" i="58"/>
  <c r="H95" i="58"/>
  <c r="J95" i="58" s="1"/>
  <c r="H96" i="58"/>
  <c r="J96" i="58"/>
  <c r="H97" i="58"/>
  <c r="J97" i="58" s="1"/>
  <c r="M97" i="58" s="1"/>
  <c r="H98" i="58"/>
  <c r="J98" i="58" s="1"/>
  <c r="M98" i="58" s="1"/>
  <c r="H99" i="58"/>
  <c r="J99" i="58" s="1"/>
  <c r="H100" i="58"/>
  <c r="J100" i="58" s="1"/>
  <c r="H101" i="58"/>
  <c r="H102" i="58"/>
  <c r="H103" i="58"/>
  <c r="H104" i="58"/>
  <c r="J104" i="58" s="1"/>
  <c r="H105" i="58"/>
  <c r="J105" i="58" s="1"/>
  <c r="H106" i="58"/>
  <c r="J106" i="58" s="1"/>
  <c r="L106" i="58" s="1"/>
  <c r="H107" i="58"/>
  <c r="J107" i="58" s="1"/>
  <c r="H108" i="58"/>
  <c r="J108" i="58" s="1"/>
  <c r="H109" i="58"/>
  <c r="H110" i="58"/>
  <c r="H111" i="58"/>
  <c r="J111" i="58" s="1"/>
  <c r="H112" i="58"/>
  <c r="J112" i="58" s="1"/>
  <c r="H113" i="58"/>
  <c r="J113" i="58" s="1"/>
  <c r="H114" i="58"/>
  <c r="J114" i="58" s="1"/>
  <c r="N114" i="58" s="1"/>
  <c r="H115" i="58"/>
  <c r="J115" i="58" s="1"/>
  <c r="L115" i="58" s="1"/>
  <c r="H116" i="58"/>
  <c r="J116" i="58" s="1"/>
  <c r="H117" i="58"/>
  <c r="J117" i="58" s="1"/>
  <c r="H118" i="58"/>
  <c r="H119" i="58"/>
  <c r="J119" i="58" s="1"/>
  <c r="L119" i="58" s="1"/>
  <c r="H120" i="58"/>
  <c r="J120" i="58"/>
  <c r="H121" i="58"/>
  <c r="J121" i="58" s="1"/>
  <c r="H122" i="58"/>
  <c r="H123" i="58"/>
  <c r="J123" i="58" s="1"/>
  <c r="H124" i="58"/>
  <c r="H125" i="58"/>
  <c r="J125" i="58" s="1"/>
  <c r="H126" i="58"/>
  <c r="H127" i="58"/>
  <c r="J127" i="58" s="1"/>
  <c r="H128" i="58"/>
  <c r="J128" i="58" s="1"/>
  <c r="H129" i="58"/>
  <c r="J129" i="58" s="1"/>
  <c r="E3" i="58"/>
  <c r="AX3" i="58" s="1"/>
  <c r="E4" i="58"/>
  <c r="AX4" i="58" s="1"/>
  <c r="E5" i="58"/>
  <c r="AX5" i="58" s="1"/>
  <c r="E6" i="58"/>
  <c r="AX6" i="58" s="1"/>
  <c r="E7" i="58"/>
  <c r="E8" i="58"/>
  <c r="AH8" i="58" s="1"/>
  <c r="E9" i="58"/>
  <c r="AX9" i="58" s="1"/>
  <c r="E10" i="58"/>
  <c r="F10" i="58" s="1"/>
  <c r="G10" i="58" s="1"/>
  <c r="S10" i="58" s="1"/>
  <c r="E11" i="58"/>
  <c r="AX11" i="58" s="1"/>
  <c r="E12" i="58"/>
  <c r="E13" i="58"/>
  <c r="AX13" i="58" s="1"/>
  <c r="E14" i="58"/>
  <c r="AX14" i="58" s="1"/>
  <c r="E15" i="58"/>
  <c r="E16" i="58"/>
  <c r="E17" i="58"/>
  <c r="E18" i="58"/>
  <c r="AH18" i="58" s="1"/>
  <c r="E19" i="58"/>
  <c r="AX19" i="58" s="1"/>
  <c r="E20" i="58"/>
  <c r="AX20" i="58" s="1"/>
  <c r="E21" i="58"/>
  <c r="E22" i="58"/>
  <c r="AX22" i="58" s="1"/>
  <c r="E23" i="58"/>
  <c r="E24" i="58"/>
  <c r="E25" i="58"/>
  <c r="AX25" i="58" s="1"/>
  <c r="E26" i="58"/>
  <c r="F26" i="58" s="1"/>
  <c r="G26" i="58" s="1"/>
  <c r="AB26" i="58" s="1"/>
  <c r="E27" i="58"/>
  <c r="AX27" i="58" s="1"/>
  <c r="E28" i="58"/>
  <c r="E29" i="58"/>
  <c r="AH29" i="58" s="1"/>
  <c r="E30" i="58"/>
  <c r="AX30" i="58" s="1"/>
  <c r="E31" i="58"/>
  <c r="E32" i="58"/>
  <c r="E33" i="58"/>
  <c r="F33" i="58" s="1"/>
  <c r="G33" i="58" s="1"/>
  <c r="E34" i="58"/>
  <c r="AX34" i="58" s="1"/>
  <c r="E35" i="58"/>
  <c r="AX35" i="58" s="1"/>
  <c r="E36" i="58"/>
  <c r="AX36" i="58" s="1"/>
  <c r="E37" i="58"/>
  <c r="AX37" i="58" s="1"/>
  <c r="E38" i="58"/>
  <c r="AX38" i="58" s="1"/>
  <c r="E39" i="58"/>
  <c r="E40" i="58"/>
  <c r="E41" i="58"/>
  <c r="AX41" i="58" s="1"/>
  <c r="E42" i="58"/>
  <c r="AH42" i="58" s="1"/>
  <c r="E43" i="58"/>
  <c r="AH43" i="58" s="1"/>
  <c r="E44" i="58"/>
  <c r="AX44" i="58" s="1"/>
  <c r="E45" i="58"/>
  <c r="E46" i="58"/>
  <c r="AX46" i="58" s="1"/>
  <c r="E47" i="58"/>
  <c r="F47" i="58" s="1"/>
  <c r="G47" i="58" s="1"/>
  <c r="R47" i="58" s="1"/>
  <c r="E48" i="58"/>
  <c r="E49" i="58"/>
  <c r="AH49" i="58" s="1"/>
  <c r="E50" i="58"/>
  <c r="AX50" i="58" s="1"/>
  <c r="E51" i="58"/>
  <c r="AX51" i="58" s="1"/>
  <c r="E52" i="58"/>
  <c r="AX52" i="58" s="1"/>
  <c r="E53" i="58"/>
  <c r="AX53" i="58" s="1"/>
  <c r="E54" i="58"/>
  <c r="AX54" i="58" s="1"/>
  <c r="E55" i="58"/>
  <c r="AX55" i="58" s="1"/>
  <c r="E56" i="58"/>
  <c r="E57" i="58"/>
  <c r="AX57" i="58" s="1"/>
  <c r="E58" i="58"/>
  <c r="AX58" i="58" s="1"/>
  <c r="E59" i="58"/>
  <c r="AX59" i="58" s="1"/>
  <c r="E60" i="58"/>
  <c r="AX60" i="58" s="1"/>
  <c r="E61" i="58"/>
  <c r="E62" i="58"/>
  <c r="AX62" i="58" s="1"/>
  <c r="E63" i="58"/>
  <c r="E64" i="58"/>
  <c r="E65" i="58"/>
  <c r="AX65" i="58" s="1"/>
  <c r="E66" i="58"/>
  <c r="AG66" i="58" s="1"/>
  <c r="E67" i="58"/>
  <c r="AX67" i="58" s="1"/>
  <c r="E68" i="58"/>
  <c r="AX68" i="58" s="1"/>
  <c r="E69" i="58"/>
  <c r="AX69" i="58" s="1"/>
  <c r="E70" i="58"/>
  <c r="AX70" i="58" s="1"/>
  <c r="E71" i="58"/>
  <c r="AX71" i="58" s="1"/>
  <c r="E72" i="58"/>
  <c r="E73" i="58"/>
  <c r="AX73" i="58" s="1"/>
  <c r="E74" i="58"/>
  <c r="AX74" i="58" s="1"/>
  <c r="E75" i="58"/>
  <c r="AX75" i="58" s="1"/>
  <c r="E76" i="58"/>
  <c r="AX76" i="58" s="1"/>
  <c r="E77" i="58"/>
  <c r="AX77" i="58" s="1"/>
  <c r="E78" i="58"/>
  <c r="AX78" i="58" s="1"/>
  <c r="E79" i="58"/>
  <c r="AX79" i="58" s="1"/>
  <c r="E80" i="58"/>
  <c r="E81" i="58"/>
  <c r="AX81" i="58" s="1"/>
  <c r="E82" i="58"/>
  <c r="AX82" i="58" s="1"/>
  <c r="E83" i="58"/>
  <c r="AX83" i="58" s="1"/>
  <c r="E84" i="58"/>
  <c r="AX84" i="58" s="1"/>
  <c r="E85" i="58"/>
  <c r="AX85" i="58" s="1"/>
  <c r="E86" i="58"/>
  <c r="AX86" i="58" s="1"/>
  <c r="E87" i="58"/>
  <c r="E88" i="58"/>
  <c r="E89" i="58"/>
  <c r="AX89" i="58" s="1"/>
  <c r="E90" i="58"/>
  <c r="AX90" i="58" s="1"/>
  <c r="E91" i="58"/>
  <c r="AX91" i="58" s="1"/>
  <c r="E92" i="58"/>
  <c r="AX92" i="58" s="1"/>
  <c r="E93" i="58"/>
  <c r="AX93" i="58" s="1"/>
  <c r="E94" i="58"/>
  <c r="E95" i="58"/>
  <c r="E96" i="58"/>
  <c r="AX96" i="58" s="1"/>
  <c r="E97" i="58"/>
  <c r="AX97" i="58" s="1"/>
  <c r="E98" i="58"/>
  <c r="AX98" i="58" s="1"/>
  <c r="E99" i="58"/>
  <c r="AX99" i="58" s="1"/>
  <c r="E100" i="58"/>
  <c r="AX100" i="58" s="1"/>
  <c r="E101" i="58"/>
  <c r="AX101" i="58" s="1"/>
  <c r="E102" i="58"/>
  <c r="E103" i="58"/>
  <c r="AX103" i="58" s="1"/>
  <c r="E104" i="58"/>
  <c r="AX104" i="58" s="1"/>
  <c r="E105" i="58"/>
  <c r="AX105" i="58" s="1"/>
  <c r="E106" i="58"/>
  <c r="AX106" i="58" s="1"/>
  <c r="E107" i="58"/>
  <c r="AX107" i="58" s="1"/>
  <c r="E108" i="58"/>
  <c r="AX108" i="58" s="1"/>
  <c r="E109" i="58"/>
  <c r="AX109" i="58" s="1"/>
  <c r="E110" i="58"/>
  <c r="AX110" i="58" s="1"/>
  <c r="E111" i="58"/>
  <c r="AX111" i="58" s="1"/>
  <c r="E112" i="58"/>
  <c r="AX112" i="58" s="1"/>
  <c r="E113" i="58"/>
  <c r="AX113" i="58" s="1"/>
  <c r="E114" i="58"/>
  <c r="AX114" i="58" s="1"/>
  <c r="E115" i="58"/>
  <c r="AX115" i="58" s="1"/>
  <c r="E116" i="58"/>
  <c r="AX116" i="58" s="1"/>
  <c r="E117" i="58"/>
  <c r="AX117" i="58" s="1"/>
  <c r="E118" i="58"/>
  <c r="AX118" i="58" s="1"/>
  <c r="E119" i="58"/>
  <c r="AX119" i="58" s="1"/>
  <c r="E120" i="58"/>
  <c r="AX120" i="58" s="1"/>
  <c r="E121" i="58"/>
  <c r="AX121" i="58" s="1"/>
  <c r="E122" i="58"/>
  <c r="E123" i="58"/>
  <c r="AX123" i="58" s="1"/>
  <c r="E124" i="58"/>
  <c r="E125" i="58"/>
  <c r="AX125" i="58" s="1"/>
  <c r="E126" i="58"/>
  <c r="AX126" i="58" s="1"/>
  <c r="E127" i="58"/>
  <c r="AX127" i="58" s="1"/>
  <c r="E128" i="58"/>
  <c r="AX128" i="58" s="1"/>
  <c r="E129" i="58"/>
  <c r="AX129" i="58" s="1"/>
  <c r="E2" i="58"/>
  <c r="AE145" i="58" a="1"/>
  <c r="AE145" i="58" s="1"/>
  <c r="AE144" i="58" a="1"/>
  <c r="AE144" i="58" s="1"/>
  <c r="AE143" i="58" a="1"/>
  <c r="AE143" i="58" s="1"/>
  <c r="AE142" i="58" a="1"/>
  <c r="AE142" i="58"/>
  <c r="AE141" i="58" a="1"/>
  <c r="AE141" i="58" s="1"/>
  <c r="AE140" i="58" a="1"/>
  <c r="AE140" i="58" s="1"/>
  <c r="AE139" i="58" a="1"/>
  <c r="AE139" i="58" s="1"/>
  <c r="AE138" i="58" a="1"/>
  <c r="AE138" i="58" s="1"/>
  <c r="AE137" i="58" a="1"/>
  <c r="AE137" i="58" s="1"/>
  <c r="AE136" i="58" a="1"/>
  <c r="AE136" i="58" s="1"/>
  <c r="AE135" i="58" a="1"/>
  <c r="AE135" i="58" s="1"/>
  <c r="AE134" i="58" a="1"/>
  <c r="AE134" i="58" s="1"/>
  <c r="AE133" i="58" a="1"/>
  <c r="AE133" i="58" s="1"/>
  <c r="AE132" i="58" a="1"/>
  <c r="AE132" i="58" s="1"/>
  <c r="AE131" i="58" a="1"/>
  <c r="AE131" i="58" s="1"/>
  <c r="AE130" i="58" a="1"/>
  <c r="AE130" i="58" s="1"/>
  <c r="AT129" i="58"/>
  <c r="AR129" i="58"/>
  <c r="AO129" i="58"/>
  <c r="A129" i="58"/>
  <c r="AT128" i="58"/>
  <c r="AR128" i="58"/>
  <c r="AO128" i="58"/>
  <c r="AT127" i="58"/>
  <c r="AR127" i="58"/>
  <c r="AO127" i="58"/>
  <c r="AT126" i="58"/>
  <c r="AR126" i="58"/>
  <c r="AO126" i="58"/>
  <c r="J126" i="58"/>
  <c r="N126" i="58" s="1"/>
  <c r="D126" i="58"/>
  <c r="AT125" i="58"/>
  <c r="AR125" i="58"/>
  <c r="AO125" i="58"/>
  <c r="A125" i="58"/>
  <c r="AT124" i="58"/>
  <c r="AR124" i="58"/>
  <c r="AO124" i="58"/>
  <c r="J124" i="58"/>
  <c r="N124" i="58" s="1"/>
  <c r="AT123" i="58"/>
  <c r="AR123" i="58"/>
  <c r="AO123" i="58"/>
  <c r="D123" i="58"/>
  <c r="AT122" i="58"/>
  <c r="AR122" i="58"/>
  <c r="AO122" i="58"/>
  <c r="J122" i="58"/>
  <c r="M122" i="58" s="1"/>
  <c r="AT121" i="58"/>
  <c r="AR121" i="58"/>
  <c r="AO121" i="58"/>
  <c r="AT120" i="58"/>
  <c r="AR120" i="58"/>
  <c r="AO120" i="58"/>
  <c r="AT119" i="58"/>
  <c r="AR119" i="58"/>
  <c r="AO119" i="58"/>
  <c r="AT118" i="58"/>
  <c r="AR118" i="58"/>
  <c r="AO118" i="58"/>
  <c r="J118" i="58"/>
  <c r="N118" i="58" s="1"/>
  <c r="AT117" i="58"/>
  <c r="AR117" i="58"/>
  <c r="AO117" i="58"/>
  <c r="F117" i="58"/>
  <c r="G117" i="58" s="1"/>
  <c r="AT116" i="58"/>
  <c r="AR116" i="58"/>
  <c r="AO116" i="58"/>
  <c r="AT115" i="58"/>
  <c r="AR115" i="58"/>
  <c r="AO115" i="58"/>
  <c r="AT114" i="58"/>
  <c r="AR114" i="58"/>
  <c r="AO114" i="58"/>
  <c r="AT113" i="58"/>
  <c r="AR113" i="58"/>
  <c r="AO113" i="58"/>
  <c r="F113" i="58"/>
  <c r="G113" i="58" s="1"/>
  <c r="AA113" i="58" s="1"/>
  <c r="AT112" i="58"/>
  <c r="AR112" i="58"/>
  <c r="AO112" i="58"/>
  <c r="AT111" i="58"/>
  <c r="AR111" i="58"/>
  <c r="AO111" i="58"/>
  <c r="AT110" i="58"/>
  <c r="AR110" i="58"/>
  <c r="AO110" i="58"/>
  <c r="J110" i="58"/>
  <c r="L110" i="58" s="1"/>
  <c r="AT109" i="58"/>
  <c r="AR109" i="58"/>
  <c r="AO109" i="58"/>
  <c r="J109" i="58"/>
  <c r="L109" i="58" s="1"/>
  <c r="AT108" i="58"/>
  <c r="AR108" i="58"/>
  <c r="AO108" i="58"/>
  <c r="F108" i="58"/>
  <c r="G108" i="58" s="1"/>
  <c r="P108" i="58" s="1"/>
  <c r="AT107" i="58"/>
  <c r="AR107" i="58"/>
  <c r="AO107" i="58"/>
  <c r="AT106" i="58"/>
  <c r="AR106" i="58"/>
  <c r="AO106" i="58"/>
  <c r="AT105" i="58"/>
  <c r="AR105" i="58"/>
  <c r="AO105" i="58"/>
  <c r="AT104" i="58"/>
  <c r="AR104" i="58"/>
  <c r="AO104" i="58"/>
  <c r="AT103" i="58"/>
  <c r="AR103" i="58"/>
  <c r="AO103" i="58"/>
  <c r="J103" i="58"/>
  <c r="M103" i="58" s="1"/>
  <c r="F103" i="58"/>
  <c r="G103" i="58" s="1"/>
  <c r="AT102" i="58"/>
  <c r="AR102" i="58"/>
  <c r="AO102" i="58"/>
  <c r="J102" i="58"/>
  <c r="N102" i="58" s="1"/>
  <c r="AT101" i="58"/>
  <c r="AR101" i="58"/>
  <c r="AO101" i="58"/>
  <c r="J101" i="58"/>
  <c r="F101" i="58"/>
  <c r="G101" i="58" s="1"/>
  <c r="AA101" i="58" s="1"/>
  <c r="AT100" i="58"/>
  <c r="AR100" i="58"/>
  <c r="AO100" i="58"/>
  <c r="AT99" i="58"/>
  <c r="AR99" i="58"/>
  <c r="AO99" i="58"/>
  <c r="AT98" i="58"/>
  <c r="AR98" i="58"/>
  <c r="AO98" i="58"/>
  <c r="AT97" i="58"/>
  <c r="AR97" i="58"/>
  <c r="AO97" i="58"/>
  <c r="AT96" i="58"/>
  <c r="AR96" i="58"/>
  <c r="AO96" i="58"/>
  <c r="AT95" i="58"/>
  <c r="AR95" i="58"/>
  <c r="AO95" i="58"/>
  <c r="AT94" i="58"/>
  <c r="AR94" i="58"/>
  <c r="AO94" i="58"/>
  <c r="J94" i="58"/>
  <c r="N94" i="58" s="1"/>
  <c r="D94" i="58"/>
  <c r="AT93" i="58"/>
  <c r="AR93" i="58"/>
  <c r="AO93" i="58"/>
  <c r="AT92" i="58"/>
  <c r="AR92" i="58"/>
  <c r="AO92" i="58"/>
  <c r="AT91" i="58"/>
  <c r="AR91" i="58"/>
  <c r="AO91" i="58"/>
  <c r="D91" i="58"/>
  <c r="A91" i="58"/>
  <c r="AT90" i="58"/>
  <c r="AR90" i="58"/>
  <c r="AO90" i="58"/>
  <c r="AT89" i="58"/>
  <c r="AR89" i="58"/>
  <c r="AO89" i="58"/>
  <c r="AT88" i="58"/>
  <c r="AR88" i="58"/>
  <c r="AO88" i="58"/>
  <c r="AT87" i="58"/>
  <c r="AR87" i="58"/>
  <c r="AO87" i="58"/>
  <c r="AT86" i="58"/>
  <c r="AR86" i="58"/>
  <c r="AO86" i="58"/>
  <c r="J86" i="58"/>
  <c r="AT85" i="58"/>
  <c r="AR85" i="58"/>
  <c r="AO85" i="58"/>
  <c r="AT84" i="58"/>
  <c r="AR84" i="58"/>
  <c r="AO84" i="58"/>
  <c r="F84" i="58"/>
  <c r="G84" i="58" s="1"/>
  <c r="AT83" i="58"/>
  <c r="AR83" i="58"/>
  <c r="AO83" i="58"/>
  <c r="F83" i="58"/>
  <c r="G83" i="58" s="1"/>
  <c r="AB83" i="58" s="1"/>
  <c r="AT82" i="58"/>
  <c r="AR82" i="58"/>
  <c r="AO82" i="58"/>
  <c r="AT81" i="58"/>
  <c r="AR81" i="58"/>
  <c r="AO81" i="58"/>
  <c r="AT80" i="58"/>
  <c r="AR80" i="58"/>
  <c r="AO80" i="58"/>
  <c r="AT79" i="58"/>
  <c r="AR79" i="58"/>
  <c r="AO79" i="58"/>
  <c r="J79" i="58"/>
  <c r="AT78" i="58"/>
  <c r="AR78" i="58"/>
  <c r="AO78" i="58"/>
  <c r="J78" i="58"/>
  <c r="L78" i="58" s="1"/>
  <c r="AT77" i="58"/>
  <c r="AR77" i="58"/>
  <c r="AO77" i="58"/>
  <c r="AT76" i="58"/>
  <c r="AR76" i="58"/>
  <c r="AO76" i="58"/>
  <c r="AT75" i="58"/>
  <c r="AR75" i="58"/>
  <c r="AO75" i="58"/>
  <c r="AT74" i="58"/>
  <c r="AR74" i="58"/>
  <c r="AO74" i="58"/>
  <c r="J74" i="58"/>
  <c r="N74" i="58" s="1"/>
  <c r="AT73" i="58"/>
  <c r="AO73" i="58"/>
  <c r="AT72" i="58"/>
  <c r="AO72" i="58"/>
  <c r="AT71" i="58"/>
  <c r="AO71" i="58"/>
  <c r="J71" i="58"/>
  <c r="L71" i="58" s="1"/>
  <c r="AT70" i="58"/>
  <c r="AO70" i="58"/>
  <c r="J70" i="58"/>
  <c r="N70" i="58" s="1"/>
  <c r="AT69" i="58"/>
  <c r="AO69" i="58"/>
  <c r="F69" i="58"/>
  <c r="G69" i="58" s="1"/>
  <c r="V69" i="58" s="1"/>
  <c r="AY69" i="58" s="1"/>
  <c r="AG69" i="58"/>
  <c r="AT68" i="58"/>
  <c r="AO68" i="58"/>
  <c r="AT67" i="58"/>
  <c r="AO67" i="58"/>
  <c r="AG67" i="58"/>
  <c r="AT66" i="58"/>
  <c r="AO66" i="58"/>
  <c r="AT65" i="58"/>
  <c r="AT64" i="58"/>
  <c r="AH64" i="58"/>
  <c r="D64" i="58"/>
  <c r="A64" i="58"/>
  <c r="AT63" i="58"/>
  <c r="J63" i="58"/>
  <c r="M63" i="58" s="1"/>
  <c r="AT62" i="58"/>
  <c r="AH62" i="58"/>
  <c r="F62" i="58"/>
  <c r="G62" i="58" s="1"/>
  <c r="AT61" i="58"/>
  <c r="AT60" i="58"/>
  <c r="F60" i="58"/>
  <c r="G60" i="58" s="1"/>
  <c r="AU60" i="58" s="1"/>
  <c r="AT59" i="58"/>
  <c r="A59" i="58"/>
  <c r="AT58" i="58"/>
  <c r="AT57" i="58"/>
  <c r="AT56" i="58"/>
  <c r="AT55" i="58"/>
  <c r="J55" i="58"/>
  <c r="AT54" i="58"/>
  <c r="AT53" i="58"/>
  <c r="AT52" i="58"/>
  <c r="AT51" i="58"/>
  <c r="AT50" i="58"/>
  <c r="J50" i="58"/>
  <c r="N50" i="58" s="1"/>
  <c r="AT49" i="58"/>
  <c r="AJ49" i="58"/>
  <c r="AL49" i="58" s="1"/>
  <c r="A49" i="58"/>
  <c r="AT48" i="58"/>
  <c r="AJ48" i="58"/>
  <c r="AL48" i="58" s="1"/>
  <c r="AH48" i="58"/>
  <c r="AT47" i="58"/>
  <c r="AJ47" i="58"/>
  <c r="AL47" i="58" s="1"/>
  <c r="AT46" i="58"/>
  <c r="AJ46" i="58"/>
  <c r="AL46" i="58" s="1"/>
  <c r="AH46" i="58"/>
  <c r="AT45" i="58"/>
  <c r="AJ45" i="58"/>
  <c r="AL45" i="58" s="1"/>
  <c r="J45" i="58"/>
  <c r="L45" i="58" s="1"/>
  <c r="AT44" i="58"/>
  <c r="AJ44" i="58"/>
  <c r="AL44" i="58" s="1"/>
  <c r="AT43" i="58"/>
  <c r="AJ43" i="58"/>
  <c r="AL43" i="58" s="1"/>
  <c r="AT42" i="58"/>
  <c r="AJ42" i="58"/>
  <c r="AL42" i="58" s="1"/>
  <c r="J42" i="58"/>
  <c r="AT41" i="58"/>
  <c r="AJ41" i="58"/>
  <c r="AK41" i="58" s="1"/>
  <c r="J41" i="58"/>
  <c r="L41" i="58" s="1"/>
  <c r="F41" i="58"/>
  <c r="G41" i="58"/>
  <c r="Y41" i="58" s="1"/>
  <c r="AT40" i="58"/>
  <c r="AJ40" i="58"/>
  <c r="AK40" i="58" s="1"/>
  <c r="AT39" i="58"/>
  <c r="AJ39" i="58"/>
  <c r="AK39" i="58" s="1"/>
  <c r="J39" i="58"/>
  <c r="AT38" i="58"/>
  <c r="AJ38" i="58"/>
  <c r="AK38" i="58" s="1"/>
  <c r="AT37" i="58"/>
  <c r="AJ37" i="58"/>
  <c r="AK37" i="58" s="1"/>
  <c r="A37" i="58"/>
  <c r="D37" i="58"/>
  <c r="AT36" i="58"/>
  <c r="AJ36" i="58"/>
  <c r="AK36" i="58" s="1"/>
  <c r="F36" i="58"/>
  <c r="G36" i="58" s="1"/>
  <c r="U36" i="58" s="1"/>
  <c r="AH36" i="58"/>
  <c r="D36" i="58"/>
  <c r="A36" i="58"/>
  <c r="AT35" i="58"/>
  <c r="AJ35" i="58"/>
  <c r="AK35" i="58" s="1"/>
  <c r="AT34" i="58"/>
  <c r="AJ34" i="58"/>
  <c r="AK34" i="58" s="1"/>
  <c r="J34" i="58"/>
  <c r="L34" i="58" s="1"/>
  <c r="AT33" i="58"/>
  <c r="AT32" i="58"/>
  <c r="D32" i="58"/>
  <c r="A32" i="58"/>
  <c r="AT31" i="58"/>
  <c r="J31" i="58"/>
  <c r="M31" i="58" s="1"/>
  <c r="AT30" i="58"/>
  <c r="AT29" i="58"/>
  <c r="D29" i="58"/>
  <c r="AT28" i="58"/>
  <c r="AH28" i="58"/>
  <c r="F28" i="58"/>
  <c r="G28" i="58" s="1"/>
  <c r="D28" i="58"/>
  <c r="A28" i="58"/>
  <c r="AT27" i="58"/>
  <c r="F27" i="58"/>
  <c r="G27" i="58" s="1"/>
  <c r="R27" i="58" s="1"/>
  <c r="D27" i="58"/>
  <c r="A27" i="58"/>
  <c r="AT26" i="58"/>
  <c r="AT25" i="58"/>
  <c r="AO25" i="58"/>
  <c r="A25" i="58"/>
  <c r="AT24" i="58"/>
  <c r="AO24" i="58"/>
  <c r="AH24" i="58"/>
  <c r="D24" i="58"/>
  <c r="A24" i="58"/>
  <c r="AT23" i="58"/>
  <c r="AO23" i="58"/>
  <c r="J23" i="58"/>
  <c r="AT22" i="58"/>
  <c r="AO22" i="58"/>
  <c r="J22" i="58"/>
  <c r="M22" i="58" s="1"/>
  <c r="AT21" i="58"/>
  <c r="AO21" i="58"/>
  <c r="AT20" i="58"/>
  <c r="AO20" i="58"/>
  <c r="AH20" i="58"/>
  <c r="AT19" i="58"/>
  <c r="AO19" i="58"/>
  <c r="AH19" i="58"/>
  <c r="AT18" i="58"/>
  <c r="AO18" i="58"/>
  <c r="AT17" i="58"/>
  <c r="AO17" i="58"/>
  <c r="J17" i="58"/>
  <c r="F17" i="58"/>
  <c r="G17" i="58" s="1"/>
  <c r="AH17" i="58"/>
  <c r="D17" i="58"/>
  <c r="A17" i="58"/>
  <c r="AT16" i="58"/>
  <c r="AO16" i="58"/>
  <c r="D16" i="58"/>
  <c r="AT15" i="58"/>
  <c r="AO15" i="58"/>
  <c r="J15" i="58"/>
  <c r="M15" i="58" s="1"/>
  <c r="D15" i="58"/>
  <c r="AT14" i="58"/>
  <c r="AO14" i="58"/>
  <c r="AH14" i="58"/>
  <c r="F14" i="58"/>
  <c r="G14" i="58" s="1"/>
  <c r="D14" i="58"/>
  <c r="AT13" i="58"/>
  <c r="AO13" i="58"/>
  <c r="AT12" i="58"/>
  <c r="AO12" i="58"/>
  <c r="AT11" i="58"/>
  <c r="AO11" i="58"/>
  <c r="D11" i="58"/>
  <c r="AT10" i="58"/>
  <c r="AO10" i="58"/>
  <c r="AT9" i="58"/>
  <c r="AO9" i="58"/>
  <c r="J9" i="58"/>
  <c r="D9" i="58"/>
  <c r="AT8" i="58"/>
  <c r="AO8" i="58"/>
  <c r="D8" i="58"/>
  <c r="A8" i="58"/>
  <c r="AT7" i="58"/>
  <c r="AO7" i="58"/>
  <c r="J7" i="58"/>
  <c r="N7" i="58" s="1"/>
  <c r="AT6" i="58"/>
  <c r="AO6" i="58"/>
  <c r="F6" i="58"/>
  <c r="G6" i="58" s="1"/>
  <c r="D6" i="58"/>
  <c r="A6" i="58"/>
  <c r="AT5" i="58"/>
  <c r="AO5" i="58"/>
  <c r="AH5" i="58"/>
  <c r="AT4" i="58"/>
  <c r="AO4" i="58"/>
  <c r="AT3" i="58"/>
  <c r="AO3" i="58"/>
  <c r="D3" i="58"/>
  <c r="AT2" i="58"/>
  <c r="AO2" i="58"/>
  <c r="AC2" i="58"/>
  <c r="H2" i="57"/>
  <c r="J2" i="57" s="1"/>
  <c r="H3" i="57"/>
  <c r="J3" i="57" s="1"/>
  <c r="H4" i="57"/>
  <c r="J4" i="57" s="1"/>
  <c r="L4" i="57" s="1"/>
  <c r="H5" i="57"/>
  <c r="J5" i="57" s="1"/>
  <c r="N5" i="57" s="1"/>
  <c r="H6" i="57"/>
  <c r="J6" i="57" s="1"/>
  <c r="H7" i="57"/>
  <c r="J7" i="57" s="1"/>
  <c r="H8" i="57"/>
  <c r="J8" i="57" s="1"/>
  <c r="H9" i="57"/>
  <c r="J9" i="57" s="1"/>
  <c r="H10" i="57"/>
  <c r="H11" i="57"/>
  <c r="J11" i="57" s="1"/>
  <c r="L11" i="57" s="1"/>
  <c r="H12" i="57"/>
  <c r="J12" i="57" s="1"/>
  <c r="N12" i="57" s="1"/>
  <c r="H13" i="57"/>
  <c r="J13" i="57" s="1"/>
  <c r="H14" i="57"/>
  <c r="J14" i="57" s="1"/>
  <c r="L14" i="57" s="1"/>
  <c r="H15" i="57"/>
  <c r="J15" i="57" s="1"/>
  <c r="H16" i="57"/>
  <c r="J16" i="57" s="1"/>
  <c r="H17" i="57"/>
  <c r="J17" i="57" s="1"/>
  <c r="H18" i="57"/>
  <c r="H19" i="57"/>
  <c r="J19" i="57" s="1"/>
  <c r="H20" i="57"/>
  <c r="J20" i="57" s="1"/>
  <c r="H21" i="57"/>
  <c r="J21" i="57" s="1"/>
  <c r="L21" i="57" s="1"/>
  <c r="H22" i="57"/>
  <c r="J22" i="57" s="1"/>
  <c r="N22" i="57" s="1"/>
  <c r="H23" i="57"/>
  <c r="J23" i="57" s="1"/>
  <c r="H24" i="57"/>
  <c r="J24" i="57" s="1"/>
  <c r="N24" i="57" s="1"/>
  <c r="H25" i="57"/>
  <c r="J25" i="57" s="1"/>
  <c r="H26" i="57"/>
  <c r="J26" i="57" s="1"/>
  <c r="H27" i="57"/>
  <c r="J27" i="57" s="1"/>
  <c r="H28" i="57"/>
  <c r="J28" i="57" s="1"/>
  <c r="N28" i="57" s="1"/>
  <c r="H29" i="57"/>
  <c r="J29" i="57" s="1"/>
  <c r="N29" i="57" s="1"/>
  <c r="H30" i="57"/>
  <c r="J30" i="57" s="1"/>
  <c r="H31" i="57"/>
  <c r="J31" i="57" s="1"/>
  <c r="H32" i="57"/>
  <c r="J32" i="57" s="1"/>
  <c r="M32" i="57" s="1"/>
  <c r="H33" i="57"/>
  <c r="J33" i="57" s="1"/>
  <c r="H34" i="57"/>
  <c r="J34" i="57" s="1"/>
  <c r="H35" i="57"/>
  <c r="J35" i="57" s="1"/>
  <c r="H36" i="57"/>
  <c r="J36" i="57" s="1"/>
  <c r="N36" i="57" s="1"/>
  <c r="H37" i="57"/>
  <c r="J37" i="57" s="1"/>
  <c r="H38" i="57"/>
  <c r="J38" i="57" s="1"/>
  <c r="N38" i="57" s="1"/>
  <c r="H39" i="57"/>
  <c r="J39" i="57" s="1"/>
  <c r="H40" i="57"/>
  <c r="J40" i="57" s="1"/>
  <c r="H41" i="57"/>
  <c r="J41" i="57" s="1"/>
  <c r="H42" i="57"/>
  <c r="J42" i="57" s="1"/>
  <c r="N42" i="57" s="1"/>
  <c r="H43" i="57"/>
  <c r="J43" i="57" s="1"/>
  <c r="M43" i="57" s="1"/>
  <c r="H44" i="57"/>
  <c r="J44" i="57" s="1"/>
  <c r="H45" i="57"/>
  <c r="J45" i="57" s="1"/>
  <c r="N45" i="57" s="1"/>
  <c r="H46" i="57"/>
  <c r="J46" i="57" s="1"/>
  <c r="L46" i="57" s="1"/>
  <c r="H47" i="57"/>
  <c r="J47" i="57" s="1"/>
  <c r="N47" i="57" s="1"/>
  <c r="H48" i="57"/>
  <c r="J48" i="57" s="1"/>
  <c r="H49" i="57"/>
  <c r="J49" i="57" s="1"/>
  <c r="M49" i="57" s="1"/>
  <c r="H50" i="57"/>
  <c r="J50" i="57" s="1"/>
  <c r="N50" i="57" s="1"/>
  <c r="H51" i="57"/>
  <c r="J51" i="57" s="1"/>
  <c r="N51" i="57" s="1"/>
  <c r="H52" i="57"/>
  <c r="J52" i="57" s="1"/>
  <c r="H53" i="57"/>
  <c r="J53" i="57" s="1"/>
  <c r="L53" i="57" s="1"/>
  <c r="H54" i="57"/>
  <c r="J54" i="57" s="1"/>
  <c r="M54" i="57" s="1"/>
  <c r="H55" i="57"/>
  <c r="J55" i="57" s="1"/>
  <c r="H56" i="57"/>
  <c r="J56" i="57" s="1"/>
  <c r="M56" i="57" s="1"/>
  <c r="H57" i="57"/>
  <c r="J57" i="57" s="1"/>
  <c r="H58" i="57"/>
  <c r="J58" i="57" s="1"/>
  <c r="M58" i="57" s="1"/>
  <c r="H59" i="57"/>
  <c r="J59" i="57" s="1"/>
  <c r="H60" i="57"/>
  <c r="J60" i="57" s="1"/>
  <c r="H61" i="57"/>
  <c r="J61" i="57" s="1"/>
  <c r="M61" i="57" s="1"/>
  <c r="H62" i="57"/>
  <c r="J62" i="57" s="1"/>
  <c r="H63" i="57"/>
  <c r="J63" i="57" s="1"/>
  <c r="L63" i="57" s="1"/>
  <c r="H64" i="57"/>
  <c r="J64" i="57" s="1"/>
  <c r="M64" i="57" s="1"/>
  <c r="H65" i="57"/>
  <c r="J65" i="57" s="1"/>
  <c r="H66" i="57"/>
  <c r="J66" i="57" s="1"/>
  <c r="N66" i="57" s="1"/>
  <c r="H67" i="57"/>
  <c r="J67" i="57" s="1"/>
  <c r="H68" i="57"/>
  <c r="H69" i="57"/>
  <c r="J69" i="57" s="1"/>
  <c r="N69" i="57" s="1"/>
  <c r="H70" i="57"/>
  <c r="J70" i="57" s="1"/>
  <c r="H71" i="57"/>
  <c r="J71" i="57" s="1"/>
  <c r="H72" i="57"/>
  <c r="J72" i="57" s="1"/>
  <c r="H73" i="57"/>
  <c r="J73" i="57" s="1"/>
  <c r="H74" i="57"/>
  <c r="J74" i="57" s="1"/>
  <c r="H75" i="57"/>
  <c r="J75" i="57" s="1"/>
  <c r="L75" i="57" s="1"/>
  <c r="H76" i="57"/>
  <c r="J76" i="57" s="1"/>
  <c r="M76" i="57" s="1"/>
  <c r="H77" i="57"/>
  <c r="H78" i="57"/>
  <c r="J78" i="57" s="1"/>
  <c r="L78" i="57" s="1"/>
  <c r="H79" i="57"/>
  <c r="J79" i="57" s="1"/>
  <c r="P79" i="57" s="1"/>
  <c r="H80" i="57"/>
  <c r="J80" i="57"/>
  <c r="H81" i="57"/>
  <c r="H82" i="57"/>
  <c r="J82" i="57" s="1"/>
  <c r="H83" i="57"/>
  <c r="J83" i="57" s="1"/>
  <c r="H84" i="57"/>
  <c r="J84" i="57" s="1"/>
  <c r="M84" i="57" s="1"/>
  <c r="H85" i="57"/>
  <c r="J85" i="57" s="1"/>
  <c r="W85" i="57" s="1"/>
  <c r="H86" i="57"/>
  <c r="J86" i="57" s="1"/>
  <c r="H87" i="57"/>
  <c r="J87" i="57" s="1"/>
  <c r="H88" i="57"/>
  <c r="J88" i="57" s="1"/>
  <c r="H89" i="57"/>
  <c r="J89" i="57" s="1"/>
  <c r="L89" i="57" s="1"/>
  <c r="H90" i="57"/>
  <c r="J90" i="57" s="1"/>
  <c r="L90" i="57" s="1"/>
  <c r="H91" i="57"/>
  <c r="J91" i="57" s="1"/>
  <c r="H92" i="57"/>
  <c r="J92" i="57" s="1"/>
  <c r="H93" i="57"/>
  <c r="J93" i="57" s="1"/>
  <c r="Q93" i="57" s="1"/>
  <c r="BA93" i="57" s="1"/>
  <c r="BB93" i="57" s="1"/>
  <c r="H94" i="57"/>
  <c r="J94" i="57" s="1"/>
  <c r="H95" i="57"/>
  <c r="J95" i="57" s="1"/>
  <c r="L95" i="57" s="1"/>
  <c r="H96" i="57"/>
  <c r="J96" i="57" s="1"/>
  <c r="H97" i="57"/>
  <c r="J97" i="57" s="1"/>
  <c r="L97" i="57" s="1"/>
  <c r="H98" i="57"/>
  <c r="J98" i="57" s="1"/>
  <c r="H99" i="57"/>
  <c r="J99" i="57" s="1"/>
  <c r="H100" i="57"/>
  <c r="J100" i="57" s="1"/>
  <c r="N100" i="57" s="1"/>
  <c r="H101" i="57"/>
  <c r="J101" i="57" s="1"/>
  <c r="M101" i="57" s="1"/>
  <c r="H102" i="57"/>
  <c r="J102" i="57" s="1"/>
  <c r="Z102" i="57" s="1"/>
  <c r="AZ102" i="57" s="1"/>
  <c r="H103" i="57"/>
  <c r="J103" i="57" s="1"/>
  <c r="N103" i="57" s="1"/>
  <c r="H104" i="57"/>
  <c r="J104" i="57" s="1"/>
  <c r="H105" i="57"/>
  <c r="J105" i="57" s="1"/>
  <c r="H106" i="57"/>
  <c r="J106" i="57" s="1"/>
  <c r="H107" i="57"/>
  <c r="J107" i="57" s="1"/>
  <c r="H108" i="57"/>
  <c r="J108" i="57" s="1"/>
  <c r="L108" i="57" s="1"/>
  <c r="H109" i="57"/>
  <c r="J109" i="57" s="1"/>
  <c r="H110" i="57"/>
  <c r="J110" i="57" s="1"/>
  <c r="M110" i="57" s="1"/>
  <c r="H111" i="57"/>
  <c r="J111" i="57" s="1"/>
  <c r="H112" i="57"/>
  <c r="J112" i="57" s="1"/>
  <c r="H113" i="57"/>
  <c r="J113" i="57" s="1"/>
  <c r="M113" i="57" s="1"/>
  <c r="H114" i="57"/>
  <c r="J114" i="57" s="1"/>
  <c r="M114" i="57" s="1"/>
  <c r="H115" i="57"/>
  <c r="J115" i="57" s="1"/>
  <c r="H116" i="57"/>
  <c r="J116" i="57" s="1"/>
  <c r="N116" i="57" s="1"/>
  <c r="H117" i="57"/>
  <c r="J117" i="57" s="1"/>
  <c r="AA117" i="57" s="1"/>
  <c r="H118" i="57"/>
  <c r="J118" i="57" s="1"/>
  <c r="H119" i="57"/>
  <c r="J119" i="57" s="1"/>
  <c r="M119" i="57" s="1"/>
  <c r="H120" i="57"/>
  <c r="H121" i="57"/>
  <c r="J121" i="57" s="1"/>
  <c r="H122" i="57"/>
  <c r="H123" i="57"/>
  <c r="J123" i="57" s="1"/>
  <c r="L123" i="57" s="1"/>
  <c r="H124" i="57"/>
  <c r="J124" i="57" s="1"/>
  <c r="H125" i="57"/>
  <c r="J125" i="57" s="1"/>
  <c r="N125" i="57" s="1"/>
  <c r="H126" i="57"/>
  <c r="J126" i="57" s="1"/>
  <c r="N126" i="57" s="1"/>
  <c r="H127" i="57"/>
  <c r="J127" i="57" s="1"/>
  <c r="L127" i="57" s="1"/>
  <c r="H128" i="57"/>
  <c r="J128" i="57" s="1"/>
  <c r="N128" i="57" s="1"/>
  <c r="H129" i="57"/>
  <c r="J129" i="57" s="1"/>
  <c r="E3" i="57"/>
  <c r="AX3" i="57" s="1"/>
  <c r="E4" i="57"/>
  <c r="AX4" i="57" s="1"/>
  <c r="E5" i="57"/>
  <c r="AX5" i="57" s="1"/>
  <c r="E6" i="57"/>
  <c r="AH6" i="57" s="1"/>
  <c r="E7" i="57"/>
  <c r="AX7" i="57" s="1"/>
  <c r="E8" i="57"/>
  <c r="E9" i="57"/>
  <c r="AX9" i="57" s="1"/>
  <c r="E10" i="57"/>
  <c r="AX10" i="57" s="1"/>
  <c r="E11" i="57"/>
  <c r="AH11" i="57" s="1"/>
  <c r="E12" i="57"/>
  <c r="AX12" i="57" s="1"/>
  <c r="E13" i="57"/>
  <c r="AX13" i="57" s="1"/>
  <c r="E14" i="57"/>
  <c r="E15" i="57"/>
  <c r="E16" i="57"/>
  <c r="AX16" i="57" s="1"/>
  <c r="E17" i="57"/>
  <c r="AX17" i="57" s="1"/>
  <c r="E18" i="57"/>
  <c r="AX18" i="57" s="1"/>
  <c r="E19" i="57"/>
  <c r="AX19" i="57" s="1"/>
  <c r="E20" i="57"/>
  <c r="AX20" i="57" s="1"/>
  <c r="E21" i="57"/>
  <c r="AX21" i="57" s="1"/>
  <c r="E22" i="57"/>
  <c r="E23" i="57"/>
  <c r="AX23" i="57" s="1"/>
  <c r="E24" i="57"/>
  <c r="E25" i="57"/>
  <c r="AX25" i="57" s="1"/>
  <c r="E26" i="57"/>
  <c r="AX26" i="57" s="1"/>
  <c r="E27" i="57"/>
  <c r="AX27" i="57" s="1"/>
  <c r="E28" i="57"/>
  <c r="AX28" i="57" s="1"/>
  <c r="E29" i="57"/>
  <c r="AX29" i="57" s="1"/>
  <c r="E30" i="57"/>
  <c r="E31" i="57"/>
  <c r="E32" i="57"/>
  <c r="E33" i="57"/>
  <c r="AX33" i="57" s="1"/>
  <c r="F33" i="57"/>
  <c r="G33" i="57" s="1"/>
  <c r="E34" i="57"/>
  <c r="AX34" i="57" s="1"/>
  <c r="E35" i="57"/>
  <c r="AX35" i="57" s="1"/>
  <c r="E36" i="57"/>
  <c r="E37" i="57"/>
  <c r="E38" i="57"/>
  <c r="E39" i="57"/>
  <c r="F39" i="57" s="1"/>
  <c r="G39" i="57" s="1"/>
  <c r="E40" i="57"/>
  <c r="AX40" i="57" s="1"/>
  <c r="E41" i="57"/>
  <c r="AX41" i="57" s="1"/>
  <c r="E42" i="57"/>
  <c r="F42" i="57" s="1"/>
  <c r="G42" i="57" s="1"/>
  <c r="E43" i="57"/>
  <c r="AX43" i="57" s="1"/>
  <c r="E44" i="57"/>
  <c r="AX44" i="57" s="1"/>
  <c r="E45" i="57"/>
  <c r="AH45" i="57" s="1"/>
  <c r="E46" i="57"/>
  <c r="E47" i="57"/>
  <c r="AX47" i="57" s="1"/>
  <c r="E48" i="57"/>
  <c r="AX48" i="57" s="1"/>
  <c r="E49" i="57"/>
  <c r="AX49" i="57" s="1"/>
  <c r="E50" i="57"/>
  <c r="AX50" i="57" s="1"/>
  <c r="F50" i="57"/>
  <c r="G50" i="57" s="1"/>
  <c r="S50" i="57" s="1"/>
  <c r="E51" i="57"/>
  <c r="AX51" i="57" s="1"/>
  <c r="E52" i="57"/>
  <c r="E53" i="57"/>
  <c r="E54" i="57"/>
  <c r="E55" i="57"/>
  <c r="E56" i="57"/>
  <c r="AX56" i="57" s="1"/>
  <c r="E57" i="57"/>
  <c r="AX57" i="57" s="1"/>
  <c r="E58" i="57"/>
  <c r="AX58" i="57" s="1"/>
  <c r="E59" i="57"/>
  <c r="AX59" i="57" s="1"/>
  <c r="E60" i="57"/>
  <c r="AG60" i="57" s="1"/>
  <c r="E61" i="57"/>
  <c r="E62" i="57"/>
  <c r="E63" i="57"/>
  <c r="AX63" i="57" s="1"/>
  <c r="E64" i="57"/>
  <c r="AX64" i="57" s="1"/>
  <c r="E65" i="57"/>
  <c r="AX65" i="57" s="1"/>
  <c r="AH65" i="57"/>
  <c r="E66" i="57"/>
  <c r="AX66" i="57" s="1"/>
  <c r="E67" i="57"/>
  <c r="E68" i="57"/>
  <c r="E69" i="57"/>
  <c r="E70" i="57"/>
  <c r="AX70" i="57" s="1"/>
  <c r="E71" i="57"/>
  <c r="AX71" i="57" s="1"/>
  <c r="E72" i="57"/>
  <c r="AX72" i="57" s="1"/>
  <c r="E73" i="57"/>
  <c r="AX73" i="57" s="1"/>
  <c r="E74" i="57"/>
  <c r="AX74" i="57" s="1"/>
  <c r="E75" i="57"/>
  <c r="AX75" i="57" s="1"/>
  <c r="E76" i="57"/>
  <c r="AX76" i="57" s="1"/>
  <c r="E77" i="57"/>
  <c r="E78" i="57"/>
  <c r="AX78" i="57" s="1"/>
  <c r="E79" i="57"/>
  <c r="AX79" i="57" s="1"/>
  <c r="E80" i="57"/>
  <c r="AX80" i="57" s="1"/>
  <c r="E81" i="57"/>
  <c r="AX81" i="57" s="1"/>
  <c r="E82" i="57"/>
  <c r="AX82" i="57" s="1"/>
  <c r="E83" i="57"/>
  <c r="E84" i="57"/>
  <c r="AX84" i="57" s="1"/>
  <c r="E85" i="57"/>
  <c r="AX85" i="57" s="1"/>
  <c r="E86" i="57"/>
  <c r="AX86" i="57" s="1"/>
  <c r="E87" i="57"/>
  <c r="AX87" i="57" s="1"/>
  <c r="E88" i="57"/>
  <c r="AX88" i="57" s="1"/>
  <c r="E89" i="57"/>
  <c r="AX89" i="57" s="1"/>
  <c r="E90" i="57"/>
  <c r="AX90" i="57" s="1"/>
  <c r="E91" i="57"/>
  <c r="AX91" i="57" s="1"/>
  <c r="E92" i="57"/>
  <c r="AX92" i="57" s="1"/>
  <c r="E93" i="57"/>
  <c r="AX93" i="57" s="1"/>
  <c r="E94" i="57"/>
  <c r="AX94" i="57" s="1"/>
  <c r="E95" i="57"/>
  <c r="AX95" i="57" s="1"/>
  <c r="E96" i="57"/>
  <c r="AX96" i="57" s="1"/>
  <c r="E97" i="57"/>
  <c r="AX97" i="57" s="1"/>
  <c r="E98" i="57"/>
  <c r="AX98" i="57" s="1"/>
  <c r="E99" i="57"/>
  <c r="E100" i="57"/>
  <c r="AX100" i="57" s="1"/>
  <c r="E101" i="57"/>
  <c r="AX101" i="57" s="1"/>
  <c r="E102" i="57"/>
  <c r="AX102" i="57" s="1"/>
  <c r="E103" i="57"/>
  <c r="E104" i="57"/>
  <c r="AX104" i="57" s="1"/>
  <c r="E105" i="57"/>
  <c r="AX105" i="57" s="1"/>
  <c r="E106" i="57"/>
  <c r="AX106" i="57" s="1"/>
  <c r="E107" i="57"/>
  <c r="AX107" i="57" s="1"/>
  <c r="E108" i="57"/>
  <c r="AX108" i="57" s="1"/>
  <c r="E109" i="57"/>
  <c r="AX109" i="57" s="1"/>
  <c r="E110" i="57"/>
  <c r="AX110" i="57" s="1"/>
  <c r="E111" i="57"/>
  <c r="AX111" i="57" s="1"/>
  <c r="E112" i="57"/>
  <c r="AX112" i="57" s="1"/>
  <c r="E113" i="57"/>
  <c r="AX113" i="57" s="1"/>
  <c r="E114" i="57"/>
  <c r="E115" i="57"/>
  <c r="AX115" i="57" s="1"/>
  <c r="E116" i="57"/>
  <c r="AX116" i="57" s="1"/>
  <c r="E117" i="57"/>
  <c r="AX117" i="57" s="1"/>
  <c r="E118" i="57"/>
  <c r="AX118" i="57" s="1"/>
  <c r="E119" i="57"/>
  <c r="E120" i="57"/>
  <c r="AX120" i="57" s="1"/>
  <c r="E121" i="57"/>
  <c r="AX121" i="57" s="1"/>
  <c r="E122" i="57"/>
  <c r="AX122" i="57" s="1"/>
  <c r="E123" i="57"/>
  <c r="AX123" i="57" s="1"/>
  <c r="E124" i="57"/>
  <c r="AX124" i="57" s="1"/>
  <c r="E125" i="57"/>
  <c r="AX125" i="57" s="1"/>
  <c r="E126" i="57"/>
  <c r="E127" i="57"/>
  <c r="AX127" i="57" s="1"/>
  <c r="E128" i="57"/>
  <c r="AX128" i="57" s="1"/>
  <c r="E129" i="57"/>
  <c r="AX129" i="57" s="1"/>
  <c r="E2" i="57"/>
  <c r="F2" i="57" s="1"/>
  <c r="G2" i="57" s="1"/>
  <c r="AE145" i="57" a="1"/>
  <c r="AE145" i="57" s="1"/>
  <c r="AE144" i="57" a="1"/>
  <c r="AE144" i="57" s="1"/>
  <c r="AE143" i="57" a="1"/>
  <c r="AE143" i="57" s="1"/>
  <c r="AE142" i="57" a="1"/>
  <c r="AE142" i="57" s="1"/>
  <c r="AE141" i="57" a="1"/>
  <c r="AE141" i="57" s="1"/>
  <c r="AE140" i="57" a="1"/>
  <c r="AE140" i="57" s="1"/>
  <c r="AE139" i="57" a="1"/>
  <c r="AE139" i="57" s="1"/>
  <c r="AE138" i="57" a="1"/>
  <c r="AE138" i="57" s="1"/>
  <c r="AE137" i="57" a="1"/>
  <c r="AE137" i="57" s="1"/>
  <c r="AE136" i="57" a="1"/>
  <c r="AE136" i="57" s="1"/>
  <c r="AE135" i="57" a="1"/>
  <c r="AE135" i="57" s="1"/>
  <c r="AE134" i="57" a="1"/>
  <c r="AE134" i="57" s="1"/>
  <c r="AE133" i="57" a="1"/>
  <c r="AE133" i="57" s="1"/>
  <c r="AE132" i="57" a="1"/>
  <c r="AE132" i="57" s="1"/>
  <c r="AE131" i="57" a="1"/>
  <c r="AE131" i="57" s="1"/>
  <c r="AE130" i="57" a="1"/>
  <c r="AE130" i="57" s="1"/>
  <c r="AT129" i="57"/>
  <c r="AR129" i="57"/>
  <c r="AO129" i="57"/>
  <c r="AT128" i="57"/>
  <c r="AR128" i="57"/>
  <c r="AO128" i="57"/>
  <c r="AT127" i="57"/>
  <c r="AR127" i="57"/>
  <c r="AO127" i="57"/>
  <c r="AT126" i="57"/>
  <c r="AR126" i="57"/>
  <c r="AO126" i="57"/>
  <c r="AT125" i="57"/>
  <c r="AR125" i="57"/>
  <c r="AO125" i="57"/>
  <c r="AT124" i="57"/>
  <c r="AR124" i="57"/>
  <c r="AO124" i="57"/>
  <c r="AT123" i="57"/>
  <c r="AR123" i="57"/>
  <c r="AO123" i="57"/>
  <c r="AT122" i="57"/>
  <c r="AR122" i="57"/>
  <c r="AO122" i="57"/>
  <c r="J122" i="57"/>
  <c r="N122" i="57" s="1"/>
  <c r="M122" i="57"/>
  <c r="AT121" i="57"/>
  <c r="AR121" i="57"/>
  <c r="AO121" i="57"/>
  <c r="AT120" i="57"/>
  <c r="AR120" i="57"/>
  <c r="AO120" i="57"/>
  <c r="J120" i="57"/>
  <c r="N120" i="57" s="1"/>
  <c r="AT119" i="57"/>
  <c r="AR119" i="57"/>
  <c r="AO119" i="57"/>
  <c r="AT118" i="57"/>
  <c r="AR118" i="57"/>
  <c r="AO118" i="57"/>
  <c r="AT117" i="57"/>
  <c r="AR117" i="57"/>
  <c r="AO117" i="57"/>
  <c r="AT116" i="57"/>
  <c r="AR116" i="57"/>
  <c r="AO116" i="57"/>
  <c r="AT115" i="57"/>
  <c r="AR115" i="57"/>
  <c r="AO115" i="57"/>
  <c r="AT114" i="57"/>
  <c r="AR114" i="57"/>
  <c r="AO114" i="57"/>
  <c r="AT113" i="57"/>
  <c r="AR113" i="57"/>
  <c r="AO113" i="57"/>
  <c r="AT112" i="57"/>
  <c r="AR112" i="57"/>
  <c r="AO112" i="57"/>
  <c r="AT111" i="57"/>
  <c r="AR111" i="57"/>
  <c r="AO111" i="57"/>
  <c r="AT110" i="57"/>
  <c r="AR110" i="57"/>
  <c r="AO110" i="57"/>
  <c r="AT109" i="57"/>
  <c r="AR109" i="57"/>
  <c r="AO109" i="57"/>
  <c r="AT108" i="57"/>
  <c r="AR108" i="57"/>
  <c r="AO108" i="57"/>
  <c r="M108" i="57"/>
  <c r="AT107" i="57"/>
  <c r="AR107" i="57"/>
  <c r="AO107" i="57"/>
  <c r="AT106" i="57"/>
  <c r="AR106" i="57"/>
  <c r="AO106" i="57"/>
  <c r="AT105" i="57"/>
  <c r="AR105" i="57"/>
  <c r="AO105" i="57"/>
  <c r="AT104" i="57"/>
  <c r="AR104" i="57"/>
  <c r="AO104" i="57"/>
  <c r="AT103" i="57"/>
  <c r="AR103" i="57"/>
  <c r="AO103" i="57"/>
  <c r="AT102" i="57"/>
  <c r="AR102" i="57"/>
  <c r="AO102" i="57"/>
  <c r="F102" i="57"/>
  <c r="G102" i="57" s="1"/>
  <c r="AT101" i="57"/>
  <c r="AR101" i="57"/>
  <c r="AO101" i="57"/>
  <c r="AT100" i="57"/>
  <c r="AR100" i="57"/>
  <c r="AO100" i="57"/>
  <c r="A100" i="57"/>
  <c r="AT99" i="57"/>
  <c r="AR99" i="57"/>
  <c r="AO99" i="57"/>
  <c r="AT98" i="57"/>
  <c r="AR98" i="57"/>
  <c r="AO98" i="57"/>
  <c r="AT97" i="57"/>
  <c r="AR97" i="57"/>
  <c r="AO97" i="57"/>
  <c r="AT96" i="57"/>
  <c r="AR96" i="57"/>
  <c r="AO96" i="57"/>
  <c r="AT95" i="57"/>
  <c r="AR95" i="57"/>
  <c r="AO95" i="57"/>
  <c r="AT94" i="57"/>
  <c r="AR94" i="57"/>
  <c r="AO94" i="57"/>
  <c r="F94" i="57"/>
  <c r="G94" i="57" s="1"/>
  <c r="S94" i="57" s="1"/>
  <c r="AT93" i="57"/>
  <c r="AR93" i="57"/>
  <c r="AO93" i="57"/>
  <c r="F93" i="57"/>
  <c r="G93" i="57" s="1"/>
  <c r="AT92" i="57"/>
  <c r="AR92" i="57"/>
  <c r="AO92" i="57"/>
  <c r="AT91" i="57"/>
  <c r="AR91" i="57"/>
  <c r="AO91" i="57"/>
  <c r="AT90" i="57"/>
  <c r="AR90" i="57"/>
  <c r="AO90" i="57"/>
  <c r="AT89" i="57"/>
  <c r="AR89" i="57"/>
  <c r="AO89" i="57"/>
  <c r="AT88" i="57"/>
  <c r="AR88" i="57"/>
  <c r="AO88" i="57"/>
  <c r="AT87" i="57"/>
  <c r="AR87" i="57"/>
  <c r="AO87" i="57"/>
  <c r="AT86" i="57"/>
  <c r="AR86" i="57"/>
  <c r="AO86" i="57"/>
  <c r="AT85" i="57"/>
  <c r="AR85" i="57"/>
  <c r="AO85" i="57"/>
  <c r="F85" i="57"/>
  <c r="G85" i="57" s="1"/>
  <c r="AT84" i="57"/>
  <c r="AR84" i="57"/>
  <c r="AO84" i="57"/>
  <c r="AT83" i="57"/>
  <c r="AR83" i="57"/>
  <c r="AO83" i="57"/>
  <c r="AT82" i="57"/>
  <c r="AR82" i="57"/>
  <c r="AO82" i="57"/>
  <c r="AT81" i="57"/>
  <c r="AR81" i="57"/>
  <c r="AO81" i="57"/>
  <c r="J81" i="57"/>
  <c r="AT80" i="57"/>
  <c r="AR80" i="57"/>
  <c r="AO80" i="57"/>
  <c r="AT79" i="57"/>
  <c r="AR79" i="57"/>
  <c r="AO79" i="57"/>
  <c r="AT78" i="57"/>
  <c r="AR78" i="57"/>
  <c r="AO78" i="57"/>
  <c r="F78" i="57"/>
  <c r="G78" i="57" s="1"/>
  <c r="AT77" i="57"/>
  <c r="AR77" i="57"/>
  <c r="AO77" i="57"/>
  <c r="J77" i="57"/>
  <c r="N77" i="57" s="1"/>
  <c r="AT76" i="57"/>
  <c r="AR76" i="57"/>
  <c r="AO76" i="57"/>
  <c r="AT75" i="57"/>
  <c r="AR75" i="57"/>
  <c r="AO75" i="57"/>
  <c r="AT74" i="57"/>
  <c r="AR74" i="57"/>
  <c r="AO74" i="57"/>
  <c r="AT73" i="57"/>
  <c r="AO73" i="57"/>
  <c r="AT72" i="57"/>
  <c r="AO72" i="57"/>
  <c r="F72" i="57"/>
  <c r="G72" i="57" s="1"/>
  <c r="P72" i="57" s="1"/>
  <c r="AT71" i="57"/>
  <c r="AO71" i="57"/>
  <c r="D71" i="57"/>
  <c r="A71" i="57"/>
  <c r="AT70" i="57"/>
  <c r="AO70" i="57"/>
  <c r="AG70" i="57"/>
  <c r="F70" i="57"/>
  <c r="G70" i="57" s="1"/>
  <c r="S70" i="57" s="1"/>
  <c r="AT69" i="57"/>
  <c r="AO69" i="57"/>
  <c r="D69" i="57"/>
  <c r="A69" i="57"/>
  <c r="AT68" i="57"/>
  <c r="AO68" i="57"/>
  <c r="J68" i="57"/>
  <c r="N68" i="57" s="1"/>
  <c r="A68" i="57"/>
  <c r="AT67" i="57"/>
  <c r="AO67" i="57"/>
  <c r="AT66" i="57"/>
  <c r="AO66" i="57"/>
  <c r="AT65" i="57"/>
  <c r="AT64" i="57"/>
  <c r="F64" i="57"/>
  <c r="G64" i="57" s="1"/>
  <c r="AT63" i="57"/>
  <c r="AH63" i="57"/>
  <c r="F63" i="57"/>
  <c r="G63" i="57" s="1"/>
  <c r="W63" i="57" s="1"/>
  <c r="AT62" i="57"/>
  <c r="AT61" i="57"/>
  <c r="AT60" i="57"/>
  <c r="AT59" i="57"/>
  <c r="AT58" i="57"/>
  <c r="AT57" i="57"/>
  <c r="AT56" i="57"/>
  <c r="AT55" i="57"/>
  <c r="AH55" i="57"/>
  <c r="AT54" i="57"/>
  <c r="AT53" i="57"/>
  <c r="AT52" i="57"/>
  <c r="AT51" i="57"/>
  <c r="AT50" i="57"/>
  <c r="AH50" i="57"/>
  <c r="AT49" i="57"/>
  <c r="AJ49" i="57"/>
  <c r="AL49" i="57" s="1"/>
  <c r="AT48" i="57"/>
  <c r="AJ48" i="57"/>
  <c r="AL48" i="57" s="1"/>
  <c r="F48" i="57"/>
  <c r="G48" i="57" s="1"/>
  <c r="AT47" i="57"/>
  <c r="AJ47" i="57"/>
  <c r="AL47" i="57" s="1"/>
  <c r="AT46" i="57"/>
  <c r="AJ46" i="57"/>
  <c r="AL46" i="57" s="1"/>
  <c r="AT45" i="57"/>
  <c r="AJ45" i="57"/>
  <c r="AL45" i="57" s="1"/>
  <c r="AT44" i="57"/>
  <c r="AJ44" i="57"/>
  <c r="AL44" i="57" s="1"/>
  <c r="AT43" i="57"/>
  <c r="AJ43" i="57"/>
  <c r="AL43" i="57" s="1"/>
  <c r="AT42" i="57"/>
  <c r="AJ42" i="57"/>
  <c r="AL42" i="57" s="1"/>
  <c r="AT41" i="57"/>
  <c r="AJ41" i="57"/>
  <c r="AK41" i="57" s="1"/>
  <c r="AT40" i="57"/>
  <c r="AJ40" i="57"/>
  <c r="AK40" i="57" s="1"/>
  <c r="F40" i="57"/>
  <c r="G40" i="57" s="1"/>
  <c r="Q40" i="57" s="1"/>
  <c r="BA40" i="57" s="1"/>
  <c r="AT39" i="57"/>
  <c r="AJ39" i="57"/>
  <c r="AK39" i="57" s="1"/>
  <c r="AT38" i="57"/>
  <c r="AJ38" i="57"/>
  <c r="AK38" i="57" s="1"/>
  <c r="AT37" i="57"/>
  <c r="AJ37" i="57"/>
  <c r="AK37" i="57" s="1"/>
  <c r="AT36" i="57"/>
  <c r="AJ36" i="57"/>
  <c r="AK36" i="57" s="1"/>
  <c r="AT35" i="57"/>
  <c r="AJ35" i="57"/>
  <c r="AK35" i="57" s="1"/>
  <c r="AT34" i="57"/>
  <c r="AJ34" i="57"/>
  <c r="AK34" i="57" s="1"/>
  <c r="AT33" i="57"/>
  <c r="AH33" i="57"/>
  <c r="AT32" i="57"/>
  <c r="D32" i="57"/>
  <c r="AT31" i="57"/>
  <c r="D31" i="57"/>
  <c r="AT30" i="57"/>
  <c r="AT29" i="57"/>
  <c r="AT28" i="57"/>
  <c r="AT27" i="57"/>
  <c r="AT26" i="57"/>
  <c r="AH26" i="57"/>
  <c r="AT25" i="57"/>
  <c r="AO25" i="57"/>
  <c r="AT24" i="57"/>
  <c r="AO24" i="57"/>
  <c r="AT23" i="57"/>
  <c r="AO23" i="57"/>
  <c r="AT22" i="57"/>
  <c r="AO22" i="57"/>
  <c r="A22" i="57"/>
  <c r="AT21" i="57"/>
  <c r="AO21" i="57"/>
  <c r="AT20" i="57"/>
  <c r="AO20" i="57"/>
  <c r="D20" i="57"/>
  <c r="A20" i="57"/>
  <c r="AT19" i="57"/>
  <c r="AO19" i="57"/>
  <c r="D19" i="57"/>
  <c r="A19" i="57"/>
  <c r="AT18" i="57"/>
  <c r="AO18" i="57"/>
  <c r="J18" i="57"/>
  <c r="L18" i="57" s="1"/>
  <c r="AT17" i="57"/>
  <c r="AO17" i="57"/>
  <c r="AT16" i="57"/>
  <c r="AO16" i="57"/>
  <c r="AT15" i="57"/>
  <c r="AO15" i="57"/>
  <c r="D15" i="57"/>
  <c r="AT14" i="57"/>
  <c r="AO14" i="57"/>
  <c r="AT13" i="57"/>
  <c r="AO13" i="57"/>
  <c r="AT12" i="57"/>
  <c r="AO12" i="57"/>
  <c r="A12" i="57"/>
  <c r="AT11" i="57"/>
  <c r="AO11" i="57"/>
  <c r="D11" i="57"/>
  <c r="AT10" i="57"/>
  <c r="AO10" i="57"/>
  <c r="J10" i="57"/>
  <c r="L10" i="57" s="1"/>
  <c r="AT9" i="57"/>
  <c r="AO9" i="57"/>
  <c r="AT8" i="57"/>
  <c r="AO8" i="57"/>
  <c r="AT7" i="57"/>
  <c r="AO7" i="57"/>
  <c r="D7" i="57"/>
  <c r="AT6" i="57"/>
  <c r="AO6" i="57"/>
  <c r="AT5" i="57"/>
  <c r="AO5" i="57"/>
  <c r="A5" i="57"/>
  <c r="D5" i="57"/>
  <c r="AT4" i="57"/>
  <c r="AO4" i="57"/>
  <c r="AT3" i="57"/>
  <c r="AO3" i="57"/>
  <c r="F3" i="57"/>
  <c r="G3" i="57" s="1"/>
  <c r="R3" i="57" s="1"/>
  <c r="AH3" i="57"/>
  <c r="D3" i="57"/>
  <c r="A3" i="57"/>
  <c r="AT2" i="57"/>
  <c r="AO2" i="57"/>
  <c r="AC2" i="57"/>
  <c r="D2" i="57"/>
  <c r="H2" i="56"/>
  <c r="J2" i="56" s="1"/>
  <c r="H3" i="56"/>
  <c r="J3" i="56" s="1"/>
  <c r="L3" i="56" s="1"/>
  <c r="H4" i="56"/>
  <c r="J4" i="56" s="1"/>
  <c r="H5" i="56"/>
  <c r="J5" i="56" s="1"/>
  <c r="H6" i="56"/>
  <c r="J6" i="56" s="1"/>
  <c r="H7" i="56"/>
  <c r="J7" i="56" s="1"/>
  <c r="N7" i="56" s="1"/>
  <c r="H8" i="56"/>
  <c r="H9" i="56"/>
  <c r="J9" i="56" s="1"/>
  <c r="H10" i="56"/>
  <c r="J10" i="56" s="1"/>
  <c r="H11" i="56"/>
  <c r="J11" i="56" s="1"/>
  <c r="N11" i="56" s="1"/>
  <c r="H12" i="56"/>
  <c r="J12" i="56" s="1"/>
  <c r="H13" i="56"/>
  <c r="J13" i="56" s="1"/>
  <c r="H14" i="56"/>
  <c r="J14" i="56" s="1"/>
  <c r="L14" i="56" s="1"/>
  <c r="H15" i="56"/>
  <c r="J15" i="56" s="1"/>
  <c r="H16" i="56"/>
  <c r="J16" i="56" s="1"/>
  <c r="H17" i="56"/>
  <c r="J17" i="56" s="1"/>
  <c r="H18" i="56"/>
  <c r="J18" i="56" s="1"/>
  <c r="H19" i="56"/>
  <c r="J19" i="56" s="1"/>
  <c r="H20" i="56"/>
  <c r="J20" i="56" s="1"/>
  <c r="H21" i="56"/>
  <c r="J21" i="56" s="1"/>
  <c r="H22" i="56"/>
  <c r="J22" i="56" s="1"/>
  <c r="H23" i="56"/>
  <c r="H24" i="56"/>
  <c r="J24" i="56" s="1"/>
  <c r="H25" i="56"/>
  <c r="J25" i="56" s="1"/>
  <c r="H26" i="56"/>
  <c r="H27" i="56"/>
  <c r="J27" i="56" s="1"/>
  <c r="N27" i="56" s="1"/>
  <c r="H28" i="56"/>
  <c r="J28" i="56" s="1"/>
  <c r="H29" i="56"/>
  <c r="J29" i="56" s="1"/>
  <c r="H30" i="56"/>
  <c r="J30" i="56" s="1"/>
  <c r="H31" i="56"/>
  <c r="J31" i="56" s="1"/>
  <c r="H32" i="56"/>
  <c r="J32" i="56" s="1"/>
  <c r="H33" i="56"/>
  <c r="J33" i="56" s="1"/>
  <c r="L33" i="56" s="1"/>
  <c r="H34" i="56"/>
  <c r="J34" i="56" s="1"/>
  <c r="H35" i="56"/>
  <c r="J35" i="56" s="1"/>
  <c r="M35" i="56" s="1"/>
  <c r="H36" i="56"/>
  <c r="H37" i="56"/>
  <c r="J37" i="56" s="1"/>
  <c r="H38" i="56"/>
  <c r="J38" i="56" s="1"/>
  <c r="H39" i="56"/>
  <c r="J39" i="56" s="1"/>
  <c r="L39" i="56" s="1"/>
  <c r="H40" i="56"/>
  <c r="J40" i="56" s="1"/>
  <c r="H41" i="56"/>
  <c r="J41" i="56" s="1"/>
  <c r="H42" i="56"/>
  <c r="J42" i="56" s="1"/>
  <c r="H43" i="56"/>
  <c r="J43" i="56" s="1"/>
  <c r="H44" i="56"/>
  <c r="J44" i="56" s="1"/>
  <c r="H45" i="56"/>
  <c r="J45" i="56" s="1"/>
  <c r="H46" i="56"/>
  <c r="J46" i="56" s="1"/>
  <c r="H47" i="56"/>
  <c r="J47" i="56" s="1"/>
  <c r="N47" i="56" s="1"/>
  <c r="H48" i="56"/>
  <c r="J48" i="56" s="1"/>
  <c r="H49" i="56"/>
  <c r="J49" i="56" s="1"/>
  <c r="H50" i="56"/>
  <c r="J50" i="56" s="1"/>
  <c r="L50" i="56" s="1"/>
  <c r="H51" i="56"/>
  <c r="J51" i="56" s="1"/>
  <c r="H52" i="56"/>
  <c r="J52" i="56" s="1"/>
  <c r="N52" i="56" s="1"/>
  <c r="H53" i="56"/>
  <c r="J53" i="56" s="1"/>
  <c r="H54" i="56"/>
  <c r="H55" i="56"/>
  <c r="J55" i="56" s="1"/>
  <c r="H56" i="56"/>
  <c r="J56" i="56" s="1"/>
  <c r="H57" i="56"/>
  <c r="J57" i="56" s="1"/>
  <c r="H58" i="56"/>
  <c r="J58" i="56" s="1"/>
  <c r="H59" i="56"/>
  <c r="J59" i="56" s="1"/>
  <c r="H60" i="56"/>
  <c r="J60" i="56" s="1"/>
  <c r="H61" i="56"/>
  <c r="J61" i="56" s="1"/>
  <c r="H62" i="56"/>
  <c r="J62" i="56" s="1"/>
  <c r="H63" i="56"/>
  <c r="H64" i="56"/>
  <c r="J64" i="56" s="1"/>
  <c r="H65" i="56"/>
  <c r="J65" i="56"/>
  <c r="AA65" i="56" s="1"/>
  <c r="H66" i="56"/>
  <c r="J66" i="56" s="1"/>
  <c r="N66" i="56" s="1"/>
  <c r="H67" i="56"/>
  <c r="J67" i="56" s="1"/>
  <c r="N67" i="56" s="1"/>
  <c r="H68" i="56"/>
  <c r="H69" i="56"/>
  <c r="J69" i="56" s="1"/>
  <c r="H70" i="56"/>
  <c r="J70" i="56" s="1"/>
  <c r="H71" i="56"/>
  <c r="J71" i="56" s="1"/>
  <c r="H72" i="56"/>
  <c r="J72" i="56"/>
  <c r="L72" i="56" s="1"/>
  <c r="H73" i="56"/>
  <c r="J73" i="56" s="1"/>
  <c r="P73" i="56" s="1"/>
  <c r="H74" i="56"/>
  <c r="H75" i="56"/>
  <c r="H76" i="56"/>
  <c r="J76" i="56" s="1"/>
  <c r="H77" i="56"/>
  <c r="H78" i="56"/>
  <c r="J78" i="56" s="1"/>
  <c r="H79" i="56"/>
  <c r="J79" i="56" s="1"/>
  <c r="L79" i="56" s="1"/>
  <c r="H80" i="56"/>
  <c r="J80" i="56" s="1"/>
  <c r="H81" i="56"/>
  <c r="J81" i="56" s="1"/>
  <c r="M81" i="56" s="1"/>
  <c r="H82" i="56"/>
  <c r="J82" i="56" s="1"/>
  <c r="N82" i="56" s="1"/>
  <c r="H83" i="56"/>
  <c r="H84" i="56"/>
  <c r="H85" i="56"/>
  <c r="J85" i="56" s="1"/>
  <c r="H86" i="56"/>
  <c r="J86" i="56" s="1"/>
  <c r="H87" i="56"/>
  <c r="J87" i="56" s="1"/>
  <c r="H88" i="56"/>
  <c r="J88" i="56" s="1"/>
  <c r="H89" i="56"/>
  <c r="J89" i="56" s="1"/>
  <c r="H90" i="56"/>
  <c r="J90" i="56" s="1"/>
  <c r="M90" i="56" s="1"/>
  <c r="H91" i="56"/>
  <c r="J91" i="56" s="1"/>
  <c r="L91" i="56" s="1"/>
  <c r="H92" i="56"/>
  <c r="J92" i="56" s="1"/>
  <c r="M92" i="56" s="1"/>
  <c r="H93" i="56"/>
  <c r="J93" i="56" s="1"/>
  <c r="L93" i="56" s="1"/>
  <c r="H94" i="56"/>
  <c r="J94" i="56" s="1"/>
  <c r="H95" i="56"/>
  <c r="J95" i="56" s="1"/>
  <c r="M95" i="56" s="1"/>
  <c r="H96" i="56"/>
  <c r="J96" i="56" s="1"/>
  <c r="H97" i="56"/>
  <c r="J97" i="56" s="1"/>
  <c r="H98" i="56"/>
  <c r="J98" i="56" s="1"/>
  <c r="H99" i="56"/>
  <c r="J99" i="56" s="1"/>
  <c r="H100" i="56"/>
  <c r="J100" i="56" s="1"/>
  <c r="H101" i="56"/>
  <c r="H102" i="56"/>
  <c r="J102" i="56" s="1"/>
  <c r="H103" i="56"/>
  <c r="J103" i="56" s="1"/>
  <c r="L103" i="56" s="1"/>
  <c r="H104" i="56"/>
  <c r="J104" i="56" s="1"/>
  <c r="H105" i="56"/>
  <c r="J105" i="56" s="1"/>
  <c r="H106" i="56"/>
  <c r="H107" i="56"/>
  <c r="J107" i="56" s="1"/>
  <c r="L107" i="56" s="1"/>
  <c r="H108" i="56"/>
  <c r="J108" i="56" s="1"/>
  <c r="AA108" i="56" s="1"/>
  <c r="H109" i="56"/>
  <c r="H110" i="56"/>
  <c r="J110" i="56" s="1"/>
  <c r="H111" i="56"/>
  <c r="J111" i="56" s="1"/>
  <c r="L111" i="56" s="1"/>
  <c r="H112" i="56"/>
  <c r="J112" i="56" s="1"/>
  <c r="H113" i="56"/>
  <c r="J113" i="56"/>
  <c r="H114" i="56"/>
  <c r="J114" i="56" s="1"/>
  <c r="H115" i="56"/>
  <c r="J115" i="56" s="1"/>
  <c r="H116" i="56"/>
  <c r="J116" i="56" s="1"/>
  <c r="L116" i="56" s="1"/>
  <c r="H117" i="56"/>
  <c r="J117" i="56" s="1"/>
  <c r="N117" i="56" s="1"/>
  <c r="H118" i="56"/>
  <c r="J118" i="56" s="1"/>
  <c r="M118" i="56" s="1"/>
  <c r="H119" i="56"/>
  <c r="J119" i="56" s="1"/>
  <c r="H120" i="56"/>
  <c r="H121" i="56"/>
  <c r="J121" i="56" s="1"/>
  <c r="H122" i="56"/>
  <c r="J122" i="56" s="1"/>
  <c r="N122" i="56" s="1"/>
  <c r="H123" i="56"/>
  <c r="J123" i="56" s="1"/>
  <c r="N123" i="56" s="1"/>
  <c r="H124" i="56"/>
  <c r="H125" i="56"/>
  <c r="J125" i="56" s="1"/>
  <c r="H126" i="56"/>
  <c r="J126" i="56" s="1"/>
  <c r="M126" i="56" s="1"/>
  <c r="H127" i="56"/>
  <c r="H128" i="56"/>
  <c r="J128" i="56" s="1"/>
  <c r="H129" i="56"/>
  <c r="J129" i="56" s="1"/>
  <c r="L129" i="56" s="1"/>
  <c r="E3" i="56"/>
  <c r="AX3" i="56" s="1"/>
  <c r="E4" i="56"/>
  <c r="F4" i="56" s="1"/>
  <c r="G4" i="56" s="1"/>
  <c r="E5" i="56"/>
  <c r="AX5" i="56" s="1"/>
  <c r="E6" i="56"/>
  <c r="E7" i="56"/>
  <c r="AX7" i="56" s="1"/>
  <c r="E8" i="56"/>
  <c r="AX8" i="56" s="1"/>
  <c r="E9" i="56"/>
  <c r="AX9" i="56" s="1"/>
  <c r="E10" i="56"/>
  <c r="AX10" i="56" s="1"/>
  <c r="E11" i="56"/>
  <c r="AX11" i="56" s="1"/>
  <c r="E12" i="56"/>
  <c r="AX12" i="56" s="1"/>
  <c r="E13" i="56"/>
  <c r="E14" i="56"/>
  <c r="E15" i="56"/>
  <c r="AX15" i="56" s="1"/>
  <c r="E16" i="56"/>
  <c r="AX16" i="56" s="1"/>
  <c r="E17" i="56"/>
  <c r="AX17" i="56" s="1"/>
  <c r="E18" i="56"/>
  <c r="E19" i="56"/>
  <c r="AX19" i="56" s="1"/>
  <c r="E20" i="56"/>
  <c r="AX20" i="56" s="1"/>
  <c r="E21" i="56"/>
  <c r="E22" i="56"/>
  <c r="AX22" i="56" s="1"/>
  <c r="E23" i="56"/>
  <c r="AX23" i="56" s="1"/>
  <c r="E24" i="56"/>
  <c r="AX24" i="56" s="1"/>
  <c r="E25" i="56"/>
  <c r="E26" i="56"/>
  <c r="AX26" i="56" s="1"/>
  <c r="E27" i="56"/>
  <c r="AX27" i="56" s="1"/>
  <c r="E28" i="56"/>
  <c r="AX28" i="56" s="1"/>
  <c r="E29" i="56"/>
  <c r="E30" i="56"/>
  <c r="AX30" i="56" s="1"/>
  <c r="E31" i="56"/>
  <c r="E32" i="56"/>
  <c r="AX32" i="56" s="1"/>
  <c r="E33" i="56"/>
  <c r="AX33" i="56" s="1"/>
  <c r="E34" i="56"/>
  <c r="AX34" i="56" s="1"/>
  <c r="E35" i="56"/>
  <c r="AX35" i="56" s="1"/>
  <c r="E36" i="56"/>
  <c r="AX36" i="56" s="1"/>
  <c r="E37" i="56"/>
  <c r="AX37" i="56" s="1"/>
  <c r="E38" i="56"/>
  <c r="E39" i="56"/>
  <c r="E40" i="56"/>
  <c r="AX40" i="56" s="1"/>
  <c r="E41" i="56"/>
  <c r="AX41" i="56" s="1"/>
  <c r="E42" i="56"/>
  <c r="AX42" i="56" s="1"/>
  <c r="E43" i="56"/>
  <c r="AX43" i="56" s="1"/>
  <c r="E44" i="56"/>
  <c r="AX44" i="56" s="1"/>
  <c r="E45" i="56"/>
  <c r="AX45" i="56" s="1"/>
  <c r="E46" i="56"/>
  <c r="E47" i="56"/>
  <c r="E48" i="56"/>
  <c r="AX48" i="56" s="1"/>
  <c r="E49" i="56"/>
  <c r="AX49" i="56" s="1"/>
  <c r="E50" i="56"/>
  <c r="AX50" i="56" s="1"/>
  <c r="E51" i="56"/>
  <c r="AX51" i="56" s="1"/>
  <c r="E52" i="56"/>
  <c r="AX52" i="56" s="1"/>
  <c r="E53" i="56"/>
  <c r="AX53" i="56" s="1"/>
  <c r="E54" i="56"/>
  <c r="E55" i="56"/>
  <c r="AX55" i="56" s="1"/>
  <c r="E56" i="56"/>
  <c r="AX56" i="56" s="1"/>
  <c r="E57" i="56"/>
  <c r="AX57" i="56" s="1"/>
  <c r="E58" i="56"/>
  <c r="E59" i="56"/>
  <c r="AX59" i="56" s="1"/>
  <c r="E60" i="56"/>
  <c r="AX60" i="56" s="1"/>
  <c r="E61" i="56"/>
  <c r="E62" i="56"/>
  <c r="AX62" i="56" s="1"/>
  <c r="E63" i="56"/>
  <c r="E64" i="56"/>
  <c r="AH64" i="56" s="1"/>
  <c r="E65" i="56"/>
  <c r="AX65" i="56" s="1"/>
  <c r="E66" i="56"/>
  <c r="AX66" i="56" s="1"/>
  <c r="E67" i="56"/>
  <c r="AX67" i="56" s="1"/>
  <c r="E68" i="56"/>
  <c r="AX68" i="56" s="1"/>
  <c r="E69" i="56"/>
  <c r="E70" i="56"/>
  <c r="E71" i="56"/>
  <c r="AX71" i="56" s="1"/>
  <c r="E72" i="56"/>
  <c r="AX72" i="56" s="1"/>
  <c r="E73" i="56"/>
  <c r="AX73" i="56" s="1"/>
  <c r="E74" i="56"/>
  <c r="AX74" i="56" s="1"/>
  <c r="E75" i="56"/>
  <c r="AX75" i="56" s="1"/>
  <c r="E76" i="56"/>
  <c r="AX76" i="56" s="1"/>
  <c r="E77" i="56"/>
  <c r="AX77" i="56" s="1"/>
  <c r="E78" i="56"/>
  <c r="E79" i="56"/>
  <c r="E80" i="56"/>
  <c r="AX80" i="56" s="1"/>
  <c r="E81" i="56"/>
  <c r="AX81" i="56" s="1"/>
  <c r="E82" i="56"/>
  <c r="AX82" i="56" s="1"/>
  <c r="E83" i="56"/>
  <c r="E84" i="56"/>
  <c r="AX84" i="56" s="1"/>
  <c r="E85" i="56"/>
  <c r="E86" i="56"/>
  <c r="AX86" i="56" s="1"/>
  <c r="E87" i="56"/>
  <c r="AX87" i="56" s="1"/>
  <c r="E88" i="56"/>
  <c r="AX88" i="56" s="1"/>
  <c r="E89" i="56"/>
  <c r="AX89" i="56" s="1"/>
  <c r="E90" i="56"/>
  <c r="AX90" i="56" s="1"/>
  <c r="E91" i="56"/>
  <c r="E92" i="56"/>
  <c r="AX92" i="56" s="1"/>
  <c r="E93" i="56"/>
  <c r="AX93" i="56" s="1"/>
  <c r="E94" i="56"/>
  <c r="E95" i="56"/>
  <c r="AX95" i="56" s="1"/>
  <c r="E96" i="56"/>
  <c r="AX96" i="56" s="1"/>
  <c r="E97" i="56"/>
  <c r="AX97" i="56" s="1"/>
  <c r="E98" i="56"/>
  <c r="AX98" i="56" s="1"/>
  <c r="E99" i="56"/>
  <c r="AX99" i="56" s="1"/>
  <c r="E100" i="56"/>
  <c r="AX100" i="56" s="1"/>
  <c r="E101" i="56"/>
  <c r="AX101" i="56" s="1"/>
  <c r="E102" i="56"/>
  <c r="AX102" i="56" s="1"/>
  <c r="E103" i="56"/>
  <c r="AX103" i="56" s="1"/>
  <c r="E104" i="56"/>
  <c r="AX104" i="56" s="1"/>
  <c r="E105" i="56"/>
  <c r="E106" i="56"/>
  <c r="AX106" i="56" s="1"/>
  <c r="E107" i="56"/>
  <c r="AX107" i="56" s="1"/>
  <c r="E108" i="56"/>
  <c r="AX108" i="56" s="1"/>
  <c r="E109" i="56"/>
  <c r="E110" i="56"/>
  <c r="AX110" i="56" s="1"/>
  <c r="E111" i="56"/>
  <c r="AX111" i="56" s="1"/>
  <c r="E112" i="56"/>
  <c r="AX112" i="56" s="1"/>
  <c r="E113" i="56"/>
  <c r="AX113" i="56" s="1"/>
  <c r="E114" i="56"/>
  <c r="AX114" i="56" s="1"/>
  <c r="E115" i="56"/>
  <c r="AX115" i="56" s="1"/>
  <c r="E116" i="56"/>
  <c r="E117" i="56"/>
  <c r="E118" i="56"/>
  <c r="E119" i="56"/>
  <c r="AX119" i="56" s="1"/>
  <c r="E120" i="56"/>
  <c r="AX120" i="56" s="1"/>
  <c r="E121" i="56"/>
  <c r="AX121" i="56" s="1"/>
  <c r="E122" i="56"/>
  <c r="AX122" i="56" s="1"/>
  <c r="E123" i="56"/>
  <c r="E124" i="56"/>
  <c r="AX124" i="56" s="1"/>
  <c r="E125" i="56"/>
  <c r="E126" i="56"/>
  <c r="AX126" i="56" s="1"/>
  <c r="E127" i="56"/>
  <c r="AX127" i="56" s="1"/>
  <c r="E128" i="56"/>
  <c r="AX128" i="56" s="1"/>
  <c r="E129" i="56"/>
  <c r="AX129" i="56" s="1"/>
  <c r="E2" i="56"/>
  <c r="AX2" i="56" s="1"/>
  <c r="AE145" i="56" a="1"/>
  <c r="AE145" i="56" s="1"/>
  <c r="AE144" i="56" a="1"/>
  <c r="AE144" i="56" s="1"/>
  <c r="AE143" i="56" a="1"/>
  <c r="AE143" i="56" s="1"/>
  <c r="AE142" i="56" a="1"/>
  <c r="AE142" i="56" s="1"/>
  <c r="AE141" i="56" a="1"/>
  <c r="AE141" i="56" s="1"/>
  <c r="AE140" i="56" a="1"/>
  <c r="AE140" i="56" s="1"/>
  <c r="AE139" i="56" a="1"/>
  <c r="AE139" i="56" s="1"/>
  <c r="AE138" i="56" a="1"/>
  <c r="AE138" i="56"/>
  <c r="AE137" i="56" a="1"/>
  <c r="AE137" i="56" s="1"/>
  <c r="AE136" i="56" a="1"/>
  <c r="AE136" i="56" s="1"/>
  <c r="AE135" i="56" a="1"/>
  <c r="AE135" i="56" s="1"/>
  <c r="AE134" i="56" a="1"/>
  <c r="AE134" i="56" s="1"/>
  <c r="AE133" i="56" a="1"/>
  <c r="AE133" i="56" s="1"/>
  <c r="AE132" i="56" a="1"/>
  <c r="AE132" i="56" s="1"/>
  <c r="AE131" i="56" a="1"/>
  <c r="AE131" i="56" s="1"/>
  <c r="AE130" i="56" a="1"/>
  <c r="AE130" i="56" s="1"/>
  <c r="AT129" i="56"/>
  <c r="AR129" i="56"/>
  <c r="AO129" i="56"/>
  <c r="AT128" i="56"/>
  <c r="AR128" i="56"/>
  <c r="AO128" i="56"/>
  <c r="AT127" i="56"/>
  <c r="AR127" i="56"/>
  <c r="AO127" i="56"/>
  <c r="J127" i="56"/>
  <c r="N127" i="56" s="1"/>
  <c r="AT126" i="56"/>
  <c r="AR126" i="56"/>
  <c r="AO126" i="56"/>
  <c r="AT125" i="56"/>
  <c r="AR125" i="56"/>
  <c r="AO125" i="56"/>
  <c r="AT124" i="56"/>
  <c r="AR124" i="56"/>
  <c r="AO124" i="56"/>
  <c r="J124" i="56"/>
  <c r="N124" i="56" s="1"/>
  <c r="AT123" i="56"/>
  <c r="AR123" i="56"/>
  <c r="AO123" i="56"/>
  <c r="AT122" i="56"/>
  <c r="AR122" i="56"/>
  <c r="AO122" i="56"/>
  <c r="AT121" i="56"/>
  <c r="AR121" i="56"/>
  <c r="AO121" i="56"/>
  <c r="AT120" i="56"/>
  <c r="AR120" i="56"/>
  <c r="AO120" i="56"/>
  <c r="J120" i="56"/>
  <c r="M120" i="56" s="1"/>
  <c r="AT119" i="56"/>
  <c r="AR119" i="56"/>
  <c r="AO119" i="56"/>
  <c r="AT118" i="56"/>
  <c r="AR118" i="56"/>
  <c r="AO118" i="56"/>
  <c r="AT117" i="56"/>
  <c r="AR117" i="56"/>
  <c r="AO117" i="56"/>
  <c r="AT116" i="56"/>
  <c r="AR116" i="56"/>
  <c r="AO116" i="56"/>
  <c r="AT115" i="56"/>
  <c r="AR115" i="56"/>
  <c r="AO115" i="56"/>
  <c r="AT114" i="56"/>
  <c r="AR114" i="56"/>
  <c r="AO114" i="56"/>
  <c r="AT113" i="56"/>
  <c r="AR113" i="56"/>
  <c r="AO113" i="56"/>
  <c r="AT112" i="56"/>
  <c r="AR112" i="56"/>
  <c r="AO112" i="56"/>
  <c r="A112" i="56"/>
  <c r="AT111" i="56"/>
  <c r="AR111" i="56"/>
  <c r="AO111" i="56"/>
  <c r="AT110" i="56"/>
  <c r="AR110" i="56"/>
  <c r="AO110" i="56"/>
  <c r="D110" i="56"/>
  <c r="AT109" i="56"/>
  <c r="AR109" i="56"/>
  <c r="AO109" i="56"/>
  <c r="J109" i="56"/>
  <c r="A109" i="56"/>
  <c r="AT108" i="56"/>
  <c r="AR108" i="56"/>
  <c r="AO108" i="56"/>
  <c r="AT107" i="56"/>
  <c r="AR107" i="56"/>
  <c r="AO107" i="56"/>
  <c r="AT106" i="56"/>
  <c r="AR106" i="56"/>
  <c r="AO106" i="56"/>
  <c r="J106" i="56"/>
  <c r="AT105" i="56"/>
  <c r="AR105" i="56"/>
  <c r="AO105" i="56"/>
  <c r="AT104" i="56"/>
  <c r="AR104" i="56"/>
  <c r="AO104" i="56"/>
  <c r="AT103" i="56"/>
  <c r="AR103" i="56"/>
  <c r="AO103" i="56"/>
  <c r="AT102" i="56"/>
  <c r="AR102" i="56"/>
  <c r="AO102" i="56"/>
  <c r="AT101" i="56"/>
  <c r="AR101" i="56"/>
  <c r="AO101" i="56"/>
  <c r="J101" i="56"/>
  <c r="L101" i="56" s="1"/>
  <c r="AT100" i="56"/>
  <c r="AR100" i="56"/>
  <c r="AO100" i="56"/>
  <c r="AT99" i="56"/>
  <c r="AR99" i="56"/>
  <c r="AO99" i="56"/>
  <c r="F99" i="56"/>
  <c r="G99" i="56" s="1"/>
  <c r="AT98" i="56"/>
  <c r="AR98" i="56"/>
  <c r="AO98" i="56"/>
  <c r="AT97" i="56"/>
  <c r="AR97" i="56"/>
  <c r="AO97" i="56"/>
  <c r="F97" i="56"/>
  <c r="G97" i="56" s="1"/>
  <c r="Y97" i="56" s="1"/>
  <c r="AT96" i="56"/>
  <c r="AR96" i="56"/>
  <c r="AO96" i="56"/>
  <c r="AT95" i="56"/>
  <c r="AR95" i="56"/>
  <c r="AO95" i="56"/>
  <c r="AT94" i="56"/>
  <c r="AR94" i="56"/>
  <c r="AO94" i="56"/>
  <c r="AT93" i="56"/>
  <c r="AR93" i="56"/>
  <c r="AO93" i="56"/>
  <c r="F93" i="56"/>
  <c r="G93" i="56" s="1"/>
  <c r="AT92" i="56"/>
  <c r="AR92" i="56"/>
  <c r="AO92" i="56"/>
  <c r="AT91" i="56"/>
  <c r="AR91" i="56"/>
  <c r="AO91" i="56"/>
  <c r="AT90" i="56"/>
  <c r="AR90" i="56"/>
  <c r="AO90" i="56"/>
  <c r="AT89" i="56"/>
  <c r="AR89" i="56"/>
  <c r="AO89" i="56"/>
  <c r="AT88" i="56"/>
  <c r="AR88" i="56"/>
  <c r="AO88" i="56"/>
  <c r="AT87" i="56"/>
  <c r="AR87" i="56"/>
  <c r="AO87" i="56"/>
  <c r="AT86" i="56"/>
  <c r="AR86" i="56"/>
  <c r="AO86" i="56"/>
  <c r="AT85" i="56"/>
  <c r="AR85" i="56"/>
  <c r="AO85" i="56"/>
  <c r="AT84" i="56"/>
  <c r="AR84" i="56"/>
  <c r="AO84" i="56"/>
  <c r="J84" i="56"/>
  <c r="AT83" i="56"/>
  <c r="AR83" i="56"/>
  <c r="AO83" i="56"/>
  <c r="J83" i="56"/>
  <c r="N83" i="56" s="1"/>
  <c r="AT82" i="56"/>
  <c r="AR82" i="56"/>
  <c r="AO82" i="56"/>
  <c r="AT81" i="56"/>
  <c r="AR81" i="56"/>
  <c r="AO81" i="56"/>
  <c r="AT80" i="56"/>
  <c r="AR80" i="56"/>
  <c r="AO80" i="56"/>
  <c r="F80" i="56"/>
  <c r="G80" i="56" s="1"/>
  <c r="AT79" i="56"/>
  <c r="AR79" i="56"/>
  <c r="AO79" i="56"/>
  <c r="D79" i="56"/>
  <c r="A79" i="56"/>
  <c r="AT78" i="56"/>
  <c r="AR78" i="56"/>
  <c r="AO78" i="56"/>
  <c r="D78" i="56"/>
  <c r="AT77" i="56"/>
  <c r="AR77" i="56"/>
  <c r="AO77" i="56"/>
  <c r="J77" i="56"/>
  <c r="A77" i="56"/>
  <c r="AT76" i="56"/>
  <c r="AR76" i="56"/>
  <c r="AO76" i="56"/>
  <c r="AT75" i="56"/>
  <c r="AR75" i="56"/>
  <c r="AO75" i="56"/>
  <c r="J75" i="56"/>
  <c r="AT74" i="56"/>
  <c r="AR74" i="56"/>
  <c r="AO74" i="56"/>
  <c r="J74" i="56"/>
  <c r="L74" i="56" s="1"/>
  <c r="AT73" i="56"/>
  <c r="AO73" i="56"/>
  <c r="AG73" i="56"/>
  <c r="AT72" i="56"/>
  <c r="AO72" i="56"/>
  <c r="AT71" i="56"/>
  <c r="AO71" i="56"/>
  <c r="AG71" i="56"/>
  <c r="AT70" i="56"/>
  <c r="AO70" i="56"/>
  <c r="AT69" i="56"/>
  <c r="AO69" i="56"/>
  <c r="AT68" i="56"/>
  <c r="AO68" i="56"/>
  <c r="J68" i="56"/>
  <c r="AT67" i="56"/>
  <c r="AO67" i="56"/>
  <c r="AT66" i="56"/>
  <c r="AO66" i="56"/>
  <c r="AT65" i="56"/>
  <c r="AT64" i="56"/>
  <c r="D64" i="56"/>
  <c r="AT63" i="56"/>
  <c r="J63" i="56"/>
  <c r="N63" i="56" s="1"/>
  <c r="AT62" i="56"/>
  <c r="AT61" i="56"/>
  <c r="D61" i="56"/>
  <c r="AT60" i="56"/>
  <c r="A60" i="56"/>
  <c r="AT59" i="56"/>
  <c r="AT58" i="56"/>
  <c r="AT57" i="56"/>
  <c r="F57" i="56"/>
  <c r="G57" i="56" s="1"/>
  <c r="Y57" i="56" s="1"/>
  <c r="A57" i="56"/>
  <c r="AT56" i="56"/>
  <c r="AT55" i="56"/>
  <c r="A55" i="56"/>
  <c r="AT54" i="56"/>
  <c r="J54" i="56"/>
  <c r="M54" i="56" s="1"/>
  <c r="A54" i="56"/>
  <c r="AT53" i="56"/>
  <c r="AH53" i="56"/>
  <c r="AT52" i="56"/>
  <c r="AT51" i="56"/>
  <c r="AT50" i="56"/>
  <c r="AT49" i="56"/>
  <c r="AJ49" i="56"/>
  <c r="AL49" i="56" s="1"/>
  <c r="AT48" i="56"/>
  <c r="AJ48" i="56"/>
  <c r="AL48" i="56" s="1"/>
  <c r="AT47" i="56"/>
  <c r="AJ47" i="56"/>
  <c r="AL47" i="56" s="1"/>
  <c r="AT46" i="56"/>
  <c r="AJ46" i="56"/>
  <c r="AL46" i="56" s="1"/>
  <c r="AT45" i="56"/>
  <c r="AJ45" i="56"/>
  <c r="AL45" i="56" s="1"/>
  <c r="AT44" i="56"/>
  <c r="AJ44" i="56"/>
  <c r="AL44" i="56" s="1"/>
  <c r="A44" i="56"/>
  <c r="AT43" i="56"/>
  <c r="AJ43" i="56"/>
  <c r="AL43" i="56" s="1"/>
  <c r="AT42" i="56"/>
  <c r="AJ42" i="56"/>
  <c r="AL42" i="56" s="1"/>
  <c r="AT41" i="56"/>
  <c r="AJ41" i="56"/>
  <c r="AK41" i="56" s="1"/>
  <c r="D41" i="56"/>
  <c r="A41" i="56"/>
  <c r="AT40" i="56"/>
  <c r="AJ40" i="56"/>
  <c r="AK40" i="56" s="1"/>
  <c r="F40" i="56"/>
  <c r="G40" i="56" s="1"/>
  <c r="D40" i="56"/>
  <c r="AT39" i="56"/>
  <c r="AJ39" i="56"/>
  <c r="AK39" i="56" s="1"/>
  <c r="AT38" i="56"/>
  <c r="AJ38" i="56"/>
  <c r="AK38" i="56"/>
  <c r="AH38" i="56"/>
  <c r="D38" i="56"/>
  <c r="AT37" i="56"/>
  <c r="AJ37" i="56"/>
  <c r="AK37" i="56" s="1"/>
  <c r="AT36" i="56"/>
  <c r="AJ36" i="56"/>
  <c r="AK36" i="56" s="1"/>
  <c r="J36" i="56"/>
  <c r="M36" i="56" s="1"/>
  <c r="F36" i="56"/>
  <c r="G36" i="56" s="1"/>
  <c r="AA36" i="56" s="1"/>
  <c r="AT35" i="56"/>
  <c r="AJ35" i="56"/>
  <c r="AK35" i="56" s="1"/>
  <c r="D35" i="56"/>
  <c r="A35" i="56"/>
  <c r="AT34" i="56"/>
  <c r="AJ34" i="56"/>
  <c r="AK34" i="56" s="1"/>
  <c r="D34" i="56"/>
  <c r="AT33" i="56"/>
  <c r="F33" i="56"/>
  <c r="G33" i="56" s="1"/>
  <c r="AH33" i="56"/>
  <c r="D33" i="56"/>
  <c r="A33" i="56"/>
  <c r="AT32" i="56"/>
  <c r="F32" i="56"/>
  <c r="G32" i="56" s="1"/>
  <c r="AU32" i="56" s="1"/>
  <c r="D32" i="56"/>
  <c r="AT31" i="56"/>
  <c r="D31" i="56"/>
  <c r="A31" i="56"/>
  <c r="AT30" i="56"/>
  <c r="F30" i="56"/>
  <c r="G30" i="56" s="1"/>
  <c r="AB30" i="56" s="1"/>
  <c r="D30" i="56"/>
  <c r="A30" i="56"/>
  <c r="AT29" i="56"/>
  <c r="D29" i="56"/>
  <c r="A29" i="56"/>
  <c r="AT28" i="56"/>
  <c r="AH28" i="56"/>
  <c r="D28" i="56"/>
  <c r="A28" i="56"/>
  <c r="AT27" i="56"/>
  <c r="AH27" i="56"/>
  <c r="D27" i="56"/>
  <c r="A27" i="56"/>
  <c r="AT26" i="56"/>
  <c r="J26" i="56"/>
  <c r="M26" i="56" s="1"/>
  <c r="AT25" i="56"/>
  <c r="AO25" i="56"/>
  <c r="A25" i="56"/>
  <c r="AT24" i="56"/>
  <c r="AO24" i="56"/>
  <c r="AT23" i="56"/>
  <c r="AO23" i="56"/>
  <c r="J23" i="56"/>
  <c r="N23" i="56" s="1"/>
  <c r="AT22" i="56"/>
  <c r="AO22" i="56"/>
  <c r="F22" i="56"/>
  <c r="G22" i="56" s="1"/>
  <c r="A22" i="56"/>
  <c r="AT21" i="56"/>
  <c r="AO21" i="56"/>
  <c r="AT20" i="56"/>
  <c r="AO20" i="56"/>
  <c r="A20" i="56"/>
  <c r="AT19" i="56"/>
  <c r="AO19" i="56"/>
  <c r="AT18" i="56"/>
  <c r="AO18" i="56"/>
  <c r="AT17" i="56"/>
  <c r="AO17" i="56"/>
  <c r="F17" i="56"/>
  <c r="G17" i="56" s="1"/>
  <c r="AH17" i="56"/>
  <c r="A17" i="56"/>
  <c r="AT16" i="56"/>
  <c r="AO16" i="56"/>
  <c r="AH16" i="56"/>
  <c r="AT15" i="56"/>
  <c r="AO15" i="56"/>
  <c r="AT14" i="56"/>
  <c r="AO14" i="56"/>
  <c r="AT13" i="56"/>
  <c r="AO13" i="56"/>
  <c r="D13" i="56"/>
  <c r="AT12" i="56"/>
  <c r="AO12" i="56"/>
  <c r="AT11" i="56"/>
  <c r="AO11" i="56"/>
  <c r="AT10" i="56"/>
  <c r="AO10" i="56"/>
  <c r="AT9" i="56"/>
  <c r="AO9" i="56"/>
  <c r="D9" i="56"/>
  <c r="A9" i="56"/>
  <c r="AT8" i="56"/>
  <c r="AO8" i="56"/>
  <c r="AH8" i="56"/>
  <c r="J8" i="56"/>
  <c r="N8" i="56" s="1"/>
  <c r="AT7" i="56"/>
  <c r="AO7" i="56"/>
  <c r="D7" i="56"/>
  <c r="AT6" i="56"/>
  <c r="AO6" i="56"/>
  <c r="AT5" i="56"/>
  <c r="AO5" i="56"/>
  <c r="AT4" i="56"/>
  <c r="AO4" i="56"/>
  <c r="AT3" i="56"/>
  <c r="AO3" i="56"/>
  <c r="AT2" i="56"/>
  <c r="AO2" i="56"/>
  <c r="AC2" i="56"/>
  <c r="F2" i="56"/>
  <c r="G2" i="56" s="1"/>
  <c r="H2" i="55"/>
  <c r="J2" i="55" s="1"/>
  <c r="H3" i="55"/>
  <c r="H4" i="55"/>
  <c r="J4" i="55" s="1"/>
  <c r="L4" i="55" s="1"/>
  <c r="H5" i="55"/>
  <c r="J5" i="55" s="1"/>
  <c r="H6" i="55"/>
  <c r="H7" i="55"/>
  <c r="H8" i="55"/>
  <c r="H9" i="55"/>
  <c r="J9" i="55" s="1"/>
  <c r="L9" i="55" s="1"/>
  <c r="H10" i="55"/>
  <c r="J10" i="55" s="1"/>
  <c r="H11" i="55"/>
  <c r="J11" i="55" s="1"/>
  <c r="H12" i="55"/>
  <c r="J12" i="55" s="1"/>
  <c r="H13" i="55"/>
  <c r="J13" i="55" s="1"/>
  <c r="H14" i="55"/>
  <c r="J14" i="55" s="1"/>
  <c r="H15" i="55"/>
  <c r="H16" i="55"/>
  <c r="J16" i="55" s="1"/>
  <c r="M16" i="55" s="1"/>
  <c r="H17" i="55"/>
  <c r="J17" i="55" s="1"/>
  <c r="N17" i="55" s="1"/>
  <c r="H18" i="55"/>
  <c r="J18" i="55" s="1"/>
  <c r="H19" i="55"/>
  <c r="J19" i="55" s="1"/>
  <c r="H20" i="55"/>
  <c r="J20" i="55" s="1"/>
  <c r="M20" i="55" s="1"/>
  <c r="H21" i="55"/>
  <c r="J21" i="55" s="1"/>
  <c r="H22" i="55"/>
  <c r="J22" i="55" s="1"/>
  <c r="N22" i="55" s="1"/>
  <c r="H23" i="55"/>
  <c r="H24" i="55"/>
  <c r="H25" i="55"/>
  <c r="J25" i="55" s="1"/>
  <c r="L25" i="55" s="1"/>
  <c r="H26" i="55"/>
  <c r="H27" i="55"/>
  <c r="J27" i="55" s="1"/>
  <c r="H28" i="55"/>
  <c r="J28" i="55" s="1"/>
  <c r="N28" i="55" s="1"/>
  <c r="H29" i="55"/>
  <c r="J29" i="55" s="1"/>
  <c r="H30" i="55"/>
  <c r="J30" i="55" s="1"/>
  <c r="H31" i="55"/>
  <c r="J31" i="55" s="1"/>
  <c r="L31" i="55" s="1"/>
  <c r="H32" i="55"/>
  <c r="J32" i="55" s="1"/>
  <c r="N32" i="55" s="1"/>
  <c r="H33" i="55"/>
  <c r="J33" i="55" s="1"/>
  <c r="H34" i="55"/>
  <c r="H35" i="55"/>
  <c r="J35" i="55" s="1"/>
  <c r="N35" i="55" s="1"/>
  <c r="H36" i="55"/>
  <c r="J36" i="55" s="1"/>
  <c r="H37" i="55"/>
  <c r="J37" i="55" s="1"/>
  <c r="N37" i="55" s="1"/>
  <c r="H38" i="55"/>
  <c r="J38" i="55" s="1"/>
  <c r="H39" i="55"/>
  <c r="H40" i="55"/>
  <c r="J40" i="55" s="1"/>
  <c r="H41" i="55"/>
  <c r="H42" i="55"/>
  <c r="J42" i="55" s="1"/>
  <c r="H43" i="55"/>
  <c r="J43" i="55" s="1"/>
  <c r="N43" i="55" s="1"/>
  <c r="H44" i="55"/>
  <c r="J44" i="55" s="1"/>
  <c r="H45" i="55"/>
  <c r="J45" i="55" s="1"/>
  <c r="N45" i="55" s="1"/>
  <c r="H46" i="55"/>
  <c r="J46" i="55" s="1"/>
  <c r="M46" i="55" s="1"/>
  <c r="H47" i="55"/>
  <c r="H48" i="55"/>
  <c r="J48" i="55" s="1"/>
  <c r="N48" i="55" s="1"/>
  <c r="H49" i="55"/>
  <c r="J49" i="55" s="1"/>
  <c r="H50" i="55"/>
  <c r="J50" i="55" s="1"/>
  <c r="H51" i="55"/>
  <c r="J51" i="55" s="1"/>
  <c r="N51" i="55" s="1"/>
  <c r="H52" i="55"/>
  <c r="J52" i="55" s="1"/>
  <c r="M52" i="55" s="1"/>
  <c r="H53" i="55"/>
  <c r="H54" i="55"/>
  <c r="J54" i="55" s="1"/>
  <c r="H55" i="55"/>
  <c r="H56" i="55"/>
  <c r="J56" i="55" s="1"/>
  <c r="N56" i="55" s="1"/>
  <c r="H57" i="55"/>
  <c r="J57" i="55" s="1"/>
  <c r="H58" i="55"/>
  <c r="J58" i="55" s="1"/>
  <c r="H59" i="55"/>
  <c r="J59" i="55" s="1"/>
  <c r="L59" i="55" s="1"/>
  <c r="H60" i="55"/>
  <c r="J60" i="55" s="1"/>
  <c r="H61" i="55"/>
  <c r="J61" i="55" s="1"/>
  <c r="H62" i="55"/>
  <c r="J62" i="55" s="1"/>
  <c r="H63" i="55"/>
  <c r="H64" i="55"/>
  <c r="J64" i="55" s="1"/>
  <c r="L64" i="55" s="1"/>
  <c r="H65" i="55"/>
  <c r="J65" i="55" s="1"/>
  <c r="L65" i="55" s="1"/>
  <c r="H66" i="55"/>
  <c r="J66" i="55" s="1"/>
  <c r="H67" i="55"/>
  <c r="J67" i="55" s="1"/>
  <c r="H68" i="55"/>
  <c r="J68" i="55" s="1"/>
  <c r="H69" i="55"/>
  <c r="J69" i="55" s="1"/>
  <c r="H70" i="55"/>
  <c r="J70" i="55" s="1"/>
  <c r="H71" i="55"/>
  <c r="H72" i="55"/>
  <c r="H73" i="55"/>
  <c r="J73" i="55" s="1"/>
  <c r="H74" i="55"/>
  <c r="J74" i="55" s="1"/>
  <c r="H75" i="55"/>
  <c r="J75" i="55" s="1"/>
  <c r="L75" i="55" s="1"/>
  <c r="H76" i="55"/>
  <c r="J76" i="55" s="1"/>
  <c r="N76" i="55" s="1"/>
  <c r="H77" i="55"/>
  <c r="J77" i="55" s="1"/>
  <c r="N77" i="55" s="1"/>
  <c r="H78" i="55"/>
  <c r="J78" i="55" s="1"/>
  <c r="H79" i="55"/>
  <c r="H80" i="55"/>
  <c r="J80" i="55" s="1"/>
  <c r="M80" i="55" s="1"/>
  <c r="H81" i="55"/>
  <c r="J81" i="55" s="1"/>
  <c r="H82" i="55"/>
  <c r="J82" i="55" s="1"/>
  <c r="H83" i="55"/>
  <c r="J83" i="55" s="1"/>
  <c r="M83" i="55" s="1"/>
  <c r="H84" i="55"/>
  <c r="J84" i="55" s="1"/>
  <c r="H85" i="55"/>
  <c r="J85" i="55" s="1"/>
  <c r="H86" i="55"/>
  <c r="J86" i="55" s="1"/>
  <c r="M86" i="55" s="1"/>
  <c r="H87" i="55"/>
  <c r="J87" i="55" s="1"/>
  <c r="N87" i="55" s="1"/>
  <c r="H88" i="55"/>
  <c r="H89" i="55"/>
  <c r="J89" i="55" s="1"/>
  <c r="L89" i="55" s="1"/>
  <c r="H90" i="55"/>
  <c r="H91" i="55"/>
  <c r="J91" i="55" s="1"/>
  <c r="H92" i="55"/>
  <c r="H93" i="55"/>
  <c r="J93" i="55" s="1"/>
  <c r="H94" i="55"/>
  <c r="H95" i="55"/>
  <c r="J95" i="55" s="1"/>
  <c r="L95" i="55" s="1"/>
  <c r="H96" i="55"/>
  <c r="H97" i="55"/>
  <c r="J97" i="55" s="1"/>
  <c r="H98" i="55"/>
  <c r="J98" i="55" s="1"/>
  <c r="L98" i="55" s="1"/>
  <c r="H99" i="55"/>
  <c r="J99" i="55" s="1"/>
  <c r="N99" i="55" s="1"/>
  <c r="H100" i="55"/>
  <c r="J100" i="55" s="1"/>
  <c r="H101" i="55"/>
  <c r="J101" i="55" s="1"/>
  <c r="H102" i="55"/>
  <c r="H103" i="55"/>
  <c r="J103" i="55" s="1"/>
  <c r="H104" i="55"/>
  <c r="J104" i="55" s="1"/>
  <c r="H105" i="55"/>
  <c r="J105" i="55" s="1"/>
  <c r="H106" i="55"/>
  <c r="J106" i="55" s="1"/>
  <c r="H107" i="55"/>
  <c r="J107" i="55" s="1"/>
  <c r="H108" i="55"/>
  <c r="J108" i="55" s="1"/>
  <c r="H109" i="55"/>
  <c r="J109" i="55" s="1"/>
  <c r="H110" i="55"/>
  <c r="J110" i="55" s="1"/>
  <c r="H111" i="55"/>
  <c r="J111" i="55" s="1"/>
  <c r="H112" i="55"/>
  <c r="H113" i="55"/>
  <c r="J113" i="55" s="1"/>
  <c r="L113" i="55" s="1"/>
  <c r="H114" i="55"/>
  <c r="J114" i="55" s="1"/>
  <c r="H115" i="55"/>
  <c r="J115" i="55" s="1"/>
  <c r="N115" i="55" s="1"/>
  <c r="H116" i="55"/>
  <c r="H117" i="55"/>
  <c r="J117" i="55" s="1"/>
  <c r="H118" i="55"/>
  <c r="J118" i="55"/>
  <c r="L118" i="55" s="1"/>
  <c r="H119" i="55"/>
  <c r="J119" i="55" s="1"/>
  <c r="H120" i="55"/>
  <c r="H121" i="55"/>
  <c r="J121" i="55" s="1"/>
  <c r="N121" i="55" s="1"/>
  <c r="H122" i="55"/>
  <c r="J122" i="55" s="1"/>
  <c r="M122" i="55" s="1"/>
  <c r="H123" i="55"/>
  <c r="J123" i="55" s="1"/>
  <c r="N123" i="55" s="1"/>
  <c r="H124" i="55"/>
  <c r="J124" i="55" s="1"/>
  <c r="H125" i="55"/>
  <c r="H126" i="55"/>
  <c r="J126" i="55" s="1"/>
  <c r="H127" i="55"/>
  <c r="J127" i="55" s="1"/>
  <c r="H128" i="55"/>
  <c r="J128" i="55" s="1"/>
  <c r="M128" i="55" s="1"/>
  <c r="H129" i="55"/>
  <c r="J129" i="55" s="1"/>
  <c r="M129" i="55" s="1"/>
  <c r="E3" i="55"/>
  <c r="AX3" i="55" s="1"/>
  <c r="E4" i="55"/>
  <c r="AX4" i="55" s="1"/>
  <c r="E5" i="55"/>
  <c r="AX5" i="55" s="1"/>
  <c r="E6" i="55"/>
  <c r="AX6" i="55" s="1"/>
  <c r="E7" i="55"/>
  <c r="AX7" i="55" s="1"/>
  <c r="E8" i="55"/>
  <c r="E9" i="55"/>
  <c r="AX9" i="55" s="1"/>
  <c r="E10" i="55"/>
  <c r="AX10" i="55" s="1"/>
  <c r="E11" i="55"/>
  <c r="AX11" i="55" s="1"/>
  <c r="E12" i="55"/>
  <c r="AX12" i="55" s="1"/>
  <c r="E13" i="55"/>
  <c r="AX13" i="55" s="1"/>
  <c r="E14" i="55"/>
  <c r="AX14" i="55" s="1"/>
  <c r="E15" i="55"/>
  <c r="AX15" i="55" s="1"/>
  <c r="E16" i="55"/>
  <c r="E17" i="55"/>
  <c r="E18" i="55"/>
  <c r="E19" i="55"/>
  <c r="AX19" i="55" s="1"/>
  <c r="E20" i="55"/>
  <c r="AX20" i="55" s="1"/>
  <c r="E21" i="55"/>
  <c r="E22" i="55"/>
  <c r="AX22" i="55" s="1"/>
  <c r="E23" i="55"/>
  <c r="AX23" i="55" s="1"/>
  <c r="E24" i="55"/>
  <c r="AX24" i="55" s="1"/>
  <c r="E25" i="55"/>
  <c r="E26" i="55"/>
  <c r="E27" i="55"/>
  <c r="AX27" i="55" s="1"/>
  <c r="E28" i="55"/>
  <c r="AX28" i="55" s="1"/>
  <c r="E29" i="55"/>
  <c r="E30" i="55"/>
  <c r="AX30" i="55" s="1"/>
  <c r="E31" i="55"/>
  <c r="E32" i="55"/>
  <c r="AX32" i="55" s="1"/>
  <c r="E33" i="55"/>
  <c r="E34" i="55"/>
  <c r="AX34" i="55" s="1"/>
  <c r="E35" i="55"/>
  <c r="AX35" i="55" s="1"/>
  <c r="E36" i="55"/>
  <c r="AX36" i="55" s="1"/>
  <c r="E37" i="55"/>
  <c r="E38" i="55"/>
  <c r="AX38" i="55" s="1"/>
  <c r="E39" i="55"/>
  <c r="E40" i="55"/>
  <c r="AX40" i="55" s="1"/>
  <c r="E41" i="55"/>
  <c r="E42" i="55"/>
  <c r="AX42" i="55" s="1"/>
  <c r="E43" i="55"/>
  <c r="AX43" i="55" s="1"/>
  <c r="E44" i="55"/>
  <c r="AX44" i="55" s="1"/>
  <c r="E45" i="55"/>
  <c r="E46" i="55"/>
  <c r="AX46" i="55" s="1"/>
  <c r="E47" i="55"/>
  <c r="E48" i="55"/>
  <c r="E49" i="55"/>
  <c r="E50" i="55"/>
  <c r="AX50" i="55" s="1"/>
  <c r="E51" i="55"/>
  <c r="AX51" i="55" s="1"/>
  <c r="E52" i="55"/>
  <c r="AX52" i="55" s="1"/>
  <c r="E53" i="55"/>
  <c r="AX53" i="55" s="1"/>
  <c r="E54" i="55"/>
  <c r="AX54" i="55" s="1"/>
  <c r="E55" i="55"/>
  <c r="AH55" i="55" s="1"/>
  <c r="E56" i="55"/>
  <c r="AX56" i="55" s="1"/>
  <c r="E57" i="55"/>
  <c r="E58" i="55"/>
  <c r="AX58" i="55" s="1"/>
  <c r="E59" i="55"/>
  <c r="AX59" i="55" s="1"/>
  <c r="E60" i="55"/>
  <c r="AX60" i="55" s="1"/>
  <c r="E61" i="55"/>
  <c r="E62" i="55"/>
  <c r="AX62" i="55" s="1"/>
  <c r="E63" i="55"/>
  <c r="AX63" i="55" s="1"/>
  <c r="E64" i="55"/>
  <c r="E65" i="55"/>
  <c r="AX65" i="55" s="1"/>
  <c r="E66" i="55"/>
  <c r="AX66" i="55" s="1"/>
  <c r="E67" i="55"/>
  <c r="E68" i="55"/>
  <c r="AX68" i="55" s="1"/>
  <c r="E69" i="55"/>
  <c r="AX69" i="55" s="1"/>
  <c r="E70" i="55"/>
  <c r="AX70" i="55" s="1"/>
  <c r="E71" i="55"/>
  <c r="AX71" i="55" s="1"/>
  <c r="E72" i="55"/>
  <c r="AX72" i="55" s="1"/>
  <c r="E73" i="55"/>
  <c r="E74" i="55"/>
  <c r="AX74" i="55" s="1"/>
  <c r="E75" i="55"/>
  <c r="AX75" i="55" s="1"/>
  <c r="E76" i="55"/>
  <c r="AX76" i="55" s="1"/>
  <c r="E77" i="55"/>
  <c r="E78" i="55"/>
  <c r="E79" i="55"/>
  <c r="E80" i="55"/>
  <c r="AX80" i="55" s="1"/>
  <c r="E81" i="55"/>
  <c r="AX81" i="55" s="1"/>
  <c r="E82" i="55"/>
  <c r="AX82" i="55" s="1"/>
  <c r="E83" i="55"/>
  <c r="AX83" i="55" s="1"/>
  <c r="E84" i="55"/>
  <c r="AX84" i="55" s="1"/>
  <c r="E85" i="55"/>
  <c r="E86" i="55"/>
  <c r="E87" i="55"/>
  <c r="AX87" i="55" s="1"/>
  <c r="E88" i="55"/>
  <c r="AX88" i="55" s="1"/>
  <c r="E89" i="55"/>
  <c r="AX89" i="55" s="1"/>
  <c r="E90" i="55"/>
  <c r="AX90" i="55" s="1"/>
  <c r="E91" i="55"/>
  <c r="AX91" i="55" s="1"/>
  <c r="E92" i="55"/>
  <c r="AX92" i="55" s="1"/>
  <c r="E93" i="55"/>
  <c r="E94" i="55"/>
  <c r="E95" i="55"/>
  <c r="AX95" i="55" s="1"/>
  <c r="E96" i="55"/>
  <c r="AX96" i="55" s="1"/>
  <c r="E97" i="55"/>
  <c r="AX97" i="55" s="1"/>
  <c r="E98" i="55"/>
  <c r="AX98" i="55" s="1"/>
  <c r="E99" i="55"/>
  <c r="AX99" i="55" s="1"/>
  <c r="E100" i="55"/>
  <c r="AX100" i="55" s="1"/>
  <c r="E101" i="55"/>
  <c r="E102" i="55"/>
  <c r="E103" i="55"/>
  <c r="AX103" i="55" s="1"/>
  <c r="E104" i="55"/>
  <c r="AX104" i="55" s="1"/>
  <c r="E105" i="55"/>
  <c r="AX105" i="55" s="1"/>
  <c r="E106" i="55"/>
  <c r="AX106" i="55" s="1"/>
  <c r="E107" i="55"/>
  <c r="AX107" i="55" s="1"/>
  <c r="E108" i="55"/>
  <c r="AX108" i="55" s="1"/>
  <c r="E109" i="55"/>
  <c r="AX109" i="55" s="1"/>
  <c r="E110" i="55"/>
  <c r="AX110" i="55" s="1"/>
  <c r="E111" i="55"/>
  <c r="AX111" i="55" s="1"/>
  <c r="E112" i="55"/>
  <c r="AX112" i="55" s="1"/>
  <c r="E113" i="55"/>
  <c r="E114" i="55"/>
  <c r="AX114" i="55" s="1"/>
  <c r="E115" i="55"/>
  <c r="AX115" i="55" s="1"/>
  <c r="E116" i="55"/>
  <c r="AX116" i="55" s="1"/>
  <c r="E117" i="55"/>
  <c r="E118" i="55"/>
  <c r="AX118" i="55" s="1"/>
  <c r="E119" i="55"/>
  <c r="AX119" i="55" s="1"/>
  <c r="E120" i="55"/>
  <c r="AX120" i="55" s="1"/>
  <c r="E121" i="55"/>
  <c r="E122" i="55"/>
  <c r="AX122" i="55" s="1"/>
  <c r="E123" i="55"/>
  <c r="AX123" i="55" s="1"/>
  <c r="E124" i="55"/>
  <c r="AX124" i="55" s="1"/>
  <c r="E125" i="55"/>
  <c r="AX125" i="55" s="1"/>
  <c r="E126" i="55"/>
  <c r="E127" i="55"/>
  <c r="AX127" i="55" s="1"/>
  <c r="E128" i="55"/>
  <c r="AX128" i="55" s="1"/>
  <c r="E129" i="55"/>
  <c r="E2" i="55"/>
  <c r="AX2" i="55" s="1"/>
  <c r="AE145" i="55" a="1"/>
  <c r="AE145" i="55" s="1"/>
  <c r="AE144" i="55" a="1"/>
  <c r="AE144" i="55" s="1"/>
  <c r="AE143" i="55" a="1"/>
  <c r="AE143" i="55" s="1"/>
  <c r="AE142" i="55" a="1"/>
  <c r="AE142" i="55" s="1"/>
  <c r="AE141" i="55" a="1"/>
  <c r="AE141" i="55" s="1"/>
  <c r="AE140" i="55" a="1"/>
  <c r="AE140" i="55" s="1"/>
  <c r="AE139" i="55" a="1"/>
  <c r="AE139" i="55" s="1"/>
  <c r="AE138" i="55" a="1"/>
  <c r="AE138" i="55" s="1"/>
  <c r="AE137" i="55" a="1"/>
  <c r="AE137" i="55" s="1"/>
  <c r="AE136" i="55" a="1"/>
  <c r="AE136" i="55" s="1"/>
  <c r="AE135" i="55" a="1"/>
  <c r="AE135" i="55" s="1"/>
  <c r="AE134" i="55" a="1"/>
  <c r="AE134" i="55" s="1"/>
  <c r="AE133" i="55" a="1"/>
  <c r="AE133" i="55" s="1"/>
  <c r="AE132" i="55" a="1"/>
  <c r="AE132" i="55" s="1"/>
  <c r="AE131" i="55" a="1"/>
  <c r="AE131" i="55" s="1"/>
  <c r="AE130" i="55" a="1"/>
  <c r="AE130" i="55" s="1"/>
  <c r="AT129" i="55"/>
  <c r="AR129" i="55"/>
  <c r="AO129" i="55"/>
  <c r="AT128" i="55"/>
  <c r="AR128" i="55"/>
  <c r="AO128" i="55"/>
  <c r="AT127" i="55"/>
  <c r="AR127" i="55"/>
  <c r="AO127" i="55"/>
  <c r="AT126" i="55"/>
  <c r="AR126" i="55"/>
  <c r="AO126" i="55"/>
  <c r="AT125" i="55"/>
  <c r="AR125" i="55"/>
  <c r="AO125" i="55"/>
  <c r="J125" i="55"/>
  <c r="AT124" i="55"/>
  <c r="AR124" i="55"/>
  <c r="AO124" i="55"/>
  <c r="AT123" i="55"/>
  <c r="AR123" i="55"/>
  <c r="AO123" i="55"/>
  <c r="AT122" i="55"/>
  <c r="AR122" i="55"/>
  <c r="AO122" i="55"/>
  <c r="L122" i="55"/>
  <c r="AT121" i="55"/>
  <c r="AR121" i="55"/>
  <c r="AO121" i="55"/>
  <c r="AT120" i="55"/>
  <c r="AR120" i="55"/>
  <c r="AO120" i="55"/>
  <c r="J120" i="55"/>
  <c r="M120" i="55" s="1"/>
  <c r="A120" i="55"/>
  <c r="AT119" i="55"/>
  <c r="AR119" i="55"/>
  <c r="AO119" i="55"/>
  <c r="AT118" i="55"/>
  <c r="AR118" i="55"/>
  <c r="AO118" i="55"/>
  <c r="D118" i="55"/>
  <c r="A118" i="55"/>
  <c r="AT117" i="55"/>
  <c r="AR117" i="55"/>
  <c r="AO117" i="55"/>
  <c r="AT116" i="55"/>
  <c r="AR116" i="55"/>
  <c r="AO116" i="55"/>
  <c r="J116" i="55"/>
  <c r="F116" i="55"/>
  <c r="G116" i="55" s="1"/>
  <c r="AT115" i="55"/>
  <c r="AR115" i="55"/>
  <c r="AO115" i="55"/>
  <c r="AT114" i="55"/>
  <c r="AR114" i="55"/>
  <c r="AO114" i="55"/>
  <c r="AT113" i="55"/>
  <c r="AR113" i="55"/>
  <c r="AO113" i="55"/>
  <c r="AT112" i="55"/>
  <c r="AR112" i="55"/>
  <c r="AO112" i="55"/>
  <c r="J112" i="55"/>
  <c r="AT111" i="55"/>
  <c r="AR111" i="55"/>
  <c r="AO111" i="55"/>
  <c r="AT110" i="55"/>
  <c r="AR110" i="55"/>
  <c r="AO110" i="55"/>
  <c r="AT109" i="55"/>
  <c r="AR109" i="55"/>
  <c r="AO109" i="55"/>
  <c r="AT108" i="55"/>
  <c r="AR108" i="55"/>
  <c r="AO108" i="55"/>
  <c r="AT107" i="55"/>
  <c r="AR107" i="55"/>
  <c r="AO107" i="55"/>
  <c r="F107" i="55"/>
  <c r="G107" i="55" s="1"/>
  <c r="U107" i="55" s="1"/>
  <c r="AT106" i="55"/>
  <c r="AR106" i="55"/>
  <c r="AO106" i="55"/>
  <c r="AT105" i="55"/>
  <c r="AR105" i="55"/>
  <c r="AO105" i="55"/>
  <c r="AT104" i="55"/>
  <c r="AR104" i="55"/>
  <c r="AO104" i="55"/>
  <c r="AT103" i="55"/>
  <c r="AR103" i="55"/>
  <c r="AO103" i="55"/>
  <c r="AT102" i="55"/>
  <c r="AR102" i="55"/>
  <c r="AO102" i="55"/>
  <c r="J102" i="55"/>
  <c r="AT101" i="55"/>
  <c r="AR101" i="55"/>
  <c r="AO101" i="55"/>
  <c r="AT100" i="55"/>
  <c r="AR100" i="55"/>
  <c r="AO100" i="55"/>
  <c r="F100" i="55"/>
  <c r="G100" i="55" s="1"/>
  <c r="AT99" i="55"/>
  <c r="AR99" i="55"/>
  <c r="AO99" i="55"/>
  <c r="AT98" i="55"/>
  <c r="AR98" i="55"/>
  <c r="AO98" i="55"/>
  <c r="AT97" i="55"/>
  <c r="AR97" i="55"/>
  <c r="AO97" i="55"/>
  <c r="F97" i="55"/>
  <c r="G97" i="55" s="1"/>
  <c r="AB97" i="55" s="1"/>
  <c r="AT96" i="55"/>
  <c r="AR96" i="55"/>
  <c r="AO96" i="55"/>
  <c r="J96" i="55"/>
  <c r="F96" i="55"/>
  <c r="G96" i="55" s="1"/>
  <c r="S96" i="55" s="1"/>
  <c r="AT95" i="55"/>
  <c r="AR95" i="55"/>
  <c r="AO95" i="55"/>
  <c r="AT94" i="55"/>
  <c r="AR94" i="55"/>
  <c r="AO94" i="55"/>
  <c r="J94" i="55"/>
  <c r="AT93" i="55"/>
  <c r="AR93" i="55"/>
  <c r="AO93" i="55"/>
  <c r="AT92" i="55"/>
  <c r="AR92" i="55"/>
  <c r="AO92" i="55"/>
  <c r="J92" i="55"/>
  <c r="L92" i="55" s="1"/>
  <c r="AT91" i="55"/>
  <c r="AR91" i="55"/>
  <c r="AO91" i="55"/>
  <c r="AT90" i="55"/>
  <c r="AR90" i="55"/>
  <c r="AO90" i="55"/>
  <c r="J90" i="55"/>
  <c r="N90" i="55" s="1"/>
  <c r="AT89" i="55"/>
  <c r="AR89" i="55"/>
  <c r="AO89" i="55"/>
  <c r="AT88" i="55"/>
  <c r="AR88" i="55"/>
  <c r="AO88" i="55"/>
  <c r="J88" i="55"/>
  <c r="N88" i="55" s="1"/>
  <c r="F88" i="55"/>
  <c r="G88" i="55" s="1"/>
  <c r="Y88" i="55" s="1"/>
  <c r="A88" i="55"/>
  <c r="AT87" i="55"/>
  <c r="AR87" i="55"/>
  <c r="AO87" i="55"/>
  <c r="D87" i="55"/>
  <c r="AT86" i="55"/>
  <c r="AR86" i="55"/>
  <c r="AO86" i="55"/>
  <c r="AT85" i="55"/>
  <c r="AR85" i="55"/>
  <c r="AO85" i="55"/>
  <c r="A85" i="55"/>
  <c r="AT84" i="55"/>
  <c r="AR84" i="55"/>
  <c r="AO84" i="55"/>
  <c r="AT83" i="55"/>
  <c r="AR83" i="55"/>
  <c r="AO83" i="55"/>
  <c r="D83" i="55"/>
  <c r="A83" i="55"/>
  <c r="AT82" i="55"/>
  <c r="AR82" i="55"/>
  <c r="AO82" i="55"/>
  <c r="AT81" i="55"/>
  <c r="AR81" i="55"/>
  <c r="AO81" i="55"/>
  <c r="AT80" i="55"/>
  <c r="AR80" i="55"/>
  <c r="AO80" i="55"/>
  <c r="AT79" i="55"/>
  <c r="AR79" i="55"/>
  <c r="AO79" i="55"/>
  <c r="J79" i="55"/>
  <c r="N79" i="55" s="1"/>
  <c r="AT78" i="55"/>
  <c r="AR78" i="55"/>
  <c r="AO78" i="55"/>
  <c r="AT77" i="55"/>
  <c r="AR77" i="55"/>
  <c r="AO77" i="55"/>
  <c r="AT76" i="55"/>
  <c r="AR76" i="55"/>
  <c r="AO76" i="55"/>
  <c r="AT75" i="55"/>
  <c r="AR75" i="55"/>
  <c r="AO75" i="55"/>
  <c r="F75" i="55"/>
  <c r="G75" i="55" s="1"/>
  <c r="V75" i="55" s="1"/>
  <c r="AY75" i="55" s="1"/>
  <c r="AT74" i="55"/>
  <c r="AR74" i="55"/>
  <c r="AO74" i="55"/>
  <c r="AT73" i="55"/>
  <c r="AO73" i="55"/>
  <c r="AT72" i="55"/>
  <c r="AO72" i="55"/>
  <c r="J72" i="55"/>
  <c r="M72" i="55" s="1"/>
  <c r="AT71" i="55"/>
  <c r="AO71" i="55"/>
  <c r="J71" i="55"/>
  <c r="N71" i="55" s="1"/>
  <c r="AT70" i="55"/>
  <c r="AO70" i="55"/>
  <c r="AT69" i="55"/>
  <c r="AO69" i="55"/>
  <c r="AT68" i="55"/>
  <c r="AO68" i="55"/>
  <c r="F68" i="55"/>
  <c r="G68" i="55" s="1"/>
  <c r="AS68" i="55" s="1"/>
  <c r="AF68" i="55" s="1"/>
  <c r="AT67" i="55"/>
  <c r="AO67" i="55"/>
  <c r="AT66" i="55"/>
  <c r="AO66" i="55"/>
  <c r="AT65" i="55"/>
  <c r="AH65" i="55"/>
  <c r="D65" i="55"/>
  <c r="AT64" i="55"/>
  <c r="D64" i="55"/>
  <c r="A64" i="55"/>
  <c r="AT63" i="55"/>
  <c r="J63" i="55"/>
  <c r="L63" i="55" s="1"/>
  <c r="D63" i="55"/>
  <c r="AT62" i="55"/>
  <c r="AH62" i="55"/>
  <c r="D62" i="55"/>
  <c r="A62" i="55"/>
  <c r="AT61" i="55"/>
  <c r="A61" i="55"/>
  <c r="D61" i="55"/>
  <c r="AT60" i="55"/>
  <c r="AT59" i="55"/>
  <c r="AT58" i="55"/>
  <c r="AT57" i="55"/>
  <c r="A57" i="55"/>
  <c r="D57" i="55"/>
  <c r="AT56" i="55"/>
  <c r="AH56" i="55"/>
  <c r="A56" i="55"/>
  <c r="D56" i="55"/>
  <c r="AT55" i="55"/>
  <c r="J55" i="55"/>
  <c r="AT54" i="55"/>
  <c r="AT53" i="55"/>
  <c r="J53" i="55"/>
  <c r="M53" i="55" s="1"/>
  <c r="D53" i="55"/>
  <c r="AT52" i="55"/>
  <c r="AT51" i="55"/>
  <c r="AH51" i="55"/>
  <c r="A51" i="55"/>
  <c r="D51" i="55"/>
  <c r="AT50" i="55"/>
  <c r="AT49" i="55"/>
  <c r="AJ49" i="55"/>
  <c r="AL49" i="55" s="1"/>
  <c r="D49" i="55"/>
  <c r="AT48" i="55"/>
  <c r="AJ48" i="55"/>
  <c r="AL48" i="55" s="1"/>
  <c r="AT47" i="55"/>
  <c r="AJ47" i="55"/>
  <c r="AL47" i="55" s="1"/>
  <c r="J47" i="55"/>
  <c r="AT46" i="55"/>
  <c r="AJ46" i="55"/>
  <c r="AL46" i="55" s="1"/>
  <c r="AT45" i="55"/>
  <c r="AJ45" i="55"/>
  <c r="AL45" i="55" s="1"/>
  <c r="AT44" i="55"/>
  <c r="AJ44" i="55"/>
  <c r="AL44" i="55" s="1"/>
  <c r="AT43" i="55"/>
  <c r="AJ43" i="55"/>
  <c r="AL43" i="55" s="1"/>
  <c r="AT42" i="55"/>
  <c r="AJ42" i="55"/>
  <c r="AL42" i="55" s="1"/>
  <c r="AT41" i="55"/>
  <c r="AJ41" i="55"/>
  <c r="AK41" i="55" s="1"/>
  <c r="J41" i="55"/>
  <c r="M41" i="55" s="1"/>
  <c r="AT40" i="55"/>
  <c r="AJ40" i="55"/>
  <c r="AK40" i="55" s="1"/>
  <c r="F40" i="55"/>
  <c r="G40" i="55" s="1"/>
  <c r="AH40" i="55"/>
  <c r="A40" i="55"/>
  <c r="AT39" i="55"/>
  <c r="AJ39" i="55"/>
  <c r="AK39" i="55" s="1"/>
  <c r="J39" i="55"/>
  <c r="N39" i="55" s="1"/>
  <c r="A39" i="55"/>
  <c r="D39" i="55"/>
  <c r="AT38" i="55"/>
  <c r="AJ38" i="55"/>
  <c r="AK38" i="55" s="1"/>
  <c r="AH38" i="55"/>
  <c r="F38" i="55"/>
  <c r="G38" i="55" s="1"/>
  <c r="AT37" i="55"/>
  <c r="AJ37" i="55"/>
  <c r="AK37" i="55" s="1"/>
  <c r="AT36" i="55"/>
  <c r="AJ36" i="55"/>
  <c r="AK36" i="55" s="1"/>
  <c r="D36" i="55"/>
  <c r="AT35" i="55"/>
  <c r="AJ35" i="55"/>
  <c r="AK35" i="55" s="1"/>
  <c r="A35" i="55"/>
  <c r="D35" i="55"/>
  <c r="AT34" i="55"/>
  <c r="AJ34" i="55"/>
  <c r="AK34" i="55" s="1"/>
  <c r="J34" i="55"/>
  <c r="L34" i="55" s="1"/>
  <c r="AT33" i="55"/>
  <c r="AT32" i="55"/>
  <c r="AT31" i="55"/>
  <c r="AT30" i="55"/>
  <c r="AT29" i="55"/>
  <c r="AT28" i="55"/>
  <c r="D28" i="55"/>
  <c r="A28" i="55"/>
  <c r="AT27" i="55"/>
  <c r="AT26" i="55"/>
  <c r="J26" i="55"/>
  <c r="AT25" i="55"/>
  <c r="AO25" i="55"/>
  <c r="D25" i="55"/>
  <c r="AT24" i="55"/>
  <c r="AO24" i="55"/>
  <c r="AH24" i="55"/>
  <c r="J24" i="55"/>
  <c r="N24" i="55" s="1"/>
  <c r="F24" i="55"/>
  <c r="G24" i="55" s="1"/>
  <c r="AT23" i="55"/>
  <c r="AO23" i="55"/>
  <c r="J23" i="55"/>
  <c r="N23" i="55" s="1"/>
  <c r="A23" i="55"/>
  <c r="AT22" i="55"/>
  <c r="AO22" i="55"/>
  <c r="F22" i="55"/>
  <c r="G22" i="55" s="1"/>
  <c r="V22" i="55" s="1"/>
  <c r="AY22" i="55" s="1"/>
  <c r="A22" i="55"/>
  <c r="AT21" i="55"/>
  <c r="AO21" i="55"/>
  <c r="D21" i="55"/>
  <c r="AT20" i="55"/>
  <c r="AO20" i="55"/>
  <c r="AH20" i="55"/>
  <c r="AT19" i="55"/>
  <c r="AO19" i="55"/>
  <c r="D19" i="55"/>
  <c r="A19" i="55"/>
  <c r="AT18" i="55"/>
  <c r="AO18" i="55"/>
  <c r="AT17" i="55"/>
  <c r="AO17" i="55"/>
  <c r="D17" i="55"/>
  <c r="A17" i="55"/>
  <c r="AT16" i="55"/>
  <c r="AO16" i="55"/>
  <c r="AT15" i="55"/>
  <c r="AO15" i="55"/>
  <c r="J15" i="55"/>
  <c r="AT14" i="55"/>
  <c r="AO14" i="55"/>
  <c r="AT13" i="55"/>
  <c r="AO13" i="55"/>
  <c r="D13" i="55"/>
  <c r="A13" i="55"/>
  <c r="AT12" i="55"/>
  <c r="AO12" i="55"/>
  <c r="AT11" i="55"/>
  <c r="AO11" i="55"/>
  <c r="AH11" i="55"/>
  <c r="AT10" i="55"/>
  <c r="AO10" i="55"/>
  <c r="AT9" i="55"/>
  <c r="AO9" i="55"/>
  <c r="F9" i="55"/>
  <c r="G9" i="55" s="1"/>
  <c r="AH9" i="55"/>
  <c r="D9" i="55"/>
  <c r="A9" i="55"/>
  <c r="AT8" i="55"/>
  <c r="AO8" i="55"/>
  <c r="J8" i="55"/>
  <c r="N8" i="55" s="1"/>
  <c r="D8" i="55"/>
  <c r="AT7" i="55"/>
  <c r="AO7" i="55"/>
  <c r="J7" i="55"/>
  <c r="N7" i="55" s="1"/>
  <c r="A7" i="55"/>
  <c r="AT6" i="55"/>
  <c r="AO6" i="55"/>
  <c r="J6" i="55"/>
  <c r="L6" i="55" s="1"/>
  <c r="AT5" i="55"/>
  <c r="AO5" i="55"/>
  <c r="D5" i="55"/>
  <c r="AT4" i="55"/>
  <c r="AO4" i="55"/>
  <c r="F4" i="55"/>
  <c r="G4" i="55" s="1"/>
  <c r="D4" i="55"/>
  <c r="AT3" i="55"/>
  <c r="AO3" i="55"/>
  <c r="J3" i="55"/>
  <c r="N3" i="55" s="1"/>
  <c r="AH3" i="55"/>
  <c r="AT2" i="55"/>
  <c r="AO2" i="55"/>
  <c r="AC2" i="55"/>
  <c r="F2" i="55"/>
  <c r="G2" i="55" s="1"/>
  <c r="D2" i="55"/>
  <c r="E2" i="54"/>
  <c r="AH2" i="54" s="1"/>
  <c r="E3" i="54"/>
  <c r="AX3" i="54" s="1"/>
  <c r="E4" i="54"/>
  <c r="AX4" i="54" s="1"/>
  <c r="E5" i="54"/>
  <c r="AH5" i="54" s="1"/>
  <c r="E6" i="54"/>
  <c r="AX6" i="54" s="1"/>
  <c r="E7" i="54"/>
  <c r="E8" i="54"/>
  <c r="E9" i="54"/>
  <c r="AX9" i="54" s="1"/>
  <c r="E10" i="54"/>
  <c r="E11" i="54"/>
  <c r="AX11" i="54" s="1"/>
  <c r="E12" i="54"/>
  <c r="AX12" i="54" s="1"/>
  <c r="E13" i="54"/>
  <c r="AH13" i="54" s="1"/>
  <c r="E14" i="54"/>
  <c r="AH14" i="54" s="1"/>
  <c r="E15" i="54"/>
  <c r="AX15" i="54" s="1"/>
  <c r="E16" i="54"/>
  <c r="E17" i="54"/>
  <c r="AX17" i="54" s="1"/>
  <c r="E18" i="54"/>
  <c r="E19" i="54"/>
  <c r="AX19" i="54" s="1"/>
  <c r="E20" i="54"/>
  <c r="AX20" i="54" s="1"/>
  <c r="E21" i="54"/>
  <c r="AH21" i="54" s="1"/>
  <c r="E22" i="54"/>
  <c r="AX22" i="54" s="1"/>
  <c r="E23" i="54"/>
  <c r="AX23" i="54" s="1"/>
  <c r="E24" i="54"/>
  <c r="E25" i="54"/>
  <c r="AX25" i="54" s="1"/>
  <c r="E26" i="54"/>
  <c r="E27" i="54"/>
  <c r="AX27" i="54" s="1"/>
  <c r="E28" i="54"/>
  <c r="E29" i="54"/>
  <c r="F29" i="54" s="1"/>
  <c r="G29" i="54" s="1"/>
  <c r="U29" i="54" s="1"/>
  <c r="E30" i="54"/>
  <c r="AX30" i="54" s="1"/>
  <c r="E31" i="54"/>
  <c r="AX31" i="54" s="1"/>
  <c r="E32" i="54"/>
  <c r="AX32" i="54" s="1"/>
  <c r="E33" i="54"/>
  <c r="E34" i="54"/>
  <c r="AX34" i="54" s="1"/>
  <c r="E35" i="54"/>
  <c r="AX35" i="54" s="1"/>
  <c r="E36" i="54"/>
  <c r="AH36" i="54" s="1"/>
  <c r="E37" i="54"/>
  <c r="AX37" i="54" s="1"/>
  <c r="E38" i="54"/>
  <c r="AX38" i="54" s="1"/>
  <c r="E39" i="54"/>
  <c r="AX39" i="54" s="1"/>
  <c r="E40" i="54"/>
  <c r="AX40" i="54" s="1"/>
  <c r="E41" i="54"/>
  <c r="AX41" i="54" s="1"/>
  <c r="E42" i="54"/>
  <c r="E43" i="54"/>
  <c r="AX43" i="54" s="1"/>
  <c r="E44" i="54"/>
  <c r="AX44" i="54" s="1"/>
  <c r="E45" i="54"/>
  <c r="AH45" i="54" s="1"/>
  <c r="E46" i="54"/>
  <c r="AX46" i="54" s="1"/>
  <c r="E47" i="54"/>
  <c r="E48" i="54"/>
  <c r="E49" i="54"/>
  <c r="AX49" i="54" s="1"/>
  <c r="E50" i="54"/>
  <c r="F50" i="54" s="1"/>
  <c r="G50" i="54" s="1"/>
  <c r="E51" i="54"/>
  <c r="AX51" i="54" s="1"/>
  <c r="E52" i="54"/>
  <c r="AX52" i="54" s="1"/>
  <c r="E53" i="54"/>
  <c r="AH53" i="54" s="1"/>
  <c r="E54" i="54"/>
  <c r="AH54" i="54" s="1"/>
  <c r="E55" i="54"/>
  <c r="E56" i="54"/>
  <c r="E57" i="54"/>
  <c r="AX57" i="54" s="1"/>
  <c r="E58" i="54"/>
  <c r="F58" i="54" s="1"/>
  <c r="G58" i="54" s="1"/>
  <c r="E59" i="54"/>
  <c r="E60" i="54"/>
  <c r="AX60" i="54" s="1"/>
  <c r="E61" i="54"/>
  <c r="F61" i="54" s="1"/>
  <c r="G61" i="54" s="1"/>
  <c r="P61" i="54" s="1"/>
  <c r="E62" i="54"/>
  <c r="AX62" i="54" s="1"/>
  <c r="E63" i="54"/>
  <c r="E64" i="54"/>
  <c r="AX64" i="54" s="1"/>
  <c r="E65" i="54"/>
  <c r="AX65" i="54" s="1"/>
  <c r="E66" i="54"/>
  <c r="E67" i="54"/>
  <c r="AX67" i="54" s="1"/>
  <c r="E68" i="54"/>
  <c r="AX68" i="54" s="1"/>
  <c r="E69" i="54"/>
  <c r="E70" i="54"/>
  <c r="AX70" i="54" s="1"/>
  <c r="E71" i="54"/>
  <c r="AX71" i="54" s="1"/>
  <c r="E72" i="54"/>
  <c r="AX72" i="54" s="1"/>
  <c r="E73" i="54"/>
  <c r="AX73" i="54" s="1"/>
  <c r="E74" i="54"/>
  <c r="E75" i="54"/>
  <c r="AX75" i="54" s="1"/>
  <c r="E76" i="54"/>
  <c r="AX76" i="54" s="1"/>
  <c r="E77" i="54"/>
  <c r="E78" i="54"/>
  <c r="AX78" i="54" s="1"/>
  <c r="E79" i="54"/>
  <c r="E80" i="54"/>
  <c r="E81" i="54"/>
  <c r="AX81" i="54" s="1"/>
  <c r="E82" i="54"/>
  <c r="E83" i="54"/>
  <c r="AX83" i="54" s="1"/>
  <c r="E84" i="54"/>
  <c r="AX84" i="54" s="1"/>
  <c r="E85" i="54"/>
  <c r="E86" i="54"/>
  <c r="AX86" i="54" s="1"/>
  <c r="E87" i="54"/>
  <c r="E88" i="54"/>
  <c r="AX88" i="54" s="1"/>
  <c r="E89" i="54"/>
  <c r="AX89" i="54" s="1"/>
  <c r="E90" i="54"/>
  <c r="E91" i="54"/>
  <c r="AX91" i="54" s="1"/>
  <c r="E92" i="54"/>
  <c r="AX92" i="54" s="1"/>
  <c r="E93" i="54"/>
  <c r="E94" i="54"/>
  <c r="AX94" i="54" s="1"/>
  <c r="E95" i="54"/>
  <c r="E96" i="54"/>
  <c r="AX96" i="54" s="1"/>
  <c r="E97" i="54"/>
  <c r="AX97" i="54" s="1"/>
  <c r="E98" i="54"/>
  <c r="E99" i="54"/>
  <c r="AX99" i="54" s="1"/>
  <c r="E100" i="54"/>
  <c r="AX100" i="54" s="1"/>
  <c r="E101" i="54"/>
  <c r="AX101" i="54" s="1"/>
  <c r="E102" i="54"/>
  <c r="AX102" i="54" s="1"/>
  <c r="E103" i="54"/>
  <c r="E104" i="54"/>
  <c r="AX104" i="54" s="1"/>
  <c r="E105" i="54"/>
  <c r="AX105" i="54" s="1"/>
  <c r="E106" i="54"/>
  <c r="E107" i="54"/>
  <c r="AX107" i="54" s="1"/>
  <c r="E108" i="54"/>
  <c r="AX108" i="54" s="1"/>
  <c r="E109" i="54"/>
  <c r="AX109" i="54" s="1"/>
  <c r="E110" i="54"/>
  <c r="AX110" i="54" s="1"/>
  <c r="E111" i="54"/>
  <c r="E112" i="54"/>
  <c r="AX112" i="54" s="1"/>
  <c r="E113" i="54"/>
  <c r="AX113" i="54" s="1"/>
  <c r="E114" i="54"/>
  <c r="AX114" i="54" s="1"/>
  <c r="E115" i="54"/>
  <c r="AX115" i="54" s="1"/>
  <c r="E116" i="54"/>
  <c r="AX116" i="54" s="1"/>
  <c r="E117" i="54"/>
  <c r="E118" i="54"/>
  <c r="AX118" i="54" s="1"/>
  <c r="E119" i="54"/>
  <c r="AX119" i="54" s="1"/>
  <c r="E120" i="54"/>
  <c r="AX120" i="54" s="1"/>
  <c r="E121" i="54"/>
  <c r="AX121" i="54" s="1"/>
  <c r="E122" i="54"/>
  <c r="E123" i="54"/>
  <c r="AX123" i="54" s="1"/>
  <c r="E124" i="54"/>
  <c r="AX124" i="54" s="1"/>
  <c r="E125" i="54"/>
  <c r="AX125" i="54" s="1"/>
  <c r="E126" i="54"/>
  <c r="AX126" i="54" s="1"/>
  <c r="E127" i="54"/>
  <c r="AX127" i="54" s="1"/>
  <c r="E128" i="54"/>
  <c r="AX128" i="54" s="1"/>
  <c r="A128" i="54"/>
  <c r="E129" i="54"/>
  <c r="H3" i="54"/>
  <c r="J3" i="54" s="1"/>
  <c r="H4" i="54"/>
  <c r="J4" i="54" s="1"/>
  <c r="M4" i="54" s="1"/>
  <c r="H5" i="54"/>
  <c r="J5" i="54" s="1"/>
  <c r="M5" i="54" s="1"/>
  <c r="H6" i="54"/>
  <c r="J6" i="54" s="1"/>
  <c r="H7" i="54"/>
  <c r="J7" i="54" s="1"/>
  <c r="H8" i="54"/>
  <c r="H9" i="54"/>
  <c r="J9" i="54" s="1"/>
  <c r="H10" i="54"/>
  <c r="J10" i="54" s="1"/>
  <c r="H11" i="54"/>
  <c r="H12" i="54"/>
  <c r="J12" i="54" s="1"/>
  <c r="N12" i="54" s="1"/>
  <c r="H13" i="54"/>
  <c r="H14" i="54"/>
  <c r="J14" i="54" s="1"/>
  <c r="H15" i="54"/>
  <c r="J15" i="54" s="1"/>
  <c r="N15" i="54" s="1"/>
  <c r="H16" i="54"/>
  <c r="H17" i="54"/>
  <c r="J17" i="54" s="1"/>
  <c r="H18" i="54"/>
  <c r="J18" i="54" s="1"/>
  <c r="H19" i="54"/>
  <c r="J19" i="54" s="1"/>
  <c r="M19" i="54" s="1"/>
  <c r="H20" i="54"/>
  <c r="J20" i="54" s="1"/>
  <c r="N20" i="54" s="1"/>
  <c r="H21" i="54"/>
  <c r="J21" i="54" s="1"/>
  <c r="M21" i="54" s="1"/>
  <c r="H22" i="54"/>
  <c r="J22" i="54" s="1"/>
  <c r="L22" i="54" s="1"/>
  <c r="H23" i="54"/>
  <c r="H24" i="54"/>
  <c r="H25" i="54"/>
  <c r="J25" i="54" s="1"/>
  <c r="H26" i="54"/>
  <c r="J26" i="54" s="1"/>
  <c r="H27" i="54"/>
  <c r="J27" i="54" s="1"/>
  <c r="N27" i="54" s="1"/>
  <c r="H28" i="54"/>
  <c r="J28" i="54" s="1"/>
  <c r="M28" i="54" s="1"/>
  <c r="H29" i="54"/>
  <c r="J29" i="54" s="1"/>
  <c r="H30" i="54"/>
  <c r="J30" i="54" s="1"/>
  <c r="H31" i="54"/>
  <c r="H32" i="54"/>
  <c r="H33" i="54"/>
  <c r="J33" i="54" s="1"/>
  <c r="L33" i="54" s="1"/>
  <c r="H34" i="54"/>
  <c r="J34" i="54" s="1"/>
  <c r="N34" i="54" s="1"/>
  <c r="H35" i="54"/>
  <c r="J35" i="54" s="1"/>
  <c r="H36" i="54"/>
  <c r="J36" i="54" s="1"/>
  <c r="N36" i="54" s="1"/>
  <c r="H37" i="54"/>
  <c r="J37" i="54" s="1"/>
  <c r="L37" i="54" s="1"/>
  <c r="H38" i="54"/>
  <c r="J38" i="54" s="1"/>
  <c r="H39" i="54"/>
  <c r="J39" i="54" s="1"/>
  <c r="M39" i="54" s="1"/>
  <c r="H40" i="54"/>
  <c r="J40" i="54" s="1"/>
  <c r="H41" i="54"/>
  <c r="J41" i="54" s="1"/>
  <c r="H42" i="54"/>
  <c r="J42" i="54" s="1"/>
  <c r="H43" i="54"/>
  <c r="J43" i="54" s="1"/>
  <c r="N43" i="54" s="1"/>
  <c r="H44" i="54"/>
  <c r="J44" i="54" s="1"/>
  <c r="N44" i="54" s="1"/>
  <c r="H45" i="54"/>
  <c r="J45" i="54" s="1"/>
  <c r="L45" i="54" s="1"/>
  <c r="H46" i="54"/>
  <c r="J46" i="54" s="1"/>
  <c r="L46" i="54" s="1"/>
  <c r="H47" i="54"/>
  <c r="J47" i="54" s="1"/>
  <c r="H48" i="54"/>
  <c r="J48" i="54" s="1"/>
  <c r="H49" i="54"/>
  <c r="J49" i="54" s="1"/>
  <c r="H50" i="54"/>
  <c r="J50" i="54" s="1"/>
  <c r="H51" i="54"/>
  <c r="J51" i="54" s="1"/>
  <c r="N51" i="54" s="1"/>
  <c r="H52" i="54"/>
  <c r="J52" i="54" s="1"/>
  <c r="H53" i="54"/>
  <c r="J53" i="54" s="1"/>
  <c r="H54" i="54"/>
  <c r="J54" i="54" s="1"/>
  <c r="H55" i="54"/>
  <c r="J55" i="54" s="1"/>
  <c r="H56" i="54"/>
  <c r="H57" i="54"/>
  <c r="J57" i="54" s="1"/>
  <c r="L57" i="54" s="1"/>
  <c r="H58" i="54"/>
  <c r="J58" i="54" s="1"/>
  <c r="H59" i="54"/>
  <c r="J59" i="54" s="1"/>
  <c r="M59" i="54" s="1"/>
  <c r="AG59" i="54" s="1"/>
  <c r="H60" i="54"/>
  <c r="J60" i="54" s="1"/>
  <c r="N60" i="54" s="1"/>
  <c r="H61" i="54"/>
  <c r="J61" i="54" s="1"/>
  <c r="H62" i="54"/>
  <c r="J62" i="54" s="1"/>
  <c r="L62" i="54" s="1"/>
  <c r="H63" i="54"/>
  <c r="J63" i="54" s="1"/>
  <c r="N63" i="54" s="1"/>
  <c r="H64" i="54"/>
  <c r="J64" i="54" s="1"/>
  <c r="M64" i="54" s="1"/>
  <c r="AG64" i="54" s="1"/>
  <c r="H65" i="54"/>
  <c r="J65" i="54" s="1"/>
  <c r="Z65" i="54" s="1"/>
  <c r="AZ65" i="54" s="1"/>
  <c r="H66" i="54"/>
  <c r="J66" i="54" s="1"/>
  <c r="H67" i="54"/>
  <c r="H68" i="54"/>
  <c r="J68" i="54" s="1"/>
  <c r="N68" i="54" s="1"/>
  <c r="H69" i="54"/>
  <c r="H70" i="54"/>
  <c r="J70" i="54" s="1"/>
  <c r="H71" i="54"/>
  <c r="J71" i="54" s="1"/>
  <c r="H72" i="54"/>
  <c r="H73" i="54"/>
  <c r="J73" i="54" s="1"/>
  <c r="H74" i="54"/>
  <c r="J74" i="54" s="1"/>
  <c r="H75" i="54"/>
  <c r="J75" i="54" s="1"/>
  <c r="L75" i="54" s="1"/>
  <c r="H76" i="54"/>
  <c r="J76" i="54" s="1"/>
  <c r="H77" i="54"/>
  <c r="J77" i="54" s="1"/>
  <c r="M77" i="54" s="1"/>
  <c r="H78" i="54"/>
  <c r="J78" i="54" s="1"/>
  <c r="H79" i="54"/>
  <c r="H80" i="54"/>
  <c r="J80" i="54" s="1"/>
  <c r="H81" i="54"/>
  <c r="J81" i="54" s="1"/>
  <c r="H82" i="54"/>
  <c r="J82" i="54" s="1"/>
  <c r="H83" i="54"/>
  <c r="J83" i="54" s="1"/>
  <c r="H84" i="54"/>
  <c r="J84" i="54" s="1"/>
  <c r="H85" i="54"/>
  <c r="J85" i="54" s="1"/>
  <c r="M85" i="54" s="1"/>
  <c r="H86" i="54"/>
  <c r="J86" i="54" s="1"/>
  <c r="N86" i="54" s="1"/>
  <c r="H87" i="54"/>
  <c r="H88" i="54"/>
  <c r="H89" i="54"/>
  <c r="J89" i="54" s="1"/>
  <c r="H90" i="54"/>
  <c r="J90" i="54" s="1"/>
  <c r="H91" i="54"/>
  <c r="J91" i="54" s="1"/>
  <c r="M91" i="54" s="1"/>
  <c r="H92" i="54"/>
  <c r="J92" i="54" s="1"/>
  <c r="H93" i="54"/>
  <c r="J93" i="54" s="1"/>
  <c r="L93" i="54" s="1"/>
  <c r="H94" i="54"/>
  <c r="J94" i="54" s="1"/>
  <c r="M94" i="54" s="1"/>
  <c r="H95" i="54"/>
  <c r="J95" i="54" s="1"/>
  <c r="M95" i="54" s="1"/>
  <c r="H96" i="54"/>
  <c r="J96" i="54" s="1"/>
  <c r="M96" i="54" s="1"/>
  <c r="H97" i="54"/>
  <c r="J97" i="54" s="1"/>
  <c r="H98" i="54"/>
  <c r="J98" i="54" s="1"/>
  <c r="H99" i="54"/>
  <c r="J99" i="54" s="1"/>
  <c r="H100" i="54"/>
  <c r="J100" i="54" s="1"/>
  <c r="H101" i="54"/>
  <c r="J101" i="54" s="1"/>
  <c r="L101" i="54" s="1"/>
  <c r="H102" i="54"/>
  <c r="J102" i="54" s="1"/>
  <c r="H103" i="54"/>
  <c r="J103" i="54" s="1"/>
  <c r="M103" i="54" s="1"/>
  <c r="H104" i="54"/>
  <c r="J104" i="54" s="1"/>
  <c r="H105" i="54"/>
  <c r="H106" i="54"/>
  <c r="J106" i="54" s="1"/>
  <c r="H107" i="54"/>
  <c r="J107" i="54" s="1"/>
  <c r="H108" i="54"/>
  <c r="J108" i="54" s="1"/>
  <c r="H109" i="54"/>
  <c r="J109" i="54" s="1"/>
  <c r="M109" i="54" s="1"/>
  <c r="H110" i="54"/>
  <c r="J110" i="54" s="1"/>
  <c r="L110" i="54" s="1"/>
  <c r="H111" i="54"/>
  <c r="J111" i="54" s="1"/>
  <c r="H112" i="54"/>
  <c r="J112" i="54" s="1"/>
  <c r="H113" i="54"/>
  <c r="J113" i="54" s="1"/>
  <c r="L113" i="54" s="1"/>
  <c r="H114" i="54"/>
  <c r="J114" i="54" s="1"/>
  <c r="H115" i="54"/>
  <c r="J115" i="54" s="1"/>
  <c r="H116" i="54"/>
  <c r="J116" i="54" s="1"/>
  <c r="H117" i="54"/>
  <c r="J117" i="54" s="1"/>
  <c r="L117" i="54" s="1"/>
  <c r="H118" i="54"/>
  <c r="J118" i="54" s="1"/>
  <c r="H119" i="54"/>
  <c r="J119" i="54" s="1"/>
  <c r="H120" i="54"/>
  <c r="J120" i="54" s="1"/>
  <c r="M120" i="54" s="1"/>
  <c r="H121" i="54"/>
  <c r="J121" i="54" s="1"/>
  <c r="N121" i="54" s="1"/>
  <c r="H122" i="54"/>
  <c r="J122" i="54" s="1"/>
  <c r="N122" i="54" s="1"/>
  <c r="H123" i="54"/>
  <c r="J123" i="54" s="1"/>
  <c r="N123" i="54" s="1"/>
  <c r="H124" i="54"/>
  <c r="J124" i="54" s="1"/>
  <c r="L124" i="54" s="1"/>
  <c r="H125" i="54"/>
  <c r="J125" i="54" s="1"/>
  <c r="H126" i="54"/>
  <c r="J126" i="54" s="1"/>
  <c r="H127" i="54"/>
  <c r="J127" i="54" s="1"/>
  <c r="N127" i="54" s="1"/>
  <c r="H128" i="54"/>
  <c r="J128" i="54" s="1"/>
  <c r="M128" i="54" s="1"/>
  <c r="H129" i="54"/>
  <c r="J129" i="54" s="1"/>
  <c r="H2" i="54"/>
  <c r="J2" i="54" s="1"/>
  <c r="AE145" i="54" a="1"/>
  <c r="AE145" i="54" s="1"/>
  <c r="AE144" i="54" a="1"/>
  <c r="AE144" i="54" s="1"/>
  <c r="AE143" i="54" a="1"/>
  <c r="AE143" i="54" s="1"/>
  <c r="AE142" i="54" a="1"/>
  <c r="AE142" i="54" s="1"/>
  <c r="AE141" i="54" a="1"/>
  <c r="AE141" i="54" s="1"/>
  <c r="AE140" i="54" a="1"/>
  <c r="AE140" i="54" s="1"/>
  <c r="AE139" i="54" a="1"/>
  <c r="AE139" i="54" s="1"/>
  <c r="AE138" i="54" a="1"/>
  <c r="AE138" i="54" s="1"/>
  <c r="AE137" i="54" a="1"/>
  <c r="AE137" i="54" s="1"/>
  <c r="AE136" i="54" a="1"/>
  <c r="AE136" i="54" s="1"/>
  <c r="AE135" i="54" a="1"/>
  <c r="AE135" i="54" s="1"/>
  <c r="AE134" i="54" a="1"/>
  <c r="AE134" i="54" s="1"/>
  <c r="AE133" i="54" a="1"/>
  <c r="AE133" i="54" s="1"/>
  <c r="AE132" i="54" a="1"/>
  <c r="AE132" i="54" s="1"/>
  <c r="AE131" i="54" a="1"/>
  <c r="AE131" i="54" s="1"/>
  <c r="AE130" i="54" a="1"/>
  <c r="AE130" i="54" s="1"/>
  <c r="AT129" i="54"/>
  <c r="AR129" i="54"/>
  <c r="AO129" i="54"/>
  <c r="AT128" i="54"/>
  <c r="AR128" i="54"/>
  <c r="AO128" i="54"/>
  <c r="AT127" i="54"/>
  <c r="AR127" i="54"/>
  <c r="AO127" i="54"/>
  <c r="AT126" i="54"/>
  <c r="AR126" i="54"/>
  <c r="AO126" i="54"/>
  <c r="D126" i="54"/>
  <c r="AT125" i="54"/>
  <c r="AR125" i="54"/>
  <c r="AO125" i="54"/>
  <c r="D125" i="54"/>
  <c r="AT124" i="54"/>
  <c r="AR124" i="54"/>
  <c r="AO124" i="54"/>
  <c r="D124" i="54"/>
  <c r="AT123" i="54"/>
  <c r="AR123" i="54"/>
  <c r="AO123" i="54"/>
  <c r="F123" i="54"/>
  <c r="G123" i="54" s="1"/>
  <c r="R123" i="54" s="1"/>
  <c r="A123" i="54"/>
  <c r="AT122" i="54"/>
  <c r="AR122" i="54"/>
  <c r="AO122" i="54"/>
  <c r="AT121" i="54"/>
  <c r="AR121" i="54"/>
  <c r="AO121" i="54"/>
  <c r="AT120" i="54"/>
  <c r="AR120" i="54"/>
  <c r="AO120" i="54"/>
  <c r="AT119" i="54"/>
  <c r="AR119" i="54"/>
  <c r="AO119" i="54"/>
  <c r="AT118" i="54"/>
  <c r="AR118" i="54"/>
  <c r="AO118" i="54"/>
  <c r="AT117" i="54"/>
  <c r="AR117" i="54"/>
  <c r="AO117" i="54"/>
  <c r="AT116" i="54"/>
  <c r="AR116" i="54"/>
  <c r="AO116" i="54"/>
  <c r="F116" i="54"/>
  <c r="G116" i="54" s="1"/>
  <c r="W116" i="54" s="1"/>
  <c r="AT115" i="54"/>
  <c r="AR115" i="54"/>
  <c r="AO115" i="54"/>
  <c r="F115" i="54"/>
  <c r="G115" i="54" s="1"/>
  <c r="AT114" i="54"/>
  <c r="AR114" i="54"/>
  <c r="AO114" i="54"/>
  <c r="AT113" i="54"/>
  <c r="AR113" i="54"/>
  <c r="AO113" i="54"/>
  <c r="AT112" i="54"/>
  <c r="AR112" i="54"/>
  <c r="AO112" i="54"/>
  <c r="AT111" i="54"/>
  <c r="AR111" i="54"/>
  <c r="AO111" i="54"/>
  <c r="AT110" i="54"/>
  <c r="AR110" i="54"/>
  <c r="AO110" i="54"/>
  <c r="AT109" i="54"/>
  <c r="AR109" i="54"/>
  <c r="AO109" i="54"/>
  <c r="F109" i="54"/>
  <c r="G109" i="54" s="1"/>
  <c r="Z109" i="54" s="1"/>
  <c r="AZ109" i="54" s="1"/>
  <c r="AT108" i="54"/>
  <c r="AR108" i="54"/>
  <c r="AO108" i="54"/>
  <c r="AT107" i="54"/>
  <c r="AR107" i="54"/>
  <c r="AO107" i="54"/>
  <c r="F107" i="54"/>
  <c r="G107" i="54" s="1"/>
  <c r="V107" i="54" s="1"/>
  <c r="AY107" i="54" s="1"/>
  <c r="AT106" i="54"/>
  <c r="AR106" i="54"/>
  <c r="AO106" i="54"/>
  <c r="AT105" i="54"/>
  <c r="AR105" i="54"/>
  <c r="AO105" i="54"/>
  <c r="J105" i="54"/>
  <c r="L105" i="54" s="1"/>
  <c r="AT104" i="54"/>
  <c r="AR104" i="54"/>
  <c r="AO104" i="54"/>
  <c r="AT103" i="54"/>
  <c r="AR103" i="54"/>
  <c r="AO103" i="54"/>
  <c r="AT102" i="54"/>
  <c r="AR102" i="54"/>
  <c r="AO102" i="54"/>
  <c r="AT101" i="54"/>
  <c r="AR101" i="54"/>
  <c r="AO101" i="54"/>
  <c r="AT100" i="54"/>
  <c r="AR100" i="54"/>
  <c r="AO100" i="54"/>
  <c r="AT99" i="54"/>
  <c r="AR99" i="54"/>
  <c r="AO99" i="54"/>
  <c r="F99" i="54"/>
  <c r="G99" i="54" s="1"/>
  <c r="AT98" i="54"/>
  <c r="AR98" i="54"/>
  <c r="AO98" i="54"/>
  <c r="AT97" i="54"/>
  <c r="AR97" i="54"/>
  <c r="AO97" i="54"/>
  <c r="AT96" i="54"/>
  <c r="AR96" i="54"/>
  <c r="AO96" i="54"/>
  <c r="AT95" i="54"/>
  <c r="AR95" i="54"/>
  <c r="AO95" i="54"/>
  <c r="AT94" i="54"/>
  <c r="AR94" i="54"/>
  <c r="AO94" i="54"/>
  <c r="D94" i="54"/>
  <c r="AT93" i="54"/>
  <c r="AR93" i="54"/>
  <c r="AO93" i="54"/>
  <c r="AT92" i="54"/>
  <c r="AR92" i="54"/>
  <c r="AO92" i="54"/>
  <c r="AT91" i="54"/>
  <c r="AR91" i="54"/>
  <c r="AO91" i="54"/>
  <c r="AT90" i="54"/>
  <c r="AR90" i="54"/>
  <c r="AO90" i="54"/>
  <c r="AT89" i="54"/>
  <c r="AR89" i="54"/>
  <c r="AO89" i="54"/>
  <c r="F89" i="54"/>
  <c r="G89" i="54" s="1"/>
  <c r="Z89" i="54" s="1"/>
  <c r="AZ89" i="54" s="1"/>
  <c r="AT88" i="54"/>
  <c r="AR88" i="54"/>
  <c r="AO88" i="54"/>
  <c r="J88" i="54"/>
  <c r="AT87" i="54"/>
  <c r="AR87" i="54"/>
  <c r="AO87" i="54"/>
  <c r="J87" i="54"/>
  <c r="AT86" i="54"/>
  <c r="AR86" i="54"/>
  <c r="AO86" i="54"/>
  <c r="AT85" i="54"/>
  <c r="AR85" i="54"/>
  <c r="AO85" i="54"/>
  <c r="AT84" i="54"/>
  <c r="AR84" i="54"/>
  <c r="AO84" i="54"/>
  <c r="AT83" i="54"/>
  <c r="AR83" i="54"/>
  <c r="AO83" i="54"/>
  <c r="AT82" i="54"/>
  <c r="AR82" i="54"/>
  <c r="AO82" i="54"/>
  <c r="AT81" i="54"/>
  <c r="AR81" i="54"/>
  <c r="AO81" i="54"/>
  <c r="AT80" i="54"/>
  <c r="AR80" i="54"/>
  <c r="AO80" i="54"/>
  <c r="AT79" i="54"/>
  <c r="AR79" i="54"/>
  <c r="AO79" i="54"/>
  <c r="J79" i="54"/>
  <c r="AT78" i="54"/>
  <c r="AR78" i="54"/>
  <c r="AO78" i="54"/>
  <c r="AT77" i="54"/>
  <c r="AR77" i="54"/>
  <c r="AO77" i="54"/>
  <c r="AT76" i="54"/>
  <c r="AR76" i="54"/>
  <c r="AO76" i="54"/>
  <c r="AT75" i="54"/>
  <c r="AR75" i="54"/>
  <c r="AO75" i="54"/>
  <c r="F75" i="54"/>
  <c r="G75" i="54" s="1"/>
  <c r="Y75" i="54" s="1"/>
  <c r="AT74" i="54"/>
  <c r="AR74" i="54"/>
  <c r="AO74" i="54"/>
  <c r="AT73" i="54"/>
  <c r="AO73" i="54"/>
  <c r="AT72" i="54"/>
  <c r="AO72" i="54"/>
  <c r="J72" i="54"/>
  <c r="M72" i="54" s="1"/>
  <c r="AT71" i="54"/>
  <c r="AO71" i="54"/>
  <c r="AT70" i="54"/>
  <c r="AO70" i="54"/>
  <c r="AT69" i="54"/>
  <c r="AO69" i="54"/>
  <c r="J69" i="54"/>
  <c r="M69" i="54" s="1"/>
  <c r="AT68" i="54"/>
  <c r="AO68" i="54"/>
  <c r="AT67" i="54"/>
  <c r="AO67" i="54"/>
  <c r="J67" i="54"/>
  <c r="AT66" i="54"/>
  <c r="AO66" i="54"/>
  <c r="AT65" i="54"/>
  <c r="A65" i="54"/>
  <c r="AT64" i="54"/>
  <c r="AT63" i="54"/>
  <c r="AT62" i="54"/>
  <c r="AT61" i="54"/>
  <c r="A61" i="54"/>
  <c r="AT60" i="54"/>
  <c r="AT59" i="54"/>
  <c r="AH59" i="54"/>
  <c r="AT58" i="54"/>
  <c r="AH58" i="54"/>
  <c r="D58" i="54"/>
  <c r="A58" i="54"/>
  <c r="AT57" i="54"/>
  <c r="AH57" i="54"/>
  <c r="D57" i="54"/>
  <c r="A57" i="54"/>
  <c r="AT56" i="54"/>
  <c r="J56" i="54"/>
  <c r="N56" i="54" s="1"/>
  <c r="AT55" i="54"/>
  <c r="D55" i="54"/>
  <c r="AT54" i="54"/>
  <c r="A54" i="54"/>
  <c r="AT53" i="54"/>
  <c r="D53" i="54"/>
  <c r="AT52" i="54"/>
  <c r="D52" i="54"/>
  <c r="A52" i="54"/>
  <c r="AT51" i="54"/>
  <c r="AH51" i="54"/>
  <c r="F51" i="54"/>
  <c r="G51" i="54" s="1"/>
  <c r="R51" i="54" s="1"/>
  <c r="D51" i="54"/>
  <c r="AT50" i="54"/>
  <c r="D50" i="54"/>
  <c r="AT49" i="54"/>
  <c r="AJ49" i="54"/>
  <c r="AL49" i="54" s="1"/>
  <c r="F49" i="54"/>
  <c r="G49" i="54" s="1"/>
  <c r="U49" i="54" s="1"/>
  <c r="D49" i="54"/>
  <c r="AT48" i="54"/>
  <c r="AJ48" i="54"/>
  <c r="AL48" i="54" s="1"/>
  <c r="AT47" i="54"/>
  <c r="AJ47" i="54"/>
  <c r="AL47" i="54" s="1"/>
  <c r="AT46" i="54"/>
  <c r="AJ46" i="54"/>
  <c r="AL46" i="54" s="1"/>
  <c r="A46" i="54"/>
  <c r="AT45" i="54"/>
  <c r="AJ45" i="54"/>
  <c r="AL45" i="54" s="1"/>
  <c r="AT44" i="54"/>
  <c r="AJ44" i="54"/>
  <c r="AL44" i="54" s="1"/>
  <c r="AT43" i="54"/>
  <c r="AJ43" i="54"/>
  <c r="AL43" i="54" s="1"/>
  <c r="M43" i="54"/>
  <c r="AT42" i="54"/>
  <c r="AJ42" i="54"/>
  <c r="AL42" i="54" s="1"/>
  <c r="AT41" i="54"/>
  <c r="AJ41" i="54"/>
  <c r="AK41" i="54" s="1"/>
  <c r="AT40" i="54"/>
  <c r="AJ40" i="54"/>
  <c r="AK40" i="54" s="1"/>
  <c r="AT39" i="54"/>
  <c r="AJ39" i="54"/>
  <c r="AK39" i="54" s="1"/>
  <c r="AT38" i="54"/>
  <c r="AJ38" i="54"/>
  <c r="AK38" i="54" s="1"/>
  <c r="AT37" i="54"/>
  <c r="AJ37" i="54"/>
  <c r="AK37" i="54" s="1"/>
  <c r="AH37" i="54"/>
  <c r="D37" i="54"/>
  <c r="A37" i="54"/>
  <c r="AT36" i="54"/>
  <c r="AJ36" i="54"/>
  <c r="AK36" i="54" s="1"/>
  <c r="AT35" i="54"/>
  <c r="AJ35" i="54"/>
  <c r="AK35" i="54" s="1"/>
  <c r="AH35" i="54"/>
  <c r="F35" i="54"/>
  <c r="G35" i="54" s="1"/>
  <c r="AT34" i="54"/>
  <c r="AJ34" i="54"/>
  <c r="AK34" i="54" s="1"/>
  <c r="A34" i="54"/>
  <c r="AT33" i="54"/>
  <c r="D33" i="54"/>
  <c r="A33" i="54"/>
  <c r="AT32" i="54"/>
  <c r="J32" i="54"/>
  <c r="N32" i="54" s="1"/>
  <c r="AT31" i="54"/>
  <c r="J31" i="54"/>
  <c r="F31" i="54"/>
  <c r="G31" i="54" s="1"/>
  <c r="A31" i="54"/>
  <c r="AT30" i="54"/>
  <c r="A30" i="54"/>
  <c r="AT29" i="54"/>
  <c r="A29" i="54"/>
  <c r="AT28" i="54"/>
  <c r="F28" i="54"/>
  <c r="G28" i="54" s="1"/>
  <c r="AA28" i="54" s="1"/>
  <c r="D28" i="54"/>
  <c r="A28" i="54"/>
  <c r="AT27" i="54"/>
  <c r="D27" i="54"/>
  <c r="A27" i="54"/>
  <c r="AT26" i="54"/>
  <c r="AH26" i="54"/>
  <c r="A26" i="54"/>
  <c r="AT25" i="54"/>
  <c r="AO25" i="54"/>
  <c r="AT24" i="54"/>
  <c r="AO24" i="54"/>
  <c r="J24" i="54"/>
  <c r="M24" i="54" s="1"/>
  <c r="AT23" i="54"/>
  <c r="AO23" i="54"/>
  <c r="J23" i="54"/>
  <c r="AT22" i="54"/>
  <c r="AO22" i="54"/>
  <c r="AT21" i="54"/>
  <c r="AO21" i="54"/>
  <c r="AT20" i="54"/>
  <c r="AO20" i="54"/>
  <c r="A20" i="54"/>
  <c r="AT19" i="54"/>
  <c r="AO19" i="54"/>
  <c r="AH19" i="54"/>
  <c r="F19" i="54"/>
  <c r="G19" i="54" s="1"/>
  <c r="AT18" i="54"/>
  <c r="AO18" i="54"/>
  <c r="AH18" i="54"/>
  <c r="A18" i="54"/>
  <c r="AT17" i="54"/>
  <c r="AO17" i="54"/>
  <c r="AT16" i="54"/>
  <c r="AO16" i="54"/>
  <c r="J16" i="54"/>
  <c r="M16" i="54" s="1"/>
  <c r="AT15" i="54"/>
  <c r="AO15" i="54"/>
  <c r="AT14" i="54"/>
  <c r="AO14" i="54"/>
  <c r="A14" i="54"/>
  <c r="D14" i="54"/>
  <c r="AT13" i="54"/>
  <c r="AO13" i="54"/>
  <c r="J13" i="54"/>
  <c r="D13" i="54"/>
  <c r="A13" i="54"/>
  <c r="AT12" i="54"/>
  <c r="AO12" i="54"/>
  <c r="AT11" i="54"/>
  <c r="AO11" i="54"/>
  <c r="J11" i="54"/>
  <c r="M11" i="54" s="1"/>
  <c r="AG11" i="54" s="1"/>
  <c r="F11" i="54"/>
  <c r="G11" i="54" s="1"/>
  <c r="P11" i="54" s="1"/>
  <c r="AT10" i="54"/>
  <c r="AO10" i="54"/>
  <c r="AT9" i="54"/>
  <c r="AO9" i="54"/>
  <c r="F9" i="54"/>
  <c r="G9" i="54" s="1"/>
  <c r="Y9" i="54" s="1"/>
  <c r="A9" i="54"/>
  <c r="AT8" i="54"/>
  <c r="AO8" i="54"/>
  <c r="J8" i="54"/>
  <c r="L8" i="54"/>
  <c r="AT7" i="54"/>
  <c r="AO7" i="54"/>
  <c r="F7" i="54"/>
  <c r="G7" i="54" s="1"/>
  <c r="AB7" i="54" s="1"/>
  <c r="AT6" i="54"/>
  <c r="AO6" i="54"/>
  <c r="D6" i="54"/>
  <c r="A6" i="54"/>
  <c r="AT5" i="54"/>
  <c r="AO5" i="54"/>
  <c r="AT4" i="54"/>
  <c r="AO4" i="54"/>
  <c r="AT3" i="54"/>
  <c r="AO3" i="54"/>
  <c r="AT2" i="54"/>
  <c r="AO2" i="54"/>
  <c r="AC2" i="54"/>
  <c r="E2" i="53"/>
  <c r="E3" i="53"/>
  <c r="E4" i="53"/>
  <c r="AX4" i="53" s="1"/>
  <c r="E5" i="53"/>
  <c r="AX5" i="53" s="1"/>
  <c r="E6" i="53"/>
  <c r="E7" i="53"/>
  <c r="E8" i="53"/>
  <c r="E9" i="53"/>
  <c r="AX9" i="53" s="1"/>
  <c r="E10" i="53"/>
  <c r="E11" i="53"/>
  <c r="AX11" i="53" s="1"/>
  <c r="E12" i="53"/>
  <c r="AX12" i="53" s="1"/>
  <c r="E13" i="53"/>
  <c r="AX13" i="53" s="1"/>
  <c r="E14" i="53"/>
  <c r="E15" i="53"/>
  <c r="AX15" i="53" s="1"/>
  <c r="E16" i="53"/>
  <c r="E17" i="53"/>
  <c r="E18" i="53"/>
  <c r="E19" i="53"/>
  <c r="AX19" i="53" s="1"/>
  <c r="E20" i="53"/>
  <c r="AX20" i="53" s="1"/>
  <c r="E21" i="53"/>
  <c r="AH21" i="53" s="1"/>
  <c r="E22" i="53"/>
  <c r="E23" i="53"/>
  <c r="E24" i="53"/>
  <c r="AX24" i="53" s="1"/>
  <c r="E25" i="53"/>
  <c r="AX25" i="53" s="1"/>
  <c r="E26" i="53"/>
  <c r="AX26" i="53" s="1"/>
  <c r="E27" i="53"/>
  <c r="AX27" i="53" s="1"/>
  <c r="E28" i="53"/>
  <c r="AX28" i="53" s="1"/>
  <c r="E29" i="53"/>
  <c r="E30" i="53"/>
  <c r="E31" i="53"/>
  <c r="AX31" i="53" s="1"/>
  <c r="E32" i="53"/>
  <c r="AX32" i="53" s="1"/>
  <c r="E33" i="53"/>
  <c r="E34" i="53"/>
  <c r="AX34" i="53" s="1"/>
  <c r="E35" i="53"/>
  <c r="F35" i="53" s="1"/>
  <c r="G35" i="53" s="1"/>
  <c r="E36" i="53"/>
  <c r="F36" i="53" s="1"/>
  <c r="G36" i="53" s="1"/>
  <c r="R36" i="53" s="1"/>
  <c r="E37" i="53"/>
  <c r="F37" i="53" s="1"/>
  <c r="G37" i="53" s="1"/>
  <c r="Z37" i="53" s="1"/>
  <c r="AZ37" i="53" s="1"/>
  <c r="E38" i="53"/>
  <c r="E39" i="53"/>
  <c r="AX39" i="53" s="1"/>
  <c r="E40" i="53"/>
  <c r="AX40" i="53" s="1"/>
  <c r="E41" i="53"/>
  <c r="E42" i="53"/>
  <c r="AX42" i="53" s="1"/>
  <c r="E43" i="53"/>
  <c r="AX43" i="53" s="1"/>
  <c r="E44" i="53"/>
  <c r="E45" i="53"/>
  <c r="AX45" i="53" s="1"/>
  <c r="E46" i="53"/>
  <c r="AX46" i="53" s="1"/>
  <c r="E47" i="53"/>
  <c r="AX47" i="53" s="1"/>
  <c r="E48" i="53"/>
  <c r="AX48" i="53" s="1"/>
  <c r="E49" i="53"/>
  <c r="AX49" i="53" s="1"/>
  <c r="E50" i="53"/>
  <c r="AH50" i="53" s="1"/>
  <c r="E51" i="53"/>
  <c r="AX51" i="53" s="1"/>
  <c r="E52" i="53"/>
  <c r="AX52" i="53" s="1"/>
  <c r="E53" i="53"/>
  <c r="F53" i="53" s="1"/>
  <c r="G53" i="53" s="1"/>
  <c r="E54" i="53"/>
  <c r="AX54" i="53" s="1"/>
  <c r="E55" i="53"/>
  <c r="AX55" i="53" s="1"/>
  <c r="E56" i="53"/>
  <c r="E57" i="53"/>
  <c r="AX57" i="53" s="1"/>
  <c r="E58" i="53"/>
  <c r="AX58" i="53" s="1"/>
  <c r="E59" i="53"/>
  <c r="AX59" i="53" s="1"/>
  <c r="E60" i="53"/>
  <c r="E61" i="53"/>
  <c r="E62" i="53"/>
  <c r="AX62" i="53" s="1"/>
  <c r="E63" i="53"/>
  <c r="AX63" i="53" s="1"/>
  <c r="E64" i="53"/>
  <c r="E65" i="53"/>
  <c r="E66" i="53"/>
  <c r="AX66" i="53" s="1"/>
  <c r="E67" i="53"/>
  <c r="AX67" i="53" s="1"/>
  <c r="E68" i="53"/>
  <c r="AX68" i="53" s="1"/>
  <c r="E69" i="53"/>
  <c r="AX69" i="53" s="1"/>
  <c r="E70" i="53"/>
  <c r="AX70" i="53" s="1"/>
  <c r="E71" i="53"/>
  <c r="AX71" i="53" s="1"/>
  <c r="E72" i="53"/>
  <c r="AX72" i="53" s="1"/>
  <c r="E73" i="53"/>
  <c r="AX73" i="53" s="1"/>
  <c r="E74" i="53"/>
  <c r="AX74" i="53" s="1"/>
  <c r="E75" i="53"/>
  <c r="AX75" i="53" s="1"/>
  <c r="E76" i="53"/>
  <c r="E77" i="53"/>
  <c r="E78" i="53"/>
  <c r="AX78" i="53" s="1"/>
  <c r="E79" i="53"/>
  <c r="E80" i="53"/>
  <c r="AX80" i="53" s="1"/>
  <c r="E81" i="53"/>
  <c r="AX81" i="53" s="1"/>
  <c r="E82" i="53"/>
  <c r="AX82" i="53" s="1"/>
  <c r="E83" i="53"/>
  <c r="AX83" i="53" s="1"/>
  <c r="E84" i="53"/>
  <c r="AX84" i="53" s="1"/>
  <c r="E85" i="53"/>
  <c r="AX85" i="53" s="1"/>
  <c r="E86" i="53"/>
  <c r="AX86" i="53" s="1"/>
  <c r="E87" i="53"/>
  <c r="AX87" i="53" s="1"/>
  <c r="E88" i="53"/>
  <c r="E89" i="53"/>
  <c r="E90" i="53"/>
  <c r="AX90" i="53" s="1"/>
  <c r="E91" i="53"/>
  <c r="AX91" i="53" s="1"/>
  <c r="E92" i="53"/>
  <c r="AX92" i="53" s="1"/>
  <c r="E93" i="53"/>
  <c r="AX93" i="53" s="1"/>
  <c r="E94" i="53"/>
  <c r="AX94" i="53" s="1"/>
  <c r="E95" i="53"/>
  <c r="AX95" i="53" s="1"/>
  <c r="E96" i="53"/>
  <c r="AX96" i="53" s="1"/>
  <c r="E97" i="53"/>
  <c r="AX97" i="53" s="1"/>
  <c r="E98" i="53"/>
  <c r="AX98" i="53" s="1"/>
  <c r="E99" i="53"/>
  <c r="AX99" i="53" s="1"/>
  <c r="E100" i="53"/>
  <c r="E101" i="53"/>
  <c r="E102" i="53"/>
  <c r="AX102" i="53" s="1"/>
  <c r="E103" i="53"/>
  <c r="AX103" i="53" s="1"/>
  <c r="E104" i="53"/>
  <c r="AX104" i="53" s="1"/>
  <c r="E105" i="53"/>
  <c r="AX105" i="53" s="1"/>
  <c r="E106" i="53"/>
  <c r="AX106" i="53" s="1"/>
  <c r="E107" i="53"/>
  <c r="AX107" i="53" s="1"/>
  <c r="E108" i="53"/>
  <c r="AX108" i="53" s="1"/>
  <c r="E109" i="53"/>
  <c r="E110" i="53"/>
  <c r="AX110" i="53" s="1"/>
  <c r="E111" i="53"/>
  <c r="AX111" i="53" s="1"/>
  <c r="E112" i="53"/>
  <c r="AX112" i="53" s="1"/>
  <c r="E113" i="53"/>
  <c r="AX113" i="53" s="1"/>
  <c r="F113" i="53"/>
  <c r="G113" i="53" s="1"/>
  <c r="AA113" i="53" s="1"/>
  <c r="E114" i="53"/>
  <c r="AX114" i="53" s="1"/>
  <c r="E115" i="53"/>
  <c r="E116" i="53"/>
  <c r="E117" i="53"/>
  <c r="AX117" i="53" s="1"/>
  <c r="E118" i="53"/>
  <c r="AX118" i="53" s="1"/>
  <c r="E119" i="53"/>
  <c r="AX119" i="53" s="1"/>
  <c r="E120" i="53"/>
  <c r="E121" i="53"/>
  <c r="E122" i="53"/>
  <c r="E123" i="53"/>
  <c r="E124" i="53"/>
  <c r="E125" i="53"/>
  <c r="AX125" i="53" s="1"/>
  <c r="E126" i="53"/>
  <c r="AX126" i="53" s="1"/>
  <c r="E127" i="53"/>
  <c r="AX127" i="53" s="1"/>
  <c r="E128" i="53"/>
  <c r="AX128" i="53" s="1"/>
  <c r="E129" i="53"/>
  <c r="AX129" i="53" s="1"/>
  <c r="H3" i="53"/>
  <c r="H4" i="53"/>
  <c r="J4" i="53" s="1"/>
  <c r="N4" i="53" s="1"/>
  <c r="H5" i="53"/>
  <c r="J5" i="53" s="1"/>
  <c r="H6" i="53"/>
  <c r="J6" i="53" s="1"/>
  <c r="H7" i="53"/>
  <c r="J7" i="53" s="1"/>
  <c r="N7" i="53" s="1"/>
  <c r="H8" i="53"/>
  <c r="J8" i="53" s="1"/>
  <c r="H9" i="53"/>
  <c r="H10" i="53"/>
  <c r="J10" i="53" s="1"/>
  <c r="N10" i="53" s="1"/>
  <c r="H11" i="53"/>
  <c r="H12" i="53"/>
  <c r="J12" i="53" s="1"/>
  <c r="N12" i="53" s="1"/>
  <c r="H13" i="53"/>
  <c r="J13" i="53" s="1"/>
  <c r="H14" i="53"/>
  <c r="H15" i="53"/>
  <c r="J15" i="53" s="1"/>
  <c r="H16" i="53"/>
  <c r="J16" i="53" s="1"/>
  <c r="H17" i="53"/>
  <c r="J17" i="53" s="1"/>
  <c r="M17" i="53" s="1"/>
  <c r="H18" i="53"/>
  <c r="J18" i="53" s="1"/>
  <c r="M18" i="53" s="1"/>
  <c r="H19" i="53"/>
  <c r="H20" i="53"/>
  <c r="J20" i="53" s="1"/>
  <c r="M20" i="53" s="1"/>
  <c r="H21" i="53"/>
  <c r="J21" i="53" s="1"/>
  <c r="H22" i="53"/>
  <c r="J22" i="53" s="1"/>
  <c r="N22" i="53" s="1"/>
  <c r="H23" i="53"/>
  <c r="J23" i="53" s="1"/>
  <c r="N23" i="53" s="1"/>
  <c r="H24" i="53"/>
  <c r="J24" i="53" s="1"/>
  <c r="L24" i="53" s="1"/>
  <c r="H25" i="53"/>
  <c r="J25" i="53" s="1"/>
  <c r="L25" i="53" s="1"/>
  <c r="H26" i="53"/>
  <c r="J26" i="53" s="1"/>
  <c r="M26" i="53" s="1"/>
  <c r="H27" i="53"/>
  <c r="H28" i="53"/>
  <c r="J28" i="53" s="1"/>
  <c r="L28" i="53" s="1"/>
  <c r="H29" i="53"/>
  <c r="J29" i="53" s="1"/>
  <c r="H30" i="53"/>
  <c r="H31" i="53"/>
  <c r="H32" i="53"/>
  <c r="J32" i="53" s="1"/>
  <c r="H33" i="53"/>
  <c r="J33" i="53" s="1"/>
  <c r="H34" i="53"/>
  <c r="J34" i="53" s="1"/>
  <c r="H35" i="53"/>
  <c r="J35" i="53" s="1"/>
  <c r="H36" i="53"/>
  <c r="J36" i="53" s="1"/>
  <c r="H37" i="53"/>
  <c r="H38" i="53"/>
  <c r="H39" i="53"/>
  <c r="J39" i="53" s="1"/>
  <c r="H40" i="53"/>
  <c r="J40" i="53" s="1"/>
  <c r="N40" i="53" s="1"/>
  <c r="H41" i="53"/>
  <c r="J41" i="53" s="1"/>
  <c r="H42" i="53"/>
  <c r="J42" i="53" s="1"/>
  <c r="H43" i="53"/>
  <c r="J43" i="53" s="1"/>
  <c r="N43" i="53" s="1"/>
  <c r="H44" i="53"/>
  <c r="J44" i="53" s="1"/>
  <c r="H45" i="53"/>
  <c r="H46" i="53"/>
  <c r="J46" i="53" s="1"/>
  <c r="H47" i="53"/>
  <c r="J47" i="53" s="1"/>
  <c r="H48" i="53"/>
  <c r="J48" i="53" s="1"/>
  <c r="H49" i="53"/>
  <c r="J49" i="53" s="1"/>
  <c r="N49" i="53" s="1"/>
  <c r="H50" i="53"/>
  <c r="J50" i="53" s="1"/>
  <c r="H51" i="53"/>
  <c r="J51" i="53" s="1"/>
  <c r="M51" i="53" s="1"/>
  <c r="H52" i="53"/>
  <c r="J52" i="53" s="1"/>
  <c r="M52" i="53" s="1"/>
  <c r="H53" i="53"/>
  <c r="J53" i="53" s="1"/>
  <c r="M53" i="53" s="1"/>
  <c r="H54" i="53"/>
  <c r="J54" i="53" s="1"/>
  <c r="H55" i="53"/>
  <c r="H56" i="53"/>
  <c r="J56" i="53" s="1"/>
  <c r="H57" i="53"/>
  <c r="J57" i="53" s="1"/>
  <c r="N57" i="53" s="1"/>
  <c r="H58" i="53"/>
  <c r="J58" i="53" s="1"/>
  <c r="H59" i="53"/>
  <c r="J59" i="53" s="1"/>
  <c r="H60" i="53"/>
  <c r="J60" i="53" s="1"/>
  <c r="H61" i="53"/>
  <c r="J61" i="53" s="1"/>
  <c r="M61" i="53" s="1"/>
  <c r="H62" i="53"/>
  <c r="J62" i="53" s="1"/>
  <c r="H63" i="53"/>
  <c r="J63" i="53" s="1"/>
  <c r="H64" i="53"/>
  <c r="J64" i="53" s="1"/>
  <c r="N64" i="53" s="1"/>
  <c r="H65" i="53"/>
  <c r="J65" i="53" s="1"/>
  <c r="H66" i="53"/>
  <c r="J66" i="53" s="1"/>
  <c r="H67" i="53"/>
  <c r="J67" i="53" s="1"/>
  <c r="H68" i="53"/>
  <c r="J68" i="53" s="1"/>
  <c r="N68" i="53" s="1"/>
  <c r="H69" i="53"/>
  <c r="J69" i="53" s="1"/>
  <c r="H70" i="53"/>
  <c r="J70" i="53" s="1"/>
  <c r="H71" i="53"/>
  <c r="J71" i="53" s="1"/>
  <c r="N71" i="53" s="1"/>
  <c r="H72" i="53"/>
  <c r="J72" i="53" s="1"/>
  <c r="N72" i="53" s="1"/>
  <c r="H73" i="53"/>
  <c r="J73" i="53" s="1"/>
  <c r="L73" i="53" s="1"/>
  <c r="H74" i="53"/>
  <c r="J74" i="53" s="1"/>
  <c r="M74" i="53" s="1"/>
  <c r="H75" i="53"/>
  <c r="J75" i="53" s="1"/>
  <c r="H76" i="53"/>
  <c r="J76" i="53" s="1"/>
  <c r="L76" i="53" s="1"/>
  <c r="H77" i="53"/>
  <c r="J77" i="53" s="1"/>
  <c r="H78" i="53"/>
  <c r="J78" i="53" s="1"/>
  <c r="H79" i="53"/>
  <c r="J79" i="53" s="1"/>
  <c r="H80" i="53"/>
  <c r="J80" i="53" s="1"/>
  <c r="L80" i="53" s="1"/>
  <c r="H81" i="53"/>
  <c r="J81" i="53" s="1"/>
  <c r="H82" i="53"/>
  <c r="J82" i="53" s="1"/>
  <c r="H83" i="53"/>
  <c r="J83" i="53" s="1"/>
  <c r="H84" i="53"/>
  <c r="J84" i="53" s="1"/>
  <c r="M84" i="53" s="1"/>
  <c r="H85" i="53"/>
  <c r="J85" i="53" s="1"/>
  <c r="H86" i="53"/>
  <c r="J86" i="53" s="1"/>
  <c r="L86" i="53" s="1"/>
  <c r="H87" i="53"/>
  <c r="J87" i="53" s="1"/>
  <c r="H88" i="53"/>
  <c r="J88" i="53" s="1"/>
  <c r="H89" i="53"/>
  <c r="J89" i="53" s="1"/>
  <c r="H90" i="53"/>
  <c r="J90" i="53" s="1"/>
  <c r="M90" i="53" s="1"/>
  <c r="H91" i="53"/>
  <c r="H92" i="53"/>
  <c r="J92" i="53" s="1"/>
  <c r="M92" i="53" s="1"/>
  <c r="H93" i="53"/>
  <c r="H94" i="53"/>
  <c r="J94" i="53" s="1"/>
  <c r="M94" i="53" s="1"/>
  <c r="H95" i="53"/>
  <c r="J95" i="53" s="1"/>
  <c r="H96" i="53"/>
  <c r="J96" i="53" s="1"/>
  <c r="M96" i="53" s="1"/>
  <c r="H97" i="53"/>
  <c r="J97" i="53" s="1"/>
  <c r="H98" i="53"/>
  <c r="J98" i="53" s="1"/>
  <c r="M98" i="53" s="1"/>
  <c r="H99" i="53"/>
  <c r="J99" i="53" s="1"/>
  <c r="M99" i="53" s="1"/>
  <c r="H100" i="53"/>
  <c r="J100" i="53" s="1"/>
  <c r="N100" i="53" s="1"/>
  <c r="H101" i="53"/>
  <c r="J101" i="53" s="1"/>
  <c r="H102" i="53"/>
  <c r="J102" i="53" s="1"/>
  <c r="L102" i="53" s="1"/>
  <c r="H103" i="53"/>
  <c r="J103" i="53"/>
  <c r="Z103" i="53" s="1"/>
  <c r="AZ103" i="53" s="1"/>
  <c r="H104" i="53"/>
  <c r="H105" i="53"/>
  <c r="J105" i="53" s="1"/>
  <c r="H106" i="53"/>
  <c r="J106" i="53" s="1"/>
  <c r="L106" i="53" s="1"/>
  <c r="H107" i="53"/>
  <c r="J107" i="53" s="1"/>
  <c r="N107" i="53" s="1"/>
  <c r="H108" i="53"/>
  <c r="J108" i="53" s="1"/>
  <c r="L108" i="53" s="1"/>
  <c r="H109" i="53"/>
  <c r="J109" i="53" s="1"/>
  <c r="H110" i="53"/>
  <c r="H111" i="53"/>
  <c r="J111" i="53" s="1"/>
  <c r="M111" i="53" s="1"/>
  <c r="H112" i="53"/>
  <c r="J112" i="53" s="1"/>
  <c r="M112" i="53" s="1"/>
  <c r="H113" i="53"/>
  <c r="J113" i="53" s="1"/>
  <c r="H114" i="53"/>
  <c r="J114" i="53" s="1"/>
  <c r="H115" i="53"/>
  <c r="J115" i="53" s="1"/>
  <c r="H116" i="53"/>
  <c r="H117" i="53"/>
  <c r="J117" i="53" s="1"/>
  <c r="M117" i="53" s="1"/>
  <c r="H118" i="53"/>
  <c r="J118" i="53" s="1"/>
  <c r="H119" i="53"/>
  <c r="J119" i="53" s="1"/>
  <c r="H120" i="53"/>
  <c r="J120" i="53" s="1"/>
  <c r="M120" i="53" s="1"/>
  <c r="H121" i="53"/>
  <c r="J121" i="53" s="1"/>
  <c r="L121" i="53" s="1"/>
  <c r="H122" i="53"/>
  <c r="J122" i="53" s="1"/>
  <c r="H123" i="53"/>
  <c r="J123" i="53" s="1"/>
  <c r="H124" i="53"/>
  <c r="J124" i="53" s="1"/>
  <c r="H125" i="53"/>
  <c r="J125" i="53" s="1"/>
  <c r="N125" i="53" s="1"/>
  <c r="H126" i="53"/>
  <c r="J126" i="53" s="1"/>
  <c r="M126" i="53" s="1"/>
  <c r="H127" i="53"/>
  <c r="J127" i="53" s="1"/>
  <c r="H128" i="53"/>
  <c r="J128" i="53" s="1"/>
  <c r="N128" i="53" s="1"/>
  <c r="H129" i="53"/>
  <c r="J129" i="53" s="1"/>
  <c r="N129" i="53" s="1"/>
  <c r="H2" i="53"/>
  <c r="AE145" i="53" a="1"/>
  <c r="AE145" i="53" s="1"/>
  <c r="AE144" i="53" a="1"/>
  <c r="AE144" i="53" s="1"/>
  <c r="AE143" i="53" a="1"/>
  <c r="AE143" i="53" s="1"/>
  <c r="AE142" i="53" a="1"/>
  <c r="AE142" i="53" s="1"/>
  <c r="AE141" i="53" a="1"/>
  <c r="AE141" i="53"/>
  <c r="AE140" i="53" a="1"/>
  <c r="AE140" i="53" s="1"/>
  <c r="AE139" i="53" a="1"/>
  <c r="AE139" i="53" s="1"/>
  <c r="AE138" i="53" a="1"/>
  <c r="AE138" i="53" s="1"/>
  <c r="AE137" i="53" a="1"/>
  <c r="AE137" i="53" s="1"/>
  <c r="AE136" i="53" a="1"/>
  <c r="AE136" i="53" s="1"/>
  <c r="AE135" i="53" a="1"/>
  <c r="AE135" i="53" s="1"/>
  <c r="AE134" i="53" a="1"/>
  <c r="AE134" i="53" s="1"/>
  <c r="AE133" i="53" a="1"/>
  <c r="AE133" i="53" s="1"/>
  <c r="AE132" i="53" a="1"/>
  <c r="AE132" i="53" s="1"/>
  <c r="AE131" i="53" a="1"/>
  <c r="AE131" i="53" s="1"/>
  <c r="AE130" i="53" a="1"/>
  <c r="AE130" i="53" s="1"/>
  <c r="AT129" i="53"/>
  <c r="AR129" i="53"/>
  <c r="AO129" i="53"/>
  <c r="AT128" i="53"/>
  <c r="AR128" i="53"/>
  <c r="AO128" i="53"/>
  <c r="F128" i="53"/>
  <c r="G128" i="53" s="1"/>
  <c r="Y128" i="53" s="1"/>
  <c r="AT127" i="53"/>
  <c r="AR127" i="53"/>
  <c r="AO127" i="53"/>
  <c r="AT126" i="53"/>
  <c r="AR126" i="53"/>
  <c r="AO126" i="53"/>
  <c r="F126" i="53"/>
  <c r="G126" i="53" s="1"/>
  <c r="AT125" i="53"/>
  <c r="AR125" i="53"/>
  <c r="AO125" i="53"/>
  <c r="AT124" i="53"/>
  <c r="AR124" i="53"/>
  <c r="AO124" i="53"/>
  <c r="AT123" i="53"/>
  <c r="AR123" i="53"/>
  <c r="AO123" i="53"/>
  <c r="AT122" i="53"/>
  <c r="AR122" i="53"/>
  <c r="AO122" i="53"/>
  <c r="AT121" i="53"/>
  <c r="AR121" i="53"/>
  <c r="AO121" i="53"/>
  <c r="AT120" i="53"/>
  <c r="AR120" i="53"/>
  <c r="AO120" i="53"/>
  <c r="AT119" i="53"/>
  <c r="AR119" i="53"/>
  <c r="AO119" i="53"/>
  <c r="AT118" i="53"/>
  <c r="AR118" i="53"/>
  <c r="AO118" i="53"/>
  <c r="AT117" i="53"/>
  <c r="AR117" i="53"/>
  <c r="AO117" i="53"/>
  <c r="AT116" i="53"/>
  <c r="AR116" i="53"/>
  <c r="AO116" i="53"/>
  <c r="J116" i="53"/>
  <c r="M116" i="53" s="1"/>
  <c r="AT115" i="53"/>
  <c r="AR115" i="53"/>
  <c r="AO115" i="53"/>
  <c r="AT114" i="53"/>
  <c r="AR114" i="53"/>
  <c r="AO114" i="53"/>
  <c r="F114" i="53"/>
  <c r="G114" i="53" s="1"/>
  <c r="AT113" i="53"/>
  <c r="AR113" i="53"/>
  <c r="AO113" i="53"/>
  <c r="AT112" i="53"/>
  <c r="AR112" i="53"/>
  <c r="AO112" i="53"/>
  <c r="AT111" i="53"/>
  <c r="AR111" i="53"/>
  <c r="AO111" i="53"/>
  <c r="F111" i="53"/>
  <c r="G111" i="53" s="1"/>
  <c r="AA111" i="53" s="1"/>
  <c r="AT110" i="53"/>
  <c r="AR110" i="53"/>
  <c r="AO110" i="53"/>
  <c r="J110" i="53"/>
  <c r="AT109" i="53"/>
  <c r="AR109" i="53"/>
  <c r="AO109" i="53"/>
  <c r="AT108" i="53"/>
  <c r="AR108" i="53"/>
  <c r="AO108" i="53"/>
  <c r="F108" i="53"/>
  <c r="G108" i="53" s="1"/>
  <c r="U108" i="53" s="1"/>
  <c r="AT107" i="53"/>
  <c r="AR107" i="53"/>
  <c r="AO107" i="53"/>
  <c r="AT106" i="53"/>
  <c r="AR106" i="53"/>
  <c r="AO106" i="53"/>
  <c r="AT105" i="53"/>
  <c r="AR105" i="53"/>
  <c r="AO105" i="53"/>
  <c r="AT104" i="53"/>
  <c r="AR104" i="53"/>
  <c r="AO104" i="53"/>
  <c r="J104" i="53"/>
  <c r="N104" i="53" s="1"/>
  <c r="D104" i="53"/>
  <c r="AT103" i="53"/>
  <c r="AR103" i="53"/>
  <c r="AO103" i="53"/>
  <c r="F103" i="53"/>
  <c r="G103" i="53" s="1"/>
  <c r="AT102" i="53"/>
  <c r="AR102" i="53"/>
  <c r="AO102" i="53"/>
  <c r="F102" i="53"/>
  <c r="G102" i="53" s="1"/>
  <c r="AS102" i="53" s="1"/>
  <c r="AF102" i="53" s="1"/>
  <c r="D102" i="53"/>
  <c r="AT101" i="53"/>
  <c r="AR101" i="53"/>
  <c r="AO101" i="53"/>
  <c r="D101" i="53"/>
  <c r="AT100" i="53"/>
  <c r="AR100" i="53"/>
  <c r="AO100" i="53"/>
  <c r="D100" i="53"/>
  <c r="AT99" i="53"/>
  <c r="AR99" i="53"/>
  <c r="AO99" i="53"/>
  <c r="AT98" i="53"/>
  <c r="AR98" i="53"/>
  <c r="AO98" i="53"/>
  <c r="AT97" i="53"/>
  <c r="AR97" i="53"/>
  <c r="AO97" i="53"/>
  <c r="AT96" i="53"/>
  <c r="AR96" i="53"/>
  <c r="AO96" i="53"/>
  <c r="AT95" i="53"/>
  <c r="AR95" i="53"/>
  <c r="AO95" i="53"/>
  <c r="AT94" i="53"/>
  <c r="AR94" i="53"/>
  <c r="AO94" i="53"/>
  <c r="F94" i="53"/>
  <c r="G94" i="53" s="1"/>
  <c r="AT93" i="53"/>
  <c r="AR93" i="53"/>
  <c r="AO93" i="53"/>
  <c r="J93" i="53"/>
  <c r="N93" i="53" s="1"/>
  <c r="AT92" i="53"/>
  <c r="AR92" i="53"/>
  <c r="AO92" i="53"/>
  <c r="AT91" i="53"/>
  <c r="AR91" i="53"/>
  <c r="AO91" i="53"/>
  <c r="J91" i="53"/>
  <c r="R91" i="53" s="1"/>
  <c r="AT90" i="53"/>
  <c r="AR90" i="53"/>
  <c r="AO90" i="53"/>
  <c r="AT89" i="53"/>
  <c r="AR89" i="53"/>
  <c r="AO89" i="53"/>
  <c r="AT88" i="53"/>
  <c r="AR88" i="53"/>
  <c r="AO88" i="53"/>
  <c r="AT87" i="53"/>
  <c r="AR87" i="53"/>
  <c r="AO87" i="53"/>
  <c r="AT86" i="53"/>
  <c r="AR86" i="53"/>
  <c r="AO86" i="53"/>
  <c r="AT85" i="53"/>
  <c r="AR85" i="53"/>
  <c r="AO85" i="53"/>
  <c r="AT84" i="53"/>
  <c r="AR84" i="53"/>
  <c r="AO84" i="53"/>
  <c r="AT83" i="53"/>
  <c r="AR83" i="53"/>
  <c r="AO83" i="53"/>
  <c r="F83" i="53"/>
  <c r="G83" i="53" s="1"/>
  <c r="AT82" i="53"/>
  <c r="AR82" i="53"/>
  <c r="AO82" i="53"/>
  <c r="AT81" i="53"/>
  <c r="AR81" i="53"/>
  <c r="AO81" i="53"/>
  <c r="AT80" i="53"/>
  <c r="AR80" i="53"/>
  <c r="AO80" i="53"/>
  <c r="AT79" i="53"/>
  <c r="AR79" i="53"/>
  <c r="AO79" i="53"/>
  <c r="AT78" i="53"/>
  <c r="AR78" i="53"/>
  <c r="AO78" i="53"/>
  <c r="F78" i="53"/>
  <c r="G78" i="53" s="1"/>
  <c r="AT77" i="53"/>
  <c r="AR77" i="53"/>
  <c r="AO77" i="53"/>
  <c r="AT76" i="53"/>
  <c r="AR76" i="53"/>
  <c r="AO76" i="53"/>
  <c r="AT75" i="53"/>
  <c r="AR75" i="53"/>
  <c r="AO75" i="53"/>
  <c r="F75" i="53"/>
  <c r="G75" i="53" s="1"/>
  <c r="AB75" i="53" s="1"/>
  <c r="AT74" i="53"/>
  <c r="AR74" i="53"/>
  <c r="AO74" i="53"/>
  <c r="AT73" i="53"/>
  <c r="AO73" i="53"/>
  <c r="AT72" i="53"/>
  <c r="AO72" i="53"/>
  <c r="AT71" i="53"/>
  <c r="AO71" i="53"/>
  <c r="F71" i="53"/>
  <c r="G71" i="53" s="1"/>
  <c r="AB71" i="53" s="1"/>
  <c r="AT70" i="53"/>
  <c r="AO70" i="53"/>
  <c r="N70" i="53"/>
  <c r="F70" i="53"/>
  <c r="G70" i="53" s="1"/>
  <c r="Z70" i="53" s="1"/>
  <c r="AZ70" i="53" s="1"/>
  <c r="AT69" i="53"/>
  <c r="AO69" i="53"/>
  <c r="F69" i="53"/>
  <c r="G69" i="53" s="1"/>
  <c r="R69" i="53" s="1"/>
  <c r="AT68" i="53"/>
  <c r="AO68" i="53"/>
  <c r="AT67" i="53"/>
  <c r="AO67" i="53"/>
  <c r="F67" i="53"/>
  <c r="G67" i="53" s="1"/>
  <c r="AT66" i="53"/>
  <c r="AO66" i="53"/>
  <c r="AT65" i="53"/>
  <c r="AT64" i="53"/>
  <c r="AT63" i="53"/>
  <c r="AH63" i="53"/>
  <c r="F63" i="53"/>
  <c r="G63" i="53" s="1"/>
  <c r="D63" i="53"/>
  <c r="AT62" i="53"/>
  <c r="AT61" i="53"/>
  <c r="AT60" i="53"/>
  <c r="F60" i="53"/>
  <c r="G60" i="53" s="1"/>
  <c r="AB60" i="53" s="1"/>
  <c r="AT59" i="53"/>
  <c r="AH59" i="53"/>
  <c r="F59" i="53"/>
  <c r="G59" i="53" s="1"/>
  <c r="A59" i="53"/>
  <c r="AT58" i="53"/>
  <c r="AT57" i="53"/>
  <c r="AT56" i="53"/>
  <c r="AH56" i="53"/>
  <c r="D56" i="53"/>
  <c r="AT55" i="53"/>
  <c r="AH55" i="53"/>
  <c r="J55" i="53"/>
  <c r="M55" i="53" s="1"/>
  <c r="A55" i="53"/>
  <c r="AT54" i="53"/>
  <c r="F54" i="53"/>
  <c r="G54" i="53" s="1"/>
  <c r="W54" i="53" s="1"/>
  <c r="D54" i="53"/>
  <c r="AT53" i="53"/>
  <c r="A53" i="53"/>
  <c r="AT52" i="53"/>
  <c r="AT51" i="53"/>
  <c r="AH51" i="53"/>
  <c r="F51" i="53"/>
  <c r="G51" i="53" s="1"/>
  <c r="AB51" i="53" s="1"/>
  <c r="A51" i="53"/>
  <c r="AT50" i="53"/>
  <c r="A50" i="53"/>
  <c r="AT49" i="53"/>
  <c r="AJ49" i="53"/>
  <c r="AL49" i="53" s="1"/>
  <c r="AT48" i="53"/>
  <c r="AJ48" i="53"/>
  <c r="AL48" i="53" s="1"/>
  <c r="L48" i="53"/>
  <c r="F48" i="53"/>
  <c r="G48" i="53" s="1"/>
  <c r="D48" i="53"/>
  <c r="A48" i="53"/>
  <c r="AT47" i="53"/>
  <c r="AJ47" i="53"/>
  <c r="AL47" i="53" s="1"/>
  <c r="AH47" i="53"/>
  <c r="AT46" i="53"/>
  <c r="AJ46" i="53"/>
  <c r="AL46" i="53" s="1"/>
  <c r="AH46" i="53"/>
  <c r="AT45" i="53"/>
  <c r="AJ45" i="53"/>
  <c r="AL45" i="53" s="1"/>
  <c r="J45" i="53"/>
  <c r="N45" i="53" s="1"/>
  <c r="AT44" i="53"/>
  <c r="AJ44" i="53"/>
  <c r="AL44" i="53" s="1"/>
  <c r="AH44" i="53"/>
  <c r="AT43" i="53"/>
  <c r="AJ43" i="53"/>
  <c r="AL43" i="53" s="1"/>
  <c r="AT42" i="53"/>
  <c r="AJ42" i="53"/>
  <c r="AL42" i="53" s="1"/>
  <c r="AT41" i="53"/>
  <c r="AJ41" i="53"/>
  <c r="AK41" i="53" s="1"/>
  <c r="L41" i="53"/>
  <c r="AT40" i="53"/>
  <c r="AJ40" i="53"/>
  <c r="AK40" i="53" s="1"/>
  <c r="AH40" i="53"/>
  <c r="AT39" i="53"/>
  <c r="AJ39" i="53"/>
  <c r="AK39" i="53" s="1"/>
  <c r="AT38" i="53"/>
  <c r="AJ38" i="53"/>
  <c r="AK38" i="53" s="1"/>
  <c r="N38" i="53"/>
  <c r="J38" i="53"/>
  <c r="M38" i="53" s="1"/>
  <c r="A38" i="53"/>
  <c r="AT37" i="53"/>
  <c r="AJ37" i="53"/>
  <c r="AK37" i="53" s="1"/>
  <c r="J37" i="53"/>
  <c r="M37" i="53" s="1"/>
  <c r="AT36" i="53"/>
  <c r="AJ36" i="53"/>
  <c r="AK36" i="53" s="1"/>
  <c r="AT35" i="53"/>
  <c r="AJ35" i="53"/>
  <c r="AK35" i="53" s="1"/>
  <c r="D35" i="53"/>
  <c r="AT34" i="53"/>
  <c r="AJ34" i="53"/>
  <c r="AK34" i="53" s="1"/>
  <c r="D34" i="53"/>
  <c r="AT33" i="53"/>
  <c r="AT32" i="53"/>
  <c r="AH32" i="53"/>
  <c r="F32" i="53"/>
  <c r="G32" i="53" s="1"/>
  <c r="AU32" i="53" s="1"/>
  <c r="D32" i="53"/>
  <c r="AT31" i="53"/>
  <c r="J31" i="53"/>
  <c r="L31" i="53" s="1"/>
  <c r="AT30" i="53"/>
  <c r="J30" i="53"/>
  <c r="AT29" i="53"/>
  <c r="AT28" i="53"/>
  <c r="AT27" i="53"/>
  <c r="J27" i="53"/>
  <c r="AT26" i="53"/>
  <c r="D26" i="53"/>
  <c r="AT25" i="53"/>
  <c r="AO25" i="53"/>
  <c r="AT24" i="53"/>
  <c r="AO24" i="53"/>
  <c r="AT23" i="53"/>
  <c r="AO23" i="53"/>
  <c r="A23" i="53"/>
  <c r="AT22" i="53"/>
  <c r="AO22" i="53"/>
  <c r="D22" i="53"/>
  <c r="AT21" i="53"/>
  <c r="AO21" i="53"/>
  <c r="D21" i="53"/>
  <c r="A21" i="53"/>
  <c r="AT20" i="53"/>
  <c r="AO20" i="53"/>
  <c r="AT19" i="53"/>
  <c r="AO19" i="53"/>
  <c r="J19" i="53"/>
  <c r="N19" i="53" s="1"/>
  <c r="AT18" i="53"/>
  <c r="AO18" i="53"/>
  <c r="AT17" i="53"/>
  <c r="AO17" i="53"/>
  <c r="AT16" i="53"/>
  <c r="AO16" i="53"/>
  <c r="AT15" i="53"/>
  <c r="AO15" i="53"/>
  <c r="F15" i="53"/>
  <c r="G15" i="53" s="1"/>
  <c r="AT14" i="53"/>
  <c r="AO14" i="53"/>
  <c r="J14" i="53"/>
  <c r="L14" i="53" s="1"/>
  <c r="A14" i="53"/>
  <c r="AT13" i="53"/>
  <c r="AO13" i="53"/>
  <c r="F13" i="53"/>
  <c r="G13" i="53" s="1"/>
  <c r="AU13" i="53" s="1"/>
  <c r="D13" i="53"/>
  <c r="A13" i="53"/>
  <c r="AT12" i="53"/>
  <c r="AO12" i="53"/>
  <c r="D12" i="53"/>
  <c r="A12" i="53"/>
  <c r="AT11" i="53"/>
  <c r="AO11" i="53"/>
  <c r="J11" i="53"/>
  <c r="M11" i="53" s="1"/>
  <c r="AT10" i="53"/>
  <c r="AO10" i="53"/>
  <c r="AT9" i="53"/>
  <c r="AO9" i="53"/>
  <c r="J9" i="53"/>
  <c r="AT8" i="53"/>
  <c r="AO8" i="53"/>
  <c r="AH8" i="53"/>
  <c r="AT7" i="53"/>
  <c r="AO7" i="53"/>
  <c r="D7" i="53"/>
  <c r="AT6" i="53"/>
  <c r="AO6" i="53"/>
  <c r="AT5" i="53"/>
  <c r="AO5" i="53"/>
  <c r="D5" i="53"/>
  <c r="A5" i="53"/>
  <c r="AT4" i="53"/>
  <c r="AO4" i="53"/>
  <c r="F4" i="53"/>
  <c r="G4" i="53" s="1"/>
  <c r="Q4" i="53" s="1"/>
  <c r="BA4" i="53" s="1"/>
  <c r="AH4" i="53"/>
  <c r="D4" i="53"/>
  <c r="AT3" i="53"/>
  <c r="AO3" i="53"/>
  <c r="J3" i="53"/>
  <c r="N3" i="53"/>
  <c r="D3" i="53"/>
  <c r="AT2" i="53"/>
  <c r="AO2" i="53"/>
  <c r="AC2" i="53"/>
  <c r="J2" i="53"/>
  <c r="E2" i="52"/>
  <c r="AX2" i="52" s="1"/>
  <c r="E3" i="52"/>
  <c r="AX3" i="52" s="1"/>
  <c r="E4" i="52"/>
  <c r="E5" i="52"/>
  <c r="AX5" i="52" s="1"/>
  <c r="E6" i="52"/>
  <c r="AX6" i="52" s="1"/>
  <c r="E7" i="52"/>
  <c r="E8" i="52"/>
  <c r="AX8" i="52" s="1"/>
  <c r="E9" i="52"/>
  <c r="AX9" i="52" s="1"/>
  <c r="E10" i="52"/>
  <c r="AX10" i="52" s="1"/>
  <c r="E11" i="52"/>
  <c r="AX11" i="52" s="1"/>
  <c r="E12" i="52"/>
  <c r="E13" i="52"/>
  <c r="AX13" i="52" s="1"/>
  <c r="E14" i="52"/>
  <c r="AX14" i="52" s="1"/>
  <c r="E15" i="52"/>
  <c r="E16" i="52"/>
  <c r="F16" i="52" s="1"/>
  <c r="G16" i="52" s="1"/>
  <c r="S16" i="52" s="1"/>
  <c r="E17" i="52"/>
  <c r="E18" i="52"/>
  <c r="AX18" i="52" s="1"/>
  <c r="E19" i="52"/>
  <c r="E20" i="52"/>
  <c r="AX20" i="52" s="1"/>
  <c r="E21" i="52"/>
  <c r="AX21" i="52" s="1"/>
  <c r="E22" i="52"/>
  <c r="E23" i="52"/>
  <c r="E24" i="52"/>
  <c r="AX24" i="52" s="1"/>
  <c r="E25" i="52"/>
  <c r="AX25" i="52" s="1"/>
  <c r="E26" i="52"/>
  <c r="AX26" i="52" s="1"/>
  <c r="E27" i="52"/>
  <c r="E28" i="52"/>
  <c r="AX28" i="52" s="1"/>
  <c r="E29" i="52"/>
  <c r="AX29" i="52" s="1"/>
  <c r="E30" i="52"/>
  <c r="E31" i="52"/>
  <c r="F31" i="52" s="1"/>
  <c r="G31" i="52" s="1"/>
  <c r="E32" i="52"/>
  <c r="E33" i="52"/>
  <c r="AX33" i="52" s="1"/>
  <c r="E34" i="52"/>
  <c r="AX34" i="52" s="1"/>
  <c r="E35" i="52"/>
  <c r="E36" i="52"/>
  <c r="AX36" i="52" s="1"/>
  <c r="E37" i="52"/>
  <c r="AX37" i="52" s="1"/>
  <c r="E38" i="52"/>
  <c r="E39" i="52"/>
  <c r="E40" i="52"/>
  <c r="AX40" i="52" s="1"/>
  <c r="E41" i="52"/>
  <c r="AX41" i="52" s="1"/>
  <c r="E42" i="52"/>
  <c r="AX42" i="52" s="1"/>
  <c r="E43" i="52"/>
  <c r="AX43" i="52" s="1"/>
  <c r="E44" i="52"/>
  <c r="AX44" i="52" s="1"/>
  <c r="E45" i="52"/>
  <c r="F45" i="52" s="1"/>
  <c r="G45" i="52" s="1"/>
  <c r="S45" i="52" s="1"/>
  <c r="E46" i="52"/>
  <c r="AX46" i="52" s="1"/>
  <c r="E47" i="52"/>
  <c r="E48" i="52"/>
  <c r="E49" i="52"/>
  <c r="E50" i="52"/>
  <c r="E51" i="52"/>
  <c r="AX51" i="52" s="1"/>
  <c r="E52" i="52"/>
  <c r="E53" i="52"/>
  <c r="AX53" i="52" s="1"/>
  <c r="E54" i="52"/>
  <c r="AX54" i="52" s="1"/>
  <c r="E55" i="52"/>
  <c r="E56" i="52"/>
  <c r="AX56" i="52" s="1"/>
  <c r="E57" i="52"/>
  <c r="AX57" i="52" s="1"/>
  <c r="E58" i="52"/>
  <c r="F58" i="52" s="1"/>
  <c r="G58" i="52" s="1"/>
  <c r="E59" i="52"/>
  <c r="AX59" i="52" s="1"/>
  <c r="E60" i="52"/>
  <c r="E61" i="52"/>
  <c r="AX61" i="52" s="1"/>
  <c r="E62" i="52"/>
  <c r="AX62" i="52" s="1"/>
  <c r="E63" i="52"/>
  <c r="E64" i="52"/>
  <c r="AX64" i="52" s="1"/>
  <c r="E65" i="52"/>
  <c r="AX65" i="52" s="1"/>
  <c r="E66" i="52"/>
  <c r="AX66" i="52" s="1"/>
  <c r="E67" i="52"/>
  <c r="AX67" i="52" s="1"/>
  <c r="E68" i="52"/>
  <c r="E69" i="52"/>
  <c r="AX69" i="52" s="1"/>
  <c r="E70" i="52"/>
  <c r="AX70" i="52" s="1"/>
  <c r="E71" i="52"/>
  <c r="E72" i="52"/>
  <c r="AX72" i="52" s="1"/>
  <c r="E73" i="52"/>
  <c r="AX73" i="52" s="1"/>
  <c r="E74" i="52"/>
  <c r="AX74" i="52" s="1"/>
  <c r="E75" i="52"/>
  <c r="AX75" i="52" s="1"/>
  <c r="E76" i="52"/>
  <c r="E77" i="52"/>
  <c r="AX77" i="52" s="1"/>
  <c r="E78" i="52"/>
  <c r="AX78" i="52" s="1"/>
  <c r="E79" i="52"/>
  <c r="AX79" i="52" s="1"/>
  <c r="E80" i="52"/>
  <c r="AX80" i="52" s="1"/>
  <c r="E81" i="52"/>
  <c r="AX81" i="52" s="1"/>
  <c r="E82" i="52"/>
  <c r="AX82" i="52" s="1"/>
  <c r="E83" i="52"/>
  <c r="AX83" i="52" s="1"/>
  <c r="E84" i="52"/>
  <c r="E85" i="52"/>
  <c r="AX85" i="52" s="1"/>
  <c r="E86" i="52"/>
  <c r="AX86" i="52" s="1"/>
  <c r="E87" i="52"/>
  <c r="E88" i="52"/>
  <c r="AX88" i="52" s="1"/>
  <c r="E89" i="52"/>
  <c r="E90" i="52"/>
  <c r="AX90" i="52" s="1"/>
  <c r="E91" i="52"/>
  <c r="AX91" i="52" s="1"/>
  <c r="E92" i="52"/>
  <c r="AX92" i="52" s="1"/>
  <c r="E93" i="52"/>
  <c r="AX93" i="52" s="1"/>
  <c r="E94" i="52"/>
  <c r="AX94" i="52" s="1"/>
  <c r="E95" i="52"/>
  <c r="AX95" i="52" s="1"/>
  <c r="E96" i="52"/>
  <c r="AX96" i="52" s="1"/>
  <c r="E97" i="52"/>
  <c r="E98" i="52"/>
  <c r="AX98" i="52" s="1"/>
  <c r="E99" i="52"/>
  <c r="AX99" i="52" s="1"/>
  <c r="E100" i="52"/>
  <c r="E101" i="52"/>
  <c r="AX101" i="52" s="1"/>
  <c r="E102" i="52"/>
  <c r="AX102" i="52" s="1"/>
  <c r="E103" i="52"/>
  <c r="E104" i="52"/>
  <c r="AX104" i="52" s="1"/>
  <c r="E105" i="52"/>
  <c r="AX105" i="52" s="1"/>
  <c r="E106" i="52"/>
  <c r="AX106" i="52" s="1"/>
  <c r="E107" i="52"/>
  <c r="AX107" i="52" s="1"/>
  <c r="E108" i="52"/>
  <c r="E109" i="52"/>
  <c r="AX109" i="52" s="1"/>
  <c r="E110" i="52"/>
  <c r="AX110" i="52" s="1"/>
  <c r="E111" i="52"/>
  <c r="AX111" i="52" s="1"/>
  <c r="E112" i="52"/>
  <c r="AX112" i="52" s="1"/>
  <c r="E113" i="52"/>
  <c r="AX113" i="52" s="1"/>
  <c r="E114" i="52"/>
  <c r="AX114" i="52" s="1"/>
  <c r="E115" i="52"/>
  <c r="AX115" i="52" s="1"/>
  <c r="E116" i="52"/>
  <c r="E117" i="52"/>
  <c r="AX117" i="52" s="1"/>
  <c r="E118" i="52"/>
  <c r="AX118" i="52" s="1"/>
  <c r="E119" i="52"/>
  <c r="AX119" i="52" s="1"/>
  <c r="E120" i="52"/>
  <c r="AX120" i="52" s="1"/>
  <c r="E121" i="52"/>
  <c r="AX121" i="52" s="1"/>
  <c r="E122" i="52"/>
  <c r="AX122" i="52" s="1"/>
  <c r="E123" i="52"/>
  <c r="AX123" i="52" s="1"/>
  <c r="E124" i="52"/>
  <c r="AX124" i="52" s="1"/>
  <c r="E125" i="52"/>
  <c r="E126" i="52"/>
  <c r="E127" i="52"/>
  <c r="E128" i="52"/>
  <c r="AX128" i="52" s="1"/>
  <c r="E129" i="52"/>
  <c r="H3" i="52"/>
  <c r="J3" i="52" s="1"/>
  <c r="H4" i="52"/>
  <c r="J4" i="52" s="1"/>
  <c r="N4" i="52" s="1"/>
  <c r="H5" i="52"/>
  <c r="J5" i="52" s="1"/>
  <c r="H6" i="52"/>
  <c r="J6" i="52" s="1"/>
  <c r="H7" i="52"/>
  <c r="J7" i="52" s="1"/>
  <c r="L7" i="52" s="1"/>
  <c r="H8" i="52"/>
  <c r="J8" i="52" s="1"/>
  <c r="H9" i="52"/>
  <c r="H10" i="52"/>
  <c r="J10" i="52" s="1"/>
  <c r="N10" i="52" s="1"/>
  <c r="H11" i="52"/>
  <c r="J11" i="52" s="1"/>
  <c r="H12" i="52"/>
  <c r="J12" i="52" s="1"/>
  <c r="H13" i="52"/>
  <c r="J13" i="52" s="1"/>
  <c r="L13" i="52" s="1"/>
  <c r="H14" i="52"/>
  <c r="J14" i="52" s="1"/>
  <c r="N14" i="52" s="1"/>
  <c r="H15" i="52"/>
  <c r="J15" i="52" s="1"/>
  <c r="H16" i="52"/>
  <c r="J16" i="52" s="1"/>
  <c r="H17" i="52"/>
  <c r="J17" i="52" s="1"/>
  <c r="H18" i="52"/>
  <c r="H19" i="52"/>
  <c r="J19" i="52" s="1"/>
  <c r="H20" i="52"/>
  <c r="J20" i="52" s="1"/>
  <c r="H21" i="52"/>
  <c r="J21" i="52" s="1"/>
  <c r="N21" i="52" s="1"/>
  <c r="H22" i="52"/>
  <c r="H23" i="52"/>
  <c r="J23" i="52" s="1"/>
  <c r="H24" i="52"/>
  <c r="J24" i="52" s="1"/>
  <c r="H25" i="52"/>
  <c r="J25" i="52" s="1"/>
  <c r="H26" i="52"/>
  <c r="J26" i="52" s="1"/>
  <c r="H27" i="52"/>
  <c r="J27" i="52" s="1"/>
  <c r="M27" i="52" s="1"/>
  <c r="H28" i="52"/>
  <c r="J28" i="52" s="1"/>
  <c r="N28" i="52" s="1"/>
  <c r="H29" i="52"/>
  <c r="J29" i="52" s="1"/>
  <c r="H30" i="52"/>
  <c r="J30" i="52" s="1"/>
  <c r="H31" i="52"/>
  <c r="J31" i="52" s="1"/>
  <c r="H32" i="52"/>
  <c r="J32" i="52" s="1"/>
  <c r="H33" i="52"/>
  <c r="J33" i="52" s="1"/>
  <c r="H34" i="52"/>
  <c r="J34" i="52" s="1"/>
  <c r="H35" i="52"/>
  <c r="J35" i="52" s="1"/>
  <c r="N35" i="52" s="1"/>
  <c r="H36" i="52"/>
  <c r="J36" i="52" s="1"/>
  <c r="L36" i="52" s="1"/>
  <c r="H37" i="52"/>
  <c r="J37" i="52" s="1"/>
  <c r="H38" i="52"/>
  <c r="H39" i="52"/>
  <c r="J39" i="52" s="1"/>
  <c r="N39" i="52" s="1"/>
  <c r="H40" i="52"/>
  <c r="J40" i="52" s="1"/>
  <c r="H41" i="52"/>
  <c r="J41" i="52" s="1"/>
  <c r="H42" i="52"/>
  <c r="J42" i="52" s="1"/>
  <c r="H43" i="52"/>
  <c r="J43" i="52" s="1"/>
  <c r="N43" i="52" s="1"/>
  <c r="H44" i="52"/>
  <c r="H45" i="52"/>
  <c r="J45" i="52" s="1"/>
  <c r="H46" i="52"/>
  <c r="J46" i="52" s="1"/>
  <c r="N46" i="52" s="1"/>
  <c r="H47" i="52"/>
  <c r="J47" i="52" s="1"/>
  <c r="N47" i="52" s="1"/>
  <c r="H48" i="52"/>
  <c r="J48" i="52" s="1"/>
  <c r="H49" i="52"/>
  <c r="J49" i="52" s="1"/>
  <c r="H50" i="52"/>
  <c r="H51" i="52"/>
  <c r="H52" i="52"/>
  <c r="J52" i="52" s="1"/>
  <c r="H53" i="52"/>
  <c r="J53" i="52" s="1"/>
  <c r="M53" i="52" s="1"/>
  <c r="H54" i="52"/>
  <c r="J54" i="52" s="1"/>
  <c r="N54" i="52" s="1"/>
  <c r="H55" i="52"/>
  <c r="J55" i="52" s="1"/>
  <c r="H56" i="52"/>
  <c r="H57" i="52"/>
  <c r="J57" i="52" s="1"/>
  <c r="N57" i="52" s="1"/>
  <c r="H58" i="52"/>
  <c r="J58" i="52" s="1"/>
  <c r="H59" i="52"/>
  <c r="J59" i="52" s="1"/>
  <c r="H60" i="52"/>
  <c r="J60" i="52" s="1"/>
  <c r="N60" i="52" s="1"/>
  <c r="H61" i="52"/>
  <c r="J61" i="52" s="1"/>
  <c r="L61" i="52" s="1"/>
  <c r="H62" i="52"/>
  <c r="J62" i="52" s="1"/>
  <c r="M62" i="52" s="1"/>
  <c r="H63" i="52"/>
  <c r="J63" i="52" s="1"/>
  <c r="H64" i="52"/>
  <c r="H65" i="52"/>
  <c r="J65" i="52" s="1"/>
  <c r="H66" i="52"/>
  <c r="H67" i="52"/>
  <c r="J67" i="52" s="1"/>
  <c r="N67" i="52" s="1"/>
  <c r="H68" i="52"/>
  <c r="J68" i="52" s="1"/>
  <c r="N68" i="52" s="1"/>
  <c r="H69" i="52"/>
  <c r="J69" i="52" s="1"/>
  <c r="M69" i="52" s="1"/>
  <c r="H70" i="52"/>
  <c r="J70" i="52" s="1"/>
  <c r="H71" i="52"/>
  <c r="J71" i="52" s="1"/>
  <c r="M71" i="52" s="1"/>
  <c r="H72" i="52"/>
  <c r="H73" i="52"/>
  <c r="J73" i="52" s="1"/>
  <c r="H74" i="52"/>
  <c r="H75" i="52"/>
  <c r="H76" i="52"/>
  <c r="J76" i="52" s="1"/>
  <c r="H77" i="52"/>
  <c r="J77" i="52" s="1"/>
  <c r="M77" i="52" s="1"/>
  <c r="H78" i="52"/>
  <c r="J78" i="52" s="1"/>
  <c r="N78" i="52" s="1"/>
  <c r="H79" i="52"/>
  <c r="J79" i="52" s="1"/>
  <c r="H80" i="52"/>
  <c r="J80" i="52" s="1"/>
  <c r="H81" i="52"/>
  <c r="J81" i="52" s="1"/>
  <c r="H82" i="52"/>
  <c r="J82" i="52" s="1"/>
  <c r="N82" i="52" s="1"/>
  <c r="H83" i="52"/>
  <c r="J83" i="52" s="1"/>
  <c r="L83" i="52" s="1"/>
  <c r="H84" i="52"/>
  <c r="J84" i="52" s="1"/>
  <c r="M84" i="52" s="1"/>
  <c r="H85" i="52"/>
  <c r="J85" i="52" s="1"/>
  <c r="L85" i="52" s="1"/>
  <c r="H86" i="52"/>
  <c r="J86" i="52" s="1"/>
  <c r="H87" i="52"/>
  <c r="J87" i="52" s="1"/>
  <c r="H88" i="52"/>
  <c r="J88" i="52" s="1"/>
  <c r="N88" i="52" s="1"/>
  <c r="H89" i="52"/>
  <c r="J89" i="52" s="1"/>
  <c r="H90" i="52"/>
  <c r="H91" i="52"/>
  <c r="H92" i="52"/>
  <c r="J92" i="52" s="1"/>
  <c r="H93" i="52"/>
  <c r="J93" i="52" s="1"/>
  <c r="M93" i="52" s="1"/>
  <c r="H94" i="52"/>
  <c r="J94" i="52" s="1"/>
  <c r="H95" i="52"/>
  <c r="J95" i="52" s="1"/>
  <c r="H96" i="52"/>
  <c r="H97" i="52"/>
  <c r="J97" i="52" s="1"/>
  <c r="H98" i="52"/>
  <c r="H99" i="52"/>
  <c r="H100" i="52"/>
  <c r="J100" i="52" s="1"/>
  <c r="N100" i="52" s="1"/>
  <c r="H101" i="52"/>
  <c r="J101" i="52" s="1"/>
  <c r="N101" i="52" s="1"/>
  <c r="H102" i="52"/>
  <c r="J102" i="52" s="1"/>
  <c r="N102" i="52" s="1"/>
  <c r="H103" i="52"/>
  <c r="H104" i="52"/>
  <c r="J104" i="52" s="1"/>
  <c r="N104" i="52" s="1"/>
  <c r="H105" i="52"/>
  <c r="J105" i="52" s="1"/>
  <c r="H106" i="52"/>
  <c r="H107" i="52"/>
  <c r="J107" i="52" s="1"/>
  <c r="H108" i="52"/>
  <c r="J108" i="52" s="1"/>
  <c r="H109" i="52"/>
  <c r="J109" i="52" s="1"/>
  <c r="L109" i="52" s="1"/>
  <c r="H110" i="52"/>
  <c r="J110" i="52" s="1"/>
  <c r="M110" i="52" s="1"/>
  <c r="H111" i="52"/>
  <c r="J111" i="52" s="1"/>
  <c r="H112" i="52"/>
  <c r="J112" i="52" s="1"/>
  <c r="L112" i="52" s="1"/>
  <c r="H113" i="52"/>
  <c r="J113" i="52" s="1"/>
  <c r="H114" i="52"/>
  <c r="H115" i="52"/>
  <c r="J115" i="52" s="1"/>
  <c r="H116" i="52"/>
  <c r="J116" i="52" s="1"/>
  <c r="H117" i="52"/>
  <c r="J117" i="52" s="1"/>
  <c r="N117" i="52" s="1"/>
  <c r="H118" i="52"/>
  <c r="J118" i="52" s="1"/>
  <c r="N118" i="52" s="1"/>
  <c r="H119" i="52"/>
  <c r="J119" i="52" s="1"/>
  <c r="M119" i="52" s="1"/>
  <c r="H120" i="52"/>
  <c r="J120" i="52" s="1"/>
  <c r="H121" i="52"/>
  <c r="J121" i="52" s="1"/>
  <c r="H122" i="52"/>
  <c r="J122" i="52" s="1"/>
  <c r="H123" i="52"/>
  <c r="J123" i="52" s="1"/>
  <c r="H124" i="52"/>
  <c r="J124" i="52" s="1"/>
  <c r="L124" i="52" s="1"/>
  <c r="H125" i="52"/>
  <c r="J125" i="52" s="1"/>
  <c r="N125" i="52" s="1"/>
  <c r="H126" i="52"/>
  <c r="J126" i="52" s="1"/>
  <c r="N126" i="52" s="1"/>
  <c r="H127" i="52"/>
  <c r="J127" i="52" s="1"/>
  <c r="H128" i="52"/>
  <c r="J128" i="52" s="1"/>
  <c r="H129" i="52"/>
  <c r="J129" i="52" s="1"/>
  <c r="H2" i="52"/>
  <c r="J2" i="52" s="1"/>
  <c r="AE145" i="52" a="1"/>
  <c r="AE145" i="52" s="1"/>
  <c r="AE144" i="52" a="1"/>
  <c r="AE144" i="52" s="1"/>
  <c r="AE143" i="52" a="1"/>
  <c r="AE143" i="52" s="1"/>
  <c r="AE142" i="52" a="1"/>
  <c r="AE142" i="52" s="1"/>
  <c r="AE141" i="52" a="1"/>
  <c r="AE141" i="52" s="1"/>
  <c r="AE140" i="52" a="1"/>
  <c r="AE140" i="52" s="1"/>
  <c r="AE139" i="52" a="1"/>
  <c r="AE139" i="52" s="1"/>
  <c r="AE138" i="52" a="1"/>
  <c r="AE138" i="52" s="1"/>
  <c r="AE137" i="52" a="1"/>
  <c r="AE137" i="52" s="1"/>
  <c r="AE136" i="52" a="1"/>
  <c r="AE136" i="52" s="1"/>
  <c r="AE135" i="52" a="1"/>
  <c r="AE135" i="52" s="1"/>
  <c r="AE134" i="52" a="1"/>
  <c r="AE134" i="52" s="1"/>
  <c r="AE133" i="52" a="1"/>
  <c r="AE133" i="52" s="1"/>
  <c r="AE132" i="52" a="1"/>
  <c r="AE132" i="52" s="1"/>
  <c r="AE131" i="52" a="1"/>
  <c r="AE131" i="52" s="1"/>
  <c r="AE130" i="52" a="1"/>
  <c r="AE130" i="52" s="1"/>
  <c r="AT129" i="52"/>
  <c r="AR129" i="52"/>
  <c r="AO129" i="52"/>
  <c r="AT128" i="52"/>
  <c r="AR128" i="52"/>
  <c r="AO128" i="52"/>
  <c r="AT127" i="52"/>
  <c r="AR127" i="52"/>
  <c r="AO127" i="52"/>
  <c r="AT126" i="52"/>
  <c r="AR126" i="52"/>
  <c r="AO126" i="52"/>
  <c r="AT125" i="52"/>
  <c r="AR125" i="52"/>
  <c r="AO125" i="52"/>
  <c r="AT124" i="52"/>
  <c r="AR124" i="52"/>
  <c r="AO124" i="52"/>
  <c r="F124" i="52"/>
  <c r="G124" i="52" s="1"/>
  <c r="AT123" i="52"/>
  <c r="AR123" i="52"/>
  <c r="AO123" i="52"/>
  <c r="AT122" i="52"/>
  <c r="AR122" i="52"/>
  <c r="AO122" i="52"/>
  <c r="AT121" i="52"/>
  <c r="AR121" i="52"/>
  <c r="AO121" i="52"/>
  <c r="AT120" i="52"/>
  <c r="AR120" i="52"/>
  <c r="AO120" i="52"/>
  <c r="AT119" i="52"/>
  <c r="AR119" i="52"/>
  <c r="AO119" i="52"/>
  <c r="AT118" i="52"/>
  <c r="AR118" i="52"/>
  <c r="AO118" i="52"/>
  <c r="AT117" i="52"/>
  <c r="AR117" i="52"/>
  <c r="AO117" i="52"/>
  <c r="AT116" i="52"/>
  <c r="AR116" i="52"/>
  <c r="AO116" i="52"/>
  <c r="AT115" i="52"/>
  <c r="AR115" i="52"/>
  <c r="AO115" i="52"/>
  <c r="AT114" i="52"/>
  <c r="AR114" i="52"/>
  <c r="AO114" i="52"/>
  <c r="J114" i="52"/>
  <c r="M114" i="52" s="1"/>
  <c r="AT113" i="52"/>
  <c r="AR113" i="52"/>
  <c r="AO113" i="52"/>
  <c r="AT112" i="52"/>
  <c r="AR112" i="52"/>
  <c r="AO112" i="52"/>
  <c r="AT111" i="52"/>
  <c r="AR111" i="52"/>
  <c r="AO111" i="52"/>
  <c r="AT110" i="52"/>
  <c r="AR110" i="52"/>
  <c r="AO110" i="52"/>
  <c r="AT109" i="52"/>
  <c r="AR109" i="52"/>
  <c r="AO109" i="52"/>
  <c r="AT108" i="52"/>
  <c r="AR108" i="52"/>
  <c r="AO108" i="52"/>
  <c r="D108" i="52"/>
  <c r="A108" i="52"/>
  <c r="AT107" i="52"/>
  <c r="AR107" i="52"/>
  <c r="AO107" i="52"/>
  <c r="D107" i="52"/>
  <c r="A107" i="52"/>
  <c r="AT106" i="52"/>
  <c r="AR106" i="52"/>
  <c r="AO106" i="52"/>
  <c r="J106" i="52"/>
  <c r="AT105" i="52"/>
  <c r="AR105" i="52"/>
  <c r="AO105" i="52"/>
  <c r="AT104" i="52"/>
  <c r="AR104" i="52"/>
  <c r="AO104" i="52"/>
  <c r="AT103" i="52"/>
  <c r="AR103" i="52"/>
  <c r="AO103" i="52"/>
  <c r="J103" i="52"/>
  <c r="AT102" i="52"/>
  <c r="AR102" i="52"/>
  <c r="AO102" i="52"/>
  <c r="AT101" i="52"/>
  <c r="AR101" i="52"/>
  <c r="AO101" i="52"/>
  <c r="F101" i="52"/>
  <c r="G101" i="52" s="1"/>
  <c r="AT100" i="52"/>
  <c r="AR100" i="52"/>
  <c r="AO100" i="52"/>
  <c r="AT99" i="52"/>
  <c r="AR99" i="52"/>
  <c r="AO99" i="52"/>
  <c r="J99" i="52"/>
  <c r="M99" i="52" s="1"/>
  <c r="AT98" i="52"/>
  <c r="AR98" i="52"/>
  <c r="AO98" i="52"/>
  <c r="J98" i="52"/>
  <c r="AT97" i="52"/>
  <c r="AR97" i="52"/>
  <c r="AO97" i="52"/>
  <c r="AT96" i="52"/>
  <c r="AR96" i="52"/>
  <c r="AO96" i="52"/>
  <c r="J96" i="52"/>
  <c r="AT95" i="52"/>
  <c r="AR95" i="52"/>
  <c r="AO95" i="52"/>
  <c r="AT94" i="52"/>
  <c r="AR94" i="52"/>
  <c r="AO94" i="52"/>
  <c r="AT93" i="52"/>
  <c r="AR93" i="52"/>
  <c r="AO93" i="52"/>
  <c r="F93" i="52"/>
  <c r="G93" i="52" s="1"/>
  <c r="AB93" i="52" s="1"/>
  <c r="AT92" i="52"/>
  <c r="AR92" i="52"/>
  <c r="AO92" i="52"/>
  <c r="AT91" i="52"/>
  <c r="AR91" i="52"/>
  <c r="AO91" i="52"/>
  <c r="J91" i="52"/>
  <c r="AT90" i="52"/>
  <c r="AR90" i="52"/>
  <c r="AO90" i="52"/>
  <c r="J90" i="52"/>
  <c r="N90" i="52" s="1"/>
  <c r="AT89" i="52"/>
  <c r="AR89" i="52"/>
  <c r="AO89" i="52"/>
  <c r="AT88" i="52"/>
  <c r="AR88" i="52"/>
  <c r="AO88" i="52"/>
  <c r="AT87" i="52"/>
  <c r="AR87" i="52"/>
  <c r="AO87" i="52"/>
  <c r="AT86" i="52"/>
  <c r="AR86" i="52"/>
  <c r="AO86" i="52"/>
  <c r="AT85" i="52"/>
  <c r="AR85" i="52"/>
  <c r="AO85" i="52"/>
  <c r="AT84" i="52"/>
  <c r="AR84" i="52"/>
  <c r="AO84" i="52"/>
  <c r="AT83" i="52"/>
  <c r="AR83" i="52"/>
  <c r="AO83" i="52"/>
  <c r="AT82" i="52"/>
  <c r="AR82" i="52"/>
  <c r="AO82" i="52"/>
  <c r="AT81" i="52"/>
  <c r="AR81" i="52"/>
  <c r="AO81" i="52"/>
  <c r="AT80" i="52"/>
  <c r="AR80" i="52"/>
  <c r="AO80" i="52"/>
  <c r="D80" i="52"/>
  <c r="AT79" i="52"/>
  <c r="AR79" i="52"/>
  <c r="AO79" i="52"/>
  <c r="A79" i="52"/>
  <c r="AT78" i="52"/>
  <c r="AR78" i="52"/>
  <c r="AO78" i="52"/>
  <c r="AT77" i="52"/>
  <c r="AR77" i="52"/>
  <c r="AO77" i="52"/>
  <c r="D77" i="52"/>
  <c r="A77" i="52"/>
  <c r="AT76" i="52"/>
  <c r="AR76" i="52"/>
  <c r="AO76" i="52"/>
  <c r="AT75" i="52"/>
  <c r="AR75" i="52"/>
  <c r="AO75" i="52"/>
  <c r="J75" i="52"/>
  <c r="F75" i="52"/>
  <c r="G75" i="52" s="1"/>
  <c r="D75" i="52"/>
  <c r="AT74" i="52"/>
  <c r="AR74" i="52"/>
  <c r="AO74" i="52"/>
  <c r="J74" i="52"/>
  <c r="AT73" i="52"/>
  <c r="AO73" i="52"/>
  <c r="AT72" i="52"/>
  <c r="AO72" i="52"/>
  <c r="J72" i="52"/>
  <c r="AT71" i="52"/>
  <c r="AO71" i="52"/>
  <c r="AT70" i="52"/>
  <c r="AO70" i="52"/>
  <c r="AT69" i="52"/>
  <c r="AO69" i="52"/>
  <c r="AT68" i="52"/>
  <c r="AO68" i="52"/>
  <c r="AT67" i="52"/>
  <c r="AO67" i="52"/>
  <c r="AT66" i="52"/>
  <c r="AO66" i="52"/>
  <c r="J66" i="52"/>
  <c r="N66" i="52" s="1"/>
  <c r="AT65" i="52"/>
  <c r="A65" i="52"/>
  <c r="AT64" i="52"/>
  <c r="J64" i="52"/>
  <c r="A64" i="52"/>
  <c r="AT63" i="52"/>
  <c r="AT62" i="52"/>
  <c r="D62" i="52"/>
  <c r="AT61" i="52"/>
  <c r="D61" i="52"/>
  <c r="AT60" i="52"/>
  <c r="D60" i="52"/>
  <c r="AT59" i="52"/>
  <c r="AT58" i="52"/>
  <c r="D58" i="52"/>
  <c r="AT57" i="52"/>
  <c r="A57" i="52"/>
  <c r="AT56" i="52"/>
  <c r="AH56" i="52"/>
  <c r="J56" i="52"/>
  <c r="M56" i="52" s="1"/>
  <c r="F56" i="52"/>
  <c r="G56" i="52" s="1"/>
  <c r="U56" i="52" s="1"/>
  <c r="AT55" i="52"/>
  <c r="AT54" i="52"/>
  <c r="D54" i="52"/>
  <c r="A54" i="52"/>
  <c r="AT53" i="52"/>
  <c r="AT52" i="52"/>
  <c r="D52" i="52"/>
  <c r="AT51" i="52"/>
  <c r="J51" i="52"/>
  <c r="M51" i="52" s="1"/>
  <c r="AT50" i="52"/>
  <c r="J50" i="52"/>
  <c r="M50" i="52" s="1"/>
  <c r="AT49" i="52"/>
  <c r="AJ49" i="52"/>
  <c r="AL49" i="52" s="1"/>
  <c r="AH49" i="52"/>
  <c r="AT48" i="52"/>
  <c r="AJ48" i="52"/>
  <c r="AL48" i="52" s="1"/>
  <c r="AT47" i="52"/>
  <c r="AJ47" i="52"/>
  <c r="AL47" i="52" s="1"/>
  <c r="AT46" i="52"/>
  <c r="AJ46" i="52"/>
  <c r="AL46" i="52" s="1"/>
  <c r="AT45" i="52"/>
  <c r="AJ45" i="52"/>
  <c r="AL45" i="52" s="1"/>
  <c r="AT44" i="52"/>
  <c r="AJ44" i="52"/>
  <c r="AL44" i="52" s="1"/>
  <c r="J44" i="52"/>
  <c r="N44" i="52" s="1"/>
  <c r="AT43" i="52"/>
  <c r="AJ43" i="52"/>
  <c r="AL43" i="52" s="1"/>
  <c r="AT42" i="52"/>
  <c r="AJ42" i="52"/>
  <c r="AL42" i="52" s="1"/>
  <c r="AT41" i="52"/>
  <c r="AJ41" i="52"/>
  <c r="AK41" i="52" s="1"/>
  <c r="AT40" i="52"/>
  <c r="AJ40" i="52"/>
  <c r="AK40" i="52" s="1"/>
  <c r="AH40" i="52"/>
  <c r="F40" i="52"/>
  <c r="G40" i="52" s="1"/>
  <c r="AT39" i="52"/>
  <c r="AJ39" i="52"/>
  <c r="AK39" i="52" s="1"/>
  <c r="AT38" i="52"/>
  <c r="AJ38" i="52"/>
  <c r="AK38" i="52" s="1"/>
  <c r="J38" i="52"/>
  <c r="N38" i="52" s="1"/>
  <c r="AT37" i="52"/>
  <c r="AJ37" i="52"/>
  <c r="AK37" i="52" s="1"/>
  <c r="AT36" i="52"/>
  <c r="AJ36" i="52"/>
  <c r="AK36" i="52" s="1"/>
  <c r="D36" i="52"/>
  <c r="AT35" i="52"/>
  <c r="AJ35" i="52"/>
  <c r="AK35" i="52" s="1"/>
  <c r="AT34" i="52"/>
  <c r="AJ34" i="52"/>
  <c r="AK34" i="52" s="1"/>
  <c r="AT33" i="52"/>
  <c r="F33" i="52"/>
  <c r="G33" i="52" s="1"/>
  <c r="AH33" i="52"/>
  <c r="D33" i="52"/>
  <c r="AT32" i="52"/>
  <c r="F32" i="52"/>
  <c r="G32" i="52" s="1"/>
  <c r="R32" i="52" s="1"/>
  <c r="AH32" i="52"/>
  <c r="D32" i="52"/>
  <c r="AT31" i="52"/>
  <c r="D31" i="52"/>
  <c r="A31" i="52"/>
  <c r="AT30" i="52"/>
  <c r="D30" i="52"/>
  <c r="AT29" i="52"/>
  <c r="D29" i="52"/>
  <c r="AT28" i="52"/>
  <c r="A28" i="52"/>
  <c r="AT27" i="52"/>
  <c r="A27" i="52"/>
  <c r="AT26" i="52"/>
  <c r="AT25" i="52"/>
  <c r="AO25" i="52"/>
  <c r="AT24" i="52"/>
  <c r="AO24" i="52"/>
  <c r="AH24" i="52"/>
  <c r="AT23" i="52"/>
  <c r="AO23" i="52"/>
  <c r="AT22" i="52"/>
  <c r="AO22" i="52"/>
  <c r="J22" i="52"/>
  <c r="N22" i="52" s="1"/>
  <c r="D22" i="52"/>
  <c r="AT21" i="52"/>
  <c r="AO21" i="52"/>
  <c r="AT20" i="52"/>
  <c r="AO20" i="52"/>
  <c r="A20" i="52"/>
  <c r="D20" i="52"/>
  <c r="AT19" i="52"/>
  <c r="AO19" i="52"/>
  <c r="A19" i="52"/>
  <c r="AT18" i="52"/>
  <c r="AO18" i="52"/>
  <c r="J18" i="52"/>
  <c r="AT17" i="52"/>
  <c r="AO17" i="52"/>
  <c r="AT16" i="52"/>
  <c r="AO16" i="52"/>
  <c r="AT15" i="52"/>
  <c r="AO15" i="52"/>
  <c r="AT14" i="52"/>
  <c r="AO14" i="52"/>
  <c r="D14" i="52"/>
  <c r="AT13" i="52"/>
  <c r="AO13" i="52"/>
  <c r="D13" i="52"/>
  <c r="AT12" i="52"/>
  <c r="AO12" i="52"/>
  <c r="A12" i="52"/>
  <c r="AT11" i="52"/>
  <c r="AO11" i="52"/>
  <c r="D11" i="52"/>
  <c r="AT10" i="52"/>
  <c r="AO10" i="52"/>
  <c r="AT9" i="52"/>
  <c r="AO9" i="52"/>
  <c r="J9" i="52"/>
  <c r="AT8" i="52"/>
  <c r="AO8" i="52"/>
  <c r="AH8" i="52"/>
  <c r="AT7" i="52"/>
  <c r="AO7" i="52"/>
  <c r="D7" i="52"/>
  <c r="A7" i="52"/>
  <c r="AT6" i="52"/>
  <c r="AO6" i="52"/>
  <c r="F6" i="52"/>
  <c r="G6" i="52" s="1"/>
  <c r="AT5" i="52"/>
  <c r="AO5" i="52"/>
  <c r="D5" i="52"/>
  <c r="AT4" i="52"/>
  <c r="AO4" i="52"/>
  <c r="A4" i="52"/>
  <c r="AT3" i="52"/>
  <c r="AO3" i="52"/>
  <c r="D3" i="52"/>
  <c r="A3" i="52"/>
  <c r="AT2" i="52"/>
  <c r="AO2" i="52"/>
  <c r="AC2" i="52"/>
  <c r="D2" i="52"/>
  <c r="E3" i="51"/>
  <c r="E4" i="51"/>
  <c r="AX4" i="51" s="1"/>
  <c r="E5" i="51"/>
  <c r="AX5" i="51" s="1"/>
  <c r="E6" i="51"/>
  <c r="E7" i="51"/>
  <c r="AX7" i="51" s="1"/>
  <c r="E8" i="51"/>
  <c r="AX8" i="51" s="1"/>
  <c r="E9" i="51"/>
  <c r="AX9" i="51" s="1"/>
  <c r="AH9" i="51"/>
  <c r="E10" i="51"/>
  <c r="E11" i="51"/>
  <c r="AX11" i="51" s="1"/>
  <c r="E12" i="51"/>
  <c r="AX12" i="51" s="1"/>
  <c r="E13" i="51"/>
  <c r="E14" i="51"/>
  <c r="AX14" i="51" s="1"/>
  <c r="E15" i="51"/>
  <c r="AX15" i="51" s="1"/>
  <c r="E16" i="51"/>
  <c r="AX16" i="51" s="1"/>
  <c r="E17" i="51"/>
  <c r="E18" i="51"/>
  <c r="E19" i="51"/>
  <c r="AX19" i="51" s="1"/>
  <c r="E20" i="51"/>
  <c r="AX20" i="51" s="1"/>
  <c r="E21" i="51"/>
  <c r="AX21" i="51" s="1"/>
  <c r="E22" i="51"/>
  <c r="AX22" i="51" s="1"/>
  <c r="E23" i="51"/>
  <c r="AX23" i="51" s="1"/>
  <c r="E24" i="51"/>
  <c r="AX24" i="51" s="1"/>
  <c r="E25" i="51"/>
  <c r="AX25" i="51" s="1"/>
  <c r="F25" i="51"/>
  <c r="G25" i="51" s="1"/>
  <c r="E26" i="51"/>
  <c r="AX26" i="51" s="1"/>
  <c r="E27" i="51"/>
  <c r="E28" i="51"/>
  <c r="AX28" i="51" s="1"/>
  <c r="E29" i="51"/>
  <c r="AX29" i="51" s="1"/>
  <c r="E30" i="51"/>
  <c r="AX30" i="51" s="1"/>
  <c r="E31" i="51"/>
  <c r="E32" i="51"/>
  <c r="AX32" i="51" s="1"/>
  <c r="E33" i="51"/>
  <c r="AX33" i="51" s="1"/>
  <c r="E34" i="51"/>
  <c r="AX34" i="51" s="1"/>
  <c r="E35" i="51"/>
  <c r="E36" i="51"/>
  <c r="AX36" i="51" s="1"/>
  <c r="E37" i="51"/>
  <c r="AX37" i="51" s="1"/>
  <c r="E38" i="51"/>
  <c r="AX38" i="51" s="1"/>
  <c r="E39" i="51"/>
  <c r="E40" i="51"/>
  <c r="E41" i="51"/>
  <c r="AX41" i="51" s="1"/>
  <c r="E42" i="51"/>
  <c r="AX42" i="51" s="1"/>
  <c r="E43" i="51"/>
  <c r="AX43" i="51" s="1"/>
  <c r="E44" i="51"/>
  <c r="AX44" i="51" s="1"/>
  <c r="E45" i="51"/>
  <c r="AX45" i="51" s="1"/>
  <c r="E46" i="51"/>
  <c r="AX46" i="51" s="1"/>
  <c r="E47" i="51"/>
  <c r="E48" i="51"/>
  <c r="E49" i="51"/>
  <c r="AX49" i="51" s="1"/>
  <c r="E50" i="51"/>
  <c r="E51" i="51"/>
  <c r="E52" i="51"/>
  <c r="AX52" i="51" s="1"/>
  <c r="E53" i="51"/>
  <c r="AX53" i="51" s="1"/>
  <c r="E54" i="51"/>
  <c r="AX54" i="51" s="1"/>
  <c r="E55" i="51"/>
  <c r="AX55" i="51" s="1"/>
  <c r="E56" i="51"/>
  <c r="E57" i="51"/>
  <c r="AX57" i="51" s="1"/>
  <c r="E58" i="51"/>
  <c r="AX58" i="51" s="1"/>
  <c r="E59" i="51"/>
  <c r="E60" i="51"/>
  <c r="AX60" i="51" s="1"/>
  <c r="E61" i="51"/>
  <c r="AX61" i="51" s="1"/>
  <c r="E62" i="51"/>
  <c r="AX62" i="51" s="1"/>
  <c r="E63" i="51"/>
  <c r="E64" i="51"/>
  <c r="E65" i="51"/>
  <c r="AX65" i="51" s="1"/>
  <c r="E66" i="51"/>
  <c r="E67" i="51"/>
  <c r="E68" i="51"/>
  <c r="AX68" i="51" s="1"/>
  <c r="E69" i="51"/>
  <c r="AX69" i="51" s="1"/>
  <c r="E70" i="51"/>
  <c r="AX70" i="51" s="1"/>
  <c r="E71" i="51"/>
  <c r="E72" i="51"/>
  <c r="AX72" i="51" s="1"/>
  <c r="E73" i="51"/>
  <c r="AX73" i="51" s="1"/>
  <c r="E74" i="51"/>
  <c r="AX74" i="51" s="1"/>
  <c r="E75" i="51"/>
  <c r="E76" i="51"/>
  <c r="AX76" i="51" s="1"/>
  <c r="E77" i="51"/>
  <c r="AX77" i="51" s="1"/>
  <c r="E78" i="51"/>
  <c r="AX78" i="51" s="1"/>
  <c r="E79" i="51"/>
  <c r="AX79" i="51" s="1"/>
  <c r="E80" i="51"/>
  <c r="E81" i="51"/>
  <c r="AX81" i="51" s="1"/>
  <c r="E82" i="51"/>
  <c r="AX82" i="51" s="1"/>
  <c r="E83" i="51"/>
  <c r="AX83" i="51" s="1"/>
  <c r="E84" i="51"/>
  <c r="AX84" i="51" s="1"/>
  <c r="E85" i="51"/>
  <c r="AX85" i="51" s="1"/>
  <c r="E86" i="51"/>
  <c r="AX86" i="51" s="1"/>
  <c r="E87" i="51"/>
  <c r="AX87" i="51" s="1"/>
  <c r="E88" i="51"/>
  <c r="AX88" i="51" s="1"/>
  <c r="E89" i="51"/>
  <c r="AX89" i="51" s="1"/>
  <c r="E90" i="51"/>
  <c r="AX90" i="51" s="1"/>
  <c r="E91" i="51"/>
  <c r="AX91" i="51" s="1"/>
  <c r="E92" i="51"/>
  <c r="AX92" i="51" s="1"/>
  <c r="E93" i="51"/>
  <c r="AX93" i="51" s="1"/>
  <c r="E94" i="51"/>
  <c r="AX94" i="51" s="1"/>
  <c r="E95" i="51"/>
  <c r="AX95" i="51" s="1"/>
  <c r="E96" i="51"/>
  <c r="E97" i="51"/>
  <c r="AX97" i="51" s="1"/>
  <c r="E98" i="51"/>
  <c r="AX98" i="51" s="1"/>
  <c r="E99" i="51"/>
  <c r="AX99" i="51" s="1"/>
  <c r="E100" i="51"/>
  <c r="AX100" i="51" s="1"/>
  <c r="E101" i="51"/>
  <c r="AX101" i="51" s="1"/>
  <c r="E102" i="51"/>
  <c r="AX102" i="51" s="1"/>
  <c r="E103" i="51"/>
  <c r="AX103" i="51" s="1"/>
  <c r="E104" i="51"/>
  <c r="E105" i="51"/>
  <c r="AX105" i="51" s="1"/>
  <c r="E106" i="51"/>
  <c r="AX106" i="51" s="1"/>
  <c r="E107" i="51"/>
  <c r="E108" i="51"/>
  <c r="AX108" i="51" s="1"/>
  <c r="E109" i="51"/>
  <c r="E110" i="51"/>
  <c r="AX110" i="51" s="1"/>
  <c r="E111" i="51"/>
  <c r="AX111" i="51" s="1"/>
  <c r="E112" i="51"/>
  <c r="E113" i="51"/>
  <c r="AX113" i="51" s="1"/>
  <c r="E114" i="51"/>
  <c r="AX114" i="51" s="1"/>
  <c r="E115" i="51"/>
  <c r="E116" i="51"/>
  <c r="AX116" i="51" s="1"/>
  <c r="E117" i="51"/>
  <c r="AX117" i="51" s="1"/>
  <c r="E118" i="51"/>
  <c r="AX118" i="51" s="1"/>
  <c r="E119" i="51"/>
  <c r="E120" i="51"/>
  <c r="AX120" i="51" s="1"/>
  <c r="E121" i="51"/>
  <c r="AX121" i="51" s="1"/>
  <c r="E122" i="51"/>
  <c r="AX122" i="51" s="1"/>
  <c r="E123" i="51"/>
  <c r="AX123" i="51" s="1"/>
  <c r="E124" i="51"/>
  <c r="AX124" i="51" s="1"/>
  <c r="E125" i="51"/>
  <c r="AX125" i="51" s="1"/>
  <c r="E126" i="51"/>
  <c r="E127" i="51"/>
  <c r="AX127" i="51" s="1"/>
  <c r="E128" i="51"/>
  <c r="AX128" i="51" s="1"/>
  <c r="E129" i="51"/>
  <c r="E2" i="51"/>
  <c r="AX2" i="51" s="1"/>
  <c r="H3" i="51"/>
  <c r="H4" i="51"/>
  <c r="J4" i="51" s="1"/>
  <c r="M4" i="51" s="1"/>
  <c r="H5" i="51"/>
  <c r="J5" i="51" s="1"/>
  <c r="L5" i="51" s="1"/>
  <c r="H6" i="51"/>
  <c r="J6" i="51" s="1"/>
  <c r="H7" i="51"/>
  <c r="H8" i="51"/>
  <c r="J8" i="51" s="1"/>
  <c r="H9" i="51"/>
  <c r="J9" i="51" s="1"/>
  <c r="L9" i="51" s="1"/>
  <c r="H10" i="51"/>
  <c r="J10" i="51" s="1"/>
  <c r="H11" i="51"/>
  <c r="J11" i="51" s="1"/>
  <c r="M11" i="51" s="1"/>
  <c r="H12" i="51"/>
  <c r="J12" i="51" s="1"/>
  <c r="H13" i="51"/>
  <c r="J13" i="51" s="1"/>
  <c r="L13" i="51" s="1"/>
  <c r="H14" i="51"/>
  <c r="H15" i="51"/>
  <c r="H16" i="51"/>
  <c r="J16" i="51" s="1"/>
  <c r="M16" i="51" s="1"/>
  <c r="H17" i="51"/>
  <c r="J17" i="51" s="1"/>
  <c r="N17" i="51" s="1"/>
  <c r="H18" i="51"/>
  <c r="J18" i="51" s="1"/>
  <c r="H19" i="51"/>
  <c r="J19" i="51" s="1"/>
  <c r="H20" i="51"/>
  <c r="J20" i="51" s="1"/>
  <c r="H21" i="51"/>
  <c r="J21" i="51" s="1"/>
  <c r="H22" i="51"/>
  <c r="J22" i="51" s="1"/>
  <c r="H23" i="51"/>
  <c r="J23" i="51" s="1"/>
  <c r="H24" i="51"/>
  <c r="J24" i="51" s="1"/>
  <c r="N24" i="51" s="1"/>
  <c r="H25" i="51"/>
  <c r="J25" i="51" s="1"/>
  <c r="N25" i="51" s="1"/>
  <c r="H26" i="51"/>
  <c r="J26" i="51" s="1"/>
  <c r="L26" i="51" s="1"/>
  <c r="H27" i="51"/>
  <c r="J27" i="51" s="1"/>
  <c r="H28" i="51"/>
  <c r="J28" i="51" s="1"/>
  <c r="L28" i="51" s="1"/>
  <c r="H29" i="51"/>
  <c r="J29" i="51" s="1"/>
  <c r="H30" i="51"/>
  <c r="J30" i="51" s="1"/>
  <c r="L30" i="51" s="1"/>
  <c r="H31" i="51"/>
  <c r="J31" i="51" s="1"/>
  <c r="H32" i="51"/>
  <c r="J32" i="51" s="1"/>
  <c r="L32" i="51" s="1"/>
  <c r="H33" i="51"/>
  <c r="J33" i="51" s="1"/>
  <c r="M33" i="51" s="1"/>
  <c r="H34" i="51"/>
  <c r="J34" i="51" s="1"/>
  <c r="H35" i="51"/>
  <c r="J35" i="51" s="1"/>
  <c r="H36" i="51"/>
  <c r="J36" i="51" s="1"/>
  <c r="H37" i="51"/>
  <c r="J37" i="51" s="1"/>
  <c r="H38" i="51"/>
  <c r="J38" i="51" s="1"/>
  <c r="M38" i="51" s="1"/>
  <c r="H39" i="51"/>
  <c r="H40" i="51"/>
  <c r="J40" i="51" s="1"/>
  <c r="L40" i="51" s="1"/>
  <c r="H41" i="51"/>
  <c r="J41" i="51" s="1"/>
  <c r="N41" i="51" s="1"/>
  <c r="H42" i="51"/>
  <c r="J42" i="51" s="1"/>
  <c r="H43" i="51"/>
  <c r="J43" i="51" s="1"/>
  <c r="N43" i="51" s="1"/>
  <c r="H44" i="51"/>
  <c r="J44" i="51" s="1"/>
  <c r="N44" i="51" s="1"/>
  <c r="H45" i="51"/>
  <c r="J45" i="51" s="1"/>
  <c r="H46" i="51"/>
  <c r="J46" i="51" s="1"/>
  <c r="H47" i="51"/>
  <c r="J47" i="51"/>
  <c r="N47" i="51" s="1"/>
  <c r="H48" i="51"/>
  <c r="J48" i="51" s="1"/>
  <c r="N48" i="51" s="1"/>
  <c r="H49" i="51"/>
  <c r="J49" i="51" s="1"/>
  <c r="H50" i="51"/>
  <c r="J50" i="51" s="1"/>
  <c r="H51" i="51"/>
  <c r="J51" i="51" s="1"/>
  <c r="H52" i="51"/>
  <c r="J52" i="51" s="1"/>
  <c r="H53" i="51"/>
  <c r="J53" i="51" s="1"/>
  <c r="N53" i="51" s="1"/>
  <c r="H54" i="51"/>
  <c r="J54" i="51" s="1"/>
  <c r="L54" i="51" s="1"/>
  <c r="H55" i="51"/>
  <c r="J55" i="51" s="1"/>
  <c r="L55" i="51" s="1"/>
  <c r="H56" i="51"/>
  <c r="J56" i="51" s="1"/>
  <c r="H57" i="51"/>
  <c r="J57" i="51" s="1"/>
  <c r="H58" i="51"/>
  <c r="J58" i="51"/>
  <c r="M58" i="51" s="1"/>
  <c r="H59" i="51"/>
  <c r="J59" i="51" s="1"/>
  <c r="N59" i="51" s="1"/>
  <c r="H60" i="51"/>
  <c r="H61" i="51"/>
  <c r="J61" i="51" s="1"/>
  <c r="M61" i="51" s="1"/>
  <c r="H62" i="51"/>
  <c r="J62" i="51" s="1"/>
  <c r="H63" i="51"/>
  <c r="J63" i="51" s="1"/>
  <c r="H64" i="51"/>
  <c r="J64" i="51" s="1"/>
  <c r="H65" i="51"/>
  <c r="J65" i="51" s="1"/>
  <c r="H66" i="51"/>
  <c r="J66" i="51" s="1"/>
  <c r="N66" i="51" s="1"/>
  <c r="H67" i="51"/>
  <c r="H68" i="51"/>
  <c r="J68" i="51" s="1"/>
  <c r="L68" i="51" s="1"/>
  <c r="H69" i="51"/>
  <c r="J69" i="51" s="1"/>
  <c r="H70" i="51"/>
  <c r="J70" i="51" s="1"/>
  <c r="H71" i="51"/>
  <c r="J71" i="51" s="1"/>
  <c r="H72" i="51"/>
  <c r="J72" i="51" s="1"/>
  <c r="N72" i="51" s="1"/>
  <c r="H73" i="51"/>
  <c r="J73" i="51" s="1"/>
  <c r="H74" i="51"/>
  <c r="J74" i="51" s="1"/>
  <c r="L74" i="51" s="1"/>
  <c r="H75" i="51"/>
  <c r="H76" i="51"/>
  <c r="J76" i="51" s="1"/>
  <c r="N76" i="51" s="1"/>
  <c r="H77" i="51"/>
  <c r="J77" i="51" s="1"/>
  <c r="L77" i="51" s="1"/>
  <c r="H78" i="51"/>
  <c r="J78" i="51" s="1"/>
  <c r="H79" i="51"/>
  <c r="J79" i="51" s="1"/>
  <c r="H80" i="51"/>
  <c r="J80" i="51" s="1"/>
  <c r="H81" i="51"/>
  <c r="J81" i="51" s="1"/>
  <c r="L81" i="51" s="1"/>
  <c r="H82" i="51"/>
  <c r="J82" i="51" s="1"/>
  <c r="H83" i="51"/>
  <c r="H84" i="51"/>
  <c r="J84" i="51" s="1"/>
  <c r="L84" i="51" s="1"/>
  <c r="H85" i="51"/>
  <c r="J85" i="51" s="1"/>
  <c r="L85" i="51" s="1"/>
  <c r="H86" i="51"/>
  <c r="J86" i="51" s="1"/>
  <c r="H87" i="51"/>
  <c r="J87" i="51" s="1"/>
  <c r="H88" i="51"/>
  <c r="J88" i="51" s="1"/>
  <c r="H89" i="51"/>
  <c r="J89" i="51" s="1"/>
  <c r="H90" i="51"/>
  <c r="J90" i="51" s="1"/>
  <c r="H91" i="51"/>
  <c r="J91" i="51" s="1"/>
  <c r="H92" i="51"/>
  <c r="J92" i="51" s="1"/>
  <c r="M92" i="51" s="1"/>
  <c r="H93" i="51"/>
  <c r="J93" i="51" s="1"/>
  <c r="H94" i="51"/>
  <c r="J94" i="51" s="1"/>
  <c r="L94" i="51" s="1"/>
  <c r="H95" i="51"/>
  <c r="J95" i="51" s="1"/>
  <c r="H96" i="51"/>
  <c r="J96" i="51" s="1"/>
  <c r="M96" i="51" s="1"/>
  <c r="H97" i="51"/>
  <c r="J97" i="51" s="1"/>
  <c r="H98" i="51"/>
  <c r="J98" i="51" s="1"/>
  <c r="N98" i="51" s="1"/>
  <c r="H99" i="51"/>
  <c r="J99" i="51" s="1"/>
  <c r="L99" i="51" s="1"/>
  <c r="H100" i="51"/>
  <c r="J100" i="51" s="1"/>
  <c r="N100" i="51" s="1"/>
  <c r="H101" i="51"/>
  <c r="J101" i="51" s="1"/>
  <c r="H102" i="51"/>
  <c r="J102" i="51" s="1"/>
  <c r="H103" i="51"/>
  <c r="J103" i="51" s="1"/>
  <c r="M103" i="51" s="1"/>
  <c r="H104" i="51"/>
  <c r="J104" i="51" s="1"/>
  <c r="M104" i="51" s="1"/>
  <c r="H105" i="51"/>
  <c r="J105" i="51" s="1"/>
  <c r="H106" i="51"/>
  <c r="J106" i="51" s="1"/>
  <c r="H107" i="51"/>
  <c r="J107" i="51" s="1"/>
  <c r="L107" i="51" s="1"/>
  <c r="H108" i="51"/>
  <c r="J108" i="51" s="1"/>
  <c r="L108" i="51" s="1"/>
  <c r="H109" i="51"/>
  <c r="H110" i="51"/>
  <c r="J110" i="51" s="1"/>
  <c r="H111" i="51"/>
  <c r="J111" i="51" s="1"/>
  <c r="H112" i="51"/>
  <c r="J112" i="51" s="1"/>
  <c r="L112" i="51" s="1"/>
  <c r="H113" i="51"/>
  <c r="J113" i="51" s="1"/>
  <c r="H114" i="51"/>
  <c r="J114" i="51" s="1"/>
  <c r="H115" i="51"/>
  <c r="J115" i="51" s="1"/>
  <c r="L115" i="51" s="1"/>
  <c r="H116" i="51"/>
  <c r="J116" i="51" s="1"/>
  <c r="N116" i="51" s="1"/>
  <c r="H117" i="51"/>
  <c r="J117" i="51" s="1"/>
  <c r="H118" i="51"/>
  <c r="J118" i="51" s="1"/>
  <c r="H119" i="51"/>
  <c r="H120" i="51"/>
  <c r="H121" i="51"/>
  <c r="J121" i="51" s="1"/>
  <c r="N121" i="51" s="1"/>
  <c r="H122" i="51"/>
  <c r="J122" i="51" s="1"/>
  <c r="H123" i="51"/>
  <c r="J123" i="51" s="1"/>
  <c r="N123" i="51" s="1"/>
  <c r="H124" i="51"/>
  <c r="J124" i="51" s="1"/>
  <c r="M124" i="51" s="1"/>
  <c r="H125" i="51"/>
  <c r="J125" i="51" s="1"/>
  <c r="H126" i="51"/>
  <c r="H127" i="51"/>
  <c r="J127" i="51"/>
  <c r="M127" i="51" s="1"/>
  <c r="H128" i="51"/>
  <c r="J128" i="51" s="1"/>
  <c r="H129" i="51"/>
  <c r="J129" i="51" s="1"/>
  <c r="H2" i="51"/>
  <c r="J2" i="51" s="1"/>
  <c r="AE145" i="51" a="1"/>
  <c r="AE145" i="51" s="1"/>
  <c r="AE144" i="51" a="1"/>
  <c r="AE144" i="51" s="1"/>
  <c r="AE143" i="51" a="1"/>
  <c r="AE143" i="51" s="1"/>
  <c r="AE142" i="51" a="1"/>
  <c r="AE142" i="51" s="1"/>
  <c r="AE141" i="51" a="1"/>
  <c r="AE141" i="51" s="1"/>
  <c r="AE140" i="51" a="1"/>
  <c r="AE140" i="51" s="1"/>
  <c r="AE139" i="51" a="1"/>
  <c r="AE139" i="51" s="1"/>
  <c r="AE138" i="51" a="1"/>
  <c r="AE138" i="51" s="1"/>
  <c r="AE137" i="51" a="1"/>
  <c r="AE137" i="51" s="1"/>
  <c r="AE136" i="51" a="1"/>
  <c r="AE136" i="51" s="1"/>
  <c r="AE135" i="51" a="1"/>
  <c r="AE135" i="51" s="1"/>
  <c r="AE134" i="51" a="1"/>
  <c r="AE134" i="51" s="1"/>
  <c r="AE133" i="51" a="1"/>
  <c r="AE133" i="51" s="1"/>
  <c r="AE132" i="51" a="1"/>
  <c r="AE132" i="51" s="1"/>
  <c r="AE131" i="51" a="1"/>
  <c r="AE131" i="51" s="1"/>
  <c r="AE130" i="51" a="1"/>
  <c r="AE130" i="51" s="1"/>
  <c r="AT129" i="51"/>
  <c r="AR129" i="51"/>
  <c r="AO129" i="51"/>
  <c r="AT128" i="51"/>
  <c r="AR128" i="51"/>
  <c r="AO128" i="51"/>
  <c r="AT127" i="51"/>
  <c r="AR127" i="51"/>
  <c r="AO127" i="51"/>
  <c r="AT126" i="51"/>
  <c r="AR126" i="51"/>
  <c r="AO126" i="51"/>
  <c r="J126" i="51"/>
  <c r="N126" i="51" s="1"/>
  <c r="AT125" i="51"/>
  <c r="AR125" i="51"/>
  <c r="AO125" i="51"/>
  <c r="AT124" i="51"/>
  <c r="AR124" i="51"/>
  <c r="AO124" i="51"/>
  <c r="AT123" i="51"/>
  <c r="AR123" i="51"/>
  <c r="AO123" i="51"/>
  <c r="AT122" i="51"/>
  <c r="AR122" i="51"/>
  <c r="AO122" i="51"/>
  <c r="AT121" i="51"/>
  <c r="AR121" i="51"/>
  <c r="AO121" i="51"/>
  <c r="AT120" i="51"/>
  <c r="AR120" i="51"/>
  <c r="AO120" i="51"/>
  <c r="J120" i="51"/>
  <c r="AT119" i="51"/>
  <c r="AR119" i="51"/>
  <c r="AO119" i="51"/>
  <c r="J119" i="51"/>
  <c r="N119" i="51" s="1"/>
  <c r="AT118" i="51"/>
  <c r="AR118" i="51"/>
  <c r="AO118" i="51"/>
  <c r="A118" i="51"/>
  <c r="D118" i="51"/>
  <c r="AT117" i="51"/>
  <c r="AR117" i="51"/>
  <c r="AO117" i="51"/>
  <c r="F117" i="51"/>
  <c r="G117" i="51" s="1"/>
  <c r="AT116" i="51"/>
  <c r="AR116" i="51"/>
  <c r="AO116" i="51"/>
  <c r="AT115" i="51"/>
  <c r="AR115" i="51"/>
  <c r="AO115" i="51"/>
  <c r="AT114" i="51"/>
  <c r="AR114" i="51"/>
  <c r="AO114" i="51"/>
  <c r="D114" i="51"/>
  <c r="A114" i="51"/>
  <c r="AT113" i="51"/>
  <c r="AR113" i="51"/>
  <c r="AO113" i="51"/>
  <c r="AT112" i="51"/>
  <c r="AR112" i="51"/>
  <c r="AO112" i="51"/>
  <c r="AT111" i="51"/>
  <c r="AR111" i="51"/>
  <c r="AO111" i="51"/>
  <c r="AT110" i="51"/>
  <c r="AR110" i="51"/>
  <c r="AO110" i="51"/>
  <c r="AT109" i="51"/>
  <c r="AR109" i="51"/>
  <c r="AO109" i="51"/>
  <c r="J109" i="51"/>
  <c r="AT108" i="51"/>
  <c r="AR108" i="51"/>
  <c r="AO108" i="51"/>
  <c r="F108" i="51"/>
  <c r="G108" i="51" s="1"/>
  <c r="S108" i="51" s="1"/>
  <c r="AT107" i="51"/>
  <c r="AR107" i="51"/>
  <c r="AO107" i="51"/>
  <c r="AT106" i="51"/>
  <c r="AR106" i="51"/>
  <c r="AO106" i="51"/>
  <c r="F106" i="51"/>
  <c r="G106" i="51" s="1"/>
  <c r="W106" i="51" s="1"/>
  <c r="AT105" i="51"/>
  <c r="AR105" i="51"/>
  <c r="AO105" i="51"/>
  <c r="AT104" i="51"/>
  <c r="AR104" i="51"/>
  <c r="AO104" i="51"/>
  <c r="AT103" i="51"/>
  <c r="AR103" i="51"/>
  <c r="AO103" i="51"/>
  <c r="AT102" i="51"/>
  <c r="AR102" i="51"/>
  <c r="AO102" i="51"/>
  <c r="F102" i="51"/>
  <c r="G102" i="51" s="1"/>
  <c r="AT101" i="51"/>
  <c r="AR101" i="51"/>
  <c r="AO101" i="51"/>
  <c r="AT100" i="51"/>
  <c r="AR100" i="51"/>
  <c r="AO100" i="51"/>
  <c r="AT99" i="51"/>
  <c r="AR99" i="51"/>
  <c r="AO99" i="51"/>
  <c r="AT98" i="51"/>
  <c r="AR98" i="51"/>
  <c r="AO98" i="51"/>
  <c r="AT97" i="51"/>
  <c r="AR97" i="51"/>
  <c r="AO97" i="51"/>
  <c r="AT96" i="51"/>
  <c r="AR96" i="51"/>
  <c r="AO96" i="51"/>
  <c r="AT95" i="51"/>
  <c r="AR95" i="51"/>
  <c r="AO95" i="51"/>
  <c r="AT94" i="51"/>
  <c r="AR94" i="51"/>
  <c r="AO94" i="51"/>
  <c r="AT93" i="51"/>
  <c r="AR93" i="51"/>
  <c r="AO93" i="51"/>
  <c r="AT92" i="51"/>
  <c r="AR92" i="51"/>
  <c r="AO92" i="51"/>
  <c r="F92" i="51"/>
  <c r="G92" i="51" s="1"/>
  <c r="Q92" i="51" s="1"/>
  <c r="BA92" i="51" s="1"/>
  <c r="BB92" i="51" s="1"/>
  <c r="AT91" i="51"/>
  <c r="AR91" i="51"/>
  <c r="AO91" i="51"/>
  <c r="AT90" i="51"/>
  <c r="AR90" i="51"/>
  <c r="AO90" i="51"/>
  <c r="F90" i="51"/>
  <c r="G90" i="51" s="1"/>
  <c r="Z90" i="51" s="1"/>
  <c r="AZ90" i="51" s="1"/>
  <c r="AT89" i="51"/>
  <c r="AR89" i="51"/>
  <c r="AO89" i="51"/>
  <c r="AT88" i="51"/>
  <c r="AR88" i="51"/>
  <c r="AO88" i="51"/>
  <c r="D88" i="51"/>
  <c r="A88" i="51"/>
  <c r="AT87" i="51"/>
  <c r="AR87" i="51"/>
  <c r="AO87" i="51"/>
  <c r="AT86" i="51"/>
  <c r="AR86" i="51"/>
  <c r="AO86" i="51"/>
  <c r="AT85" i="51"/>
  <c r="AR85" i="51"/>
  <c r="AO85" i="51"/>
  <c r="F85" i="51"/>
  <c r="G85" i="51" s="1"/>
  <c r="AT84" i="51"/>
  <c r="AR84" i="51"/>
  <c r="AO84" i="51"/>
  <c r="A84" i="51"/>
  <c r="AT83" i="51"/>
  <c r="AR83" i="51"/>
  <c r="AO83" i="51"/>
  <c r="J83" i="51"/>
  <c r="M83" i="51" s="1"/>
  <c r="AT82" i="51"/>
  <c r="AR82" i="51"/>
  <c r="AO82" i="51"/>
  <c r="F82" i="51"/>
  <c r="G82" i="51" s="1"/>
  <c r="U82" i="51" s="1"/>
  <c r="D82" i="51"/>
  <c r="A82" i="51"/>
  <c r="AT81" i="51"/>
  <c r="AR81" i="51"/>
  <c r="AO81" i="51"/>
  <c r="AT80" i="51"/>
  <c r="AR80" i="51"/>
  <c r="AO80" i="51"/>
  <c r="AT79" i="51"/>
  <c r="AR79" i="51"/>
  <c r="AO79" i="51"/>
  <c r="AT78" i="51"/>
  <c r="AR78" i="51"/>
  <c r="AO78" i="51"/>
  <c r="AT77" i="51"/>
  <c r="AR77" i="51"/>
  <c r="AO77" i="51"/>
  <c r="AT76" i="51"/>
  <c r="AR76" i="51"/>
  <c r="AO76" i="51"/>
  <c r="AT75" i="51"/>
  <c r="AR75" i="51"/>
  <c r="AO75" i="51"/>
  <c r="J75" i="51"/>
  <c r="N75" i="51" s="1"/>
  <c r="AT74" i="51"/>
  <c r="AR74" i="51"/>
  <c r="AO74" i="51"/>
  <c r="F74" i="51"/>
  <c r="G74" i="51" s="1"/>
  <c r="AT73" i="51"/>
  <c r="AO73" i="51"/>
  <c r="AT72" i="51"/>
  <c r="AO72" i="51"/>
  <c r="AT71" i="51"/>
  <c r="AO71" i="51"/>
  <c r="AT70" i="51"/>
  <c r="AO70" i="51"/>
  <c r="AT69" i="51"/>
  <c r="AO69" i="51"/>
  <c r="AT68" i="51"/>
  <c r="AO68" i="51"/>
  <c r="F68" i="51"/>
  <c r="G68" i="51" s="1"/>
  <c r="AT67" i="51"/>
  <c r="AO67" i="51"/>
  <c r="J67" i="51"/>
  <c r="L67" i="51" s="1"/>
  <c r="AT66" i="51"/>
  <c r="AO66" i="51"/>
  <c r="AT65" i="51"/>
  <c r="AT64" i="51"/>
  <c r="AT63" i="51"/>
  <c r="A63" i="51"/>
  <c r="AT62" i="51"/>
  <c r="AT61" i="51"/>
  <c r="AT60" i="51"/>
  <c r="J60" i="51"/>
  <c r="L60" i="51" s="1"/>
  <c r="AT59" i="51"/>
  <c r="A59" i="51"/>
  <c r="AT58" i="51"/>
  <c r="AT57" i="51"/>
  <c r="AT56" i="51"/>
  <c r="D56" i="51"/>
  <c r="A56" i="51"/>
  <c r="AT55" i="51"/>
  <c r="F55" i="51"/>
  <c r="G55" i="51" s="1"/>
  <c r="AT54" i="51"/>
  <c r="F54" i="51"/>
  <c r="G54" i="51" s="1"/>
  <c r="D54" i="51"/>
  <c r="AT53" i="51"/>
  <c r="AT52" i="51"/>
  <c r="F52" i="51"/>
  <c r="G52" i="51" s="1"/>
  <c r="W52" i="51" s="1"/>
  <c r="AH52" i="51"/>
  <c r="AT51" i="51"/>
  <c r="AT50" i="51"/>
  <c r="AT49" i="51"/>
  <c r="AJ49" i="51"/>
  <c r="AL49" i="51" s="1"/>
  <c r="AT48" i="51"/>
  <c r="AJ48" i="51"/>
  <c r="AL48" i="51" s="1"/>
  <c r="AH48" i="51"/>
  <c r="AT47" i="51"/>
  <c r="AJ47" i="51"/>
  <c r="AL47" i="51" s="1"/>
  <c r="AT46" i="51"/>
  <c r="AJ46" i="51"/>
  <c r="AL46" i="51" s="1"/>
  <c r="AT45" i="51"/>
  <c r="AJ45" i="51"/>
  <c r="AL45" i="51" s="1"/>
  <c r="D45" i="51"/>
  <c r="AT44" i="51"/>
  <c r="AJ44" i="51"/>
  <c r="AL44" i="51" s="1"/>
  <c r="AH44" i="51"/>
  <c r="AT43" i="51"/>
  <c r="AJ43" i="51"/>
  <c r="AL43" i="51" s="1"/>
  <c r="D43" i="51"/>
  <c r="AT42" i="51"/>
  <c r="AJ42" i="51"/>
  <c r="AL42" i="51" s="1"/>
  <c r="AT41" i="51"/>
  <c r="AJ41" i="51"/>
  <c r="AK41" i="51" s="1"/>
  <c r="AT40" i="51"/>
  <c r="AJ40" i="51"/>
  <c r="AK40" i="51" s="1"/>
  <c r="AT39" i="51"/>
  <c r="AJ39" i="51"/>
  <c r="AK39" i="51" s="1"/>
  <c r="J39" i="51"/>
  <c r="L39" i="51" s="1"/>
  <c r="F39" i="51"/>
  <c r="G39" i="51" s="1"/>
  <c r="AT38" i="51"/>
  <c r="AJ38" i="51"/>
  <c r="AK38" i="51" s="1"/>
  <c r="AT37" i="51"/>
  <c r="AJ37" i="51"/>
  <c r="AK37" i="51" s="1"/>
  <c r="AT36" i="51"/>
  <c r="AJ36" i="51"/>
  <c r="AK36" i="51" s="1"/>
  <c r="F36" i="51"/>
  <c r="G36" i="51" s="1"/>
  <c r="AT35" i="51"/>
  <c r="AJ35" i="51"/>
  <c r="AK35" i="51" s="1"/>
  <c r="AT34" i="51"/>
  <c r="AJ34" i="51"/>
  <c r="AK34" i="51" s="1"/>
  <c r="A34" i="51"/>
  <c r="AT33" i="51"/>
  <c r="AT32" i="51"/>
  <c r="AT31" i="51"/>
  <c r="AT30" i="51"/>
  <c r="A30" i="51"/>
  <c r="AT29" i="51"/>
  <c r="AT28" i="51"/>
  <c r="AT27" i="51"/>
  <c r="AT26" i="51"/>
  <c r="A26" i="51"/>
  <c r="AT25" i="51"/>
  <c r="AO25" i="51"/>
  <c r="AT24" i="51"/>
  <c r="AO24" i="51"/>
  <c r="D24" i="51"/>
  <c r="A24" i="51"/>
  <c r="AT23" i="51"/>
  <c r="AO23" i="51"/>
  <c r="D23" i="51"/>
  <c r="AT22" i="51"/>
  <c r="AO22" i="51"/>
  <c r="D22" i="51"/>
  <c r="A22" i="51"/>
  <c r="AT21" i="51"/>
  <c r="AO21" i="51"/>
  <c r="AT20" i="51"/>
  <c r="AO20" i="51"/>
  <c r="AT19" i="51"/>
  <c r="AO19" i="51"/>
  <c r="A19" i="51"/>
  <c r="AT18" i="51"/>
  <c r="AO18" i="51"/>
  <c r="D18" i="51"/>
  <c r="AT17" i="51"/>
  <c r="AO17" i="51"/>
  <c r="AT16" i="51"/>
  <c r="AO16" i="51"/>
  <c r="F16" i="51"/>
  <c r="G16" i="51" s="1"/>
  <c r="A16" i="51"/>
  <c r="AT15" i="51"/>
  <c r="AO15" i="51"/>
  <c r="J15" i="51"/>
  <c r="A15" i="51"/>
  <c r="AT14" i="51"/>
  <c r="AO14" i="51"/>
  <c r="J14" i="51"/>
  <c r="D14" i="51"/>
  <c r="A14" i="51"/>
  <c r="AT13" i="51"/>
  <c r="AO13" i="51"/>
  <c r="AT12" i="51"/>
  <c r="AO12" i="51"/>
  <c r="AH12" i="51"/>
  <c r="A12" i="51"/>
  <c r="AT11" i="51"/>
  <c r="AO11" i="51"/>
  <c r="N11" i="51"/>
  <c r="AT10" i="51"/>
  <c r="AO10" i="51"/>
  <c r="AT9" i="51"/>
  <c r="AO9" i="51"/>
  <c r="AT8" i="51"/>
  <c r="AO8" i="51"/>
  <c r="AH8" i="51"/>
  <c r="D8" i="51"/>
  <c r="A8" i="51"/>
  <c r="AT7" i="51"/>
  <c r="AO7" i="51"/>
  <c r="J7" i="51"/>
  <c r="D7" i="51"/>
  <c r="AT6" i="51"/>
  <c r="AO6" i="51"/>
  <c r="A6" i="51"/>
  <c r="AT5" i="51"/>
  <c r="AO5" i="51"/>
  <c r="F5" i="51"/>
  <c r="G5" i="51" s="1"/>
  <c r="R5" i="51" s="1"/>
  <c r="AH5" i="51"/>
  <c r="A5" i="51"/>
  <c r="AT4" i="51"/>
  <c r="AO4" i="51"/>
  <c r="D4" i="51"/>
  <c r="A4" i="51"/>
  <c r="AT3" i="51"/>
  <c r="AO3" i="51"/>
  <c r="J3" i="51"/>
  <c r="M3" i="51" s="1"/>
  <c r="D3" i="51"/>
  <c r="A3" i="51"/>
  <c r="AT2" i="51"/>
  <c r="AO2" i="51"/>
  <c r="AC2" i="51"/>
  <c r="H3" i="50"/>
  <c r="H4" i="50"/>
  <c r="J4" i="50" s="1"/>
  <c r="H5" i="50"/>
  <c r="J5" i="50" s="1"/>
  <c r="L5" i="50" s="1"/>
  <c r="H6" i="50"/>
  <c r="J6" i="50" s="1"/>
  <c r="H7" i="50"/>
  <c r="J7" i="50" s="1"/>
  <c r="H8" i="50"/>
  <c r="J8" i="50" s="1"/>
  <c r="H9" i="50"/>
  <c r="H10" i="50"/>
  <c r="H11" i="50"/>
  <c r="H12" i="50"/>
  <c r="J12" i="50" s="1"/>
  <c r="H13" i="50"/>
  <c r="H14" i="50"/>
  <c r="J14" i="50" s="1"/>
  <c r="M14" i="50" s="1"/>
  <c r="H15" i="50"/>
  <c r="J15" i="50" s="1"/>
  <c r="N15" i="50" s="1"/>
  <c r="H16" i="50"/>
  <c r="J16" i="50" s="1"/>
  <c r="H17" i="50"/>
  <c r="H18" i="50"/>
  <c r="J18" i="50" s="1"/>
  <c r="H19" i="50"/>
  <c r="J19" i="50" s="1"/>
  <c r="H20" i="50"/>
  <c r="H21" i="50"/>
  <c r="J21" i="50" s="1"/>
  <c r="M21" i="50" s="1"/>
  <c r="H22" i="50"/>
  <c r="J22" i="50" s="1"/>
  <c r="L22" i="50" s="1"/>
  <c r="H23" i="50"/>
  <c r="J23" i="50" s="1"/>
  <c r="M23" i="50" s="1"/>
  <c r="H24" i="50"/>
  <c r="J24" i="50" s="1"/>
  <c r="L24" i="50" s="1"/>
  <c r="H25" i="50"/>
  <c r="H26" i="50"/>
  <c r="J26" i="50" s="1"/>
  <c r="N26" i="50" s="1"/>
  <c r="H27" i="50"/>
  <c r="J27" i="50" s="1"/>
  <c r="H28" i="50"/>
  <c r="J28" i="50" s="1"/>
  <c r="H29" i="50"/>
  <c r="J29" i="50" s="1"/>
  <c r="H30" i="50"/>
  <c r="J30" i="50" s="1"/>
  <c r="M30" i="50" s="1"/>
  <c r="H31" i="50"/>
  <c r="J31" i="50" s="1"/>
  <c r="H32" i="50"/>
  <c r="H33" i="50"/>
  <c r="J33" i="50" s="1"/>
  <c r="H34" i="50"/>
  <c r="J34" i="50" s="1"/>
  <c r="M34" i="50" s="1"/>
  <c r="H35" i="50"/>
  <c r="J35" i="50" s="1"/>
  <c r="H36" i="50"/>
  <c r="J36" i="50" s="1"/>
  <c r="N36" i="50" s="1"/>
  <c r="H37" i="50"/>
  <c r="J37" i="50" s="1"/>
  <c r="M37" i="50" s="1"/>
  <c r="H38" i="50"/>
  <c r="J38" i="50" s="1"/>
  <c r="H39" i="50"/>
  <c r="H40" i="50"/>
  <c r="J40" i="50" s="1"/>
  <c r="H41" i="50"/>
  <c r="H42" i="50"/>
  <c r="J42" i="50" s="1"/>
  <c r="H43" i="50"/>
  <c r="J43" i="50" s="1"/>
  <c r="H44" i="50"/>
  <c r="J44" i="50" s="1"/>
  <c r="H45" i="50"/>
  <c r="J45" i="50" s="1"/>
  <c r="Z45" i="50" s="1"/>
  <c r="AZ45" i="50" s="1"/>
  <c r="H46" i="50"/>
  <c r="J46" i="50" s="1"/>
  <c r="M46" i="50" s="1"/>
  <c r="H47" i="50"/>
  <c r="H48" i="50"/>
  <c r="H49" i="50"/>
  <c r="J49" i="50" s="1"/>
  <c r="H50" i="50"/>
  <c r="J50" i="50" s="1"/>
  <c r="H51" i="50"/>
  <c r="J51" i="50" s="1"/>
  <c r="H52" i="50"/>
  <c r="J52" i="50" s="1"/>
  <c r="H53" i="50"/>
  <c r="J53" i="50" s="1"/>
  <c r="H54" i="50"/>
  <c r="J54" i="50" s="1"/>
  <c r="L54" i="50" s="1"/>
  <c r="H55" i="50"/>
  <c r="H56" i="50"/>
  <c r="J56" i="50" s="1"/>
  <c r="L56" i="50" s="1"/>
  <c r="H57" i="50"/>
  <c r="J57" i="50" s="1"/>
  <c r="L57" i="50" s="1"/>
  <c r="H58" i="50"/>
  <c r="J58" i="50" s="1"/>
  <c r="H59" i="50"/>
  <c r="J59" i="50" s="1"/>
  <c r="N59" i="50" s="1"/>
  <c r="H60" i="50"/>
  <c r="J60" i="50" s="1"/>
  <c r="L60" i="50" s="1"/>
  <c r="H61" i="50"/>
  <c r="J61" i="50" s="1"/>
  <c r="AA61" i="50" s="1"/>
  <c r="H62" i="50"/>
  <c r="H63" i="50"/>
  <c r="J63" i="50" s="1"/>
  <c r="L63" i="50" s="1"/>
  <c r="H64" i="50"/>
  <c r="J64" i="50" s="1"/>
  <c r="H65" i="50"/>
  <c r="J65" i="50" s="1"/>
  <c r="H66" i="50"/>
  <c r="J66" i="50" s="1"/>
  <c r="N66" i="50" s="1"/>
  <c r="H67" i="50"/>
  <c r="J67" i="50" s="1"/>
  <c r="H68" i="50"/>
  <c r="J68" i="50" s="1"/>
  <c r="L68" i="50" s="1"/>
  <c r="H69" i="50"/>
  <c r="J69" i="50" s="1"/>
  <c r="L69" i="50" s="1"/>
  <c r="H70" i="50"/>
  <c r="H71" i="50"/>
  <c r="J71" i="50" s="1"/>
  <c r="H72" i="50"/>
  <c r="J72" i="50" s="1"/>
  <c r="H73" i="50"/>
  <c r="J73" i="50" s="1"/>
  <c r="H74" i="50"/>
  <c r="J74" i="50" s="1"/>
  <c r="L74" i="50" s="1"/>
  <c r="H75" i="50"/>
  <c r="J75" i="50" s="1"/>
  <c r="N75" i="50" s="1"/>
  <c r="H76" i="50"/>
  <c r="J76" i="50" s="1"/>
  <c r="L76" i="50" s="1"/>
  <c r="H77" i="50"/>
  <c r="J77" i="50" s="1"/>
  <c r="H78" i="50"/>
  <c r="J78" i="50" s="1"/>
  <c r="H79" i="50"/>
  <c r="J79" i="50" s="1"/>
  <c r="H80" i="50"/>
  <c r="H81" i="50"/>
  <c r="J81" i="50" s="1"/>
  <c r="M81" i="50" s="1"/>
  <c r="H82" i="50"/>
  <c r="J82" i="50" s="1"/>
  <c r="H83" i="50"/>
  <c r="J83" i="50" s="1"/>
  <c r="H84" i="50"/>
  <c r="J84" i="50" s="1"/>
  <c r="H85" i="50"/>
  <c r="J85" i="50" s="1"/>
  <c r="H86" i="50"/>
  <c r="J86" i="50" s="1"/>
  <c r="H87" i="50"/>
  <c r="J87" i="50" s="1"/>
  <c r="M87" i="50" s="1"/>
  <c r="H88" i="50"/>
  <c r="J88" i="50" s="1"/>
  <c r="H89" i="50"/>
  <c r="J89" i="50" s="1"/>
  <c r="H90" i="50"/>
  <c r="J90" i="50"/>
  <c r="H91" i="50"/>
  <c r="J91" i="50" s="1"/>
  <c r="L91" i="50" s="1"/>
  <c r="H92" i="50"/>
  <c r="J92" i="50" s="1"/>
  <c r="H93" i="50"/>
  <c r="J93" i="50" s="1"/>
  <c r="H94" i="50"/>
  <c r="J94" i="50" s="1"/>
  <c r="H95" i="50"/>
  <c r="J95" i="50" s="1"/>
  <c r="H96" i="50"/>
  <c r="J96" i="50" s="1"/>
  <c r="H97" i="50"/>
  <c r="J97" i="50" s="1"/>
  <c r="N97" i="50" s="1"/>
  <c r="H98" i="50"/>
  <c r="J98" i="50" s="1"/>
  <c r="H99" i="50"/>
  <c r="J99" i="50" s="1"/>
  <c r="H100" i="50"/>
  <c r="J100" i="50" s="1"/>
  <c r="N100" i="50" s="1"/>
  <c r="H101" i="50"/>
  <c r="J101" i="50" s="1"/>
  <c r="M101" i="50" s="1"/>
  <c r="H102" i="50"/>
  <c r="H103" i="50"/>
  <c r="J103" i="50" s="1"/>
  <c r="H104" i="50"/>
  <c r="H105" i="50"/>
  <c r="J105" i="50" s="1"/>
  <c r="H106" i="50"/>
  <c r="J106" i="50" s="1"/>
  <c r="H107" i="50"/>
  <c r="J107" i="50" s="1"/>
  <c r="H108" i="50"/>
  <c r="J108" i="50" s="1"/>
  <c r="N108" i="50" s="1"/>
  <c r="H109" i="50"/>
  <c r="J109" i="50" s="1"/>
  <c r="H110" i="50"/>
  <c r="H111" i="50"/>
  <c r="J111" i="50" s="1"/>
  <c r="L111" i="50" s="1"/>
  <c r="H112" i="50"/>
  <c r="J112" i="50" s="1"/>
  <c r="L112" i="50" s="1"/>
  <c r="H113" i="50"/>
  <c r="J113" i="50" s="1"/>
  <c r="L113" i="50" s="1"/>
  <c r="H114" i="50"/>
  <c r="J114" i="50" s="1"/>
  <c r="H115" i="50"/>
  <c r="J115" i="50" s="1"/>
  <c r="M115" i="50" s="1"/>
  <c r="H116" i="50"/>
  <c r="J116" i="50" s="1"/>
  <c r="M116" i="50" s="1"/>
  <c r="H117" i="50"/>
  <c r="J117" i="50" s="1"/>
  <c r="H118" i="50"/>
  <c r="J118" i="50" s="1"/>
  <c r="L118" i="50" s="1"/>
  <c r="H119" i="50"/>
  <c r="J119" i="50" s="1"/>
  <c r="H120" i="50"/>
  <c r="H121" i="50"/>
  <c r="J121" i="50" s="1"/>
  <c r="H122" i="50"/>
  <c r="J122" i="50" s="1"/>
  <c r="H123" i="50"/>
  <c r="J123" i="50" s="1"/>
  <c r="H124" i="50"/>
  <c r="J124" i="50" s="1"/>
  <c r="L124" i="50" s="1"/>
  <c r="H125" i="50"/>
  <c r="J125" i="50" s="1"/>
  <c r="N125" i="50" s="1"/>
  <c r="H126" i="50"/>
  <c r="J126" i="50" s="1"/>
  <c r="H127" i="50"/>
  <c r="J127" i="50" s="1"/>
  <c r="H128" i="50"/>
  <c r="J128" i="50" s="1"/>
  <c r="H129" i="50"/>
  <c r="J129" i="50" s="1"/>
  <c r="H2" i="50"/>
  <c r="J2" i="50" s="1"/>
  <c r="E3" i="50"/>
  <c r="AX3" i="50" s="1"/>
  <c r="E4" i="50"/>
  <c r="AX4" i="50" s="1"/>
  <c r="E5" i="50"/>
  <c r="AX5" i="50" s="1"/>
  <c r="E6" i="50"/>
  <c r="AX6" i="50" s="1"/>
  <c r="E7" i="50"/>
  <c r="AX7" i="50" s="1"/>
  <c r="E8" i="50"/>
  <c r="E9" i="50"/>
  <c r="E10" i="50"/>
  <c r="AX10" i="50" s="1"/>
  <c r="E11" i="50"/>
  <c r="AX11" i="50" s="1"/>
  <c r="E12" i="50"/>
  <c r="AH12" i="50" s="1"/>
  <c r="E13" i="50"/>
  <c r="AX13" i="50" s="1"/>
  <c r="E14" i="50"/>
  <c r="AX14" i="50" s="1"/>
  <c r="E15" i="50"/>
  <c r="E16" i="50"/>
  <c r="E17" i="50"/>
  <c r="E18" i="50"/>
  <c r="AX18" i="50" s="1"/>
  <c r="E19" i="50"/>
  <c r="AX19" i="50" s="1"/>
  <c r="E20" i="50"/>
  <c r="AX20" i="50" s="1"/>
  <c r="E21" i="50"/>
  <c r="AX21" i="50" s="1"/>
  <c r="E22" i="50"/>
  <c r="AX22" i="50" s="1"/>
  <c r="E23" i="50"/>
  <c r="F23" i="50" s="1"/>
  <c r="G23" i="50" s="1"/>
  <c r="E24" i="50"/>
  <c r="E25" i="50"/>
  <c r="E26" i="50"/>
  <c r="AX26" i="50" s="1"/>
  <c r="E27" i="50"/>
  <c r="AX27" i="50" s="1"/>
  <c r="E28" i="50"/>
  <c r="E29" i="50"/>
  <c r="AX29" i="50" s="1"/>
  <c r="E30" i="50"/>
  <c r="AX30" i="50" s="1"/>
  <c r="E31" i="50"/>
  <c r="E32" i="50"/>
  <c r="AX32" i="50" s="1"/>
  <c r="E33" i="50"/>
  <c r="AX33" i="50" s="1"/>
  <c r="E34" i="50"/>
  <c r="AX34" i="50" s="1"/>
  <c r="E35" i="50"/>
  <c r="AX35" i="50" s="1"/>
  <c r="E36" i="50"/>
  <c r="AX36" i="50" s="1"/>
  <c r="E37" i="50"/>
  <c r="AH37" i="50" s="1"/>
  <c r="E38" i="50"/>
  <c r="AX38" i="50" s="1"/>
  <c r="E39" i="50"/>
  <c r="AX39" i="50" s="1"/>
  <c r="E40" i="50"/>
  <c r="E41" i="50"/>
  <c r="F41" i="50"/>
  <c r="G41" i="50" s="1"/>
  <c r="W41" i="50" s="1"/>
  <c r="E42" i="50"/>
  <c r="AX42" i="50" s="1"/>
  <c r="E43" i="50"/>
  <c r="E44" i="50"/>
  <c r="AX44" i="50" s="1"/>
  <c r="E45" i="50"/>
  <c r="AX45" i="50" s="1"/>
  <c r="E46" i="50"/>
  <c r="AX46" i="50" s="1"/>
  <c r="E47" i="50"/>
  <c r="E48" i="50"/>
  <c r="AH48" i="50" s="1"/>
  <c r="E49" i="50"/>
  <c r="E50" i="50"/>
  <c r="E51" i="50"/>
  <c r="AX51" i="50" s="1"/>
  <c r="E52" i="50"/>
  <c r="AX52" i="50" s="1"/>
  <c r="E53" i="50"/>
  <c r="AX53" i="50" s="1"/>
  <c r="E54" i="50"/>
  <c r="AX54" i="50" s="1"/>
  <c r="E55" i="50"/>
  <c r="AH55" i="50" s="1"/>
  <c r="E56" i="50"/>
  <c r="AX56" i="50" s="1"/>
  <c r="E57" i="50"/>
  <c r="AX57" i="50" s="1"/>
  <c r="E58" i="50"/>
  <c r="AX58" i="50" s="1"/>
  <c r="E59" i="50"/>
  <c r="AX59" i="50" s="1"/>
  <c r="E60" i="50"/>
  <c r="E61" i="50"/>
  <c r="AX61" i="50" s="1"/>
  <c r="E62" i="50"/>
  <c r="E63" i="50"/>
  <c r="E64" i="50"/>
  <c r="E65" i="50"/>
  <c r="AX65" i="50" s="1"/>
  <c r="E66" i="50"/>
  <c r="AX66" i="50" s="1"/>
  <c r="E67" i="50"/>
  <c r="AX67" i="50" s="1"/>
  <c r="E68" i="50"/>
  <c r="E69" i="50"/>
  <c r="AX69" i="50" s="1"/>
  <c r="E70" i="50"/>
  <c r="E71" i="50"/>
  <c r="AX71" i="50" s="1"/>
  <c r="E72" i="50"/>
  <c r="AX72" i="50" s="1"/>
  <c r="E73" i="50"/>
  <c r="AX73" i="50" s="1"/>
  <c r="E74" i="50"/>
  <c r="AX74" i="50" s="1"/>
  <c r="E75" i="50"/>
  <c r="AX75" i="50" s="1"/>
  <c r="E76" i="50"/>
  <c r="E77" i="50"/>
  <c r="AX77" i="50" s="1"/>
  <c r="E78" i="50"/>
  <c r="AX78" i="50" s="1"/>
  <c r="E79" i="50"/>
  <c r="AX79" i="50" s="1"/>
  <c r="E80" i="50"/>
  <c r="AX80" i="50" s="1"/>
  <c r="E81" i="50"/>
  <c r="AX81" i="50" s="1"/>
  <c r="E82" i="50"/>
  <c r="E83" i="50"/>
  <c r="AX83" i="50" s="1"/>
  <c r="E84" i="50"/>
  <c r="AX84" i="50" s="1"/>
  <c r="E85" i="50"/>
  <c r="E86" i="50"/>
  <c r="E87" i="50"/>
  <c r="E88" i="50"/>
  <c r="AX88" i="50" s="1"/>
  <c r="E89" i="50"/>
  <c r="AX89" i="50" s="1"/>
  <c r="E90" i="50"/>
  <c r="AX90" i="50" s="1"/>
  <c r="E91" i="50"/>
  <c r="AX91" i="50" s="1"/>
  <c r="E92" i="50"/>
  <c r="AX92" i="50" s="1"/>
  <c r="E93" i="50"/>
  <c r="AX93" i="50" s="1"/>
  <c r="E94" i="50"/>
  <c r="AX94" i="50" s="1"/>
  <c r="E95" i="50"/>
  <c r="E96" i="50"/>
  <c r="AX96" i="50" s="1"/>
  <c r="E97" i="50"/>
  <c r="AX97" i="50" s="1"/>
  <c r="E98" i="50"/>
  <c r="AX98" i="50" s="1"/>
  <c r="E99" i="50"/>
  <c r="AX99" i="50" s="1"/>
  <c r="E100" i="50"/>
  <c r="AX100" i="50" s="1"/>
  <c r="E101" i="50"/>
  <c r="AX101" i="50" s="1"/>
  <c r="E102" i="50"/>
  <c r="E103" i="50"/>
  <c r="E104" i="50"/>
  <c r="AX104" i="50" s="1"/>
  <c r="E105" i="50"/>
  <c r="E106" i="50"/>
  <c r="AX106" i="50" s="1"/>
  <c r="E107" i="50"/>
  <c r="AX107" i="50" s="1"/>
  <c r="E108" i="50"/>
  <c r="AX108" i="50" s="1"/>
  <c r="E109" i="50"/>
  <c r="AX109" i="50" s="1"/>
  <c r="E110" i="50"/>
  <c r="AX110" i="50" s="1"/>
  <c r="E111" i="50"/>
  <c r="E112" i="50"/>
  <c r="AX112" i="50" s="1"/>
  <c r="E113" i="50"/>
  <c r="AX113" i="50" s="1"/>
  <c r="E114" i="50"/>
  <c r="AX114" i="50" s="1"/>
  <c r="E115" i="50"/>
  <c r="AX115" i="50" s="1"/>
  <c r="E116" i="50"/>
  <c r="AX116" i="50" s="1"/>
  <c r="E117" i="50"/>
  <c r="E118" i="50"/>
  <c r="AX118" i="50" s="1"/>
  <c r="E119" i="50"/>
  <c r="AX119" i="50" s="1"/>
  <c r="E120" i="50"/>
  <c r="AX120" i="50" s="1"/>
  <c r="E121" i="50"/>
  <c r="AX121" i="50" s="1"/>
  <c r="F121" i="50"/>
  <c r="G121" i="50" s="1"/>
  <c r="W121" i="50" s="1"/>
  <c r="E122" i="50"/>
  <c r="E123" i="50"/>
  <c r="AX123" i="50" s="1"/>
  <c r="E124" i="50"/>
  <c r="E125" i="50"/>
  <c r="AX125" i="50" s="1"/>
  <c r="E126" i="50"/>
  <c r="AX126" i="50" s="1"/>
  <c r="E127" i="50"/>
  <c r="AX127" i="50" s="1"/>
  <c r="E128" i="50"/>
  <c r="AX128" i="50" s="1"/>
  <c r="E129" i="50"/>
  <c r="AX129" i="50" s="1"/>
  <c r="E2" i="50"/>
  <c r="AX2" i="50" s="1"/>
  <c r="AE145" i="50" a="1"/>
  <c r="AE145" i="50" s="1"/>
  <c r="AE144" i="50" a="1"/>
  <c r="AE144" i="50" s="1"/>
  <c r="AE143" i="50" a="1"/>
  <c r="AE143" i="50" s="1"/>
  <c r="AE142" i="50" a="1"/>
  <c r="AE142" i="50" s="1"/>
  <c r="AE141" i="50" a="1"/>
  <c r="AE141" i="50" s="1"/>
  <c r="AE140" i="50" a="1"/>
  <c r="AE140" i="50" s="1"/>
  <c r="AE139" i="50" a="1"/>
  <c r="AE139" i="50" s="1"/>
  <c r="AE138" i="50" a="1"/>
  <c r="AE138" i="50" s="1"/>
  <c r="AE137" i="50" a="1"/>
  <c r="AE137" i="50" s="1"/>
  <c r="AE136" i="50" a="1"/>
  <c r="AE136" i="50" s="1"/>
  <c r="AE135" i="50" a="1"/>
  <c r="AE135" i="50" s="1"/>
  <c r="AE134" i="50" a="1"/>
  <c r="AE134" i="50" s="1"/>
  <c r="AE133" i="50" a="1"/>
  <c r="AE133" i="50" s="1"/>
  <c r="AE132" i="50" a="1"/>
  <c r="AE132" i="50" s="1"/>
  <c r="AE131" i="50" a="1"/>
  <c r="AE131" i="50" s="1"/>
  <c r="AE130" i="50" a="1"/>
  <c r="AE130" i="50" s="1"/>
  <c r="AT129" i="50"/>
  <c r="AR129" i="50"/>
  <c r="AO129" i="50"/>
  <c r="AT128" i="50"/>
  <c r="AR128" i="50"/>
  <c r="AO128" i="50"/>
  <c r="AT127" i="50"/>
  <c r="AR127" i="50"/>
  <c r="AO127" i="50"/>
  <c r="AT126" i="50"/>
  <c r="AR126" i="50"/>
  <c r="AO126" i="50"/>
  <c r="D126" i="50"/>
  <c r="AT125" i="50"/>
  <c r="AR125" i="50"/>
  <c r="AO125" i="50"/>
  <c r="F125" i="50"/>
  <c r="G125" i="50" s="1"/>
  <c r="D125" i="50"/>
  <c r="AT124" i="50"/>
  <c r="AR124" i="50"/>
  <c r="AO124" i="50"/>
  <c r="A124" i="50"/>
  <c r="AT123" i="50"/>
  <c r="AR123" i="50"/>
  <c r="AO123" i="50"/>
  <c r="AT122" i="50"/>
  <c r="AR122" i="50"/>
  <c r="AO122" i="50"/>
  <c r="AT121" i="50"/>
  <c r="AR121" i="50"/>
  <c r="AO121" i="50"/>
  <c r="AT120" i="50"/>
  <c r="AR120" i="50"/>
  <c r="AO120" i="50"/>
  <c r="J120" i="50"/>
  <c r="AT119" i="50"/>
  <c r="AR119" i="50"/>
  <c r="AO119" i="50"/>
  <c r="AT118" i="50"/>
  <c r="AR118" i="50"/>
  <c r="AO118" i="50"/>
  <c r="F118" i="50"/>
  <c r="G118" i="50" s="1"/>
  <c r="W118" i="50" s="1"/>
  <c r="AT117" i="50"/>
  <c r="AR117" i="50"/>
  <c r="AO117" i="50"/>
  <c r="AT116" i="50"/>
  <c r="AR116" i="50"/>
  <c r="AO116" i="50"/>
  <c r="AT115" i="50"/>
  <c r="AR115" i="50"/>
  <c r="AO115" i="50"/>
  <c r="AT114" i="50"/>
  <c r="AR114" i="50"/>
  <c r="AO114" i="50"/>
  <c r="AT113" i="50"/>
  <c r="AR113" i="50"/>
  <c r="AO113" i="50"/>
  <c r="AT112" i="50"/>
  <c r="AR112" i="50"/>
  <c r="AO112" i="50"/>
  <c r="AT111" i="50"/>
  <c r="AR111" i="50"/>
  <c r="AO111" i="50"/>
  <c r="AT110" i="50"/>
  <c r="AR110" i="50"/>
  <c r="AO110" i="50"/>
  <c r="M110" i="50"/>
  <c r="J110" i="50"/>
  <c r="L110" i="50" s="1"/>
  <c r="AT109" i="50"/>
  <c r="AR109" i="50"/>
  <c r="AO109" i="50"/>
  <c r="AT108" i="50"/>
  <c r="AR108" i="50"/>
  <c r="AO108" i="50"/>
  <c r="AT107" i="50"/>
  <c r="AR107" i="50"/>
  <c r="AO107" i="50"/>
  <c r="AT106" i="50"/>
  <c r="AR106" i="50"/>
  <c r="AO106" i="50"/>
  <c r="F106" i="50"/>
  <c r="G106" i="50" s="1"/>
  <c r="AS106" i="50" s="1"/>
  <c r="AF106" i="50" s="1"/>
  <c r="AT105" i="50"/>
  <c r="AR105" i="50"/>
  <c r="AO105" i="50"/>
  <c r="AT104" i="50"/>
  <c r="AR104" i="50"/>
  <c r="AO104" i="50"/>
  <c r="J104" i="50"/>
  <c r="L104" i="50" s="1"/>
  <c r="AT103" i="50"/>
  <c r="AR103" i="50"/>
  <c r="AO103" i="50"/>
  <c r="AT102" i="50"/>
  <c r="AR102" i="50"/>
  <c r="AO102" i="50"/>
  <c r="J102" i="50"/>
  <c r="L102" i="50" s="1"/>
  <c r="AT101" i="50"/>
  <c r="AR101" i="50"/>
  <c r="AO101" i="50"/>
  <c r="AT100" i="50"/>
  <c r="AR100" i="50"/>
  <c r="AO100" i="50"/>
  <c r="AT99" i="50"/>
  <c r="AR99" i="50"/>
  <c r="AO99" i="50"/>
  <c r="AT98" i="50"/>
  <c r="AR98" i="50"/>
  <c r="AO98" i="50"/>
  <c r="AT97" i="50"/>
  <c r="AR97" i="50"/>
  <c r="AO97" i="50"/>
  <c r="AT96" i="50"/>
  <c r="AR96" i="50"/>
  <c r="AO96" i="50"/>
  <c r="A96" i="50"/>
  <c r="AT95" i="50"/>
  <c r="AR95" i="50"/>
  <c r="AO95" i="50"/>
  <c r="D95" i="50"/>
  <c r="A95" i="50"/>
  <c r="AT94" i="50"/>
  <c r="AR94" i="50"/>
  <c r="AO94" i="50"/>
  <c r="AT93" i="50"/>
  <c r="AR93" i="50"/>
  <c r="AO93" i="50"/>
  <c r="A93" i="50"/>
  <c r="D93" i="50"/>
  <c r="AT92" i="50"/>
  <c r="AR92" i="50"/>
  <c r="AO92" i="50"/>
  <c r="AT91" i="50"/>
  <c r="AR91" i="50"/>
  <c r="AO91" i="50"/>
  <c r="D91" i="50"/>
  <c r="AT90" i="50"/>
  <c r="AR90" i="50"/>
  <c r="AO90" i="50"/>
  <c r="AT89" i="50"/>
  <c r="AR89" i="50"/>
  <c r="AO89" i="50"/>
  <c r="L89" i="50"/>
  <c r="AT88" i="50"/>
  <c r="AR88" i="50"/>
  <c r="AO88" i="50"/>
  <c r="AT87" i="50"/>
  <c r="AR87" i="50"/>
  <c r="AO87" i="50"/>
  <c r="AT86" i="50"/>
  <c r="AR86" i="50"/>
  <c r="AO86" i="50"/>
  <c r="AT85" i="50"/>
  <c r="AR85" i="50"/>
  <c r="AO85" i="50"/>
  <c r="AT84" i="50"/>
  <c r="AR84" i="50"/>
  <c r="AO84" i="50"/>
  <c r="AT83" i="50"/>
  <c r="AR83" i="50"/>
  <c r="AO83" i="50"/>
  <c r="AT82" i="50"/>
  <c r="AR82" i="50"/>
  <c r="AO82" i="50"/>
  <c r="AT81" i="50"/>
  <c r="AR81" i="50"/>
  <c r="AO81" i="50"/>
  <c r="AT80" i="50"/>
  <c r="AR80" i="50"/>
  <c r="AO80" i="50"/>
  <c r="J80" i="50"/>
  <c r="N80" i="50" s="1"/>
  <c r="AT79" i="50"/>
  <c r="AR79" i="50"/>
  <c r="AO79" i="50"/>
  <c r="AT78" i="50"/>
  <c r="AR78" i="50"/>
  <c r="AO78" i="50"/>
  <c r="F78" i="50"/>
  <c r="G78" i="50" s="1"/>
  <c r="AA78" i="50" s="1"/>
  <c r="AT77" i="50"/>
  <c r="AR77" i="50"/>
  <c r="AO77" i="50"/>
  <c r="AT76" i="50"/>
  <c r="AR76" i="50"/>
  <c r="AO76" i="50"/>
  <c r="AT75" i="50"/>
  <c r="AR75" i="50"/>
  <c r="AO75" i="50"/>
  <c r="AT74" i="50"/>
  <c r="AR74" i="50"/>
  <c r="AO74" i="50"/>
  <c r="AT73" i="50"/>
  <c r="AO73" i="50"/>
  <c r="AT72" i="50"/>
  <c r="AO72" i="50"/>
  <c r="N72" i="50"/>
  <c r="AT71" i="50"/>
  <c r="AO71" i="50"/>
  <c r="AT70" i="50"/>
  <c r="AO70" i="50"/>
  <c r="J70" i="50"/>
  <c r="M70" i="50" s="1"/>
  <c r="AT69" i="50"/>
  <c r="AO69" i="50"/>
  <c r="AT68" i="50"/>
  <c r="AO68" i="50"/>
  <c r="AT67" i="50"/>
  <c r="AO67" i="50"/>
  <c r="AT66" i="50"/>
  <c r="AO66" i="50"/>
  <c r="AT65" i="50"/>
  <c r="AT64" i="50"/>
  <c r="AT63" i="50"/>
  <c r="M63" i="50"/>
  <c r="D63" i="50"/>
  <c r="AT62" i="50"/>
  <c r="J62" i="50"/>
  <c r="A62" i="50"/>
  <c r="AT61" i="50"/>
  <c r="AT60" i="50"/>
  <c r="AT59" i="50"/>
  <c r="D59" i="50"/>
  <c r="AT58" i="50"/>
  <c r="D58" i="50"/>
  <c r="AT57" i="50"/>
  <c r="AT56" i="50"/>
  <c r="D56" i="50"/>
  <c r="AT55" i="50"/>
  <c r="J55" i="50"/>
  <c r="M55" i="50" s="1"/>
  <c r="D55" i="50"/>
  <c r="AT54" i="50"/>
  <c r="AH54" i="50"/>
  <c r="D54" i="50"/>
  <c r="AT53" i="50"/>
  <c r="D53" i="50"/>
  <c r="AT52" i="50"/>
  <c r="D52" i="50"/>
  <c r="A52" i="50"/>
  <c r="AT51" i="50"/>
  <c r="D51" i="50"/>
  <c r="A51" i="50"/>
  <c r="AT50" i="50"/>
  <c r="D50" i="50"/>
  <c r="A50" i="50"/>
  <c r="AT49" i="50"/>
  <c r="AJ49" i="50"/>
  <c r="AL49" i="50" s="1"/>
  <c r="AT48" i="50"/>
  <c r="AJ48" i="50"/>
  <c r="AL48" i="50" s="1"/>
  <c r="J48" i="50"/>
  <c r="M48" i="50" s="1"/>
  <c r="D48" i="50"/>
  <c r="AT47" i="50"/>
  <c r="AJ47" i="50"/>
  <c r="AL47" i="50" s="1"/>
  <c r="J47" i="50"/>
  <c r="L47" i="50"/>
  <c r="F47" i="50"/>
  <c r="G47" i="50" s="1"/>
  <c r="AT46" i="50"/>
  <c r="AJ46" i="50"/>
  <c r="AL46" i="50" s="1"/>
  <c r="D46" i="50"/>
  <c r="AT45" i="50"/>
  <c r="AJ45" i="50"/>
  <c r="AL45" i="50" s="1"/>
  <c r="F45" i="50"/>
  <c r="G45" i="50" s="1"/>
  <c r="AA45" i="50" s="1"/>
  <c r="AH45" i="50"/>
  <c r="A45" i="50"/>
  <c r="AT44" i="50"/>
  <c r="AJ44" i="50"/>
  <c r="AL44" i="50" s="1"/>
  <c r="D44" i="50"/>
  <c r="AT43" i="50"/>
  <c r="AJ43" i="50"/>
  <c r="AL43" i="50" s="1"/>
  <c r="A43" i="50"/>
  <c r="AT42" i="50"/>
  <c r="AJ42" i="50"/>
  <c r="AL42" i="50" s="1"/>
  <c r="AT41" i="50"/>
  <c r="AJ41" i="50"/>
  <c r="AK41" i="50" s="1"/>
  <c r="J41" i="50"/>
  <c r="AT40" i="50"/>
  <c r="AJ40" i="50"/>
  <c r="AK40" i="50" s="1"/>
  <c r="M40" i="50"/>
  <c r="D40" i="50"/>
  <c r="AT39" i="50"/>
  <c r="AJ39" i="50"/>
  <c r="AK39" i="50" s="1"/>
  <c r="J39" i="50"/>
  <c r="AT38" i="50"/>
  <c r="AJ38" i="50"/>
  <c r="AK38" i="50" s="1"/>
  <c r="AH38" i="50"/>
  <c r="F38" i="50"/>
  <c r="G38" i="50" s="1"/>
  <c r="S38" i="50" s="1"/>
  <c r="D38" i="50"/>
  <c r="AT37" i="50"/>
  <c r="AJ37" i="50"/>
  <c r="AK37" i="50" s="1"/>
  <c r="D37" i="50"/>
  <c r="A37" i="50"/>
  <c r="AT36" i="50"/>
  <c r="AJ36" i="50"/>
  <c r="AK36" i="50" s="1"/>
  <c r="D36" i="50"/>
  <c r="AT35" i="50"/>
  <c r="AJ35" i="50"/>
  <c r="AK35" i="50" s="1"/>
  <c r="D35" i="50"/>
  <c r="AT34" i="50"/>
  <c r="AJ34" i="50"/>
  <c r="AK34" i="50" s="1"/>
  <c r="AT33" i="50"/>
  <c r="AT32" i="50"/>
  <c r="J32" i="50"/>
  <c r="M32" i="50" s="1"/>
  <c r="AT31" i="50"/>
  <c r="F31" i="50"/>
  <c r="G31" i="50" s="1"/>
  <c r="A31" i="50"/>
  <c r="AT30" i="50"/>
  <c r="A30" i="50"/>
  <c r="AT29" i="50"/>
  <c r="A29" i="50"/>
  <c r="AT28" i="50"/>
  <c r="D28" i="50"/>
  <c r="AT27" i="50"/>
  <c r="D27" i="50"/>
  <c r="AT26" i="50"/>
  <c r="D26" i="50"/>
  <c r="AT25" i="50"/>
  <c r="AO25" i="50"/>
  <c r="J25" i="50"/>
  <c r="L25" i="50" s="1"/>
  <c r="AT24" i="50"/>
  <c r="AO24" i="50"/>
  <c r="A24" i="50"/>
  <c r="AT23" i="50"/>
  <c r="AO23" i="50"/>
  <c r="D23" i="50"/>
  <c r="AT22" i="50"/>
  <c r="AO22" i="50"/>
  <c r="F22" i="50"/>
  <c r="G22" i="50" s="1"/>
  <c r="AT21" i="50"/>
  <c r="AO21" i="50"/>
  <c r="D21" i="50"/>
  <c r="AT20" i="50"/>
  <c r="AO20" i="50"/>
  <c r="J20" i="50"/>
  <c r="AT19" i="50"/>
  <c r="AO19" i="50"/>
  <c r="D19" i="50"/>
  <c r="AT18" i="50"/>
  <c r="AO18" i="50"/>
  <c r="D18" i="50"/>
  <c r="AT17" i="50"/>
  <c r="AO17" i="50"/>
  <c r="J17" i="50"/>
  <c r="M17" i="50" s="1"/>
  <c r="AT16" i="50"/>
  <c r="AO16" i="50"/>
  <c r="AT15" i="50"/>
  <c r="AO15" i="50"/>
  <c r="F15" i="50"/>
  <c r="G15" i="50" s="1"/>
  <c r="P15" i="50" s="1"/>
  <c r="D15" i="50"/>
  <c r="AT14" i="50"/>
  <c r="AO14" i="50"/>
  <c r="AH14" i="50"/>
  <c r="F14" i="50"/>
  <c r="G14" i="50" s="1"/>
  <c r="AT13" i="50"/>
  <c r="AO13" i="50"/>
  <c r="J13" i="50"/>
  <c r="AT12" i="50"/>
  <c r="AO12" i="50"/>
  <c r="AT11" i="50"/>
  <c r="AO11" i="50"/>
  <c r="J11" i="50"/>
  <c r="D11" i="50"/>
  <c r="A11" i="50"/>
  <c r="AT10" i="50"/>
  <c r="AO10" i="50"/>
  <c r="J10" i="50"/>
  <c r="D10" i="50"/>
  <c r="A10" i="50"/>
  <c r="AT9" i="50"/>
  <c r="AO9" i="50"/>
  <c r="J9" i="50"/>
  <c r="M9" i="50" s="1"/>
  <c r="A9" i="50"/>
  <c r="AT8" i="50"/>
  <c r="AO8" i="50"/>
  <c r="AT7" i="50"/>
  <c r="AO7" i="50"/>
  <c r="F7" i="50"/>
  <c r="G7" i="50" s="1"/>
  <c r="D7" i="50"/>
  <c r="A7" i="50"/>
  <c r="AT6" i="50"/>
  <c r="AO6" i="50"/>
  <c r="AH6" i="50"/>
  <c r="AT5" i="50"/>
  <c r="AO5" i="50"/>
  <c r="D5" i="50"/>
  <c r="A5" i="50"/>
  <c r="AT4" i="50"/>
  <c r="AO4" i="50"/>
  <c r="AT3" i="50"/>
  <c r="AO3" i="50"/>
  <c r="L3" i="50"/>
  <c r="J3" i="50"/>
  <c r="N3" i="50" s="1"/>
  <c r="D3" i="50"/>
  <c r="AT2" i="50"/>
  <c r="AO2" i="50"/>
  <c r="AC2" i="50"/>
  <c r="A2" i="50"/>
  <c r="H3" i="49"/>
  <c r="J3" i="49" s="1"/>
  <c r="H4" i="49"/>
  <c r="J4" i="49" s="1"/>
  <c r="H5" i="49"/>
  <c r="H6" i="49"/>
  <c r="J6" i="49" s="1"/>
  <c r="H7" i="49"/>
  <c r="J7" i="49" s="1"/>
  <c r="N7" i="49" s="1"/>
  <c r="H8" i="49"/>
  <c r="J8" i="49" s="1"/>
  <c r="H9" i="49"/>
  <c r="J9" i="49" s="1"/>
  <c r="H10" i="49"/>
  <c r="J10" i="49" s="1"/>
  <c r="H11" i="49"/>
  <c r="J11" i="49" s="1"/>
  <c r="N11" i="49" s="1"/>
  <c r="H12" i="49"/>
  <c r="J12" i="49" s="1"/>
  <c r="M12" i="49" s="1"/>
  <c r="H13" i="49"/>
  <c r="J13" i="49" s="1"/>
  <c r="M13" i="49" s="1"/>
  <c r="H14" i="49"/>
  <c r="H15" i="49"/>
  <c r="H16" i="49"/>
  <c r="J16" i="49" s="1"/>
  <c r="H17" i="49"/>
  <c r="J17" i="49" s="1"/>
  <c r="H18" i="49"/>
  <c r="J18" i="49" s="1"/>
  <c r="H19" i="49"/>
  <c r="J19" i="49" s="1"/>
  <c r="N19" i="49" s="1"/>
  <c r="H20" i="49"/>
  <c r="J20" i="49" s="1"/>
  <c r="L20" i="49" s="1"/>
  <c r="H21" i="49"/>
  <c r="H22" i="49"/>
  <c r="J22" i="49" s="1"/>
  <c r="M22" i="49" s="1"/>
  <c r="H23" i="49"/>
  <c r="H24" i="49"/>
  <c r="J24" i="49" s="1"/>
  <c r="H25" i="49"/>
  <c r="J25" i="49" s="1"/>
  <c r="L25" i="49" s="1"/>
  <c r="H26" i="49"/>
  <c r="J26" i="49" s="1"/>
  <c r="N26" i="49" s="1"/>
  <c r="H27" i="49"/>
  <c r="J27" i="49" s="1"/>
  <c r="N27" i="49" s="1"/>
  <c r="H28" i="49"/>
  <c r="J28" i="49" s="1"/>
  <c r="H29" i="49"/>
  <c r="H30" i="49"/>
  <c r="H31" i="49"/>
  <c r="J31" i="49" s="1"/>
  <c r="N31" i="49" s="1"/>
  <c r="H32" i="49"/>
  <c r="J32" i="49" s="1"/>
  <c r="N32" i="49" s="1"/>
  <c r="H33" i="49"/>
  <c r="J33" i="49" s="1"/>
  <c r="H34" i="49"/>
  <c r="J34" i="49"/>
  <c r="H35" i="49"/>
  <c r="J35" i="49" s="1"/>
  <c r="L35" i="49" s="1"/>
  <c r="H36" i="49"/>
  <c r="H37" i="49"/>
  <c r="J37" i="49" s="1"/>
  <c r="H38" i="49"/>
  <c r="J38" i="49" s="1"/>
  <c r="H39" i="49"/>
  <c r="H40" i="49"/>
  <c r="J40" i="49" s="1"/>
  <c r="M40" i="49" s="1"/>
  <c r="H41" i="49"/>
  <c r="H42" i="49"/>
  <c r="J42" i="49" s="1"/>
  <c r="H43" i="49"/>
  <c r="J43" i="49" s="1"/>
  <c r="H44" i="49"/>
  <c r="H45" i="49"/>
  <c r="J45" i="49" s="1"/>
  <c r="H46" i="49"/>
  <c r="H47" i="49"/>
  <c r="J47" i="49" s="1"/>
  <c r="H48" i="49"/>
  <c r="J48" i="49" s="1"/>
  <c r="H49" i="49"/>
  <c r="J49" i="49" s="1"/>
  <c r="H50" i="49"/>
  <c r="J50" i="49" s="1"/>
  <c r="L50" i="49" s="1"/>
  <c r="H51" i="49"/>
  <c r="J51" i="49" s="1"/>
  <c r="N51" i="49" s="1"/>
  <c r="H52" i="49"/>
  <c r="H53" i="49"/>
  <c r="H54" i="49"/>
  <c r="J54" i="49" s="1"/>
  <c r="N54" i="49" s="1"/>
  <c r="H55" i="49"/>
  <c r="J55" i="49" s="1"/>
  <c r="H56" i="49"/>
  <c r="J56" i="49" s="1"/>
  <c r="L56" i="49" s="1"/>
  <c r="H57" i="49"/>
  <c r="H58" i="49"/>
  <c r="J58" i="49" s="1"/>
  <c r="H59" i="49"/>
  <c r="J59" i="49" s="1"/>
  <c r="L59" i="49" s="1"/>
  <c r="H60" i="49"/>
  <c r="H61" i="49"/>
  <c r="J61" i="49" s="1"/>
  <c r="L61" i="49" s="1"/>
  <c r="H62" i="49"/>
  <c r="J62" i="49" s="1"/>
  <c r="H63" i="49"/>
  <c r="J63" i="49" s="1"/>
  <c r="H64" i="49"/>
  <c r="J64" i="49" s="1"/>
  <c r="N64" i="49" s="1"/>
  <c r="H65" i="49"/>
  <c r="H66" i="49"/>
  <c r="J66" i="49" s="1"/>
  <c r="H67" i="49"/>
  <c r="J67" i="49" s="1"/>
  <c r="M67" i="49" s="1"/>
  <c r="H68" i="49"/>
  <c r="H69" i="49"/>
  <c r="J69" i="49" s="1"/>
  <c r="M69" i="49" s="1"/>
  <c r="H70" i="49"/>
  <c r="H71" i="49"/>
  <c r="J71" i="49" s="1"/>
  <c r="M71" i="49" s="1"/>
  <c r="H72" i="49"/>
  <c r="J72" i="49" s="1"/>
  <c r="N72" i="49" s="1"/>
  <c r="H73" i="49"/>
  <c r="H74" i="49"/>
  <c r="J74" i="49" s="1"/>
  <c r="H75" i="49"/>
  <c r="J75" i="49" s="1"/>
  <c r="R75" i="49" s="1"/>
  <c r="H76" i="49"/>
  <c r="J76" i="49" s="1"/>
  <c r="H77" i="49"/>
  <c r="J77" i="49" s="1"/>
  <c r="H78" i="49"/>
  <c r="H79" i="49"/>
  <c r="H80" i="49"/>
  <c r="J80" i="49" s="1"/>
  <c r="L80" i="49" s="1"/>
  <c r="H81" i="49"/>
  <c r="H82" i="49"/>
  <c r="J82" i="49" s="1"/>
  <c r="H83" i="49"/>
  <c r="J83" i="49" s="1"/>
  <c r="L83" i="49" s="1"/>
  <c r="H84" i="49"/>
  <c r="J84" i="49" s="1"/>
  <c r="H85" i="49"/>
  <c r="H86" i="49"/>
  <c r="H87" i="49"/>
  <c r="J87" i="49" s="1"/>
  <c r="N87" i="49" s="1"/>
  <c r="H88" i="49"/>
  <c r="J88" i="49" s="1"/>
  <c r="H89" i="49"/>
  <c r="J89" i="49" s="1"/>
  <c r="H90" i="49"/>
  <c r="J90" i="49" s="1"/>
  <c r="H91" i="49"/>
  <c r="J91" i="49" s="1"/>
  <c r="H92" i="49"/>
  <c r="H93" i="49"/>
  <c r="J93" i="49" s="1"/>
  <c r="H94" i="49"/>
  <c r="J94" i="49" s="1"/>
  <c r="M94" i="49" s="1"/>
  <c r="H95" i="49"/>
  <c r="J95" i="49" s="1"/>
  <c r="H96" i="49"/>
  <c r="J96" i="49" s="1"/>
  <c r="L96" i="49" s="1"/>
  <c r="H97" i="49"/>
  <c r="J97" i="49" s="1"/>
  <c r="H98" i="49"/>
  <c r="J98" i="49" s="1"/>
  <c r="H99" i="49"/>
  <c r="J99" i="49" s="1"/>
  <c r="N99" i="49" s="1"/>
  <c r="H100" i="49"/>
  <c r="J100" i="49" s="1"/>
  <c r="H101" i="49"/>
  <c r="J101" i="49" s="1"/>
  <c r="H102" i="49"/>
  <c r="J102" i="49" s="1"/>
  <c r="H103" i="49"/>
  <c r="H104" i="49"/>
  <c r="J104" i="49" s="1"/>
  <c r="H105" i="49"/>
  <c r="J105" i="49" s="1"/>
  <c r="M105" i="49" s="1"/>
  <c r="H106" i="49"/>
  <c r="J106" i="49" s="1"/>
  <c r="H107" i="49"/>
  <c r="J107" i="49" s="1"/>
  <c r="N107" i="49" s="1"/>
  <c r="H108" i="49"/>
  <c r="H109" i="49"/>
  <c r="J109" i="49" s="1"/>
  <c r="H110" i="49"/>
  <c r="J110" i="49" s="1"/>
  <c r="H111" i="49"/>
  <c r="J111" i="49" s="1"/>
  <c r="H112" i="49"/>
  <c r="J112" i="49" s="1"/>
  <c r="L112" i="49" s="1"/>
  <c r="H113" i="49"/>
  <c r="H114" i="49"/>
  <c r="J114" i="49" s="1"/>
  <c r="H115" i="49"/>
  <c r="J115" i="49" s="1"/>
  <c r="H116" i="49"/>
  <c r="J116" i="49" s="1"/>
  <c r="H117" i="49"/>
  <c r="H118" i="49"/>
  <c r="J118" i="49" s="1"/>
  <c r="N118" i="49" s="1"/>
  <c r="H119" i="49"/>
  <c r="H120" i="49"/>
  <c r="J120" i="49" s="1"/>
  <c r="L120" i="49" s="1"/>
  <c r="H121" i="49"/>
  <c r="J121" i="49" s="1"/>
  <c r="H122" i="49"/>
  <c r="J122" i="49" s="1"/>
  <c r="H123" i="49"/>
  <c r="J123" i="49" s="1"/>
  <c r="N123" i="49" s="1"/>
  <c r="H124" i="49"/>
  <c r="H125" i="49"/>
  <c r="J125" i="49" s="1"/>
  <c r="H126" i="49"/>
  <c r="J126" i="49" s="1"/>
  <c r="L126" i="49" s="1"/>
  <c r="H127" i="49"/>
  <c r="H128" i="49"/>
  <c r="J128" i="49" s="1"/>
  <c r="M128" i="49" s="1"/>
  <c r="H129" i="49"/>
  <c r="J129" i="49" s="1"/>
  <c r="E3" i="49"/>
  <c r="AX3" i="49" s="1"/>
  <c r="E4" i="49"/>
  <c r="AX4" i="49" s="1"/>
  <c r="E5" i="49"/>
  <c r="AX5" i="49" s="1"/>
  <c r="E6" i="49"/>
  <c r="F6" i="49" s="1"/>
  <c r="G6" i="49" s="1"/>
  <c r="E7" i="49"/>
  <c r="E8" i="49"/>
  <c r="AX8" i="49" s="1"/>
  <c r="E9" i="49"/>
  <c r="E10" i="49"/>
  <c r="AX10" i="49" s="1"/>
  <c r="E11" i="49"/>
  <c r="AX11" i="49" s="1"/>
  <c r="E12" i="49"/>
  <c r="AX12" i="49" s="1"/>
  <c r="E13" i="49"/>
  <c r="AX13" i="49" s="1"/>
  <c r="E14" i="49"/>
  <c r="AH14" i="49" s="1"/>
  <c r="E15" i="49"/>
  <c r="E16" i="49"/>
  <c r="AX16" i="49" s="1"/>
  <c r="E17" i="49"/>
  <c r="E18" i="49"/>
  <c r="E19" i="49"/>
  <c r="AX19" i="49" s="1"/>
  <c r="E20" i="49"/>
  <c r="F20" i="49" s="1"/>
  <c r="G20" i="49" s="1"/>
  <c r="E21" i="49"/>
  <c r="E22" i="49"/>
  <c r="AX22" i="49" s="1"/>
  <c r="E23" i="49"/>
  <c r="E24" i="49"/>
  <c r="AX24" i="49" s="1"/>
  <c r="E25" i="49"/>
  <c r="AX25" i="49" s="1"/>
  <c r="E26" i="49"/>
  <c r="AX26" i="49" s="1"/>
  <c r="E27" i="49"/>
  <c r="AX27" i="49" s="1"/>
  <c r="E28" i="49"/>
  <c r="E29" i="49"/>
  <c r="E30" i="49"/>
  <c r="E31" i="49"/>
  <c r="E32" i="49"/>
  <c r="E33" i="49"/>
  <c r="E34" i="49"/>
  <c r="AX34" i="49" s="1"/>
  <c r="E35" i="49"/>
  <c r="AX35" i="49" s="1"/>
  <c r="E36" i="49"/>
  <c r="AH36" i="49" s="1"/>
  <c r="E37" i="49"/>
  <c r="E38" i="49"/>
  <c r="E39" i="49"/>
  <c r="E40" i="49"/>
  <c r="E41" i="49"/>
  <c r="E42" i="49"/>
  <c r="AX42" i="49" s="1"/>
  <c r="E43" i="49"/>
  <c r="AX43" i="49" s="1"/>
  <c r="E44" i="49"/>
  <c r="AX44" i="49" s="1"/>
  <c r="E45" i="49"/>
  <c r="E46" i="49"/>
  <c r="AX46" i="49" s="1"/>
  <c r="E47" i="49"/>
  <c r="E48" i="49"/>
  <c r="AX48" i="49" s="1"/>
  <c r="E49" i="49"/>
  <c r="E50" i="49"/>
  <c r="E51" i="49"/>
  <c r="E52" i="49"/>
  <c r="AX52" i="49" s="1"/>
  <c r="E53" i="49"/>
  <c r="AX53" i="49" s="1"/>
  <c r="E54" i="49"/>
  <c r="AH54" i="49" s="1"/>
  <c r="E55" i="49"/>
  <c r="E56" i="49"/>
  <c r="AX56" i="49" s="1"/>
  <c r="E57" i="49"/>
  <c r="AX57" i="49" s="1"/>
  <c r="E58" i="49"/>
  <c r="AX58" i="49" s="1"/>
  <c r="E59" i="49"/>
  <c r="AX59" i="49" s="1"/>
  <c r="E60" i="49"/>
  <c r="AX60" i="49" s="1"/>
  <c r="E61" i="49"/>
  <c r="AX61" i="49" s="1"/>
  <c r="E62" i="49"/>
  <c r="E63" i="49"/>
  <c r="E64" i="49"/>
  <c r="AX64" i="49" s="1"/>
  <c r="E65" i="49"/>
  <c r="E66" i="49"/>
  <c r="AX66" i="49" s="1"/>
  <c r="E67" i="49"/>
  <c r="AX67" i="49" s="1"/>
  <c r="E68" i="49"/>
  <c r="AG68" i="49" s="1"/>
  <c r="E69" i="49"/>
  <c r="AX69" i="49" s="1"/>
  <c r="E70" i="49"/>
  <c r="E71" i="49"/>
  <c r="AX71" i="49" s="1"/>
  <c r="E72" i="49"/>
  <c r="AX72" i="49" s="1"/>
  <c r="E73" i="49"/>
  <c r="E74" i="49"/>
  <c r="AX74" i="49" s="1"/>
  <c r="E75" i="49"/>
  <c r="AX75" i="49" s="1"/>
  <c r="E76" i="49"/>
  <c r="E77" i="49"/>
  <c r="AX77" i="49" s="1"/>
  <c r="E78" i="49"/>
  <c r="E79" i="49"/>
  <c r="AX79" i="49" s="1"/>
  <c r="E80" i="49"/>
  <c r="E81" i="49"/>
  <c r="E82" i="49"/>
  <c r="AX82" i="49" s="1"/>
  <c r="E83" i="49"/>
  <c r="AX83" i="49" s="1"/>
  <c r="E84" i="49"/>
  <c r="E85" i="49"/>
  <c r="AX85" i="49" s="1"/>
  <c r="E86" i="49"/>
  <c r="AX86" i="49" s="1"/>
  <c r="E87" i="49"/>
  <c r="AX87" i="49" s="1"/>
  <c r="E88" i="49"/>
  <c r="E89" i="49"/>
  <c r="AX89" i="49" s="1"/>
  <c r="E90" i="49"/>
  <c r="AX90" i="49" s="1"/>
  <c r="E91" i="49"/>
  <c r="AX91" i="49" s="1"/>
  <c r="E92" i="49"/>
  <c r="E93" i="49"/>
  <c r="AX93" i="49" s="1"/>
  <c r="E94" i="49"/>
  <c r="E95" i="49"/>
  <c r="E96" i="49"/>
  <c r="AX96" i="49" s="1"/>
  <c r="E97" i="49"/>
  <c r="AX97" i="49" s="1"/>
  <c r="E98" i="49"/>
  <c r="AX98" i="49" s="1"/>
  <c r="E99" i="49"/>
  <c r="AX99" i="49" s="1"/>
  <c r="E100" i="49"/>
  <c r="E101" i="49"/>
  <c r="AX101" i="49" s="1"/>
  <c r="E102" i="49"/>
  <c r="E103" i="49"/>
  <c r="E104" i="49"/>
  <c r="AX104" i="49" s="1"/>
  <c r="E105" i="49"/>
  <c r="E106" i="49"/>
  <c r="E107" i="49"/>
  <c r="AX107" i="49" s="1"/>
  <c r="E108" i="49"/>
  <c r="AX108" i="49" s="1"/>
  <c r="E109" i="49"/>
  <c r="AX109" i="49" s="1"/>
  <c r="E110" i="49"/>
  <c r="E111" i="49"/>
  <c r="E112" i="49"/>
  <c r="AX112" i="49" s="1"/>
  <c r="E113" i="49"/>
  <c r="AX113" i="49" s="1"/>
  <c r="E114" i="49"/>
  <c r="AX114" i="49" s="1"/>
  <c r="E115" i="49"/>
  <c r="AX115" i="49" s="1"/>
  <c r="E116" i="49"/>
  <c r="AX116" i="49" s="1"/>
  <c r="E117" i="49"/>
  <c r="AX117" i="49" s="1"/>
  <c r="E118" i="49"/>
  <c r="E119" i="49"/>
  <c r="E120" i="49"/>
  <c r="AX120" i="49" s="1"/>
  <c r="E121" i="49"/>
  <c r="E122" i="49"/>
  <c r="AX122" i="49" s="1"/>
  <c r="E123" i="49"/>
  <c r="AX123" i="49" s="1"/>
  <c r="E124" i="49"/>
  <c r="AX124" i="49" s="1"/>
  <c r="E125" i="49"/>
  <c r="AX125" i="49" s="1"/>
  <c r="E126" i="49"/>
  <c r="AX126" i="49" s="1"/>
  <c r="E127" i="49"/>
  <c r="E128" i="49"/>
  <c r="AX128" i="49" s="1"/>
  <c r="E129" i="49"/>
  <c r="E2" i="49"/>
  <c r="AX2" i="49" s="1"/>
  <c r="H2" i="49"/>
  <c r="AE145" i="49" a="1"/>
  <c r="AE145" i="49" s="1"/>
  <c r="AE144" i="49" a="1"/>
  <c r="AE144" i="49" s="1"/>
  <c r="AE143" i="49" a="1"/>
  <c r="AE143" i="49" s="1"/>
  <c r="AE142" i="49" a="1"/>
  <c r="AE142" i="49" s="1"/>
  <c r="AE141" i="49" a="1"/>
  <c r="AE141" i="49" s="1"/>
  <c r="AE140" i="49" a="1"/>
  <c r="AE140" i="49" s="1"/>
  <c r="AE139" i="49" a="1"/>
  <c r="AE139" i="49" s="1"/>
  <c r="AE138" i="49" a="1"/>
  <c r="AE138" i="49" s="1"/>
  <c r="AE137" i="49" a="1"/>
  <c r="AE137" i="49" s="1"/>
  <c r="AE136" i="49" a="1"/>
  <c r="AE136" i="49" s="1"/>
  <c r="AE135" i="49" a="1"/>
  <c r="AE135" i="49" s="1"/>
  <c r="AE134" i="49" a="1"/>
  <c r="AE134" i="49" s="1"/>
  <c r="AE133" i="49" a="1"/>
  <c r="AE133" i="49" s="1"/>
  <c r="AE132" i="49" a="1"/>
  <c r="AE132" i="49" s="1"/>
  <c r="AE131" i="49" a="1"/>
  <c r="AE131" i="49" s="1"/>
  <c r="AE130" i="49" a="1"/>
  <c r="AE130" i="49" s="1"/>
  <c r="AT129" i="49"/>
  <c r="AR129" i="49"/>
  <c r="AO129" i="49"/>
  <c r="AT128" i="49"/>
  <c r="AR128" i="49"/>
  <c r="AO128" i="49"/>
  <c r="AT127" i="49"/>
  <c r="AR127" i="49"/>
  <c r="AO127" i="49"/>
  <c r="J127" i="49"/>
  <c r="AT126" i="49"/>
  <c r="AR126" i="49"/>
  <c r="AO126" i="49"/>
  <c r="AT125" i="49"/>
  <c r="AR125" i="49"/>
  <c r="AO125" i="49"/>
  <c r="F125" i="49"/>
  <c r="G125" i="49" s="1"/>
  <c r="W125" i="49" s="1"/>
  <c r="AT124" i="49"/>
  <c r="AR124" i="49"/>
  <c r="AO124" i="49"/>
  <c r="J124" i="49"/>
  <c r="AT123" i="49"/>
  <c r="AR123" i="49"/>
  <c r="AO123" i="49"/>
  <c r="AT122" i="49"/>
  <c r="AR122" i="49"/>
  <c r="AO122" i="49"/>
  <c r="AT121" i="49"/>
  <c r="AR121" i="49"/>
  <c r="AO121" i="49"/>
  <c r="AT120" i="49"/>
  <c r="AR120" i="49"/>
  <c r="AO120" i="49"/>
  <c r="AT119" i="49"/>
  <c r="AR119" i="49"/>
  <c r="AO119" i="49"/>
  <c r="J119" i="49"/>
  <c r="AT118" i="49"/>
  <c r="AR118" i="49"/>
  <c r="AO118" i="49"/>
  <c r="AT117" i="49"/>
  <c r="AR117" i="49"/>
  <c r="AO117" i="49"/>
  <c r="J117" i="49"/>
  <c r="AT116" i="49"/>
  <c r="AR116" i="49"/>
  <c r="AO116" i="49"/>
  <c r="F116" i="49"/>
  <c r="G116" i="49" s="1"/>
  <c r="P116" i="49" s="1"/>
  <c r="AT115" i="49"/>
  <c r="AR115" i="49"/>
  <c r="AO115" i="49"/>
  <c r="F115" i="49"/>
  <c r="G115" i="49" s="1"/>
  <c r="AT114" i="49"/>
  <c r="AR114" i="49"/>
  <c r="AO114" i="49"/>
  <c r="AT113" i="49"/>
  <c r="AR113" i="49"/>
  <c r="AO113" i="49"/>
  <c r="J113" i="49"/>
  <c r="AT112" i="49"/>
  <c r="AR112" i="49"/>
  <c r="AO112" i="49"/>
  <c r="AT111" i="49"/>
  <c r="AR111" i="49"/>
  <c r="AO111" i="49"/>
  <c r="AT110" i="49"/>
  <c r="AR110" i="49"/>
  <c r="AO110" i="49"/>
  <c r="AT109" i="49"/>
  <c r="AR109" i="49"/>
  <c r="AO109" i="49"/>
  <c r="F109" i="49"/>
  <c r="G109" i="49" s="1"/>
  <c r="AT108" i="49"/>
  <c r="AR108" i="49"/>
  <c r="AO108" i="49"/>
  <c r="J108" i="49"/>
  <c r="AT107" i="49"/>
  <c r="AR107" i="49"/>
  <c r="AO107" i="49"/>
  <c r="F107" i="49"/>
  <c r="G107" i="49" s="1"/>
  <c r="Z107" i="49" s="1"/>
  <c r="AZ107" i="49" s="1"/>
  <c r="AT106" i="49"/>
  <c r="AR106" i="49"/>
  <c r="AO106" i="49"/>
  <c r="AT105" i="49"/>
  <c r="AR105" i="49"/>
  <c r="AO105" i="49"/>
  <c r="AT104" i="49"/>
  <c r="AR104" i="49"/>
  <c r="AO104" i="49"/>
  <c r="A104" i="49"/>
  <c r="D104" i="49"/>
  <c r="AT103" i="49"/>
  <c r="AR103" i="49"/>
  <c r="AO103" i="49"/>
  <c r="J103" i="49"/>
  <c r="M103" i="49" s="1"/>
  <c r="AT102" i="49"/>
  <c r="AR102" i="49"/>
  <c r="AO102" i="49"/>
  <c r="AT101" i="49"/>
  <c r="AR101" i="49"/>
  <c r="AO101" i="49"/>
  <c r="AT100" i="49"/>
  <c r="AR100" i="49"/>
  <c r="AO100" i="49"/>
  <c r="A100" i="49"/>
  <c r="AT99" i="49"/>
  <c r="AR99" i="49"/>
  <c r="AO99" i="49"/>
  <c r="F99" i="49"/>
  <c r="G99" i="49" s="1"/>
  <c r="D99" i="49"/>
  <c r="AT98" i="49"/>
  <c r="AR98" i="49"/>
  <c r="AO98" i="49"/>
  <c r="AT97" i="49"/>
  <c r="AR97" i="49"/>
  <c r="AO97" i="49"/>
  <c r="AT96" i="49"/>
  <c r="AR96" i="49"/>
  <c r="AO96" i="49"/>
  <c r="F96" i="49"/>
  <c r="G96" i="49" s="1"/>
  <c r="W96" i="49" s="1"/>
  <c r="AT95" i="49"/>
  <c r="AR95" i="49"/>
  <c r="AO95" i="49"/>
  <c r="AT94" i="49"/>
  <c r="AR94" i="49"/>
  <c r="AO94" i="49"/>
  <c r="AT93" i="49"/>
  <c r="AR93" i="49"/>
  <c r="AO93" i="49"/>
  <c r="F93" i="49"/>
  <c r="G93" i="49" s="1"/>
  <c r="AT92" i="49"/>
  <c r="AR92" i="49"/>
  <c r="AO92" i="49"/>
  <c r="J92" i="49"/>
  <c r="AT91" i="49"/>
  <c r="AR91" i="49"/>
  <c r="AO91" i="49"/>
  <c r="F91" i="49"/>
  <c r="G91" i="49" s="1"/>
  <c r="AT90" i="49"/>
  <c r="AR90" i="49"/>
  <c r="AO90" i="49"/>
  <c r="AT89" i="49"/>
  <c r="AR89" i="49"/>
  <c r="AO89" i="49"/>
  <c r="AT88" i="49"/>
  <c r="AR88" i="49"/>
  <c r="AO88" i="49"/>
  <c r="AT87" i="49"/>
  <c r="AR87" i="49"/>
  <c r="AO87" i="49"/>
  <c r="F87" i="49"/>
  <c r="G87" i="49" s="1"/>
  <c r="R87" i="49" s="1"/>
  <c r="AT86" i="49"/>
  <c r="AR86" i="49"/>
  <c r="AO86" i="49"/>
  <c r="J86" i="49"/>
  <c r="F86" i="49"/>
  <c r="G86" i="49" s="1"/>
  <c r="AT85" i="49"/>
  <c r="AR85" i="49"/>
  <c r="AO85" i="49"/>
  <c r="J85" i="49"/>
  <c r="N85" i="49" s="1"/>
  <c r="AT84" i="49"/>
  <c r="AR84" i="49"/>
  <c r="AO84" i="49"/>
  <c r="AT83" i="49"/>
  <c r="AR83" i="49"/>
  <c r="AO83" i="49"/>
  <c r="F83" i="49"/>
  <c r="G83" i="49" s="1"/>
  <c r="AT82" i="49"/>
  <c r="AR82" i="49"/>
  <c r="AO82" i="49"/>
  <c r="AT81" i="49"/>
  <c r="AR81" i="49"/>
  <c r="AO81" i="49"/>
  <c r="L81" i="49"/>
  <c r="J81" i="49"/>
  <c r="M81" i="49" s="1"/>
  <c r="AT80" i="49"/>
  <c r="AR80" i="49"/>
  <c r="AO80" i="49"/>
  <c r="AT79" i="49"/>
  <c r="AR79" i="49"/>
  <c r="AO79" i="49"/>
  <c r="J79" i="49"/>
  <c r="N79" i="49" s="1"/>
  <c r="AT78" i="49"/>
  <c r="AR78" i="49"/>
  <c r="AO78" i="49"/>
  <c r="J78" i="49"/>
  <c r="AT77" i="49"/>
  <c r="AR77" i="49"/>
  <c r="AO77" i="49"/>
  <c r="AT76" i="49"/>
  <c r="AR76" i="49"/>
  <c r="AO76" i="49"/>
  <c r="AT75" i="49"/>
  <c r="AR75" i="49"/>
  <c r="AO75" i="49"/>
  <c r="F75" i="49"/>
  <c r="G75" i="49" s="1"/>
  <c r="AT74" i="49"/>
  <c r="AR74" i="49"/>
  <c r="AO74" i="49"/>
  <c r="AT73" i="49"/>
  <c r="AO73" i="49"/>
  <c r="J73" i="49"/>
  <c r="AT72" i="49"/>
  <c r="AO72" i="49"/>
  <c r="D72" i="49"/>
  <c r="A72" i="49"/>
  <c r="AT71" i="49"/>
  <c r="AO71" i="49"/>
  <c r="AT70" i="49"/>
  <c r="AO70" i="49"/>
  <c r="J70" i="49"/>
  <c r="M70" i="49" s="1"/>
  <c r="D70" i="49"/>
  <c r="A70" i="49"/>
  <c r="AT69" i="49"/>
  <c r="AO69" i="49"/>
  <c r="D69" i="49"/>
  <c r="AT68" i="49"/>
  <c r="AO68" i="49"/>
  <c r="J68" i="49"/>
  <c r="N68" i="49" s="1"/>
  <c r="D68" i="49"/>
  <c r="A68" i="49"/>
  <c r="AT67" i="49"/>
  <c r="AO67" i="49"/>
  <c r="F67" i="49"/>
  <c r="G67" i="49" s="1"/>
  <c r="D67" i="49"/>
  <c r="AT66" i="49"/>
  <c r="AO66" i="49"/>
  <c r="AT65" i="49"/>
  <c r="J65" i="49"/>
  <c r="AT64" i="49"/>
  <c r="AH64" i="49"/>
  <c r="F64" i="49"/>
  <c r="G64" i="49" s="1"/>
  <c r="D64" i="49"/>
  <c r="AT63" i="49"/>
  <c r="D63" i="49"/>
  <c r="A63" i="49"/>
  <c r="AT62" i="49"/>
  <c r="F62" i="49"/>
  <c r="G62" i="49" s="1"/>
  <c r="A62" i="49"/>
  <c r="AT61" i="49"/>
  <c r="N61" i="49"/>
  <c r="A61" i="49"/>
  <c r="AT60" i="49"/>
  <c r="J60" i="49"/>
  <c r="M60" i="49" s="1"/>
  <c r="D60" i="49"/>
  <c r="A60" i="49"/>
  <c r="AT59" i="49"/>
  <c r="AH59" i="49"/>
  <c r="F59" i="49"/>
  <c r="G59" i="49" s="1"/>
  <c r="D59" i="49"/>
  <c r="AT58" i="49"/>
  <c r="AT57" i="49"/>
  <c r="J57" i="49"/>
  <c r="N57" i="49" s="1"/>
  <c r="D57" i="49"/>
  <c r="AT56" i="49"/>
  <c r="D56" i="49"/>
  <c r="A56" i="49"/>
  <c r="AT55" i="49"/>
  <c r="F55" i="49"/>
  <c r="G55" i="49" s="1"/>
  <c r="P55" i="49" s="1"/>
  <c r="D55" i="49"/>
  <c r="A55" i="49"/>
  <c r="AT54" i="49"/>
  <c r="D54" i="49"/>
  <c r="A54" i="49"/>
  <c r="AT53" i="49"/>
  <c r="J53" i="49"/>
  <c r="F53" i="49"/>
  <c r="G53" i="49" s="1"/>
  <c r="U53" i="49" s="1"/>
  <c r="AH53" i="49"/>
  <c r="D53" i="49"/>
  <c r="A53" i="49"/>
  <c r="AT52" i="49"/>
  <c r="J52" i="49"/>
  <c r="M52" i="49" s="1"/>
  <c r="AH52" i="49"/>
  <c r="AT51" i="49"/>
  <c r="A51" i="49"/>
  <c r="AT50" i="49"/>
  <c r="A50" i="49"/>
  <c r="AT49" i="49"/>
  <c r="AJ49" i="49"/>
  <c r="AL49" i="49" s="1"/>
  <c r="F49" i="49"/>
  <c r="G49" i="49" s="1"/>
  <c r="D49" i="49"/>
  <c r="A49" i="49"/>
  <c r="AT48" i="49"/>
  <c r="AJ48" i="49"/>
  <c r="AL48" i="49" s="1"/>
  <c r="AH48" i="49"/>
  <c r="F48" i="49"/>
  <c r="G48" i="49" s="1"/>
  <c r="AA48" i="49" s="1"/>
  <c r="D48" i="49"/>
  <c r="A48" i="49"/>
  <c r="AT47" i="49"/>
  <c r="AJ47" i="49"/>
  <c r="AL47" i="49" s="1"/>
  <c r="F47" i="49"/>
  <c r="G47" i="49" s="1"/>
  <c r="AT46" i="49"/>
  <c r="AJ46" i="49"/>
  <c r="AL46" i="49" s="1"/>
  <c r="J46" i="49"/>
  <c r="L46" i="49" s="1"/>
  <c r="D46" i="49"/>
  <c r="AT45" i="49"/>
  <c r="AJ45" i="49"/>
  <c r="AL45" i="49" s="1"/>
  <c r="N45" i="49"/>
  <c r="D45" i="49"/>
  <c r="AT44" i="49"/>
  <c r="AJ44" i="49"/>
  <c r="AL44" i="49" s="1"/>
  <c r="J44" i="49"/>
  <c r="AT43" i="49"/>
  <c r="AJ43" i="49"/>
  <c r="AL43" i="49" s="1"/>
  <c r="AH43" i="49"/>
  <c r="F43" i="49"/>
  <c r="G43" i="49" s="1"/>
  <c r="AT42" i="49"/>
  <c r="AJ42" i="49"/>
  <c r="AL42" i="49"/>
  <c r="AT41" i="49"/>
  <c r="AJ41" i="49"/>
  <c r="AK41" i="49" s="1"/>
  <c r="J41" i="49"/>
  <c r="D41" i="49"/>
  <c r="A41" i="49"/>
  <c r="AT40" i="49"/>
  <c r="AJ40" i="49"/>
  <c r="AK40" i="49" s="1"/>
  <c r="F40" i="49"/>
  <c r="G40" i="49" s="1"/>
  <c r="AT39" i="49"/>
  <c r="AJ39" i="49"/>
  <c r="AK39" i="49" s="1"/>
  <c r="J39" i="49"/>
  <c r="AT38" i="49"/>
  <c r="AJ38" i="49"/>
  <c r="AK38" i="49" s="1"/>
  <c r="AT37" i="49"/>
  <c r="AJ37" i="49"/>
  <c r="AK37" i="49" s="1"/>
  <c r="D37" i="49"/>
  <c r="A37" i="49"/>
  <c r="AT36" i="49"/>
  <c r="AJ36" i="49"/>
  <c r="AK36" i="49" s="1"/>
  <c r="J36" i="49"/>
  <c r="A36" i="49"/>
  <c r="AT35" i="49"/>
  <c r="AJ35" i="49"/>
  <c r="AK35" i="49" s="1"/>
  <c r="AH35" i="49"/>
  <c r="D35" i="49"/>
  <c r="A35" i="49"/>
  <c r="AT34" i="49"/>
  <c r="AJ34" i="49"/>
  <c r="AK34" i="49" s="1"/>
  <c r="AT33" i="49"/>
  <c r="AT32" i="49"/>
  <c r="D32" i="49"/>
  <c r="A32" i="49"/>
  <c r="AT31" i="49"/>
  <c r="AT30" i="49"/>
  <c r="J30" i="49"/>
  <c r="L30" i="49" s="1"/>
  <c r="AT29" i="49"/>
  <c r="J29" i="49"/>
  <c r="A29" i="49"/>
  <c r="AT28" i="49"/>
  <c r="AT27" i="49"/>
  <c r="AT26" i="49"/>
  <c r="AT25" i="49"/>
  <c r="AO25" i="49"/>
  <c r="D25" i="49"/>
  <c r="A25" i="49"/>
  <c r="AT24" i="49"/>
  <c r="AO24" i="49"/>
  <c r="AT23" i="49"/>
  <c r="AO23" i="49"/>
  <c r="J23" i="49"/>
  <c r="AT22" i="49"/>
  <c r="AO22" i="49"/>
  <c r="AT21" i="49"/>
  <c r="AO21" i="49"/>
  <c r="J21" i="49"/>
  <c r="D21" i="49"/>
  <c r="A21" i="49"/>
  <c r="AT20" i="49"/>
  <c r="AO20" i="49"/>
  <c r="D20" i="49"/>
  <c r="A20" i="49"/>
  <c r="AT19" i="49"/>
  <c r="AO19" i="49"/>
  <c r="AT18" i="49"/>
  <c r="AO18" i="49"/>
  <c r="AT17" i="49"/>
  <c r="AO17" i="49"/>
  <c r="D17" i="49"/>
  <c r="A17" i="49"/>
  <c r="AT16" i="49"/>
  <c r="AO16" i="49"/>
  <c r="AH16" i="49"/>
  <c r="D16" i="49"/>
  <c r="AT15" i="49"/>
  <c r="AO15" i="49"/>
  <c r="J15" i="49"/>
  <c r="D15" i="49"/>
  <c r="A15" i="49"/>
  <c r="AT14" i="49"/>
  <c r="AO14" i="49"/>
  <c r="J14" i="49"/>
  <c r="L14" i="49" s="1"/>
  <c r="A14" i="49"/>
  <c r="AT13" i="49"/>
  <c r="AO13" i="49"/>
  <c r="AH13" i="49"/>
  <c r="L13" i="49"/>
  <c r="N13" i="49"/>
  <c r="F13" i="49"/>
  <c r="G13" i="49" s="1"/>
  <c r="D13" i="49"/>
  <c r="AT12" i="49"/>
  <c r="AO12" i="49"/>
  <c r="D12" i="49"/>
  <c r="A12" i="49"/>
  <c r="AT11" i="49"/>
  <c r="AO11" i="49"/>
  <c r="AT10" i="49"/>
  <c r="AO10" i="49"/>
  <c r="AT9" i="49"/>
  <c r="AO9" i="49"/>
  <c r="AT8" i="49"/>
  <c r="AO8" i="49"/>
  <c r="F8" i="49"/>
  <c r="G8" i="49" s="1"/>
  <c r="D8" i="49"/>
  <c r="AT7" i="49"/>
  <c r="AO7" i="49"/>
  <c r="AT6" i="49"/>
  <c r="AO6" i="49"/>
  <c r="AT5" i="49"/>
  <c r="AO5" i="49"/>
  <c r="J5" i="49"/>
  <c r="F5" i="49"/>
  <c r="G5" i="49" s="1"/>
  <c r="AH5" i="49"/>
  <c r="D5" i="49"/>
  <c r="AT4" i="49"/>
  <c r="AO4" i="49"/>
  <c r="AT3" i="49"/>
  <c r="AO3" i="49"/>
  <c r="F3" i="49"/>
  <c r="G3" i="49" s="1"/>
  <c r="V3" i="49" s="1"/>
  <c r="AY3" i="49" s="1"/>
  <c r="AH3" i="49"/>
  <c r="D3" i="49"/>
  <c r="A3" i="49"/>
  <c r="AT2" i="49"/>
  <c r="AO2" i="49"/>
  <c r="AC2" i="49"/>
  <c r="J2" i="49"/>
  <c r="L2" i="49" s="1"/>
  <c r="D2" i="49"/>
  <c r="E2" i="48"/>
  <c r="AX2" i="48" s="1"/>
  <c r="E3" i="48"/>
  <c r="AX3" i="48" s="1"/>
  <c r="E4" i="48"/>
  <c r="AX4" i="48" s="1"/>
  <c r="E5" i="48"/>
  <c r="AX5" i="48" s="1"/>
  <c r="E6" i="48"/>
  <c r="E7" i="48"/>
  <c r="AX7" i="48" s="1"/>
  <c r="E8" i="48"/>
  <c r="AX8" i="48" s="1"/>
  <c r="E9" i="48"/>
  <c r="AX9" i="48" s="1"/>
  <c r="E10" i="48"/>
  <c r="AX10" i="48" s="1"/>
  <c r="E11" i="48"/>
  <c r="AX11" i="48" s="1"/>
  <c r="E12" i="48"/>
  <c r="AX12" i="48" s="1"/>
  <c r="E13" i="48"/>
  <c r="AX13" i="48" s="1"/>
  <c r="E14" i="48"/>
  <c r="AH14" i="48" s="1"/>
  <c r="E15" i="48"/>
  <c r="AX15" i="48" s="1"/>
  <c r="E16" i="48"/>
  <c r="AX16" i="48" s="1"/>
  <c r="E17" i="48"/>
  <c r="E18" i="48"/>
  <c r="E19" i="48"/>
  <c r="AX19" i="48" s="1"/>
  <c r="E20" i="48"/>
  <c r="AX20" i="48" s="1"/>
  <c r="E21" i="48"/>
  <c r="AX21" i="48" s="1"/>
  <c r="E22" i="48"/>
  <c r="E23" i="48"/>
  <c r="AX23" i="48" s="1"/>
  <c r="E24" i="48"/>
  <c r="AX24" i="48" s="1"/>
  <c r="E25" i="48"/>
  <c r="AH25" i="48" s="1"/>
  <c r="E26" i="48"/>
  <c r="AX26" i="48" s="1"/>
  <c r="E27" i="48"/>
  <c r="AX27" i="48" s="1"/>
  <c r="E28" i="48"/>
  <c r="AX28" i="48" s="1"/>
  <c r="E29" i="48"/>
  <c r="AX29" i="48" s="1"/>
  <c r="E30" i="48"/>
  <c r="AX30" i="48" s="1"/>
  <c r="E31" i="48"/>
  <c r="AX31" i="48" s="1"/>
  <c r="E32" i="48"/>
  <c r="AX32" i="48" s="1"/>
  <c r="E33" i="48"/>
  <c r="AH33" i="48" s="1"/>
  <c r="A33" i="48"/>
  <c r="E34" i="48"/>
  <c r="AX34" i="48" s="1"/>
  <c r="E35" i="48"/>
  <c r="E36" i="48"/>
  <c r="AX36" i="48" s="1"/>
  <c r="E37" i="48"/>
  <c r="F37" i="48" s="1"/>
  <c r="G37" i="48" s="1"/>
  <c r="E38" i="48"/>
  <c r="AX38" i="48" s="1"/>
  <c r="E39" i="48"/>
  <c r="AX39" i="48" s="1"/>
  <c r="E40" i="48"/>
  <c r="E41" i="48"/>
  <c r="AH41" i="48" s="1"/>
  <c r="E42" i="48"/>
  <c r="AX42" i="48" s="1"/>
  <c r="E43" i="48"/>
  <c r="AH43" i="48" s="1"/>
  <c r="E44" i="48"/>
  <c r="AX44" i="48" s="1"/>
  <c r="E45" i="48"/>
  <c r="AX45" i="48" s="1"/>
  <c r="E46" i="48"/>
  <c r="E47" i="48"/>
  <c r="AX47" i="48" s="1"/>
  <c r="E48" i="48"/>
  <c r="AH48" i="48" s="1"/>
  <c r="E49" i="48"/>
  <c r="AX49" i="48" s="1"/>
  <c r="E50" i="48"/>
  <c r="AX50" i="48" s="1"/>
  <c r="E51" i="48"/>
  <c r="AX51" i="48" s="1"/>
  <c r="E52" i="48"/>
  <c r="AX52" i="48" s="1"/>
  <c r="E53" i="48"/>
  <c r="AX53" i="48" s="1"/>
  <c r="E54" i="48"/>
  <c r="AX54" i="48" s="1"/>
  <c r="E55" i="48"/>
  <c r="AX55" i="48" s="1"/>
  <c r="E56" i="48"/>
  <c r="AX56" i="48" s="1"/>
  <c r="E57" i="48"/>
  <c r="AX57" i="48" s="1"/>
  <c r="E58" i="48"/>
  <c r="AX58" i="48" s="1"/>
  <c r="E59" i="48"/>
  <c r="AX59" i="48" s="1"/>
  <c r="E60" i="48"/>
  <c r="E61" i="48"/>
  <c r="AH61" i="48" s="1"/>
  <c r="E62" i="48"/>
  <c r="E63" i="48"/>
  <c r="F63" i="48" s="1"/>
  <c r="G63" i="48" s="1"/>
  <c r="E64" i="48"/>
  <c r="F64" i="48" s="1"/>
  <c r="G64" i="48" s="1"/>
  <c r="E65" i="48"/>
  <c r="AH65" i="48" s="1"/>
  <c r="E66" i="48"/>
  <c r="AX66" i="48" s="1"/>
  <c r="E67" i="48"/>
  <c r="AX67" i="48" s="1"/>
  <c r="E68" i="48"/>
  <c r="AX68" i="48" s="1"/>
  <c r="E69" i="48"/>
  <c r="AX69" i="48" s="1"/>
  <c r="E70" i="48"/>
  <c r="AX70" i="48" s="1"/>
  <c r="E71" i="48"/>
  <c r="E72" i="48"/>
  <c r="AX72" i="48" s="1"/>
  <c r="E73" i="48"/>
  <c r="E74" i="48"/>
  <c r="E75" i="48"/>
  <c r="AX75" i="48" s="1"/>
  <c r="E76" i="48"/>
  <c r="E77" i="48"/>
  <c r="AX77" i="48" s="1"/>
  <c r="E78" i="48"/>
  <c r="AX78" i="48" s="1"/>
  <c r="E79" i="48"/>
  <c r="E80" i="48"/>
  <c r="AX80" i="48" s="1"/>
  <c r="E81" i="48"/>
  <c r="AX81" i="48" s="1"/>
  <c r="E82" i="48"/>
  <c r="E83" i="48"/>
  <c r="AX83" i="48" s="1"/>
  <c r="E84" i="48"/>
  <c r="AX84" i="48" s="1"/>
  <c r="E85" i="48"/>
  <c r="AX85" i="48" s="1"/>
  <c r="E86" i="48"/>
  <c r="AX86" i="48" s="1"/>
  <c r="E87" i="48"/>
  <c r="E88" i="48"/>
  <c r="AX88" i="48" s="1"/>
  <c r="E89" i="48"/>
  <c r="AX89" i="48" s="1"/>
  <c r="E90" i="48"/>
  <c r="E91" i="48"/>
  <c r="E92" i="48"/>
  <c r="AX92" i="48" s="1"/>
  <c r="E93" i="48"/>
  <c r="AX93" i="48" s="1"/>
  <c r="E94" i="48"/>
  <c r="E95" i="48"/>
  <c r="AX95" i="48" s="1"/>
  <c r="E96" i="48"/>
  <c r="E97" i="48"/>
  <c r="AX97" i="48" s="1"/>
  <c r="E98" i="48"/>
  <c r="E99" i="48"/>
  <c r="AX99" i="48" s="1"/>
  <c r="E100" i="48"/>
  <c r="AX100" i="48" s="1"/>
  <c r="E101" i="48"/>
  <c r="E102" i="48"/>
  <c r="AX102" i="48" s="1"/>
  <c r="E103" i="48"/>
  <c r="AX103" i="48" s="1"/>
  <c r="E104" i="48"/>
  <c r="E105" i="48"/>
  <c r="AX105" i="48" s="1"/>
  <c r="E106" i="48"/>
  <c r="AX106" i="48" s="1"/>
  <c r="E107" i="48"/>
  <c r="E108" i="48"/>
  <c r="AX108" i="48" s="1"/>
  <c r="E109" i="48"/>
  <c r="AX109" i="48" s="1"/>
  <c r="E110" i="48"/>
  <c r="AX110" i="48" s="1"/>
  <c r="E111" i="48"/>
  <c r="AX111" i="48" s="1"/>
  <c r="E112" i="48"/>
  <c r="AX112" i="48" s="1"/>
  <c r="E113" i="48"/>
  <c r="AX113" i="48" s="1"/>
  <c r="E114" i="48"/>
  <c r="E115" i="48"/>
  <c r="AX115" i="48" s="1"/>
  <c r="E116" i="48"/>
  <c r="AX116" i="48" s="1"/>
  <c r="E117" i="48"/>
  <c r="AX117" i="48" s="1"/>
  <c r="E118" i="48"/>
  <c r="E119" i="48"/>
  <c r="AX119" i="48" s="1"/>
  <c r="E120" i="48"/>
  <c r="AX120" i="48" s="1"/>
  <c r="E121" i="48"/>
  <c r="AX121" i="48" s="1"/>
  <c r="E122" i="48"/>
  <c r="AX122" i="48" s="1"/>
  <c r="E123" i="48"/>
  <c r="AX123" i="48" s="1"/>
  <c r="E124" i="48"/>
  <c r="E125" i="48"/>
  <c r="AX125" i="48" s="1"/>
  <c r="E126" i="48"/>
  <c r="E127" i="48"/>
  <c r="AX127" i="48" s="1"/>
  <c r="E128" i="48"/>
  <c r="AX128" i="48" s="1"/>
  <c r="E129" i="48"/>
  <c r="H3" i="48"/>
  <c r="J3" i="48" s="1"/>
  <c r="M3" i="48" s="1"/>
  <c r="H4" i="48"/>
  <c r="J4" i="48" s="1"/>
  <c r="H5" i="48"/>
  <c r="J5" i="48" s="1"/>
  <c r="L5" i="48" s="1"/>
  <c r="H6" i="48"/>
  <c r="J6" i="48" s="1"/>
  <c r="N6" i="48" s="1"/>
  <c r="H7" i="48"/>
  <c r="J7" i="48" s="1"/>
  <c r="H8" i="48"/>
  <c r="H9" i="48"/>
  <c r="J9" i="48" s="1"/>
  <c r="H10" i="48"/>
  <c r="J10" i="48" s="1"/>
  <c r="H11" i="48"/>
  <c r="J11" i="48" s="1"/>
  <c r="L11" i="48" s="1"/>
  <c r="H12" i="48"/>
  <c r="J12" i="48" s="1"/>
  <c r="N12" i="48" s="1"/>
  <c r="H13" i="48"/>
  <c r="J13" i="48" s="1"/>
  <c r="H14" i="48"/>
  <c r="J14" i="48" s="1"/>
  <c r="H15" i="48"/>
  <c r="H16" i="48"/>
  <c r="J16" i="48" s="1"/>
  <c r="H17" i="48"/>
  <c r="J17" i="48" s="1"/>
  <c r="H18" i="48"/>
  <c r="J18" i="48" s="1"/>
  <c r="L18" i="48" s="1"/>
  <c r="H19" i="48"/>
  <c r="J19" i="48" s="1"/>
  <c r="N19" i="48" s="1"/>
  <c r="H20" i="48"/>
  <c r="J20" i="48" s="1"/>
  <c r="L20" i="48" s="1"/>
  <c r="H21" i="48"/>
  <c r="J21" i="48" s="1"/>
  <c r="H22" i="48"/>
  <c r="J22" i="48" s="1"/>
  <c r="L22" i="48" s="1"/>
  <c r="H23" i="48"/>
  <c r="J23" i="48" s="1"/>
  <c r="N23" i="48" s="1"/>
  <c r="H24" i="48"/>
  <c r="J24" i="48" s="1"/>
  <c r="N24" i="48" s="1"/>
  <c r="H25" i="48"/>
  <c r="J25" i="48" s="1"/>
  <c r="H26" i="48"/>
  <c r="J26" i="48" s="1"/>
  <c r="N26" i="48" s="1"/>
  <c r="H27" i="48"/>
  <c r="J27" i="48" s="1"/>
  <c r="H28" i="48"/>
  <c r="J28" i="48" s="1"/>
  <c r="L28" i="48" s="1"/>
  <c r="H29" i="48"/>
  <c r="J29" i="48" s="1"/>
  <c r="H30" i="48"/>
  <c r="J30" i="48" s="1"/>
  <c r="H31" i="48"/>
  <c r="J31" i="48" s="1"/>
  <c r="L31" i="48" s="1"/>
  <c r="H32" i="48"/>
  <c r="J32" i="48" s="1"/>
  <c r="H33" i="48"/>
  <c r="J33" i="48" s="1"/>
  <c r="N33" i="48" s="1"/>
  <c r="H34" i="48"/>
  <c r="J34" i="48" s="1"/>
  <c r="L34" i="48" s="1"/>
  <c r="H35" i="48"/>
  <c r="J35" i="48" s="1"/>
  <c r="N35" i="48" s="1"/>
  <c r="H36" i="48"/>
  <c r="J36" i="48" s="1"/>
  <c r="H37" i="48"/>
  <c r="J37" i="48" s="1"/>
  <c r="H38" i="48"/>
  <c r="J38" i="48" s="1"/>
  <c r="M38" i="48" s="1"/>
  <c r="H39" i="48"/>
  <c r="J39" i="48" s="1"/>
  <c r="N39" i="48" s="1"/>
  <c r="H40" i="48"/>
  <c r="J40" i="48" s="1"/>
  <c r="M40" i="48" s="1"/>
  <c r="H41" i="48"/>
  <c r="J41" i="48" s="1"/>
  <c r="H42" i="48"/>
  <c r="J42" i="48" s="1"/>
  <c r="M42" i="48" s="1"/>
  <c r="H43" i="48"/>
  <c r="J43" i="48" s="1"/>
  <c r="H44" i="48"/>
  <c r="J44" i="48" s="1"/>
  <c r="M44" i="48" s="1"/>
  <c r="H45" i="48"/>
  <c r="J45" i="48" s="1"/>
  <c r="H46" i="48"/>
  <c r="J46" i="48" s="1"/>
  <c r="M46" i="48" s="1"/>
  <c r="H47" i="48"/>
  <c r="H48" i="48"/>
  <c r="J48" i="48" s="1"/>
  <c r="L48" i="48" s="1"/>
  <c r="H49" i="48"/>
  <c r="H50" i="48"/>
  <c r="J50" i="48" s="1"/>
  <c r="H51" i="48"/>
  <c r="J51" i="48" s="1"/>
  <c r="L51" i="48" s="1"/>
  <c r="H52" i="48"/>
  <c r="J52" i="48" s="1"/>
  <c r="M52" i="48" s="1"/>
  <c r="H53" i="48"/>
  <c r="J53" i="48" s="1"/>
  <c r="M53" i="48" s="1"/>
  <c r="H54" i="48"/>
  <c r="J54" i="48" s="1"/>
  <c r="H55" i="48"/>
  <c r="J55" i="48" s="1"/>
  <c r="L55" i="48" s="1"/>
  <c r="H56" i="48"/>
  <c r="J56" i="48" s="1"/>
  <c r="L56" i="48" s="1"/>
  <c r="H57" i="48"/>
  <c r="H58" i="48"/>
  <c r="J58" i="48" s="1"/>
  <c r="H59" i="48"/>
  <c r="J59" i="48" s="1"/>
  <c r="M59" i="48" s="1"/>
  <c r="H60" i="48"/>
  <c r="J60" i="48" s="1"/>
  <c r="H61" i="48"/>
  <c r="J61" i="48" s="1"/>
  <c r="N61" i="48" s="1"/>
  <c r="H62" i="48"/>
  <c r="J62" i="48" s="1"/>
  <c r="M62" i="48" s="1"/>
  <c r="H63" i="48"/>
  <c r="J63" i="48" s="1"/>
  <c r="L63" i="48" s="1"/>
  <c r="H64" i="48"/>
  <c r="H65" i="48"/>
  <c r="H66" i="48"/>
  <c r="J66" i="48" s="1"/>
  <c r="M66" i="48" s="1"/>
  <c r="H67" i="48"/>
  <c r="J67" i="48" s="1"/>
  <c r="L67" i="48" s="1"/>
  <c r="H68" i="48"/>
  <c r="J68" i="48" s="1"/>
  <c r="H69" i="48"/>
  <c r="J69" i="48" s="1"/>
  <c r="H70" i="48"/>
  <c r="J70" i="48" s="1"/>
  <c r="H71" i="48"/>
  <c r="J71" i="48" s="1"/>
  <c r="L71" i="48" s="1"/>
  <c r="H72" i="48"/>
  <c r="H73" i="48"/>
  <c r="H74" i="48"/>
  <c r="J74" i="48" s="1"/>
  <c r="H75" i="48"/>
  <c r="J75" i="48" s="1"/>
  <c r="N75" i="48" s="1"/>
  <c r="H76" i="48"/>
  <c r="J76" i="48" s="1"/>
  <c r="H77" i="48"/>
  <c r="J77" i="48" s="1"/>
  <c r="H78" i="48"/>
  <c r="H79" i="48"/>
  <c r="J79" i="48" s="1"/>
  <c r="H80" i="48"/>
  <c r="H81" i="48"/>
  <c r="H82" i="48"/>
  <c r="J82" i="48" s="1"/>
  <c r="L82" i="48" s="1"/>
  <c r="H83" i="48"/>
  <c r="J83" i="48" s="1"/>
  <c r="N83" i="48" s="1"/>
  <c r="H84" i="48"/>
  <c r="J84" i="48" s="1"/>
  <c r="M84" i="48" s="1"/>
  <c r="H85" i="48"/>
  <c r="J85" i="48" s="1"/>
  <c r="L85" i="48" s="1"/>
  <c r="H86" i="48"/>
  <c r="J86" i="48" s="1"/>
  <c r="L86" i="48" s="1"/>
  <c r="H87" i="48"/>
  <c r="J87" i="48" s="1"/>
  <c r="N87" i="48" s="1"/>
  <c r="H88" i="48"/>
  <c r="J88" i="48" s="1"/>
  <c r="H89" i="48"/>
  <c r="J89" i="48" s="1"/>
  <c r="H90" i="48"/>
  <c r="J90" i="48" s="1"/>
  <c r="H91" i="48"/>
  <c r="J91" i="48" s="1"/>
  <c r="L91" i="48" s="1"/>
  <c r="H92" i="48"/>
  <c r="J92" i="48" s="1"/>
  <c r="M92" i="48" s="1"/>
  <c r="H93" i="48"/>
  <c r="J93" i="48" s="1"/>
  <c r="M93" i="48" s="1"/>
  <c r="H94" i="48"/>
  <c r="J94" i="48" s="1"/>
  <c r="H95" i="48"/>
  <c r="J95" i="48" s="1"/>
  <c r="N95" i="48" s="1"/>
  <c r="H96" i="48"/>
  <c r="J96" i="48" s="1"/>
  <c r="H97" i="48"/>
  <c r="H98" i="48"/>
  <c r="J98" i="48" s="1"/>
  <c r="N98" i="48" s="1"/>
  <c r="H99" i="48"/>
  <c r="J99" i="48" s="1"/>
  <c r="L99" i="48" s="1"/>
  <c r="H100" i="48"/>
  <c r="J100" i="48" s="1"/>
  <c r="H101" i="48"/>
  <c r="J101" i="48" s="1"/>
  <c r="N101" i="48" s="1"/>
  <c r="H102" i="48"/>
  <c r="J102" i="48" s="1"/>
  <c r="H103" i="48"/>
  <c r="J103" i="48" s="1"/>
  <c r="L103" i="48" s="1"/>
  <c r="H104" i="48"/>
  <c r="J104" i="48" s="1"/>
  <c r="H105" i="48"/>
  <c r="J105" i="48" s="1"/>
  <c r="H106" i="48"/>
  <c r="J106" i="48" s="1"/>
  <c r="M106" i="48" s="1"/>
  <c r="H107" i="48"/>
  <c r="J107" i="48" s="1"/>
  <c r="L107" i="48" s="1"/>
  <c r="H108" i="48"/>
  <c r="J108" i="48" s="1"/>
  <c r="N108" i="48" s="1"/>
  <c r="H109" i="48"/>
  <c r="J109" i="48" s="1"/>
  <c r="M109" i="48" s="1"/>
  <c r="H110" i="48"/>
  <c r="J110" i="48" s="1"/>
  <c r="H111" i="48"/>
  <c r="J111" i="48" s="1"/>
  <c r="H112" i="48"/>
  <c r="J112" i="48" s="1"/>
  <c r="H113" i="48"/>
  <c r="J113" i="48" s="1"/>
  <c r="H114" i="48"/>
  <c r="J114" i="48" s="1"/>
  <c r="N114" i="48" s="1"/>
  <c r="H115" i="48"/>
  <c r="J115" i="48" s="1"/>
  <c r="M115" i="48" s="1"/>
  <c r="H116" i="48"/>
  <c r="J116" i="48" s="1"/>
  <c r="L116" i="48" s="1"/>
  <c r="H117" i="48"/>
  <c r="J117" i="48" s="1"/>
  <c r="N117" i="48" s="1"/>
  <c r="H118" i="48"/>
  <c r="H119" i="48"/>
  <c r="J119" i="48" s="1"/>
  <c r="M119" i="48" s="1"/>
  <c r="H120" i="48"/>
  <c r="J120" i="48" s="1"/>
  <c r="N120" i="48" s="1"/>
  <c r="H121" i="48"/>
  <c r="J121" i="48" s="1"/>
  <c r="H122" i="48"/>
  <c r="J122" i="48"/>
  <c r="M122" i="48" s="1"/>
  <c r="H123" i="48"/>
  <c r="J123" i="48" s="1"/>
  <c r="N123" i="48" s="1"/>
  <c r="H124" i="48"/>
  <c r="J124" i="48" s="1"/>
  <c r="N124" i="48" s="1"/>
  <c r="H125" i="48"/>
  <c r="J125" i="48" s="1"/>
  <c r="H126" i="48"/>
  <c r="J126" i="48" s="1"/>
  <c r="L126" i="48" s="1"/>
  <c r="H127" i="48"/>
  <c r="J127" i="48" s="1"/>
  <c r="N127" i="48" s="1"/>
  <c r="H128" i="48"/>
  <c r="H129" i="48"/>
  <c r="J129" i="48" s="1"/>
  <c r="L129" i="48" s="1"/>
  <c r="H2" i="48"/>
  <c r="J2" i="48" s="1"/>
  <c r="M2" i="48" s="1"/>
  <c r="AE145" i="48" a="1"/>
  <c r="AE145" i="48" s="1"/>
  <c r="AE144" i="48" a="1"/>
  <c r="AE144" i="48" s="1"/>
  <c r="AE143" i="48" a="1"/>
  <c r="AE143" i="48" s="1"/>
  <c r="AE142" i="48" a="1"/>
  <c r="AE142" i="48" s="1"/>
  <c r="AE141" i="48" a="1"/>
  <c r="AE141" i="48" s="1"/>
  <c r="AE140" i="48" a="1"/>
  <c r="AE140" i="48" s="1"/>
  <c r="AE139" i="48" a="1"/>
  <c r="AE139" i="48" s="1"/>
  <c r="AE138" i="48" a="1"/>
  <c r="AE138" i="48" s="1"/>
  <c r="AE137" i="48" a="1"/>
  <c r="AE137" i="48" s="1"/>
  <c r="AE136" i="48" a="1"/>
  <c r="AE136" i="48" s="1"/>
  <c r="AE135" i="48" a="1"/>
  <c r="AE135" i="48" s="1"/>
  <c r="AE134" i="48" a="1"/>
  <c r="AE134" i="48" s="1"/>
  <c r="AE133" i="48" a="1"/>
  <c r="AE133" i="48" s="1"/>
  <c r="AE132" i="48" a="1"/>
  <c r="AE132" i="48" s="1"/>
  <c r="AE131" i="48" a="1"/>
  <c r="AE131" i="48" s="1"/>
  <c r="AE130" i="48" a="1"/>
  <c r="AE130" i="48" s="1"/>
  <c r="AT129" i="48"/>
  <c r="AR129" i="48"/>
  <c r="AO129" i="48"/>
  <c r="AT128" i="48"/>
  <c r="AR128" i="48"/>
  <c r="AO128" i="48"/>
  <c r="J128" i="48"/>
  <c r="L128" i="48" s="1"/>
  <c r="AT127" i="48"/>
  <c r="AR127" i="48"/>
  <c r="AO127" i="48"/>
  <c r="AT126" i="48"/>
  <c r="AR126" i="48"/>
  <c r="AO126" i="48"/>
  <c r="AT125" i="48"/>
  <c r="AR125" i="48"/>
  <c r="AO125" i="48"/>
  <c r="AT124" i="48"/>
  <c r="AR124" i="48"/>
  <c r="AO124" i="48"/>
  <c r="AT123" i="48"/>
  <c r="AR123" i="48"/>
  <c r="AO123" i="48"/>
  <c r="AT122" i="48"/>
  <c r="AR122" i="48"/>
  <c r="AO122" i="48"/>
  <c r="AT121" i="48"/>
  <c r="AR121" i="48"/>
  <c r="AO121" i="48"/>
  <c r="AT120" i="48"/>
  <c r="AR120" i="48"/>
  <c r="AO120" i="48"/>
  <c r="AT119" i="48"/>
  <c r="AR119" i="48"/>
  <c r="AO119" i="48"/>
  <c r="AT118" i="48"/>
  <c r="AR118" i="48"/>
  <c r="AO118" i="48"/>
  <c r="J118" i="48"/>
  <c r="M118" i="48" s="1"/>
  <c r="AT117" i="48"/>
  <c r="AR117" i="48"/>
  <c r="AO117" i="48"/>
  <c r="AT116" i="48"/>
  <c r="AR116" i="48"/>
  <c r="AO116" i="48"/>
  <c r="AT115" i="48"/>
  <c r="AR115" i="48"/>
  <c r="AO115" i="48"/>
  <c r="AT114" i="48"/>
  <c r="AR114" i="48"/>
  <c r="AO114" i="48"/>
  <c r="AT113" i="48"/>
  <c r="AR113" i="48"/>
  <c r="AO113" i="48"/>
  <c r="AT112" i="48"/>
  <c r="AR112" i="48"/>
  <c r="AO112" i="48"/>
  <c r="D112" i="48"/>
  <c r="AT111" i="48"/>
  <c r="AR111" i="48"/>
  <c r="AO111" i="48"/>
  <c r="D111" i="48"/>
  <c r="AT110" i="48"/>
  <c r="AR110" i="48"/>
  <c r="AO110" i="48"/>
  <c r="D110" i="48"/>
  <c r="AT109" i="48"/>
  <c r="AR109" i="48"/>
  <c r="AO109" i="48"/>
  <c r="A109" i="48"/>
  <c r="AT108" i="48"/>
  <c r="AR108" i="48"/>
  <c r="AO108" i="48"/>
  <c r="AT107" i="48"/>
  <c r="AR107" i="48"/>
  <c r="AO107" i="48"/>
  <c r="D107" i="48"/>
  <c r="A107" i="48"/>
  <c r="AT106" i="48"/>
  <c r="AR106" i="48"/>
  <c r="AO106" i="48"/>
  <c r="AT105" i="48"/>
  <c r="AR105" i="48"/>
  <c r="AO105" i="48"/>
  <c r="AT104" i="48"/>
  <c r="AR104" i="48"/>
  <c r="AO104" i="48"/>
  <c r="AT103" i="48"/>
  <c r="AR103" i="48"/>
  <c r="AO103" i="48"/>
  <c r="AT102" i="48"/>
  <c r="AR102" i="48"/>
  <c r="AO102" i="48"/>
  <c r="N102" i="48"/>
  <c r="AT101" i="48"/>
  <c r="AR101" i="48"/>
  <c r="AO101" i="48"/>
  <c r="AT100" i="48"/>
  <c r="AR100" i="48"/>
  <c r="AO100" i="48"/>
  <c r="F100" i="48"/>
  <c r="G100" i="48" s="1"/>
  <c r="Z100" i="48" s="1"/>
  <c r="AZ100" i="48" s="1"/>
  <c r="AT99" i="48"/>
  <c r="AR99" i="48"/>
  <c r="AO99" i="48"/>
  <c r="AT98" i="48"/>
  <c r="AR98" i="48"/>
  <c r="AO98" i="48"/>
  <c r="AT97" i="48"/>
  <c r="AR97" i="48"/>
  <c r="AO97" i="48"/>
  <c r="J97" i="48"/>
  <c r="M97" i="48" s="1"/>
  <c r="AT96" i="48"/>
  <c r="AR96" i="48"/>
  <c r="AO96" i="48"/>
  <c r="AT95" i="48"/>
  <c r="AR95" i="48"/>
  <c r="AO95" i="48"/>
  <c r="AT94" i="48"/>
  <c r="AR94" i="48"/>
  <c r="AO94" i="48"/>
  <c r="AT93" i="48"/>
  <c r="AR93" i="48"/>
  <c r="AO93" i="48"/>
  <c r="AT92" i="48"/>
  <c r="AR92" i="48"/>
  <c r="AO92" i="48"/>
  <c r="AT91" i="48"/>
  <c r="AR91" i="48"/>
  <c r="AO91" i="48"/>
  <c r="AT90" i="48"/>
  <c r="AR90" i="48"/>
  <c r="AO90" i="48"/>
  <c r="AT89" i="48"/>
  <c r="AR89" i="48"/>
  <c r="AO89" i="48"/>
  <c r="AT88" i="48"/>
  <c r="AR88" i="48"/>
  <c r="AO88" i="48"/>
  <c r="F88" i="48"/>
  <c r="G88" i="48" s="1"/>
  <c r="W88" i="48" s="1"/>
  <c r="AT87" i="48"/>
  <c r="AR87" i="48"/>
  <c r="AO87" i="48"/>
  <c r="AT86" i="48"/>
  <c r="AR86" i="48"/>
  <c r="AO86" i="48"/>
  <c r="AT85" i="48"/>
  <c r="AR85" i="48"/>
  <c r="AO85" i="48"/>
  <c r="AT84" i="48"/>
  <c r="AR84" i="48"/>
  <c r="AO84" i="48"/>
  <c r="AT83" i="48"/>
  <c r="AR83" i="48"/>
  <c r="AO83" i="48"/>
  <c r="AT82" i="48"/>
  <c r="AR82" i="48"/>
  <c r="AO82" i="48"/>
  <c r="AT81" i="48"/>
  <c r="AR81" i="48"/>
  <c r="AO81" i="48"/>
  <c r="J81" i="48"/>
  <c r="L81" i="48" s="1"/>
  <c r="AT80" i="48"/>
  <c r="AR80" i="48"/>
  <c r="AO80" i="48"/>
  <c r="J80" i="48"/>
  <c r="M80" i="48" s="1"/>
  <c r="AT79" i="48"/>
  <c r="AR79" i="48"/>
  <c r="AO79" i="48"/>
  <c r="D79" i="48"/>
  <c r="AT78" i="48"/>
  <c r="AR78" i="48"/>
  <c r="AO78" i="48"/>
  <c r="J78" i="48"/>
  <c r="L78" i="48" s="1"/>
  <c r="D78" i="48"/>
  <c r="AT77" i="48"/>
  <c r="AR77" i="48"/>
  <c r="AO77" i="48"/>
  <c r="A77" i="48"/>
  <c r="AT76" i="48"/>
  <c r="AR76" i="48"/>
  <c r="AO76" i="48"/>
  <c r="A76" i="48"/>
  <c r="AT75" i="48"/>
  <c r="AR75" i="48"/>
  <c r="AO75" i="48"/>
  <c r="AT74" i="48"/>
  <c r="AR74" i="48"/>
  <c r="AO74" i="48"/>
  <c r="D74" i="48"/>
  <c r="AT73" i="48"/>
  <c r="AO73" i="48"/>
  <c r="J73" i="48"/>
  <c r="AT72" i="48"/>
  <c r="AO72" i="48"/>
  <c r="J72" i="48"/>
  <c r="F72" i="48"/>
  <c r="G72" i="48" s="1"/>
  <c r="Y72" i="48" s="1"/>
  <c r="AT71" i="48"/>
  <c r="AO71" i="48"/>
  <c r="AT70" i="48"/>
  <c r="AO70" i="48"/>
  <c r="AT69" i="48"/>
  <c r="AO69" i="48"/>
  <c r="AT68" i="48"/>
  <c r="AO68" i="48"/>
  <c r="AT67" i="48"/>
  <c r="AO67" i="48"/>
  <c r="AT66" i="48"/>
  <c r="AO66" i="48"/>
  <c r="AT65" i="48"/>
  <c r="J65" i="48"/>
  <c r="N65" i="48" s="1"/>
  <c r="AT64" i="48"/>
  <c r="J64" i="48"/>
  <c r="AT63" i="48"/>
  <c r="AT62" i="48"/>
  <c r="A62" i="48"/>
  <c r="D62" i="48"/>
  <c r="AT61" i="48"/>
  <c r="AT60" i="48"/>
  <c r="AT59" i="48"/>
  <c r="AT58" i="48"/>
  <c r="A58" i="48"/>
  <c r="AT57" i="48"/>
  <c r="J57" i="48"/>
  <c r="N57" i="48" s="1"/>
  <c r="AT56" i="48"/>
  <c r="AT55" i="48"/>
  <c r="AT54" i="48"/>
  <c r="AT53" i="48"/>
  <c r="AT52" i="48"/>
  <c r="AT51" i="48"/>
  <c r="AH51" i="48"/>
  <c r="D51" i="48"/>
  <c r="AT50" i="48"/>
  <c r="A50" i="48"/>
  <c r="D50" i="48"/>
  <c r="AT49" i="48"/>
  <c r="AJ49" i="48"/>
  <c r="AL49" i="48" s="1"/>
  <c r="J49" i="48"/>
  <c r="AT48" i="48"/>
  <c r="AJ48" i="48"/>
  <c r="AL48" i="48" s="1"/>
  <c r="D48" i="48"/>
  <c r="AT47" i="48"/>
  <c r="AJ47" i="48"/>
  <c r="AL47" i="48" s="1"/>
  <c r="J47" i="48"/>
  <c r="AT46" i="48"/>
  <c r="AJ46" i="48"/>
  <c r="AL46" i="48" s="1"/>
  <c r="AT45" i="48"/>
  <c r="AJ45" i="48"/>
  <c r="AL45" i="48" s="1"/>
  <c r="AT44" i="48"/>
  <c r="AJ44" i="48"/>
  <c r="AL44" i="48" s="1"/>
  <c r="AT43" i="48"/>
  <c r="AJ43" i="48"/>
  <c r="AL43" i="48" s="1"/>
  <c r="D43" i="48"/>
  <c r="A43" i="48"/>
  <c r="AT42" i="48"/>
  <c r="AJ42" i="48"/>
  <c r="AL42" i="48" s="1"/>
  <c r="A42" i="48"/>
  <c r="AT41" i="48"/>
  <c r="AJ41" i="48"/>
  <c r="AK41" i="48" s="1"/>
  <c r="AT40" i="48"/>
  <c r="AJ40" i="48"/>
  <c r="AK40" i="48" s="1"/>
  <c r="D40" i="48"/>
  <c r="A40" i="48"/>
  <c r="AT39" i="48"/>
  <c r="AJ39" i="48"/>
  <c r="AK39" i="48" s="1"/>
  <c r="AT38" i="48"/>
  <c r="AJ38" i="48"/>
  <c r="AK38" i="48" s="1"/>
  <c r="A38" i="48"/>
  <c r="AT37" i="48"/>
  <c r="AJ37" i="48"/>
  <c r="AK37" i="48" s="1"/>
  <c r="D37" i="48"/>
  <c r="AT36" i="48"/>
  <c r="AJ36" i="48"/>
  <c r="AK36" i="48" s="1"/>
  <c r="D36" i="48"/>
  <c r="AT35" i="48"/>
  <c r="AJ35" i="48"/>
  <c r="AK35" i="48" s="1"/>
  <c r="AT34" i="48"/>
  <c r="AJ34" i="48"/>
  <c r="AK34" i="48" s="1"/>
  <c r="A34" i="48"/>
  <c r="AT33" i="48"/>
  <c r="AT32" i="48"/>
  <c r="A32" i="48"/>
  <c r="AT31" i="48"/>
  <c r="N31" i="48"/>
  <c r="A31" i="48"/>
  <c r="AT30" i="48"/>
  <c r="A30" i="48"/>
  <c r="D30" i="48"/>
  <c r="AT29" i="48"/>
  <c r="D29" i="48"/>
  <c r="AT28" i="48"/>
  <c r="D28" i="48"/>
  <c r="AT27" i="48"/>
  <c r="AT26" i="48"/>
  <c r="AT25" i="48"/>
  <c r="AO25" i="48"/>
  <c r="AT24" i="48"/>
  <c r="AO24" i="48"/>
  <c r="A24" i="48"/>
  <c r="AT23" i="48"/>
  <c r="AO23" i="48"/>
  <c r="AH23" i="48"/>
  <c r="A23" i="48"/>
  <c r="AT22" i="48"/>
  <c r="AO22" i="48"/>
  <c r="D22" i="48"/>
  <c r="AT21" i="48"/>
  <c r="AO21" i="48"/>
  <c r="D21" i="48"/>
  <c r="A21" i="48"/>
  <c r="AT20" i="48"/>
  <c r="AO20" i="48"/>
  <c r="A20" i="48"/>
  <c r="AT19" i="48"/>
  <c r="AO19" i="48"/>
  <c r="D19" i="48"/>
  <c r="AT18" i="48"/>
  <c r="AO18" i="48"/>
  <c r="D18" i="48"/>
  <c r="AT17" i="48"/>
  <c r="AO17" i="48"/>
  <c r="AT16" i="48"/>
  <c r="AO16" i="48"/>
  <c r="AT15" i="48"/>
  <c r="AO15" i="48"/>
  <c r="J15" i="48"/>
  <c r="N15" i="48" s="1"/>
  <c r="F15" i="48"/>
  <c r="G15" i="48" s="1"/>
  <c r="S15" i="48" s="1"/>
  <c r="AH15" i="48"/>
  <c r="A15" i="48"/>
  <c r="AT14" i="48"/>
  <c r="AO14" i="48"/>
  <c r="D14" i="48"/>
  <c r="AT13" i="48"/>
  <c r="AO13" i="48"/>
  <c r="D13" i="48"/>
  <c r="AT12" i="48"/>
  <c r="AO12" i="48"/>
  <c r="AT11" i="48"/>
  <c r="AO11" i="48"/>
  <c r="AT10" i="48"/>
  <c r="AO10" i="48"/>
  <c r="AH10" i="48"/>
  <c r="A10" i="48"/>
  <c r="AT9" i="48"/>
  <c r="AO9" i="48"/>
  <c r="AT8" i="48"/>
  <c r="AO8" i="48"/>
  <c r="J8" i="48"/>
  <c r="M8" i="48" s="1"/>
  <c r="AT7" i="48"/>
  <c r="AO7" i="48"/>
  <c r="AT6" i="48"/>
  <c r="AO6" i="48"/>
  <c r="D6" i="48"/>
  <c r="AT5" i="48"/>
  <c r="AO5" i="48"/>
  <c r="D5" i="48"/>
  <c r="AT4" i="48"/>
  <c r="AO4" i="48"/>
  <c r="AT3" i="48"/>
  <c r="AO3" i="48"/>
  <c r="AT2" i="48"/>
  <c r="AO2" i="48"/>
  <c r="AC2" i="48"/>
  <c r="D2" i="48"/>
  <c r="E2" i="47"/>
  <c r="AX2" i="47" s="1"/>
  <c r="E3" i="47"/>
  <c r="AX3" i="47" s="1"/>
  <c r="E4" i="47"/>
  <c r="E5" i="47"/>
  <c r="AX5" i="47" s="1"/>
  <c r="E6" i="47"/>
  <c r="AX6" i="47" s="1"/>
  <c r="E7" i="47"/>
  <c r="AX7" i="47" s="1"/>
  <c r="E8" i="47"/>
  <c r="E9" i="47"/>
  <c r="E10" i="47"/>
  <c r="AX10" i="47" s="1"/>
  <c r="E11" i="47"/>
  <c r="AX11" i="47" s="1"/>
  <c r="E12" i="47"/>
  <c r="AX12" i="47" s="1"/>
  <c r="E13" i="47"/>
  <c r="AX13" i="47" s="1"/>
  <c r="E14" i="47"/>
  <c r="AX14" i="47" s="1"/>
  <c r="E15" i="47"/>
  <c r="AX15" i="47" s="1"/>
  <c r="E16" i="47"/>
  <c r="AX16" i="47" s="1"/>
  <c r="E17" i="47"/>
  <c r="AX17" i="47" s="1"/>
  <c r="E18" i="47"/>
  <c r="AX18" i="47" s="1"/>
  <c r="E19" i="47"/>
  <c r="AX19" i="47" s="1"/>
  <c r="E20" i="47"/>
  <c r="AX20" i="47" s="1"/>
  <c r="E21" i="47"/>
  <c r="E22" i="47"/>
  <c r="E23" i="47"/>
  <c r="AX23" i="47" s="1"/>
  <c r="E24" i="47"/>
  <c r="AX24" i="47" s="1"/>
  <c r="E25" i="47"/>
  <c r="E26" i="47"/>
  <c r="AX26" i="47" s="1"/>
  <c r="E27" i="47"/>
  <c r="AX27" i="47" s="1"/>
  <c r="E28" i="47"/>
  <c r="AX28" i="47" s="1"/>
  <c r="E29" i="47"/>
  <c r="AX29" i="47" s="1"/>
  <c r="E30" i="47"/>
  <c r="AX30" i="47" s="1"/>
  <c r="E31" i="47"/>
  <c r="E32" i="47"/>
  <c r="E33" i="47"/>
  <c r="E34" i="47"/>
  <c r="AX34" i="47" s="1"/>
  <c r="E35" i="47"/>
  <c r="AX35" i="47" s="1"/>
  <c r="E36" i="47"/>
  <c r="AX36" i="47" s="1"/>
  <c r="E37" i="47"/>
  <c r="AX37" i="47" s="1"/>
  <c r="E38" i="47"/>
  <c r="AX38" i="47" s="1"/>
  <c r="E39" i="47"/>
  <c r="E40" i="47"/>
  <c r="E41" i="47"/>
  <c r="E42" i="47"/>
  <c r="E43" i="47"/>
  <c r="AX43" i="47" s="1"/>
  <c r="E44" i="47"/>
  <c r="AX44" i="47" s="1"/>
  <c r="E45" i="47"/>
  <c r="E46" i="47"/>
  <c r="AX46" i="47" s="1"/>
  <c r="E47" i="47"/>
  <c r="AX47" i="47" s="1"/>
  <c r="E48" i="47"/>
  <c r="AX48" i="47" s="1"/>
  <c r="D48" i="47"/>
  <c r="AH48" i="47" s="1"/>
  <c r="E49" i="47"/>
  <c r="AX49" i="47" s="1"/>
  <c r="E50" i="47"/>
  <c r="AX50" i="47" s="1"/>
  <c r="E51" i="47"/>
  <c r="AX51" i="47" s="1"/>
  <c r="E52" i="47"/>
  <c r="AX52" i="47" s="1"/>
  <c r="E53" i="47"/>
  <c r="AH53" i="47" s="1"/>
  <c r="E54" i="47"/>
  <c r="AX54" i="47" s="1"/>
  <c r="E55" i="47"/>
  <c r="AX55" i="47" s="1"/>
  <c r="E56" i="47"/>
  <c r="AH56" i="47" s="1"/>
  <c r="E57" i="47"/>
  <c r="AX57" i="47" s="1"/>
  <c r="E58" i="47"/>
  <c r="AG58" i="47" s="1"/>
  <c r="E59" i="47"/>
  <c r="E60" i="47"/>
  <c r="AX60" i="47" s="1"/>
  <c r="E61" i="47"/>
  <c r="F61" i="47" s="1"/>
  <c r="G61" i="47" s="1"/>
  <c r="E62" i="47"/>
  <c r="F62" i="47" s="1"/>
  <c r="G62" i="47" s="1"/>
  <c r="E63" i="47"/>
  <c r="E64" i="47"/>
  <c r="AX64" i="47" s="1"/>
  <c r="E65" i="47"/>
  <c r="AX65" i="47" s="1"/>
  <c r="E66" i="47"/>
  <c r="E67" i="47"/>
  <c r="AX67" i="47" s="1"/>
  <c r="E68" i="47"/>
  <c r="E69" i="47"/>
  <c r="E70" i="47"/>
  <c r="E71" i="47"/>
  <c r="AX71" i="47" s="1"/>
  <c r="E72" i="47"/>
  <c r="AX72" i="47" s="1"/>
  <c r="E73" i="47"/>
  <c r="E74" i="47"/>
  <c r="AX74" i="47" s="1"/>
  <c r="E75" i="47"/>
  <c r="AX75" i="47" s="1"/>
  <c r="E76" i="47"/>
  <c r="E77" i="47"/>
  <c r="E78" i="47"/>
  <c r="E79" i="47"/>
  <c r="AX79" i="47" s="1"/>
  <c r="E80" i="47"/>
  <c r="AX80" i="47" s="1"/>
  <c r="E81" i="47"/>
  <c r="E82" i="47"/>
  <c r="AX82" i="47" s="1"/>
  <c r="E83" i="47"/>
  <c r="AX83" i="47" s="1"/>
  <c r="E84" i="47"/>
  <c r="AX84" i="47" s="1"/>
  <c r="E85" i="47"/>
  <c r="AX85" i="47" s="1"/>
  <c r="E86" i="47"/>
  <c r="AX86" i="47" s="1"/>
  <c r="E87" i="47"/>
  <c r="E88" i="47"/>
  <c r="E89" i="47"/>
  <c r="AX89" i="47" s="1"/>
  <c r="E90" i="47"/>
  <c r="E91" i="47"/>
  <c r="AX91" i="47" s="1"/>
  <c r="E92" i="47"/>
  <c r="AX92" i="47" s="1"/>
  <c r="E93" i="47"/>
  <c r="E94" i="47"/>
  <c r="E95" i="47"/>
  <c r="AX95" i="47" s="1"/>
  <c r="E96" i="47"/>
  <c r="E97" i="47"/>
  <c r="E98" i="47"/>
  <c r="E99" i="47"/>
  <c r="AX99" i="47" s="1"/>
  <c r="E100" i="47"/>
  <c r="AX100" i="47" s="1"/>
  <c r="E101" i="47"/>
  <c r="E102" i="47"/>
  <c r="E103" i="47"/>
  <c r="AX103" i="47" s="1"/>
  <c r="E104" i="47"/>
  <c r="E105" i="47"/>
  <c r="E106" i="47"/>
  <c r="AX106" i="47" s="1"/>
  <c r="E107" i="47"/>
  <c r="AX107" i="47" s="1"/>
  <c r="E108" i="47"/>
  <c r="E109" i="47"/>
  <c r="AX109" i="47" s="1"/>
  <c r="E110" i="47"/>
  <c r="E111" i="47"/>
  <c r="AX111" i="47" s="1"/>
  <c r="E112" i="47"/>
  <c r="E113" i="47"/>
  <c r="AX113" i="47" s="1"/>
  <c r="E114" i="47"/>
  <c r="AX114" i="47" s="1"/>
  <c r="E115" i="47"/>
  <c r="AX115" i="47" s="1"/>
  <c r="E116" i="47"/>
  <c r="AX116" i="47" s="1"/>
  <c r="E117" i="47"/>
  <c r="E118" i="47"/>
  <c r="AX118" i="47" s="1"/>
  <c r="E119" i="47"/>
  <c r="AX119" i="47" s="1"/>
  <c r="E120" i="47"/>
  <c r="E121" i="47"/>
  <c r="AX121" i="47" s="1"/>
  <c r="E122" i="47"/>
  <c r="AX122" i="47" s="1"/>
  <c r="E123" i="47"/>
  <c r="E124" i="47"/>
  <c r="AX124" i="47" s="1"/>
  <c r="E125" i="47"/>
  <c r="E126" i="47"/>
  <c r="E127" i="47"/>
  <c r="AX127" i="47" s="1"/>
  <c r="E128" i="47"/>
  <c r="E129" i="47"/>
  <c r="H3" i="47"/>
  <c r="J3" i="47" s="1"/>
  <c r="H4" i="47"/>
  <c r="J4" i="47" s="1"/>
  <c r="L4" i="47" s="1"/>
  <c r="H5" i="47"/>
  <c r="J5" i="47" s="1"/>
  <c r="L5" i="47" s="1"/>
  <c r="H6" i="47"/>
  <c r="J6" i="47" s="1"/>
  <c r="H7" i="47"/>
  <c r="J7" i="47" s="1"/>
  <c r="H8" i="47"/>
  <c r="J8" i="47" s="1"/>
  <c r="H9" i="47"/>
  <c r="J9" i="47" s="1"/>
  <c r="L9" i="47" s="1"/>
  <c r="H10" i="47"/>
  <c r="J10" i="47" s="1"/>
  <c r="H11" i="47"/>
  <c r="J11" i="47" s="1"/>
  <c r="N11" i="47" s="1"/>
  <c r="H12" i="47"/>
  <c r="J12" i="47" s="1"/>
  <c r="M12" i="47" s="1"/>
  <c r="H13" i="47"/>
  <c r="J13" i="47" s="1"/>
  <c r="N13" i="47" s="1"/>
  <c r="H14" i="47"/>
  <c r="J14" i="47" s="1"/>
  <c r="H15" i="47"/>
  <c r="J15" i="47" s="1"/>
  <c r="H16" i="47"/>
  <c r="H17" i="47"/>
  <c r="J17" i="47" s="1"/>
  <c r="L17" i="47" s="1"/>
  <c r="H18" i="47"/>
  <c r="J18" i="47" s="1"/>
  <c r="H19" i="47"/>
  <c r="J19" i="47" s="1"/>
  <c r="H20" i="47"/>
  <c r="J20" i="47" s="1"/>
  <c r="N20" i="47" s="1"/>
  <c r="H21" i="47"/>
  <c r="J21" i="47" s="1"/>
  <c r="M21" i="47" s="1"/>
  <c r="AG21" i="47" s="1"/>
  <c r="H22" i="47"/>
  <c r="J22" i="47" s="1"/>
  <c r="L22" i="47" s="1"/>
  <c r="H23" i="47"/>
  <c r="J23" i="47" s="1"/>
  <c r="H24" i="47"/>
  <c r="H25" i="47"/>
  <c r="J25" i="47" s="1"/>
  <c r="L25" i="47" s="1"/>
  <c r="H26" i="47"/>
  <c r="J26" i="47" s="1"/>
  <c r="L26" i="47" s="1"/>
  <c r="H27" i="47"/>
  <c r="J27" i="47" s="1"/>
  <c r="H28" i="47"/>
  <c r="J28" i="47" s="1"/>
  <c r="N28" i="47" s="1"/>
  <c r="H29" i="47"/>
  <c r="J29" i="47" s="1"/>
  <c r="L29" i="47" s="1"/>
  <c r="H30" i="47"/>
  <c r="J30" i="47" s="1"/>
  <c r="H31" i="47"/>
  <c r="J31" i="47" s="1"/>
  <c r="M31" i="47" s="1"/>
  <c r="H32" i="47"/>
  <c r="H33" i="47"/>
  <c r="J33" i="47" s="1"/>
  <c r="L33" i="47" s="1"/>
  <c r="H34" i="47"/>
  <c r="J34" i="47" s="1"/>
  <c r="H35" i="47"/>
  <c r="J35" i="47" s="1"/>
  <c r="U35" i="47" s="1"/>
  <c r="H36" i="47"/>
  <c r="J36" i="47" s="1"/>
  <c r="N36" i="47" s="1"/>
  <c r="H37" i="47"/>
  <c r="J37" i="47" s="1"/>
  <c r="H38" i="47"/>
  <c r="J38" i="47" s="1"/>
  <c r="N38" i="47" s="1"/>
  <c r="H39" i="47"/>
  <c r="J39" i="47" s="1"/>
  <c r="H40" i="47"/>
  <c r="J40" i="47" s="1"/>
  <c r="H41" i="47"/>
  <c r="J41" i="47" s="1"/>
  <c r="H42" i="47"/>
  <c r="J42" i="47" s="1"/>
  <c r="M42" i="47" s="1"/>
  <c r="H43" i="47"/>
  <c r="J43" i="47" s="1"/>
  <c r="L43" i="47" s="1"/>
  <c r="H44" i="47"/>
  <c r="J44" i="47" s="1"/>
  <c r="H45" i="47"/>
  <c r="J45" i="47" s="1"/>
  <c r="H46" i="47"/>
  <c r="J46" i="47" s="1"/>
  <c r="H47" i="47"/>
  <c r="J47" i="47" s="1"/>
  <c r="H48" i="47"/>
  <c r="J48" i="47" s="1"/>
  <c r="L48" i="47" s="1"/>
  <c r="H49" i="47"/>
  <c r="J49" i="47" s="1"/>
  <c r="M49" i="47" s="1"/>
  <c r="H50" i="47"/>
  <c r="J50" i="47" s="1"/>
  <c r="M50" i="47" s="1"/>
  <c r="H51" i="47"/>
  <c r="J51" i="47" s="1"/>
  <c r="H52" i="47"/>
  <c r="J52" i="47" s="1"/>
  <c r="H53" i="47"/>
  <c r="J53" i="47" s="1"/>
  <c r="M53" i="47" s="1"/>
  <c r="H54" i="47"/>
  <c r="J54" i="47" s="1"/>
  <c r="M54" i="47" s="1"/>
  <c r="H55" i="47"/>
  <c r="J55" i="47" s="1"/>
  <c r="H56" i="47"/>
  <c r="J56" i="47" s="1"/>
  <c r="H57" i="47"/>
  <c r="J57" i="47" s="1"/>
  <c r="H58" i="47"/>
  <c r="J58" i="47" s="1"/>
  <c r="M58" i="47" s="1"/>
  <c r="H59" i="47"/>
  <c r="J59" i="47" s="1"/>
  <c r="S59" i="47" s="1"/>
  <c r="H60" i="47"/>
  <c r="J60" i="47" s="1"/>
  <c r="N60" i="47" s="1"/>
  <c r="H61" i="47"/>
  <c r="J61" i="47" s="1"/>
  <c r="H62" i="47"/>
  <c r="J62" i="47" s="1"/>
  <c r="H63" i="47"/>
  <c r="J63" i="47"/>
  <c r="M63" i="47" s="1"/>
  <c r="H64" i="47"/>
  <c r="H65" i="47"/>
  <c r="J65" i="47" s="1"/>
  <c r="P65" i="47" s="1"/>
  <c r="H66" i="47"/>
  <c r="J66" i="47" s="1"/>
  <c r="M66" i="47" s="1"/>
  <c r="H67" i="47"/>
  <c r="J67" i="47" s="1"/>
  <c r="N67" i="47" s="1"/>
  <c r="H68" i="47"/>
  <c r="J68" i="47" s="1"/>
  <c r="H69" i="47"/>
  <c r="J69" i="47" s="1"/>
  <c r="H70" i="47"/>
  <c r="H71" i="47"/>
  <c r="J71" i="47" s="1"/>
  <c r="N71" i="47" s="1"/>
  <c r="H72" i="47"/>
  <c r="H73" i="47"/>
  <c r="J73" i="47" s="1"/>
  <c r="M73" i="47" s="1"/>
  <c r="H74" i="47"/>
  <c r="J74" i="47" s="1"/>
  <c r="S74" i="47" s="1"/>
  <c r="H75" i="47"/>
  <c r="H76" i="47"/>
  <c r="J76" i="47" s="1"/>
  <c r="H77" i="47"/>
  <c r="J77" i="47" s="1"/>
  <c r="H78" i="47"/>
  <c r="J78" i="47" s="1"/>
  <c r="H79" i="47"/>
  <c r="J79" i="47" s="1"/>
  <c r="M79" i="47" s="1"/>
  <c r="H80" i="47"/>
  <c r="J80" i="47" s="1"/>
  <c r="H81" i="47"/>
  <c r="J81" i="47" s="1"/>
  <c r="N81" i="47" s="1"/>
  <c r="H82" i="47"/>
  <c r="J82" i="47" s="1"/>
  <c r="N82" i="47" s="1"/>
  <c r="H83" i="47"/>
  <c r="J83" i="47" s="1"/>
  <c r="H84" i="47"/>
  <c r="J84" i="47" s="1"/>
  <c r="H85" i="47"/>
  <c r="J85" i="47" s="1"/>
  <c r="N85" i="47" s="1"/>
  <c r="H86" i="47"/>
  <c r="H87" i="47"/>
  <c r="J87" i="47" s="1"/>
  <c r="L87" i="47" s="1"/>
  <c r="H88" i="47"/>
  <c r="H89" i="47"/>
  <c r="J89" i="47" s="1"/>
  <c r="H90" i="47"/>
  <c r="J90" i="47" s="1"/>
  <c r="H91" i="47"/>
  <c r="J91" i="47" s="1"/>
  <c r="N91" i="47" s="1"/>
  <c r="H92" i="47"/>
  <c r="J92" i="47" s="1"/>
  <c r="H93" i="47"/>
  <c r="H94" i="47"/>
  <c r="J94" i="47" s="1"/>
  <c r="H95" i="47"/>
  <c r="J95" i="47" s="1"/>
  <c r="H96" i="47"/>
  <c r="J96" i="47" s="1"/>
  <c r="H97" i="47"/>
  <c r="J97" i="47" s="1"/>
  <c r="H98" i="47"/>
  <c r="J98" i="47" s="1"/>
  <c r="N98" i="47" s="1"/>
  <c r="H99" i="47"/>
  <c r="J99" i="47" s="1"/>
  <c r="M99" i="47" s="1"/>
  <c r="H100" i="47"/>
  <c r="J100" i="47" s="1"/>
  <c r="M100" i="47" s="1"/>
  <c r="H101" i="47"/>
  <c r="H102" i="47"/>
  <c r="J102" i="47" s="1"/>
  <c r="H103" i="47"/>
  <c r="J103" i="47" s="1"/>
  <c r="M103" i="47" s="1"/>
  <c r="H104" i="47"/>
  <c r="J104" i="47" s="1"/>
  <c r="H105" i="47"/>
  <c r="J105" i="47" s="1"/>
  <c r="H106" i="47"/>
  <c r="J106" i="47" s="1"/>
  <c r="N106" i="47" s="1"/>
  <c r="H107" i="47"/>
  <c r="J107" i="47" s="1"/>
  <c r="L107" i="47" s="1"/>
  <c r="H108" i="47"/>
  <c r="J108" i="47" s="1"/>
  <c r="H109" i="47"/>
  <c r="H110" i="47"/>
  <c r="J110" i="47" s="1"/>
  <c r="L110" i="47" s="1"/>
  <c r="H111" i="47"/>
  <c r="J111" i="47" s="1"/>
  <c r="H112" i="47"/>
  <c r="J112" i="47" s="1"/>
  <c r="H113" i="47"/>
  <c r="J113" i="47" s="1"/>
  <c r="L113" i="47" s="1"/>
  <c r="H114" i="47"/>
  <c r="J114" i="47" s="1"/>
  <c r="L114" i="47" s="1"/>
  <c r="H115" i="47"/>
  <c r="J115" i="47" s="1"/>
  <c r="H116" i="47"/>
  <c r="H117" i="47"/>
  <c r="J117" i="47" s="1"/>
  <c r="N117" i="47" s="1"/>
  <c r="H118" i="47"/>
  <c r="J118" i="47" s="1"/>
  <c r="H119" i="47"/>
  <c r="J119" i="47" s="1"/>
  <c r="H120" i="47"/>
  <c r="J120" i="47" s="1"/>
  <c r="H121" i="47"/>
  <c r="J121" i="47" s="1"/>
  <c r="AB121" i="47" s="1"/>
  <c r="H122" i="47"/>
  <c r="J122" i="47" s="1"/>
  <c r="L122" i="47" s="1"/>
  <c r="H123" i="47"/>
  <c r="J123" i="47" s="1"/>
  <c r="H124" i="47"/>
  <c r="J124" i="47" s="1"/>
  <c r="H125" i="47"/>
  <c r="J125" i="47" s="1"/>
  <c r="M125" i="47" s="1"/>
  <c r="H126" i="47"/>
  <c r="J126" i="47" s="1"/>
  <c r="H127" i="47"/>
  <c r="J127" i="47" s="1"/>
  <c r="N127" i="47" s="1"/>
  <c r="H128" i="47"/>
  <c r="J128" i="47" s="1"/>
  <c r="H129" i="47"/>
  <c r="J129" i="47" s="1"/>
  <c r="M129" i="47" s="1"/>
  <c r="H2" i="47"/>
  <c r="J2" i="47" s="1"/>
  <c r="W2" i="47" s="1"/>
  <c r="AE145" i="47" a="1"/>
  <c r="AE145" i="47" s="1"/>
  <c r="AE144" i="47" a="1"/>
  <c r="AE144" i="47" s="1"/>
  <c r="AE143" i="47" a="1"/>
  <c r="AE143" i="47" s="1"/>
  <c r="AE142" i="47" a="1"/>
  <c r="AE142" i="47" s="1"/>
  <c r="AE141" i="47" a="1"/>
  <c r="AE141" i="47" s="1"/>
  <c r="AE140" i="47" a="1"/>
  <c r="AE140" i="47" s="1"/>
  <c r="AE139" i="47" a="1"/>
  <c r="AE139" i="47" s="1"/>
  <c r="AE138" i="47" a="1"/>
  <c r="AE138" i="47" s="1"/>
  <c r="AE137" i="47" a="1"/>
  <c r="AE137" i="47" s="1"/>
  <c r="AE136" i="47" a="1"/>
  <c r="AE136" i="47" s="1"/>
  <c r="AE135" i="47" a="1"/>
  <c r="AE135" i="47" s="1"/>
  <c r="AE134" i="47" a="1"/>
  <c r="AE134" i="47" s="1"/>
  <c r="AE133" i="47" a="1"/>
  <c r="AE133" i="47" s="1"/>
  <c r="AE132" i="47" a="1"/>
  <c r="AE132" i="47" s="1"/>
  <c r="AE131" i="47" a="1"/>
  <c r="AE131" i="47" s="1"/>
  <c r="AE130" i="47" a="1"/>
  <c r="AE130" i="47" s="1"/>
  <c r="AT129" i="47"/>
  <c r="AR129" i="47"/>
  <c r="AO129" i="47"/>
  <c r="AT128" i="47"/>
  <c r="AR128" i="47"/>
  <c r="AO128" i="47"/>
  <c r="AT127" i="47"/>
  <c r="AR127" i="47"/>
  <c r="AO127" i="47"/>
  <c r="AT126" i="47"/>
  <c r="AR126" i="47"/>
  <c r="AO126" i="47"/>
  <c r="AT125" i="47"/>
  <c r="AR125" i="47"/>
  <c r="AO125" i="47"/>
  <c r="AT124" i="47"/>
  <c r="AR124" i="47"/>
  <c r="AO124" i="47"/>
  <c r="AT123" i="47"/>
  <c r="AR123" i="47"/>
  <c r="AO123" i="47"/>
  <c r="AT122" i="47"/>
  <c r="AR122" i="47"/>
  <c r="AO122" i="47"/>
  <c r="AT121" i="47"/>
  <c r="AR121" i="47"/>
  <c r="AO121" i="47"/>
  <c r="AT120" i="47"/>
  <c r="AR120" i="47"/>
  <c r="AO120" i="47"/>
  <c r="AT119" i="47"/>
  <c r="AR119" i="47"/>
  <c r="AO119" i="47"/>
  <c r="AT118" i="47"/>
  <c r="AR118" i="47"/>
  <c r="AO118" i="47"/>
  <c r="AT117" i="47"/>
  <c r="AR117" i="47"/>
  <c r="AO117" i="47"/>
  <c r="AT116" i="47"/>
  <c r="AR116" i="47"/>
  <c r="AO116" i="47"/>
  <c r="J116" i="47"/>
  <c r="AT115" i="47"/>
  <c r="AR115" i="47"/>
  <c r="AO115" i="47"/>
  <c r="AT114" i="47"/>
  <c r="AR114" i="47"/>
  <c r="AO114" i="47"/>
  <c r="AT113" i="47"/>
  <c r="AR113" i="47"/>
  <c r="AO113" i="47"/>
  <c r="AT112" i="47"/>
  <c r="AR112" i="47"/>
  <c r="AO112" i="47"/>
  <c r="AT111" i="47"/>
  <c r="AR111" i="47"/>
  <c r="AO111" i="47"/>
  <c r="AT110" i="47"/>
  <c r="AR110" i="47"/>
  <c r="AO110" i="47"/>
  <c r="AT109" i="47"/>
  <c r="AR109" i="47"/>
  <c r="AO109" i="47"/>
  <c r="J109" i="47"/>
  <c r="M109" i="47" s="1"/>
  <c r="AT108" i="47"/>
  <c r="AR108" i="47"/>
  <c r="AO108" i="47"/>
  <c r="AT107" i="47"/>
  <c r="AR107" i="47"/>
  <c r="AO107" i="47"/>
  <c r="AT106" i="47"/>
  <c r="AR106" i="47"/>
  <c r="AO106" i="47"/>
  <c r="AT105" i="47"/>
  <c r="AR105" i="47"/>
  <c r="AO105" i="47"/>
  <c r="AT104" i="47"/>
  <c r="AR104" i="47"/>
  <c r="AO104" i="47"/>
  <c r="AT103" i="47"/>
  <c r="AR103" i="47"/>
  <c r="AO103" i="47"/>
  <c r="AT102" i="47"/>
  <c r="AR102" i="47"/>
  <c r="AO102" i="47"/>
  <c r="AT101" i="47"/>
  <c r="AR101" i="47"/>
  <c r="AO101" i="47"/>
  <c r="J101" i="47"/>
  <c r="N101" i="47" s="1"/>
  <c r="AT100" i="47"/>
  <c r="AR100" i="47"/>
  <c r="AO100" i="47"/>
  <c r="F100" i="47"/>
  <c r="G100" i="47" s="1"/>
  <c r="AT99" i="47"/>
  <c r="AR99" i="47"/>
  <c r="AO99" i="47"/>
  <c r="AT98" i="47"/>
  <c r="AR98" i="47"/>
  <c r="AO98" i="47"/>
  <c r="AT97" i="47"/>
  <c r="AR97" i="47"/>
  <c r="AO97" i="47"/>
  <c r="AT96" i="47"/>
  <c r="AR96" i="47"/>
  <c r="AO96" i="47"/>
  <c r="AT95" i="47"/>
  <c r="AR95" i="47"/>
  <c r="AO95" i="47"/>
  <c r="AT94" i="47"/>
  <c r="AR94" i="47"/>
  <c r="AO94" i="47"/>
  <c r="AT93" i="47"/>
  <c r="AR93" i="47"/>
  <c r="AO93" i="47"/>
  <c r="J93" i="47"/>
  <c r="L93" i="47" s="1"/>
  <c r="AT92" i="47"/>
  <c r="AR92" i="47"/>
  <c r="AO92" i="47"/>
  <c r="AT91" i="47"/>
  <c r="AR91" i="47"/>
  <c r="AO91" i="47"/>
  <c r="AT90" i="47"/>
  <c r="AR90" i="47"/>
  <c r="AO90" i="47"/>
  <c r="AT89" i="47"/>
  <c r="AR89" i="47"/>
  <c r="AO89" i="47"/>
  <c r="AT88" i="47"/>
  <c r="AR88" i="47"/>
  <c r="AO88" i="47"/>
  <c r="J88" i="47"/>
  <c r="N88" i="47" s="1"/>
  <c r="AT87" i="47"/>
  <c r="AR87" i="47"/>
  <c r="AO87" i="47"/>
  <c r="A87" i="47"/>
  <c r="AT86" i="47"/>
  <c r="AR86" i="47"/>
  <c r="AO86" i="47"/>
  <c r="J86" i="47"/>
  <c r="N86" i="47" s="1"/>
  <c r="F86" i="47"/>
  <c r="G86" i="47" s="1"/>
  <c r="R86" i="47" s="1"/>
  <c r="AT85" i="47"/>
  <c r="AR85" i="47"/>
  <c r="AO85" i="47"/>
  <c r="AT84" i="47"/>
  <c r="AR84" i="47"/>
  <c r="AO84" i="47"/>
  <c r="AT83" i="47"/>
  <c r="AR83" i="47"/>
  <c r="AO83" i="47"/>
  <c r="AT82" i="47"/>
  <c r="AR82" i="47"/>
  <c r="AO82" i="47"/>
  <c r="AT81" i="47"/>
  <c r="AR81" i="47"/>
  <c r="AO81" i="47"/>
  <c r="AT80" i="47"/>
  <c r="AR80" i="47"/>
  <c r="AO80" i="47"/>
  <c r="AT79" i="47"/>
  <c r="AR79" i="47"/>
  <c r="AO79" i="47"/>
  <c r="F79" i="47"/>
  <c r="G79" i="47" s="1"/>
  <c r="AB79" i="47" s="1"/>
  <c r="AT78" i="47"/>
  <c r="AR78" i="47"/>
  <c r="AO78" i="47"/>
  <c r="AT77" i="47"/>
  <c r="AR77" i="47"/>
  <c r="AO77" i="47"/>
  <c r="AT76" i="47"/>
  <c r="AR76" i="47"/>
  <c r="AO76" i="47"/>
  <c r="AT75" i="47"/>
  <c r="AR75" i="47"/>
  <c r="AO75" i="47"/>
  <c r="J75" i="47"/>
  <c r="N75" i="47" s="1"/>
  <c r="AT74" i="47"/>
  <c r="AR74" i="47"/>
  <c r="AO74" i="47"/>
  <c r="AT73" i="47"/>
  <c r="AR73" i="47"/>
  <c r="AO73" i="47"/>
  <c r="AT72" i="47"/>
  <c r="AR72" i="47"/>
  <c r="AO72" i="47"/>
  <c r="J72" i="47"/>
  <c r="M72" i="47" s="1"/>
  <c r="AT71" i="47"/>
  <c r="AO71" i="47"/>
  <c r="F71" i="47"/>
  <c r="G71" i="47" s="1"/>
  <c r="AT70" i="47"/>
  <c r="AO70" i="47"/>
  <c r="J70" i="47"/>
  <c r="AT69" i="47"/>
  <c r="AO69" i="47"/>
  <c r="AT68" i="47"/>
  <c r="AO68" i="47"/>
  <c r="AT67" i="47"/>
  <c r="AO67" i="47"/>
  <c r="AT66" i="47"/>
  <c r="AO66" i="47"/>
  <c r="F66" i="47"/>
  <c r="G66" i="47" s="1"/>
  <c r="Y66" i="47" s="1"/>
  <c r="AT65" i="47"/>
  <c r="F65" i="47"/>
  <c r="G65" i="47" s="1"/>
  <c r="AT64" i="47"/>
  <c r="J64" i="47"/>
  <c r="M64" i="47" s="1"/>
  <c r="AT63" i="47"/>
  <c r="AT62" i="47"/>
  <c r="AT61" i="47"/>
  <c r="AT60" i="47"/>
  <c r="AT59" i="47"/>
  <c r="AT58" i="47"/>
  <c r="AT57" i="47"/>
  <c r="AH57" i="47"/>
  <c r="AT56" i="47"/>
  <c r="AT55" i="47"/>
  <c r="AH55" i="47"/>
  <c r="F55" i="47"/>
  <c r="G55" i="47" s="1"/>
  <c r="AT54" i="47"/>
  <c r="AT53" i="47"/>
  <c r="AT52" i="47"/>
  <c r="AT51" i="47"/>
  <c r="AT50" i="47"/>
  <c r="AT49" i="47"/>
  <c r="AJ49" i="47"/>
  <c r="AL49" i="47" s="1"/>
  <c r="AT48" i="47"/>
  <c r="AJ48" i="47"/>
  <c r="AL48" i="47" s="1"/>
  <c r="AT47" i="47"/>
  <c r="AJ47" i="47"/>
  <c r="AL47" i="47" s="1"/>
  <c r="AT46" i="47"/>
  <c r="AJ46" i="47"/>
  <c r="AL46" i="47" s="1"/>
  <c r="AT45" i="47"/>
  <c r="AJ45" i="47"/>
  <c r="AL45" i="47" s="1"/>
  <c r="AT44" i="47"/>
  <c r="AJ44" i="47"/>
  <c r="AL44" i="47" s="1"/>
  <c r="AT43" i="47"/>
  <c r="AJ43" i="47"/>
  <c r="AL43" i="47" s="1"/>
  <c r="F43" i="47"/>
  <c r="G43" i="47" s="1"/>
  <c r="D43" i="47"/>
  <c r="AH43" i="47" s="1"/>
  <c r="A43" i="47"/>
  <c r="AT42" i="47"/>
  <c r="AJ42" i="47"/>
  <c r="AL42" i="47" s="1"/>
  <c r="AT41" i="47"/>
  <c r="AJ41" i="47"/>
  <c r="AK41" i="47" s="1"/>
  <c r="AT40" i="47"/>
  <c r="AJ40" i="47"/>
  <c r="AK40" i="47" s="1"/>
  <c r="AT39" i="47"/>
  <c r="AJ39" i="47"/>
  <c r="AK39" i="47" s="1"/>
  <c r="AT38" i="47"/>
  <c r="AJ38" i="47"/>
  <c r="AK38" i="47" s="1"/>
  <c r="AT37" i="47"/>
  <c r="AJ37" i="47"/>
  <c r="AK37" i="47" s="1"/>
  <c r="AT36" i="47"/>
  <c r="AJ36" i="47"/>
  <c r="AK36" i="47" s="1"/>
  <c r="AT35" i="47"/>
  <c r="AJ35" i="47"/>
  <c r="AK35" i="47" s="1"/>
  <c r="F35" i="47"/>
  <c r="G35" i="47" s="1"/>
  <c r="AU35" i="47" s="1"/>
  <c r="AH35" i="47"/>
  <c r="AT34" i="47"/>
  <c r="AJ34" i="47"/>
  <c r="AK34" i="47"/>
  <c r="F34" i="47"/>
  <c r="G34" i="47" s="1"/>
  <c r="P34" i="47" s="1"/>
  <c r="AT33" i="47"/>
  <c r="AT32" i="47"/>
  <c r="J32" i="47"/>
  <c r="AT31" i="47"/>
  <c r="AT30" i="47"/>
  <c r="AT29" i="47"/>
  <c r="AT28" i="47"/>
  <c r="AT27" i="47"/>
  <c r="AT26" i="47"/>
  <c r="AT25" i="47"/>
  <c r="AO25" i="47"/>
  <c r="AT24" i="47"/>
  <c r="AO24" i="47"/>
  <c r="J24" i="47"/>
  <c r="N24" i="47" s="1"/>
  <c r="AT23" i="47"/>
  <c r="AO23" i="47"/>
  <c r="AT22" i="47"/>
  <c r="AO22" i="47"/>
  <c r="AT21" i="47"/>
  <c r="AO21" i="47"/>
  <c r="AH21" i="47"/>
  <c r="D21" i="47"/>
  <c r="AT20" i="47"/>
  <c r="AO20" i="47"/>
  <c r="AT19" i="47"/>
  <c r="AO19" i="47"/>
  <c r="F19" i="47"/>
  <c r="G19" i="47" s="1"/>
  <c r="AH19" i="47"/>
  <c r="AT18" i="47"/>
  <c r="AO18" i="47"/>
  <c r="F18" i="47"/>
  <c r="G18" i="47" s="1"/>
  <c r="AT17" i="47"/>
  <c r="AO17" i="47"/>
  <c r="AT16" i="47"/>
  <c r="AO16" i="47"/>
  <c r="J16" i="47"/>
  <c r="L16" i="47" s="1"/>
  <c r="AT15" i="47"/>
  <c r="AO15" i="47"/>
  <c r="AT14" i="47"/>
  <c r="AO14" i="47"/>
  <c r="A14" i="47"/>
  <c r="AT13" i="47"/>
  <c r="AO13" i="47"/>
  <c r="F13" i="47"/>
  <c r="G13" i="47" s="1"/>
  <c r="U13" i="47" s="1"/>
  <c r="D13" i="47"/>
  <c r="AT12" i="47"/>
  <c r="AO12" i="47"/>
  <c r="AT11" i="47"/>
  <c r="AO11" i="47"/>
  <c r="F11" i="47"/>
  <c r="G11" i="47" s="1"/>
  <c r="AB11" i="47" s="1"/>
  <c r="A11" i="47"/>
  <c r="AT10" i="47"/>
  <c r="AO10" i="47"/>
  <c r="AT9" i="47"/>
  <c r="AO9" i="47"/>
  <c r="AT8" i="47"/>
  <c r="AO8" i="47"/>
  <c r="AT7" i="47"/>
  <c r="AO7" i="47"/>
  <c r="AT6" i="47"/>
  <c r="AO6" i="47"/>
  <c r="AT5" i="47"/>
  <c r="AO5" i="47"/>
  <c r="AT4" i="47"/>
  <c r="AO4" i="47"/>
  <c r="AT3" i="47"/>
  <c r="AO3" i="47"/>
  <c r="AH3" i="47"/>
  <c r="AT2" i="47"/>
  <c r="AO2" i="47"/>
  <c r="AC2" i="47"/>
  <c r="F2" i="47"/>
  <c r="G2" i="47" s="1"/>
  <c r="P2" i="47" s="1"/>
  <c r="AH2" i="47"/>
  <c r="H3" i="46"/>
  <c r="J3" i="46" s="1"/>
  <c r="H4" i="46"/>
  <c r="J4" i="46" s="1"/>
  <c r="H5" i="46"/>
  <c r="H6" i="46"/>
  <c r="J6" i="46" s="1"/>
  <c r="H7" i="46"/>
  <c r="J7" i="46" s="1"/>
  <c r="H8" i="46"/>
  <c r="J8" i="46" s="1"/>
  <c r="L8" i="46" s="1"/>
  <c r="H9" i="46"/>
  <c r="J9" i="46" s="1"/>
  <c r="L9" i="46" s="1"/>
  <c r="H10" i="46"/>
  <c r="H11" i="46"/>
  <c r="J11" i="46" s="1"/>
  <c r="H12" i="46"/>
  <c r="J12" i="46" s="1"/>
  <c r="H13" i="46"/>
  <c r="J13" i="46" s="1"/>
  <c r="H14" i="46"/>
  <c r="J14" i="46" s="1"/>
  <c r="M14" i="46" s="1"/>
  <c r="AG14" i="46" s="1"/>
  <c r="H15" i="46"/>
  <c r="H16" i="46"/>
  <c r="J16" i="46" s="1"/>
  <c r="H17" i="46"/>
  <c r="J17" i="46" s="1"/>
  <c r="H18" i="46"/>
  <c r="H19" i="46"/>
  <c r="J19" i="46" s="1"/>
  <c r="H20" i="46"/>
  <c r="J20" i="46" s="1"/>
  <c r="N20" i="46" s="1"/>
  <c r="H21" i="46"/>
  <c r="J21" i="46" s="1"/>
  <c r="H22" i="46"/>
  <c r="H23" i="46"/>
  <c r="H24" i="46"/>
  <c r="H25" i="46"/>
  <c r="J25" i="46" s="1"/>
  <c r="H26" i="46"/>
  <c r="J26" i="46" s="1"/>
  <c r="H27" i="46"/>
  <c r="J27" i="46" s="1"/>
  <c r="L27" i="46" s="1"/>
  <c r="H28" i="46"/>
  <c r="H29" i="46"/>
  <c r="H30" i="46"/>
  <c r="J30" i="46" s="1"/>
  <c r="N30" i="46" s="1"/>
  <c r="H31" i="46"/>
  <c r="J31" i="46" s="1"/>
  <c r="H32" i="46"/>
  <c r="H33" i="46"/>
  <c r="J33" i="46" s="1"/>
  <c r="H34" i="46"/>
  <c r="H35" i="46"/>
  <c r="J35" i="46" s="1"/>
  <c r="H36" i="46"/>
  <c r="J36" i="46" s="1"/>
  <c r="H37" i="46"/>
  <c r="H38" i="46"/>
  <c r="J38" i="46" s="1"/>
  <c r="H39" i="46"/>
  <c r="H40" i="46"/>
  <c r="H41" i="46"/>
  <c r="J41" i="46" s="1"/>
  <c r="H42" i="46"/>
  <c r="J42" i="46" s="1"/>
  <c r="H43" i="46"/>
  <c r="J43" i="46" s="1"/>
  <c r="H44" i="46"/>
  <c r="J44" i="46" s="1"/>
  <c r="H45" i="46"/>
  <c r="H46" i="46"/>
  <c r="J46" i="46" s="1"/>
  <c r="H47" i="46"/>
  <c r="H48" i="46"/>
  <c r="J48" i="46" s="1"/>
  <c r="N48" i="46" s="1"/>
  <c r="H49" i="46"/>
  <c r="J49" i="46" s="1"/>
  <c r="H50" i="46"/>
  <c r="H51" i="46"/>
  <c r="J51" i="46" s="1"/>
  <c r="H52" i="46"/>
  <c r="J52" i="46" s="1"/>
  <c r="L52" i="46" s="1"/>
  <c r="H53" i="46"/>
  <c r="H54" i="46"/>
  <c r="J54" i="46" s="1"/>
  <c r="N54" i="46" s="1"/>
  <c r="H55" i="46"/>
  <c r="H56" i="46"/>
  <c r="J56" i="46" s="1"/>
  <c r="N56" i="46" s="1"/>
  <c r="H57" i="46"/>
  <c r="J57" i="46" s="1"/>
  <c r="M57" i="46" s="1"/>
  <c r="H58" i="46"/>
  <c r="H59" i="46"/>
  <c r="J59" i="46" s="1"/>
  <c r="H60" i="46"/>
  <c r="H61" i="46"/>
  <c r="H62" i="46"/>
  <c r="J62" i="46" s="1"/>
  <c r="H63" i="46"/>
  <c r="H64" i="46"/>
  <c r="J64" i="46" s="1"/>
  <c r="M64" i="46" s="1"/>
  <c r="AG64" i="46" s="1"/>
  <c r="H65" i="46"/>
  <c r="J65" i="46" s="1"/>
  <c r="H66" i="46"/>
  <c r="J66" i="46" s="1"/>
  <c r="L66" i="46" s="1"/>
  <c r="H67" i="46"/>
  <c r="J67" i="46" s="1"/>
  <c r="L67" i="46" s="1"/>
  <c r="H68" i="46"/>
  <c r="J68" i="46" s="1"/>
  <c r="N68" i="46" s="1"/>
  <c r="H69" i="46"/>
  <c r="H70" i="46"/>
  <c r="J70" i="46" s="1"/>
  <c r="H71" i="46"/>
  <c r="H72" i="46"/>
  <c r="J72" i="46" s="1"/>
  <c r="L72" i="46" s="1"/>
  <c r="H73" i="46"/>
  <c r="J73" i="46" s="1"/>
  <c r="M73" i="46" s="1"/>
  <c r="H74" i="46"/>
  <c r="H75" i="46"/>
  <c r="J75" i="46" s="1"/>
  <c r="H76" i="46"/>
  <c r="H77" i="46"/>
  <c r="J77" i="46" s="1"/>
  <c r="H78" i="46"/>
  <c r="J78" i="46" s="1"/>
  <c r="N78" i="46" s="1"/>
  <c r="H79" i="46"/>
  <c r="H80" i="46"/>
  <c r="J80" i="46" s="1"/>
  <c r="N80" i="46" s="1"/>
  <c r="H81" i="46"/>
  <c r="J81" i="46" s="1"/>
  <c r="H82" i="46"/>
  <c r="H83" i="46"/>
  <c r="J83" i="46" s="1"/>
  <c r="M83" i="46" s="1"/>
  <c r="H84" i="46"/>
  <c r="J84" i="46" s="1"/>
  <c r="H85" i="46"/>
  <c r="J85" i="46" s="1"/>
  <c r="N85" i="46" s="1"/>
  <c r="H86" i="46"/>
  <c r="J86" i="46" s="1"/>
  <c r="N86" i="46" s="1"/>
  <c r="H87" i="46"/>
  <c r="H88" i="46"/>
  <c r="H89" i="46"/>
  <c r="J89" i="46" s="1"/>
  <c r="H90" i="46"/>
  <c r="H91" i="46"/>
  <c r="J91" i="46" s="1"/>
  <c r="M91" i="46" s="1"/>
  <c r="H92" i="46"/>
  <c r="J92" i="46" s="1"/>
  <c r="H93" i="46"/>
  <c r="J93" i="46" s="1"/>
  <c r="H94" i="46"/>
  <c r="J94" i="46" s="1"/>
  <c r="M94" i="46" s="1"/>
  <c r="H95" i="46"/>
  <c r="J95" i="46" s="1"/>
  <c r="H96" i="46"/>
  <c r="J96" i="46" s="1"/>
  <c r="N96" i="46" s="1"/>
  <c r="H97" i="46"/>
  <c r="J97" i="46" s="1"/>
  <c r="H98" i="46"/>
  <c r="H99" i="46"/>
  <c r="J99" i="46" s="1"/>
  <c r="M99" i="46" s="1"/>
  <c r="H100" i="46"/>
  <c r="J100" i="46" s="1"/>
  <c r="H101" i="46"/>
  <c r="H102" i="46"/>
  <c r="J102" i="46" s="1"/>
  <c r="H103" i="46"/>
  <c r="H104" i="46"/>
  <c r="J104" i="46" s="1"/>
  <c r="H105" i="46"/>
  <c r="J105" i="46" s="1"/>
  <c r="H106" i="46"/>
  <c r="J106" i="46" s="1"/>
  <c r="L106" i="46" s="1"/>
  <c r="H107" i="46"/>
  <c r="J107" i="46" s="1"/>
  <c r="H108" i="46"/>
  <c r="J108" i="46" s="1"/>
  <c r="N108" i="46" s="1"/>
  <c r="H109" i="46"/>
  <c r="H110" i="46"/>
  <c r="J110" i="46" s="1"/>
  <c r="N110" i="46" s="1"/>
  <c r="H111" i="46"/>
  <c r="H112" i="46"/>
  <c r="J112" i="46" s="1"/>
  <c r="H113" i="46"/>
  <c r="J113" i="46" s="1"/>
  <c r="L113" i="46" s="1"/>
  <c r="H114" i="46"/>
  <c r="J114" i="46" s="1"/>
  <c r="M114" i="46" s="1"/>
  <c r="H115" i="46"/>
  <c r="J115" i="46" s="1"/>
  <c r="H116" i="46"/>
  <c r="J116" i="46" s="1"/>
  <c r="H117" i="46"/>
  <c r="H118" i="46"/>
  <c r="J118" i="46" s="1"/>
  <c r="H119" i="46"/>
  <c r="H120" i="46"/>
  <c r="J120" i="46" s="1"/>
  <c r="N120" i="46" s="1"/>
  <c r="H121" i="46"/>
  <c r="J121" i="46" s="1"/>
  <c r="L121" i="46" s="1"/>
  <c r="H122" i="46"/>
  <c r="J122" i="46" s="1"/>
  <c r="H123" i="46"/>
  <c r="J123" i="46" s="1"/>
  <c r="H124" i="46"/>
  <c r="H125" i="46"/>
  <c r="H126" i="46"/>
  <c r="J126" i="46" s="1"/>
  <c r="H127" i="46"/>
  <c r="H128" i="46"/>
  <c r="J128" i="46" s="1"/>
  <c r="M128" i="46" s="1"/>
  <c r="H129" i="46"/>
  <c r="J129" i="46" s="1"/>
  <c r="H2" i="46"/>
  <c r="J2" i="46" s="1"/>
  <c r="E3" i="46"/>
  <c r="AX3" i="46" s="1"/>
  <c r="E4" i="46"/>
  <c r="AX4" i="46" s="1"/>
  <c r="E5" i="46"/>
  <c r="AX5" i="46" s="1"/>
  <c r="E6" i="46"/>
  <c r="AX6" i="46" s="1"/>
  <c r="E7" i="46"/>
  <c r="AX7" i="46" s="1"/>
  <c r="E8" i="46"/>
  <c r="E9" i="46"/>
  <c r="AX9" i="46" s="1"/>
  <c r="E10" i="46"/>
  <c r="F10" i="46" s="1"/>
  <c r="E11" i="46"/>
  <c r="AX11" i="46" s="1"/>
  <c r="E12" i="46"/>
  <c r="AX12" i="46" s="1"/>
  <c r="E13" i="46"/>
  <c r="AX13" i="46" s="1"/>
  <c r="E14" i="46"/>
  <c r="AX14" i="46" s="1"/>
  <c r="E15" i="46"/>
  <c r="E16" i="46"/>
  <c r="AX16" i="46" s="1"/>
  <c r="E17" i="46"/>
  <c r="F17" i="46" s="1"/>
  <c r="E18" i="46"/>
  <c r="E19" i="46"/>
  <c r="AX19" i="46" s="1"/>
  <c r="E20" i="46"/>
  <c r="E21" i="46"/>
  <c r="AX21" i="46" s="1"/>
  <c r="E22" i="46"/>
  <c r="AX22" i="46" s="1"/>
  <c r="E23" i="46"/>
  <c r="AX23" i="46" s="1"/>
  <c r="E24" i="46"/>
  <c r="AX24" i="46" s="1"/>
  <c r="E25" i="46"/>
  <c r="E26" i="46"/>
  <c r="AX26" i="46" s="1"/>
  <c r="E27" i="46"/>
  <c r="AX27" i="46" s="1"/>
  <c r="E28" i="46"/>
  <c r="AX28" i="46" s="1"/>
  <c r="E29" i="46"/>
  <c r="AX29" i="46" s="1"/>
  <c r="E30" i="46"/>
  <c r="AX30" i="46" s="1"/>
  <c r="E31" i="46"/>
  <c r="AX31" i="46" s="1"/>
  <c r="E32" i="46"/>
  <c r="AX32" i="46" s="1"/>
  <c r="E33" i="46"/>
  <c r="E34" i="46"/>
  <c r="AX34" i="46" s="1"/>
  <c r="E35" i="46"/>
  <c r="AX35" i="46" s="1"/>
  <c r="E36" i="46"/>
  <c r="AX36" i="46" s="1"/>
  <c r="E37" i="46"/>
  <c r="AX37" i="46" s="1"/>
  <c r="E38" i="46"/>
  <c r="AX38" i="46" s="1"/>
  <c r="E39" i="46"/>
  <c r="AX39" i="46" s="1"/>
  <c r="E40" i="46"/>
  <c r="AX40" i="46" s="1"/>
  <c r="E41" i="46"/>
  <c r="E42" i="46"/>
  <c r="AX42" i="46" s="1"/>
  <c r="E43" i="46"/>
  <c r="AX43" i="46" s="1"/>
  <c r="E44" i="46"/>
  <c r="AX44" i="46" s="1"/>
  <c r="E45" i="46"/>
  <c r="E46" i="46"/>
  <c r="F46" i="46" s="1"/>
  <c r="E47" i="46"/>
  <c r="AX47" i="46" s="1"/>
  <c r="E48" i="46"/>
  <c r="AX48" i="46" s="1"/>
  <c r="E49" i="46"/>
  <c r="E50" i="46"/>
  <c r="AX50" i="46" s="1"/>
  <c r="E51" i="46"/>
  <c r="E52" i="46"/>
  <c r="F52" i="46" s="1"/>
  <c r="E53" i="46"/>
  <c r="E54" i="46"/>
  <c r="AX54" i="46" s="1"/>
  <c r="E55" i="46"/>
  <c r="E56" i="46"/>
  <c r="AX56" i="46" s="1"/>
  <c r="E57" i="46"/>
  <c r="AX57" i="46" s="1"/>
  <c r="E58" i="46"/>
  <c r="AX58" i="46" s="1"/>
  <c r="E59" i="46"/>
  <c r="AX59" i="46" s="1"/>
  <c r="E60" i="46"/>
  <c r="AX60" i="46" s="1"/>
  <c r="E61" i="46"/>
  <c r="AX61" i="46" s="1"/>
  <c r="E62" i="46"/>
  <c r="AX62" i="46" s="1"/>
  <c r="E63" i="46"/>
  <c r="E64" i="46"/>
  <c r="AX64" i="46" s="1"/>
  <c r="E65" i="46"/>
  <c r="E66" i="46"/>
  <c r="E67" i="46"/>
  <c r="E68" i="46"/>
  <c r="E69" i="46"/>
  <c r="AX69" i="46" s="1"/>
  <c r="E70" i="46"/>
  <c r="AX70" i="46" s="1"/>
  <c r="E71" i="46"/>
  <c r="E72" i="46"/>
  <c r="AX72" i="46" s="1"/>
  <c r="E73" i="46"/>
  <c r="E74" i="46"/>
  <c r="AX74" i="46" s="1"/>
  <c r="E75" i="46"/>
  <c r="E76" i="46"/>
  <c r="AX76" i="46" s="1"/>
  <c r="E77" i="46"/>
  <c r="AX77" i="46" s="1"/>
  <c r="E78" i="46"/>
  <c r="AX78" i="46" s="1"/>
  <c r="E79" i="46"/>
  <c r="E80" i="46"/>
  <c r="AX80" i="46" s="1"/>
  <c r="E81" i="46"/>
  <c r="E82" i="46"/>
  <c r="AX82" i="46" s="1"/>
  <c r="E83" i="46"/>
  <c r="AX83" i="46" s="1"/>
  <c r="E84" i="46"/>
  <c r="AX84" i="46" s="1"/>
  <c r="E85" i="46"/>
  <c r="AX85" i="46" s="1"/>
  <c r="E86" i="46"/>
  <c r="E87" i="46"/>
  <c r="E88" i="46"/>
  <c r="AX88" i="46" s="1"/>
  <c r="E89" i="46"/>
  <c r="AX89" i="46" s="1"/>
  <c r="E90" i="46"/>
  <c r="AX90" i="46" s="1"/>
  <c r="E91" i="46"/>
  <c r="AX91" i="46" s="1"/>
  <c r="E92" i="46"/>
  <c r="AX92" i="46" s="1"/>
  <c r="E93" i="46"/>
  <c r="E94" i="46"/>
  <c r="E95" i="46"/>
  <c r="E96" i="46"/>
  <c r="AX96" i="46" s="1"/>
  <c r="E97" i="46"/>
  <c r="E98" i="46"/>
  <c r="AX98" i="46" s="1"/>
  <c r="E99" i="46"/>
  <c r="E100" i="46"/>
  <c r="AX100" i="46" s="1"/>
  <c r="E101" i="46"/>
  <c r="E102" i="46"/>
  <c r="E103" i="46"/>
  <c r="E104" i="46"/>
  <c r="AX104" i="46" s="1"/>
  <c r="E105" i="46"/>
  <c r="E106" i="46"/>
  <c r="E107" i="46"/>
  <c r="E108" i="46"/>
  <c r="AX108" i="46" s="1"/>
  <c r="E109" i="46"/>
  <c r="E110" i="46"/>
  <c r="AX110" i="46" s="1"/>
  <c r="E111" i="46"/>
  <c r="E112" i="46"/>
  <c r="E113" i="46"/>
  <c r="AX113" i="46" s="1"/>
  <c r="E114" i="46"/>
  <c r="E115" i="46"/>
  <c r="E116" i="46"/>
  <c r="AX116" i="46" s="1"/>
  <c r="E117" i="46"/>
  <c r="E118" i="46"/>
  <c r="AX118" i="46" s="1"/>
  <c r="E119" i="46"/>
  <c r="AX119" i="46" s="1"/>
  <c r="E120" i="46"/>
  <c r="AX120" i="46" s="1"/>
  <c r="E121" i="46"/>
  <c r="E122" i="46"/>
  <c r="AX122" i="46" s="1"/>
  <c r="E123" i="46"/>
  <c r="AX123" i="46" s="1"/>
  <c r="E124" i="46"/>
  <c r="AX124" i="46" s="1"/>
  <c r="E125" i="46"/>
  <c r="E126" i="46"/>
  <c r="AX126" i="46" s="1"/>
  <c r="E127" i="46"/>
  <c r="E128" i="46"/>
  <c r="AX128" i="46" s="1"/>
  <c r="E129" i="46"/>
  <c r="AX129" i="46" s="1"/>
  <c r="H3" i="45"/>
  <c r="J3" i="45" s="1"/>
  <c r="L3" i="45" s="1"/>
  <c r="H4" i="45"/>
  <c r="J4" i="45" s="1"/>
  <c r="H5" i="45"/>
  <c r="J5" i="45" s="1"/>
  <c r="M5" i="45" s="1"/>
  <c r="H6" i="45"/>
  <c r="J6" i="45" s="1"/>
  <c r="H7" i="45"/>
  <c r="H8" i="45"/>
  <c r="J8" i="45" s="1"/>
  <c r="N8" i="45" s="1"/>
  <c r="H9" i="45"/>
  <c r="J9" i="45" s="1"/>
  <c r="N9" i="45" s="1"/>
  <c r="H10" i="45"/>
  <c r="J10" i="45" s="1"/>
  <c r="H11" i="45"/>
  <c r="J11" i="45" s="1"/>
  <c r="H12" i="45"/>
  <c r="H13" i="45"/>
  <c r="J13" i="45" s="1"/>
  <c r="H14" i="45"/>
  <c r="J14" i="45" s="1"/>
  <c r="H15" i="45"/>
  <c r="H16" i="45"/>
  <c r="J16" i="45" s="1"/>
  <c r="H17" i="45"/>
  <c r="J17" i="45" s="1"/>
  <c r="H18" i="45"/>
  <c r="J18" i="45" s="1"/>
  <c r="H19" i="45"/>
  <c r="J19" i="45" s="1"/>
  <c r="L19" i="45" s="1"/>
  <c r="H20" i="45"/>
  <c r="J20" i="45" s="1"/>
  <c r="N20" i="45" s="1"/>
  <c r="H21" i="45"/>
  <c r="J21" i="45" s="1"/>
  <c r="H22" i="45"/>
  <c r="J22" i="45" s="1"/>
  <c r="H23" i="45"/>
  <c r="H24" i="45"/>
  <c r="J24" i="45" s="1"/>
  <c r="H25" i="45"/>
  <c r="J25" i="45" s="1"/>
  <c r="N25" i="45" s="1"/>
  <c r="H26" i="45"/>
  <c r="J26" i="45" s="1"/>
  <c r="N26" i="45" s="1"/>
  <c r="H27" i="45"/>
  <c r="J27" i="45" s="1"/>
  <c r="M27" i="45" s="1"/>
  <c r="H28" i="45"/>
  <c r="J28" i="45" s="1"/>
  <c r="N28" i="45" s="1"/>
  <c r="H29" i="45"/>
  <c r="J29" i="45" s="1"/>
  <c r="N29" i="45" s="1"/>
  <c r="H30" i="45"/>
  <c r="J30" i="45" s="1"/>
  <c r="H31" i="45"/>
  <c r="J31" i="45" s="1"/>
  <c r="H32" i="45"/>
  <c r="H33" i="45"/>
  <c r="J33" i="45" s="1"/>
  <c r="H34" i="45"/>
  <c r="J34" i="45" s="1"/>
  <c r="N34" i="45" s="1"/>
  <c r="H35" i="45"/>
  <c r="J35" i="45" s="1"/>
  <c r="H36" i="45"/>
  <c r="J36" i="45" s="1"/>
  <c r="M36" i="45" s="1"/>
  <c r="H37" i="45"/>
  <c r="J37" i="45" s="1"/>
  <c r="N37" i="45" s="1"/>
  <c r="H38" i="45"/>
  <c r="J38" i="45" s="1"/>
  <c r="H39" i="45"/>
  <c r="H40" i="45"/>
  <c r="H41" i="45"/>
  <c r="J41" i="45" s="1"/>
  <c r="H42" i="45"/>
  <c r="J42" i="45" s="1"/>
  <c r="L42" i="45" s="1"/>
  <c r="H43" i="45"/>
  <c r="J43" i="45" s="1"/>
  <c r="H44" i="45"/>
  <c r="J44" i="45" s="1"/>
  <c r="H45" i="45"/>
  <c r="J45" i="45" s="1"/>
  <c r="H46" i="45"/>
  <c r="H47" i="45"/>
  <c r="H48" i="45"/>
  <c r="J48" i="45" s="1"/>
  <c r="L48" i="45" s="1"/>
  <c r="H49" i="45"/>
  <c r="J49" i="45" s="1"/>
  <c r="L49" i="45" s="1"/>
  <c r="H50" i="45"/>
  <c r="J50" i="45" s="1"/>
  <c r="H51" i="45"/>
  <c r="J51" i="45" s="1"/>
  <c r="H52" i="45"/>
  <c r="J52" i="45" s="1"/>
  <c r="H53" i="45"/>
  <c r="J53" i="45" s="1"/>
  <c r="N53" i="45" s="1"/>
  <c r="H54" i="45"/>
  <c r="H55" i="45"/>
  <c r="H56" i="45"/>
  <c r="J56" i="45" s="1"/>
  <c r="N56" i="45" s="1"/>
  <c r="H57" i="45"/>
  <c r="J57" i="45" s="1"/>
  <c r="H58" i="45"/>
  <c r="J58" i="45" s="1"/>
  <c r="N58" i="45" s="1"/>
  <c r="H59" i="45"/>
  <c r="J59" i="45" s="1"/>
  <c r="H60" i="45"/>
  <c r="H61" i="45"/>
  <c r="J61" i="45" s="1"/>
  <c r="H62" i="45"/>
  <c r="J62" i="45" s="1"/>
  <c r="H63" i="45"/>
  <c r="H64" i="45"/>
  <c r="J64" i="45" s="1"/>
  <c r="H65" i="45"/>
  <c r="J65" i="45" s="1"/>
  <c r="H66" i="45"/>
  <c r="J66" i="45" s="1"/>
  <c r="M66" i="45" s="1"/>
  <c r="H67" i="45"/>
  <c r="H68" i="45"/>
  <c r="J68" i="45" s="1"/>
  <c r="H69" i="45"/>
  <c r="J69" i="45" s="1"/>
  <c r="N69" i="45" s="1"/>
  <c r="H70" i="45"/>
  <c r="J70" i="45" s="1"/>
  <c r="H71" i="45"/>
  <c r="H72" i="45"/>
  <c r="H73" i="45"/>
  <c r="J73" i="45" s="1"/>
  <c r="H74" i="45"/>
  <c r="J74" i="45" s="1"/>
  <c r="H75" i="45"/>
  <c r="J75" i="45" s="1"/>
  <c r="H76" i="45"/>
  <c r="J76" i="45" s="1"/>
  <c r="L76" i="45" s="1"/>
  <c r="H77" i="45"/>
  <c r="J77" i="45" s="1"/>
  <c r="L77" i="45" s="1"/>
  <c r="H78" i="45"/>
  <c r="H79" i="45"/>
  <c r="H80" i="45"/>
  <c r="H81" i="45"/>
  <c r="J81" i="45" s="1"/>
  <c r="N81" i="45" s="1"/>
  <c r="H82" i="45"/>
  <c r="J82" i="45" s="1"/>
  <c r="L82" i="45" s="1"/>
  <c r="H83" i="45"/>
  <c r="J83" i="45" s="1"/>
  <c r="L83" i="45" s="1"/>
  <c r="H84" i="45"/>
  <c r="J84" i="45" s="1"/>
  <c r="H85" i="45"/>
  <c r="J85" i="45" s="1"/>
  <c r="N85" i="45" s="1"/>
  <c r="H86" i="45"/>
  <c r="J86" i="45" s="1"/>
  <c r="H87" i="45"/>
  <c r="J87" i="45" s="1"/>
  <c r="H88" i="45"/>
  <c r="J88" i="45" s="1"/>
  <c r="H89" i="45"/>
  <c r="J89" i="45" s="1"/>
  <c r="H90" i="45"/>
  <c r="J90" i="45" s="1"/>
  <c r="L90" i="45" s="1"/>
  <c r="H91" i="45"/>
  <c r="J91" i="45" s="1"/>
  <c r="H92" i="45"/>
  <c r="J92" i="45" s="1"/>
  <c r="H93" i="45"/>
  <c r="J93" i="45" s="1"/>
  <c r="H94" i="45"/>
  <c r="J94" i="45" s="1"/>
  <c r="H95" i="45"/>
  <c r="H96" i="45"/>
  <c r="J96" i="45" s="1"/>
  <c r="H97" i="45"/>
  <c r="J97" i="45" s="1"/>
  <c r="H98" i="45"/>
  <c r="J98" i="45" s="1"/>
  <c r="H99" i="45"/>
  <c r="J99" i="45" s="1"/>
  <c r="M99" i="45" s="1"/>
  <c r="H100" i="45"/>
  <c r="J100" i="45" s="1"/>
  <c r="H101" i="45"/>
  <c r="J101" i="45" s="1"/>
  <c r="M101" i="45" s="1"/>
  <c r="H102" i="45"/>
  <c r="H103" i="45"/>
  <c r="H104" i="45"/>
  <c r="J104" i="45" s="1"/>
  <c r="H105" i="45"/>
  <c r="J105" i="45" s="1"/>
  <c r="H106" i="45"/>
  <c r="J106" i="45" s="1"/>
  <c r="M106" i="45" s="1"/>
  <c r="H107" i="45"/>
  <c r="H108" i="45"/>
  <c r="J108" i="45" s="1"/>
  <c r="N108" i="45" s="1"/>
  <c r="H109" i="45"/>
  <c r="J109" i="45" s="1"/>
  <c r="M109" i="45" s="1"/>
  <c r="H110" i="45"/>
  <c r="J110" i="45" s="1"/>
  <c r="H111" i="45"/>
  <c r="H112" i="45"/>
  <c r="J112" i="45" s="1"/>
  <c r="H113" i="45"/>
  <c r="J113" i="45" s="1"/>
  <c r="L113" i="45" s="1"/>
  <c r="H114" i="45"/>
  <c r="J114" i="45" s="1"/>
  <c r="H115" i="45"/>
  <c r="J115" i="45" s="1"/>
  <c r="N115" i="45" s="1"/>
  <c r="H116" i="45"/>
  <c r="J116" i="45" s="1"/>
  <c r="H117" i="45"/>
  <c r="J117" i="45" s="1"/>
  <c r="N117" i="45" s="1"/>
  <c r="H118" i="45"/>
  <c r="H119" i="45"/>
  <c r="H120" i="45"/>
  <c r="J120" i="45" s="1"/>
  <c r="H121" i="45"/>
  <c r="J121" i="45" s="1"/>
  <c r="N121" i="45" s="1"/>
  <c r="H122" i="45"/>
  <c r="J122" i="45" s="1"/>
  <c r="H123" i="45"/>
  <c r="J123" i="45" s="1"/>
  <c r="H124" i="45"/>
  <c r="J124" i="45" s="1"/>
  <c r="N124" i="45" s="1"/>
  <c r="H125" i="45"/>
  <c r="J125" i="45" s="1"/>
  <c r="H126" i="45"/>
  <c r="J126" i="45" s="1"/>
  <c r="H127" i="45"/>
  <c r="J127" i="45" s="1"/>
  <c r="N127" i="45" s="1"/>
  <c r="H128" i="45"/>
  <c r="J128" i="45" s="1"/>
  <c r="H129" i="45"/>
  <c r="J129" i="45" s="1"/>
  <c r="H2" i="45"/>
  <c r="J2" i="45" s="1"/>
  <c r="E3" i="45"/>
  <c r="E4" i="45"/>
  <c r="AH4" i="45" s="1"/>
  <c r="E5" i="45"/>
  <c r="F5" i="45" s="1"/>
  <c r="G5" i="45" s="1"/>
  <c r="R5" i="45" s="1"/>
  <c r="E6" i="45"/>
  <c r="AX6" i="45" s="1"/>
  <c r="E7" i="45"/>
  <c r="AX7" i="45" s="1"/>
  <c r="E8" i="45"/>
  <c r="AX8" i="45" s="1"/>
  <c r="E9" i="45"/>
  <c r="F9" i="45" s="1"/>
  <c r="G9" i="45" s="1"/>
  <c r="W9" i="45" s="1"/>
  <c r="E10" i="45"/>
  <c r="E11" i="45"/>
  <c r="E12" i="45"/>
  <c r="AX12" i="45" s="1"/>
  <c r="E13" i="45"/>
  <c r="E14" i="45"/>
  <c r="AX14" i="45" s="1"/>
  <c r="E15" i="45"/>
  <c r="AX15" i="45" s="1"/>
  <c r="E16" i="45"/>
  <c r="AX16" i="45" s="1"/>
  <c r="E17" i="45"/>
  <c r="E18" i="45"/>
  <c r="F18" i="45" s="1"/>
  <c r="G18" i="45" s="1"/>
  <c r="E19" i="45"/>
  <c r="E20" i="45"/>
  <c r="E21" i="45"/>
  <c r="AX21" i="45" s="1"/>
  <c r="E22" i="45"/>
  <c r="AX22" i="45" s="1"/>
  <c r="E23" i="45"/>
  <c r="AX23" i="45" s="1"/>
  <c r="E24" i="45"/>
  <c r="AX24" i="45" s="1"/>
  <c r="E25" i="45"/>
  <c r="AX25" i="45" s="1"/>
  <c r="E26" i="45"/>
  <c r="E27" i="45"/>
  <c r="E28" i="45"/>
  <c r="AX28" i="45" s="1"/>
  <c r="E29" i="45"/>
  <c r="AX29" i="45" s="1"/>
  <c r="E30" i="45"/>
  <c r="AX30" i="45" s="1"/>
  <c r="E31" i="45"/>
  <c r="AX31" i="45" s="1"/>
  <c r="E32" i="45"/>
  <c r="AX32" i="45" s="1"/>
  <c r="E33" i="45"/>
  <c r="AX33" i="45" s="1"/>
  <c r="E34" i="45"/>
  <c r="E35" i="45"/>
  <c r="AX35" i="45" s="1"/>
  <c r="E36" i="45"/>
  <c r="E37" i="45"/>
  <c r="AX37" i="45" s="1"/>
  <c r="E38" i="45"/>
  <c r="AX38" i="45" s="1"/>
  <c r="E39" i="45"/>
  <c r="AX39" i="45" s="1"/>
  <c r="E40" i="45"/>
  <c r="AX40" i="45" s="1"/>
  <c r="E41" i="45"/>
  <c r="AX41" i="45" s="1"/>
  <c r="E42" i="45"/>
  <c r="E43" i="45"/>
  <c r="E44" i="45"/>
  <c r="AX44" i="45" s="1"/>
  <c r="E45" i="45"/>
  <c r="AX45" i="45" s="1"/>
  <c r="E46" i="45"/>
  <c r="E47" i="45"/>
  <c r="AX47" i="45" s="1"/>
  <c r="E48" i="45"/>
  <c r="E49" i="45"/>
  <c r="AX49" i="45" s="1"/>
  <c r="E50" i="45"/>
  <c r="AX50" i="45" s="1"/>
  <c r="E51" i="45"/>
  <c r="E52" i="45"/>
  <c r="E53" i="45"/>
  <c r="AX53" i="45" s="1"/>
  <c r="E54" i="45"/>
  <c r="AX54" i="45" s="1"/>
  <c r="E55" i="45"/>
  <c r="AX55" i="45" s="1"/>
  <c r="E56" i="45"/>
  <c r="AX56" i="45" s="1"/>
  <c r="E57" i="45"/>
  <c r="AX57" i="45" s="1"/>
  <c r="E58" i="45"/>
  <c r="AX58" i="45" s="1"/>
  <c r="E59" i="45"/>
  <c r="E60" i="45"/>
  <c r="E61" i="45"/>
  <c r="AX61" i="45" s="1"/>
  <c r="E62" i="45"/>
  <c r="AX62" i="45" s="1"/>
  <c r="E63" i="45"/>
  <c r="AX63" i="45" s="1"/>
  <c r="E64" i="45"/>
  <c r="AX64" i="45" s="1"/>
  <c r="E65" i="45"/>
  <c r="AX65" i="45" s="1"/>
  <c r="E66" i="45"/>
  <c r="AG66" i="45" s="1"/>
  <c r="E67" i="45"/>
  <c r="AX67" i="45" s="1"/>
  <c r="E68" i="45"/>
  <c r="E69" i="45"/>
  <c r="E70" i="45"/>
  <c r="AX70" i="45" s="1"/>
  <c r="E71" i="45"/>
  <c r="AX71" i="45" s="1"/>
  <c r="E72" i="45"/>
  <c r="AX72" i="45" s="1"/>
  <c r="E73" i="45"/>
  <c r="AX73" i="45" s="1"/>
  <c r="E74" i="45"/>
  <c r="AX74" i="45" s="1"/>
  <c r="E75" i="45"/>
  <c r="E76" i="45"/>
  <c r="E77" i="45"/>
  <c r="E78" i="45"/>
  <c r="AX78" i="45" s="1"/>
  <c r="E79" i="45"/>
  <c r="AX79" i="45" s="1"/>
  <c r="E80" i="45"/>
  <c r="AX80" i="45" s="1"/>
  <c r="E81" i="45"/>
  <c r="AX81" i="45" s="1"/>
  <c r="E82" i="45"/>
  <c r="AX82" i="45" s="1"/>
  <c r="E83" i="45"/>
  <c r="E84" i="45"/>
  <c r="AX84" i="45" s="1"/>
  <c r="E85" i="45"/>
  <c r="AX85" i="45" s="1"/>
  <c r="E86" i="45"/>
  <c r="E87" i="45"/>
  <c r="AX87" i="45" s="1"/>
  <c r="E88" i="45"/>
  <c r="AX88" i="45" s="1"/>
  <c r="E89" i="45"/>
  <c r="AX89" i="45" s="1"/>
  <c r="E90" i="45"/>
  <c r="E91" i="45"/>
  <c r="E92" i="45"/>
  <c r="E93" i="45"/>
  <c r="AX93" i="45" s="1"/>
  <c r="E94" i="45"/>
  <c r="AX94" i="45" s="1"/>
  <c r="E95" i="45"/>
  <c r="AX95" i="45" s="1"/>
  <c r="E96" i="45"/>
  <c r="AX96" i="45" s="1"/>
  <c r="E97" i="45"/>
  <c r="AX97" i="45" s="1"/>
  <c r="E98" i="45"/>
  <c r="E99" i="45"/>
  <c r="E100" i="45"/>
  <c r="AX100" i="45" s="1"/>
  <c r="E101" i="45"/>
  <c r="AX101" i="45" s="1"/>
  <c r="E102" i="45"/>
  <c r="E103" i="45"/>
  <c r="AX103" i="45" s="1"/>
  <c r="E104" i="45"/>
  <c r="AX104" i="45" s="1"/>
  <c r="E105" i="45"/>
  <c r="AX105" i="45" s="1"/>
  <c r="E106" i="45"/>
  <c r="AX106" i="45" s="1"/>
  <c r="E107" i="45"/>
  <c r="AX107" i="45" s="1"/>
  <c r="E108" i="45"/>
  <c r="E109" i="45"/>
  <c r="AX109" i="45" s="1"/>
  <c r="E110" i="45"/>
  <c r="E111" i="45"/>
  <c r="AX111" i="45" s="1"/>
  <c r="E112" i="45"/>
  <c r="AX112" i="45" s="1"/>
  <c r="E113" i="45"/>
  <c r="E114" i="45"/>
  <c r="E115" i="45"/>
  <c r="E116" i="45"/>
  <c r="E117" i="45"/>
  <c r="AX117" i="45" s="1"/>
  <c r="E118" i="45"/>
  <c r="AX118" i="45" s="1"/>
  <c r="E119" i="45"/>
  <c r="AX119" i="45" s="1"/>
  <c r="E120" i="45"/>
  <c r="AX120" i="45" s="1"/>
  <c r="E121" i="45"/>
  <c r="AX121" i="45" s="1"/>
  <c r="E122" i="45"/>
  <c r="AX122" i="45" s="1"/>
  <c r="E123" i="45"/>
  <c r="E124" i="45"/>
  <c r="E125" i="45"/>
  <c r="AX125" i="45" s="1"/>
  <c r="E126" i="45"/>
  <c r="AX126" i="45" s="1"/>
  <c r="E127" i="45"/>
  <c r="AX127" i="45" s="1"/>
  <c r="E128" i="45"/>
  <c r="AX128" i="45" s="1"/>
  <c r="E129" i="45"/>
  <c r="AX129" i="45" s="1"/>
  <c r="E2" i="45"/>
  <c r="AX2" i="45" s="1"/>
  <c r="H3" i="44"/>
  <c r="J3" i="44" s="1"/>
  <c r="M3" i="44" s="1"/>
  <c r="H4" i="44"/>
  <c r="J4" i="44" s="1"/>
  <c r="H5" i="44"/>
  <c r="J5" i="44" s="1"/>
  <c r="H6" i="44"/>
  <c r="J6" i="44" s="1"/>
  <c r="L6" i="44" s="1"/>
  <c r="H7" i="44"/>
  <c r="H8" i="44"/>
  <c r="J8" i="44" s="1"/>
  <c r="L8" i="44" s="1"/>
  <c r="H9" i="44"/>
  <c r="J9" i="44" s="1"/>
  <c r="L9" i="44" s="1"/>
  <c r="H10" i="44"/>
  <c r="J10" i="44" s="1"/>
  <c r="M10" i="44" s="1"/>
  <c r="AG10" i="44" s="1"/>
  <c r="H11" i="44"/>
  <c r="J11" i="44" s="1"/>
  <c r="N11" i="44" s="1"/>
  <c r="H12" i="44"/>
  <c r="J12" i="44" s="1"/>
  <c r="L12" i="44" s="1"/>
  <c r="H13" i="44"/>
  <c r="J13" i="44" s="1"/>
  <c r="H14" i="44"/>
  <c r="J14" i="44" s="1"/>
  <c r="H15" i="44"/>
  <c r="J15" i="44" s="1"/>
  <c r="H16" i="44"/>
  <c r="J16" i="44" s="1"/>
  <c r="N16" i="44" s="1"/>
  <c r="H17" i="44"/>
  <c r="J17" i="44" s="1"/>
  <c r="L17" i="44" s="1"/>
  <c r="H18" i="44"/>
  <c r="J18" i="44" s="1"/>
  <c r="H19" i="44"/>
  <c r="J19" i="44" s="1"/>
  <c r="L19" i="44" s="1"/>
  <c r="H20" i="44"/>
  <c r="J20" i="44" s="1"/>
  <c r="H21" i="44"/>
  <c r="J21" i="44" s="1"/>
  <c r="L21" i="44" s="1"/>
  <c r="H22" i="44"/>
  <c r="H23" i="44"/>
  <c r="H24" i="44"/>
  <c r="J24" i="44" s="1"/>
  <c r="H25" i="44"/>
  <c r="J25" i="44" s="1"/>
  <c r="L25" i="44" s="1"/>
  <c r="H26" i="44"/>
  <c r="J26" i="44" s="1"/>
  <c r="H27" i="44"/>
  <c r="J27" i="44" s="1"/>
  <c r="M27" i="44" s="1"/>
  <c r="H28" i="44"/>
  <c r="J28" i="44" s="1"/>
  <c r="H29" i="44"/>
  <c r="H30" i="44"/>
  <c r="J30" i="44" s="1"/>
  <c r="L30" i="44" s="1"/>
  <c r="H31" i="44"/>
  <c r="J31" i="44" s="1"/>
  <c r="H32" i="44"/>
  <c r="J32" i="44" s="1"/>
  <c r="H33" i="44"/>
  <c r="J33" i="44" s="1"/>
  <c r="M33" i="44" s="1"/>
  <c r="H34" i="44"/>
  <c r="J34" i="44" s="1"/>
  <c r="M34" i="44" s="1"/>
  <c r="H35" i="44"/>
  <c r="J35" i="44" s="1"/>
  <c r="H36" i="44"/>
  <c r="J36" i="44" s="1"/>
  <c r="H37" i="44"/>
  <c r="H38" i="44"/>
  <c r="J38" i="44" s="1"/>
  <c r="L38" i="44" s="1"/>
  <c r="H39" i="44"/>
  <c r="H40" i="44"/>
  <c r="H41" i="44"/>
  <c r="J41" i="44" s="1"/>
  <c r="H42" i="44"/>
  <c r="J42" i="44" s="1"/>
  <c r="M42" i="44" s="1"/>
  <c r="AG42" i="44" s="1"/>
  <c r="H43" i="44"/>
  <c r="J43" i="44" s="1"/>
  <c r="H44" i="44"/>
  <c r="J44" i="44" s="1"/>
  <c r="M44" i="44" s="1"/>
  <c r="H45" i="44"/>
  <c r="J45" i="44" s="1"/>
  <c r="H46" i="44"/>
  <c r="J46" i="44" s="1"/>
  <c r="H47" i="44"/>
  <c r="J47" i="44" s="1"/>
  <c r="H48" i="44"/>
  <c r="J48" i="44" s="1"/>
  <c r="M48" i="44" s="1"/>
  <c r="H49" i="44"/>
  <c r="J49" i="44" s="1"/>
  <c r="H50" i="44"/>
  <c r="J50" i="44" s="1"/>
  <c r="L50" i="44" s="1"/>
  <c r="H51" i="44"/>
  <c r="J51" i="44" s="1"/>
  <c r="H52" i="44"/>
  <c r="J52" i="44" s="1"/>
  <c r="L52" i="44" s="1"/>
  <c r="H53" i="44"/>
  <c r="J53" i="44" s="1"/>
  <c r="N53" i="44" s="1"/>
  <c r="H54" i="44"/>
  <c r="H55" i="44"/>
  <c r="J55" i="44" s="1"/>
  <c r="H56" i="44"/>
  <c r="H57" i="44"/>
  <c r="J57" i="44" s="1"/>
  <c r="H58" i="44"/>
  <c r="J58" i="44" s="1"/>
  <c r="H59" i="44"/>
  <c r="J59" i="44" s="1"/>
  <c r="M59" i="44" s="1"/>
  <c r="H60" i="44"/>
  <c r="J60" i="44" s="1"/>
  <c r="H61" i="44"/>
  <c r="H62" i="44"/>
  <c r="J62" i="44" s="1"/>
  <c r="H63" i="44"/>
  <c r="J63" i="44" s="1"/>
  <c r="H64" i="44"/>
  <c r="J64" i="44" s="1"/>
  <c r="N64" i="44" s="1"/>
  <c r="H65" i="44"/>
  <c r="J65" i="44" s="1"/>
  <c r="L65" i="44" s="1"/>
  <c r="H66" i="44"/>
  <c r="J66" i="44" s="1"/>
  <c r="N66" i="44" s="1"/>
  <c r="H67" i="44"/>
  <c r="J67" i="44" s="1"/>
  <c r="L67" i="44" s="1"/>
  <c r="H68" i="44"/>
  <c r="J68" i="44" s="1"/>
  <c r="H69" i="44"/>
  <c r="J69" i="44" s="1"/>
  <c r="H70" i="44"/>
  <c r="J70" i="44" s="1"/>
  <c r="H71" i="44"/>
  <c r="J71" i="44" s="1"/>
  <c r="H72" i="44"/>
  <c r="J72" i="44" s="1"/>
  <c r="N72" i="44" s="1"/>
  <c r="H73" i="44"/>
  <c r="J73" i="44" s="1"/>
  <c r="R73" i="44" s="1"/>
  <c r="H74" i="44"/>
  <c r="J74" i="44" s="1"/>
  <c r="M74" i="44" s="1"/>
  <c r="H75" i="44"/>
  <c r="J75" i="44" s="1"/>
  <c r="L75" i="44" s="1"/>
  <c r="H76" i="44"/>
  <c r="J76" i="44" s="1"/>
  <c r="H77" i="44"/>
  <c r="J77" i="44" s="1"/>
  <c r="H78" i="44"/>
  <c r="J78" i="44" s="1"/>
  <c r="M78" i="44" s="1"/>
  <c r="H79" i="44"/>
  <c r="H80" i="44"/>
  <c r="J80" i="44" s="1"/>
  <c r="W80" i="44" s="1"/>
  <c r="H81" i="44"/>
  <c r="J81" i="44" s="1"/>
  <c r="M81" i="44" s="1"/>
  <c r="H82" i="44"/>
  <c r="J82" i="44" s="1"/>
  <c r="H83" i="44"/>
  <c r="J83" i="44" s="1"/>
  <c r="M83" i="44" s="1"/>
  <c r="H84" i="44"/>
  <c r="J84" i="44" s="1"/>
  <c r="H85" i="44"/>
  <c r="J85" i="44" s="1"/>
  <c r="L85" i="44" s="1"/>
  <c r="H86" i="44"/>
  <c r="H87" i="44"/>
  <c r="H88" i="44"/>
  <c r="J88" i="44" s="1"/>
  <c r="H89" i="44"/>
  <c r="J89" i="44" s="1"/>
  <c r="H90" i="44"/>
  <c r="J90" i="44" s="1"/>
  <c r="M90" i="44" s="1"/>
  <c r="H91" i="44"/>
  <c r="J91" i="44" s="1"/>
  <c r="M91" i="44" s="1"/>
  <c r="H92" i="44"/>
  <c r="J92" i="44" s="1"/>
  <c r="H93" i="44"/>
  <c r="H94" i="44"/>
  <c r="J94" i="44" s="1"/>
  <c r="H95" i="44"/>
  <c r="H96" i="44"/>
  <c r="J96" i="44" s="1"/>
  <c r="N96" i="44" s="1"/>
  <c r="H97" i="44"/>
  <c r="J97" i="44" s="1"/>
  <c r="H98" i="44"/>
  <c r="J98" i="44" s="1"/>
  <c r="L98" i="44" s="1"/>
  <c r="H99" i="44"/>
  <c r="J99" i="44" s="1"/>
  <c r="M99" i="44" s="1"/>
  <c r="H100" i="44"/>
  <c r="H101" i="44"/>
  <c r="J101" i="44" s="1"/>
  <c r="M101" i="44" s="1"/>
  <c r="H102" i="44"/>
  <c r="H103" i="44"/>
  <c r="J103" i="44" s="1"/>
  <c r="V103" i="44" s="1"/>
  <c r="AY103" i="44" s="1"/>
  <c r="H104" i="44"/>
  <c r="J104" i="44" s="1"/>
  <c r="N104" i="44" s="1"/>
  <c r="H105" i="44"/>
  <c r="J105" i="44" s="1"/>
  <c r="L105" i="44" s="1"/>
  <c r="H106" i="44"/>
  <c r="J106" i="44" s="1"/>
  <c r="M106" i="44" s="1"/>
  <c r="H107" i="44"/>
  <c r="H108" i="44"/>
  <c r="J108" i="44" s="1"/>
  <c r="M108" i="44" s="1"/>
  <c r="H109" i="44"/>
  <c r="J109" i="44" s="1"/>
  <c r="H110" i="44"/>
  <c r="H111" i="44"/>
  <c r="J111" i="44" s="1"/>
  <c r="H112" i="44"/>
  <c r="J112" i="44" s="1"/>
  <c r="H113" i="44"/>
  <c r="J113" i="44" s="1"/>
  <c r="H114" i="44"/>
  <c r="J114" i="44" s="1"/>
  <c r="L114" i="44" s="1"/>
  <c r="H115" i="44"/>
  <c r="J115" i="44" s="1"/>
  <c r="H116" i="44"/>
  <c r="J116" i="44" s="1"/>
  <c r="H117" i="44"/>
  <c r="J117" i="44" s="1"/>
  <c r="H118" i="44"/>
  <c r="H119" i="44"/>
  <c r="J119" i="44" s="1"/>
  <c r="P119" i="44" s="1"/>
  <c r="H120" i="44"/>
  <c r="J120" i="44" s="1"/>
  <c r="L120" i="44" s="1"/>
  <c r="H121" i="44"/>
  <c r="J121" i="44" s="1"/>
  <c r="H122" i="44"/>
  <c r="H123" i="44"/>
  <c r="J123" i="44" s="1"/>
  <c r="N123" i="44" s="1"/>
  <c r="H124" i="44"/>
  <c r="J124" i="44" s="1"/>
  <c r="H125" i="44"/>
  <c r="J125" i="44" s="1"/>
  <c r="H126" i="44"/>
  <c r="J126" i="44" s="1"/>
  <c r="H127" i="44"/>
  <c r="H128" i="44"/>
  <c r="J128" i="44" s="1"/>
  <c r="M128" i="44" s="1"/>
  <c r="H129" i="44"/>
  <c r="J129" i="44" s="1"/>
  <c r="H2" i="44"/>
  <c r="H3" i="43"/>
  <c r="H4" i="43"/>
  <c r="H5" i="43"/>
  <c r="J5" i="43" s="1"/>
  <c r="H6" i="43"/>
  <c r="J6" i="43" s="1"/>
  <c r="L6" i="43" s="1"/>
  <c r="H7" i="43"/>
  <c r="J7" i="43" s="1"/>
  <c r="H8" i="43"/>
  <c r="J8" i="43" s="1"/>
  <c r="H9" i="43"/>
  <c r="J9" i="43" s="1"/>
  <c r="H10" i="43"/>
  <c r="J10" i="43" s="1"/>
  <c r="M10" i="43" s="1"/>
  <c r="H11" i="43"/>
  <c r="J11" i="43" s="1"/>
  <c r="H12" i="43"/>
  <c r="H13" i="43"/>
  <c r="J13" i="43" s="1"/>
  <c r="H14" i="43"/>
  <c r="J14" i="43" s="1"/>
  <c r="H15" i="43"/>
  <c r="H16" i="43"/>
  <c r="J16" i="43" s="1"/>
  <c r="M16" i="43" s="1"/>
  <c r="H17" i="43"/>
  <c r="J17" i="43" s="1"/>
  <c r="M17" i="43" s="1"/>
  <c r="H18" i="43"/>
  <c r="J18" i="43" s="1"/>
  <c r="H19" i="43"/>
  <c r="H20" i="43"/>
  <c r="J20" i="43" s="1"/>
  <c r="H21" i="43"/>
  <c r="H22" i="43"/>
  <c r="J22" i="43" s="1"/>
  <c r="L22" i="43" s="1"/>
  <c r="H23" i="43"/>
  <c r="H24" i="43"/>
  <c r="J24" i="43" s="1"/>
  <c r="L24" i="43" s="1"/>
  <c r="H25" i="43"/>
  <c r="J25" i="43" s="1"/>
  <c r="V25" i="43" s="1"/>
  <c r="AY25" i="43" s="1"/>
  <c r="H26" i="43"/>
  <c r="J26" i="43" s="1"/>
  <c r="M26" i="43" s="1"/>
  <c r="H27" i="43"/>
  <c r="H28" i="43"/>
  <c r="J28" i="43" s="1"/>
  <c r="H29" i="43"/>
  <c r="J29" i="43" s="1"/>
  <c r="H30" i="43"/>
  <c r="J30" i="43" s="1"/>
  <c r="H31" i="43"/>
  <c r="H32" i="43"/>
  <c r="J32" i="43" s="1"/>
  <c r="L32" i="43" s="1"/>
  <c r="H33" i="43"/>
  <c r="J33" i="43" s="1"/>
  <c r="N33" i="43" s="1"/>
  <c r="H34" i="43"/>
  <c r="J34" i="43" s="1"/>
  <c r="H35" i="43"/>
  <c r="J35" i="43" s="1"/>
  <c r="H36" i="43"/>
  <c r="J36" i="43" s="1"/>
  <c r="H37" i="43"/>
  <c r="H38" i="43"/>
  <c r="J38" i="43" s="1"/>
  <c r="H39" i="43"/>
  <c r="J39" i="43" s="1"/>
  <c r="H40" i="43"/>
  <c r="J40" i="43" s="1"/>
  <c r="H41" i="43"/>
  <c r="J41" i="43" s="1"/>
  <c r="M41" i="43" s="1"/>
  <c r="AG41" i="43" s="1"/>
  <c r="H42" i="43"/>
  <c r="J42" i="43" s="1"/>
  <c r="H43" i="43"/>
  <c r="J43" i="43" s="1"/>
  <c r="L43" i="43" s="1"/>
  <c r="H44" i="43"/>
  <c r="H45" i="43"/>
  <c r="J45" i="43" s="1"/>
  <c r="H46" i="43"/>
  <c r="H47" i="43"/>
  <c r="J47" i="43" s="1"/>
  <c r="L47" i="43" s="1"/>
  <c r="H48" i="43"/>
  <c r="J48" i="43" s="1"/>
  <c r="H49" i="43"/>
  <c r="J49" i="43" s="1"/>
  <c r="H50" i="43"/>
  <c r="J50" i="43" s="1"/>
  <c r="H51" i="43"/>
  <c r="H52" i="43"/>
  <c r="H53" i="43"/>
  <c r="H54" i="43"/>
  <c r="J54" i="43" s="1"/>
  <c r="H55" i="43"/>
  <c r="J55" i="43" s="1"/>
  <c r="H56" i="43"/>
  <c r="J56" i="43" s="1"/>
  <c r="H57" i="43"/>
  <c r="J57" i="43" s="1"/>
  <c r="M57" i="43" s="1"/>
  <c r="AG57" i="43" s="1"/>
  <c r="H58" i="43"/>
  <c r="J58" i="43" s="1"/>
  <c r="H59" i="43"/>
  <c r="J59" i="43" s="1"/>
  <c r="H60" i="43"/>
  <c r="J60" i="43" s="1"/>
  <c r="H61" i="43"/>
  <c r="J61" i="43" s="1"/>
  <c r="H62" i="43"/>
  <c r="J62" i="43" s="1"/>
  <c r="H63" i="43"/>
  <c r="J63" i="43" s="1"/>
  <c r="L63" i="43" s="1"/>
  <c r="H64" i="43"/>
  <c r="J64" i="43" s="1"/>
  <c r="H65" i="43"/>
  <c r="J65" i="43" s="1"/>
  <c r="M65" i="43" s="1"/>
  <c r="H66" i="43"/>
  <c r="J66" i="43" s="1"/>
  <c r="H67" i="43"/>
  <c r="H68" i="43"/>
  <c r="H69" i="43"/>
  <c r="J69" i="43" s="1"/>
  <c r="H70" i="43"/>
  <c r="J70" i="43" s="1"/>
  <c r="H71" i="43"/>
  <c r="J71" i="43" s="1"/>
  <c r="H72" i="43"/>
  <c r="J72" i="43" s="1"/>
  <c r="H73" i="43"/>
  <c r="J73" i="43" s="1"/>
  <c r="H74" i="43"/>
  <c r="J74" i="43" s="1"/>
  <c r="H75" i="43"/>
  <c r="J75" i="43" s="1"/>
  <c r="N75" i="43" s="1"/>
  <c r="H76" i="43"/>
  <c r="J76" i="43" s="1"/>
  <c r="H77" i="43"/>
  <c r="H78" i="43"/>
  <c r="H79" i="43"/>
  <c r="J79" i="43" s="1"/>
  <c r="H80" i="43"/>
  <c r="J80" i="43" s="1"/>
  <c r="H81" i="43"/>
  <c r="J81" i="43" s="1"/>
  <c r="M81" i="43" s="1"/>
  <c r="H82" i="43"/>
  <c r="J82" i="43" s="1"/>
  <c r="H83" i="43"/>
  <c r="H84" i="43"/>
  <c r="H85" i="43"/>
  <c r="H86" i="43"/>
  <c r="J86" i="43" s="1"/>
  <c r="N86" i="43" s="1"/>
  <c r="H87" i="43"/>
  <c r="J87" i="43" s="1"/>
  <c r="H88" i="43"/>
  <c r="J88" i="43" s="1"/>
  <c r="H89" i="43"/>
  <c r="J89" i="43" s="1"/>
  <c r="H90" i="43"/>
  <c r="J90" i="43" s="1"/>
  <c r="H91" i="43"/>
  <c r="H92" i="43"/>
  <c r="J92" i="43" s="1"/>
  <c r="H93" i="43"/>
  <c r="H94" i="43"/>
  <c r="J94" i="43" s="1"/>
  <c r="H95" i="43"/>
  <c r="J95" i="43" s="1"/>
  <c r="L95" i="43" s="1"/>
  <c r="H96" i="43"/>
  <c r="J96" i="43" s="1"/>
  <c r="H97" i="43"/>
  <c r="J97" i="43" s="1"/>
  <c r="H98" i="43"/>
  <c r="J98" i="43" s="1"/>
  <c r="H99" i="43"/>
  <c r="J99" i="43" s="1"/>
  <c r="H100" i="43"/>
  <c r="H101" i="43"/>
  <c r="J101" i="43" s="1"/>
  <c r="N101" i="43" s="1"/>
  <c r="H102" i="43"/>
  <c r="J102" i="43" s="1"/>
  <c r="H103" i="43"/>
  <c r="J103" i="43" s="1"/>
  <c r="H104" i="43"/>
  <c r="J104" i="43" s="1"/>
  <c r="H105" i="43"/>
  <c r="H106" i="43"/>
  <c r="J106" i="43" s="1"/>
  <c r="H107" i="43"/>
  <c r="H108" i="43"/>
  <c r="H109" i="43"/>
  <c r="J109" i="43" s="1"/>
  <c r="H110" i="43"/>
  <c r="J110" i="43" s="1"/>
  <c r="H111" i="43"/>
  <c r="J111" i="43" s="1"/>
  <c r="N111" i="43" s="1"/>
  <c r="H112" i="43"/>
  <c r="J112" i="43" s="1"/>
  <c r="H113" i="43"/>
  <c r="J113" i="43" s="1"/>
  <c r="L113" i="43" s="1"/>
  <c r="H114" i="43"/>
  <c r="J114" i="43" s="1"/>
  <c r="H115" i="43"/>
  <c r="J115" i="43" s="1"/>
  <c r="H116" i="43"/>
  <c r="H117" i="43"/>
  <c r="J117" i="43" s="1"/>
  <c r="M117" i="43" s="1"/>
  <c r="H118" i="43"/>
  <c r="J118" i="43" s="1"/>
  <c r="N118" i="43" s="1"/>
  <c r="H119" i="43"/>
  <c r="J119" i="43" s="1"/>
  <c r="L119" i="43" s="1"/>
  <c r="H120" i="43"/>
  <c r="J120" i="43" s="1"/>
  <c r="H121" i="43"/>
  <c r="J121" i="43" s="1"/>
  <c r="H122" i="43"/>
  <c r="J122" i="43" s="1"/>
  <c r="H123" i="43"/>
  <c r="J123" i="43" s="1"/>
  <c r="H124" i="43"/>
  <c r="H125" i="43"/>
  <c r="J125" i="43" s="1"/>
  <c r="H126" i="43"/>
  <c r="J126" i="43" s="1"/>
  <c r="M126" i="43" s="1"/>
  <c r="H127" i="43"/>
  <c r="H128" i="43"/>
  <c r="J128" i="43" s="1"/>
  <c r="H129" i="43"/>
  <c r="J129" i="43" s="1"/>
  <c r="H2" i="43"/>
  <c r="J2" i="43" s="1"/>
  <c r="L2" i="43" s="1"/>
  <c r="H3" i="42"/>
  <c r="H4" i="42"/>
  <c r="J4" i="42" s="1"/>
  <c r="H5" i="42"/>
  <c r="J5" i="42" s="1"/>
  <c r="N5" i="42" s="1"/>
  <c r="H6" i="42"/>
  <c r="J6" i="42" s="1"/>
  <c r="H7" i="42"/>
  <c r="H8" i="42"/>
  <c r="J8" i="42" s="1"/>
  <c r="M8" i="42" s="1"/>
  <c r="H9" i="42"/>
  <c r="J9" i="42" s="1"/>
  <c r="H10" i="42"/>
  <c r="H11" i="42"/>
  <c r="J11" i="42" s="1"/>
  <c r="L11" i="42" s="1"/>
  <c r="H12" i="42"/>
  <c r="J12" i="42" s="1"/>
  <c r="L12" i="42" s="1"/>
  <c r="H13" i="42"/>
  <c r="J13" i="42" s="1"/>
  <c r="L13" i="42" s="1"/>
  <c r="H14" i="42"/>
  <c r="J14" i="42" s="1"/>
  <c r="H15" i="42"/>
  <c r="H16" i="42"/>
  <c r="J16" i="42" s="1"/>
  <c r="H17" i="42"/>
  <c r="J17" i="42" s="1"/>
  <c r="N17" i="42" s="1"/>
  <c r="H18" i="42"/>
  <c r="J18" i="42" s="1"/>
  <c r="H19" i="42"/>
  <c r="J19" i="42" s="1"/>
  <c r="M19" i="42" s="1"/>
  <c r="H20" i="42"/>
  <c r="J20" i="42" s="1"/>
  <c r="L20" i="42" s="1"/>
  <c r="H21" i="42"/>
  <c r="J21" i="42" s="1"/>
  <c r="H22" i="42"/>
  <c r="J22" i="42" s="1"/>
  <c r="H23" i="42"/>
  <c r="H24" i="42"/>
  <c r="J24" i="42" s="1"/>
  <c r="M24" i="42" s="1"/>
  <c r="H25" i="42"/>
  <c r="H26" i="42"/>
  <c r="J26" i="42" s="1"/>
  <c r="M26" i="42" s="1"/>
  <c r="H27" i="42"/>
  <c r="J27" i="42" s="1"/>
  <c r="L27" i="42" s="1"/>
  <c r="H28" i="42"/>
  <c r="H29" i="42"/>
  <c r="J29" i="42" s="1"/>
  <c r="H30" i="42"/>
  <c r="J30" i="42" s="1"/>
  <c r="H31" i="42"/>
  <c r="H32" i="42"/>
  <c r="J32" i="42" s="1"/>
  <c r="H33" i="42"/>
  <c r="J33" i="42" s="1"/>
  <c r="H34" i="42"/>
  <c r="J34" i="42" s="1"/>
  <c r="M34" i="42" s="1"/>
  <c r="H35" i="42"/>
  <c r="H36" i="42"/>
  <c r="J36" i="42" s="1"/>
  <c r="H37" i="42"/>
  <c r="J37" i="42" s="1"/>
  <c r="H38" i="42"/>
  <c r="J38" i="42" s="1"/>
  <c r="L38" i="42" s="1"/>
  <c r="H39" i="42"/>
  <c r="J39" i="42" s="1"/>
  <c r="H40" i="42"/>
  <c r="J40" i="42" s="1"/>
  <c r="L40" i="42" s="1"/>
  <c r="H41" i="42"/>
  <c r="J41" i="42" s="1"/>
  <c r="H42" i="42"/>
  <c r="H43" i="42"/>
  <c r="H44" i="42"/>
  <c r="J44" i="42" s="1"/>
  <c r="H45" i="42"/>
  <c r="J45" i="42" s="1"/>
  <c r="H46" i="42"/>
  <c r="J46" i="42" s="1"/>
  <c r="M46" i="42" s="1"/>
  <c r="H47" i="42"/>
  <c r="J47" i="42" s="1"/>
  <c r="H48" i="42"/>
  <c r="J48" i="42" s="1"/>
  <c r="L48" i="42" s="1"/>
  <c r="H49" i="42"/>
  <c r="J49" i="42" s="1"/>
  <c r="L49" i="42" s="1"/>
  <c r="H50" i="42"/>
  <c r="H51" i="42"/>
  <c r="H52" i="42"/>
  <c r="J52" i="42" s="1"/>
  <c r="N52" i="42" s="1"/>
  <c r="H53" i="42"/>
  <c r="H54" i="42"/>
  <c r="J54" i="42" s="1"/>
  <c r="M54" i="42" s="1"/>
  <c r="H55" i="42"/>
  <c r="H56" i="42"/>
  <c r="J56" i="42" s="1"/>
  <c r="N56" i="42" s="1"/>
  <c r="H57" i="42"/>
  <c r="J57" i="42" s="1"/>
  <c r="N57" i="42" s="1"/>
  <c r="H58" i="42"/>
  <c r="H59" i="42"/>
  <c r="J59" i="42" s="1"/>
  <c r="M59" i="42" s="1"/>
  <c r="H60" i="42"/>
  <c r="J60" i="42" s="1"/>
  <c r="N60" i="42" s="1"/>
  <c r="H61" i="42"/>
  <c r="H62" i="42"/>
  <c r="J62" i="42" s="1"/>
  <c r="H63" i="42"/>
  <c r="J63" i="42" s="1"/>
  <c r="H64" i="42"/>
  <c r="H65" i="42"/>
  <c r="J65" i="42" s="1"/>
  <c r="M65" i="42" s="1"/>
  <c r="H66" i="42"/>
  <c r="H67" i="42"/>
  <c r="J67" i="42" s="1"/>
  <c r="H68" i="42"/>
  <c r="J68" i="42" s="1"/>
  <c r="H69" i="42"/>
  <c r="J69" i="42" s="1"/>
  <c r="H70" i="42"/>
  <c r="J70" i="42" s="1"/>
  <c r="N70" i="42" s="1"/>
  <c r="H71" i="42"/>
  <c r="H72" i="42"/>
  <c r="J72" i="42" s="1"/>
  <c r="H73" i="42"/>
  <c r="J73" i="42" s="1"/>
  <c r="L73" i="42" s="1"/>
  <c r="H74" i="42"/>
  <c r="H75" i="42"/>
  <c r="J75" i="42" s="1"/>
  <c r="H76" i="42"/>
  <c r="J76" i="42"/>
  <c r="H77" i="42"/>
  <c r="J77" i="42" s="1"/>
  <c r="L77" i="42" s="1"/>
  <c r="H78" i="42"/>
  <c r="H79" i="42"/>
  <c r="J79" i="42" s="1"/>
  <c r="H80" i="42"/>
  <c r="J80" i="42" s="1"/>
  <c r="H81" i="42"/>
  <c r="J81" i="42" s="1"/>
  <c r="H82" i="42"/>
  <c r="H83" i="42"/>
  <c r="J83" i="42" s="1"/>
  <c r="H84" i="42"/>
  <c r="J84" i="42" s="1"/>
  <c r="N84" i="42" s="1"/>
  <c r="H85" i="42"/>
  <c r="J85" i="42" s="1"/>
  <c r="H86" i="42"/>
  <c r="J86" i="42" s="1"/>
  <c r="N86" i="42" s="1"/>
  <c r="H87" i="42"/>
  <c r="J87" i="42" s="1"/>
  <c r="H88" i="42"/>
  <c r="J88" i="42" s="1"/>
  <c r="H89" i="42"/>
  <c r="J89" i="42" s="1"/>
  <c r="H90" i="42"/>
  <c r="J90" i="42" s="1"/>
  <c r="H91" i="42"/>
  <c r="J91" i="42" s="1"/>
  <c r="H92" i="42"/>
  <c r="J92" i="42" s="1"/>
  <c r="N92" i="42" s="1"/>
  <c r="H93" i="42"/>
  <c r="J93" i="42" s="1"/>
  <c r="H94" i="42"/>
  <c r="H95" i="42"/>
  <c r="J95" i="42" s="1"/>
  <c r="L95" i="42" s="1"/>
  <c r="H96" i="42"/>
  <c r="J96" i="42" s="1"/>
  <c r="H97" i="42"/>
  <c r="J97" i="42" s="1"/>
  <c r="H98" i="42"/>
  <c r="J98" i="42"/>
  <c r="M98" i="42" s="1"/>
  <c r="H99" i="42"/>
  <c r="J99" i="42" s="1"/>
  <c r="H100" i="42"/>
  <c r="J100" i="42" s="1"/>
  <c r="M100" i="42" s="1"/>
  <c r="H101" i="42"/>
  <c r="J101" i="42" s="1"/>
  <c r="M101" i="42" s="1"/>
  <c r="H102" i="42"/>
  <c r="J102" i="42" s="1"/>
  <c r="H103" i="42"/>
  <c r="J103" i="42" s="1"/>
  <c r="H104" i="42"/>
  <c r="H105" i="42"/>
  <c r="J105" i="42"/>
  <c r="H106" i="42"/>
  <c r="J106" i="42" s="1"/>
  <c r="H107" i="42"/>
  <c r="J107" i="42" s="1"/>
  <c r="H108" i="42"/>
  <c r="J108" i="42" s="1"/>
  <c r="H109" i="42"/>
  <c r="J109" i="42" s="1"/>
  <c r="H110" i="42"/>
  <c r="J110" i="42" s="1"/>
  <c r="N110" i="42" s="1"/>
  <c r="H111" i="42"/>
  <c r="H112" i="42"/>
  <c r="J112" i="42"/>
  <c r="H113" i="42"/>
  <c r="J113" i="42" s="1"/>
  <c r="N113" i="42" s="1"/>
  <c r="H114" i="42"/>
  <c r="J114" i="42" s="1"/>
  <c r="N114" i="42" s="1"/>
  <c r="H115" i="42"/>
  <c r="J115" i="42" s="1"/>
  <c r="H116" i="42"/>
  <c r="J116" i="42" s="1"/>
  <c r="H117" i="42"/>
  <c r="J117" i="42" s="1"/>
  <c r="H118" i="42"/>
  <c r="H119" i="42"/>
  <c r="J119" i="42" s="1"/>
  <c r="H120" i="42"/>
  <c r="J120" i="42" s="1"/>
  <c r="H121" i="42"/>
  <c r="J121" i="42"/>
  <c r="N121" i="42" s="1"/>
  <c r="H122" i="42"/>
  <c r="H123" i="42"/>
  <c r="H124" i="42"/>
  <c r="J124" i="42" s="1"/>
  <c r="H125" i="42"/>
  <c r="H126" i="42"/>
  <c r="J126" i="42" s="1"/>
  <c r="H127" i="42"/>
  <c r="J127" i="42"/>
  <c r="N127" i="42" s="1"/>
  <c r="H128" i="42"/>
  <c r="J128" i="42" s="1"/>
  <c r="H129" i="42"/>
  <c r="J129" i="42" s="1"/>
  <c r="H2" i="42"/>
  <c r="J2" i="42" s="1"/>
  <c r="N2" i="42" s="1"/>
  <c r="H3" i="41"/>
  <c r="J3" i="41" s="1"/>
  <c r="H4" i="41"/>
  <c r="H5" i="41"/>
  <c r="J5" i="41" s="1"/>
  <c r="L5" i="41" s="1"/>
  <c r="H6" i="41"/>
  <c r="J6" i="41" s="1"/>
  <c r="H7" i="41"/>
  <c r="H8" i="41"/>
  <c r="J8" i="41" s="1"/>
  <c r="H9" i="41"/>
  <c r="J9" i="41" s="1"/>
  <c r="H10" i="41"/>
  <c r="J10" i="41" s="1"/>
  <c r="N10" i="41" s="1"/>
  <c r="H11" i="41"/>
  <c r="J11" i="41" s="1"/>
  <c r="H12" i="41"/>
  <c r="J12" i="41" s="1"/>
  <c r="N12" i="41" s="1"/>
  <c r="H13" i="41"/>
  <c r="J13" i="41" s="1"/>
  <c r="H14" i="41"/>
  <c r="H15" i="41"/>
  <c r="J15" i="41" s="1"/>
  <c r="H16" i="41"/>
  <c r="H17" i="41"/>
  <c r="J17" i="41" s="1"/>
  <c r="H18" i="41"/>
  <c r="H19" i="41"/>
  <c r="J19" i="41" s="1"/>
  <c r="L19" i="41" s="1"/>
  <c r="H20" i="41"/>
  <c r="J20" i="41" s="1"/>
  <c r="H21" i="41"/>
  <c r="J21" i="41" s="1"/>
  <c r="H22" i="41"/>
  <c r="H23" i="41"/>
  <c r="J23" i="41" s="1"/>
  <c r="H24" i="41"/>
  <c r="J24" i="41" s="1"/>
  <c r="H25" i="41"/>
  <c r="J25" i="41" s="1"/>
  <c r="H26" i="41"/>
  <c r="H27" i="41"/>
  <c r="J27" i="41" s="1"/>
  <c r="M27" i="41" s="1"/>
  <c r="H28" i="41"/>
  <c r="J28" i="41" s="1"/>
  <c r="H29" i="41"/>
  <c r="H30" i="41"/>
  <c r="H31" i="41"/>
  <c r="J31" i="41" s="1"/>
  <c r="M31" i="41" s="1"/>
  <c r="H32" i="41"/>
  <c r="J32" i="41" s="1"/>
  <c r="L32" i="41" s="1"/>
  <c r="H33" i="41"/>
  <c r="J33" i="41" s="1"/>
  <c r="H34" i="41"/>
  <c r="J34" i="41" s="1"/>
  <c r="L34" i="41" s="1"/>
  <c r="H35" i="41"/>
  <c r="J35" i="41" s="1"/>
  <c r="H36" i="41"/>
  <c r="J36" i="41" s="1"/>
  <c r="H37" i="41"/>
  <c r="J37" i="41" s="1"/>
  <c r="H38" i="41"/>
  <c r="J38" i="41" s="1"/>
  <c r="M38" i="41" s="1"/>
  <c r="H39" i="41"/>
  <c r="J39" i="41" s="1"/>
  <c r="M39" i="41" s="1"/>
  <c r="H40" i="41"/>
  <c r="J40" i="41" s="1"/>
  <c r="H41" i="41"/>
  <c r="J41" i="41" s="1"/>
  <c r="N41" i="41" s="1"/>
  <c r="H42" i="41"/>
  <c r="H43" i="41"/>
  <c r="J43" i="41" s="1"/>
  <c r="L43" i="41" s="1"/>
  <c r="H44" i="41"/>
  <c r="H45" i="41"/>
  <c r="J45" i="41" s="1"/>
  <c r="H46" i="41"/>
  <c r="H47" i="41"/>
  <c r="J47" i="41" s="1"/>
  <c r="N47" i="41" s="1"/>
  <c r="H48" i="41"/>
  <c r="J48" i="41" s="1"/>
  <c r="N48" i="41" s="1"/>
  <c r="H49" i="41"/>
  <c r="J49" i="41" s="1"/>
  <c r="H50" i="41"/>
  <c r="H51" i="41"/>
  <c r="J51" i="41" s="1"/>
  <c r="H52" i="41"/>
  <c r="J52" i="41" s="1"/>
  <c r="N52" i="41" s="1"/>
  <c r="H53" i="41"/>
  <c r="H54" i="41"/>
  <c r="H55" i="41"/>
  <c r="J55" i="41" s="1"/>
  <c r="H56" i="41"/>
  <c r="J56" i="41" s="1"/>
  <c r="L56" i="41" s="1"/>
  <c r="H57" i="41"/>
  <c r="J57" i="41" s="1"/>
  <c r="N57" i="41" s="1"/>
  <c r="H58" i="41"/>
  <c r="H59" i="41"/>
  <c r="J59" i="41" s="1"/>
  <c r="N59" i="41" s="1"/>
  <c r="H60" i="41"/>
  <c r="J60" i="41" s="1"/>
  <c r="L60" i="41" s="1"/>
  <c r="H61" i="41"/>
  <c r="H62" i="41"/>
  <c r="H63" i="41"/>
  <c r="J63" i="41" s="1"/>
  <c r="N63" i="41" s="1"/>
  <c r="H64" i="41"/>
  <c r="J64" i="41" s="1"/>
  <c r="H65" i="41"/>
  <c r="J65" i="41" s="1"/>
  <c r="H66" i="41"/>
  <c r="J66" i="41" s="1"/>
  <c r="H67" i="41"/>
  <c r="J67" i="41" s="1"/>
  <c r="H68" i="41"/>
  <c r="J68" i="41" s="1"/>
  <c r="N68" i="41" s="1"/>
  <c r="H69" i="41"/>
  <c r="J69" i="41" s="1"/>
  <c r="H70" i="41"/>
  <c r="H71" i="41"/>
  <c r="J71" i="41" s="1"/>
  <c r="H72" i="41"/>
  <c r="J72" i="41" s="1"/>
  <c r="H73" i="41"/>
  <c r="J73" i="41" s="1"/>
  <c r="N73" i="41" s="1"/>
  <c r="H74" i="41"/>
  <c r="J74" i="41" s="1"/>
  <c r="H75" i="41"/>
  <c r="J75" i="41" s="1"/>
  <c r="H76" i="41"/>
  <c r="J76" i="41" s="1"/>
  <c r="M76" i="41" s="1"/>
  <c r="H77" i="41"/>
  <c r="J77" i="41" s="1"/>
  <c r="H78" i="41"/>
  <c r="H79" i="41"/>
  <c r="J79" i="41" s="1"/>
  <c r="H80" i="41"/>
  <c r="J80" i="41" s="1"/>
  <c r="H81" i="41"/>
  <c r="J81" i="41" s="1"/>
  <c r="L81" i="41" s="1"/>
  <c r="H82" i="41"/>
  <c r="J82" i="41" s="1"/>
  <c r="H83" i="41"/>
  <c r="J83" i="41" s="1"/>
  <c r="H84" i="41"/>
  <c r="J84" i="41" s="1"/>
  <c r="H85" i="41"/>
  <c r="H86" i="41"/>
  <c r="H87" i="41"/>
  <c r="J87" i="41" s="1"/>
  <c r="H88" i="41"/>
  <c r="J88" i="41" s="1"/>
  <c r="H89" i="41"/>
  <c r="J89" i="41" s="1"/>
  <c r="H90" i="41"/>
  <c r="J90" i="41" s="1"/>
  <c r="N90" i="41" s="1"/>
  <c r="H91" i="41"/>
  <c r="J91" i="41" s="1"/>
  <c r="N91" i="41" s="1"/>
  <c r="H92" i="41"/>
  <c r="J92" i="41" s="1"/>
  <c r="H93" i="41"/>
  <c r="J93" i="41" s="1"/>
  <c r="N93" i="41" s="1"/>
  <c r="H94" i="41"/>
  <c r="H95" i="41"/>
  <c r="J95" i="41" s="1"/>
  <c r="M95" i="41" s="1"/>
  <c r="H96" i="41"/>
  <c r="J96" i="41" s="1"/>
  <c r="M96" i="41" s="1"/>
  <c r="H97" i="41"/>
  <c r="J97" i="41" s="1"/>
  <c r="M97" i="41" s="1"/>
  <c r="H98" i="41"/>
  <c r="J98" i="41" s="1"/>
  <c r="H99" i="41"/>
  <c r="J99" i="41" s="1"/>
  <c r="H100" i="41"/>
  <c r="J100" i="41" s="1"/>
  <c r="H101" i="41"/>
  <c r="H102" i="41"/>
  <c r="J102" i="41" s="1"/>
  <c r="H103" i="41"/>
  <c r="J103" i="41" s="1"/>
  <c r="H104" i="41"/>
  <c r="J104" i="41" s="1"/>
  <c r="L104" i="41" s="1"/>
  <c r="H105" i="41"/>
  <c r="J105" i="41" s="1"/>
  <c r="L105" i="41" s="1"/>
  <c r="H106" i="41"/>
  <c r="J106" i="41" s="1"/>
  <c r="H107" i="41"/>
  <c r="J107" i="41" s="1"/>
  <c r="H108" i="41"/>
  <c r="J108" i="41" s="1"/>
  <c r="H109" i="41"/>
  <c r="J109" i="41" s="1"/>
  <c r="H110" i="41"/>
  <c r="H111" i="41"/>
  <c r="J111" i="41" s="1"/>
  <c r="L111" i="41" s="1"/>
  <c r="H112" i="41"/>
  <c r="J112" i="41" s="1"/>
  <c r="H113" i="41"/>
  <c r="J113" i="41" s="1"/>
  <c r="N113" i="41" s="1"/>
  <c r="H114" i="41"/>
  <c r="H115" i="41"/>
  <c r="J115" i="41" s="1"/>
  <c r="H116" i="41"/>
  <c r="J116" i="41" s="1"/>
  <c r="H117" i="41"/>
  <c r="J117" i="41" s="1"/>
  <c r="H118" i="41"/>
  <c r="H119" i="41"/>
  <c r="J119" i="41" s="1"/>
  <c r="M119" i="41" s="1"/>
  <c r="H120" i="41"/>
  <c r="J120" i="41" s="1"/>
  <c r="H121" i="41"/>
  <c r="J121" i="41" s="1"/>
  <c r="M121" i="41" s="1"/>
  <c r="H122" i="41"/>
  <c r="H123" i="41"/>
  <c r="J123" i="41" s="1"/>
  <c r="N123" i="41" s="1"/>
  <c r="H124" i="41"/>
  <c r="J124" i="41" s="1"/>
  <c r="H125" i="41"/>
  <c r="J125" i="41" s="1"/>
  <c r="H126" i="41"/>
  <c r="H127" i="41"/>
  <c r="J127" i="41" s="1"/>
  <c r="N127" i="41" s="1"/>
  <c r="H128" i="41"/>
  <c r="J128" i="41" s="1"/>
  <c r="H129" i="41"/>
  <c r="J129" i="41" s="1"/>
  <c r="L129" i="41" s="1"/>
  <c r="H2" i="41"/>
  <c r="J2" i="41" s="1"/>
  <c r="H3" i="40"/>
  <c r="J3" i="40" s="1"/>
  <c r="H4" i="40"/>
  <c r="J4" i="40" s="1"/>
  <c r="H5" i="40"/>
  <c r="J5" i="40" s="1"/>
  <c r="H6" i="40"/>
  <c r="J6" i="40" s="1"/>
  <c r="H7" i="40"/>
  <c r="J7" i="40" s="1"/>
  <c r="H8" i="40"/>
  <c r="J8" i="40" s="1"/>
  <c r="H9" i="40"/>
  <c r="H10" i="40"/>
  <c r="J10" i="40" s="1"/>
  <c r="H11" i="40"/>
  <c r="J11" i="40" s="1"/>
  <c r="M11" i="40" s="1"/>
  <c r="H12" i="40"/>
  <c r="J12" i="40" s="1"/>
  <c r="M12" i="40" s="1"/>
  <c r="AG12" i="40" s="1"/>
  <c r="H13" i="40"/>
  <c r="J13" i="40" s="1"/>
  <c r="H14" i="40"/>
  <c r="J14" i="40" s="1"/>
  <c r="H15" i="40"/>
  <c r="J15" i="40" s="1"/>
  <c r="H16" i="40"/>
  <c r="J16" i="40" s="1"/>
  <c r="H17" i="40"/>
  <c r="J17" i="40" s="1"/>
  <c r="L17" i="40" s="1"/>
  <c r="H18" i="40"/>
  <c r="J18" i="40" s="1"/>
  <c r="L18" i="40" s="1"/>
  <c r="H19" i="40"/>
  <c r="J19" i="40" s="1"/>
  <c r="S19" i="40" s="1"/>
  <c r="H20" i="40"/>
  <c r="J20" i="40" s="1"/>
  <c r="H21" i="40"/>
  <c r="J21" i="40" s="1"/>
  <c r="L21" i="40" s="1"/>
  <c r="H22" i="40"/>
  <c r="H23" i="40"/>
  <c r="J23" i="40" s="1"/>
  <c r="H24" i="40"/>
  <c r="J24" i="40" s="1"/>
  <c r="H25" i="40"/>
  <c r="H26" i="40"/>
  <c r="J26" i="40" s="1"/>
  <c r="H27" i="40"/>
  <c r="H28" i="40"/>
  <c r="J28" i="40" s="1"/>
  <c r="H29" i="40"/>
  <c r="J29" i="40" s="1"/>
  <c r="H30" i="40"/>
  <c r="H31" i="40"/>
  <c r="J31" i="40" s="1"/>
  <c r="H32" i="40"/>
  <c r="J32" i="40" s="1"/>
  <c r="H33" i="40"/>
  <c r="H34" i="40"/>
  <c r="J34" i="40" s="1"/>
  <c r="L34" i="40" s="1"/>
  <c r="H35" i="40"/>
  <c r="J35" i="40" s="1"/>
  <c r="H36" i="40"/>
  <c r="J36" i="40" s="1"/>
  <c r="H37" i="40"/>
  <c r="J37" i="40" s="1"/>
  <c r="H38" i="40"/>
  <c r="J38" i="40" s="1"/>
  <c r="N38" i="40" s="1"/>
  <c r="H39" i="40"/>
  <c r="J39" i="40" s="1"/>
  <c r="H40" i="40"/>
  <c r="J40" i="40" s="1"/>
  <c r="H41" i="40"/>
  <c r="J41" i="40" s="1"/>
  <c r="H42" i="40"/>
  <c r="J42" i="40" s="1"/>
  <c r="N42" i="40" s="1"/>
  <c r="H43" i="40"/>
  <c r="J43" i="40" s="1"/>
  <c r="H44" i="40"/>
  <c r="J44" i="40" s="1"/>
  <c r="H45" i="40"/>
  <c r="J45" i="40" s="1"/>
  <c r="H46" i="40"/>
  <c r="H47" i="40"/>
  <c r="J47" i="40" s="1"/>
  <c r="H48" i="40"/>
  <c r="J48" i="40" s="1"/>
  <c r="H49" i="40"/>
  <c r="J49" i="40" s="1"/>
  <c r="H50" i="40"/>
  <c r="J50" i="40" s="1"/>
  <c r="H51" i="40"/>
  <c r="J51" i="40" s="1"/>
  <c r="H52" i="40"/>
  <c r="J52" i="40" s="1"/>
  <c r="L52" i="40" s="1"/>
  <c r="H53" i="40"/>
  <c r="J53" i="40" s="1"/>
  <c r="H54" i="40"/>
  <c r="J54" i="40" s="1"/>
  <c r="H55" i="40"/>
  <c r="J55" i="40" s="1"/>
  <c r="H56" i="40"/>
  <c r="J56" i="40" s="1"/>
  <c r="H57" i="40"/>
  <c r="J57" i="40" s="1"/>
  <c r="L57" i="40" s="1"/>
  <c r="H58" i="40"/>
  <c r="J58" i="40" s="1"/>
  <c r="H59" i="40"/>
  <c r="J59" i="40" s="1"/>
  <c r="H60" i="40"/>
  <c r="J60" i="40" s="1"/>
  <c r="H61" i="40"/>
  <c r="J61" i="40" s="1"/>
  <c r="H62" i="40"/>
  <c r="J62" i="40" s="1"/>
  <c r="L62" i="40" s="1"/>
  <c r="H63" i="40"/>
  <c r="J63" i="40" s="1"/>
  <c r="H64" i="40"/>
  <c r="J64" i="40" s="1"/>
  <c r="M64" i="40" s="1"/>
  <c r="H65" i="40"/>
  <c r="J65" i="40" s="1"/>
  <c r="H66" i="40"/>
  <c r="J66" i="40" s="1"/>
  <c r="H67" i="40"/>
  <c r="J67" i="40" s="1"/>
  <c r="H68" i="40"/>
  <c r="J68" i="40" s="1"/>
  <c r="M68" i="40" s="1"/>
  <c r="H69" i="40"/>
  <c r="J69" i="40" s="1"/>
  <c r="H70" i="40"/>
  <c r="J70" i="40" s="1"/>
  <c r="H71" i="40"/>
  <c r="J71" i="40" s="1"/>
  <c r="M71" i="40" s="1"/>
  <c r="H72" i="40"/>
  <c r="J72" i="40" s="1"/>
  <c r="H73" i="40"/>
  <c r="H74" i="40"/>
  <c r="J74" i="40" s="1"/>
  <c r="L74" i="40" s="1"/>
  <c r="H75" i="40"/>
  <c r="J75" i="40" s="1"/>
  <c r="N75" i="40" s="1"/>
  <c r="H76" i="40"/>
  <c r="H77" i="40"/>
  <c r="J77" i="40" s="1"/>
  <c r="H78" i="40"/>
  <c r="H79" i="40"/>
  <c r="J79" i="40" s="1"/>
  <c r="H80" i="40"/>
  <c r="J80" i="40" s="1"/>
  <c r="H81" i="40"/>
  <c r="J81" i="40" s="1"/>
  <c r="M81" i="40" s="1"/>
  <c r="H82" i="40"/>
  <c r="J82" i="40" s="1"/>
  <c r="H83" i="40"/>
  <c r="J83" i="40" s="1"/>
  <c r="H84" i="40"/>
  <c r="J84" i="40" s="1"/>
  <c r="H85" i="40"/>
  <c r="J85" i="40" s="1"/>
  <c r="N85" i="40" s="1"/>
  <c r="H86" i="40"/>
  <c r="J86" i="40" s="1"/>
  <c r="H87" i="40"/>
  <c r="J87" i="40" s="1"/>
  <c r="M87" i="40" s="1"/>
  <c r="H88" i="40"/>
  <c r="J88" i="40" s="1"/>
  <c r="L88" i="40" s="1"/>
  <c r="H89" i="40"/>
  <c r="J89" i="40" s="1"/>
  <c r="H90" i="40"/>
  <c r="J90" i="40" s="1"/>
  <c r="V90" i="40" s="1"/>
  <c r="AY90" i="40" s="1"/>
  <c r="H91" i="40"/>
  <c r="H92" i="40"/>
  <c r="J92" i="40" s="1"/>
  <c r="N92" i="40" s="1"/>
  <c r="H93" i="40"/>
  <c r="J93" i="40" s="1"/>
  <c r="H94" i="40"/>
  <c r="H95" i="40"/>
  <c r="J95" i="40" s="1"/>
  <c r="N95" i="40" s="1"/>
  <c r="H96" i="40"/>
  <c r="J96" i="40" s="1"/>
  <c r="H97" i="40"/>
  <c r="H98" i="40"/>
  <c r="J98" i="40" s="1"/>
  <c r="R98" i="40" s="1"/>
  <c r="H99" i="40"/>
  <c r="J99" i="40" s="1"/>
  <c r="M99" i="40" s="1"/>
  <c r="H100" i="40"/>
  <c r="J100" i="40" s="1"/>
  <c r="L100" i="40" s="1"/>
  <c r="H101" i="40"/>
  <c r="J101" i="40" s="1"/>
  <c r="H102" i="40"/>
  <c r="J102" i="40" s="1"/>
  <c r="H103" i="40"/>
  <c r="J103" i="40" s="1"/>
  <c r="H104" i="40"/>
  <c r="J104" i="40" s="1"/>
  <c r="H105" i="40"/>
  <c r="H106" i="40"/>
  <c r="J106" i="40" s="1"/>
  <c r="M106" i="40" s="1"/>
  <c r="H107" i="40"/>
  <c r="J107" i="40" s="1"/>
  <c r="H108" i="40"/>
  <c r="J108" i="40" s="1"/>
  <c r="H109" i="40"/>
  <c r="J109" i="40" s="1"/>
  <c r="H110" i="40"/>
  <c r="H111" i="40"/>
  <c r="J111" i="40" s="1"/>
  <c r="N111" i="40" s="1"/>
  <c r="H112" i="40"/>
  <c r="J112" i="40" s="1"/>
  <c r="H113" i="40"/>
  <c r="H114" i="40"/>
  <c r="J114" i="40" s="1"/>
  <c r="M114" i="40" s="1"/>
  <c r="H115" i="40"/>
  <c r="J115" i="40" s="1"/>
  <c r="H116" i="40"/>
  <c r="H117" i="40"/>
  <c r="J117" i="40" s="1"/>
  <c r="H118" i="40"/>
  <c r="H119" i="40"/>
  <c r="J119" i="40" s="1"/>
  <c r="H120" i="40"/>
  <c r="J120" i="40" s="1"/>
  <c r="H121" i="40"/>
  <c r="J121" i="40" s="1"/>
  <c r="L121" i="40" s="1"/>
  <c r="H122" i="40"/>
  <c r="J122" i="40" s="1"/>
  <c r="N122" i="40" s="1"/>
  <c r="H123" i="40"/>
  <c r="H124" i="40"/>
  <c r="J124" i="40" s="1"/>
  <c r="N124" i="40" s="1"/>
  <c r="H125" i="40"/>
  <c r="J125" i="40" s="1"/>
  <c r="M125" i="40" s="1"/>
  <c r="H126" i="40"/>
  <c r="H127" i="40"/>
  <c r="J127" i="40" s="1"/>
  <c r="N127" i="40" s="1"/>
  <c r="H128" i="40"/>
  <c r="J128" i="40" s="1"/>
  <c r="H129" i="40"/>
  <c r="J129" i="40" s="1"/>
  <c r="N129" i="40" s="1"/>
  <c r="H2" i="40"/>
  <c r="H3" i="39"/>
  <c r="H4" i="39"/>
  <c r="J4" i="39" s="1"/>
  <c r="H5" i="39"/>
  <c r="J5" i="39" s="1"/>
  <c r="H6" i="39"/>
  <c r="J6" i="39" s="1"/>
  <c r="N6" i="39" s="1"/>
  <c r="H7" i="39"/>
  <c r="J7" i="39" s="1"/>
  <c r="M7" i="39" s="1"/>
  <c r="H8" i="39"/>
  <c r="J8" i="39" s="1"/>
  <c r="H9" i="39"/>
  <c r="H10" i="39"/>
  <c r="H11" i="39"/>
  <c r="H12" i="39"/>
  <c r="J12" i="39" s="1"/>
  <c r="N12" i="39" s="1"/>
  <c r="H13" i="39"/>
  <c r="J13" i="39" s="1"/>
  <c r="H14" i="39"/>
  <c r="J14" i="39" s="1"/>
  <c r="N14" i="39" s="1"/>
  <c r="H15" i="39"/>
  <c r="J15" i="39" s="1"/>
  <c r="M15" i="39" s="1"/>
  <c r="H16" i="39"/>
  <c r="J16" i="39" s="1"/>
  <c r="H17" i="39"/>
  <c r="H18" i="39"/>
  <c r="J18" i="39" s="1"/>
  <c r="H19" i="39"/>
  <c r="J19" i="39" s="1"/>
  <c r="H20" i="39"/>
  <c r="H21" i="39"/>
  <c r="J21" i="39" s="1"/>
  <c r="H22" i="39"/>
  <c r="J22" i="39" s="1"/>
  <c r="H23" i="39"/>
  <c r="J23" i="39" s="1"/>
  <c r="L23" i="39" s="1"/>
  <c r="H24" i="39"/>
  <c r="J24" i="39" s="1"/>
  <c r="H25" i="39"/>
  <c r="J25" i="39" s="1"/>
  <c r="H26" i="39"/>
  <c r="J26" i="39" s="1"/>
  <c r="H27" i="39"/>
  <c r="H28" i="39"/>
  <c r="J28" i="39" s="1"/>
  <c r="H29" i="39"/>
  <c r="J29" i="39" s="1"/>
  <c r="H30" i="39"/>
  <c r="J30" i="39" s="1"/>
  <c r="L30" i="39" s="1"/>
  <c r="H31" i="39"/>
  <c r="J31" i="39" s="1"/>
  <c r="H32" i="39"/>
  <c r="J32" i="39" s="1"/>
  <c r="H33" i="39"/>
  <c r="J33" i="39" s="1"/>
  <c r="H34" i="39"/>
  <c r="J34" i="39" s="1"/>
  <c r="H35" i="39"/>
  <c r="J35" i="39" s="1"/>
  <c r="H36" i="39"/>
  <c r="H37" i="39"/>
  <c r="J37" i="39" s="1"/>
  <c r="H38" i="39"/>
  <c r="J38" i="39" s="1"/>
  <c r="H39" i="39"/>
  <c r="J39" i="39" s="1"/>
  <c r="H40" i="39"/>
  <c r="J40" i="39" s="1"/>
  <c r="H41" i="39"/>
  <c r="H42" i="39"/>
  <c r="J42" i="39" s="1"/>
  <c r="H43" i="39"/>
  <c r="J43" i="39" s="1"/>
  <c r="H44" i="39"/>
  <c r="J44" i="39" s="1"/>
  <c r="M44" i="39" s="1"/>
  <c r="H45" i="39"/>
  <c r="J45" i="39" s="1"/>
  <c r="M45" i="39" s="1"/>
  <c r="H46" i="39"/>
  <c r="H47" i="39"/>
  <c r="J47" i="39" s="1"/>
  <c r="H48" i="39"/>
  <c r="J48" i="39" s="1"/>
  <c r="H49" i="39"/>
  <c r="J49" i="39" s="1"/>
  <c r="H50" i="39"/>
  <c r="J50" i="39" s="1"/>
  <c r="H51" i="39"/>
  <c r="J51" i="39" s="1"/>
  <c r="H52" i="39"/>
  <c r="J52" i="39" s="1"/>
  <c r="H53" i="39"/>
  <c r="J53" i="39" s="1"/>
  <c r="L53" i="39" s="1"/>
  <c r="H54" i="39"/>
  <c r="J54" i="39" s="1"/>
  <c r="H55" i="39"/>
  <c r="J55" i="39" s="1"/>
  <c r="M55" i="39" s="1"/>
  <c r="AG55" i="39" s="1"/>
  <c r="H56" i="39"/>
  <c r="J56" i="39" s="1"/>
  <c r="N56" i="39" s="1"/>
  <c r="H57" i="39"/>
  <c r="J57" i="39" s="1"/>
  <c r="H58" i="39"/>
  <c r="J58" i="39" s="1"/>
  <c r="H59" i="39"/>
  <c r="H60" i="39"/>
  <c r="J60" i="39" s="1"/>
  <c r="H61" i="39"/>
  <c r="J61" i="39" s="1"/>
  <c r="N61" i="39" s="1"/>
  <c r="H62" i="39"/>
  <c r="H63" i="39"/>
  <c r="J63" i="39" s="1"/>
  <c r="N63" i="39" s="1"/>
  <c r="H64" i="39"/>
  <c r="J64" i="39" s="1"/>
  <c r="H65" i="39"/>
  <c r="J65" i="39" s="1"/>
  <c r="V65" i="39" s="1"/>
  <c r="AY65" i="39" s="1"/>
  <c r="H66" i="39"/>
  <c r="J66" i="39" s="1"/>
  <c r="H67" i="39"/>
  <c r="H68" i="39"/>
  <c r="J68" i="39" s="1"/>
  <c r="H69" i="39"/>
  <c r="J69" i="39" s="1"/>
  <c r="H70" i="39"/>
  <c r="J70" i="39" s="1"/>
  <c r="N70" i="39" s="1"/>
  <c r="H71" i="39"/>
  <c r="J71" i="39" s="1"/>
  <c r="L71" i="39" s="1"/>
  <c r="H72" i="39"/>
  <c r="J72" i="39" s="1"/>
  <c r="M72" i="39" s="1"/>
  <c r="H73" i="39"/>
  <c r="H74" i="39"/>
  <c r="H75" i="39"/>
  <c r="J75" i="39" s="1"/>
  <c r="H76" i="39"/>
  <c r="J76" i="39" s="1"/>
  <c r="H77" i="39"/>
  <c r="J77" i="39" s="1"/>
  <c r="N77" i="39" s="1"/>
  <c r="H78" i="39"/>
  <c r="J78" i="39" s="1"/>
  <c r="H79" i="39"/>
  <c r="J79" i="39" s="1"/>
  <c r="H80" i="39"/>
  <c r="J80" i="39" s="1"/>
  <c r="H81" i="39"/>
  <c r="J81" i="39" s="1"/>
  <c r="H82" i="39"/>
  <c r="J82" i="39" s="1"/>
  <c r="H83" i="39"/>
  <c r="H84" i="39"/>
  <c r="J84" i="39" s="1"/>
  <c r="H85" i="39"/>
  <c r="J85" i="39" s="1"/>
  <c r="H86" i="39"/>
  <c r="J86" i="39" s="1"/>
  <c r="L86" i="39" s="1"/>
  <c r="H87" i="39"/>
  <c r="J87" i="39" s="1"/>
  <c r="N87" i="39" s="1"/>
  <c r="H88" i="39"/>
  <c r="J88" i="39" s="1"/>
  <c r="H89" i="39"/>
  <c r="H90" i="39"/>
  <c r="J90" i="39" s="1"/>
  <c r="H91" i="39"/>
  <c r="J91" i="39" s="1"/>
  <c r="H92" i="39"/>
  <c r="J92" i="39" s="1"/>
  <c r="H93" i="39"/>
  <c r="J93" i="39" s="1"/>
  <c r="H94" i="39"/>
  <c r="J94" i="39" s="1"/>
  <c r="M94" i="39" s="1"/>
  <c r="H95" i="39"/>
  <c r="J95" i="39" s="1"/>
  <c r="H96" i="39"/>
  <c r="J96" i="39" s="1"/>
  <c r="H97" i="39"/>
  <c r="J97" i="39" s="1"/>
  <c r="H98" i="39"/>
  <c r="J98" i="39" s="1"/>
  <c r="H99" i="39"/>
  <c r="H100" i="39"/>
  <c r="J100" i="39" s="1"/>
  <c r="H101" i="39"/>
  <c r="J101" i="39" s="1"/>
  <c r="H102" i="39"/>
  <c r="J102" i="39" s="1"/>
  <c r="H103" i="39"/>
  <c r="J103" i="39" s="1"/>
  <c r="H104" i="39"/>
  <c r="J104" i="39" s="1"/>
  <c r="H105" i="39"/>
  <c r="J105" i="39" s="1"/>
  <c r="H106" i="39"/>
  <c r="J106" i="39" s="1"/>
  <c r="H107" i="39"/>
  <c r="H108" i="39"/>
  <c r="J108" i="39" s="1"/>
  <c r="S108" i="39" s="1"/>
  <c r="H109" i="39"/>
  <c r="H110" i="39"/>
  <c r="H111" i="39"/>
  <c r="J111" i="39" s="1"/>
  <c r="H112" i="39"/>
  <c r="J112" i="39" s="1"/>
  <c r="L112" i="39" s="1"/>
  <c r="H113" i="39"/>
  <c r="J113" i="39" s="1"/>
  <c r="H114" i="39"/>
  <c r="H115" i="39"/>
  <c r="H116" i="39"/>
  <c r="J116" i="39" s="1"/>
  <c r="H117" i="39"/>
  <c r="J117" i="39" s="1"/>
  <c r="H118" i="39"/>
  <c r="J118" i="39" s="1"/>
  <c r="H119" i="39"/>
  <c r="J119" i="39" s="1"/>
  <c r="H120" i="39"/>
  <c r="J120" i="39" s="1"/>
  <c r="L120" i="39" s="1"/>
  <c r="H121" i="39"/>
  <c r="J121" i="39" s="1"/>
  <c r="H122" i="39"/>
  <c r="H123" i="39"/>
  <c r="H124" i="39"/>
  <c r="J124" i="39" s="1"/>
  <c r="M124" i="39" s="1"/>
  <c r="H125" i="39"/>
  <c r="J125" i="39" s="1"/>
  <c r="H126" i="39"/>
  <c r="H127" i="39"/>
  <c r="J127" i="39" s="1"/>
  <c r="H128" i="39"/>
  <c r="J128" i="39" s="1"/>
  <c r="H129" i="39"/>
  <c r="J129" i="39" s="1"/>
  <c r="H2" i="39"/>
  <c r="H3" i="38"/>
  <c r="J3" i="38" s="1"/>
  <c r="L3" i="38" s="1"/>
  <c r="H4" i="38"/>
  <c r="H5" i="38"/>
  <c r="J5" i="38" s="1"/>
  <c r="H6" i="38"/>
  <c r="J6" i="38" s="1"/>
  <c r="H7" i="38"/>
  <c r="J7" i="38" s="1"/>
  <c r="H8" i="38"/>
  <c r="H9" i="38"/>
  <c r="J9" i="38" s="1"/>
  <c r="H10" i="38"/>
  <c r="H11" i="38"/>
  <c r="J11" i="38" s="1"/>
  <c r="N11" i="38" s="1"/>
  <c r="H12" i="38"/>
  <c r="J12" i="38" s="1"/>
  <c r="H13" i="38"/>
  <c r="H14" i="38"/>
  <c r="J14" i="38" s="1"/>
  <c r="H15" i="38"/>
  <c r="H16" i="38"/>
  <c r="H17" i="38"/>
  <c r="J17" i="38" s="1"/>
  <c r="H18" i="38"/>
  <c r="J18" i="38" s="1"/>
  <c r="H19" i="38"/>
  <c r="J19" i="38" s="1"/>
  <c r="N19" i="38" s="1"/>
  <c r="H20" i="38"/>
  <c r="H21" i="38"/>
  <c r="J21" i="38" s="1"/>
  <c r="H22" i="38"/>
  <c r="J22" i="38" s="1"/>
  <c r="H23" i="38"/>
  <c r="J23" i="38" s="1"/>
  <c r="N23" i="38" s="1"/>
  <c r="H24" i="38"/>
  <c r="H25" i="38"/>
  <c r="J25" i="38" s="1"/>
  <c r="H26" i="38"/>
  <c r="J26" i="38" s="1"/>
  <c r="H27" i="38"/>
  <c r="J27" i="38" s="1"/>
  <c r="N27" i="38" s="1"/>
  <c r="H28" i="38"/>
  <c r="H29" i="38"/>
  <c r="J29" i="38" s="1"/>
  <c r="N29" i="38" s="1"/>
  <c r="H30" i="38"/>
  <c r="J30" i="38" s="1"/>
  <c r="H31" i="38"/>
  <c r="J31" i="38" s="1"/>
  <c r="N31" i="38" s="1"/>
  <c r="H32" i="38"/>
  <c r="H33" i="38"/>
  <c r="H34" i="38"/>
  <c r="J34" i="38" s="1"/>
  <c r="L34" i="38" s="1"/>
  <c r="H35" i="38"/>
  <c r="J35" i="38" s="1"/>
  <c r="H36" i="38"/>
  <c r="H37" i="38"/>
  <c r="J37" i="38" s="1"/>
  <c r="H38" i="38"/>
  <c r="J38" i="38" s="1"/>
  <c r="L38" i="38" s="1"/>
  <c r="H39" i="38"/>
  <c r="J39" i="38" s="1"/>
  <c r="M39" i="38" s="1"/>
  <c r="H40" i="38"/>
  <c r="H41" i="38"/>
  <c r="J41" i="38" s="1"/>
  <c r="H42" i="38"/>
  <c r="J42" i="38" s="1"/>
  <c r="L42" i="38" s="1"/>
  <c r="H43" i="38"/>
  <c r="J43" i="38" s="1"/>
  <c r="H44" i="38"/>
  <c r="H45" i="38"/>
  <c r="H46" i="38"/>
  <c r="J46" i="38" s="1"/>
  <c r="N46" i="38" s="1"/>
  <c r="H47" i="38"/>
  <c r="J47" i="38" s="1"/>
  <c r="N47" i="38" s="1"/>
  <c r="H48" i="38"/>
  <c r="H49" i="38"/>
  <c r="J49" i="38" s="1"/>
  <c r="M49" i="38" s="1"/>
  <c r="H50" i="38"/>
  <c r="J50" i="38" s="1"/>
  <c r="L50" i="38" s="1"/>
  <c r="H51" i="38"/>
  <c r="J51" i="38" s="1"/>
  <c r="H52" i="38"/>
  <c r="H53" i="38"/>
  <c r="J53" i="38" s="1"/>
  <c r="H54" i="38"/>
  <c r="J54" i="38" s="1"/>
  <c r="H55" i="38"/>
  <c r="J55" i="38" s="1"/>
  <c r="M55" i="38" s="1"/>
  <c r="H56" i="38"/>
  <c r="H57" i="38"/>
  <c r="J57" i="38" s="1"/>
  <c r="H58" i="38"/>
  <c r="J58" i="38" s="1"/>
  <c r="N58" i="38" s="1"/>
  <c r="H59" i="38"/>
  <c r="J59" i="38" s="1"/>
  <c r="H60" i="38"/>
  <c r="H61" i="38"/>
  <c r="H62" i="38"/>
  <c r="J62" i="38" s="1"/>
  <c r="H63" i="38"/>
  <c r="H64" i="38"/>
  <c r="J64" i="38" s="1"/>
  <c r="N64" i="38" s="1"/>
  <c r="H65" i="38"/>
  <c r="J65" i="38"/>
  <c r="H66" i="38"/>
  <c r="J66" i="38" s="1"/>
  <c r="L66" i="38" s="1"/>
  <c r="H67" i="38"/>
  <c r="H68" i="38"/>
  <c r="J68" i="38" s="1"/>
  <c r="H69" i="38"/>
  <c r="J69" i="38" s="1"/>
  <c r="H70" i="38"/>
  <c r="J70" i="38" s="1"/>
  <c r="M70" i="38" s="1"/>
  <c r="H71" i="38"/>
  <c r="J71" i="38" s="1"/>
  <c r="H72" i="38"/>
  <c r="H73" i="38"/>
  <c r="J73" i="38" s="1"/>
  <c r="H74" i="38"/>
  <c r="J74" i="38" s="1"/>
  <c r="M74" i="38" s="1"/>
  <c r="H75" i="38"/>
  <c r="H76" i="38"/>
  <c r="J76" i="38" s="1"/>
  <c r="H77" i="38"/>
  <c r="J77" i="38" s="1"/>
  <c r="H78" i="38"/>
  <c r="J78" i="38" s="1"/>
  <c r="H79" i="38"/>
  <c r="H80" i="38"/>
  <c r="H81" i="38"/>
  <c r="J81" i="38" s="1"/>
  <c r="H82" i="38"/>
  <c r="J82" i="38" s="1"/>
  <c r="H83" i="38"/>
  <c r="H84" i="38"/>
  <c r="H85" i="38"/>
  <c r="J85" i="38" s="1"/>
  <c r="H86" i="38"/>
  <c r="J86" i="38" s="1"/>
  <c r="H87" i="38"/>
  <c r="H88" i="38"/>
  <c r="H89" i="38"/>
  <c r="J89" i="38" s="1"/>
  <c r="L89" i="38" s="1"/>
  <c r="H90" i="38"/>
  <c r="J90" i="38" s="1"/>
  <c r="N90" i="38" s="1"/>
  <c r="H91" i="38"/>
  <c r="H92" i="38"/>
  <c r="J92" i="38"/>
  <c r="H93" i="38"/>
  <c r="J93" i="38" s="1"/>
  <c r="H94" i="38"/>
  <c r="H95" i="38"/>
  <c r="H96" i="38"/>
  <c r="J96" i="38" s="1"/>
  <c r="M96" i="38" s="1"/>
  <c r="H97" i="38"/>
  <c r="J97" i="38" s="1"/>
  <c r="N97" i="38" s="1"/>
  <c r="H98" i="38"/>
  <c r="H99" i="38"/>
  <c r="J99" i="38" s="1"/>
  <c r="H100" i="38"/>
  <c r="J100" i="38" s="1"/>
  <c r="H101" i="38"/>
  <c r="H102" i="38"/>
  <c r="J102" i="38" s="1"/>
  <c r="H103" i="38"/>
  <c r="H104" i="38"/>
  <c r="J104" i="38" s="1"/>
  <c r="H105" i="38"/>
  <c r="J105" i="38" s="1"/>
  <c r="M105" i="38" s="1"/>
  <c r="H106" i="38"/>
  <c r="H107" i="38"/>
  <c r="J107" i="38" s="1"/>
  <c r="H108" i="38"/>
  <c r="J108" i="38" s="1"/>
  <c r="H109" i="38"/>
  <c r="H110" i="38"/>
  <c r="H111" i="38"/>
  <c r="H112" i="38"/>
  <c r="J112" i="38" s="1"/>
  <c r="AA112" i="38" s="1"/>
  <c r="H113" i="38"/>
  <c r="J113" i="38" s="1"/>
  <c r="H114" i="38"/>
  <c r="H115" i="38"/>
  <c r="J115" i="38" s="1"/>
  <c r="H116" i="38"/>
  <c r="J116" i="38" s="1"/>
  <c r="H117" i="38"/>
  <c r="J117" i="38" s="1"/>
  <c r="H118" i="38"/>
  <c r="H119" i="38"/>
  <c r="H120" i="38"/>
  <c r="H121" i="38"/>
  <c r="J121" i="38" s="1"/>
  <c r="N121" i="38" s="1"/>
  <c r="H122" i="38"/>
  <c r="H123" i="38"/>
  <c r="J123" i="38" s="1"/>
  <c r="H124" i="38"/>
  <c r="J124" i="38" s="1"/>
  <c r="H125" i="38"/>
  <c r="J125" i="38" s="1"/>
  <c r="N125" i="38" s="1"/>
  <c r="H126" i="38"/>
  <c r="H127" i="38"/>
  <c r="H128" i="38"/>
  <c r="J128" i="38" s="1"/>
  <c r="H129" i="38"/>
  <c r="J129" i="38" s="1"/>
  <c r="H2" i="38"/>
  <c r="E3" i="44"/>
  <c r="AX3" i="44" s="1"/>
  <c r="E4" i="44"/>
  <c r="E5" i="44"/>
  <c r="AX5" i="44" s="1"/>
  <c r="E6" i="44"/>
  <c r="AH6" i="44" s="1"/>
  <c r="E7" i="44"/>
  <c r="AH7" i="44" s="1"/>
  <c r="E8" i="44"/>
  <c r="AX8" i="44" s="1"/>
  <c r="E9" i="44"/>
  <c r="AX9" i="44" s="1"/>
  <c r="E10" i="44"/>
  <c r="AX10" i="44" s="1"/>
  <c r="E11" i="44"/>
  <c r="AX11" i="44" s="1"/>
  <c r="E12" i="44"/>
  <c r="AX12" i="44" s="1"/>
  <c r="E13" i="44"/>
  <c r="F13" i="44" s="1"/>
  <c r="G13" i="44" s="1"/>
  <c r="E14" i="44"/>
  <c r="E15" i="44"/>
  <c r="F15" i="44" s="1"/>
  <c r="G15" i="44" s="1"/>
  <c r="V15" i="44" s="1"/>
  <c r="AY15" i="44" s="1"/>
  <c r="E16" i="44"/>
  <c r="AX16" i="44" s="1"/>
  <c r="E17" i="44"/>
  <c r="E18" i="44"/>
  <c r="AX18" i="44" s="1"/>
  <c r="E19" i="44"/>
  <c r="AX19" i="44" s="1"/>
  <c r="E20" i="44"/>
  <c r="AX20" i="44" s="1"/>
  <c r="E21" i="44"/>
  <c r="E22" i="44"/>
  <c r="E23" i="44"/>
  <c r="E24" i="44"/>
  <c r="AX24" i="44" s="1"/>
  <c r="E25" i="44"/>
  <c r="AX25" i="44" s="1"/>
  <c r="E26" i="44"/>
  <c r="AX26" i="44" s="1"/>
  <c r="E27" i="44"/>
  <c r="AX27" i="44" s="1"/>
  <c r="E28" i="44"/>
  <c r="AX28" i="44" s="1"/>
  <c r="E29" i="44"/>
  <c r="AX29" i="44" s="1"/>
  <c r="E30" i="44"/>
  <c r="E31" i="44"/>
  <c r="AX31" i="44" s="1"/>
  <c r="E32" i="44"/>
  <c r="E33" i="44"/>
  <c r="AX33" i="44" s="1"/>
  <c r="E34" i="44"/>
  <c r="AX34" i="44" s="1"/>
  <c r="E35" i="44"/>
  <c r="E36" i="44"/>
  <c r="AX36" i="44" s="1"/>
  <c r="E37" i="44"/>
  <c r="AX37" i="44" s="1"/>
  <c r="E38" i="44"/>
  <c r="AX38" i="44" s="1"/>
  <c r="E39" i="44"/>
  <c r="AX39" i="44" s="1"/>
  <c r="E40" i="44"/>
  <c r="AX40" i="44" s="1"/>
  <c r="E41" i="44"/>
  <c r="AX41" i="44" s="1"/>
  <c r="E42" i="44"/>
  <c r="AX42" i="44" s="1"/>
  <c r="E43" i="44"/>
  <c r="AX43" i="44" s="1"/>
  <c r="E44" i="44"/>
  <c r="AX44" i="44" s="1"/>
  <c r="E45" i="44"/>
  <c r="AX45" i="44" s="1"/>
  <c r="E46" i="44"/>
  <c r="AX46" i="44" s="1"/>
  <c r="E47" i="44"/>
  <c r="F47" i="44" s="1"/>
  <c r="G47" i="44" s="1"/>
  <c r="E48" i="44"/>
  <c r="AX48" i="44" s="1"/>
  <c r="E49" i="44"/>
  <c r="E50" i="44"/>
  <c r="AX50" i="44" s="1"/>
  <c r="E51" i="44"/>
  <c r="AX51" i="44" s="1"/>
  <c r="F51" i="44"/>
  <c r="G51" i="44" s="1"/>
  <c r="E52" i="44"/>
  <c r="AX52" i="44" s="1"/>
  <c r="E53" i="44"/>
  <c r="AH53" i="44" s="1"/>
  <c r="E54" i="44"/>
  <c r="E55" i="44"/>
  <c r="F55" i="44" s="1"/>
  <c r="G55" i="44" s="1"/>
  <c r="E56" i="44"/>
  <c r="AX56" i="44" s="1"/>
  <c r="E57" i="44"/>
  <c r="AH57" i="44" s="1"/>
  <c r="E58" i="44"/>
  <c r="E59" i="44"/>
  <c r="AX59" i="44" s="1"/>
  <c r="E60" i="44"/>
  <c r="AX60" i="44" s="1"/>
  <c r="E61" i="44"/>
  <c r="AH61" i="44" s="1"/>
  <c r="E62" i="44"/>
  <c r="AX62" i="44" s="1"/>
  <c r="E63" i="44"/>
  <c r="E64" i="44"/>
  <c r="AX64" i="44" s="1"/>
  <c r="E65" i="44"/>
  <c r="AX65" i="44" s="1"/>
  <c r="E66" i="44"/>
  <c r="E67" i="44"/>
  <c r="AX67" i="44" s="1"/>
  <c r="E68" i="44"/>
  <c r="E69" i="44"/>
  <c r="E70" i="44"/>
  <c r="AX70" i="44" s="1"/>
  <c r="E71" i="44"/>
  <c r="E72" i="44"/>
  <c r="AX72" i="44" s="1"/>
  <c r="E73" i="44"/>
  <c r="AX73" i="44" s="1"/>
  <c r="E74" i="44"/>
  <c r="AX74" i="44" s="1"/>
  <c r="E75" i="44"/>
  <c r="AX75" i="44" s="1"/>
  <c r="E76" i="44"/>
  <c r="AX76" i="44" s="1"/>
  <c r="E77" i="44"/>
  <c r="E78" i="44"/>
  <c r="AX78" i="44" s="1"/>
  <c r="E79" i="44"/>
  <c r="E80" i="44"/>
  <c r="AX80" i="44" s="1"/>
  <c r="E81" i="44"/>
  <c r="E82" i="44"/>
  <c r="E83" i="44"/>
  <c r="E84" i="44"/>
  <c r="AX84" i="44" s="1"/>
  <c r="E85" i="44"/>
  <c r="E86" i="44"/>
  <c r="E87" i="44"/>
  <c r="E88" i="44"/>
  <c r="AX88" i="44" s="1"/>
  <c r="E89" i="44"/>
  <c r="E90" i="44"/>
  <c r="AX90" i="44" s="1"/>
  <c r="E91" i="44"/>
  <c r="E92" i="44"/>
  <c r="AX92" i="44" s="1"/>
  <c r="E93" i="44"/>
  <c r="AX93" i="44" s="1"/>
  <c r="E94" i="44"/>
  <c r="AX94" i="44" s="1"/>
  <c r="E95" i="44"/>
  <c r="AX95" i="44" s="1"/>
  <c r="E96" i="44"/>
  <c r="E97" i="44"/>
  <c r="AX97" i="44" s="1"/>
  <c r="E98" i="44"/>
  <c r="E99" i="44"/>
  <c r="AX99" i="44" s="1"/>
  <c r="E100" i="44"/>
  <c r="E101" i="44"/>
  <c r="AX101" i="44" s="1"/>
  <c r="E102" i="44"/>
  <c r="E103" i="44"/>
  <c r="AX103" i="44" s="1"/>
  <c r="E104" i="44"/>
  <c r="E105" i="44"/>
  <c r="E106" i="44"/>
  <c r="E107" i="44"/>
  <c r="E108" i="44"/>
  <c r="AX108" i="44" s="1"/>
  <c r="E109" i="44"/>
  <c r="AX109" i="44" s="1"/>
  <c r="E110" i="44"/>
  <c r="AX110" i="44" s="1"/>
  <c r="E111" i="44"/>
  <c r="E112" i="44"/>
  <c r="AX112" i="44" s="1"/>
  <c r="E113" i="44"/>
  <c r="AX113" i="44" s="1"/>
  <c r="E114" i="44"/>
  <c r="E115" i="44"/>
  <c r="E116" i="44"/>
  <c r="AX116" i="44" s="1"/>
  <c r="E117" i="44"/>
  <c r="AX117" i="44" s="1"/>
  <c r="E118" i="44"/>
  <c r="E119" i="44"/>
  <c r="AX119" i="44" s="1"/>
  <c r="E120" i="44"/>
  <c r="AX120" i="44" s="1"/>
  <c r="E121" i="44"/>
  <c r="AX121" i="44" s="1"/>
  <c r="E122" i="44"/>
  <c r="E123" i="44"/>
  <c r="AX123" i="44" s="1"/>
  <c r="E124" i="44"/>
  <c r="E125" i="44"/>
  <c r="AX125" i="44" s="1"/>
  <c r="E126" i="44"/>
  <c r="AX126" i="44" s="1"/>
  <c r="E127" i="44"/>
  <c r="AX127" i="44" s="1"/>
  <c r="E128" i="44"/>
  <c r="E129" i="44"/>
  <c r="AX129" i="44" s="1"/>
  <c r="E2" i="44"/>
  <c r="AX2" i="44" s="1"/>
  <c r="E3" i="43"/>
  <c r="E4" i="43"/>
  <c r="AX4" i="43" s="1"/>
  <c r="E5" i="43"/>
  <c r="AX5" i="43" s="1"/>
  <c r="E6" i="43"/>
  <c r="E7" i="43"/>
  <c r="AX7" i="43" s="1"/>
  <c r="E8" i="43"/>
  <c r="E9" i="43"/>
  <c r="AX9" i="43" s="1"/>
  <c r="E10" i="43"/>
  <c r="E11" i="43"/>
  <c r="AX11" i="43" s="1"/>
  <c r="E12" i="43"/>
  <c r="AX12" i="43" s="1"/>
  <c r="E13" i="43"/>
  <c r="AX13" i="43" s="1"/>
  <c r="E14" i="43"/>
  <c r="E15" i="43"/>
  <c r="AX15" i="43" s="1"/>
  <c r="E16" i="43"/>
  <c r="AX16" i="43" s="1"/>
  <c r="E17" i="43"/>
  <c r="AX17" i="43" s="1"/>
  <c r="E18" i="43"/>
  <c r="E19" i="43"/>
  <c r="E20" i="43"/>
  <c r="E21" i="43"/>
  <c r="AX21" i="43" s="1"/>
  <c r="E22" i="43"/>
  <c r="AH22" i="43" s="1"/>
  <c r="E23" i="43"/>
  <c r="AX23" i="43" s="1"/>
  <c r="E24" i="43"/>
  <c r="E25" i="43"/>
  <c r="AX25" i="43" s="1"/>
  <c r="E26" i="43"/>
  <c r="E27" i="43"/>
  <c r="E28" i="43"/>
  <c r="AX28" i="43" s="1"/>
  <c r="E29" i="43"/>
  <c r="AX29" i="43" s="1"/>
  <c r="E30" i="43"/>
  <c r="E31" i="43"/>
  <c r="E32" i="43"/>
  <c r="AX32" i="43" s="1"/>
  <c r="E33" i="43"/>
  <c r="AX33" i="43" s="1"/>
  <c r="E34" i="43"/>
  <c r="AX34" i="43" s="1"/>
  <c r="E35" i="43"/>
  <c r="E36" i="43"/>
  <c r="AX36" i="43" s="1"/>
  <c r="E37" i="43"/>
  <c r="AX37" i="43" s="1"/>
  <c r="E38" i="43"/>
  <c r="F38" i="43" s="1"/>
  <c r="G38" i="43" s="1"/>
  <c r="S38" i="43" s="1"/>
  <c r="E39" i="43"/>
  <c r="AX39" i="43" s="1"/>
  <c r="E40" i="43"/>
  <c r="E41" i="43"/>
  <c r="AX41" i="43" s="1"/>
  <c r="E42" i="43"/>
  <c r="E43" i="43"/>
  <c r="AX43" i="43" s="1"/>
  <c r="E44" i="43"/>
  <c r="AX44" i="43" s="1"/>
  <c r="E45" i="43"/>
  <c r="AX45" i="43" s="1"/>
  <c r="E46" i="43"/>
  <c r="AX46" i="43" s="1"/>
  <c r="E47" i="43"/>
  <c r="AX47" i="43" s="1"/>
  <c r="E48" i="43"/>
  <c r="E49" i="43"/>
  <c r="AX49" i="43" s="1"/>
  <c r="E50" i="43"/>
  <c r="E51" i="43"/>
  <c r="E52" i="43"/>
  <c r="AH52" i="43" s="1"/>
  <c r="E53" i="43"/>
  <c r="AX53" i="43" s="1"/>
  <c r="E54" i="43"/>
  <c r="AX54" i="43" s="1"/>
  <c r="E55" i="43"/>
  <c r="AX55" i="43" s="1"/>
  <c r="E56" i="43"/>
  <c r="E57" i="43"/>
  <c r="AX57" i="43" s="1"/>
  <c r="E58" i="43"/>
  <c r="AG58" i="43" s="1"/>
  <c r="E59" i="43"/>
  <c r="AX59" i="43" s="1"/>
  <c r="E60" i="43"/>
  <c r="AX60" i="43" s="1"/>
  <c r="E61" i="43"/>
  <c r="AH61" i="43" s="1"/>
  <c r="E62" i="43"/>
  <c r="E63" i="43"/>
  <c r="E64" i="43"/>
  <c r="E65" i="43"/>
  <c r="E66" i="43"/>
  <c r="E67" i="43"/>
  <c r="E68" i="43"/>
  <c r="E69" i="43"/>
  <c r="AX69" i="43" s="1"/>
  <c r="E70" i="43"/>
  <c r="E71" i="43"/>
  <c r="E72" i="43"/>
  <c r="E73" i="43"/>
  <c r="E74" i="43"/>
  <c r="E75" i="43"/>
  <c r="E76" i="43"/>
  <c r="E77" i="43"/>
  <c r="E78" i="43"/>
  <c r="E79" i="43"/>
  <c r="AX79" i="43" s="1"/>
  <c r="E80" i="43"/>
  <c r="AX80" i="43" s="1"/>
  <c r="E81" i="43"/>
  <c r="AX81" i="43" s="1"/>
  <c r="E82" i="43"/>
  <c r="AX82" i="43" s="1"/>
  <c r="E83" i="43"/>
  <c r="AX83" i="43" s="1"/>
  <c r="E84" i="43"/>
  <c r="AX84" i="43" s="1"/>
  <c r="E85" i="43"/>
  <c r="AX85" i="43" s="1"/>
  <c r="E86" i="43"/>
  <c r="E87" i="43"/>
  <c r="E88" i="43"/>
  <c r="E89" i="43"/>
  <c r="E90" i="43"/>
  <c r="AX90" i="43" s="1"/>
  <c r="E91" i="43"/>
  <c r="AX91" i="43" s="1"/>
  <c r="E92" i="43"/>
  <c r="AX92" i="43" s="1"/>
  <c r="E93" i="43"/>
  <c r="AX93" i="43" s="1"/>
  <c r="E94" i="43"/>
  <c r="E95" i="43"/>
  <c r="E96" i="43"/>
  <c r="E97" i="43"/>
  <c r="E98" i="43"/>
  <c r="E99" i="43"/>
  <c r="AX99" i="43" s="1"/>
  <c r="E100" i="43"/>
  <c r="AX100" i="43" s="1"/>
  <c r="E101" i="43"/>
  <c r="AX101" i="43" s="1"/>
  <c r="E102" i="43"/>
  <c r="E103" i="43"/>
  <c r="E104" i="43"/>
  <c r="E105" i="43"/>
  <c r="E106" i="43"/>
  <c r="E107" i="43"/>
  <c r="E108" i="43"/>
  <c r="E109" i="43"/>
  <c r="E110" i="43"/>
  <c r="E111" i="43"/>
  <c r="AX111" i="43" s="1"/>
  <c r="E112" i="43"/>
  <c r="AX112" i="43" s="1"/>
  <c r="E113" i="43"/>
  <c r="E114" i="43"/>
  <c r="E115" i="43"/>
  <c r="AX115" i="43" s="1"/>
  <c r="E116" i="43"/>
  <c r="AX116" i="43" s="1"/>
  <c r="E117" i="43"/>
  <c r="AX117" i="43" s="1"/>
  <c r="E118" i="43"/>
  <c r="AX118" i="43" s="1"/>
  <c r="E119" i="43"/>
  <c r="AX119" i="43" s="1"/>
  <c r="E120" i="43"/>
  <c r="E121" i="43"/>
  <c r="E122" i="43"/>
  <c r="AX122" i="43" s="1"/>
  <c r="E123" i="43"/>
  <c r="E124" i="43"/>
  <c r="AX124" i="43" s="1"/>
  <c r="E125" i="43"/>
  <c r="E126" i="43"/>
  <c r="AX126" i="43" s="1"/>
  <c r="E127" i="43"/>
  <c r="AX127" i="43" s="1"/>
  <c r="E128" i="43"/>
  <c r="AX128" i="43" s="1"/>
  <c r="E129" i="43"/>
  <c r="E2" i="43"/>
  <c r="AX2" i="43" s="1"/>
  <c r="E3" i="42"/>
  <c r="E4" i="42"/>
  <c r="AX4" i="42" s="1"/>
  <c r="E5" i="42"/>
  <c r="AX5" i="42" s="1"/>
  <c r="E6" i="42"/>
  <c r="AX6" i="42" s="1"/>
  <c r="E7" i="42"/>
  <c r="E8" i="42"/>
  <c r="E9" i="42"/>
  <c r="AX9" i="42" s="1"/>
  <c r="E10" i="42"/>
  <c r="AX10" i="42" s="1"/>
  <c r="E11" i="42"/>
  <c r="E12" i="42"/>
  <c r="AX12" i="42" s="1"/>
  <c r="E13" i="42"/>
  <c r="AX13" i="42" s="1"/>
  <c r="E14" i="42"/>
  <c r="AX14" i="42" s="1"/>
  <c r="E15" i="42"/>
  <c r="E16" i="42"/>
  <c r="AX16" i="42" s="1"/>
  <c r="E17" i="42"/>
  <c r="E18" i="42"/>
  <c r="AX18" i="42" s="1"/>
  <c r="E19" i="42"/>
  <c r="E20" i="42"/>
  <c r="AX20" i="42" s="1"/>
  <c r="E21" i="42"/>
  <c r="AX21" i="42" s="1"/>
  <c r="E22" i="42"/>
  <c r="AX22" i="42" s="1"/>
  <c r="E23" i="42"/>
  <c r="E24" i="42"/>
  <c r="E25" i="42"/>
  <c r="AX25" i="42" s="1"/>
  <c r="E26" i="42"/>
  <c r="E27" i="42"/>
  <c r="AX27" i="42" s="1"/>
  <c r="E28" i="42"/>
  <c r="AX28" i="42" s="1"/>
  <c r="E29" i="42"/>
  <c r="AX29" i="42" s="1"/>
  <c r="E30" i="42"/>
  <c r="AX30" i="42" s="1"/>
  <c r="E31" i="42"/>
  <c r="E32" i="42"/>
  <c r="AX32" i="42" s="1"/>
  <c r="E33" i="42"/>
  <c r="AH33" i="42" s="1"/>
  <c r="E34" i="42"/>
  <c r="AX34" i="42" s="1"/>
  <c r="E35" i="42"/>
  <c r="AX35" i="42" s="1"/>
  <c r="E36" i="42"/>
  <c r="AX36" i="42" s="1"/>
  <c r="E37" i="42"/>
  <c r="AX37" i="42" s="1"/>
  <c r="E38" i="42"/>
  <c r="AX38" i="42" s="1"/>
  <c r="E39" i="42"/>
  <c r="E40" i="42"/>
  <c r="E41" i="42"/>
  <c r="E42" i="42"/>
  <c r="AX42" i="42" s="1"/>
  <c r="E43" i="42"/>
  <c r="AX43" i="42" s="1"/>
  <c r="E44" i="42"/>
  <c r="AX44" i="42" s="1"/>
  <c r="E45" i="42"/>
  <c r="AX45" i="42" s="1"/>
  <c r="E46" i="42"/>
  <c r="AX46" i="42" s="1"/>
  <c r="E47" i="42"/>
  <c r="E48" i="42"/>
  <c r="AX48" i="42" s="1"/>
  <c r="E49" i="42"/>
  <c r="E50" i="42"/>
  <c r="AX50" i="42" s="1"/>
  <c r="E51" i="42"/>
  <c r="AX51" i="42" s="1"/>
  <c r="E52" i="42"/>
  <c r="AX52" i="42" s="1"/>
  <c r="E53" i="42"/>
  <c r="AX53" i="42" s="1"/>
  <c r="E54" i="42"/>
  <c r="AX54" i="42" s="1"/>
  <c r="E55" i="42"/>
  <c r="F55" i="42" s="1"/>
  <c r="G55" i="42" s="1"/>
  <c r="E56" i="42"/>
  <c r="E57" i="42"/>
  <c r="E58" i="42"/>
  <c r="AX58" i="42" s="1"/>
  <c r="E59" i="42"/>
  <c r="AX59" i="42" s="1"/>
  <c r="E60" i="42"/>
  <c r="AX60" i="42" s="1"/>
  <c r="E61" i="42"/>
  <c r="AX61" i="42" s="1"/>
  <c r="E62" i="42"/>
  <c r="AX62" i="42" s="1"/>
  <c r="E63" i="42"/>
  <c r="AX63" i="42" s="1"/>
  <c r="E64" i="42"/>
  <c r="E65" i="42"/>
  <c r="E66" i="42"/>
  <c r="AX66" i="42" s="1"/>
  <c r="E67" i="42"/>
  <c r="AX67" i="42" s="1"/>
  <c r="E68" i="42"/>
  <c r="E69" i="42"/>
  <c r="AX69" i="42" s="1"/>
  <c r="E70" i="42"/>
  <c r="AX70" i="42" s="1"/>
  <c r="E71" i="42"/>
  <c r="AX71" i="42" s="1"/>
  <c r="E72" i="42"/>
  <c r="E73" i="42"/>
  <c r="AX73" i="42" s="1"/>
  <c r="E74" i="42"/>
  <c r="AX74" i="42" s="1"/>
  <c r="E75" i="42"/>
  <c r="E76" i="42"/>
  <c r="E77" i="42"/>
  <c r="AX77" i="42" s="1"/>
  <c r="E78" i="42"/>
  <c r="E79" i="42"/>
  <c r="E80" i="42"/>
  <c r="E81" i="42"/>
  <c r="E82" i="42"/>
  <c r="AX82" i="42" s="1"/>
  <c r="E83" i="42"/>
  <c r="AX83" i="42" s="1"/>
  <c r="E84" i="42"/>
  <c r="AX84" i="42" s="1"/>
  <c r="E85" i="42"/>
  <c r="E86" i="42"/>
  <c r="AX86" i="42" s="1"/>
  <c r="E87" i="42"/>
  <c r="AX87" i="42" s="1"/>
  <c r="E88" i="42"/>
  <c r="E89" i="42"/>
  <c r="E90" i="42"/>
  <c r="AX90" i="42" s="1"/>
  <c r="E91" i="42"/>
  <c r="AX91" i="42" s="1"/>
  <c r="E92" i="42"/>
  <c r="AX92" i="42" s="1"/>
  <c r="E93" i="42"/>
  <c r="AX93" i="42" s="1"/>
  <c r="E94" i="42"/>
  <c r="E95" i="42"/>
  <c r="E96" i="42"/>
  <c r="AX96" i="42" s="1"/>
  <c r="E97" i="42"/>
  <c r="E98" i="42"/>
  <c r="AX98" i="42" s="1"/>
  <c r="E99" i="42"/>
  <c r="E100" i="42"/>
  <c r="AX100" i="42" s="1"/>
  <c r="E101" i="42"/>
  <c r="AX101" i="42" s="1"/>
  <c r="E102" i="42"/>
  <c r="E103" i="42"/>
  <c r="AX103" i="42" s="1"/>
  <c r="E104" i="42"/>
  <c r="E105" i="42"/>
  <c r="E106" i="42"/>
  <c r="AX106" i="42" s="1"/>
  <c r="E107" i="42"/>
  <c r="AX107" i="42" s="1"/>
  <c r="E108" i="42"/>
  <c r="AX108" i="42" s="1"/>
  <c r="E109" i="42"/>
  <c r="E110" i="42"/>
  <c r="E111" i="42"/>
  <c r="AX111" i="42" s="1"/>
  <c r="E112" i="42"/>
  <c r="E113" i="42"/>
  <c r="AX113" i="42" s="1"/>
  <c r="E114" i="42"/>
  <c r="E115" i="42"/>
  <c r="AX115" i="42" s="1"/>
  <c r="E116" i="42"/>
  <c r="AX116" i="42" s="1"/>
  <c r="E117" i="42"/>
  <c r="E118" i="42"/>
  <c r="AX118" i="42" s="1"/>
  <c r="F118" i="42"/>
  <c r="G118" i="42" s="1"/>
  <c r="E119" i="42"/>
  <c r="E120" i="42"/>
  <c r="AX120" i="42" s="1"/>
  <c r="E121" i="42"/>
  <c r="E122" i="42"/>
  <c r="AX122" i="42" s="1"/>
  <c r="E123" i="42"/>
  <c r="E124" i="42"/>
  <c r="AX124" i="42" s="1"/>
  <c r="E125" i="42"/>
  <c r="E126" i="42"/>
  <c r="AX126" i="42" s="1"/>
  <c r="E127" i="42"/>
  <c r="AX127" i="42" s="1"/>
  <c r="E128" i="42"/>
  <c r="AX128" i="42" s="1"/>
  <c r="E129" i="42"/>
  <c r="AX129" i="42" s="1"/>
  <c r="E2" i="42"/>
  <c r="AX2" i="42" s="1"/>
  <c r="E3" i="41"/>
  <c r="AH3" i="41" s="1"/>
  <c r="E4" i="41"/>
  <c r="E5" i="41"/>
  <c r="AX5" i="41" s="1"/>
  <c r="E6" i="41"/>
  <c r="AX6" i="41" s="1"/>
  <c r="E7" i="41"/>
  <c r="AX7" i="41" s="1"/>
  <c r="E8" i="41"/>
  <c r="AX8" i="41" s="1"/>
  <c r="E9" i="41"/>
  <c r="AX9" i="41" s="1"/>
  <c r="E10" i="41"/>
  <c r="AX10" i="41" s="1"/>
  <c r="E11" i="41"/>
  <c r="AH11" i="41" s="1"/>
  <c r="E12" i="41"/>
  <c r="F12" i="41" s="1"/>
  <c r="G12" i="41" s="1"/>
  <c r="E13" i="41"/>
  <c r="AX13" i="41" s="1"/>
  <c r="E14" i="41"/>
  <c r="E15" i="41"/>
  <c r="AX15" i="41" s="1"/>
  <c r="E16" i="41"/>
  <c r="AX16" i="41" s="1"/>
  <c r="E17" i="41"/>
  <c r="AX17" i="41" s="1"/>
  <c r="E18" i="41"/>
  <c r="AX18" i="41" s="1"/>
  <c r="E19" i="41"/>
  <c r="AX19" i="41" s="1"/>
  <c r="E20" i="41"/>
  <c r="E21" i="41"/>
  <c r="AX21" i="41" s="1"/>
  <c r="E22" i="41"/>
  <c r="AX22" i="41" s="1"/>
  <c r="E23" i="41"/>
  <c r="AX23" i="41" s="1"/>
  <c r="E24" i="41"/>
  <c r="AX24" i="41" s="1"/>
  <c r="E25" i="41"/>
  <c r="AX25" i="41" s="1"/>
  <c r="E26" i="41"/>
  <c r="AX26" i="41" s="1"/>
  <c r="E27" i="41"/>
  <c r="E28" i="41"/>
  <c r="E29" i="41"/>
  <c r="AX29" i="41" s="1"/>
  <c r="E30" i="41"/>
  <c r="AX30" i="41" s="1"/>
  <c r="E31" i="41"/>
  <c r="AX31" i="41" s="1"/>
  <c r="E32" i="41"/>
  <c r="AX32" i="41" s="1"/>
  <c r="E33" i="41"/>
  <c r="AX33" i="41" s="1"/>
  <c r="E34" i="41"/>
  <c r="AX34" i="41" s="1"/>
  <c r="E35" i="41"/>
  <c r="AX35" i="41" s="1"/>
  <c r="E36" i="41"/>
  <c r="E37" i="41"/>
  <c r="AX37" i="41" s="1"/>
  <c r="E38" i="41"/>
  <c r="AX38" i="41" s="1"/>
  <c r="E39" i="41"/>
  <c r="AX39" i="41" s="1"/>
  <c r="E40" i="41"/>
  <c r="AX40" i="41" s="1"/>
  <c r="E41" i="41"/>
  <c r="AX41" i="41" s="1"/>
  <c r="E42" i="41"/>
  <c r="E43" i="41"/>
  <c r="F43" i="41" s="1"/>
  <c r="G43" i="41" s="1"/>
  <c r="E44" i="41"/>
  <c r="E45" i="41"/>
  <c r="AX45" i="41" s="1"/>
  <c r="E46" i="41"/>
  <c r="AX46" i="41" s="1"/>
  <c r="E47" i="41"/>
  <c r="AX47" i="41" s="1"/>
  <c r="E48" i="41"/>
  <c r="AX48" i="41" s="1"/>
  <c r="E49" i="41"/>
  <c r="AX49" i="41" s="1"/>
  <c r="E50" i="41"/>
  <c r="AX50" i="41" s="1"/>
  <c r="E51" i="41"/>
  <c r="E52" i="41"/>
  <c r="E53" i="41"/>
  <c r="AX53" i="41" s="1"/>
  <c r="E54" i="41"/>
  <c r="AX54" i="41" s="1"/>
  <c r="E55" i="41"/>
  <c r="AX55" i="41" s="1"/>
  <c r="E56" i="41"/>
  <c r="AX56" i="41" s="1"/>
  <c r="E57" i="41"/>
  <c r="AX57" i="41" s="1"/>
  <c r="E58" i="41"/>
  <c r="AX58" i="41" s="1"/>
  <c r="E59" i="41"/>
  <c r="E60" i="41"/>
  <c r="E61" i="41"/>
  <c r="AX61" i="41" s="1"/>
  <c r="E62" i="41"/>
  <c r="AX62" i="41" s="1"/>
  <c r="E63" i="41"/>
  <c r="AX63" i="41" s="1"/>
  <c r="E64" i="41"/>
  <c r="AX64" i="41" s="1"/>
  <c r="E65" i="41"/>
  <c r="AX65" i="41" s="1"/>
  <c r="E66" i="41"/>
  <c r="AX66" i="41" s="1"/>
  <c r="E67" i="41"/>
  <c r="E68" i="41"/>
  <c r="E69" i="41"/>
  <c r="AX69" i="41" s="1"/>
  <c r="E70" i="41"/>
  <c r="E71" i="41"/>
  <c r="AX71" i="41" s="1"/>
  <c r="E72" i="41"/>
  <c r="AX72" i="41" s="1"/>
  <c r="E73" i="41"/>
  <c r="AX73" i="41" s="1"/>
  <c r="E74" i="41"/>
  <c r="AX74" i="41" s="1"/>
  <c r="E75" i="41"/>
  <c r="E76" i="41"/>
  <c r="E77" i="41"/>
  <c r="AX77" i="41" s="1"/>
  <c r="E78" i="41"/>
  <c r="AX78" i="41" s="1"/>
  <c r="E79" i="41"/>
  <c r="AX79" i="41" s="1"/>
  <c r="E80" i="41"/>
  <c r="AX80" i="41" s="1"/>
  <c r="E81" i="41"/>
  <c r="E82" i="41"/>
  <c r="E83" i="41"/>
  <c r="E84" i="41"/>
  <c r="E85" i="41"/>
  <c r="AX85" i="41" s="1"/>
  <c r="E86" i="41"/>
  <c r="E87" i="41"/>
  <c r="E88" i="41"/>
  <c r="AX88" i="41" s="1"/>
  <c r="E89" i="41"/>
  <c r="AX89" i="41" s="1"/>
  <c r="E90" i="41"/>
  <c r="E91" i="41"/>
  <c r="AX91" i="41" s="1"/>
  <c r="E92" i="41"/>
  <c r="E93" i="41"/>
  <c r="E94" i="41"/>
  <c r="AX94" i="41" s="1"/>
  <c r="E95" i="41"/>
  <c r="AX95" i="41" s="1"/>
  <c r="E96" i="41"/>
  <c r="AX96" i="41" s="1"/>
  <c r="E97" i="41"/>
  <c r="AX97" i="41" s="1"/>
  <c r="E98" i="41"/>
  <c r="AX98" i="41" s="1"/>
  <c r="E99" i="41"/>
  <c r="AX99" i="41" s="1"/>
  <c r="E100" i="41"/>
  <c r="AX100" i="41" s="1"/>
  <c r="E101" i="41"/>
  <c r="E102" i="41"/>
  <c r="AX102" i="41" s="1"/>
  <c r="E103" i="41"/>
  <c r="AX103" i="41" s="1"/>
  <c r="E104" i="41"/>
  <c r="AX104" i="41" s="1"/>
  <c r="E105" i="41"/>
  <c r="AX105" i="41" s="1"/>
  <c r="E106" i="41"/>
  <c r="AX106" i="41" s="1"/>
  <c r="E107" i="41"/>
  <c r="E108" i="41"/>
  <c r="AX108" i="41" s="1"/>
  <c r="E109" i="41"/>
  <c r="AX109" i="41" s="1"/>
  <c r="E110" i="41"/>
  <c r="AX110" i="41" s="1"/>
  <c r="E111" i="41"/>
  <c r="AX111" i="41" s="1"/>
  <c r="E112" i="41"/>
  <c r="AX112" i="41" s="1"/>
  <c r="E113" i="41"/>
  <c r="AX113" i="41" s="1"/>
  <c r="E114" i="41"/>
  <c r="E115" i="41"/>
  <c r="AX115" i="41" s="1"/>
  <c r="E116" i="41"/>
  <c r="AX116" i="41" s="1"/>
  <c r="E117" i="41"/>
  <c r="E118" i="41"/>
  <c r="AX118" i="41" s="1"/>
  <c r="E119" i="41"/>
  <c r="AX119" i="41" s="1"/>
  <c r="E120" i="41"/>
  <c r="AX120" i="41" s="1"/>
  <c r="E121" i="41"/>
  <c r="E122" i="41"/>
  <c r="E123" i="41"/>
  <c r="AX123" i="41" s="1"/>
  <c r="F123" i="41"/>
  <c r="G123" i="41" s="1"/>
  <c r="E124" i="41"/>
  <c r="AX124" i="41" s="1"/>
  <c r="E125" i="41"/>
  <c r="AX125" i="41" s="1"/>
  <c r="E126" i="41"/>
  <c r="AX126" i="41" s="1"/>
  <c r="E127" i="41"/>
  <c r="AX127" i="41" s="1"/>
  <c r="E128" i="41"/>
  <c r="AX128" i="41" s="1"/>
  <c r="E129" i="41"/>
  <c r="AX129" i="41" s="1"/>
  <c r="E2" i="41"/>
  <c r="AX2" i="41" s="1"/>
  <c r="E3" i="40"/>
  <c r="AX3" i="40" s="1"/>
  <c r="E4" i="40"/>
  <c r="AX4" i="40" s="1"/>
  <c r="E5" i="40"/>
  <c r="AX5" i="40" s="1"/>
  <c r="E6" i="40"/>
  <c r="E7" i="40"/>
  <c r="F7" i="40" s="1"/>
  <c r="G7" i="40" s="1"/>
  <c r="P7" i="40" s="1"/>
  <c r="E8" i="40"/>
  <c r="AX8" i="40" s="1"/>
  <c r="E9" i="40"/>
  <c r="E10" i="40"/>
  <c r="AX10" i="40" s="1"/>
  <c r="E11" i="40"/>
  <c r="AX11" i="40" s="1"/>
  <c r="E12" i="40"/>
  <c r="AX12" i="40" s="1"/>
  <c r="E13" i="40"/>
  <c r="AX13" i="40" s="1"/>
  <c r="E14" i="40"/>
  <c r="E15" i="40"/>
  <c r="E16" i="40"/>
  <c r="AX16" i="40" s="1"/>
  <c r="E17" i="40"/>
  <c r="F17" i="40" s="1"/>
  <c r="G17" i="40" s="1"/>
  <c r="E18" i="40"/>
  <c r="AX18" i="40" s="1"/>
  <c r="E19" i="40"/>
  <c r="AX19" i="40" s="1"/>
  <c r="E20" i="40"/>
  <c r="AX20" i="40" s="1"/>
  <c r="E21" i="40"/>
  <c r="AX21" i="40" s="1"/>
  <c r="E22" i="40"/>
  <c r="E23" i="40"/>
  <c r="E24" i="40"/>
  <c r="AX24" i="40" s="1"/>
  <c r="E25" i="40"/>
  <c r="E26" i="40"/>
  <c r="AX26" i="40" s="1"/>
  <c r="E27" i="40"/>
  <c r="AX27" i="40" s="1"/>
  <c r="E28" i="40"/>
  <c r="AX28" i="40" s="1"/>
  <c r="E29" i="40"/>
  <c r="AX29" i="40" s="1"/>
  <c r="E30" i="40"/>
  <c r="E31" i="40"/>
  <c r="E32" i="40"/>
  <c r="AX32" i="40" s="1"/>
  <c r="E33" i="40"/>
  <c r="F33" i="40" s="1"/>
  <c r="G33" i="40" s="1"/>
  <c r="E34" i="40"/>
  <c r="AX34" i="40" s="1"/>
  <c r="E35" i="40"/>
  <c r="AX35" i="40" s="1"/>
  <c r="E36" i="40"/>
  <c r="AX36" i="40" s="1"/>
  <c r="E37" i="40"/>
  <c r="AX37" i="40" s="1"/>
  <c r="E38" i="40"/>
  <c r="AX38" i="40" s="1"/>
  <c r="E39" i="40"/>
  <c r="AH39" i="40" s="1"/>
  <c r="E40" i="40"/>
  <c r="AX40" i="40" s="1"/>
  <c r="E41" i="40"/>
  <c r="E42" i="40"/>
  <c r="AX42" i="40" s="1"/>
  <c r="E43" i="40"/>
  <c r="AX43" i="40" s="1"/>
  <c r="E44" i="40"/>
  <c r="AX44" i="40" s="1"/>
  <c r="E45" i="40"/>
  <c r="AX45" i="40" s="1"/>
  <c r="E46" i="40"/>
  <c r="E47" i="40"/>
  <c r="E48" i="40"/>
  <c r="AX48" i="40" s="1"/>
  <c r="E49" i="40"/>
  <c r="E50" i="40"/>
  <c r="AX50" i="40" s="1"/>
  <c r="E51" i="40"/>
  <c r="AX51" i="40" s="1"/>
  <c r="E52" i="40"/>
  <c r="AX52" i="40" s="1"/>
  <c r="E53" i="40"/>
  <c r="AX53" i="40" s="1"/>
  <c r="E54" i="40"/>
  <c r="AH54" i="40" s="1"/>
  <c r="E55" i="40"/>
  <c r="F55" i="40" s="1"/>
  <c r="G55" i="40" s="1"/>
  <c r="V55" i="40" s="1"/>
  <c r="AY55" i="40" s="1"/>
  <c r="E56" i="40"/>
  <c r="AX56" i="40" s="1"/>
  <c r="E57" i="40"/>
  <c r="E58" i="40"/>
  <c r="AX58" i="40" s="1"/>
  <c r="E59" i="40"/>
  <c r="AX59" i="40" s="1"/>
  <c r="E60" i="40"/>
  <c r="AX60" i="40" s="1"/>
  <c r="E61" i="40"/>
  <c r="AX61" i="40" s="1"/>
  <c r="E62" i="40"/>
  <c r="AH62" i="40" s="1"/>
  <c r="E63" i="40"/>
  <c r="E64" i="40"/>
  <c r="AX64" i="40" s="1"/>
  <c r="E65" i="40"/>
  <c r="E66" i="40"/>
  <c r="AX66" i="40" s="1"/>
  <c r="E67" i="40"/>
  <c r="AX67" i="40" s="1"/>
  <c r="E68" i="40"/>
  <c r="E69" i="40"/>
  <c r="AX69" i="40" s="1"/>
  <c r="E70" i="40"/>
  <c r="E71" i="40"/>
  <c r="E72" i="40"/>
  <c r="E73" i="40"/>
  <c r="E74" i="40"/>
  <c r="AX74" i="40" s="1"/>
  <c r="E75" i="40"/>
  <c r="AX75" i="40" s="1"/>
  <c r="E76" i="40"/>
  <c r="AX76" i="40" s="1"/>
  <c r="E77" i="40"/>
  <c r="AX77" i="40" s="1"/>
  <c r="E78" i="40"/>
  <c r="E79" i="40"/>
  <c r="E80" i="40"/>
  <c r="AX80" i="40" s="1"/>
  <c r="E81" i="40"/>
  <c r="E82" i="40"/>
  <c r="AX82" i="40" s="1"/>
  <c r="E83" i="40"/>
  <c r="AX83" i="40" s="1"/>
  <c r="E84" i="40"/>
  <c r="AX84" i="40" s="1"/>
  <c r="E85" i="40"/>
  <c r="E86" i="40"/>
  <c r="E87" i="40"/>
  <c r="E88" i="40"/>
  <c r="E89" i="40"/>
  <c r="AX89" i="40" s="1"/>
  <c r="E90" i="40"/>
  <c r="AX90" i="40" s="1"/>
  <c r="E91" i="40"/>
  <c r="AX91" i="40" s="1"/>
  <c r="E92" i="40"/>
  <c r="E93" i="40"/>
  <c r="E94" i="40"/>
  <c r="E95" i="40"/>
  <c r="E96" i="40"/>
  <c r="AX96" i="40" s="1"/>
  <c r="E97" i="40"/>
  <c r="E98" i="40"/>
  <c r="AX98" i="40" s="1"/>
  <c r="E99" i="40"/>
  <c r="E100" i="40"/>
  <c r="AX100" i="40" s="1"/>
  <c r="E101" i="40"/>
  <c r="AX101" i="40" s="1"/>
  <c r="E102" i="40"/>
  <c r="E103" i="40"/>
  <c r="E104" i="40"/>
  <c r="AX104" i="40" s="1"/>
  <c r="E105" i="40"/>
  <c r="E106" i="40"/>
  <c r="AX106" i="40" s="1"/>
  <c r="E107" i="40"/>
  <c r="AX107" i="40" s="1"/>
  <c r="E108" i="40"/>
  <c r="AX108" i="40" s="1"/>
  <c r="E109" i="40"/>
  <c r="E110" i="40"/>
  <c r="AX110" i="40" s="1"/>
  <c r="E111" i="40"/>
  <c r="AX111" i="40" s="1"/>
  <c r="E112" i="40"/>
  <c r="AX112" i="40" s="1"/>
  <c r="E113" i="40"/>
  <c r="E114" i="40"/>
  <c r="E115" i="40"/>
  <c r="AX115" i="40" s="1"/>
  <c r="E116" i="40"/>
  <c r="E117" i="40"/>
  <c r="E118" i="40"/>
  <c r="E119" i="40"/>
  <c r="E120" i="40"/>
  <c r="AX120" i="40" s="1"/>
  <c r="E121" i="40"/>
  <c r="AX121" i="40" s="1"/>
  <c r="E122" i="40"/>
  <c r="E123" i="40"/>
  <c r="AX123" i="40" s="1"/>
  <c r="E124" i="40"/>
  <c r="E125" i="40"/>
  <c r="E126" i="40"/>
  <c r="E127" i="40"/>
  <c r="E128" i="40"/>
  <c r="AX128" i="40" s="1"/>
  <c r="E2" i="40"/>
  <c r="AX2" i="40" s="1"/>
  <c r="E3" i="39"/>
  <c r="AX3" i="39" s="1"/>
  <c r="E4" i="39"/>
  <c r="E5" i="39"/>
  <c r="AX5" i="39" s="1"/>
  <c r="E6" i="39"/>
  <c r="E7" i="39"/>
  <c r="E8" i="39"/>
  <c r="AX8" i="39" s="1"/>
  <c r="E9" i="39"/>
  <c r="AX9" i="39" s="1"/>
  <c r="E10" i="39"/>
  <c r="AX10" i="39" s="1"/>
  <c r="E11" i="39"/>
  <c r="AX11" i="39" s="1"/>
  <c r="E12" i="39"/>
  <c r="E13" i="39"/>
  <c r="AX13" i="39" s="1"/>
  <c r="E14" i="39"/>
  <c r="AX14" i="39" s="1"/>
  <c r="E15" i="39"/>
  <c r="AX15" i="39" s="1"/>
  <c r="E16" i="39"/>
  <c r="AX16" i="39" s="1"/>
  <c r="E17" i="39"/>
  <c r="AX17" i="39" s="1"/>
  <c r="E18" i="39"/>
  <c r="AH18" i="39" s="1"/>
  <c r="E19" i="39"/>
  <c r="AX19" i="39" s="1"/>
  <c r="E20" i="39"/>
  <c r="E21" i="39"/>
  <c r="AX21" i="39" s="1"/>
  <c r="E22" i="39"/>
  <c r="AX22" i="39" s="1"/>
  <c r="E23" i="39"/>
  <c r="E24" i="39"/>
  <c r="AX24" i="39" s="1"/>
  <c r="E25" i="39"/>
  <c r="AX25" i="39" s="1"/>
  <c r="E26" i="39"/>
  <c r="AH26" i="39" s="1"/>
  <c r="E27" i="39"/>
  <c r="AX27" i="39" s="1"/>
  <c r="E28" i="39"/>
  <c r="E29" i="39"/>
  <c r="AX29" i="39" s="1"/>
  <c r="E30" i="39"/>
  <c r="AX30" i="39" s="1"/>
  <c r="E31" i="39"/>
  <c r="F31" i="39" s="1"/>
  <c r="G31" i="39" s="1"/>
  <c r="E32" i="39"/>
  <c r="AX32" i="39" s="1"/>
  <c r="E33" i="39"/>
  <c r="AX33" i="39" s="1"/>
  <c r="E34" i="39"/>
  <c r="AX34" i="39" s="1"/>
  <c r="E35" i="39"/>
  <c r="AX35" i="39" s="1"/>
  <c r="E36" i="39"/>
  <c r="E37" i="39"/>
  <c r="AX37" i="39" s="1"/>
  <c r="E38" i="39"/>
  <c r="E39" i="39"/>
  <c r="E40" i="39"/>
  <c r="AX40" i="39" s="1"/>
  <c r="E41" i="39"/>
  <c r="AX41" i="39" s="1"/>
  <c r="E42" i="39"/>
  <c r="AX42" i="39" s="1"/>
  <c r="E43" i="39"/>
  <c r="AX43" i="39" s="1"/>
  <c r="E44" i="39"/>
  <c r="E45" i="39"/>
  <c r="AX45" i="39" s="1"/>
  <c r="E46" i="39"/>
  <c r="AX46" i="39" s="1"/>
  <c r="E47" i="39"/>
  <c r="AH47" i="39" s="1"/>
  <c r="E48" i="39"/>
  <c r="AX48" i="39" s="1"/>
  <c r="E49" i="39"/>
  <c r="AX49" i="39" s="1"/>
  <c r="E50" i="39"/>
  <c r="AX50" i="39" s="1"/>
  <c r="E51" i="39"/>
  <c r="AX51" i="39" s="1"/>
  <c r="E52" i="39"/>
  <c r="AX52" i="39" s="1"/>
  <c r="E53" i="39"/>
  <c r="AX53" i="39" s="1"/>
  <c r="E54" i="39"/>
  <c r="AX54" i="39" s="1"/>
  <c r="E55" i="39"/>
  <c r="F55" i="39" s="1"/>
  <c r="G55" i="39" s="1"/>
  <c r="E56" i="39"/>
  <c r="AX56" i="39" s="1"/>
  <c r="E57" i="39"/>
  <c r="AX57" i="39" s="1"/>
  <c r="E58" i="39"/>
  <c r="AX58" i="39" s="1"/>
  <c r="E59" i="39"/>
  <c r="AX59" i="39" s="1"/>
  <c r="E60" i="39"/>
  <c r="AX60" i="39" s="1"/>
  <c r="E61" i="39"/>
  <c r="AX61" i="39" s="1"/>
  <c r="E62" i="39"/>
  <c r="AX62" i="39" s="1"/>
  <c r="E63" i="39"/>
  <c r="AX63" i="39" s="1"/>
  <c r="E64" i="39"/>
  <c r="AX64" i="39" s="1"/>
  <c r="E65" i="39"/>
  <c r="AX65" i="39" s="1"/>
  <c r="E66" i="39"/>
  <c r="AX66" i="39" s="1"/>
  <c r="E67" i="39"/>
  <c r="E68" i="39"/>
  <c r="E69" i="39"/>
  <c r="AX69" i="39" s="1"/>
  <c r="E70" i="39"/>
  <c r="AX70" i="39" s="1"/>
  <c r="E71" i="39"/>
  <c r="E72" i="39"/>
  <c r="AX72" i="39" s="1"/>
  <c r="E73" i="39"/>
  <c r="E74" i="39"/>
  <c r="E75" i="39"/>
  <c r="AX75" i="39" s="1"/>
  <c r="E76" i="39"/>
  <c r="AX76" i="39" s="1"/>
  <c r="E77" i="39"/>
  <c r="AX77" i="39" s="1"/>
  <c r="E78" i="39"/>
  <c r="AX78" i="39" s="1"/>
  <c r="E79" i="39"/>
  <c r="E80" i="39"/>
  <c r="E81" i="39"/>
  <c r="E82" i="39"/>
  <c r="E83" i="39"/>
  <c r="AX83" i="39" s="1"/>
  <c r="E84" i="39"/>
  <c r="E85" i="39"/>
  <c r="E86" i="39"/>
  <c r="AX86" i="39" s="1"/>
  <c r="E87" i="39"/>
  <c r="AX87" i="39" s="1"/>
  <c r="E88" i="39"/>
  <c r="AX88" i="39" s="1"/>
  <c r="E89" i="39"/>
  <c r="AX89" i="39" s="1"/>
  <c r="E90" i="39"/>
  <c r="AX90" i="39" s="1"/>
  <c r="E91" i="39"/>
  <c r="E92" i="39"/>
  <c r="E93" i="39"/>
  <c r="E94" i="39"/>
  <c r="AX94" i="39" s="1"/>
  <c r="E95" i="39"/>
  <c r="AX95" i="39" s="1"/>
  <c r="E96" i="39"/>
  <c r="E97" i="39"/>
  <c r="AX97" i="39" s="1"/>
  <c r="E98" i="39"/>
  <c r="AX98" i="39" s="1"/>
  <c r="E99" i="39"/>
  <c r="AX99" i="39" s="1"/>
  <c r="E100" i="39"/>
  <c r="E101" i="39"/>
  <c r="AX101" i="39" s="1"/>
  <c r="E102" i="39"/>
  <c r="AX102" i="39" s="1"/>
  <c r="E103" i="39"/>
  <c r="AX103" i="39" s="1"/>
  <c r="E104" i="39"/>
  <c r="E105" i="39"/>
  <c r="E106" i="39"/>
  <c r="E107" i="39"/>
  <c r="AX107" i="39" s="1"/>
  <c r="E108" i="39"/>
  <c r="AX108" i="39" s="1"/>
  <c r="E109" i="39"/>
  <c r="AX109" i="39" s="1"/>
  <c r="E110" i="39"/>
  <c r="AX110" i="39" s="1"/>
  <c r="E111" i="39"/>
  <c r="AX111" i="39" s="1"/>
  <c r="E112" i="39"/>
  <c r="AX112" i="39" s="1"/>
  <c r="E113" i="39"/>
  <c r="E114" i="39"/>
  <c r="E115" i="39"/>
  <c r="AX115" i="39" s="1"/>
  <c r="E116" i="39"/>
  <c r="AX116" i="39" s="1"/>
  <c r="E117" i="39"/>
  <c r="AX117" i="39" s="1"/>
  <c r="E118" i="39"/>
  <c r="AX118" i="39" s="1"/>
  <c r="E119" i="39"/>
  <c r="AX119" i="39" s="1"/>
  <c r="E120" i="39"/>
  <c r="AX120" i="39" s="1"/>
  <c r="E121" i="39"/>
  <c r="E122" i="39"/>
  <c r="E123" i="39"/>
  <c r="E124" i="39"/>
  <c r="AX124" i="39" s="1"/>
  <c r="E125" i="39"/>
  <c r="AX125" i="39" s="1"/>
  <c r="E126" i="39"/>
  <c r="AX126" i="39" s="1"/>
  <c r="E127" i="39"/>
  <c r="E128" i="39"/>
  <c r="AX128" i="39" s="1"/>
  <c r="E129" i="39"/>
  <c r="AX129" i="39" s="1"/>
  <c r="E2" i="39"/>
  <c r="F2" i="39" s="1"/>
  <c r="G2" i="39" s="1"/>
  <c r="E3" i="38"/>
  <c r="AH3" i="38" s="1"/>
  <c r="E4" i="38"/>
  <c r="AX4" i="38" s="1"/>
  <c r="E5" i="38"/>
  <c r="E6" i="38"/>
  <c r="E7" i="38"/>
  <c r="E8" i="38"/>
  <c r="E9" i="38"/>
  <c r="AX9" i="38" s="1"/>
  <c r="E10" i="38"/>
  <c r="E11" i="38"/>
  <c r="AX11" i="38" s="1"/>
  <c r="E12" i="38"/>
  <c r="AX12" i="38" s="1"/>
  <c r="E13" i="38"/>
  <c r="E14" i="38"/>
  <c r="AX14" i="38" s="1"/>
  <c r="E15" i="38"/>
  <c r="E16" i="38"/>
  <c r="E17" i="38"/>
  <c r="AX17" i="38" s="1"/>
  <c r="E18" i="38"/>
  <c r="AX18" i="38" s="1"/>
  <c r="E19" i="38"/>
  <c r="AX19" i="38" s="1"/>
  <c r="E20" i="38"/>
  <c r="AX20" i="38" s="1"/>
  <c r="E21" i="38"/>
  <c r="E22" i="38"/>
  <c r="F22" i="38" s="1"/>
  <c r="G22" i="38" s="1"/>
  <c r="E23" i="38"/>
  <c r="E24" i="38"/>
  <c r="E25" i="38"/>
  <c r="AX25" i="38" s="1"/>
  <c r="E26" i="38"/>
  <c r="E27" i="38"/>
  <c r="F27" i="38" s="1"/>
  <c r="G27" i="38" s="1"/>
  <c r="E28" i="38"/>
  <c r="AX28" i="38" s="1"/>
  <c r="E29" i="38"/>
  <c r="E30" i="38"/>
  <c r="E31" i="38"/>
  <c r="E32" i="38"/>
  <c r="E33" i="38"/>
  <c r="AX33" i="38" s="1"/>
  <c r="E34" i="38"/>
  <c r="AX34" i="38" s="1"/>
  <c r="E35" i="38"/>
  <c r="E36" i="38"/>
  <c r="AX36" i="38" s="1"/>
  <c r="E37" i="38"/>
  <c r="E38" i="38"/>
  <c r="AX38" i="38" s="1"/>
  <c r="E39" i="38"/>
  <c r="E40" i="38"/>
  <c r="E41" i="38"/>
  <c r="AX41" i="38" s="1"/>
  <c r="E42" i="38"/>
  <c r="E43" i="38"/>
  <c r="E44" i="38"/>
  <c r="AX44" i="38" s="1"/>
  <c r="E45" i="38"/>
  <c r="E46" i="38"/>
  <c r="E47" i="38"/>
  <c r="E48" i="38"/>
  <c r="E49" i="38"/>
  <c r="AX49" i="38" s="1"/>
  <c r="E50" i="38"/>
  <c r="AX50" i="38" s="1"/>
  <c r="E51" i="38"/>
  <c r="E52" i="38"/>
  <c r="AX52" i="38" s="1"/>
  <c r="E53" i="38"/>
  <c r="E54" i="38"/>
  <c r="E55" i="38"/>
  <c r="F55" i="38" s="1"/>
  <c r="G55" i="38" s="1"/>
  <c r="AB55" i="38" s="1"/>
  <c r="E56" i="38"/>
  <c r="E57" i="38"/>
  <c r="AX57" i="38" s="1"/>
  <c r="E58" i="38"/>
  <c r="E59" i="38"/>
  <c r="E60" i="38"/>
  <c r="AX60" i="38" s="1"/>
  <c r="E61" i="38"/>
  <c r="E62" i="38"/>
  <c r="E63" i="38"/>
  <c r="AH63" i="38" s="1"/>
  <c r="E64" i="38"/>
  <c r="AX64" i="38" s="1"/>
  <c r="E65" i="38"/>
  <c r="AX65" i="38" s="1"/>
  <c r="E66" i="38"/>
  <c r="E67" i="38"/>
  <c r="AX67" i="38" s="1"/>
  <c r="E68" i="38"/>
  <c r="AX68" i="38" s="1"/>
  <c r="E69" i="38"/>
  <c r="E70" i="38"/>
  <c r="AX70" i="38" s="1"/>
  <c r="E71" i="38"/>
  <c r="AX71" i="38" s="1"/>
  <c r="E72" i="38"/>
  <c r="AX72" i="38" s="1"/>
  <c r="E73" i="38"/>
  <c r="E74" i="38"/>
  <c r="E75" i="38"/>
  <c r="E76" i="38"/>
  <c r="AX76" i="38" s="1"/>
  <c r="E77" i="38"/>
  <c r="AX77" i="38" s="1"/>
  <c r="E78" i="38"/>
  <c r="E79" i="38"/>
  <c r="E80" i="38"/>
  <c r="E81" i="38"/>
  <c r="E82" i="38"/>
  <c r="E83" i="38"/>
  <c r="E84" i="38"/>
  <c r="AX84" i="38" s="1"/>
  <c r="E85" i="38"/>
  <c r="E86" i="38"/>
  <c r="AX86" i="38" s="1"/>
  <c r="E87" i="38"/>
  <c r="E88" i="38"/>
  <c r="E89" i="38"/>
  <c r="E90" i="38"/>
  <c r="AX90" i="38" s="1"/>
  <c r="E91" i="38"/>
  <c r="E92" i="38"/>
  <c r="AX92" i="38" s="1"/>
  <c r="E93" i="38"/>
  <c r="E94" i="38"/>
  <c r="E95" i="38"/>
  <c r="AX95" i="38" s="1"/>
  <c r="E96" i="38"/>
  <c r="E97" i="38"/>
  <c r="AX97" i="38" s="1"/>
  <c r="E98" i="38"/>
  <c r="AX98" i="38" s="1"/>
  <c r="E99" i="38"/>
  <c r="AX99" i="38" s="1"/>
  <c r="E100" i="38"/>
  <c r="AX100" i="38" s="1"/>
  <c r="E101" i="38"/>
  <c r="E102" i="38"/>
  <c r="AX102" i="38" s="1"/>
  <c r="E103" i="38"/>
  <c r="AX103" i="38" s="1"/>
  <c r="E104" i="38"/>
  <c r="E105" i="38"/>
  <c r="E106" i="38"/>
  <c r="E107" i="38"/>
  <c r="E108" i="38"/>
  <c r="AX108" i="38" s="1"/>
  <c r="E109" i="38"/>
  <c r="AX109" i="38" s="1"/>
  <c r="E110" i="38"/>
  <c r="AX110" i="38" s="1"/>
  <c r="E111" i="38"/>
  <c r="E112" i="38"/>
  <c r="AX112" i="38" s="1"/>
  <c r="E113" i="38"/>
  <c r="AX113" i="38" s="1"/>
  <c r="E114" i="38"/>
  <c r="E115" i="38"/>
  <c r="E116" i="38"/>
  <c r="AX116" i="38" s="1"/>
  <c r="E117" i="38"/>
  <c r="E118" i="38"/>
  <c r="AX118" i="38" s="1"/>
  <c r="E119" i="38"/>
  <c r="E120" i="38"/>
  <c r="E121" i="38"/>
  <c r="AX121" i="38" s="1"/>
  <c r="E122" i="38"/>
  <c r="E123" i="38"/>
  <c r="AX123" i="38" s="1"/>
  <c r="E124" i="38"/>
  <c r="AX124" i="38" s="1"/>
  <c r="E125" i="38"/>
  <c r="E126" i="38"/>
  <c r="AX126" i="38" s="1"/>
  <c r="E127" i="38"/>
  <c r="E128" i="38"/>
  <c r="AX128" i="38" s="1"/>
  <c r="E129" i="38"/>
  <c r="AX129" i="38" s="1"/>
  <c r="E2" i="38"/>
  <c r="E2" i="46"/>
  <c r="AX2" i="46" s="1"/>
  <c r="AE145" i="46" a="1"/>
  <c r="AE145" i="46" s="1"/>
  <c r="AE144" i="46" a="1"/>
  <c r="AE144" i="46" s="1"/>
  <c r="AE143" i="46" a="1"/>
  <c r="AE143" i="46" s="1"/>
  <c r="AE142" i="46" a="1"/>
  <c r="AE142" i="46" s="1"/>
  <c r="AE141" i="46" a="1"/>
  <c r="AE141" i="46" s="1"/>
  <c r="AE140" i="46" a="1"/>
  <c r="AE140" i="46" s="1"/>
  <c r="AE139" i="46" a="1"/>
  <c r="AE139" i="46" s="1"/>
  <c r="AE138" i="46" a="1"/>
  <c r="AE138" i="46" s="1"/>
  <c r="AE137" i="46" a="1"/>
  <c r="AE137" i="46" s="1"/>
  <c r="AE136" i="46" a="1"/>
  <c r="AE136" i="46" s="1"/>
  <c r="AE135" i="46" a="1"/>
  <c r="AE135" i="46" s="1"/>
  <c r="AE134" i="46" a="1"/>
  <c r="AE134" i="46" s="1"/>
  <c r="AE133" i="46" a="1"/>
  <c r="AE133" i="46" s="1"/>
  <c r="AE132" i="46" a="1"/>
  <c r="AE132" i="46" s="1"/>
  <c r="AE131" i="46" a="1"/>
  <c r="AE131" i="46" s="1"/>
  <c r="AE130" i="46" a="1"/>
  <c r="AE130" i="46" s="1"/>
  <c r="AT129" i="46"/>
  <c r="AO129" i="46"/>
  <c r="AT128" i="46"/>
  <c r="AO128" i="46"/>
  <c r="AT127" i="46"/>
  <c r="AO127" i="46"/>
  <c r="J127" i="46"/>
  <c r="L127" i="46" s="1"/>
  <c r="AT126" i="46"/>
  <c r="AO126" i="46"/>
  <c r="AT125" i="46"/>
  <c r="AO125" i="46"/>
  <c r="J125" i="46"/>
  <c r="M125" i="46" s="1"/>
  <c r="AT124" i="46"/>
  <c r="AO124" i="46"/>
  <c r="J124" i="46"/>
  <c r="N124" i="46" s="1"/>
  <c r="AT123" i="46"/>
  <c r="AO123" i="46"/>
  <c r="F123" i="46"/>
  <c r="AT122" i="46"/>
  <c r="AO122" i="46"/>
  <c r="AT121" i="46"/>
  <c r="AO121" i="46"/>
  <c r="AT120" i="46"/>
  <c r="AO120" i="46"/>
  <c r="AT119" i="46"/>
  <c r="AO119" i="46"/>
  <c r="J119" i="46"/>
  <c r="N119" i="46" s="1"/>
  <c r="AT118" i="46"/>
  <c r="AO118" i="46"/>
  <c r="AT117" i="46"/>
  <c r="AO117" i="46"/>
  <c r="J117" i="46"/>
  <c r="N117" i="46" s="1"/>
  <c r="AT116" i="46"/>
  <c r="AO116" i="46"/>
  <c r="AT115" i="46"/>
  <c r="AO115" i="46"/>
  <c r="AT114" i="46"/>
  <c r="AO114" i="46"/>
  <c r="AT113" i="46"/>
  <c r="AO113" i="46"/>
  <c r="AT112" i="46"/>
  <c r="AO112" i="46"/>
  <c r="AT111" i="46"/>
  <c r="AO111" i="46"/>
  <c r="J111" i="46"/>
  <c r="L111" i="46" s="1"/>
  <c r="AT110" i="46"/>
  <c r="AO110" i="46"/>
  <c r="L110" i="46"/>
  <c r="AT109" i="46"/>
  <c r="AO109" i="46"/>
  <c r="J109" i="46"/>
  <c r="L109" i="46" s="1"/>
  <c r="AT108" i="46"/>
  <c r="AO108" i="46"/>
  <c r="AT107" i="46"/>
  <c r="AO107" i="46"/>
  <c r="AT106" i="46"/>
  <c r="AO106" i="46"/>
  <c r="AT105" i="46"/>
  <c r="AO105" i="46"/>
  <c r="AT104" i="46"/>
  <c r="AO104" i="46"/>
  <c r="AT103" i="46"/>
  <c r="AO103" i="46"/>
  <c r="J103" i="46"/>
  <c r="L103" i="46" s="1"/>
  <c r="AT102" i="46"/>
  <c r="AO102" i="46"/>
  <c r="AT101" i="46"/>
  <c r="AO101" i="46"/>
  <c r="J101" i="46"/>
  <c r="L101" i="46" s="1"/>
  <c r="AT100" i="46"/>
  <c r="AO100" i="46"/>
  <c r="AT99" i="46"/>
  <c r="AO99" i="46"/>
  <c r="AT98" i="46"/>
  <c r="AO98" i="46"/>
  <c r="J98" i="46"/>
  <c r="M98" i="46" s="1"/>
  <c r="F98" i="46"/>
  <c r="AT97" i="46"/>
  <c r="AO97" i="46"/>
  <c r="AT96" i="46"/>
  <c r="AO96" i="46"/>
  <c r="AT95" i="46"/>
  <c r="AO95" i="46"/>
  <c r="AT94" i="46"/>
  <c r="AO94" i="46"/>
  <c r="N94" i="46"/>
  <c r="AT93" i="46"/>
  <c r="AO93" i="46"/>
  <c r="AT92" i="46"/>
  <c r="AO92" i="46"/>
  <c r="AT91" i="46"/>
  <c r="AO91" i="46"/>
  <c r="F91" i="46"/>
  <c r="AT90" i="46"/>
  <c r="AO90" i="46"/>
  <c r="J90" i="46"/>
  <c r="N90" i="46" s="1"/>
  <c r="AT89" i="46"/>
  <c r="AO89" i="46"/>
  <c r="AT88" i="46"/>
  <c r="AO88" i="46"/>
  <c r="J88" i="46"/>
  <c r="M88" i="46" s="1"/>
  <c r="AT87" i="46"/>
  <c r="AO87" i="46"/>
  <c r="J87" i="46"/>
  <c r="L87" i="46" s="1"/>
  <c r="AT86" i="46"/>
  <c r="AO86" i="46"/>
  <c r="AT85" i="46"/>
  <c r="AO85" i="46"/>
  <c r="F85" i="46"/>
  <c r="AT84" i="46"/>
  <c r="AO84" i="46"/>
  <c r="F84" i="46"/>
  <c r="G84" i="46" s="1"/>
  <c r="AT83" i="46"/>
  <c r="AO83" i="46"/>
  <c r="F83" i="46"/>
  <c r="AT82" i="46"/>
  <c r="AO82" i="46"/>
  <c r="J82" i="46"/>
  <c r="M82" i="46" s="1"/>
  <c r="AT81" i="46"/>
  <c r="AO81" i="46"/>
  <c r="AT80" i="46"/>
  <c r="AO80" i="46"/>
  <c r="F80" i="46"/>
  <c r="AT79" i="46"/>
  <c r="AO79" i="46"/>
  <c r="J79" i="46"/>
  <c r="M79" i="46" s="1"/>
  <c r="AT78" i="46"/>
  <c r="AO78" i="46"/>
  <c r="AT77" i="46"/>
  <c r="AO77" i="46"/>
  <c r="F77" i="46"/>
  <c r="G77" i="46" s="1"/>
  <c r="AT76" i="46"/>
  <c r="AO76" i="46"/>
  <c r="J76" i="46"/>
  <c r="N76" i="46" s="1"/>
  <c r="AT75" i="46"/>
  <c r="AO75" i="46"/>
  <c r="AT74" i="46"/>
  <c r="AO74" i="46"/>
  <c r="J74" i="46"/>
  <c r="L74" i="46" s="1"/>
  <c r="AT73" i="46"/>
  <c r="AO73" i="46"/>
  <c r="AT72" i="46"/>
  <c r="AO72" i="46"/>
  <c r="AT71" i="46"/>
  <c r="AO71" i="46"/>
  <c r="J71" i="46"/>
  <c r="L71" i="46" s="1"/>
  <c r="AT70" i="46"/>
  <c r="AO70" i="46"/>
  <c r="AT69" i="46"/>
  <c r="AO69" i="46"/>
  <c r="J69" i="46"/>
  <c r="F69" i="46"/>
  <c r="AT68" i="46"/>
  <c r="AO68" i="46"/>
  <c r="AT67" i="46"/>
  <c r="AO67" i="46"/>
  <c r="AT66" i="46"/>
  <c r="AO66" i="46"/>
  <c r="AT65" i="46"/>
  <c r="AT64" i="46"/>
  <c r="AT63" i="46"/>
  <c r="J63" i="46"/>
  <c r="N63" i="46" s="1"/>
  <c r="D63" i="46"/>
  <c r="AW63" i="46" s="1"/>
  <c r="AT62" i="46"/>
  <c r="D62" i="46"/>
  <c r="AW62" i="46" s="1"/>
  <c r="AT61" i="46"/>
  <c r="J61" i="46"/>
  <c r="M61" i="46" s="1"/>
  <c r="AG61" i="46" s="1"/>
  <c r="AT60" i="46"/>
  <c r="J60" i="46"/>
  <c r="N60" i="46" s="1"/>
  <c r="AT59" i="46"/>
  <c r="F59" i="46"/>
  <c r="AT58" i="46"/>
  <c r="J58" i="46"/>
  <c r="AT57" i="46"/>
  <c r="AT56" i="46"/>
  <c r="A56" i="46"/>
  <c r="AT55" i="46"/>
  <c r="J55" i="46"/>
  <c r="D55" i="46"/>
  <c r="AT54" i="46"/>
  <c r="AT53" i="46"/>
  <c r="J53" i="46"/>
  <c r="N53" i="46" s="1"/>
  <c r="A53" i="46"/>
  <c r="AT52" i="46"/>
  <c r="AT51" i="46"/>
  <c r="F51" i="46"/>
  <c r="AT50" i="46"/>
  <c r="J50" i="46"/>
  <c r="L50" i="46" s="1"/>
  <c r="D50" i="46"/>
  <c r="AT49" i="46"/>
  <c r="AJ49" i="46"/>
  <c r="AL49" i="46" s="1"/>
  <c r="AT48" i="46"/>
  <c r="AJ48" i="46"/>
  <c r="AL48" i="46" s="1"/>
  <c r="F48" i="46"/>
  <c r="G48" i="46" s="1"/>
  <c r="AT47" i="46"/>
  <c r="AJ47" i="46"/>
  <c r="AL47" i="46" s="1"/>
  <c r="J47" i="46"/>
  <c r="N47" i="46"/>
  <c r="AT46" i="46"/>
  <c r="AJ46" i="46"/>
  <c r="AL46" i="46" s="1"/>
  <c r="AT45" i="46"/>
  <c r="AJ45" i="46"/>
  <c r="AL45" i="46" s="1"/>
  <c r="J45" i="46"/>
  <c r="N45" i="46" s="1"/>
  <c r="AT44" i="46"/>
  <c r="AJ44" i="46"/>
  <c r="AL44" i="46" s="1"/>
  <c r="AT43" i="46"/>
  <c r="AJ43" i="46"/>
  <c r="AL43" i="46" s="1"/>
  <c r="F43" i="46"/>
  <c r="AT42" i="46"/>
  <c r="AJ42" i="46"/>
  <c r="AL42" i="46" s="1"/>
  <c r="AT41" i="46"/>
  <c r="AJ41" i="46"/>
  <c r="AK41" i="46" s="1"/>
  <c r="AT40" i="46"/>
  <c r="AJ40" i="46"/>
  <c r="AK40" i="46" s="1"/>
  <c r="J40" i="46"/>
  <c r="M40" i="46" s="1"/>
  <c r="AT39" i="46"/>
  <c r="AJ39" i="46"/>
  <c r="AK39" i="46" s="1"/>
  <c r="J39" i="46"/>
  <c r="N39" i="46" s="1"/>
  <c r="F39" i="46"/>
  <c r="G39" i="46" s="1"/>
  <c r="AT38" i="46"/>
  <c r="AJ38" i="46"/>
  <c r="AK38" i="46" s="1"/>
  <c r="AT37" i="46"/>
  <c r="AJ37" i="46"/>
  <c r="AK37" i="46" s="1"/>
  <c r="J37" i="46"/>
  <c r="L37" i="46" s="1"/>
  <c r="F37" i="46"/>
  <c r="G37" i="46" s="1"/>
  <c r="AT36" i="46"/>
  <c r="AJ36" i="46"/>
  <c r="AK36" i="46" s="1"/>
  <c r="AT35" i="46"/>
  <c r="AJ35" i="46"/>
  <c r="AK35" i="46" s="1"/>
  <c r="AT34" i="46"/>
  <c r="AJ34" i="46"/>
  <c r="AK34" i="46" s="1"/>
  <c r="J34" i="46"/>
  <c r="N34" i="46" s="1"/>
  <c r="AT33" i="46"/>
  <c r="AT32" i="46"/>
  <c r="J32" i="46"/>
  <c r="L32" i="46" s="1"/>
  <c r="AT31" i="46"/>
  <c r="L31" i="46"/>
  <c r="F31" i="46"/>
  <c r="AT30" i="46"/>
  <c r="AT29" i="46"/>
  <c r="J29" i="46"/>
  <c r="L29" i="46" s="1"/>
  <c r="AT28" i="46"/>
  <c r="J28" i="46"/>
  <c r="L28" i="46" s="1"/>
  <c r="AT27" i="46"/>
  <c r="AT26" i="46"/>
  <c r="AT25" i="46"/>
  <c r="AO25" i="46"/>
  <c r="AT24" i="46"/>
  <c r="AO24" i="46"/>
  <c r="J24" i="46"/>
  <c r="L24" i="46" s="1"/>
  <c r="AT23" i="46"/>
  <c r="AO23" i="46"/>
  <c r="J23" i="46"/>
  <c r="F23" i="46"/>
  <c r="A23" i="46"/>
  <c r="AT22" i="46"/>
  <c r="AO22" i="46"/>
  <c r="J22" i="46"/>
  <c r="N22" i="46" s="1"/>
  <c r="A22" i="46"/>
  <c r="AT21" i="46"/>
  <c r="AO21" i="46"/>
  <c r="AT20" i="46"/>
  <c r="AO20" i="46"/>
  <c r="AT19" i="46"/>
  <c r="AO19" i="46"/>
  <c r="F19" i="46"/>
  <c r="D19" i="46"/>
  <c r="AW19" i="46" s="1"/>
  <c r="AT18" i="46"/>
  <c r="AO18" i="46"/>
  <c r="J18" i="46"/>
  <c r="L18" i="46" s="1"/>
  <c r="D18" i="46"/>
  <c r="AT17" i="46"/>
  <c r="AO17" i="46"/>
  <c r="AT16" i="46"/>
  <c r="AO16" i="46"/>
  <c r="AT15" i="46"/>
  <c r="AO15" i="46"/>
  <c r="J15" i="46"/>
  <c r="N15" i="46" s="1"/>
  <c r="AT14" i="46"/>
  <c r="AO14" i="46"/>
  <c r="AT13" i="46"/>
  <c r="AO13" i="46"/>
  <c r="AT12" i="46"/>
  <c r="AO12" i="46"/>
  <c r="AT11" i="46"/>
  <c r="AO11" i="46"/>
  <c r="AT10" i="46"/>
  <c r="AO10" i="46"/>
  <c r="J10" i="46"/>
  <c r="N10" i="46" s="1"/>
  <c r="AT9" i="46"/>
  <c r="AO9" i="46"/>
  <c r="AT8" i="46"/>
  <c r="AO8" i="46"/>
  <c r="AT7" i="46"/>
  <c r="AO7" i="46"/>
  <c r="F7" i="46"/>
  <c r="AT6" i="46"/>
  <c r="AO6" i="46"/>
  <c r="AT5" i="46"/>
  <c r="AO5" i="46"/>
  <c r="J5" i="46"/>
  <c r="M5" i="46" s="1"/>
  <c r="AT4" i="46"/>
  <c r="AO4" i="46"/>
  <c r="AT3" i="46"/>
  <c r="AO3" i="46"/>
  <c r="F3" i="46"/>
  <c r="AT2" i="46"/>
  <c r="AO2" i="46"/>
  <c r="AR76" i="45"/>
  <c r="AR77" i="45"/>
  <c r="AR78" i="45"/>
  <c r="AR79" i="45"/>
  <c r="AR80" i="45"/>
  <c r="AR81" i="45"/>
  <c r="AR74" i="45"/>
  <c r="AR72" i="45"/>
  <c r="AR73" i="45"/>
  <c r="J7" i="45"/>
  <c r="J15" i="45"/>
  <c r="N15" i="45" s="1"/>
  <c r="J23" i="45"/>
  <c r="N23" i="45" s="1"/>
  <c r="J39" i="45"/>
  <c r="M39" i="45" s="1"/>
  <c r="AG39" i="45" s="1"/>
  <c r="J47" i="45"/>
  <c r="J55" i="45"/>
  <c r="N55" i="45" s="1"/>
  <c r="J71" i="45"/>
  <c r="J79" i="45"/>
  <c r="M79" i="45" s="1"/>
  <c r="J95" i="45"/>
  <c r="J103" i="45"/>
  <c r="M103" i="45" s="1"/>
  <c r="J111" i="45"/>
  <c r="M111" i="45" s="1"/>
  <c r="J119" i="45"/>
  <c r="N119" i="45" s="1"/>
  <c r="AE145" i="45" a="1"/>
  <c r="AE145" i="45" s="1"/>
  <c r="AE144" i="45" a="1"/>
  <c r="AE144" i="45" s="1"/>
  <c r="AE143" i="45" a="1"/>
  <c r="AE143" i="45" s="1"/>
  <c r="AE142" i="45" a="1"/>
  <c r="AE142" i="45" s="1"/>
  <c r="AE141" i="45" a="1"/>
  <c r="AE141" i="45" s="1"/>
  <c r="AE140" i="45" a="1"/>
  <c r="AE140" i="45" s="1"/>
  <c r="AE139" i="45" a="1"/>
  <c r="AE139" i="45" s="1"/>
  <c r="AE138" i="45" a="1"/>
  <c r="AE138" i="45" s="1"/>
  <c r="AE137" i="45" a="1"/>
  <c r="AE137" i="45" s="1"/>
  <c r="AE136" i="45" a="1"/>
  <c r="AE136" i="45" s="1"/>
  <c r="AE135" i="45" a="1"/>
  <c r="AE135" i="45" s="1"/>
  <c r="AE134" i="45" a="1"/>
  <c r="AE134" i="45" s="1"/>
  <c r="AE133" i="45" a="1"/>
  <c r="AE133" i="45" s="1"/>
  <c r="AE132" i="45" a="1"/>
  <c r="AE132" i="45" s="1"/>
  <c r="AE131" i="45" a="1"/>
  <c r="AE131" i="45" s="1"/>
  <c r="AE130" i="45" a="1"/>
  <c r="AE130" i="45" s="1"/>
  <c r="AT129" i="45"/>
  <c r="AR129" i="45"/>
  <c r="AO129" i="45"/>
  <c r="AT128" i="45"/>
  <c r="AR128" i="45"/>
  <c r="AO128" i="45"/>
  <c r="AT127" i="45"/>
  <c r="AR127" i="45"/>
  <c r="AO127" i="45"/>
  <c r="F127" i="45"/>
  <c r="G127" i="45" s="1"/>
  <c r="AT126" i="45"/>
  <c r="AR126" i="45"/>
  <c r="AO126" i="45"/>
  <c r="AT125" i="45"/>
  <c r="AR125" i="45"/>
  <c r="AO125" i="45"/>
  <c r="AT124" i="45"/>
  <c r="AR124" i="45"/>
  <c r="AO124" i="45"/>
  <c r="AT123" i="45"/>
  <c r="AR123" i="45"/>
  <c r="AO123" i="45"/>
  <c r="AT122" i="45"/>
  <c r="AR122" i="45"/>
  <c r="AO122" i="45"/>
  <c r="AT121" i="45"/>
  <c r="AR121" i="45"/>
  <c r="AO121" i="45"/>
  <c r="AT120" i="45"/>
  <c r="AR120" i="45"/>
  <c r="AO120" i="45"/>
  <c r="AT119" i="45"/>
  <c r="AR119" i="45"/>
  <c r="AO119" i="45"/>
  <c r="F119" i="45"/>
  <c r="G119" i="45" s="1"/>
  <c r="R119" i="45" s="1"/>
  <c r="AT118" i="45"/>
  <c r="AR118" i="45"/>
  <c r="AO118" i="45"/>
  <c r="J118" i="45"/>
  <c r="F118" i="45"/>
  <c r="G118" i="45" s="1"/>
  <c r="AA118" i="45" s="1"/>
  <c r="AT117" i="45"/>
  <c r="AR117" i="45"/>
  <c r="AO117" i="45"/>
  <c r="F117" i="45"/>
  <c r="G117" i="45" s="1"/>
  <c r="AT116" i="45"/>
  <c r="AR116" i="45"/>
  <c r="AO116" i="45"/>
  <c r="AT115" i="45"/>
  <c r="AR115" i="45"/>
  <c r="AO115" i="45"/>
  <c r="AT114" i="45"/>
  <c r="AR114" i="45"/>
  <c r="AO114" i="45"/>
  <c r="AT113" i="45"/>
  <c r="AR113" i="45"/>
  <c r="AO113" i="45"/>
  <c r="AT112" i="45"/>
  <c r="AR112" i="45"/>
  <c r="AO112" i="45"/>
  <c r="AT111" i="45"/>
  <c r="AR111" i="45"/>
  <c r="AO111" i="45"/>
  <c r="AT110" i="45"/>
  <c r="AR110" i="45"/>
  <c r="AO110" i="45"/>
  <c r="AT109" i="45"/>
  <c r="AR109" i="45"/>
  <c r="AO109" i="45"/>
  <c r="F109" i="45"/>
  <c r="G109" i="45" s="1"/>
  <c r="AT108" i="45"/>
  <c r="AR108" i="45"/>
  <c r="AO108" i="45"/>
  <c r="AT107" i="45"/>
  <c r="AR107" i="45"/>
  <c r="AO107" i="45"/>
  <c r="J107" i="45"/>
  <c r="M107" i="45" s="1"/>
  <c r="F107" i="45"/>
  <c r="G107" i="45" s="1"/>
  <c r="Y107" i="45" s="1"/>
  <c r="AT106" i="45"/>
  <c r="AR106" i="45"/>
  <c r="AO106" i="45"/>
  <c r="AT105" i="45"/>
  <c r="AR105" i="45"/>
  <c r="AO105" i="45"/>
  <c r="AT104" i="45"/>
  <c r="AR104" i="45"/>
  <c r="AO104" i="45"/>
  <c r="AT103" i="45"/>
  <c r="AR103" i="45"/>
  <c r="AO103" i="45"/>
  <c r="AT102" i="45"/>
  <c r="AR102" i="45"/>
  <c r="AO102" i="45"/>
  <c r="J102" i="45"/>
  <c r="M102" i="45" s="1"/>
  <c r="AT101" i="45"/>
  <c r="AR101" i="45"/>
  <c r="AO101" i="45"/>
  <c r="F101" i="45"/>
  <c r="G101" i="45" s="1"/>
  <c r="AT100" i="45"/>
  <c r="AR100" i="45"/>
  <c r="AO100" i="45"/>
  <c r="AT99" i="45"/>
  <c r="AR99" i="45"/>
  <c r="AO99" i="45"/>
  <c r="AT98" i="45"/>
  <c r="AR98" i="45"/>
  <c r="AO98" i="45"/>
  <c r="AT97" i="45"/>
  <c r="AR97" i="45"/>
  <c r="AO97" i="45"/>
  <c r="AT96" i="45"/>
  <c r="AR96" i="45"/>
  <c r="AO96" i="45"/>
  <c r="AT95" i="45"/>
  <c r="AR95" i="45"/>
  <c r="AO95" i="45"/>
  <c r="AT94" i="45"/>
  <c r="AR94" i="45"/>
  <c r="AO94" i="45"/>
  <c r="AT93" i="45"/>
  <c r="AR93" i="45"/>
  <c r="AO93" i="45"/>
  <c r="AT92" i="45"/>
  <c r="AR92" i="45"/>
  <c r="AO92" i="45"/>
  <c r="AT91" i="45"/>
  <c r="AR91" i="45"/>
  <c r="AO91" i="45"/>
  <c r="AT90" i="45"/>
  <c r="AR90" i="45"/>
  <c r="AO90" i="45"/>
  <c r="AT89" i="45"/>
  <c r="AR89" i="45"/>
  <c r="AO89" i="45"/>
  <c r="AT88" i="45"/>
  <c r="AR88" i="45"/>
  <c r="AO88" i="45"/>
  <c r="F88" i="45"/>
  <c r="G88" i="45" s="1"/>
  <c r="P88" i="45" s="1"/>
  <c r="AT87" i="45"/>
  <c r="AR87" i="45"/>
  <c r="AO87" i="45"/>
  <c r="AT86" i="45"/>
  <c r="AR86" i="45"/>
  <c r="AO86" i="45"/>
  <c r="AT85" i="45"/>
  <c r="AR85" i="45"/>
  <c r="AO85" i="45"/>
  <c r="AT84" i="45"/>
  <c r="AR84" i="45"/>
  <c r="AO84" i="45"/>
  <c r="F84" i="45"/>
  <c r="G84" i="45" s="1"/>
  <c r="AT83" i="45"/>
  <c r="AR83" i="45"/>
  <c r="AO83" i="45"/>
  <c r="AT82" i="45"/>
  <c r="AR82" i="45"/>
  <c r="AO82" i="45"/>
  <c r="AT81" i="45"/>
  <c r="AO81" i="45"/>
  <c r="AT80" i="45"/>
  <c r="AO80" i="45"/>
  <c r="J80" i="45"/>
  <c r="L80" i="45" s="1"/>
  <c r="AT79" i="45"/>
  <c r="AO79" i="45"/>
  <c r="AT78" i="45"/>
  <c r="AO78" i="45"/>
  <c r="J78" i="45"/>
  <c r="N78" i="45" s="1"/>
  <c r="F78" i="45"/>
  <c r="G78" i="45" s="1"/>
  <c r="AT77" i="45"/>
  <c r="AO77" i="45"/>
  <c r="AT76" i="45"/>
  <c r="AO76" i="45"/>
  <c r="AT75" i="45"/>
  <c r="AR75" i="45"/>
  <c r="AO75" i="45"/>
  <c r="AT74" i="45"/>
  <c r="AO74" i="45"/>
  <c r="AT73" i="45"/>
  <c r="AO73" i="45"/>
  <c r="AT72" i="45"/>
  <c r="AO72" i="45"/>
  <c r="J72" i="45"/>
  <c r="L72" i="45" s="1"/>
  <c r="F72" i="45"/>
  <c r="G72" i="45" s="1"/>
  <c r="Q72" i="45" s="1"/>
  <c r="BA72" i="45" s="1"/>
  <c r="AT71" i="45"/>
  <c r="AO71" i="45"/>
  <c r="AT70" i="45"/>
  <c r="AO70" i="45"/>
  <c r="AT69" i="45"/>
  <c r="AO69" i="45"/>
  <c r="AT68" i="45"/>
  <c r="AO68" i="45"/>
  <c r="AT67" i="45"/>
  <c r="AO67" i="45"/>
  <c r="J67" i="45"/>
  <c r="AT66" i="45"/>
  <c r="AO66" i="45"/>
  <c r="AT65" i="45"/>
  <c r="D65" i="45"/>
  <c r="AT64" i="45"/>
  <c r="AT63" i="45"/>
  <c r="J63" i="45"/>
  <c r="R63" i="45" s="1"/>
  <c r="AT62" i="45"/>
  <c r="AT61" i="45"/>
  <c r="AT60" i="45"/>
  <c r="J60" i="45"/>
  <c r="D60" i="45"/>
  <c r="AT59" i="45"/>
  <c r="AT58" i="45"/>
  <c r="AT57" i="45"/>
  <c r="AT56" i="45"/>
  <c r="AT55" i="45"/>
  <c r="AH55" i="45"/>
  <c r="AT54" i="45"/>
  <c r="J54" i="45"/>
  <c r="N54" i="45" s="1"/>
  <c r="AT53" i="45"/>
  <c r="AT52" i="45"/>
  <c r="F52" i="45"/>
  <c r="G52" i="45" s="1"/>
  <c r="AT51" i="45"/>
  <c r="AT50" i="45"/>
  <c r="AT49" i="45"/>
  <c r="AJ49" i="45"/>
  <c r="AL49" i="45" s="1"/>
  <c r="AT48" i="45"/>
  <c r="AJ48" i="45"/>
  <c r="AL48" i="45" s="1"/>
  <c r="AT47" i="45"/>
  <c r="AJ47" i="45"/>
  <c r="AL47" i="45" s="1"/>
  <c r="AT46" i="45"/>
  <c r="AJ46" i="45"/>
  <c r="AL46" i="45" s="1"/>
  <c r="J46" i="45"/>
  <c r="AT45" i="45"/>
  <c r="AJ45" i="45"/>
  <c r="AL45" i="45" s="1"/>
  <c r="F45" i="45"/>
  <c r="G45" i="45" s="1"/>
  <c r="AT44" i="45"/>
  <c r="AJ44" i="45"/>
  <c r="AL44" i="45" s="1"/>
  <c r="AT43" i="45"/>
  <c r="AJ43" i="45"/>
  <c r="AL43" i="45" s="1"/>
  <c r="AT42" i="45"/>
  <c r="AJ42" i="45"/>
  <c r="AL42" i="45" s="1"/>
  <c r="AT41" i="45"/>
  <c r="AJ41" i="45"/>
  <c r="AK41" i="45" s="1"/>
  <c r="AT40" i="45"/>
  <c r="AJ40" i="45"/>
  <c r="AK40" i="45" s="1"/>
  <c r="J40" i="45"/>
  <c r="L40" i="45" s="1"/>
  <c r="AT39" i="45"/>
  <c r="AJ39" i="45"/>
  <c r="AK39" i="45" s="1"/>
  <c r="AT38" i="45"/>
  <c r="AJ38" i="45"/>
  <c r="AK38" i="45" s="1"/>
  <c r="AH38" i="45"/>
  <c r="F38" i="45"/>
  <c r="G38" i="45" s="1"/>
  <c r="AU38" i="45" s="1"/>
  <c r="D38" i="45"/>
  <c r="AT37" i="45"/>
  <c r="AJ37" i="45"/>
  <c r="AK37" i="45" s="1"/>
  <c r="AT36" i="45"/>
  <c r="AJ36" i="45"/>
  <c r="AK36" i="45" s="1"/>
  <c r="AT35" i="45"/>
  <c r="AJ35" i="45"/>
  <c r="AK35" i="45" s="1"/>
  <c r="AH35" i="45"/>
  <c r="F35" i="45"/>
  <c r="G35" i="45" s="1"/>
  <c r="V35" i="45" s="1"/>
  <c r="AY35" i="45" s="1"/>
  <c r="D35" i="45"/>
  <c r="AT34" i="45"/>
  <c r="AJ34" i="45"/>
  <c r="AK34" i="45" s="1"/>
  <c r="AT33" i="45"/>
  <c r="AT32" i="45"/>
  <c r="J32" i="45"/>
  <c r="F32" i="45"/>
  <c r="G32" i="45" s="1"/>
  <c r="Y32" i="45" s="1"/>
  <c r="AT31" i="45"/>
  <c r="AT30" i="45"/>
  <c r="AT29" i="45"/>
  <c r="F29" i="45"/>
  <c r="G29" i="45" s="1"/>
  <c r="W29" i="45" s="1"/>
  <c r="A29" i="45"/>
  <c r="AT28" i="45"/>
  <c r="AT27" i="45"/>
  <c r="AT26" i="45"/>
  <c r="AT25" i="45"/>
  <c r="AO25" i="45"/>
  <c r="AT24" i="45"/>
  <c r="AO24" i="45"/>
  <c r="AT23" i="45"/>
  <c r="AO23" i="45"/>
  <c r="AH23" i="45"/>
  <c r="AT22" i="45"/>
  <c r="AO22" i="45"/>
  <c r="AT21" i="45"/>
  <c r="AO21" i="45"/>
  <c r="AH21" i="45"/>
  <c r="AT20" i="45"/>
  <c r="AO20" i="45"/>
  <c r="AT19" i="45"/>
  <c r="AO19" i="45"/>
  <c r="AT18" i="45"/>
  <c r="AO18" i="45"/>
  <c r="AT17" i="45"/>
  <c r="AO17" i="45"/>
  <c r="AT16" i="45"/>
  <c r="AO16" i="45"/>
  <c r="F16" i="45"/>
  <c r="G16" i="45" s="1"/>
  <c r="AB16" i="45" s="1"/>
  <c r="AT15" i="45"/>
  <c r="AO15" i="45"/>
  <c r="AT14" i="45"/>
  <c r="AO14" i="45"/>
  <c r="F14" i="45"/>
  <c r="G14" i="45" s="1"/>
  <c r="AT13" i="45"/>
  <c r="AO13" i="45"/>
  <c r="AT12" i="45"/>
  <c r="AO12" i="45"/>
  <c r="J12" i="45"/>
  <c r="N12" i="45" s="1"/>
  <c r="F12" i="45"/>
  <c r="G12" i="45" s="1"/>
  <c r="AT11" i="45"/>
  <c r="AO11" i="45"/>
  <c r="AT10" i="45"/>
  <c r="AO10" i="45"/>
  <c r="AT9" i="45"/>
  <c r="AO9" i="45"/>
  <c r="AT8" i="45"/>
  <c r="AO8" i="45"/>
  <c r="AT7" i="45"/>
  <c r="AO7" i="45"/>
  <c r="AT6" i="45"/>
  <c r="AO6" i="45"/>
  <c r="D6" i="45"/>
  <c r="AT5" i="45"/>
  <c r="AO5" i="45"/>
  <c r="AT4" i="45"/>
  <c r="AO4" i="45"/>
  <c r="AT3" i="45"/>
  <c r="AO3" i="45"/>
  <c r="AT2" i="45"/>
  <c r="AO2" i="45"/>
  <c r="AC2" i="45"/>
  <c r="AJ34" i="44"/>
  <c r="AK34" i="44" s="1"/>
  <c r="AJ35" i="44"/>
  <c r="AK35" i="44" s="1"/>
  <c r="AJ36" i="44"/>
  <c r="AK36" i="44" s="1"/>
  <c r="AJ37" i="44"/>
  <c r="AK37" i="44" s="1"/>
  <c r="AJ38" i="44"/>
  <c r="AK38" i="44" s="1"/>
  <c r="AJ39" i="44"/>
  <c r="AK39" i="44" s="1"/>
  <c r="AJ40" i="44"/>
  <c r="AK40" i="44" s="1"/>
  <c r="AJ41" i="44"/>
  <c r="AK41" i="44" s="1"/>
  <c r="AJ42" i="44"/>
  <c r="AL42" i="44" s="1"/>
  <c r="AJ43" i="44"/>
  <c r="AL43" i="44" s="1"/>
  <c r="AJ44" i="44"/>
  <c r="AL44" i="44" s="1"/>
  <c r="AJ45" i="44"/>
  <c r="AL45" i="44" s="1"/>
  <c r="AJ46" i="44"/>
  <c r="AL46" i="44" s="1"/>
  <c r="AJ47" i="44"/>
  <c r="AL47" i="44" s="1"/>
  <c r="AJ48" i="44"/>
  <c r="AL48" i="44" s="1"/>
  <c r="AJ49" i="44"/>
  <c r="AL49" i="44" s="1"/>
  <c r="AC2" i="44"/>
  <c r="F73" i="44"/>
  <c r="G73" i="44" s="1"/>
  <c r="Q73" i="44" s="1"/>
  <c r="BA73" i="44" s="1"/>
  <c r="AE145" i="44" a="1"/>
  <c r="AE145" i="44" s="1"/>
  <c r="AE144" i="44" a="1"/>
  <c r="AE144" i="44" s="1"/>
  <c r="AE143" i="44" a="1"/>
  <c r="AE143" i="44" s="1"/>
  <c r="AE142" i="44" a="1"/>
  <c r="AE142" i="44" s="1"/>
  <c r="AE141" i="44" a="1"/>
  <c r="AE141" i="44" s="1"/>
  <c r="AE140" i="44" a="1"/>
  <c r="AE140" i="44" s="1"/>
  <c r="AE139" i="44" a="1"/>
  <c r="AE139" i="44" s="1"/>
  <c r="AE138" i="44" a="1"/>
  <c r="AE138" i="44" s="1"/>
  <c r="AE137" i="44" a="1"/>
  <c r="AE137" i="44" s="1"/>
  <c r="AE136" i="44" a="1"/>
  <c r="AE136" i="44" s="1"/>
  <c r="AE135" i="44" a="1"/>
  <c r="AE135" i="44" s="1"/>
  <c r="AE134" i="44" a="1"/>
  <c r="AE134" i="44" s="1"/>
  <c r="AE133" i="44" a="1"/>
  <c r="AE133" i="44" s="1"/>
  <c r="AE132" i="44" a="1"/>
  <c r="AE132" i="44" s="1"/>
  <c r="AE131" i="44" a="1"/>
  <c r="AE131" i="44" s="1"/>
  <c r="AE130" i="44" a="1"/>
  <c r="AE130" i="44" s="1"/>
  <c r="AT129" i="44"/>
  <c r="AR129" i="44"/>
  <c r="AO129" i="44"/>
  <c r="AT128" i="44"/>
  <c r="AR128" i="44"/>
  <c r="AO128" i="44"/>
  <c r="AT127" i="44"/>
  <c r="AR127" i="44"/>
  <c r="AO127" i="44"/>
  <c r="J127" i="44"/>
  <c r="M127" i="44" s="1"/>
  <c r="F127" i="44"/>
  <c r="G127" i="44" s="1"/>
  <c r="Q127" i="44" s="1"/>
  <c r="BA127" i="44" s="1"/>
  <c r="AT126" i="44"/>
  <c r="AR126" i="44"/>
  <c r="AO126" i="44"/>
  <c r="AT125" i="44"/>
  <c r="AR125" i="44"/>
  <c r="AO125" i="44"/>
  <c r="AT124" i="44"/>
  <c r="AR124" i="44"/>
  <c r="AO124" i="44"/>
  <c r="AT123" i="44"/>
  <c r="AR123" i="44"/>
  <c r="AO123" i="44"/>
  <c r="AT122" i="44"/>
  <c r="AR122" i="44"/>
  <c r="AO122" i="44"/>
  <c r="J122" i="44"/>
  <c r="M122" i="44" s="1"/>
  <c r="AT121" i="44"/>
  <c r="AR121" i="44"/>
  <c r="AO121" i="44"/>
  <c r="AT120" i="44"/>
  <c r="AR120" i="44"/>
  <c r="AO120" i="44"/>
  <c r="AT119" i="44"/>
  <c r="AR119" i="44"/>
  <c r="AO119" i="44"/>
  <c r="F119" i="44"/>
  <c r="G119" i="44" s="1"/>
  <c r="AT118" i="44"/>
  <c r="AR118" i="44"/>
  <c r="AO118" i="44"/>
  <c r="J118" i="44"/>
  <c r="AT117" i="44"/>
  <c r="AR117" i="44"/>
  <c r="AO117" i="44"/>
  <c r="AT116" i="44"/>
  <c r="AR116" i="44"/>
  <c r="AO116" i="44"/>
  <c r="F116" i="44"/>
  <c r="G116" i="44" s="1"/>
  <c r="AE116" i="44" s="1" a="1"/>
  <c r="AE116" i="44" s="1"/>
  <c r="AT115" i="44"/>
  <c r="AR115" i="44"/>
  <c r="AO115" i="44"/>
  <c r="AT114" i="44"/>
  <c r="AR114" i="44"/>
  <c r="AO114" i="44"/>
  <c r="AT113" i="44"/>
  <c r="AR113" i="44"/>
  <c r="AO113" i="44"/>
  <c r="AT112" i="44"/>
  <c r="AR112" i="44"/>
  <c r="AO112" i="44"/>
  <c r="F112" i="44"/>
  <c r="G112" i="44" s="1"/>
  <c r="Q112" i="44" s="1"/>
  <c r="BA112" i="44" s="1"/>
  <c r="AT111" i="44"/>
  <c r="AR111" i="44"/>
  <c r="AO111" i="44"/>
  <c r="AT110" i="44"/>
  <c r="AR110" i="44"/>
  <c r="AO110" i="44"/>
  <c r="J110" i="44"/>
  <c r="M110" i="44" s="1"/>
  <c r="AT109" i="44"/>
  <c r="AR109" i="44"/>
  <c r="AO109" i="44"/>
  <c r="F109" i="44"/>
  <c r="G109" i="44" s="1"/>
  <c r="AT108" i="44"/>
  <c r="AR108" i="44"/>
  <c r="AO108" i="44"/>
  <c r="AT107" i="44"/>
  <c r="AR107" i="44"/>
  <c r="AO107" i="44"/>
  <c r="J107" i="44"/>
  <c r="M107" i="44" s="1"/>
  <c r="AT106" i="44"/>
  <c r="AR106" i="44"/>
  <c r="AO106" i="44"/>
  <c r="AT105" i="44"/>
  <c r="AR105" i="44"/>
  <c r="AO105" i="44"/>
  <c r="AT104" i="44"/>
  <c r="AR104" i="44"/>
  <c r="AO104" i="44"/>
  <c r="AT103" i="44"/>
  <c r="AR103" i="44"/>
  <c r="AO103" i="44"/>
  <c r="F103" i="44"/>
  <c r="G103" i="44" s="1"/>
  <c r="AT102" i="44"/>
  <c r="AR102" i="44"/>
  <c r="AO102" i="44"/>
  <c r="J102" i="44"/>
  <c r="AT101" i="44"/>
  <c r="AR101" i="44"/>
  <c r="AO101" i="44"/>
  <c r="AT100" i="44"/>
  <c r="AR100" i="44"/>
  <c r="AO100" i="44"/>
  <c r="J100" i="44"/>
  <c r="L100" i="44" s="1"/>
  <c r="AT99" i="44"/>
  <c r="AR99" i="44"/>
  <c r="AO99" i="44"/>
  <c r="AT98" i="44"/>
  <c r="AR98" i="44"/>
  <c r="AO98" i="44"/>
  <c r="AT97" i="44"/>
  <c r="AR97" i="44"/>
  <c r="AO97" i="44"/>
  <c r="AT96" i="44"/>
  <c r="AR96" i="44"/>
  <c r="AO96" i="44"/>
  <c r="AT95" i="44"/>
  <c r="AR95" i="44"/>
  <c r="AO95" i="44"/>
  <c r="J95" i="44"/>
  <c r="W95" i="44" s="1"/>
  <c r="F95" i="44"/>
  <c r="G95" i="44" s="1"/>
  <c r="AT94" i="44"/>
  <c r="AR94" i="44"/>
  <c r="AO94" i="44"/>
  <c r="AT93" i="44"/>
  <c r="AR93" i="44"/>
  <c r="AO93" i="44"/>
  <c r="J93" i="44"/>
  <c r="L93" i="44" s="1"/>
  <c r="AT92" i="44"/>
  <c r="AR92" i="44"/>
  <c r="AO92" i="44"/>
  <c r="AT91" i="44"/>
  <c r="AR91" i="44"/>
  <c r="AO91" i="44"/>
  <c r="AT90" i="44"/>
  <c r="AR90" i="44"/>
  <c r="AO90" i="44"/>
  <c r="AT89" i="44"/>
  <c r="AR89" i="44"/>
  <c r="AO89" i="44"/>
  <c r="AT88" i="44"/>
  <c r="AR88" i="44"/>
  <c r="AO88" i="44"/>
  <c r="F88" i="44"/>
  <c r="G88" i="44" s="1"/>
  <c r="R88" i="44" s="1"/>
  <c r="AT87" i="44"/>
  <c r="AR87" i="44"/>
  <c r="AO87" i="44"/>
  <c r="J87" i="44"/>
  <c r="L87" i="44" s="1"/>
  <c r="AT86" i="44"/>
  <c r="AR86" i="44"/>
  <c r="AO86" i="44"/>
  <c r="J86" i="44"/>
  <c r="M86" i="44" s="1"/>
  <c r="AT85" i="44"/>
  <c r="AR85" i="44"/>
  <c r="AO85" i="44"/>
  <c r="AT84" i="44"/>
  <c r="AR84" i="44"/>
  <c r="AO84" i="44"/>
  <c r="AT83" i="44"/>
  <c r="AR83" i="44"/>
  <c r="AO83" i="44"/>
  <c r="AT82" i="44"/>
  <c r="AR82" i="44"/>
  <c r="AO82" i="44"/>
  <c r="AT81" i="44"/>
  <c r="AR81" i="44"/>
  <c r="AO81" i="44"/>
  <c r="AT80" i="44"/>
  <c r="AR80" i="44"/>
  <c r="AO80" i="44"/>
  <c r="F80" i="44"/>
  <c r="G80" i="44" s="1"/>
  <c r="AS80" i="44" s="1"/>
  <c r="AT79" i="44"/>
  <c r="AR79" i="44"/>
  <c r="AO79" i="44"/>
  <c r="J79" i="44"/>
  <c r="N79" i="44" s="1"/>
  <c r="AT78" i="44"/>
  <c r="AR78" i="44"/>
  <c r="AO78" i="44"/>
  <c r="AT77" i="44"/>
  <c r="AR77" i="44"/>
  <c r="AO77" i="44"/>
  <c r="AT76" i="44"/>
  <c r="AR76" i="44"/>
  <c r="AO76" i="44"/>
  <c r="AT75" i="44"/>
  <c r="AR75" i="44"/>
  <c r="AO75" i="44"/>
  <c r="AT74" i="44"/>
  <c r="AR74" i="44"/>
  <c r="AO74" i="44"/>
  <c r="AT73" i="44"/>
  <c r="AR73" i="44"/>
  <c r="AO73" i="44"/>
  <c r="AT72" i="44"/>
  <c r="AR72" i="44"/>
  <c r="AO72" i="44"/>
  <c r="F72" i="44"/>
  <c r="G72" i="44" s="1"/>
  <c r="AT71" i="44"/>
  <c r="AR71" i="44"/>
  <c r="AO71" i="44"/>
  <c r="AT70" i="44"/>
  <c r="AR70" i="44"/>
  <c r="AO70" i="44"/>
  <c r="AT69" i="44"/>
  <c r="AR69" i="44"/>
  <c r="AO69" i="44"/>
  <c r="AT68" i="44"/>
  <c r="AR68" i="44"/>
  <c r="AO68" i="44"/>
  <c r="AT67" i="44"/>
  <c r="AR67" i="44"/>
  <c r="AO67" i="44"/>
  <c r="AT66" i="44"/>
  <c r="AO66" i="44"/>
  <c r="AG66" i="44"/>
  <c r="AT65" i="44"/>
  <c r="AT64" i="44"/>
  <c r="AH64" i="44"/>
  <c r="F64" i="44"/>
  <c r="G64" i="44" s="1"/>
  <c r="A64" i="44"/>
  <c r="AT63" i="44"/>
  <c r="AT62" i="44"/>
  <c r="AT61" i="44"/>
  <c r="J61" i="44"/>
  <c r="N61" i="44" s="1"/>
  <c r="AT60" i="44"/>
  <c r="AT59" i="44"/>
  <c r="AT58" i="44"/>
  <c r="AT57" i="44"/>
  <c r="AT56" i="44"/>
  <c r="AH56" i="44"/>
  <c r="J56" i="44"/>
  <c r="F56" i="44"/>
  <c r="G56" i="44" s="1"/>
  <c r="AA56" i="44" s="1"/>
  <c r="AT55" i="44"/>
  <c r="AT54" i="44"/>
  <c r="J54" i="44"/>
  <c r="L54" i="44" s="1"/>
  <c r="AT53" i="44"/>
  <c r="AT52" i="44"/>
  <c r="F52" i="44"/>
  <c r="G52" i="44" s="1"/>
  <c r="AB52" i="44" s="1"/>
  <c r="AT51" i="44"/>
  <c r="AT50" i="44"/>
  <c r="AT49" i="44"/>
  <c r="AT48" i="44"/>
  <c r="AT47" i="44"/>
  <c r="D47" i="44"/>
  <c r="AT46" i="44"/>
  <c r="AT45" i="44"/>
  <c r="D45" i="44"/>
  <c r="AT44" i="44"/>
  <c r="N44" i="44"/>
  <c r="D44" i="44"/>
  <c r="AT43" i="44"/>
  <c r="F43" i="44"/>
  <c r="G43" i="44" s="1"/>
  <c r="AT42" i="44"/>
  <c r="AT41" i="44"/>
  <c r="AT40" i="44"/>
  <c r="AH40" i="44"/>
  <c r="J40" i="44"/>
  <c r="L40" i="44" s="1"/>
  <c r="AT39" i="44"/>
  <c r="J39" i="44"/>
  <c r="N39" i="44" s="1"/>
  <c r="AT38" i="44"/>
  <c r="AT37" i="44"/>
  <c r="J37" i="44"/>
  <c r="N37" i="44" s="1"/>
  <c r="AT36" i="44"/>
  <c r="AT35" i="44"/>
  <c r="F35" i="44"/>
  <c r="G35" i="44" s="1"/>
  <c r="W35" i="44" s="1"/>
  <c r="AT34" i="44"/>
  <c r="AT33" i="44"/>
  <c r="AT32" i="44"/>
  <c r="F32" i="44"/>
  <c r="G32" i="44" s="1"/>
  <c r="V32" i="44" s="1"/>
  <c r="AY32" i="44" s="1"/>
  <c r="AT31" i="44"/>
  <c r="AT30" i="44"/>
  <c r="M30" i="44"/>
  <c r="AT29" i="44"/>
  <c r="J29" i="44"/>
  <c r="M29" i="44" s="1"/>
  <c r="A29" i="44"/>
  <c r="AT28" i="44"/>
  <c r="AT27" i="44"/>
  <c r="AT26" i="44"/>
  <c r="AT25" i="44"/>
  <c r="AO25" i="44"/>
  <c r="AT24" i="44"/>
  <c r="AO24" i="44"/>
  <c r="F24" i="44"/>
  <c r="G24" i="44" s="1"/>
  <c r="AT23" i="44"/>
  <c r="AO23" i="44"/>
  <c r="J23" i="44"/>
  <c r="M23" i="44" s="1"/>
  <c r="D23" i="44"/>
  <c r="AT22" i="44"/>
  <c r="AO22" i="44"/>
  <c r="J22" i="44"/>
  <c r="N22" i="44" s="1"/>
  <c r="A22" i="44"/>
  <c r="AT21" i="44"/>
  <c r="AO21" i="44"/>
  <c r="AT20" i="44"/>
  <c r="AO20" i="44"/>
  <c r="AT19" i="44"/>
  <c r="AO19" i="44"/>
  <c r="AT18" i="44"/>
  <c r="AO18" i="44"/>
  <c r="AH18" i="44"/>
  <c r="AT17" i="44"/>
  <c r="AO17" i="44"/>
  <c r="AT16" i="44"/>
  <c r="AO16" i="44"/>
  <c r="A16" i="44"/>
  <c r="AT15" i="44"/>
  <c r="AO15" i="44"/>
  <c r="D15" i="44"/>
  <c r="AT14" i="44"/>
  <c r="AO14" i="44"/>
  <c r="AT13" i="44"/>
  <c r="AO13" i="44"/>
  <c r="AT12" i="44"/>
  <c r="AO12" i="44"/>
  <c r="AT11" i="44"/>
  <c r="AO11" i="44"/>
  <c r="AT10" i="44"/>
  <c r="AO10" i="44"/>
  <c r="AT9" i="44"/>
  <c r="AO9" i="44"/>
  <c r="AT8" i="44"/>
  <c r="AO8" i="44"/>
  <c r="AH8" i="44"/>
  <c r="AT7" i="44"/>
  <c r="AO7" i="44"/>
  <c r="J7" i="44"/>
  <c r="M7" i="44" s="1"/>
  <c r="D7" i="44"/>
  <c r="AT6" i="44"/>
  <c r="AO6" i="44"/>
  <c r="AT5" i="44"/>
  <c r="AO5" i="44"/>
  <c r="AT4" i="44"/>
  <c r="AO4" i="44"/>
  <c r="AT3" i="44"/>
  <c r="AO3" i="44"/>
  <c r="AT2" i="44"/>
  <c r="AO2" i="44"/>
  <c r="J2" i="44"/>
  <c r="N2" i="44" s="1"/>
  <c r="AH26" i="43"/>
  <c r="AE145" i="43" a="1"/>
  <c r="AE145" i="43" s="1"/>
  <c r="AE144" i="43" a="1"/>
  <c r="AE144" i="43" s="1"/>
  <c r="AE143" i="43" a="1"/>
  <c r="AE143" i="43" s="1"/>
  <c r="AE142" i="43" a="1"/>
  <c r="AE142" i="43" s="1"/>
  <c r="AE141" i="43" a="1"/>
  <c r="AE141" i="43" s="1"/>
  <c r="AE140" i="43" a="1"/>
  <c r="AE140" i="43" s="1"/>
  <c r="AE139" i="43" a="1"/>
  <c r="AE139" i="43" s="1"/>
  <c r="AE138" i="43" a="1"/>
  <c r="AE138" i="43" s="1"/>
  <c r="AE137" i="43" a="1"/>
  <c r="AE137" i="43" s="1"/>
  <c r="AE136" i="43" a="1"/>
  <c r="AE136" i="43" s="1"/>
  <c r="AE135" i="43" a="1"/>
  <c r="AE135" i="43" s="1"/>
  <c r="AE134" i="43" a="1"/>
  <c r="AE134" i="43" s="1"/>
  <c r="AE133" i="43" a="1"/>
  <c r="AE133" i="43" s="1"/>
  <c r="AE132" i="43" a="1"/>
  <c r="AE132" i="43" s="1"/>
  <c r="AE131" i="43" a="1"/>
  <c r="AE131" i="43" s="1"/>
  <c r="AE130" i="43" a="1"/>
  <c r="AE130" i="43" s="1"/>
  <c r="AT129" i="43"/>
  <c r="AR129" i="43"/>
  <c r="AO129" i="43"/>
  <c r="AT128" i="43"/>
  <c r="AR128" i="43"/>
  <c r="AO128" i="43"/>
  <c r="AT127" i="43"/>
  <c r="AR127" i="43"/>
  <c r="AO127" i="43"/>
  <c r="J127" i="43"/>
  <c r="N127" i="43" s="1"/>
  <c r="AT126" i="43"/>
  <c r="AR126" i="43"/>
  <c r="AO126" i="43"/>
  <c r="AT125" i="43"/>
  <c r="AR125" i="43"/>
  <c r="AO125" i="43"/>
  <c r="AT124" i="43"/>
  <c r="AR124" i="43"/>
  <c r="AO124" i="43"/>
  <c r="J124" i="43"/>
  <c r="AT123" i="43"/>
  <c r="AR123" i="43"/>
  <c r="AO123" i="43"/>
  <c r="AT122" i="43"/>
  <c r="AR122" i="43"/>
  <c r="AO122" i="43"/>
  <c r="AT121" i="43"/>
  <c r="AR121" i="43"/>
  <c r="AO121" i="43"/>
  <c r="AT120" i="43"/>
  <c r="AR120" i="43"/>
  <c r="AO120" i="43"/>
  <c r="AT119" i="43"/>
  <c r="AR119" i="43"/>
  <c r="AO119" i="43"/>
  <c r="AT118" i="43"/>
  <c r="AR118" i="43"/>
  <c r="AO118" i="43"/>
  <c r="F118" i="43"/>
  <c r="G118" i="43" s="1"/>
  <c r="AB118" i="43" s="1"/>
  <c r="AT117" i="43"/>
  <c r="AR117" i="43"/>
  <c r="AO117" i="43"/>
  <c r="AT116" i="43"/>
  <c r="AR116" i="43"/>
  <c r="AO116" i="43"/>
  <c r="J116" i="43"/>
  <c r="AT115" i="43"/>
  <c r="AR115" i="43"/>
  <c r="AO115" i="43"/>
  <c r="AT114" i="43"/>
  <c r="AR114" i="43"/>
  <c r="AO114" i="43"/>
  <c r="AT113" i="43"/>
  <c r="AR113" i="43"/>
  <c r="AO113" i="43"/>
  <c r="AT112" i="43"/>
  <c r="AR112" i="43"/>
  <c r="AO112" i="43"/>
  <c r="AT111" i="43"/>
  <c r="AR111" i="43"/>
  <c r="AO111" i="43"/>
  <c r="AT110" i="43"/>
  <c r="AR110" i="43"/>
  <c r="AO110" i="43"/>
  <c r="AT109" i="43"/>
  <c r="AR109" i="43"/>
  <c r="AO109" i="43"/>
  <c r="L109" i="43"/>
  <c r="AT108" i="43"/>
  <c r="AR108" i="43"/>
  <c r="AO108" i="43"/>
  <c r="J108" i="43"/>
  <c r="AT107" i="43"/>
  <c r="AR107" i="43"/>
  <c r="AO107" i="43"/>
  <c r="J107" i="43"/>
  <c r="M107" i="43" s="1"/>
  <c r="AT106" i="43"/>
  <c r="AR106" i="43"/>
  <c r="AO106" i="43"/>
  <c r="AT105" i="43"/>
  <c r="AR105" i="43"/>
  <c r="AO105" i="43"/>
  <c r="J105" i="43"/>
  <c r="L105" i="43" s="1"/>
  <c r="AT104" i="43"/>
  <c r="AR104" i="43"/>
  <c r="AO104" i="43"/>
  <c r="AT103" i="43"/>
  <c r="AR103" i="43"/>
  <c r="AO103" i="43"/>
  <c r="AT102" i="43"/>
  <c r="AR102" i="43"/>
  <c r="AO102" i="43"/>
  <c r="AT101" i="43"/>
  <c r="AR101" i="43"/>
  <c r="AO101" i="43"/>
  <c r="AT100" i="43"/>
  <c r="AR100" i="43"/>
  <c r="AO100" i="43"/>
  <c r="J100" i="43"/>
  <c r="M100" i="43" s="1"/>
  <c r="AT99" i="43"/>
  <c r="AR99" i="43"/>
  <c r="AO99" i="43"/>
  <c r="AT98" i="43"/>
  <c r="AR98" i="43"/>
  <c r="AO98" i="43"/>
  <c r="AT97" i="43"/>
  <c r="AR97" i="43"/>
  <c r="AO97" i="43"/>
  <c r="AT96" i="43"/>
  <c r="AR96" i="43"/>
  <c r="AO96" i="43"/>
  <c r="AT95" i="43"/>
  <c r="AR95" i="43"/>
  <c r="AO95" i="43"/>
  <c r="AT94" i="43"/>
  <c r="AR94" i="43"/>
  <c r="AO94" i="43"/>
  <c r="AT93" i="43"/>
  <c r="AR93" i="43"/>
  <c r="AO93" i="43"/>
  <c r="J93" i="43"/>
  <c r="M93" i="43" s="1"/>
  <c r="AT92" i="43"/>
  <c r="AR92" i="43"/>
  <c r="AO92" i="43"/>
  <c r="AT91" i="43"/>
  <c r="AR91" i="43"/>
  <c r="AO91" i="43"/>
  <c r="J91" i="43"/>
  <c r="AT90" i="43"/>
  <c r="AR90" i="43"/>
  <c r="AO90" i="43"/>
  <c r="AT89" i="43"/>
  <c r="AR89" i="43"/>
  <c r="AO89" i="43"/>
  <c r="AT88" i="43"/>
  <c r="AR88" i="43"/>
  <c r="AO88" i="43"/>
  <c r="AT87" i="43"/>
  <c r="AR87" i="43"/>
  <c r="AO87" i="43"/>
  <c r="AT86" i="43"/>
  <c r="AR86" i="43"/>
  <c r="AO86" i="43"/>
  <c r="AT85" i="43"/>
  <c r="AR85" i="43"/>
  <c r="AO85" i="43"/>
  <c r="J85" i="43"/>
  <c r="AT84" i="43"/>
  <c r="AR84" i="43"/>
  <c r="AO84" i="43"/>
  <c r="J84" i="43"/>
  <c r="M84" i="43" s="1"/>
  <c r="AT83" i="43"/>
  <c r="AR83" i="43"/>
  <c r="AO83" i="43"/>
  <c r="J83" i="43"/>
  <c r="N83" i="43" s="1"/>
  <c r="AT82" i="43"/>
  <c r="AR82" i="43"/>
  <c r="AO82" i="43"/>
  <c r="AT81" i="43"/>
  <c r="AR81" i="43"/>
  <c r="AO81" i="43"/>
  <c r="AT80" i="43"/>
  <c r="AR80" i="43"/>
  <c r="AO80" i="43"/>
  <c r="AT79" i="43"/>
  <c r="AR79" i="43"/>
  <c r="AO79" i="43"/>
  <c r="AT78" i="43"/>
  <c r="AR78" i="43"/>
  <c r="AO78" i="43"/>
  <c r="J78" i="43"/>
  <c r="M78" i="43" s="1"/>
  <c r="AT77" i="43"/>
  <c r="AR77" i="43"/>
  <c r="AO77" i="43"/>
  <c r="J77" i="43"/>
  <c r="M77" i="43" s="1"/>
  <c r="AT76" i="43"/>
  <c r="AR76" i="43"/>
  <c r="AO76" i="43"/>
  <c r="AT75" i="43"/>
  <c r="AR75" i="43"/>
  <c r="AO75" i="43"/>
  <c r="AT74" i="43"/>
  <c r="AR74" i="43"/>
  <c r="AO74" i="43"/>
  <c r="AT73" i="43"/>
  <c r="AR73" i="43"/>
  <c r="AO73" i="43"/>
  <c r="AT72" i="43"/>
  <c r="AR72" i="43"/>
  <c r="AO72" i="43"/>
  <c r="AT71" i="43"/>
  <c r="AR71" i="43"/>
  <c r="AO71" i="43"/>
  <c r="AT70" i="43"/>
  <c r="AR70" i="43"/>
  <c r="AO70" i="43"/>
  <c r="AT69" i="43"/>
  <c r="AR69" i="43"/>
  <c r="AO69" i="43"/>
  <c r="AT68" i="43"/>
  <c r="AR68" i="43"/>
  <c r="AO68" i="43"/>
  <c r="J68" i="43"/>
  <c r="M68" i="43" s="1"/>
  <c r="AT67" i="43"/>
  <c r="AR67" i="43"/>
  <c r="AO67" i="43"/>
  <c r="J67" i="43"/>
  <c r="AT66" i="43"/>
  <c r="AO66" i="43"/>
  <c r="AT65" i="43"/>
  <c r="F65" i="43"/>
  <c r="G65" i="43" s="1"/>
  <c r="AT64" i="43"/>
  <c r="AT63" i="43"/>
  <c r="AT62" i="43"/>
  <c r="AH62" i="43"/>
  <c r="AT61" i="43"/>
  <c r="AT60" i="43"/>
  <c r="AT59" i="43"/>
  <c r="AT58" i="43"/>
  <c r="AT57" i="43"/>
  <c r="AT56" i="43"/>
  <c r="AT55" i="43"/>
  <c r="AT54" i="43"/>
  <c r="AT53" i="43"/>
  <c r="J53" i="43"/>
  <c r="AT52" i="43"/>
  <c r="J52" i="43"/>
  <c r="AT51" i="43"/>
  <c r="J51" i="43"/>
  <c r="M51" i="43" s="1"/>
  <c r="AT50" i="43"/>
  <c r="AT49" i="43"/>
  <c r="AJ49" i="43"/>
  <c r="AL49" i="43" s="1"/>
  <c r="AH49" i="43"/>
  <c r="A49" i="43"/>
  <c r="AT48" i="43"/>
  <c r="AJ48" i="43"/>
  <c r="AL48" i="43" s="1"/>
  <c r="AT47" i="43"/>
  <c r="AJ47" i="43"/>
  <c r="AL47" i="43" s="1"/>
  <c r="A47" i="43"/>
  <c r="AT46" i="43"/>
  <c r="AJ46" i="43"/>
  <c r="AL46" i="43" s="1"/>
  <c r="J46" i="43"/>
  <c r="M46" i="43" s="1"/>
  <c r="AT45" i="43"/>
  <c r="AJ45" i="43"/>
  <c r="AL45" i="43" s="1"/>
  <c r="AT44" i="43"/>
  <c r="AJ44" i="43"/>
  <c r="AL44" i="43" s="1"/>
  <c r="AH44" i="43"/>
  <c r="J44" i="43"/>
  <c r="N44" i="43" s="1"/>
  <c r="AT43" i="43"/>
  <c r="AJ43" i="43"/>
  <c r="AL43" i="43" s="1"/>
  <c r="AT42" i="43"/>
  <c r="AJ42" i="43"/>
  <c r="AL42" i="43"/>
  <c r="AT41" i="43"/>
  <c r="AJ41" i="43"/>
  <c r="AK41" i="43" s="1"/>
  <c r="AH41" i="43"/>
  <c r="F41" i="43"/>
  <c r="G41" i="43" s="1"/>
  <c r="S41" i="43" s="1"/>
  <c r="AT40" i="43"/>
  <c r="AJ40" i="43"/>
  <c r="AK40" i="43" s="1"/>
  <c r="F40" i="43"/>
  <c r="G40" i="43" s="1"/>
  <c r="AT39" i="43"/>
  <c r="AJ39" i="43"/>
  <c r="AK39" i="43" s="1"/>
  <c r="AT38" i="43"/>
  <c r="AJ38" i="43"/>
  <c r="AK38" i="43" s="1"/>
  <c r="D38" i="43"/>
  <c r="AT37" i="43"/>
  <c r="AJ37" i="43"/>
  <c r="AK37" i="43" s="1"/>
  <c r="J37" i="43"/>
  <c r="N37" i="43" s="1"/>
  <c r="AT36" i="43"/>
  <c r="AJ36" i="43"/>
  <c r="AK36" i="43" s="1"/>
  <c r="AT35" i="43"/>
  <c r="AJ35" i="43"/>
  <c r="AK35" i="43" s="1"/>
  <c r="M35" i="43"/>
  <c r="N35" i="43"/>
  <c r="D35" i="43"/>
  <c r="A35" i="43"/>
  <c r="AT34" i="43"/>
  <c r="AJ34" i="43"/>
  <c r="AK34" i="43" s="1"/>
  <c r="AT33" i="43"/>
  <c r="F33" i="43"/>
  <c r="G33" i="43" s="1"/>
  <c r="AA33" i="43" s="1"/>
  <c r="AH33" i="43"/>
  <c r="D33" i="43"/>
  <c r="AT32" i="43"/>
  <c r="F32" i="43"/>
  <c r="G32" i="43" s="1"/>
  <c r="AH32" i="43"/>
  <c r="D32" i="43"/>
  <c r="AT31" i="43"/>
  <c r="J31" i="43"/>
  <c r="F31" i="43"/>
  <c r="G31" i="43" s="1"/>
  <c r="W31" i="43" s="1"/>
  <c r="D31" i="43"/>
  <c r="AT30" i="43"/>
  <c r="AT29" i="43"/>
  <c r="AT28" i="43"/>
  <c r="AT27" i="43"/>
  <c r="J27" i="43"/>
  <c r="N27" i="43" s="1"/>
  <c r="AT26" i="43"/>
  <c r="AT25" i="43"/>
  <c r="AO25" i="43"/>
  <c r="AH25" i="43"/>
  <c r="AT24" i="43"/>
  <c r="AO24" i="43"/>
  <c r="AT23" i="43"/>
  <c r="AO23" i="43"/>
  <c r="AH23" i="43"/>
  <c r="J23" i="43"/>
  <c r="V23" i="43" s="1"/>
  <c r="AY23" i="43" s="1"/>
  <c r="AT22" i="43"/>
  <c r="AO22" i="43"/>
  <c r="AT21" i="43"/>
  <c r="AO21" i="43"/>
  <c r="J21" i="43"/>
  <c r="M21" i="43" s="1"/>
  <c r="AT20" i="43"/>
  <c r="AO20" i="43"/>
  <c r="AT19" i="43"/>
  <c r="AO19" i="43"/>
  <c r="J19" i="43"/>
  <c r="L19" i="43" s="1"/>
  <c r="AT18" i="43"/>
  <c r="AO18" i="43"/>
  <c r="AT17" i="43"/>
  <c r="AO17" i="43"/>
  <c r="F17" i="43"/>
  <c r="G17" i="43" s="1"/>
  <c r="AU17" i="43" s="1"/>
  <c r="AT16" i="43"/>
  <c r="AO16" i="43"/>
  <c r="F16" i="43"/>
  <c r="G16" i="43" s="1"/>
  <c r="AE16" i="43" s="1" a="1"/>
  <c r="AE16" i="43" s="1"/>
  <c r="D16" i="43"/>
  <c r="AT15" i="43"/>
  <c r="AO15" i="43"/>
  <c r="J15" i="43"/>
  <c r="L15" i="43" s="1"/>
  <c r="AT14" i="43"/>
  <c r="AO14" i="43"/>
  <c r="AT13" i="43"/>
  <c r="AO13" i="43"/>
  <c r="AT12" i="43"/>
  <c r="AO12" i="43"/>
  <c r="J12" i="43"/>
  <c r="L12" i="43" s="1"/>
  <c r="AT11" i="43"/>
  <c r="AO11" i="43"/>
  <c r="AT10" i="43"/>
  <c r="AO10" i="43"/>
  <c r="AT9" i="43"/>
  <c r="AO9" i="43"/>
  <c r="AH9" i="43"/>
  <c r="AT8" i="43"/>
  <c r="AO8" i="43"/>
  <c r="AT7" i="43"/>
  <c r="AO7" i="43"/>
  <c r="AT6" i="43"/>
  <c r="AO6" i="43"/>
  <c r="AT5" i="43"/>
  <c r="AO5" i="43"/>
  <c r="AT4" i="43"/>
  <c r="AO4" i="43"/>
  <c r="J4" i="43"/>
  <c r="AT3" i="43"/>
  <c r="AO3" i="43"/>
  <c r="J3" i="43"/>
  <c r="L3" i="43" s="1"/>
  <c r="AT2" i="43"/>
  <c r="AO2" i="43"/>
  <c r="AC2" i="43"/>
  <c r="J25" i="42"/>
  <c r="AE145" i="42" a="1"/>
  <c r="AE145" i="42" s="1"/>
  <c r="AE144" i="42" a="1"/>
  <c r="AE144" i="42" s="1"/>
  <c r="AE143" i="42" a="1"/>
  <c r="AE143" i="42" s="1"/>
  <c r="AE142" i="42" a="1"/>
  <c r="AE142" i="42" s="1"/>
  <c r="AE141" i="42" a="1"/>
  <c r="AE141" i="42" s="1"/>
  <c r="AE140" i="42" a="1"/>
  <c r="AE140" i="42" s="1"/>
  <c r="AE139" i="42" a="1"/>
  <c r="AE139" i="42" s="1"/>
  <c r="AE138" i="42" a="1"/>
  <c r="AE138" i="42" s="1"/>
  <c r="AE137" i="42" a="1"/>
  <c r="AE137" i="42" s="1"/>
  <c r="AE136" i="42" a="1"/>
  <c r="AE136" i="42" s="1"/>
  <c r="AE135" i="42" a="1"/>
  <c r="AE135" i="42" s="1"/>
  <c r="AE134" i="42" a="1"/>
  <c r="AE134" i="42" s="1"/>
  <c r="AE133" i="42" a="1"/>
  <c r="AE133" i="42" s="1"/>
  <c r="AE132" i="42" a="1"/>
  <c r="AE132" i="42" s="1"/>
  <c r="AE131" i="42" a="1"/>
  <c r="AE131" i="42" s="1"/>
  <c r="AE130" i="42" a="1"/>
  <c r="AE130" i="42" s="1"/>
  <c r="AT129" i="42"/>
  <c r="AR129" i="42"/>
  <c r="AO129" i="42"/>
  <c r="AT128" i="42"/>
  <c r="AR128" i="42"/>
  <c r="AO128" i="42"/>
  <c r="AT127" i="42"/>
  <c r="AR127" i="42"/>
  <c r="AO127" i="42"/>
  <c r="AT126" i="42"/>
  <c r="AR126" i="42"/>
  <c r="AO126" i="42"/>
  <c r="AT125" i="42"/>
  <c r="AR125" i="42"/>
  <c r="AO125" i="42"/>
  <c r="J125" i="42"/>
  <c r="L125" i="42" s="1"/>
  <c r="AT124" i="42"/>
  <c r="AR124" i="42"/>
  <c r="AO124" i="42"/>
  <c r="AT123" i="42"/>
  <c r="AR123" i="42"/>
  <c r="AO123" i="42"/>
  <c r="J123" i="42"/>
  <c r="AT122" i="42"/>
  <c r="AR122" i="42"/>
  <c r="AO122" i="42"/>
  <c r="J122" i="42"/>
  <c r="M122" i="42" s="1"/>
  <c r="AT121" i="42"/>
  <c r="AR121" i="42"/>
  <c r="AO121" i="42"/>
  <c r="AT120" i="42"/>
  <c r="AR120" i="42"/>
  <c r="AO120" i="42"/>
  <c r="AT119" i="42"/>
  <c r="AR119" i="42"/>
  <c r="AO119" i="42"/>
  <c r="AT118" i="42"/>
  <c r="AR118" i="42"/>
  <c r="AO118" i="42"/>
  <c r="J118" i="42"/>
  <c r="AT117" i="42"/>
  <c r="AR117" i="42"/>
  <c r="AO117" i="42"/>
  <c r="AT116" i="42"/>
  <c r="AR116" i="42"/>
  <c r="AO116" i="42"/>
  <c r="AT115" i="42"/>
  <c r="AR115" i="42"/>
  <c r="AO115" i="42"/>
  <c r="F115" i="42"/>
  <c r="G115" i="42" s="1"/>
  <c r="AT114" i="42"/>
  <c r="AR114" i="42"/>
  <c r="AO114" i="42"/>
  <c r="AT113" i="42"/>
  <c r="AR113" i="42"/>
  <c r="AO113" i="42"/>
  <c r="AT112" i="42"/>
  <c r="AR112" i="42"/>
  <c r="AO112" i="42"/>
  <c r="AT111" i="42"/>
  <c r="AR111" i="42"/>
  <c r="AO111" i="42"/>
  <c r="J111" i="42"/>
  <c r="AT110" i="42"/>
  <c r="AR110" i="42"/>
  <c r="AO110" i="42"/>
  <c r="AT109" i="42"/>
  <c r="AR109" i="42"/>
  <c r="AO109" i="42"/>
  <c r="AT108" i="42"/>
  <c r="AR108" i="42"/>
  <c r="AO108" i="42"/>
  <c r="AT107" i="42"/>
  <c r="AR107" i="42"/>
  <c r="AO107" i="42"/>
  <c r="F107" i="42"/>
  <c r="G107" i="42" s="1"/>
  <c r="AT106" i="42"/>
  <c r="AR106" i="42"/>
  <c r="AO106" i="42"/>
  <c r="AT105" i="42"/>
  <c r="AR105" i="42"/>
  <c r="AO105" i="42"/>
  <c r="AT104" i="42"/>
  <c r="AR104" i="42"/>
  <c r="AO104" i="42"/>
  <c r="J104" i="42"/>
  <c r="AT103" i="42"/>
  <c r="AR103" i="42"/>
  <c r="AO103" i="42"/>
  <c r="AT102" i="42"/>
  <c r="AR102" i="42"/>
  <c r="AO102" i="42"/>
  <c r="AT101" i="42"/>
  <c r="AR101" i="42"/>
  <c r="AO101" i="42"/>
  <c r="AT100" i="42"/>
  <c r="AR100" i="42"/>
  <c r="AO100" i="42"/>
  <c r="F100" i="42"/>
  <c r="G100" i="42" s="1"/>
  <c r="AB100" i="42" s="1"/>
  <c r="AT99" i="42"/>
  <c r="AR99" i="42"/>
  <c r="AO99" i="42"/>
  <c r="AT98" i="42"/>
  <c r="AR98" i="42"/>
  <c r="AO98" i="42"/>
  <c r="AT97" i="42"/>
  <c r="AR97" i="42"/>
  <c r="AO97" i="42"/>
  <c r="AT96" i="42"/>
  <c r="AR96" i="42"/>
  <c r="AO96" i="42"/>
  <c r="F96" i="42"/>
  <c r="G96" i="42"/>
  <c r="AS96" i="42" s="1"/>
  <c r="AF96" i="42" s="1"/>
  <c r="AT95" i="42"/>
  <c r="AR95" i="42"/>
  <c r="AO95" i="42"/>
  <c r="AT94" i="42"/>
  <c r="AR94" i="42"/>
  <c r="AO94" i="42"/>
  <c r="J94" i="42"/>
  <c r="AT93" i="42"/>
  <c r="AR93" i="42"/>
  <c r="AO93" i="42"/>
  <c r="AT92" i="42"/>
  <c r="AR92" i="42"/>
  <c r="AO92" i="42"/>
  <c r="AT91" i="42"/>
  <c r="AR91" i="42"/>
  <c r="AO91" i="42"/>
  <c r="F91" i="42"/>
  <c r="G91" i="42" s="1"/>
  <c r="AT90" i="42"/>
  <c r="AR90" i="42"/>
  <c r="AO90" i="42"/>
  <c r="AT89" i="42"/>
  <c r="AR89" i="42"/>
  <c r="AO89" i="42"/>
  <c r="AT88" i="42"/>
  <c r="AR88" i="42"/>
  <c r="AO88" i="42"/>
  <c r="AT87" i="42"/>
  <c r="AR87" i="42"/>
  <c r="AO87" i="42"/>
  <c r="AT86" i="42"/>
  <c r="AR86" i="42"/>
  <c r="AO86" i="42"/>
  <c r="AT85" i="42"/>
  <c r="AR85" i="42"/>
  <c r="AO85" i="42"/>
  <c r="AT84" i="42"/>
  <c r="AR84" i="42"/>
  <c r="AO84" i="42"/>
  <c r="F84" i="42"/>
  <c r="G84" i="42" s="1"/>
  <c r="W84" i="42" s="1"/>
  <c r="AT83" i="42"/>
  <c r="AR83" i="42"/>
  <c r="AO83" i="42"/>
  <c r="F83" i="42"/>
  <c r="G83" i="42" s="1"/>
  <c r="AT82" i="42"/>
  <c r="AR82" i="42"/>
  <c r="AO82" i="42"/>
  <c r="J82" i="42"/>
  <c r="N82" i="42" s="1"/>
  <c r="AT81" i="42"/>
  <c r="AR81" i="42"/>
  <c r="AO81" i="42"/>
  <c r="AT80" i="42"/>
  <c r="AR80" i="42"/>
  <c r="AO80" i="42"/>
  <c r="AT79" i="42"/>
  <c r="AR79" i="42"/>
  <c r="AO79" i="42"/>
  <c r="AT78" i="42"/>
  <c r="AR78" i="42"/>
  <c r="AO78" i="42"/>
  <c r="J78" i="42"/>
  <c r="N78" i="42"/>
  <c r="AT77" i="42"/>
  <c r="AR77" i="42"/>
  <c r="AO77" i="42"/>
  <c r="AT76" i="42"/>
  <c r="AR76" i="42"/>
  <c r="AO76" i="42"/>
  <c r="AT75" i="42"/>
  <c r="AR75" i="42"/>
  <c r="AO75" i="42"/>
  <c r="AT74" i="42"/>
  <c r="AR74" i="42"/>
  <c r="AO74" i="42"/>
  <c r="J74" i="42"/>
  <c r="N74" i="42" s="1"/>
  <c r="F74" i="42"/>
  <c r="G74" i="42" s="1"/>
  <c r="AT73" i="42"/>
  <c r="AR73" i="42"/>
  <c r="AO73" i="42"/>
  <c r="AT72" i="42"/>
  <c r="AR72" i="42"/>
  <c r="AO72" i="42"/>
  <c r="AT71" i="42"/>
  <c r="AR71" i="42"/>
  <c r="AO71" i="42"/>
  <c r="J71" i="42"/>
  <c r="AT70" i="42"/>
  <c r="AR70" i="42"/>
  <c r="AO70" i="42"/>
  <c r="F70" i="42"/>
  <c r="G70" i="42" s="1"/>
  <c r="AT69" i="42"/>
  <c r="AR69" i="42"/>
  <c r="AO69" i="42"/>
  <c r="F69" i="42"/>
  <c r="G69" i="42" s="1"/>
  <c r="AT68" i="42"/>
  <c r="AR68" i="42"/>
  <c r="AO68" i="42"/>
  <c r="AT67" i="42"/>
  <c r="AR67" i="42"/>
  <c r="AO67" i="42"/>
  <c r="F67" i="42"/>
  <c r="G67" i="42" s="1"/>
  <c r="AT66" i="42"/>
  <c r="AO66" i="42"/>
  <c r="J66" i="42"/>
  <c r="L66" i="42" s="1"/>
  <c r="AT65" i="42"/>
  <c r="AT64" i="42"/>
  <c r="J64" i="42"/>
  <c r="N64" i="42" s="1"/>
  <c r="D64" i="42"/>
  <c r="A64" i="42"/>
  <c r="AT63" i="42"/>
  <c r="AT62" i="42"/>
  <c r="D62" i="42"/>
  <c r="AT61" i="42"/>
  <c r="AH61" i="42"/>
  <c r="J61" i="42"/>
  <c r="F61" i="42"/>
  <c r="G61" i="42" s="1"/>
  <c r="R61" i="42" s="1"/>
  <c r="AT60" i="42"/>
  <c r="F60" i="42"/>
  <c r="G60" i="42" s="1"/>
  <c r="Q60" i="42" s="1"/>
  <c r="BA60" i="42" s="1"/>
  <c r="AT59" i="42"/>
  <c r="AT58" i="42"/>
  <c r="J58" i="42"/>
  <c r="AT57" i="42"/>
  <c r="AT56" i="42"/>
  <c r="AT55" i="42"/>
  <c r="J55" i="42"/>
  <c r="AT54" i="42"/>
  <c r="AH54" i="42"/>
  <c r="AT53" i="42"/>
  <c r="J53" i="42"/>
  <c r="AT52" i="42"/>
  <c r="AH52" i="42"/>
  <c r="AT51" i="42"/>
  <c r="J51" i="42"/>
  <c r="AT50" i="42"/>
  <c r="J50" i="42"/>
  <c r="N50" i="42"/>
  <c r="AT49" i="42"/>
  <c r="AJ49" i="42"/>
  <c r="AL49" i="42" s="1"/>
  <c r="AT48" i="42"/>
  <c r="AJ48" i="42"/>
  <c r="AL48" i="42" s="1"/>
  <c r="AT47" i="42"/>
  <c r="AJ47" i="42"/>
  <c r="AL47" i="42" s="1"/>
  <c r="AT46" i="42"/>
  <c r="AJ46" i="42"/>
  <c r="AL46" i="42" s="1"/>
  <c r="AT45" i="42"/>
  <c r="AJ45" i="42"/>
  <c r="AL45" i="42"/>
  <c r="AT44" i="42"/>
  <c r="AJ44" i="42"/>
  <c r="AL44" i="42" s="1"/>
  <c r="AT43" i="42"/>
  <c r="AJ43" i="42"/>
  <c r="AL43" i="42" s="1"/>
  <c r="J43" i="42"/>
  <c r="N43" i="42" s="1"/>
  <c r="AT42" i="42"/>
  <c r="AJ42" i="42"/>
  <c r="AL42" i="42" s="1"/>
  <c r="J42" i="42"/>
  <c r="L42" i="42" s="1"/>
  <c r="AT41" i="42"/>
  <c r="AJ41" i="42"/>
  <c r="AK41" i="42"/>
  <c r="AT40" i="42"/>
  <c r="AJ40" i="42"/>
  <c r="AK40" i="42" s="1"/>
  <c r="AT39" i="42"/>
  <c r="AJ39" i="42"/>
  <c r="AK39" i="42" s="1"/>
  <c r="N39" i="42"/>
  <c r="AT38" i="42"/>
  <c r="AJ38" i="42"/>
  <c r="AK38" i="42" s="1"/>
  <c r="F38" i="42"/>
  <c r="G38" i="42" s="1"/>
  <c r="U38" i="42" s="1"/>
  <c r="AT37" i="42"/>
  <c r="AJ37" i="42"/>
  <c r="AK37" i="42" s="1"/>
  <c r="F37" i="42"/>
  <c r="G37" i="42" s="1"/>
  <c r="AH37" i="42"/>
  <c r="AT36" i="42"/>
  <c r="AJ36" i="42"/>
  <c r="AK36" i="42" s="1"/>
  <c r="AT35" i="42"/>
  <c r="AJ35" i="42"/>
  <c r="AK35" i="42" s="1"/>
  <c r="J35" i="42"/>
  <c r="A35" i="42"/>
  <c r="D35" i="42"/>
  <c r="AT34" i="42"/>
  <c r="AJ34" i="42"/>
  <c r="AK34" i="42" s="1"/>
  <c r="AT33" i="42"/>
  <c r="AT32" i="42"/>
  <c r="D32" i="42"/>
  <c r="AT31" i="42"/>
  <c r="J31" i="42"/>
  <c r="AT30" i="42"/>
  <c r="F30" i="42"/>
  <c r="G30" i="42" s="1"/>
  <c r="Q30" i="42" s="1"/>
  <c r="BA30" i="42" s="1"/>
  <c r="AT29" i="42"/>
  <c r="AH29" i="42"/>
  <c r="F29" i="42"/>
  <c r="G29" i="42"/>
  <c r="AT28" i="42"/>
  <c r="J28" i="42"/>
  <c r="A28" i="42"/>
  <c r="AT27" i="42"/>
  <c r="AT26" i="42"/>
  <c r="AT25" i="42"/>
  <c r="AO25" i="42"/>
  <c r="AT24" i="42"/>
  <c r="AO24" i="42"/>
  <c r="AT23" i="42"/>
  <c r="AO23" i="42"/>
  <c r="J23" i="42"/>
  <c r="D23" i="42"/>
  <c r="AT22" i="42"/>
  <c r="AO22" i="42"/>
  <c r="F22" i="42"/>
  <c r="G22" i="42"/>
  <c r="AH22" i="42"/>
  <c r="AT21" i="42"/>
  <c r="AO21" i="42"/>
  <c r="F21" i="42"/>
  <c r="G21" i="42" s="1"/>
  <c r="AH21" i="42"/>
  <c r="D21" i="42"/>
  <c r="AT20" i="42"/>
  <c r="AO20" i="42"/>
  <c r="AH20" i="42"/>
  <c r="D20" i="42"/>
  <c r="AT19" i="42"/>
  <c r="AO19" i="42"/>
  <c r="AT18" i="42"/>
  <c r="AO18" i="42"/>
  <c r="F18" i="42"/>
  <c r="G18" i="42" s="1"/>
  <c r="Y18" i="42" s="1"/>
  <c r="AH18" i="42"/>
  <c r="AT17" i="42"/>
  <c r="AO17" i="42"/>
  <c r="AT16" i="42"/>
  <c r="AO16" i="42"/>
  <c r="AT15" i="42"/>
  <c r="AO15" i="42"/>
  <c r="J15" i="42"/>
  <c r="M15" i="42" s="1"/>
  <c r="AT14" i="42"/>
  <c r="AO14" i="42"/>
  <c r="AH14" i="42"/>
  <c r="F14" i="42"/>
  <c r="G14" i="42"/>
  <c r="P14" i="42" s="1"/>
  <c r="AT13" i="42"/>
  <c r="AO13" i="42"/>
  <c r="AH13" i="42"/>
  <c r="F13" i="42"/>
  <c r="G13" i="42" s="1"/>
  <c r="AT12" i="42"/>
  <c r="AO12" i="42"/>
  <c r="AH12" i="42"/>
  <c r="AT11" i="42"/>
  <c r="AO11" i="42"/>
  <c r="AT10" i="42"/>
  <c r="AO10" i="42"/>
  <c r="AH10" i="42"/>
  <c r="J10" i="42"/>
  <c r="F10" i="42"/>
  <c r="G10" i="42" s="1"/>
  <c r="Y10" i="42" s="1"/>
  <c r="AT9" i="42"/>
  <c r="AO9" i="42"/>
  <c r="AT8" i="42"/>
  <c r="AO8" i="42"/>
  <c r="AT7" i="42"/>
  <c r="AO7" i="42"/>
  <c r="J7" i="42"/>
  <c r="N7" i="42" s="1"/>
  <c r="AT6" i="42"/>
  <c r="AO6" i="42"/>
  <c r="F6" i="42"/>
  <c r="G6" i="42" s="1"/>
  <c r="AH6" i="42"/>
  <c r="A6" i="42"/>
  <c r="AT5" i="42"/>
  <c r="AO5" i="42"/>
  <c r="F5" i="42"/>
  <c r="G5" i="42" s="1"/>
  <c r="AH5" i="42"/>
  <c r="AT4" i="42"/>
  <c r="AO4" i="42"/>
  <c r="AT3" i="42"/>
  <c r="AO3" i="42"/>
  <c r="J3" i="42"/>
  <c r="N3" i="42" s="1"/>
  <c r="AT2" i="42"/>
  <c r="AO2" i="42"/>
  <c r="AC2" i="42"/>
  <c r="J7" i="41"/>
  <c r="J18" i="41"/>
  <c r="L18" i="41" s="1"/>
  <c r="J50" i="41"/>
  <c r="J58" i="41"/>
  <c r="L58" i="41" s="1"/>
  <c r="J114" i="41"/>
  <c r="J122" i="41"/>
  <c r="F17" i="41"/>
  <c r="G17" i="41" s="1"/>
  <c r="AB17" i="41" s="1"/>
  <c r="AH25" i="41"/>
  <c r="F97" i="41"/>
  <c r="G97" i="41" s="1"/>
  <c r="V97" i="41" s="1"/>
  <c r="AY97" i="41" s="1"/>
  <c r="AE145" i="41" a="1"/>
  <c r="AE145" i="41" s="1"/>
  <c r="AE144" i="41" a="1"/>
  <c r="AE144" i="41" s="1"/>
  <c r="AE143" i="41" a="1"/>
  <c r="AE143" i="41" s="1"/>
  <c r="AE142" i="41" a="1"/>
  <c r="AE142" i="41" s="1"/>
  <c r="AE141" i="41" a="1"/>
  <c r="AE141" i="41" s="1"/>
  <c r="AE140" i="41" a="1"/>
  <c r="AE140" i="41" s="1"/>
  <c r="AE139" i="41" a="1"/>
  <c r="AE139" i="41" s="1"/>
  <c r="AE138" i="41" a="1"/>
  <c r="AE138" i="41" s="1"/>
  <c r="AE137" i="41" a="1"/>
  <c r="AE137" i="41" s="1"/>
  <c r="AE136" i="41" a="1"/>
  <c r="AE136" i="41" s="1"/>
  <c r="AE135" i="41" a="1"/>
  <c r="AE135" i="41" s="1"/>
  <c r="AE134" i="41" a="1"/>
  <c r="AE134" i="41" s="1"/>
  <c r="AE133" i="41" a="1"/>
  <c r="AE133" i="41" s="1"/>
  <c r="AE132" i="41" a="1"/>
  <c r="AE132" i="41" s="1"/>
  <c r="AE131" i="41" a="1"/>
  <c r="AE131" i="41" s="1"/>
  <c r="AE130" i="41" a="1"/>
  <c r="AE130" i="41" s="1"/>
  <c r="AT129" i="41"/>
  <c r="AR129" i="41"/>
  <c r="AO129" i="41"/>
  <c r="AT128" i="41"/>
  <c r="AR128" i="41"/>
  <c r="AO128" i="41"/>
  <c r="AT127" i="41"/>
  <c r="AR127" i="41"/>
  <c r="AO127" i="41"/>
  <c r="AT126" i="41"/>
  <c r="AR126" i="41"/>
  <c r="AO126" i="41"/>
  <c r="J126" i="41"/>
  <c r="AT125" i="41"/>
  <c r="AR125" i="41"/>
  <c r="AO125" i="41"/>
  <c r="AT124" i="41"/>
  <c r="AR124" i="41"/>
  <c r="AO124" i="41"/>
  <c r="AT123" i="41"/>
  <c r="AR123" i="41"/>
  <c r="AO123" i="41"/>
  <c r="AT122" i="41"/>
  <c r="AR122" i="41"/>
  <c r="AO122" i="41"/>
  <c r="AT121" i="41"/>
  <c r="AR121" i="41"/>
  <c r="AO121" i="41"/>
  <c r="AT120" i="41"/>
  <c r="AR120" i="41"/>
  <c r="AO120" i="41"/>
  <c r="F120" i="41"/>
  <c r="G120" i="41" s="1"/>
  <c r="P120" i="41" s="1"/>
  <c r="AT119" i="41"/>
  <c r="AR119" i="41"/>
  <c r="AO119" i="41"/>
  <c r="AT118" i="41"/>
  <c r="AR118" i="41"/>
  <c r="AO118" i="41"/>
  <c r="J118" i="41"/>
  <c r="AT117" i="41"/>
  <c r="AR117" i="41"/>
  <c r="AO117" i="41"/>
  <c r="AT116" i="41"/>
  <c r="AR116" i="41"/>
  <c r="AO116" i="41"/>
  <c r="F116" i="41"/>
  <c r="G116" i="41" s="1"/>
  <c r="Y116" i="41" s="1"/>
  <c r="AT115" i="41"/>
  <c r="AR115" i="41"/>
  <c r="AO115" i="41"/>
  <c r="AT114" i="41"/>
  <c r="AR114" i="41"/>
  <c r="AO114" i="41"/>
  <c r="AT113" i="41"/>
  <c r="AR113" i="41"/>
  <c r="AO113" i="41"/>
  <c r="AT112" i="41"/>
  <c r="AR112" i="41"/>
  <c r="AO112" i="41"/>
  <c r="F112" i="41"/>
  <c r="G112" i="41" s="1"/>
  <c r="AT111" i="41"/>
  <c r="AR111" i="41"/>
  <c r="AO111" i="41"/>
  <c r="AT110" i="41"/>
  <c r="AR110" i="41"/>
  <c r="AO110" i="41"/>
  <c r="J110" i="41"/>
  <c r="M110" i="41" s="1"/>
  <c r="AT109" i="41"/>
  <c r="AR109" i="41"/>
  <c r="AO109" i="41"/>
  <c r="AT108" i="41"/>
  <c r="AR108" i="41"/>
  <c r="AO108" i="41"/>
  <c r="F108" i="41"/>
  <c r="G108" i="41" s="1"/>
  <c r="AT107" i="41"/>
  <c r="AR107" i="41"/>
  <c r="AO107" i="41"/>
  <c r="AT106" i="41"/>
  <c r="AR106" i="41"/>
  <c r="AO106" i="41"/>
  <c r="AT105" i="41"/>
  <c r="AR105" i="41"/>
  <c r="AO105" i="41"/>
  <c r="AT104" i="41"/>
  <c r="AR104" i="41"/>
  <c r="AO104" i="41"/>
  <c r="F104" i="41"/>
  <c r="G104" i="41" s="1"/>
  <c r="Z104" i="41" s="1"/>
  <c r="AZ104" i="41" s="1"/>
  <c r="AT103" i="41"/>
  <c r="AR103" i="41"/>
  <c r="AO103" i="41"/>
  <c r="AT102" i="41"/>
  <c r="AR102" i="41"/>
  <c r="AO102" i="41"/>
  <c r="AT101" i="41"/>
  <c r="AR101" i="41"/>
  <c r="AO101" i="41"/>
  <c r="J101" i="41"/>
  <c r="L101" i="41" s="1"/>
  <c r="AT100" i="41"/>
  <c r="AR100" i="41"/>
  <c r="AO100" i="41"/>
  <c r="AT99" i="41"/>
  <c r="AR99" i="41"/>
  <c r="AO99" i="41"/>
  <c r="AT98" i="41"/>
  <c r="AR98" i="41"/>
  <c r="AO98" i="41"/>
  <c r="AT97" i="41"/>
  <c r="AR97" i="41"/>
  <c r="AO97" i="41"/>
  <c r="AT96" i="41"/>
  <c r="AR96" i="41"/>
  <c r="AO96" i="41"/>
  <c r="F96" i="41"/>
  <c r="G96" i="41" s="1"/>
  <c r="AT95" i="41"/>
  <c r="AR95" i="41"/>
  <c r="AO95" i="41"/>
  <c r="AT94" i="41"/>
  <c r="AR94" i="41"/>
  <c r="AO94" i="41"/>
  <c r="J94" i="41"/>
  <c r="L94" i="41" s="1"/>
  <c r="F94" i="41"/>
  <c r="G94" i="41" s="1"/>
  <c r="AT93" i="41"/>
  <c r="AR93" i="41"/>
  <c r="AO93" i="41"/>
  <c r="AT92" i="41"/>
  <c r="AR92" i="41"/>
  <c r="AO92" i="41"/>
  <c r="AT91" i="41"/>
  <c r="AR91" i="41"/>
  <c r="AO91" i="41"/>
  <c r="AT90" i="41"/>
  <c r="AR90" i="41"/>
  <c r="AO90" i="41"/>
  <c r="AT89" i="41"/>
  <c r="AR89" i="41"/>
  <c r="AO89" i="41"/>
  <c r="AT88" i="41"/>
  <c r="AR88" i="41"/>
  <c r="AO88" i="41"/>
  <c r="AT87" i="41"/>
  <c r="AR87" i="41"/>
  <c r="AO87" i="41"/>
  <c r="AT86" i="41"/>
  <c r="AR86" i="41"/>
  <c r="AO86" i="41"/>
  <c r="J86" i="41"/>
  <c r="M86" i="41" s="1"/>
  <c r="AT85" i="41"/>
  <c r="AR85" i="41"/>
  <c r="AO85" i="41"/>
  <c r="J85" i="41"/>
  <c r="N85" i="41" s="1"/>
  <c r="AT84" i="41"/>
  <c r="AR84" i="41"/>
  <c r="AO84" i="41"/>
  <c r="AT83" i="41"/>
  <c r="AR83" i="41"/>
  <c r="AO83" i="41"/>
  <c r="AT82" i="41"/>
  <c r="AR82" i="41"/>
  <c r="AO82" i="41"/>
  <c r="AT81" i="41"/>
  <c r="AR81" i="41"/>
  <c r="AO81" i="41"/>
  <c r="AT80" i="41"/>
  <c r="AR80" i="41"/>
  <c r="AO80" i="41"/>
  <c r="AT79" i="41"/>
  <c r="AR79" i="41"/>
  <c r="AO79" i="41"/>
  <c r="AT78" i="41"/>
  <c r="AR78" i="41"/>
  <c r="AO78" i="41"/>
  <c r="J78" i="41"/>
  <c r="L78" i="41" s="1"/>
  <c r="F78" i="41"/>
  <c r="G78" i="41" s="1"/>
  <c r="W78" i="41" s="1"/>
  <c r="AT77" i="41"/>
  <c r="AR77" i="41"/>
  <c r="AO77" i="41"/>
  <c r="AT76" i="41"/>
  <c r="AR76" i="41"/>
  <c r="AO76" i="41"/>
  <c r="AT75" i="41"/>
  <c r="AR75" i="41"/>
  <c r="AO75" i="41"/>
  <c r="AT74" i="41"/>
  <c r="AR74" i="41"/>
  <c r="AO74" i="41"/>
  <c r="AT73" i="41"/>
  <c r="AR73" i="41"/>
  <c r="AO73" i="41"/>
  <c r="AT72" i="41"/>
  <c r="AR72" i="41"/>
  <c r="AO72" i="41"/>
  <c r="AT71" i="41"/>
  <c r="AR71" i="41"/>
  <c r="AO71" i="41"/>
  <c r="AT70" i="41"/>
  <c r="AR70" i="41"/>
  <c r="AO70" i="41"/>
  <c r="J70" i="41"/>
  <c r="AT69" i="41"/>
  <c r="AR69" i="41"/>
  <c r="AO69" i="41"/>
  <c r="AT68" i="41"/>
  <c r="AR68" i="41"/>
  <c r="AO68" i="41"/>
  <c r="AT67" i="41"/>
  <c r="AR67" i="41"/>
  <c r="AO67" i="41"/>
  <c r="AT66" i="41"/>
  <c r="AO66" i="41"/>
  <c r="AT65" i="41"/>
  <c r="AT64" i="41"/>
  <c r="AT63" i="41"/>
  <c r="AT62" i="41"/>
  <c r="J62" i="41"/>
  <c r="N62" i="41" s="1"/>
  <c r="AT61" i="41"/>
  <c r="J61" i="41"/>
  <c r="AT60" i="41"/>
  <c r="AT59" i="41"/>
  <c r="AH59" i="41"/>
  <c r="AT58" i="41"/>
  <c r="AT57" i="41"/>
  <c r="AT56" i="41"/>
  <c r="AT55" i="41"/>
  <c r="AT54" i="41"/>
  <c r="J54" i="41"/>
  <c r="N54" i="41" s="1"/>
  <c r="AT53" i="41"/>
  <c r="J53" i="41"/>
  <c r="M53" i="41" s="1"/>
  <c r="AG53" i="41" s="1"/>
  <c r="AH53" i="41"/>
  <c r="AT52" i="41"/>
  <c r="D52" i="41"/>
  <c r="AT51" i="41"/>
  <c r="F51" i="41"/>
  <c r="G51" i="41" s="1"/>
  <c r="AT50" i="41"/>
  <c r="AT49" i="41"/>
  <c r="AJ49" i="41"/>
  <c r="AL49" i="41" s="1"/>
  <c r="AT48" i="41"/>
  <c r="AJ48" i="41"/>
  <c r="AL48" i="41" s="1"/>
  <c r="AT47" i="41"/>
  <c r="AJ47" i="41"/>
  <c r="AL47" i="41" s="1"/>
  <c r="F47" i="41"/>
  <c r="G47" i="41" s="1"/>
  <c r="Z47" i="41" s="1"/>
  <c r="AZ47" i="41" s="1"/>
  <c r="AT46" i="41"/>
  <c r="AJ46" i="41"/>
  <c r="AL46" i="41" s="1"/>
  <c r="J46" i="41"/>
  <c r="M46" i="41" s="1"/>
  <c r="AT45" i="41"/>
  <c r="AJ45" i="41"/>
  <c r="AL45" i="41" s="1"/>
  <c r="F45" i="41"/>
  <c r="G45" i="41" s="1"/>
  <c r="AU45" i="41" s="1"/>
  <c r="AT44" i="41"/>
  <c r="AJ44" i="41"/>
  <c r="AL44" i="41" s="1"/>
  <c r="J44" i="41"/>
  <c r="L44" i="41" s="1"/>
  <c r="A44" i="41"/>
  <c r="AT43" i="41"/>
  <c r="AJ43" i="41"/>
  <c r="AL43" i="41" s="1"/>
  <c r="D43" i="41"/>
  <c r="AT42" i="41"/>
  <c r="AJ42" i="41"/>
  <c r="AL42" i="41" s="1"/>
  <c r="J42" i="41"/>
  <c r="N42" i="41" s="1"/>
  <c r="AT41" i="41"/>
  <c r="AJ41" i="41"/>
  <c r="AK41" i="41" s="1"/>
  <c r="AT40" i="41"/>
  <c r="AJ40" i="41"/>
  <c r="AK40" i="41" s="1"/>
  <c r="A40" i="41"/>
  <c r="AT39" i="41"/>
  <c r="AJ39" i="41"/>
  <c r="AK39" i="41" s="1"/>
  <c r="AH39" i="41"/>
  <c r="D39" i="41"/>
  <c r="AT38" i="41"/>
  <c r="AJ38" i="41"/>
  <c r="AK38" i="41" s="1"/>
  <c r="AT37" i="41"/>
  <c r="AJ37" i="41"/>
  <c r="AK37" i="41" s="1"/>
  <c r="AH37" i="41"/>
  <c r="D37" i="41"/>
  <c r="AT36" i="41"/>
  <c r="AJ36" i="41"/>
  <c r="AK36" i="41" s="1"/>
  <c r="AT35" i="41"/>
  <c r="AJ35" i="41"/>
  <c r="AK35" i="41" s="1"/>
  <c r="AT34" i="41"/>
  <c r="AJ34" i="41"/>
  <c r="AK34" i="41" s="1"/>
  <c r="AT33" i="41"/>
  <c r="AT32" i="41"/>
  <c r="AT31" i="41"/>
  <c r="AT30" i="41"/>
  <c r="J30" i="41"/>
  <c r="AT29" i="41"/>
  <c r="J29" i="41"/>
  <c r="M29" i="41" s="1"/>
  <c r="AT28" i="41"/>
  <c r="AT27" i="41"/>
  <c r="AT26" i="41"/>
  <c r="J26" i="41"/>
  <c r="AT25" i="41"/>
  <c r="AO25" i="41"/>
  <c r="AT24" i="41"/>
  <c r="AO24" i="41"/>
  <c r="AT23" i="41"/>
  <c r="AO23" i="41"/>
  <c r="AH23" i="41"/>
  <c r="AT22" i="41"/>
  <c r="AO22" i="41"/>
  <c r="J22" i="41"/>
  <c r="AT21" i="41"/>
  <c r="AO21" i="41"/>
  <c r="AH21" i="41"/>
  <c r="AT20" i="41"/>
  <c r="AO20" i="41"/>
  <c r="D20" i="41"/>
  <c r="AT19" i="41"/>
  <c r="AO19" i="41"/>
  <c r="F19" i="41"/>
  <c r="G19" i="41" s="1"/>
  <c r="R19" i="41" s="1"/>
  <c r="AT18" i="41"/>
  <c r="AO18" i="41"/>
  <c r="AT17" i="41"/>
  <c r="AO17" i="41"/>
  <c r="AT16" i="41"/>
  <c r="AO16" i="41"/>
  <c r="J16" i="41"/>
  <c r="AT15" i="41"/>
  <c r="AO15" i="41"/>
  <c r="F15" i="41"/>
  <c r="G15" i="41" s="1"/>
  <c r="R15" i="41" s="1"/>
  <c r="AT14" i="41"/>
  <c r="AO14" i="41"/>
  <c r="J14" i="41"/>
  <c r="M14" i="41" s="1"/>
  <c r="AT13" i="41"/>
  <c r="AO13" i="41"/>
  <c r="F13" i="41"/>
  <c r="G13" i="41" s="1"/>
  <c r="Q13" i="41" s="1"/>
  <c r="BA13" i="41" s="1"/>
  <c r="BB13" i="41" s="1"/>
  <c r="D13" i="41"/>
  <c r="AT12" i="41"/>
  <c r="AO12" i="41"/>
  <c r="AT11" i="41"/>
  <c r="AO11" i="41"/>
  <c r="AT10" i="41"/>
  <c r="AO10" i="41"/>
  <c r="AT9" i="41"/>
  <c r="AO9" i="41"/>
  <c r="AT8" i="41"/>
  <c r="AO8" i="41"/>
  <c r="AT7" i="41"/>
  <c r="AO7" i="41"/>
  <c r="AH7" i="41"/>
  <c r="A7" i="41"/>
  <c r="AT6" i="41"/>
  <c r="AO6" i="41"/>
  <c r="AT5" i="41"/>
  <c r="AO5" i="41"/>
  <c r="AH5" i="41"/>
  <c r="AT4" i="41"/>
  <c r="AO4" i="41"/>
  <c r="J4" i="41"/>
  <c r="M4" i="41" s="1"/>
  <c r="AT3" i="41"/>
  <c r="AO3" i="41"/>
  <c r="AT2" i="41"/>
  <c r="AO2" i="41"/>
  <c r="AC2" i="41"/>
  <c r="F2" i="41"/>
  <c r="G2" i="41" s="1"/>
  <c r="S2" i="41" s="1"/>
  <c r="J9" i="40"/>
  <c r="J25" i="40"/>
  <c r="L25" i="40" s="1"/>
  <c r="J33" i="40"/>
  <c r="M33" i="40" s="1"/>
  <c r="J73" i="40"/>
  <c r="N73" i="40" s="1"/>
  <c r="J97" i="40"/>
  <c r="J105" i="40"/>
  <c r="J113" i="40"/>
  <c r="L113" i="40" s="1"/>
  <c r="F18" i="40"/>
  <c r="G18" i="40" s="1"/>
  <c r="F34" i="40"/>
  <c r="G34" i="40" s="1"/>
  <c r="AH42" i="40"/>
  <c r="F50" i="40"/>
  <c r="G50" i="40" s="1"/>
  <c r="AA50" i="40" s="1"/>
  <c r="F66" i="40"/>
  <c r="G66" i="40" s="1"/>
  <c r="F82" i="40"/>
  <c r="G82" i="40" s="1"/>
  <c r="F90" i="40"/>
  <c r="G90" i="40" s="1"/>
  <c r="F98" i="40"/>
  <c r="G98" i="40" s="1"/>
  <c r="AB98" i="40" s="1"/>
  <c r="F106" i="40"/>
  <c r="G106" i="40" s="1"/>
  <c r="AE145" i="40" a="1"/>
  <c r="AE145" i="40"/>
  <c r="AE144" i="40" a="1"/>
  <c r="AE144" i="40" s="1"/>
  <c r="AE143" i="40" a="1"/>
  <c r="AE143" i="40" s="1"/>
  <c r="AE142" i="40" a="1"/>
  <c r="AE142" i="40" s="1"/>
  <c r="AE141" i="40" a="1"/>
  <c r="AE141" i="40" s="1"/>
  <c r="AE140" i="40" a="1"/>
  <c r="AE140" i="40" s="1"/>
  <c r="AE139" i="40" a="1"/>
  <c r="AE139" i="40" s="1"/>
  <c r="AE138" i="40" a="1"/>
  <c r="AE138" i="40" s="1"/>
  <c r="AE137" i="40" a="1"/>
  <c r="AE137" i="40" s="1"/>
  <c r="AE136" i="40" a="1"/>
  <c r="AE136" i="40" s="1"/>
  <c r="AE135" i="40" a="1"/>
  <c r="AE135" i="40" s="1"/>
  <c r="AE134" i="40" a="1"/>
  <c r="AE134" i="40" s="1"/>
  <c r="AE133" i="40" a="1"/>
  <c r="AE133" i="40" s="1"/>
  <c r="AE132" i="40" a="1"/>
  <c r="AE132" i="40" s="1"/>
  <c r="AE131" i="40" a="1"/>
  <c r="AE131" i="40" s="1"/>
  <c r="AE130" i="40" a="1"/>
  <c r="AE130" i="40" s="1"/>
  <c r="AT129" i="40"/>
  <c r="AR129" i="40"/>
  <c r="AO129" i="40"/>
  <c r="AT128" i="40"/>
  <c r="AR128" i="40"/>
  <c r="AO128" i="40"/>
  <c r="F128" i="40"/>
  <c r="G128" i="40" s="1"/>
  <c r="AT127" i="40"/>
  <c r="AR127" i="40"/>
  <c r="AO127" i="40"/>
  <c r="AT126" i="40"/>
  <c r="AR126" i="40"/>
  <c r="AO126" i="40"/>
  <c r="J126" i="40"/>
  <c r="AT125" i="40"/>
  <c r="AR125" i="40"/>
  <c r="AO125" i="40"/>
  <c r="AT124" i="40"/>
  <c r="AR124" i="40"/>
  <c r="AO124" i="40"/>
  <c r="AT123" i="40"/>
  <c r="AR123" i="40"/>
  <c r="AO123" i="40"/>
  <c r="J123" i="40"/>
  <c r="L123" i="40" s="1"/>
  <c r="AT122" i="40"/>
  <c r="AR122" i="40"/>
  <c r="AO122" i="40"/>
  <c r="AT121" i="40"/>
  <c r="AR121" i="40"/>
  <c r="AO121" i="40"/>
  <c r="AT120" i="40"/>
  <c r="AR120" i="40"/>
  <c r="AO120" i="40"/>
  <c r="F120" i="40"/>
  <c r="G120" i="40" s="1"/>
  <c r="AT119" i="40"/>
  <c r="AR119" i="40"/>
  <c r="AO119" i="40"/>
  <c r="AT118" i="40"/>
  <c r="AR118" i="40"/>
  <c r="AO118" i="40"/>
  <c r="J118" i="40"/>
  <c r="AT117" i="40"/>
  <c r="AR117" i="40"/>
  <c r="AO117" i="40"/>
  <c r="AT116" i="40"/>
  <c r="AR116" i="40"/>
  <c r="AO116" i="40"/>
  <c r="J116" i="40"/>
  <c r="L116" i="40" s="1"/>
  <c r="AT115" i="40"/>
  <c r="AR115" i="40"/>
  <c r="AO115" i="40"/>
  <c r="F115" i="40"/>
  <c r="G115" i="40" s="1"/>
  <c r="W115" i="40" s="1"/>
  <c r="AT114" i="40"/>
  <c r="AR114" i="40"/>
  <c r="AO114" i="40"/>
  <c r="AT113" i="40"/>
  <c r="AR113" i="40"/>
  <c r="AO113" i="40"/>
  <c r="AT112" i="40"/>
  <c r="AR112" i="40"/>
  <c r="AO112" i="40"/>
  <c r="F112" i="40"/>
  <c r="G112" i="40" s="1"/>
  <c r="AT111" i="40"/>
  <c r="AR111" i="40"/>
  <c r="AO111" i="40"/>
  <c r="AT110" i="40"/>
  <c r="AR110" i="40"/>
  <c r="AO110" i="40"/>
  <c r="J110" i="40"/>
  <c r="M110" i="40" s="1"/>
  <c r="AT109" i="40"/>
  <c r="AR109" i="40"/>
  <c r="AO109" i="40"/>
  <c r="AT108" i="40"/>
  <c r="AR108" i="40"/>
  <c r="AO108" i="40"/>
  <c r="AT107" i="40"/>
  <c r="AR107" i="40"/>
  <c r="AO107" i="40"/>
  <c r="F107" i="40"/>
  <c r="G107" i="40" s="1"/>
  <c r="S107" i="40" s="1"/>
  <c r="AT106" i="40"/>
  <c r="AR106" i="40"/>
  <c r="AO106" i="40"/>
  <c r="AT105" i="40"/>
  <c r="AR105" i="40"/>
  <c r="AO105" i="40"/>
  <c r="AT104" i="40"/>
  <c r="AR104" i="40"/>
  <c r="AO104" i="40"/>
  <c r="AT103" i="40"/>
  <c r="AR103" i="40"/>
  <c r="AO103" i="40"/>
  <c r="AT102" i="40"/>
  <c r="AR102" i="40"/>
  <c r="AO102" i="40"/>
  <c r="AT101" i="40"/>
  <c r="AR101" i="40"/>
  <c r="AO101" i="40"/>
  <c r="AT100" i="40"/>
  <c r="AR100" i="40"/>
  <c r="AO100" i="40"/>
  <c r="F100" i="40"/>
  <c r="G100" i="40" s="1"/>
  <c r="AB100" i="40" s="1"/>
  <c r="AT99" i="40"/>
  <c r="AR99" i="40"/>
  <c r="AO99" i="40"/>
  <c r="AT98" i="40"/>
  <c r="AR98" i="40"/>
  <c r="AO98" i="40"/>
  <c r="AT97" i="40"/>
  <c r="AR97" i="40"/>
  <c r="AO97" i="40"/>
  <c r="AT96" i="40"/>
  <c r="AR96" i="40"/>
  <c r="AO96" i="40"/>
  <c r="AT95" i="40"/>
  <c r="AR95" i="40"/>
  <c r="AO95" i="40"/>
  <c r="AT94" i="40"/>
  <c r="AR94" i="40"/>
  <c r="AO94" i="40"/>
  <c r="J94" i="40"/>
  <c r="AT93" i="40"/>
  <c r="AR93" i="40"/>
  <c r="AO93" i="40"/>
  <c r="AT92" i="40"/>
  <c r="AR92" i="40"/>
  <c r="AO92" i="40"/>
  <c r="AT91" i="40"/>
  <c r="AR91" i="40"/>
  <c r="AO91" i="40"/>
  <c r="J91" i="40"/>
  <c r="L91" i="40" s="1"/>
  <c r="F91" i="40"/>
  <c r="G91" i="40" s="1"/>
  <c r="AS91" i="40" s="1"/>
  <c r="AF91" i="40" s="1"/>
  <c r="AT90" i="40"/>
  <c r="AR90" i="40"/>
  <c r="AO90" i="40"/>
  <c r="AT89" i="40"/>
  <c r="AR89" i="40"/>
  <c r="AO89" i="40"/>
  <c r="AT88" i="40"/>
  <c r="AR88" i="40"/>
  <c r="AO88" i="40"/>
  <c r="AT87" i="40"/>
  <c r="AR87" i="40"/>
  <c r="AO87" i="40"/>
  <c r="AT86" i="40"/>
  <c r="AR86" i="40"/>
  <c r="AO86" i="40"/>
  <c r="AT85" i="40"/>
  <c r="AR85" i="40"/>
  <c r="AO85" i="40"/>
  <c r="AT84" i="40"/>
  <c r="AR84" i="40"/>
  <c r="AO84" i="40"/>
  <c r="AT83" i="40"/>
  <c r="AR83" i="40"/>
  <c r="AO83" i="40"/>
  <c r="F83" i="40"/>
  <c r="G83" i="40" s="1"/>
  <c r="AT82" i="40"/>
  <c r="AR82" i="40"/>
  <c r="AO82" i="40"/>
  <c r="AT81" i="40"/>
  <c r="AR81" i="40"/>
  <c r="AO81" i="40"/>
  <c r="AT80" i="40"/>
  <c r="AR80" i="40"/>
  <c r="AO80" i="40"/>
  <c r="F80" i="40"/>
  <c r="G80" i="40" s="1"/>
  <c r="P80" i="40" s="1"/>
  <c r="AT79" i="40"/>
  <c r="AR79" i="40"/>
  <c r="AO79" i="40"/>
  <c r="AT78" i="40"/>
  <c r="AR78" i="40"/>
  <c r="AO78" i="40"/>
  <c r="J78" i="40"/>
  <c r="AT77" i="40"/>
  <c r="AR77" i="40"/>
  <c r="AO77" i="40"/>
  <c r="AT76" i="40"/>
  <c r="AR76" i="40"/>
  <c r="AO76" i="40"/>
  <c r="J76" i="40"/>
  <c r="AT75" i="40"/>
  <c r="AR75" i="40"/>
  <c r="AO75" i="40"/>
  <c r="F75" i="40"/>
  <c r="G75" i="40" s="1"/>
  <c r="S75" i="40" s="1"/>
  <c r="AT74" i="40"/>
  <c r="AR74" i="40"/>
  <c r="AO74" i="40"/>
  <c r="AT73" i="40"/>
  <c r="AR73" i="40"/>
  <c r="AO73" i="40"/>
  <c r="AT72" i="40"/>
  <c r="AR72" i="40"/>
  <c r="AO72" i="40"/>
  <c r="AT71" i="40"/>
  <c r="AR71" i="40"/>
  <c r="AO71" i="40"/>
  <c r="AT70" i="40"/>
  <c r="AR70" i="40"/>
  <c r="AO70" i="40"/>
  <c r="AT69" i="40"/>
  <c r="AR69" i="40"/>
  <c r="AO69" i="40"/>
  <c r="AT68" i="40"/>
  <c r="AR68" i="40"/>
  <c r="AO68" i="40"/>
  <c r="AT67" i="40"/>
  <c r="AR67" i="40"/>
  <c r="AO67" i="40"/>
  <c r="F67" i="40"/>
  <c r="G67" i="40" s="1"/>
  <c r="AT66" i="40"/>
  <c r="AO66" i="40"/>
  <c r="AT65" i="40"/>
  <c r="AT64" i="40"/>
  <c r="AT63" i="40"/>
  <c r="A63" i="40"/>
  <c r="AT62" i="40"/>
  <c r="D62" i="40"/>
  <c r="AT61" i="40"/>
  <c r="AT60" i="40"/>
  <c r="AT59" i="40"/>
  <c r="AT58" i="40"/>
  <c r="AT57" i="40"/>
  <c r="AT56" i="40"/>
  <c r="AH56" i="40"/>
  <c r="F56" i="40"/>
  <c r="G56" i="40" s="1"/>
  <c r="AT55" i="40"/>
  <c r="AT54" i="40"/>
  <c r="AT53" i="40"/>
  <c r="AT52" i="40"/>
  <c r="AT51" i="40"/>
  <c r="AH51" i="40"/>
  <c r="AT50" i="40"/>
  <c r="AT49" i="40"/>
  <c r="AJ49" i="40"/>
  <c r="AL49" i="40" s="1"/>
  <c r="AT48" i="40"/>
  <c r="AJ48" i="40"/>
  <c r="AL48" i="40" s="1"/>
  <c r="AH48" i="40"/>
  <c r="AT47" i="40"/>
  <c r="AJ47" i="40"/>
  <c r="AL47" i="40" s="1"/>
  <c r="D47" i="40"/>
  <c r="AT46" i="40"/>
  <c r="AJ46" i="40"/>
  <c r="AL46" i="40" s="1"/>
  <c r="J46" i="40"/>
  <c r="AT45" i="40"/>
  <c r="AJ45" i="40"/>
  <c r="AL45" i="40" s="1"/>
  <c r="AT44" i="40"/>
  <c r="AJ44" i="40"/>
  <c r="AL44" i="40" s="1"/>
  <c r="AT43" i="40"/>
  <c r="AJ43" i="40"/>
  <c r="AL43" i="40" s="1"/>
  <c r="AT42" i="40"/>
  <c r="AJ42" i="40"/>
  <c r="AL42" i="40" s="1"/>
  <c r="AT41" i="40"/>
  <c r="AJ41" i="40"/>
  <c r="AK41" i="40" s="1"/>
  <c r="AT40" i="40"/>
  <c r="AJ40" i="40"/>
  <c r="AK40" i="40" s="1"/>
  <c r="F40" i="40"/>
  <c r="G40" i="40" s="1"/>
  <c r="AH40" i="40"/>
  <c r="D40" i="40"/>
  <c r="AT39" i="40"/>
  <c r="AJ39" i="40"/>
  <c r="AK39" i="40" s="1"/>
  <c r="AT38" i="40"/>
  <c r="AJ38" i="40"/>
  <c r="AK38" i="40"/>
  <c r="AT37" i="40"/>
  <c r="AJ37" i="40"/>
  <c r="AK37" i="40" s="1"/>
  <c r="AH37" i="40"/>
  <c r="AT36" i="40"/>
  <c r="AJ36" i="40"/>
  <c r="AK36" i="40" s="1"/>
  <c r="AT35" i="40"/>
  <c r="AJ35" i="40"/>
  <c r="AK35" i="40" s="1"/>
  <c r="AT34" i="40"/>
  <c r="AJ34" i="40"/>
  <c r="AK34" i="40" s="1"/>
  <c r="AT33" i="40"/>
  <c r="AT32" i="40"/>
  <c r="F32" i="40"/>
  <c r="G32" i="40"/>
  <c r="Q32" i="40" s="1"/>
  <c r="BA32" i="40" s="1"/>
  <c r="AT31" i="40"/>
  <c r="AT30" i="40"/>
  <c r="J30" i="40"/>
  <c r="AT29" i="40"/>
  <c r="AT28" i="40"/>
  <c r="AT27" i="40"/>
  <c r="AH27" i="40"/>
  <c r="J27" i="40"/>
  <c r="F27" i="40"/>
  <c r="G27" i="40" s="1"/>
  <c r="V27" i="40" s="1"/>
  <c r="AY27" i="40" s="1"/>
  <c r="AT26" i="40"/>
  <c r="F26" i="40"/>
  <c r="G26" i="40" s="1"/>
  <c r="AT25" i="40"/>
  <c r="AO25" i="40"/>
  <c r="AT24" i="40"/>
  <c r="AO24" i="40"/>
  <c r="AH24" i="40"/>
  <c r="F24" i="40"/>
  <c r="G24" i="40" s="1"/>
  <c r="U24" i="40" s="1"/>
  <c r="AT23" i="40"/>
  <c r="AO23" i="40"/>
  <c r="AT22" i="40"/>
  <c r="AO22" i="40"/>
  <c r="J22" i="40"/>
  <c r="N22" i="40" s="1"/>
  <c r="A22" i="40"/>
  <c r="AT21" i="40"/>
  <c r="AO21" i="40"/>
  <c r="D21" i="40"/>
  <c r="AT20" i="40"/>
  <c r="AO20" i="40"/>
  <c r="AT19" i="40"/>
  <c r="AO19" i="40"/>
  <c r="AH19" i="40"/>
  <c r="F19" i="40"/>
  <c r="G19" i="40" s="1"/>
  <c r="AT18" i="40"/>
  <c r="AO18" i="40"/>
  <c r="AH18" i="40"/>
  <c r="AT17" i="40"/>
  <c r="AO17" i="40"/>
  <c r="AT16" i="40"/>
  <c r="AO16" i="40"/>
  <c r="AH16" i="40"/>
  <c r="F16" i="40"/>
  <c r="G16" i="40" s="1"/>
  <c r="R16" i="40" s="1"/>
  <c r="D16" i="40"/>
  <c r="AT15" i="40"/>
  <c r="AO15" i="40"/>
  <c r="AT14" i="40"/>
  <c r="AO14" i="40"/>
  <c r="AT13" i="40"/>
  <c r="AO13" i="40"/>
  <c r="F13" i="40"/>
  <c r="G13" i="40"/>
  <c r="AH13" i="40"/>
  <c r="AT12" i="40"/>
  <c r="AO12" i="40"/>
  <c r="AT11" i="40"/>
  <c r="AO11" i="40"/>
  <c r="AG11" i="40"/>
  <c r="F11" i="40"/>
  <c r="G11" i="40" s="1"/>
  <c r="AH11" i="40"/>
  <c r="AT10" i="40"/>
  <c r="AO10" i="40"/>
  <c r="AT9" i="40"/>
  <c r="AO9" i="40"/>
  <c r="AT8" i="40"/>
  <c r="AO8" i="40"/>
  <c r="AH8" i="40"/>
  <c r="F8" i="40"/>
  <c r="G8" i="40" s="1"/>
  <c r="AT7" i="40"/>
  <c r="AO7" i="40"/>
  <c r="AT6" i="40"/>
  <c r="AO6" i="40"/>
  <c r="AH6" i="40"/>
  <c r="A6" i="40"/>
  <c r="AT5" i="40"/>
  <c r="AO5" i="40"/>
  <c r="A5" i="40"/>
  <c r="AT4" i="40"/>
  <c r="AO4" i="40"/>
  <c r="AT3" i="40"/>
  <c r="AO3" i="40"/>
  <c r="F3" i="40"/>
  <c r="G3" i="40" s="1"/>
  <c r="AT2" i="40"/>
  <c r="AO2" i="40"/>
  <c r="AH2" i="40"/>
  <c r="AC2" i="40"/>
  <c r="J2" i="40"/>
  <c r="F2" i="40"/>
  <c r="G2" i="40" s="1"/>
  <c r="J17" i="39"/>
  <c r="N17" i="39" s="1"/>
  <c r="J41" i="39"/>
  <c r="N41" i="39" s="1"/>
  <c r="J73" i="39"/>
  <c r="L73" i="39" s="1"/>
  <c r="J89" i="39"/>
  <c r="M89" i="39" s="1"/>
  <c r="M91" i="39"/>
  <c r="J107" i="39"/>
  <c r="J115" i="39"/>
  <c r="AH10" i="39"/>
  <c r="F42" i="39"/>
  <c r="G42" i="39" s="1"/>
  <c r="P42" i="39" s="1"/>
  <c r="F62" i="39"/>
  <c r="G62" i="39" s="1"/>
  <c r="Y62" i="39" s="1"/>
  <c r="F66" i="39"/>
  <c r="G66" i="39" s="1"/>
  <c r="Q66" i="39" s="1"/>
  <c r="BA66" i="39" s="1"/>
  <c r="F78" i="39"/>
  <c r="G78" i="39" s="1"/>
  <c r="F90" i="39"/>
  <c r="G90" i="39" s="1"/>
  <c r="AE90" i="39" s="1" a="1"/>
  <c r="AE90" i="39" s="1"/>
  <c r="F95" i="39"/>
  <c r="G95" i="39" s="1"/>
  <c r="AB95" i="39" s="1"/>
  <c r="F103" i="39"/>
  <c r="G103" i="39" s="1"/>
  <c r="F110" i="39"/>
  <c r="G110" i="39" s="1"/>
  <c r="AE110" i="39" s="1" a="1"/>
  <c r="AE110" i="39" s="1"/>
  <c r="F119" i="39"/>
  <c r="G119" i="39" s="1"/>
  <c r="AE145" i="39" a="1"/>
  <c r="AE145" i="39" s="1"/>
  <c r="AE144" i="39" a="1"/>
  <c r="AE144" i="39" s="1"/>
  <c r="AE143" i="39" a="1"/>
  <c r="AE143" i="39" s="1"/>
  <c r="AE142" i="39" a="1"/>
  <c r="AE142" i="39" s="1"/>
  <c r="AE141" i="39" a="1"/>
  <c r="AE141" i="39" s="1"/>
  <c r="AE140" i="39" a="1"/>
  <c r="AE140" i="39" s="1"/>
  <c r="AE139" i="39" a="1"/>
  <c r="AE139" i="39" s="1"/>
  <c r="AE138" i="39" a="1"/>
  <c r="AE138" i="39" s="1"/>
  <c r="AE137" i="39" a="1"/>
  <c r="AE137" i="39" s="1"/>
  <c r="AE136" i="39" a="1"/>
  <c r="AE136" i="39" s="1"/>
  <c r="AE135" i="39" a="1"/>
  <c r="AE135" i="39" s="1"/>
  <c r="AE134" i="39" a="1"/>
  <c r="AE134" i="39" s="1"/>
  <c r="AE133" i="39" a="1"/>
  <c r="AE133" i="39" s="1"/>
  <c r="AE132" i="39" a="1"/>
  <c r="AE132" i="39" s="1"/>
  <c r="AE131" i="39" a="1"/>
  <c r="AE131" i="39" s="1"/>
  <c r="AE130" i="39" a="1"/>
  <c r="AE130" i="39" s="1"/>
  <c r="AT129" i="39"/>
  <c r="AR129" i="39"/>
  <c r="AO129" i="39"/>
  <c r="AT128" i="39"/>
  <c r="AR128" i="39"/>
  <c r="AO128" i="39"/>
  <c r="AT127" i="39"/>
  <c r="AR127" i="39"/>
  <c r="AO127" i="39"/>
  <c r="AT126" i="39"/>
  <c r="AR126" i="39"/>
  <c r="AO126" i="39"/>
  <c r="J126" i="39"/>
  <c r="N126" i="39" s="1"/>
  <c r="AT125" i="39"/>
  <c r="AR125" i="39"/>
  <c r="AO125" i="39"/>
  <c r="F125" i="39"/>
  <c r="G125" i="39" s="1"/>
  <c r="AT124" i="39"/>
  <c r="AR124" i="39"/>
  <c r="AO124" i="39"/>
  <c r="F124" i="39"/>
  <c r="G124" i="39" s="1"/>
  <c r="Z124" i="39" s="1"/>
  <c r="AZ124" i="39" s="1"/>
  <c r="AT123" i="39"/>
  <c r="AR123" i="39"/>
  <c r="AO123" i="39"/>
  <c r="J123" i="39"/>
  <c r="AT122" i="39"/>
  <c r="AR122" i="39"/>
  <c r="AO122" i="39"/>
  <c r="J122" i="39"/>
  <c r="N122" i="39" s="1"/>
  <c r="AT121" i="39"/>
  <c r="AR121" i="39"/>
  <c r="AO121" i="39"/>
  <c r="AT120" i="39"/>
  <c r="AR120" i="39"/>
  <c r="AO120" i="39"/>
  <c r="AT119" i="39"/>
  <c r="AR119" i="39"/>
  <c r="AO119" i="39"/>
  <c r="AT118" i="39"/>
  <c r="AR118" i="39"/>
  <c r="AO118" i="39"/>
  <c r="AT117" i="39"/>
  <c r="AR117" i="39"/>
  <c r="AO117" i="39"/>
  <c r="F117" i="39"/>
  <c r="G117" i="39" s="1"/>
  <c r="AT116" i="39"/>
  <c r="AR116" i="39"/>
  <c r="AO116" i="39"/>
  <c r="AT115" i="39"/>
  <c r="AR115" i="39"/>
  <c r="AO115" i="39"/>
  <c r="AT114" i="39"/>
  <c r="AR114" i="39"/>
  <c r="AO114" i="39"/>
  <c r="J114" i="39"/>
  <c r="N114" i="39" s="1"/>
  <c r="AT113" i="39"/>
  <c r="AR113" i="39"/>
  <c r="AO113" i="39"/>
  <c r="AT112" i="39"/>
  <c r="AR112" i="39"/>
  <c r="AO112" i="39"/>
  <c r="AT111" i="39"/>
  <c r="AR111" i="39"/>
  <c r="AO111" i="39"/>
  <c r="F111" i="39"/>
  <c r="G111" i="39" s="1"/>
  <c r="AT110" i="39"/>
  <c r="AR110" i="39"/>
  <c r="AO110" i="39"/>
  <c r="J110" i="39"/>
  <c r="N110" i="39" s="1"/>
  <c r="AT109" i="39"/>
  <c r="AR109" i="39"/>
  <c r="AO109" i="39"/>
  <c r="J109" i="39"/>
  <c r="F109" i="39"/>
  <c r="G109" i="39" s="1"/>
  <c r="AT108" i="39"/>
  <c r="AR108" i="39"/>
  <c r="AO108" i="39"/>
  <c r="F108" i="39"/>
  <c r="G108" i="39" s="1"/>
  <c r="AT107" i="39"/>
  <c r="AR107" i="39"/>
  <c r="AO107" i="39"/>
  <c r="AT106" i="39"/>
  <c r="AR106" i="39"/>
  <c r="AO106" i="39"/>
  <c r="AT105" i="39"/>
  <c r="AR105" i="39"/>
  <c r="AO105" i="39"/>
  <c r="AT104" i="39"/>
  <c r="AR104" i="39"/>
  <c r="AO104" i="39"/>
  <c r="AT103" i="39"/>
  <c r="AR103" i="39"/>
  <c r="AO103" i="39"/>
  <c r="AT102" i="39"/>
  <c r="AR102" i="39"/>
  <c r="AO102" i="39"/>
  <c r="AT101" i="39"/>
  <c r="AR101" i="39"/>
  <c r="AO101" i="39"/>
  <c r="F101" i="39"/>
  <c r="G101" i="39" s="1"/>
  <c r="AS101" i="39" s="1"/>
  <c r="AF101" i="39" s="1"/>
  <c r="AT100" i="39"/>
  <c r="AR100" i="39"/>
  <c r="AO100" i="39"/>
  <c r="AT99" i="39"/>
  <c r="AR99" i="39"/>
  <c r="AO99" i="39"/>
  <c r="J99" i="39"/>
  <c r="L99" i="39" s="1"/>
  <c r="AT98" i="39"/>
  <c r="AR98" i="39"/>
  <c r="AO98" i="39"/>
  <c r="AT97" i="39"/>
  <c r="AR97" i="39"/>
  <c r="AO97" i="39"/>
  <c r="AT96" i="39"/>
  <c r="AR96" i="39"/>
  <c r="AO96" i="39"/>
  <c r="AT95" i="39"/>
  <c r="AR95" i="39"/>
  <c r="AO95" i="39"/>
  <c r="AT94" i="39"/>
  <c r="AR94" i="39"/>
  <c r="AO94" i="39"/>
  <c r="AT93" i="39"/>
  <c r="AR93" i="39"/>
  <c r="AO93" i="39"/>
  <c r="AT92" i="39"/>
  <c r="AR92" i="39"/>
  <c r="AO92" i="39"/>
  <c r="AT91" i="39"/>
  <c r="AR91" i="39"/>
  <c r="AO91" i="39"/>
  <c r="AT90" i="39"/>
  <c r="AR90" i="39"/>
  <c r="AO90" i="39"/>
  <c r="AT89" i="39"/>
  <c r="AR89" i="39"/>
  <c r="AO89" i="39"/>
  <c r="AT88" i="39"/>
  <c r="AR88" i="39"/>
  <c r="AO88" i="39"/>
  <c r="F88" i="39"/>
  <c r="G88" i="39" s="1"/>
  <c r="AT87" i="39"/>
  <c r="AR87" i="39"/>
  <c r="AO87" i="39"/>
  <c r="AT86" i="39"/>
  <c r="AR86" i="39"/>
  <c r="AO86" i="39"/>
  <c r="AT85" i="39"/>
  <c r="AR85" i="39"/>
  <c r="AO85" i="39"/>
  <c r="AT84" i="39"/>
  <c r="AR84" i="39"/>
  <c r="AO84" i="39"/>
  <c r="AT83" i="39"/>
  <c r="AR83" i="39"/>
  <c r="AO83" i="39"/>
  <c r="J83" i="39"/>
  <c r="AT82" i="39"/>
  <c r="AR82" i="39"/>
  <c r="AO82" i="39"/>
  <c r="AT81" i="39"/>
  <c r="AR81" i="39"/>
  <c r="AO81" i="39"/>
  <c r="AT80" i="39"/>
  <c r="AR80" i="39"/>
  <c r="AO80" i="39"/>
  <c r="AT79" i="39"/>
  <c r="AR79" i="39"/>
  <c r="AO79" i="39"/>
  <c r="AT78" i="39"/>
  <c r="AR78" i="39"/>
  <c r="AO78" i="39"/>
  <c r="AT77" i="39"/>
  <c r="AR77" i="39"/>
  <c r="AO77" i="39"/>
  <c r="AT76" i="39"/>
  <c r="AR76" i="39"/>
  <c r="AO76" i="39"/>
  <c r="F76" i="39"/>
  <c r="G76" i="39" s="1"/>
  <c r="AE76" i="39" s="1" a="1"/>
  <c r="AE76" i="39" s="1"/>
  <c r="AT75" i="39"/>
  <c r="AR75" i="39"/>
  <c r="AO75" i="39"/>
  <c r="AT74" i="39"/>
  <c r="AR74" i="39"/>
  <c r="AO74" i="39"/>
  <c r="J74" i="39"/>
  <c r="AT73" i="39"/>
  <c r="AR73" i="39"/>
  <c r="AO73" i="39"/>
  <c r="AT72" i="39"/>
  <c r="AR72" i="39"/>
  <c r="AO72" i="39"/>
  <c r="F72" i="39"/>
  <c r="G72" i="39" s="1"/>
  <c r="AS72" i="39" s="1"/>
  <c r="AF72" i="39" s="1"/>
  <c r="AT71" i="39"/>
  <c r="AR71" i="39"/>
  <c r="AO71" i="39"/>
  <c r="AT70" i="39"/>
  <c r="AR70" i="39"/>
  <c r="AO70" i="39"/>
  <c r="AT69" i="39"/>
  <c r="AR69" i="39"/>
  <c r="AO69" i="39"/>
  <c r="F69" i="39"/>
  <c r="G69" i="39" s="1"/>
  <c r="Q69" i="39" s="1"/>
  <c r="BA69" i="39" s="1"/>
  <c r="AT68" i="39"/>
  <c r="AR68" i="39"/>
  <c r="AO68" i="39"/>
  <c r="AT67" i="39"/>
  <c r="AR67" i="39"/>
  <c r="AO67" i="39"/>
  <c r="J67" i="39"/>
  <c r="M67" i="39" s="1"/>
  <c r="L67" i="39"/>
  <c r="AT66" i="39"/>
  <c r="AO66" i="39"/>
  <c r="AT65" i="39"/>
  <c r="AT64" i="39"/>
  <c r="AT63" i="39"/>
  <c r="AT62" i="39"/>
  <c r="J62" i="39"/>
  <c r="M62" i="39" s="1"/>
  <c r="AT61" i="39"/>
  <c r="AT60" i="39"/>
  <c r="AT59" i="39"/>
  <c r="J59" i="39"/>
  <c r="N59" i="39" s="1"/>
  <c r="AT58" i="39"/>
  <c r="AT57" i="39"/>
  <c r="AT56" i="39"/>
  <c r="AT55" i="39"/>
  <c r="AT54" i="39"/>
  <c r="AH54" i="39"/>
  <c r="F54" i="39"/>
  <c r="G54" i="39" s="1"/>
  <c r="AT53" i="39"/>
  <c r="F53" i="39"/>
  <c r="G53" i="39" s="1"/>
  <c r="W53" i="39" s="1"/>
  <c r="AT52" i="39"/>
  <c r="AT51" i="39"/>
  <c r="AT50" i="39"/>
  <c r="AT49" i="39"/>
  <c r="AJ49" i="39"/>
  <c r="AL49" i="39" s="1"/>
  <c r="AT48" i="39"/>
  <c r="AJ48" i="39"/>
  <c r="AL48" i="39" s="1"/>
  <c r="AH48" i="39"/>
  <c r="AT47" i="39"/>
  <c r="AJ47" i="39"/>
  <c r="AL47" i="39" s="1"/>
  <c r="AT46" i="39"/>
  <c r="AJ46" i="39"/>
  <c r="AL46" i="39" s="1"/>
  <c r="J46" i="39"/>
  <c r="N46" i="39" s="1"/>
  <c r="AT45" i="39"/>
  <c r="AJ45" i="39"/>
  <c r="AL45" i="39"/>
  <c r="AT44" i="39"/>
  <c r="AJ44" i="39"/>
  <c r="AL44" i="39" s="1"/>
  <c r="AT43" i="39"/>
  <c r="AJ43" i="39"/>
  <c r="AL43" i="39" s="1"/>
  <c r="AH43" i="39"/>
  <c r="A43" i="39"/>
  <c r="AT42" i="39"/>
  <c r="AJ42" i="39"/>
  <c r="AL42" i="39" s="1"/>
  <c r="AT41" i="39"/>
  <c r="AJ41" i="39"/>
  <c r="AK41" i="39" s="1"/>
  <c r="AT40" i="39"/>
  <c r="AJ40" i="39"/>
  <c r="AK40" i="39" s="1"/>
  <c r="AT39" i="39"/>
  <c r="AJ39" i="39"/>
  <c r="AK39" i="39" s="1"/>
  <c r="AT38" i="39"/>
  <c r="AJ38" i="39"/>
  <c r="AK38" i="39" s="1"/>
  <c r="AT37" i="39"/>
  <c r="AJ37" i="39"/>
  <c r="AK37" i="39" s="1"/>
  <c r="AT36" i="39"/>
  <c r="AJ36" i="39"/>
  <c r="AK36" i="39" s="1"/>
  <c r="J36" i="39"/>
  <c r="AB36" i="39" s="1"/>
  <c r="F36" i="39"/>
  <c r="G36" i="39" s="1"/>
  <c r="AU36" i="39" s="1"/>
  <c r="D36" i="39"/>
  <c r="AT35" i="39"/>
  <c r="AJ35" i="39"/>
  <c r="AK35" i="39" s="1"/>
  <c r="AT34" i="39"/>
  <c r="AJ34" i="39"/>
  <c r="AK34" i="39" s="1"/>
  <c r="AT33" i="39"/>
  <c r="AT32" i="39"/>
  <c r="AH32" i="39"/>
  <c r="A32" i="39"/>
  <c r="AT31" i="39"/>
  <c r="AT30" i="39"/>
  <c r="AT29" i="39"/>
  <c r="AT28" i="39"/>
  <c r="D28" i="39"/>
  <c r="AT27" i="39"/>
  <c r="J27" i="39"/>
  <c r="N27" i="39" s="1"/>
  <c r="F27" i="39"/>
  <c r="G27" i="39" s="1"/>
  <c r="AT26" i="39"/>
  <c r="AT25" i="39"/>
  <c r="AO25" i="39"/>
  <c r="AT24" i="39"/>
  <c r="AO24" i="39"/>
  <c r="AT23" i="39"/>
  <c r="AO23" i="39"/>
  <c r="AT22" i="39"/>
  <c r="AO22" i="39"/>
  <c r="AT21" i="39"/>
  <c r="AO21" i="39"/>
  <c r="F21" i="39"/>
  <c r="G21" i="39" s="1"/>
  <c r="AT20" i="39"/>
  <c r="AO20" i="39"/>
  <c r="J20" i="39"/>
  <c r="N20" i="39" s="1"/>
  <c r="AT19" i="39"/>
  <c r="AO19" i="39"/>
  <c r="AH19" i="39"/>
  <c r="D19" i="39"/>
  <c r="AT18" i="39"/>
  <c r="AO18" i="39"/>
  <c r="AT17" i="39"/>
  <c r="AO17" i="39"/>
  <c r="AT16" i="39"/>
  <c r="AO16" i="39"/>
  <c r="D16" i="39"/>
  <c r="AT15" i="39"/>
  <c r="AO15" i="39"/>
  <c r="AT14" i="39"/>
  <c r="AO14" i="39"/>
  <c r="F14" i="39"/>
  <c r="G14" i="39" s="1"/>
  <c r="AT13" i="39"/>
  <c r="AO13" i="39"/>
  <c r="AT12" i="39"/>
  <c r="AO12" i="39"/>
  <c r="A12" i="39"/>
  <c r="AT11" i="39"/>
  <c r="AO11" i="39"/>
  <c r="J11" i="39"/>
  <c r="N11" i="39" s="1"/>
  <c r="F11" i="39"/>
  <c r="G11" i="39" s="1"/>
  <c r="V11" i="39" s="1"/>
  <c r="AY11" i="39" s="1"/>
  <c r="AT10" i="39"/>
  <c r="AO10" i="39"/>
  <c r="J10" i="39"/>
  <c r="AT9" i="39"/>
  <c r="AO9" i="39"/>
  <c r="J9" i="39"/>
  <c r="N9" i="39" s="1"/>
  <c r="AT8" i="39"/>
  <c r="AO8" i="39"/>
  <c r="AH8" i="39"/>
  <c r="D8" i="39"/>
  <c r="AT7" i="39"/>
  <c r="AO7" i="39"/>
  <c r="AT6" i="39"/>
  <c r="AO6" i="39"/>
  <c r="AT5" i="39"/>
  <c r="AO5" i="39"/>
  <c r="AT4" i="39"/>
  <c r="AO4" i="39"/>
  <c r="A4" i="39"/>
  <c r="AT3" i="39"/>
  <c r="AO3" i="39"/>
  <c r="J3" i="39"/>
  <c r="AT2" i="39"/>
  <c r="AO2" i="39"/>
  <c r="AC2" i="39"/>
  <c r="J2" i="39"/>
  <c r="M2" i="39" s="1"/>
  <c r="AE145" i="38" a="1"/>
  <c r="AE145" i="38" s="1"/>
  <c r="AE144" i="38" a="1"/>
  <c r="AE144" i="38" s="1"/>
  <c r="AE143" i="38" a="1"/>
  <c r="AE143" i="38" s="1"/>
  <c r="AE142" i="38" a="1"/>
  <c r="AE142" i="38" s="1"/>
  <c r="AE141" i="38" a="1"/>
  <c r="AE141" i="38" s="1"/>
  <c r="AE140" i="38" a="1"/>
  <c r="AE140" i="38" s="1"/>
  <c r="AE139" i="38" a="1"/>
  <c r="AE139" i="38" s="1"/>
  <c r="AE138" i="38" a="1"/>
  <c r="AE138" i="38" s="1"/>
  <c r="AE137" i="38" a="1"/>
  <c r="AE137" i="38" s="1"/>
  <c r="AE136" i="38" a="1"/>
  <c r="AE136" i="38" s="1"/>
  <c r="AE135" i="38" a="1"/>
  <c r="AE135" i="38" s="1"/>
  <c r="AE134" i="38" a="1"/>
  <c r="AE134" i="38" s="1"/>
  <c r="AE133" i="38" a="1"/>
  <c r="AE133" i="38" s="1"/>
  <c r="AE132" i="38" a="1"/>
  <c r="AE132" i="38" s="1"/>
  <c r="AE131" i="38" a="1"/>
  <c r="AE131" i="38" s="1"/>
  <c r="AE130" i="38" a="1"/>
  <c r="AE130" i="38" s="1"/>
  <c r="AT129" i="38"/>
  <c r="AR129" i="38"/>
  <c r="AO129" i="38"/>
  <c r="AT128" i="38"/>
  <c r="AR128" i="38"/>
  <c r="AO128" i="38"/>
  <c r="F128" i="38"/>
  <c r="G128" i="38" s="1"/>
  <c r="AT127" i="38"/>
  <c r="AR127" i="38"/>
  <c r="AO127" i="38"/>
  <c r="J127" i="38"/>
  <c r="AT126" i="38"/>
  <c r="AR126" i="38"/>
  <c r="AO126" i="38"/>
  <c r="J126" i="38"/>
  <c r="AT125" i="38"/>
  <c r="AR125" i="38"/>
  <c r="AO125" i="38"/>
  <c r="AT124" i="38"/>
  <c r="AR124" i="38"/>
  <c r="AO124" i="38"/>
  <c r="F124" i="38"/>
  <c r="G124" i="38" s="1"/>
  <c r="AT123" i="38"/>
  <c r="AR123" i="38"/>
  <c r="AO123" i="38"/>
  <c r="F123" i="38"/>
  <c r="G123" i="38" s="1"/>
  <c r="AT122" i="38"/>
  <c r="AR122" i="38"/>
  <c r="AO122" i="38"/>
  <c r="J122" i="38"/>
  <c r="N122" i="38" s="1"/>
  <c r="AT121" i="38"/>
  <c r="AR121" i="38"/>
  <c r="AO121" i="38"/>
  <c r="AT120" i="38"/>
  <c r="AR120" i="38"/>
  <c r="AO120" i="38"/>
  <c r="J120" i="38"/>
  <c r="M120" i="38" s="1"/>
  <c r="AT119" i="38"/>
  <c r="AR119" i="38"/>
  <c r="AO119" i="38"/>
  <c r="J119" i="38"/>
  <c r="AT118" i="38"/>
  <c r="AR118" i="38"/>
  <c r="AO118" i="38"/>
  <c r="J118" i="38"/>
  <c r="N118" i="38" s="1"/>
  <c r="AT117" i="38"/>
  <c r="AR117" i="38"/>
  <c r="AO117" i="38"/>
  <c r="AT116" i="38"/>
  <c r="AR116" i="38"/>
  <c r="AO116" i="38"/>
  <c r="AT115" i="38"/>
  <c r="AR115" i="38"/>
  <c r="AO115" i="38"/>
  <c r="AT114" i="38"/>
  <c r="AR114" i="38"/>
  <c r="AO114" i="38"/>
  <c r="J114" i="38"/>
  <c r="AT113" i="38"/>
  <c r="AR113" i="38"/>
  <c r="AO113" i="38"/>
  <c r="AT112" i="38"/>
  <c r="AR112" i="38"/>
  <c r="AO112" i="38"/>
  <c r="F112" i="38"/>
  <c r="G112" i="38" s="1"/>
  <c r="AT111" i="38"/>
  <c r="AR111" i="38"/>
  <c r="AO111" i="38"/>
  <c r="J111" i="38"/>
  <c r="L111" i="38" s="1"/>
  <c r="AT110" i="38"/>
  <c r="AR110" i="38"/>
  <c r="AO110" i="38"/>
  <c r="J110" i="38"/>
  <c r="L110" i="38" s="1"/>
  <c r="F110" i="38"/>
  <c r="G110" i="38" s="1"/>
  <c r="AT109" i="38"/>
  <c r="AR109" i="38"/>
  <c r="AO109" i="38"/>
  <c r="J109" i="38"/>
  <c r="Y109" i="38" s="1"/>
  <c r="F109" i="38"/>
  <c r="G109" i="38" s="1"/>
  <c r="AT108" i="38"/>
  <c r="AR108" i="38"/>
  <c r="AO108" i="38"/>
  <c r="F108" i="38"/>
  <c r="G108" i="38" s="1"/>
  <c r="AT107" i="38"/>
  <c r="AR107" i="38"/>
  <c r="AO107" i="38"/>
  <c r="AT106" i="38"/>
  <c r="AR106" i="38"/>
  <c r="AO106" i="38"/>
  <c r="J106" i="38"/>
  <c r="N106" i="38" s="1"/>
  <c r="AT105" i="38"/>
  <c r="AR105" i="38"/>
  <c r="AO105" i="38"/>
  <c r="AT104" i="38"/>
  <c r="AR104" i="38"/>
  <c r="AO104" i="38"/>
  <c r="AT103" i="38"/>
  <c r="AR103" i="38"/>
  <c r="AO103" i="38"/>
  <c r="J103" i="38"/>
  <c r="M103" i="38" s="1"/>
  <c r="AT102" i="38"/>
  <c r="AR102" i="38"/>
  <c r="AO102" i="38"/>
  <c r="AT101" i="38"/>
  <c r="AR101" i="38"/>
  <c r="AO101" i="38"/>
  <c r="J101" i="38"/>
  <c r="N101" i="38" s="1"/>
  <c r="AT100" i="38"/>
  <c r="AR100" i="38"/>
  <c r="AO100" i="38"/>
  <c r="F100" i="38"/>
  <c r="G100" i="38" s="1"/>
  <c r="AT99" i="38"/>
  <c r="AR99" i="38"/>
  <c r="AO99" i="38"/>
  <c r="F99" i="38"/>
  <c r="G99" i="38" s="1"/>
  <c r="Y99" i="38" s="1"/>
  <c r="AT98" i="38"/>
  <c r="AR98" i="38"/>
  <c r="AO98" i="38"/>
  <c r="J98" i="38"/>
  <c r="N98" i="38" s="1"/>
  <c r="AT97" i="38"/>
  <c r="AR97" i="38"/>
  <c r="AO97" i="38"/>
  <c r="AT96" i="38"/>
  <c r="AR96" i="38"/>
  <c r="AO96" i="38"/>
  <c r="AT95" i="38"/>
  <c r="AR95" i="38"/>
  <c r="AO95" i="38"/>
  <c r="J95" i="38"/>
  <c r="L95" i="38" s="1"/>
  <c r="F95" i="38"/>
  <c r="G95" i="38" s="1"/>
  <c r="Y95" i="38" s="1"/>
  <c r="AT94" i="38"/>
  <c r="AR94" i="38"/>
  <c r="AO94" i="38"/>
  <c r="J94" i="38"/>
  <c r="L94" i="38" s="1"/>
  <c r="D94" i="38"/>
  <c r="AT93" i="38"/>
  <c r="AR93" i="38"/>
  <c r="AO93" i="38"/>
  <c r="AT92" i="38"/>
  <c r="AR92" i="38"/>
  <c r="AO92" i="38"/>
  <c r="D92" i="38"/>
  <c r="AT91" i="38"/>
  <c r="AR91" i="38"/>
  <c r="AO91" i="38"/>
  <c r="J91" i="38"/>
  <c r="M91" i="38" s="1"/>
  <c r="AT90" i="38"/>
  <c r="AR90" i="38"/>
  <c r="AO90" i="38"/>
  <c r="AT89" i="38"/>
  <c r="AR89" i="38"/>
  <c r="AO89" i="38"/>
  <c r="AT88" i="38"/>
  <c r="AR88" i="38"/>
  <c r="AO88" i="38"/>
  <c r="J88" i="38"/>
  <c r="AT87" i="38"/>
  <c r="AR87" i="38"/>
  <c r="AO87" i="38"/>
  <c r="J87" i="38"/>
  <c r="AT86" i="38"/>
  <c r="AR86" i="38"/>
  <c r="AO86" i="38"/>
  <c r="AT85" i="38"/>
  <c r="AR85" i="38"/>
  <c r="AO85" i="38"/>
  <c r="AT84" i="38"/>
  <c r="AR84" i="38"/>
  <c r="AO84" i="38"/>
  <c r="J84" i="38"/>
  <c r="M84" i="38" s="1"/>
  <c r="AT83" i="38"/>
  <c r="AR83" i="38"/>
  <c r="AO83" i="38"/>
  <c r="J83" i="38"/>
  <c r="AT82" i="38"/>
  <c r="AR82" i="38"/>
  <c r="AO82" i="38"/>
  <c r="AT81" i="38"/>
  <c r="AR81" i="38"/>
  <c r="AO81" i="38"/>
  <c r="AT80" i="38"/>
  <c r="AR80" i="38"/>
  <c r="AO80" i="38"/>
  <c r="J80" i="38"/>
  <c r="AT79" i="38"/>
  <c r="AR79" i="38"/>
  <c r="AO79" i="38"/>
  <c r="J79" i="38"/>
  <c r="AT78" i="38"/>
  <c r="AR78" i="38"/>
  <c r="AO78" i="38"/>
  <c r="AT77" i="38"/>
  <c r="AR77" i="38"/>
  <c r="AO77" i="38"/>
  <c r="AT76" i="38"/>
  <c r="AR76" i="38"/>
  <c r="AO76" i="38"/>
  <c r="F76" i="38"/>
  <c r="G76" i="38" s="1"/>
  <c r="AT75" i="38"/>
  <c r="AR75" i="38"/>
  <c r="AO75" i="38"/>
  <c r="J75" i="38"/>
  <c r="AT74" i="38"/>
  <c r="AR74" i="38"/>
  <c r="AO74" i="38"/>
  <c r="AT73" i="38"/>
  <c r="AR73" i="38"/>
  <c r="AO73" i="38"/>
  <c r="AT72" i="38"/>
  <c r="AR72" i="38"/>
  <c r="AO72" i="38"/>
  <c r="J72" i="38"/>
  <c r="AT71" i="38"/>
  <c r="AR71" i="38"/>
  <c r="AO71" i="38"/>
  <c r="AT70" i="38"/>
  <c r="AR70" i="38"/>
  <c r="AO70" i="38"/>
  <c r="AT69" i="38"/>
  <c r="AR69" i="38"/>
  <c r="AO69" i="38"/>
  <c r="AT68" i="38"/>
  <c r="AR68" i="38"/>
  <c r="AO68" i="38"/>
  <c r="F68" i="38"/>
  <c r="G68" i="38"/>
  <c r="AT67" i="38"/>
  <c r="AR67" i="38"/>
  <c r="AO67" i="38"/>
  <c r="J67" i="38"/>
  <c r="N67" i="38" s="1"/>
  <c r="F67" i="38"/>
  <c r="G67" i="38" s="1"/>
  <c r="Z67" i="38" s="1"/>
  <c r="AZ67" i="38" s="1"/>
  <c r="AT66" i="38"/>
  <c r="AO66" i="38"/>
  <c r="AT65" i="38"/>
  <c r="AT64" i="38"/>
  <c r="AT63" i="38"/>
  <c r="J63" i="38"/>
  <c r="L63" i="38" s="1"/>
  <c r="AT62" i="38"/>
  <c r="AT61" i="38"/>
  <c r="J61" i="38"/>
  <c r="L61" i="38" s="1"/>
  <c r="AT60" i="38"/>
  <c r="J60" i="38"/>
  <c r="AH60" i="38"/>
  <c r="AT59" i="38"/>
  <c r="AH59" i="38"/>
  <c r="D59" i="38"/>
  <c r="AT58" i="38"/>
  <c r="AT57" i="38"/>
  <c r="AT56" i="38"/>
  <c r="J56" i="38"/>
  <c r="AT55" i="38"/>
  <c r="AT54" i="38"/>
  <c r="AT53" i="38"/>
  <c r="AH53" i="38"/>
  <c r="AT52" i="38"/>
  <c r="AH52" i="38"/>
  <c r="J52" i="38"/>
  <c r="A52" i="38"/>
  <c r="D52" i="38"/>
  <c r="AT51" i="38"/>
  <c r="AH51" i="38"/>
  <c r="D51" i="38"/>
  <c r="A51" i="38"/>
  <c r="AT50" i="38"/>
  <c r="AT49" i="38"/>
  <c r="AJ49" i="38"/>
  <c r="AL49" i="38" s="1"/>
  <c r="AT48" i="38"/>
  <c r="AJ48" i="38"/>
  <c r="AL48" i="38" s="1"/>
  <c r="J48" i="38"/>
  <c r="N48" i="38" s="1"/>
  <c r="AT47" i="38"/>
  <c r="AJ47" i="38"/>
  <c r="AL47" i="38" s="1"/>
  <c r="A47" i="38"/>
  <c r="AT46" i="38"/>
  <c r="AJ46" i="38"/>
  <c r="AL46" i="38" s="1"/>
  <c r="AT45" i="38"/>
  <c r="AJ45" i="38"/>
  <c r="AL45" i="38" s="1"/>
  <c r="J45" i="38"/>
  <c r="F45" i="38"/>
  <c r="G45" i="38" s="1"/>
  <c r="A45" i="38"/>
  <c r="AT44" i="38"/>
  <c r="AJ44" i="38"/>
  <c r="AL44" i="38" s="1"/>
  <c r="AH44" i="38"/>
  <c r="J44" i="38"/>
  <c r="F44" i="38"/>
  <c r="G44" i="38" s="1"/>
  <c r="AT43" i="38"/>
  <c r="AJ43" i="38"/>
  <c r="AL43" i="38" s="1"/>
  <c r="A43" i="38"/>
  <c r="AT42" i="38"/>
  <c r="AJ42" i="38"/>
  <c r="AL42" i="38" s="1"/>
  <c r="AT41" i="38"/>
  <c r="AJ41" i="38"/>
  <c r="AK41" i="38" s="1"/>
  <c r="AT40" i="38"/>
  <c r="AJ40" i="38"/>
  <c r="AK40" i="38" s="1"/>
  <c r="J40" i="38"/>
  <c r="F40" i="38"/>
  <c r="G40" i="38" s="1"/>
  <c r="AT39" i="38"/>
  <c r="AJ39" i="38"/>
  <c r="AK39" i="38" s="1"/>
  <c r="AT38" i="38"/>
  <c r="AJ38" i="38"/>
  <c r="AK38" i="38" s="1"/>
  <c r="AT37" i="38"/>
  <c r="AJ37" i="38"/>
  <c r="AK37" i="38" s="1"/>
  <c r="AH37" i="38"/>
  <c r="AT36" i="38"/>
  <c r="AJ36" i="38"/>
  <c r="AK36" i="38" s="1"/>
  <c r="J36" i="38"/>
  <c r="AT35" i="38"/>
  <c r="AJ35" i="38"/>
  <c r="AK35" i="38" s="1"/>
  <c r="AT34" i="38"/>
  <c r="AJ34" i="38"/>
  <c r="AK34" i="38" s="1"/>
  <c r="AT33" i="38"/>
  <c r="J33" i="38"/>
  <c r="AT32" i="38"/>
  <c r="J32" i="38"/>
  <c r="AH32" i="38"/>
  <c r="AT31" i="38"/>
  <c r="AT30" i="38"/>
  <c r="AT29" i="38"/>
  <c r="L29" i="38"/>
  <c r="F29" i="38"/>
  <c r="G29" i="38" s="1"/>
  <c r="AT28" i="38"/>
  <c r="J28" i="38"/>
  <c r="F28" i="38"/>
  <c r="G28" i="38" s="1"/>
  <c r="AH28" i="38"/>
  <c r="AT27" i="38"/>
  <c r="AT26" i="38"/>
  <c r="AT25" i="38"/>
  <c r="AO25" i="38"/>
  <c r="AT24" i="38"/>
  <c r="AO24" i="38"/>
  <c r="AH24" i="38"/>
  <c r="J24" i="38"/>
  <c r="L24" i="38" s="1"/>
  <c r="D24" i="38"/>
  <c r="A24" i="38"/>
  <c r="AT23" i="38"/>
  <c r="AO23" i="38"/>
  <c r="AT22" i="38"/>
  <c r="AO22" i="38"/>
  <c r="AT21" i="38"/>
  <c r="AO21" i="38"/>
  <c r="AT20" i="38"/>
  <c r="AO20" i="38"/>
  <c r="AH20" i="38"/>
  <c r="J20" i="38"/>
  <c r="F20" i="38"/>
  <c r="G20" i="38"/>
  <c r="D20" i="38"/>
  <c r="AT19" i="38"/>
  <c r="AO19" i="38"/>
  <c r="AH19" i="38"/>
  <c r="F19" i="38"/>
  <c r="G19" i="38" s="1"/>
  <c r="V19" i="38" s="1"/>
  <c r="AY19" i="38" s="1"/>
  <c r="AT18" i="38"/>
  <c r="AO18" i="38"/>
  <c r="F18" i="38"/>
  <c r="G18" i="38" s="1"/>
  <c r="AT17" i="38"/>
  <c r="AO17" i="38"/>
  <c r="AT16" i="38"/>
  <c r="AO16" i="38"/>
  <c r="J16" i="38"/>
  <c r="Y16" i="38" s="1"/>
  <c r="F16" i="38"/>
  <c r="G16" i="38" s="1"/>
  <c r="AT15" i="38"/>
  <c r="AO15" i="38"/>
  <c r="J15" i="38"/>
  <c r="AT14" i="38"/>
  <c r="AO14" i="38"/>
  <c r="F14" i="38"/>
  <c r="G14" i="38" s="1"/>
  <c r="P14" i="38" s="1"/>
  <c r="D14" i="38"/>
  <c r="AT13" i="38"/>
  <c r="AO13" i="38"/>
  <c r="J13" i="38"/>
  <c r="M13" i="38" s="1"/>
  <c r="AG13" i="38" s="1"/>
  <c r="A13" i="38"/>
  <c r="AT12" i="38"/>
  <c r="AO12" i="38"/>
  <c r="F12" i="38"/>
  <c r="G12" i="38" s="1"/>
  <c r="AB12" i="38" s="1"/>
  <c r="AH12" i="38"/>
  <c r="D12" i="38"/>
  <c r="AT11" i="38"/>
  <c r="AO11" i="38"/>
  <c r="AH11" i="38"/>
  <c r="AT10" i="38"/>
  <c r="AO10" i="38"/>
  <c r="J10" i="38"/>
  <c r="N10" i="38" s="1"/>
  <c r="AT9" i="38"/>
  <c r="AO9" i="38"/>
  <c r="AT8" i="38"/>
  <c r="AO8" i="38"/>
  <c r="AH8" i="38"/>
  <c r="J8" i="38"/>
  <c r="N8" i="38" s="1"/>
  <c r="AT7" i="38"/>
  <c r="AO7" i="38"/>
  <c r="AH7" i="38"/>
  <c r="D7" i="38"/>
  <c r="AT6" i="38"/>
  <c r="AO6" i="38"/>
  <c r="AT5" i="38"/>
  <c r="AO5" i="38"/>
  <c r="D5" i="38"/>
  <c r="AT4" i="38"/>
  <c r="AO4" i="38"/>
  <c r="J4" i="38"/>
  <c r="AT3" i="38"/>
  <c r="AO3" i="38"/>
  <c r="AT2" i="38"/>
  <c r="AO2" i="38"/>
  <c r="AC2" i="38"/>
  <c r="J2" i="38"/>
  <c r="H3" i="37"/>
  <c r="H4" i="37"/>
  <c r="J4" i="37" s="1"/>
  <c r="N4" i="37" s="1"/>
  <c r="H5" i="37"/>
  <c r="H6" i="37"/>
  <c r="J6" i="37" s="1"/>
  <c r="L6" i="37" s="1"/>
  <c r="H7" i="37"/>
  <c r="J7" i="37" s="1"/>
  <c r="N7" i="37" s="1"/>
  <c r="H8" i="37"/>
  <c r="H9" i="37"/>
  <c r="J9" i="37" s="1"/>
  <c r="M9" i="37" s="1"/>
  <c r="H10" i="37"/>
  <c r="J10" i="37" s="1"/>
  <c r="M10" i="37" s="1"/>
  <c r="H11" i="37"/>
  <c r="J11" i="37" s="1"/>
  <c r="N11" i="37" s="1"/>
  <c r="H12" i="37"/>
  <c r="J12" i="37" s="1"/>
  <c r="H13" i="37"/>
  <c r="H14" i="37"/>
  <c r="J14" i="37" s="1"/>
  <c r="H15" i="37"/>
  <c r="J15" i="37" s="1"/>
  <c r="N15" i="37" s="1"/>
  <c r="H16" i="37"/>
  <c r="J16" i="37" s="1"/>
  <c r="H17" i="37"/>
  <c r="J17" i="37" s="1"/>
  <c r="H18" i="37"/>
  <c r="J18" i="37" s="1"/>
  <c r="H19" i="37"/>
  <c r="J19" i="37" s="1"/>
  <c r="N19" i="37" s="1"/>
  <c r="H20" i="37"/>
  <c r="J20" i="37" s="1"/>
  <c r="H21" i="37"/>
  <c r="H22" i="37"/>
  <c r="J22" i="37" s="1"/>
  <c r="H23" i="37"/>
  <c r="H24" i="37"/>
  <c r="J24" i="37" s="1"/>
  <c r="H25" i="37"/>
  <c r="J25" i="37"/>
  <c r="U25" i="37" s="1"/>
  <c r="H26" i="37"/>
  <c r="J26" i="37" s="1"/>
  <c r="L26" i="37" s="1"/>
  <c r="H27" i="37"/>
  <c r="H28" i="37"/>
  <c r="J28" i="37" s="1"/>
  <c r="H29" i="37"/>
  <c r="J29" i="37" s="1"/>
  <c r="N29" i="37" s="1"/>
  <c r="H30" i="37"/>
  <c r="J30" i="37" s="1"/>
  <c r="N30" i="37" s="1"/>
  <c r="H31" i="37"/>
  <c r="J31" i="37" s="1"/>
  <c r="L31" i="37" s="1"/>
  <c r="H32" i="37"/>
  <c r="J32" i="37" s="1"/>
  <c r="H33" i="37"/>
  <c r="J33" i="37" s="1"/>
  <c r="H34" i="37"/>
  <c r="J34" i="37" s="1"/>
  <c r="M34" i="37" s="1"/>
  <c r="AG34" i="37" s="1"/>
  <c r="H35" i="37"/>
  <c r="J35" i="37" s="1"/>
  <c r="H36" i="37"/>
  <c r="H37" i="37"/>
  <c r="J37" i="37" s="1"/>
  <c r="H38" i="37"/>
  <c r="J38" i="37" s="1"/>
  <c r="N38" i="37" s="1"/>
  <c r="H39" i="37"/>
  <c r="H40" i="37"/>
  <c r="J40" i="37" s="1"/>
  <c r="H41" i="37"/>
  <c r="J41" i="37" s="1"/>
  <c r="H42" i="37"/>
  <c r="J42" i="37" s="1"/>
  <c r="L42" i="37" s="1"/>
  <c r="H43" i="37"/>
  <c r="H44" i="37"/>
  <c r="H45" i="37"/>
  <c r="J45" i="37" s="1"/>
  <c r="N45" i="37" s="1"/>
  <c r="H46" i="37"/>
  <c r="H47" i="37"/>
  <c r="H48" i="37"/>
  <c r="J48" i="37" s="1"/>
  <c r="H49" i="37"/>
  <c r="J49" i="37" s="1"/>
  <c r="L49" i="37" s="1"/>
  <c r="H50" i="37"/>
  <c r="J50" i="37" s="1"/>
  <c r="H51" i="37"/>
  <c r="H52" i="37"/>
  <c r="J52" i="37" s="1"/>
  <c r="M52" i="37" s="1"/>
  <c r="H53" i="37"/>
  <c r="H54" i="37"/>
  <c r="J54" i="37" s="1"/>
  <c r="H55" i="37"/>
  <c r="J55" i="37" s="1"/>
  <c r="H56" i="37"/>
  <c r="J56" i="37" s="1"/>
  <c r="M56" i="37" s="1"/>
  <c r="H57" i="37"/>
  <c r="J57" i="37"/>
  <c r="N57" i="37" s="1"/>
  <c r="H58" i="37"/>
  <c r="H59" i="37"/>
  <c r="J59" i="37" s="1"/>
  <c r="H60" i="37"/>
  <c r="J60" i="37" s="1"/>
  <c r="H61" i="37"/>
  <c r="J61" i="37" s="1"/>
  <c r="N61" i="37" s="1"/>
  <c r="H62" i="37"/>
  <c r="J62" i="37" s="1"/>
  <c r="H63" i="37"/>
  <c r="J63" i="37" s="1"/>
  <c r="M63" i="37" s="1"/>
  <c r="H64" i="37"/>
  <c r="J64" i="37"/>
  <c r="V64" i="37" s="1"/>
  <c r="AY64" i="37" s="1"/>
  <c r="H65" i="37"/>
  <c r="J65" i="37" s="1"/>
  <c r="H66" i="37"/>
  <c r="J66" i="37" s="1"/>
  <c r="H67" i="37"/>
  <c r="J67" i="37" s="1"/>
  <c r="H68" i="37"/>
  <c r="J68" i="37" s="1"/>
  <c r="H69" i="37"/>
  <c r="H70" i="37"/>
  <c r="J70" i="37" s="1"/>
  <c r="L70" i="37" s="1"/>
  <c r="H71" i="37"/>
  <c r="J71" i="37" s="1"/>
  <c r="H72" i="37"/>
  <c r="J72" i="37" s="1"/>
  <c r="U72" i="37" s="1"/>
  <c r="H73" i="37"/>
  <c r="J73" i="37" s="1"/>
  <c r="H74" i="37"/>
  <c r="J74" i="37" s="1"/>
  <c r="L74" i="37" s="1"/>
  <c r="H75" i="37"/>
  <c r="H76" i="37"/>
  <c r="J76" i="37" s="1"/>
  <c r="M76" i="37" s="1"/>
  <c r="H77" i="37"/>
  <c r="H78" i="37"/>
  <c r="J78" i="37" s="1"/>
  <c r="H79" i="37"/>
  <c r="J79" i="37" s="1"/>
  <c r="L79" i="37" s="1"/>
  <c r="H80" i="37"/>
  <c r="J80" i="37" s="1"/>
  <c r="N80" i="37" s="1"/>
  <c r="H81" i="37"/>
  <c r="J81" i="37" s="1"/>
  <c r="H82" i="37"/>
  <c r="J82" i="37" s="1"/>
  <c r="H83" i="37"/>
  <c r="J83" i="37" s="1"/>
  <c r="M83" i="37" s="1"/>
  <c r="H84" i="37"/>
  <c r="H85" i="37"/>
  <c r="J85" i="37" s="1"/>
  <c r="M85" i="37" s="1"/>
  <c r="H86" i="37"/>
  <c r="J86" i="37" s="1"/>
  <c r="N86" i="37" s="1"/>
  <c r="H87" i="37"/>
  <c r="J87" i="37" s="1"/>
  <c r="N87" i="37" s="1"/>
  <c r="H88" i="37"/>
  <c r="J88" i="37" s="1"/>
  <c r="N88" i="37" s="1"/>
  <c r="H89" i="37"/>
  <c r="J89" i="37" s="1"/>
  <c r="N89" i="37" s="1"/>
  <c r="H90" i="37"/>
  <c r="H91" i="37"/>
  <c r="J91" i="37" s="1"/>
  <c r="H92" i="37"/>
  <c r="J92" i="37" s="1"/>
  <c r="N92" i="37" s="1"/>
  <c r="H93" i="37"/>
  <c r="J93" i="37" s="1"/>
  <c r="H94" i="37"/>
  <c r="J94" i="37" s="1"/>
  <c r="M94" i="37" s="1"/>
  <c r="H95" i="37"/>
  <c r="J95" i="37" s="1"/>
  <c r="H96" i="37"/>
  <c r="J96" i="37" s="1"/>
  <c r="N96" i="37" s="1"/>
  <c r="H97" i="37"/>
  <c r="H98" i="37"/>
  <c r="J98" i="37" s="1"/>
  <c r="H99" i="37"/>
  <c r="J99" i="37" s="1"/>
  <c r="H100" i="37"/>
  <c r="J100" i="37" s="1"/>
  <c r="L100" i="37" s="1"/>
  <c r="H101" i="37"/>
  <c r="J101" i="37" s="1"/>
  <c r="H102" i="37"/>
  <c r="J102" i="37" s="1"/>
  <c r="H103" i="37"/>
  <c r="J103" i="37" s="1"/>
  <c r="N103" i="37" s="1"/>
  <c r="H104" i="37"/>
  <c r="J104" i="37" s="1"/>
  <c r="N104" i="37" s="1"/>
  <c r="H105" i="37"/>
  <c r="J105" i="37" s="1"/>
  <c r="L105" i="37" s="1"/>
  <c r="H106" i="37"/>
  <c r="J106" i="37" s="1"/>
  <c r="N106" i="37" s="1"/>
  <c r="H107" i="37"/>
  <c r="J107" i="37" s="1"/>
  <c r="H108" i="37"/>
  <c r="J108" i="37" s="1"/>
  <c r="H109" i="37"/>
  <c r="H110" i="37"/>
  <c r="J110" i="37" s="1"/>
  <c r="H111" i="37"/>
  <c r="J111" i="37" s="1"/>
  <c r="M111" i="37" s="1"/>
  <c r="H112" i="37"/>
  <c r="J112" i="37" s="1"/>
  <c r="N112" i="37" s="1"/>
  <c r="H113" i="37"/>
  <c r="J113" i="37" s="1"/>
  <c r="L113" i="37" s="1"/>
  <c r="H114" i="37"/>
  <c r="J114" i="37" s="1"/>
  <c r="M114" i="37" s="1"/>
  <c r="H115" i="37"/>
  <c r="J115" i="37" s="1"/>
  <c r="H116" i="37"/>
  <c r="J116" i="37" s="1"/>
  <c r="H117" i="37"/>
  <c r="J117" i="37"/>
  <c r="H118" i="37"/>
  <c r="H119" i="37"/>
  <c r="J119" i="37" s="1"/>
  <c r="N119" i="37" s="1"/>
  <c r="H120" i="37"/>
  <c r="J120" i="37" s="1"/>
  <c r="H121" i="37"/>
  <c r="J121" i="37" s="1"/>
  <c r="H122" i="37"/>
  <c r="J122" i="37" s="1"/>
  <c r="H123" i="37"/>
  <c r="J123" i="37" s="1"/>
  <c r="H124" i="37"/>
  <c r="J124" i="37"/>
  <c r="H125" i="37"/>
  <c r="J125" i="37"/>
  <c r="L125" i="37" s="1"/>
  <c r="H126" i="37"/>
  <c r="H127" i="37"/>
  <c r="J127" i="37" s="1"/>
  <c r="H128" i="37"/>
  <c r="J128" i="37" s="1"/>
  <c r="H129" i="37"/>
  <c r="J129" i="37" s="1"/>
  <c r="L129" i="37" s="1"/>
  <c r="H2" i="37"/>
  <c r="J2" i="37" s="1"/>
  <c r="N2" i="37" s="1"/>
  <c r="E3" i="37"/>
  <c r="F3" i="37" s="1"/>
  <c r="G3" i="37" s="1"/>
  <c r="E4" i="37"/>
  <c r="AX4" i="37" s="1"/>
  <c r="E5" i="37"/>
  <c r="E6" i="37"/>
  <c r="AX6" i="37" s="1"/>
  <c r="E7" i="37"/>
  <c r="E8" i="37"/>
  <c r="AX8" i="37" s="1"/>
  <c r="E9" i="37"/>
  <c r="AX9" i="37" s="1"/>
  <c r="E10" i="37"/>
  <c r="E11" i="37"/>
  <c r="E12" i="37"/>
  <c r="AX12" i="37" s="1"/>
  <c r="E13" i="37"/>
  <c r="AX13" i="37" s="1"/>
  <c r="E14" i="37"/>
  <c r="AX14" i="37" s="1"/>
  <c r="E15" i="37"/>
  <c r="E16" i="37"/>
  <c r="AX16" i="37" s="1"/>
  <c r="E17" i="37"/>
  <c r="AX17" i="37" s="1"/>
  <c r="E18" i="37"/>
  <c r="AX18" i="37" s="1"/>
  <c r="E19" i="37"/>
  <c r="E20" i="37"/>
  <c r="AX20" i="37" s="1"/>
  <c r="E21" i="37"/>
  <c r="AX21" i="37" s="1"/>
  <c r="E22" i="37"/>
  <c r="AX22" i="37" s="1"/>
  <c r="E23" i="37"/>
  <c r="AX23" i="37" s="1"/>
  <c r="E24" i="37"/>
  <c r="AX24" i="37" s="1"/>
  <c r="E25" i="37"/>
  <c r="AX25" i="37" s="1"/>
  <c r="E26" i="37"/>
  <c r="AX26" i="37" s="1"/>
  <c r="E27" i="37"/>
  <c r="AH27" i="37" s="1"/>
  <c r="E28" i="37"/>
  <c r="AX28" i="37" s="1"/>
  <c r="E29" i="37"/>
  <c r="AX29" i="37" s="1"/>
  <c r="E30" i="37"/>
  <c r="E31" i="37"/>
  <c r="AX31" i="37" s="1"/>
  <c r="E32" i="37"/>
  <c r="AX32" i="37" s="1"/>
  <c r="E33" i="37"/>
  <c r="AX33" i="37" s="1"/>
  <c r="E34" i="37"/>
  <c r="E35" i="37"/>
  <c r="E36" i="37"/>
  <c r="AX36" i="37" s="1"/>
  <c r="E37" i="37"/>
  <c r="AX37" i="37" s="1"/>
  <c r="E38" i="37"/>
  <c r="E39" i="37"/>
  <c r="AX39" i="37" s="1"/>
  <c r="E40" i="37"/>
  <c r="AX40" i="37" s="1"/>
  <c r="E41" i="37"/>
  <c r="AH41" i="37" s="1"/>
  <c r="E42" i="37"/>
  <c r="AX42" i="37" s="1"/>
  <c r="E43" i="37"/>
  <c r="F43" i="37" s="1"/>
  <c r="G43" i="37" s="1"/>
  <c r="E44" i="37"/>
  <c r="AX44" i="37" s="1"/>
  <c r="E45" i="37"/>
  <c r="E46" i="37"/>
  <c r="AX46" i="37" s="1"/>
  <c r="E47" i="37"/>
  <c r="AX47" i="37" s="1"/>
  <c r="E48" i="37"/>
  <c r="AX48" i="37" s="1"/>
  <c r="E49" i="37"/>
  <c r="F49" i="37" s="1"/>
  <c r="G49" i="37" s="1"/>
  <c r="E50" i="37"/>
  <c r="E51" i="37"/>
  <c r="E52" i="37"/>
  <c r="F52" i="37" s="1"/>
  <c r="G52" i="37" s="1"/>
  <c r="P52" i="37" s="1"/>
  <c r="E53" i="37"/>
  <c r="AX53" i="37" s="1"/>
  <c r="E54" i="37"/>
  <c r="AX54" i="37" s="1"/>
  <c r="E55" i="37"/>
  <c r="E56" i="37"/>
  <c r="AX56" i="37" s="1"/>
  <c r="E57" i="37"/>
  <c r="AX57" i="37" s="1"/>
  <c r="E58" i="37"/>
  <c r="E59" i="37"/>
  <c r="AH59" i="37" s="1"/>
  <c r="E60" i="37"/>
  <c r="AX60" i="37" s="1"/>
  <c r="E61" i="37"/>
  <c r="AX61" i="37" s="1"/>
  <c r="E62" i="37"/>
  <c r="AX62" i="37" s="1"/>
  <c r="E63" i="37"/>
  <c r="E64" i="37"/>
  <c r="AX64" i="37" s="1"/>
  <c r="E65" i="37"/>
  <c r="AX65" i="37" s="1"/>
  <c r="E66" i="37"/>
  <c r="E67" i="37"/>
  <c r="E68" i="37"/>
  <c r="AX68" i="37" s="1"/>
  <c r="E69" i="37"/>
  <c r="AX69" i="37" s="1"/>
  <c r="E70" i="37"/>
  <c r="E71" i="37"/>
  <c r="E72" i="37"/>
  <c r="AX72" i="37" s="1"/>
  <c r="E73" i="37"/>
  <c r="AX73" i="37" s="1"/>
  <c r="E74" i="37"/>
  <c r="E75" i="37"/>
  <c r="E76" i="37"/>
  <c r="AX76" i="37" s="1"/>
  <c r="E77" i="37"/>
  <c r="E78" i="37"/>
  <c r="AX78" i="37" s="1"/>
  <c r="E79" i="37"/>
  <c r="AX79" i="37" s="1"/>
  <c r="E80" i="37"/>
  <c r="AX80" i="37" s="1"/>
  <c r="E81" i="37"/>
  <c r="AX81" i="37" s="1"/>
  <c r="E82" i="37"/>
  <c r="E83" i="37"/>
  <c r="AX83" i="37" s="1"/>
  <c r="E84" i="37"/>
  <c r="AX84" i="37" s="1"/>
  <c r="E85" i="37"/>
  <c r="E86" i="37"/>
  <c r="E87" i="37"/>
  <c r="AX87" i="37" s="1"/>
  <c r="E88" i="37"/>
  <c r="AX88" i="37" s="1"/>
  <c r="E89" i="37"/>
  <c r="E90" i="37"/>
  <c r="E91" i="37"/>
  <c r="AX91" i="37" s="1"/>
  <c r="E92" i="37"/>
  <c r="E93" i="37"/>
  <c r="E94" i="37"/>
  <c r="AX94" i="37" s="1"/>
  <c r="E95" i="37"/>
  <c r="AX95" i="37" s="1"/>
  <c r="E96" i="37"/>
  <c r="AX96" i="37" s="1"/>
  <c r="E97" i="37"/>
  <c r="E98" i="37"/>
  <c r="E99" i="37"/>
  <c r="AX99" i="37" s="1"/>
  <c r="E100" i="37"/>
  <c r="AX100" i="37" s="1"/>
  <c r="E101" i="37"/>
  <c r="AX101" i="37" s="1"/>
  <c r="E102" i="37"/>
  <c r="AX102" i="37" s="1"/>
  <c r="E103" i="37"/>
  <c r="AX103" i="37" s="1"/>
  <c r="E104" i="37"/>
  <c r="E105" i="37"/>
  <c r="E106" i="37"/>
  <c r="AX106" i="37" s="1"/>
  <c r="E107" i="37"/>
  <c r="AX107" i="37" s="1"/>
  <c r="E108" i="37"/>
  <c r="E109" i="37"/>
  <c r="E110" i="37"/>
  <c r="E111" i="37"/>
  <c r="AX111" i="37" s="1"/>
  <c r="E112" i="37"/>
  <c r="AX112" i="37" s="1"/>
  <c r="E113" i="37"/>
  <c r="E114" i="37"/>
  <c r="AX114" i="37" s="1"/>
  <c r="E115" i="37"/>
  <c r="AX115" i="37" s="1"/>
  <c r="E116" i="37"/>
  <c r="E117" i="37"/>
  <c r="E118" i="37"/>
  <c r="AX118" i="37" s="1"/>
  <c r="E119" i="37"/>
  <c r="AX119" i="37" s="1"/>
  <c r="E120" i="37"/>
  <c r="AX120" i="37" s="1"/>
  <c r="E121" i="37"/>
  <c r="E122" i="37"/>
  <c r="E123" i="37"/>
  <c r="AX123" i="37" s="1"/>
  <c r="E124" i="37"/>
  <c r="E125" i="37"/>
  <c r="E126" i="37"/>
  <c r="E127" i="37"/>
  <c r="E128" i="37"/>
  <c r="AX128" i="37" s="1"/>
  <c r="E129" i="37"/>
  <c r="E2" i="37"/>
  <c r="AX2" i="37" s="1"/>
  <c r="AE145" i="37" a="1"/>
  <c r="AE145" i="37" s="1"/>
  <c r="AE144" i="37" a="1"/>
  <c r="AE144" i="37" s="1"/>
  <c r="AE143" i="37" a="1"/>
  <c r="AE143" i="37" s="1"/>
  <c r="AE142" i="37" a="1"/>
  <c r="AE142" i="37" s="1"/>
  <c r="AE141" i="37" a="1"/>
  <c r="AE141" i="37" s="1"/>
  <c r="AE140" i="37" a="1"/>
  <c r="AE140" i="37" s="1"/>
  <c r="AE139" i="37" a="1"/>
  <c r="AE139" i="37" s="1"/>
  <c r="AE138" i="37" a="1"/>
  <c r="AE138" i="37" s="1"/>
  <c r="AE137" i="37" a="1"/>
  <c r="AE137" i="37" s="1"/>
  <c r="AE136" i="37" a="1"/>
  <c r="AE136" i="37" s="1"/>
  <c r="AE135" i="37" a="1"/>
  <c r="AE135" i="37" s="1"/>
  <c r="AE134" i="37" a="1"/>
  <c r="AE134" i="37" s="1"/>
  <c r="AE133" i="37" a="1"/>
  <c r="AE133" i="37" s="1"/>
  <c r="AE132" i="37" a="1"/>
  <c r="AE132" i="37" s="1"/>
  <c r="AE131" i="37" a="1"/>
  <c r="AE131" i="37" s="1"/>
  <c r="AE130" i="37" a="1"/>
  <c r="AE130" i="37" s="1"/>
  <c r="AT129" i="37"/>
  <c r="AR129" i="37"/>
  <c r="AO129" i="37"/>
  <c r="AT128" i="37"/>
  <c r="AR128" i="37"/>
  <c r="AO128" i="37"/>
  <c r="AT127" i="37"/>
  <c r="AR127" i="37"/>
  <c r="AO127" i="37"/>
  <c r="AT126" i="37"/>
  <c r="AR126" i="37"/>
  <c r="AO126" i="37"/>
  <c r="J126" i="37"/>
  <c r="AT125" i="37"/>
  <c r="AR125" i="37"/>
  <c r="AO125" i="37"/>
  <c r="AT124" i="37"/>
  <c r="AR124" i="37"/>
  <c r="AO124" i="37"/>
  <c r="AT123" i="37"/>
  <c r="AR123" i="37"/>
  <c r="AO123" i="37"/>
  <c r="AT122" i="37"/>
  <c r="AR122" i="37"/>
  <c r="AO122" i="37"/>
  <c r="N122" i="37"/>
  <c r="AT121" i="37"/>
  <c r="AR121" i="37"/>
  <c r="AO121" i="37"/>
  <c r="AT120" i="37"/>
  <c r="AR120" i="37"/>
  <c r="AO120" i="37"/>
  <c r="AT119" i="37"/>
  <c r="AR119" i="37"/>
  <c r="AO119" i="37"/>
  <c r="AT118" i="37"/>
  <c r="AR118" i="37"/>
  <c r="AO118" i="37"/>
  <c r="J118" i="37"/>
  <c r="M118" i="37" s="1"/>
  <c r="AT117" i="37"/>
  <c r="AR117" i="37"/>
  <c r="AO117" i="37"/>
  <c r="AT116" i="37"/>
  <c r="AR116" i="37"/>
  <c r="AO116" i="37"/>
  <c r="AT115" i="37"/>
  <c r="AR115" i="37"/>
  <c r="AO115" i="37"/>
  <c r="L115" i="37"/>
  <c r="AT114" i="37"/>
  <c r="AR114" i="37"/>
  <c r="AO114" i="37"/>
  <c r="F114" i="37"/>
  <c r="G114" i="37" s="1"/>
  <c r="AA114" i="37" s="1"/>
  <c r="AT113" i="37"/>
  <c r="AR113" i="37"/>
  <c r="AO113" i="37"/>
  <c r="AT112" i="37"/>
  <c r="AR112" i="37"/>
  <c r="AO112" i="37"/>
  <c r="AT111" i="37"/>
  <c r="AR111" i="37"/>
  <c r="AO111" i="37"/>
  <c r="AT110" i="37"/>
  <c r="AR110" i="37"/>
  <c r="AO110" i="37"/>
  <c r="AT109" i="37"/>
  <c r="AR109" i="37"/>
  <c r="AO109" i="37"/>
  <c r="J109" i="37"/>
  <c r="AT108" i="37"/>
  <c r="AR108" i="37"/>
  <c r="AO108" i="37"/>
  <c r="AT107" i="37"/>
  <c r="AR107" i="37"/>
  <c r="AO107" i="37"/>
  <c r="F107" i="37"/>
  <c r="G107" i="37" s="1"/>
  <c r="AB107" i="37" s="1"/>
  <c r="AT106" i="37"/>
  <c r="AR106" i="37"/>
  <c r="AO106" i="37"/>
  <c r="AT105" i="37"/>
  <c r="AR105" i="37"/>
  <c r="AO105" i="37"/>
  <c r="AT104" i="37"/>
  <c r="AR104" i="37"/>
  <c r="AO104" i="37"/>
  <c r="AT103" i="37"/>
  <c r="AR103" i="37"/>
  <c r="AO103" i="37"/>
  <c r="AT102" i="37"/>
  <c r="AR102" i="37"/>
  <c r="AO102" i="37"/>
  <c r="A102" i="37"/>
  <c r="AT101" i="37"/>
  <c r="AR101" i="37"/>
  <c r="AO101" i="37"/>
  <c r="N101" i="37"/>
  <c r="AT100" i="37"/>
  <c r="AR100" i="37"/>
  <c r="AO100" i="37"/>
  <c r="AT99" i="37"/>
  <c r="AR99" i="37"/>
  <c r="AO99" i="37"/>
  <c r="A99" i="37"/>
  <c r="AT98" i="37"/>
  <c r="AR98" i="37"/>
  <c r="AO98" i="37"/>
  <c r="AT97" i="37"/>
  <c r="AR97" i="37"/>
  <c r="AO97" i="37"/>
  <c r="J97" i="37"/>
  <c r="AT96" i="37"/>
  <c r="AR96" i="37"/>
  <c r="AO96" i="37"/>
  <c r="AT95" i="37"/>
  <c r="AR95" i="37"/>
  <c r="AO95" i="37"/>
  <c r="AT94" i="37"/>
  <c r="AR94" i="37"/>
  <c r="AO94" i="37"/>
  <c r="AT93" i="37"/>
  <c r="AR93" i="37"/>
  <c r="AO93" i="37"/>
  <c r="AT92" i="37"/>
  <c r="AR92" i="37"/>
  <c r="AO92" i="37"/>
  <c r="AT91" i="37"/>
  <c r="AR91" i="37"/>
  <c r="AO91" i="37"/>
  <c r="AT90" i="37"/>
  <c r="AR90" i="37"/>
  <c r="AO90" i="37"/>
  <c r="J90" i="37"/>
  <c r="AT89" i="37"/>
  <c r="AR89" i="37"/>
  <c r="AO89" i="37"/>
  <c r="AT88" i="37"/>
  <c r="AR88" i="37"/>
  <c r="AO88" i="37"/>
  <c r="AT87" i="37"/>
  <c r="AR87" i="37"/>
  <c r="AO87" i="37"/>
  <c r="AT86" i="37"/>
  <c r="AR86" i="37"/>
  <c r="AO86" i="37"/>
  <c r="AT85" i="37"/>
  <c r="AR85" i="37"/>
  <c r="AO85" i="37"/>
  <c r="N85" i="37"/>
  <c r="AT84" i="37"/>
  <c r="AR84" i="37"/>
  <c r="AO84" i="37"/>
  <c r="J84" i="37"/>
  <c r="L84" i="37" s="1"/>
  <c r="AT83" i="37"/>
  <c r="AR83" i="37"/>
  <c r="AO83" i="37"/>
  <c r="AT82" i="37"/>
  <c r="AR82" i="37"/>
  <c r="AO82" i="37"/>
  <c r="AT81" i="37"/>
  <c r="AR81" i="37"/>
  <c r="AO81" i="37"/>
  <c r="AT80" i="37"/>
  <c r="AR80" i="37"/>
  <c r="AO80" i="37"/>
  <c r="AT79" i="37"/>
  <c r="AR79" i="37"/>
  <c r="AO79" i="37"/>
  <c r="AT78" i="37"/>
  <c r="AR78" i="37"/>
  <c r="AO78" i="37"/>
  <c r="F78" i="37"/>
  <c r="G78" i="37" s="1"/>
  <c r="AT77" i="37"/>
  <c r="AR77" i="37"/>
  <c r="AO77" i="37"/>
  <c r="J77" i="37"/>
  <c r="L77" i="37" s="1"/>
  <c r="AT76" i="37"/>
  <c r="AR76" i="37"/>
  <c r="AO76" i="37"/>
  <c r="AT75" i="37"/>
  <c r="AR75" i="37"/>
  <c r="AO75" i="37"/>
  <c r="J75" i="37"/>
  <c r="AT74" i="37"/>
  <c r="AR74" i="37"/>
  <c r="AO74" i="37"/>
  <c r="AT73" i="37"/>
  <c r="AR73" i="37"/>
  <c r="AO73" i="37"/>
  <c r="AT72" i="37"/>
  <c r="AR72" i="37"/>
  <c r="AO72" i="37"/>
  <c r="F72" i="37"/>
  <c r="G72" i="37" s="1"/>
  <c r="R72" i="37" s="1"/>
  <c r="AT71" i="37"/>
  <c r="AR71" i="37"/>
  <c r="AO71" i="37"/>
  <c r="AT70" i="37"/>
  <c r="AR70" i="37"/>
  <c r="AO70" i="37"/>
  <c r="AT69" i="37"/>
  <c r="AR69" i="37"/>
  <c r="AO69" i="37"/>
  <c r="J69" i="37"/>
  <c r="AT68" i="37"/>
  <c r="AR68" i="37"/>
  <c r="AO68" i="37"/>
  <c r="D68" i="37"/>
  <c r="AT67" i="37"/>
  <c r="AR67" i="37"/>
  <c r="AO67" i="37"/>
  <c r="AT66" i="37"/>
  <c r="AO66" i="37"/>
  <c r="AT65" i="37"/>
  <c r="AT64" i="37"/>
  <c r="AH64" i="37"/>
  <c r="D64" i="37"/>
  <c r="A64" i="37"/>
  <c r="AT63" i="37"/>
  <c r="AT62" i="37"/>
  <c r="L62" i="37"/>
  <c r="AT61" i="37"/>
  <c r="AT60" i="37"/>
  <c r="AT59" i="37"/>
  <c r="AT58" i="37"/>
  <c r="J58" i="37"/>
  <c r="AH58" i="37"/>
  <c r="AT57" i="37"/>
  <c r="AT56" i="37"/>
  <c r="AT55" i="37"/>
  <c r="F55" i="37"/>
  <c r="G55" i="37" s="1"/>
  <c r="V55" i="37" s="1"/>
  <c r="AY55" i="37" s="1"/>
  <c r="A55" i="37"/>
  <c r="AT54" i="37"/>
  <c r="F54" i="37"/>
  <c r="G54" i="37" s="1"/>
  <c r="AH54" i="37"/>
  <c r="A54" i="37"/>
  <c r="AT53" i="37"/>
  <c r="J53" i="37"/>
  <c r="F53" i="37"/>
  <c r="G53" i="37" s="1"/>
  <c r="D53" i="37"/>
  <c r="AT52" i="37"/>
  <c r="A52" i="37"/>
  <c r="AT51" i="37"/>
  <c r="J51" i="37"/>
  <c r="L51" i="37" s="1"/>
  <c r="AT50" i="37"/>
  <c r="AT49" i="37"/>
  <c r="AJ49" i="37"/>
  <c r="AL49" i="37" s="1"/>
  <c r="AT48" i="37"/>
  <c r="AJ48" i="37"/>
  <c r="AL48" i="37" s="1"/>
  <c r="AT47" i="37"/>
  <c r="AJ47" i="37"/>
  <c r="AL47" i="37" s="1"/>
  <c r="J47" i="37"/>
  <c r="L47" i="37" s="1"/>
  <c r="A47" i="37"/>
  <c r="AT46" i="37"/>
  <c r="AJ46" i="37"/>
  <c r="AL46" i="37" s="1"/>
  <c r="J46" i="37"/>
  <c r="D46" i="37"/>
  <c r="AT45" i="37"/>
  <c r="AJ45" i="37"/>
  <c r="AL45" i="37" s="1"/>
  <c r="AH45" i="37"/>
  <c r="D45" i="37"/>
  <c r="AT44" i="37"/>
  <c r="AJ44" i="37"/>
  <c r="AL44" i="37" s="1"/>
  <c r="J44" i="37"/>
  <c r="M44" i="37" s="1"/>
  <c r="AT43" i="37"/>
  <c r="AJ43" i="37"/>
  <c r="AL43" i="37" s="1"/>
  <c r="J43" i="37"/>
  <c r="P43" i="37" s="1"/>
  <c r="AT42" i="37"/>
  <c r="AJ42" i="37"/>
  <c r="AL42" i="37" s="1"/>
  <c r="AT41" i="37"/>
  <c r="AJ41" i="37"/>
  <c r="AK41" i="37" s="1"/>
  <c r="AT40" i="37"/>
  <c r="AJ40" i="37"/>
  <c r="AK40" i="37" s="1"/>
  <c r="F40" i="37"/>
  <c r="G40" i="37"/>
  <c r="D40" i="37"/>
  <c r="AT39" i="37"/>
  <c r="AJ39" i="37"/>
  <c r="AK39" i="37" s="1"/>
  <c r="J39" i="37"/>
  <c r="AT38" i="37"/>
  <c r="AJ38" i="37"/>
  <c r="AK38" i="37" s="1"/>
  <c r="F38" i="37"/>
  <c r="G38" i="37" s="1"/>
  <c r="AT37" i="37"/>
  <c r="AJ37" i="37"/>
  <c r="AK37" i="37" s="1"/>
  <c r="AT36" i="37"/>
  <c r="AJ36" i="37"/>
  <c r="AK36" i="37" s="1"/>
  <c r="J36" i="37"/>
  <c r="AT35" i="37"/>
  <c r="AJ35" i="37"/>
  <c r="AK35" i="37" s="1"/>
  <c r="AT34" i="37"/>
  <c r="AJ34" i="37"/>
  <c r="AK34" i="37" s="1"/>
  <c r="A34" i="37"/>
  <c r="AT33" i="37"/>
  <c r="AT32" i="37"/>
  <c r="AT31" i="37"/>
  <c r="AH31" i="37"/>
  <c r="AT30" i="37"/>
  <c r="AT29" i="37"/>
  <c r="AT28" i="37"/>
  <c r="AT27" i="37"/>
  <c r="J27" i="37"/>
  <c r="L27" i="37" s="1"/>
  <c r="AT26" i="37"/>
  <c r="AT25" i="37"/>
  <c r="AO25" i="37"/>
  <c r="AT24" i="37"/>
  <c r="AO24" i="37"/>
  <c r="A24" i="37"/>
  <c r="AT23" i="37"/>
  <c r="AO23" i="37"/>
  <c r="J23" i="37"/>
  <c r="F23" i="37"/>
  <c r="G23" i="37" s="1"/>
  <c r="AT22" i="37"/>
  <c r="AO22" i="37"/>
  <c r="AT21" i="37"/>
  <c r="AO21" i="37"/>
  <c r="J21" i="37"/>
  <c r="AT20" i="37"/>
  <c r="AO20" i="37"/>
  <c r="N20" i="37"/>
  <c r="AT19" i="37"/>
  <c r="AO19" i="37"/>
  <c r="AT18" i="37"/>
  <c r="AO18" i="37"/>
  <c r="F18" i="37"/>
  <c r="G18" i="37" s="1"/>
  <c r="D18" i="37"/>
  <c r="AT17" i="37"/>
  <c r="AO17" i="37"/>
  <c r="AT16" i="37"/>
  <c r="AO16" i="37"/>
  <c r="AT15" i="37"/>
  <c r="AO15" i="37"/>
  <c r="AT14" i="37"/>
  <c r="AO14" i="37"/>
  <c r="A14" i="37"/>
  <c r="AT13" i="37"/>
  <c r="AO13" i="37"/>
  <c r="J13" i="37"/>
  <c r="N13" i="37" s="1"/>
  <c r="D13" i="37"/>
  <c r="AT12" i="37"/>
  <c r="AO12" i="37"/>
  <c r="D12" i="37"/>
  <c r="AT11" i="37"/>
  <c r="AO11" i="37"/>
  <c r="AT10" i="37"/>
  <c r="AO10" i="37"/>
  <c r="AH10" i="37"/>
  <c r="D10" i="37"/>
  <c r="AT9" i="37"/>
  <c r="AO9" i="37"/>
  <c r="AT8" i="37"/>
  <c r="AO8" i="37"/>
  <c r="J8" i="37"/>
  <c r="N8" i="37" s="1"/>
  <c r="AT7" i="37"/>
  <c r="AO7" i="37"/>
  <c r="AH7" i="37"/>
  <c r="AT6" i="37"/>
  <c r="AO6" i="37"/>
  <c r="AT5" i="37"/>
  <c r="AO5" i="37"/>
  <c r="J5" i="37"/>
  <c r="N5" i="37" s="1"/>
  <c r="AT4" i="37"/>
  <c r="AO4" i="37"/>
  <c r="D4" i="37"/>
  <c r="AT3" i="37"/>
  <c r="AO3" i="37"/>
  <c r="J3" i="37"/>
  <c r="N3" i="37" s="1"/>
  <c r="AT2" i="37"/>
  <c r="AO2" i="37"/>
  <c r="AH2" i="37"/>
  <c r="AC2" i="37"/>
  <c r="H3" i="36"/>
  <c r="H4" i="36"/>
  <c r="J4" i="36" s="1"/>
  <c r="L4" i="36" s="1"/>
  <c r="H5" i="36"/>
  <c r="H6" i="36"/>
  <c r="H7" i="36"/>
  <c r="J7" i="36" s="1"/>
  <c r="H8" i="36"/>
  <c r="J8" i="36" s="1"/>
  <c r="L8" i="36" s="1"/>
  <c r="H9" i="36"/>
  <c r="J9" i="36" s="1"/>
  <c r="L9" i="36" s="1"/>
  <c r="H10" i="36"/>
  <c r="J10" i="36" s="1"/>
  <c r="H11" i="36"/>
  <c r="J11" i="36"/>
  <c r="N11" i="36" s="1"/>
  <c r="H12" i="36"/>
  <c r="J12" i="36" s="1"/>
  <c r="H13" i="36"/>
  <c r="H14" i="36"/>
  <c r="H15" i="36"/>
  <c r="J15" i="36" s="1"/>
  <c r="M15" i="36" s="1"/>
  <c r="AG15" i="36" s="1"/>
  <c r="H16" i="36"/>
  <c r="H17" i="36"/>
  <c r="J17" i="36" s="1"/>
  <c r="M17" i="36" s="1"/>
  <c r="H18" i="36"/>
  <c r="J18" i="36" s="1"/>
  <c r="H19" i="36"/>
  <c r="J19" i="36" s="1"/>
  <c r="M19" i="36" s="1"/>
  <c r="H20" i="36"/>
  <c r="J20" i="36" s="1"/>
  <c r="H21" i="36"/>
  <c r="H22" i="36"/>
  <c r="J22" i="36" s="1"/>
  <c r="H23" i="36"/>
  <c r="J23" i="36" s="1"/>
  <c r="H24" i="36"/>
  <c r="J24" i="36" s="1"/>
  <c r="H25" i="36"/>
  <c r="J25" i="36" s="1"/>
  <c r="N25" i="36" s="1"/>
  <c r="H26" i="36"/>
  <c r="J26" i="36" s="1"/>
  <c r="N26" i="36" s="1"/>
  <c r="H27" i="36"/>
  <c r="J27" i="36" s="1"/>
  <c r="M27" i="36" s="1"/>
  <c r="AG27" i="36" s="1"/>
  <c r="H28" i="36"/>
  <c r="H29" i="36"/>
  <c r="H30" i="36"/>
  <c r="H31" i="36"/>
  <c r="J31" i="36" s="1"/>
  <c r="H32" i="36"/>
  <c r="H33" i="36"/>
  <c r="J33" i="36" s="1"/>
  <c r="H34" i="36"/>
  <c r="J34" i="36" s="1"/>
  <c r="L34" i="36" s="1"/>
  <c r="H35" i="36"/>
  <c r="J35" i="36" s="1"/>
  <c r="H36" i="36"/>
  <c r="H37" i="36"/>
  <c r="J37" i="36" s="1"/>
  <c r="N37" i="36" s="1"/>
  <c r="H38" i="36"/>
  <c r="J38" i="36" s="1"/>
  <c r="H39" i="36"/>
  <c r="J39" i="36" s="1"/>
  <c r="H40" i="36"/>
  <c r="H41" i="36"/>
  <c r="J41" i="36" s="1"/>
  <c r="H42" i="36"/>
  <c r="J42" i="36" s="1"/>
  <c r="N42" i="36" s="1"/>
  <c r="H43" i="36"/>
  <c r="J43" i="36" s="1"/>
  <c r="M43" i="36" s="1"/>
  <c r="H44" i="36"/>
  <c r="J44" i="36" s="1"/>
  <c r="H45" i="36"/>
  <c r="J45" i="36" s="1"/>
  <c r="H46" i="36"/>
  <c r="J46" i="36" s="1"/>
  <c r="N46" i="36" s="1"/>
  <c r="H47" i="36"/>
  <c r="J47" i="36" s="1"/>
  <c r="H48" i="36"/>
  <c r="J48" i="36" s="1"/>
  <c r="H49" i="36"/>
  <c r="J49" i="36" s="1"/>
  <c r="H50" i="36"/>
  <c r="J50" i="36" s="1"/>
  <c r="H51" i="36"/>
  <c r="J51" i="36" s="1"/>
  <c r="M51" i="36" s="1"/>
  <c r="H52" i="36"/>
  <c r="J52" i="36" s="1"/>
  <c r="H53" i="36"/>
  <c r="J53" i="36" s="1"/>
  <c r="N53" i="36" s="1"/>
  <c r="H54" i="36"/>
  <c r="J54" i="36" s="1"/>
  <c r="H55" i="36"/>
  <c r="J55" i="36" s="1"/>
  <c r="M55" i="36" s="1"/>
  <c r="H56" i="36"/>
  <c r="H57" i="36"/>
  <c r="J57" i="36" s="1"/>
  <c r="H58" i="36"/>
  <c r="J58" i="36" s="1"/>
  <c r="N58" i="36" s="1"/>
  <c r="H59" i="36"/>
  <c r="J59" i="36" s="1"/>
  <c r="L59" i="36" s="1"/>
  <c r="H60" i="36"/>
  <c r="H61" i="36"/>
  <c r="J61" i="36" s="1"/>
  <c r="N61" i="36" s="1"/>
  <c r="H62" i="36"/>
  <c r="J62" i="36" s="1"/>
  <c r="H63" i="36"/>
  <c r="H64" i="36"/>
  <c r="J64" i="36" s="1"/>
  <c r="H65" i="36"/>
  <c r="J65" i="36" s="1"/>
  <c r="H66" i="36"/>
  <c r="J66" i="36" s="1"/>
  <c r="N66" i="36" s="1"/>
  <c r="H67" i="36"/>
  <c r="J67" i="36" s="1"/>
  <c r="H68" i="36"/>
  <c r="J68" i="36" s="1"/>
  <c r="N68" i="36" s="1"/>
  <c r="H69" i="36"/>
  <c r="J69" i="36" s="1"/>
  <c r="H70" i="36"/>
  <c r="H71" i="36"/>
  <c r="J71" i="36" s="1"/>
  <c r="H72" i="36"/>
  <c r="J72" i="36" s="1"/>
  <c r="M72" i="36" s="1"/>
  <c r="H73" i="36"/>
  <c r="H74" i="36"/>
  <c r="J74" i="36" s="1"/>
  <c r="H75" i="36"/>
  <c r="J75" i="36" s="1"/>
  <c r="N75" i="36" s="1"/>
  <c r="H76" i="36"/>
  <c r="J76" i="36" s="1"/>
  <c r="H77" i="36"/>
  <c r="H78" i="36"/>
  <c r="J78" i="36" s="1"/>
  <c r="H79" i="36"/>
  <c r="J79" i="36" s="1"/>
  <c r="N79" i="36" s="1"/>
  <c r="H80" i="36"/>
  <c r="J80" i="36" s="1"/>
  <c r="M80" i="36" s="1"/>
  <c r="H81" i="36"/>
  <c r="J81" i="36" s="1"/>
  <c r="H82" i="36"/>
  <c r="J82" i="36" s="1"/>
  <c r="H83" i="36"/>
  <c r="J83" i="36" s="1"/>
  <c r="H84" i="36"/>
  <c r="J84" i="36" s="1"/>
  <c r="H85" i="36"/>
  <c r="H86" i="36"/>
  <c r="J86" i="36" s="1"/>
  <c r="H87" i="36"/>
  <c r="H88" i="36"/>
  <c r="J88" i="36" s="1"/>
  <c r="H89" i="36"/>
  <c r="J89" i="36" s="1"/>
  <c r="H90" i="36"/>
  <c r="J90" i="36" s="1"/>
  <c r="H91" i="36"/>
  <c r="J91" i="36" s="1"/>
  <c r="M91" i="36" s="1"/>
  <c r="H92" i="36"/>
  <c r="H93" i="36"/>
  <c r="J93" i="36" s="1"/>
  <c r="H94" i="36"/>
  <c r="H95" i="36"/>
  <c r="H96" i="36"/>
  <c r="J96" i="36" s="1"/>
  <c r="N96" i="36" s="1"/>
  <c r="H97" i="36"/>
  <c r="J97" i="36" s="1"/>
  <c r="H98" i="36"/>
  <c r="J98" i="36" s="1"/>
  <c r="L98" i="36" s="1"/>
  <c r="H99" i="36"/>
  <c r="J99" i="36" s="1"/>
  <c r="L99" i="36" s="1"/>
  <c r="H100" i="36"/>
  <c r="J100" i="36" s="1"/>
  <c r="L100" i="36" s="1"/>
  <c r="H101" i="36"/>
  <c r="J101" i="36" s="1"/>
  <c r="H102" i="36"/>
  <c r="J102" i="36" s="1"/>
  <c r="N102" i="36" s="1"/>
  <c r="H103" i="36"/>
  <c r="J103" i="36" s="1"/>
  <c r="N103" i="36" s="1"/>
  <c r="H104" i="36"/>
  <c r="J104" i="36" s="1"/>
  <c r="H105" i="36"/>
  <c r="J105" i="36"/>
  <c r="M105" i="36" s="1"/>
  <c r="H106" i="36"/>
  <c r="J106" i="36" s="1"/>
  <c r="H107" i="36"/>
  <c r="J107" i="36" s="1"/>
  <c r="N107" i="36" s="1"/>
  <c r="H108" i="36"/>
  <c r="J108" i="36" s="1"/>
  <c r="H109" i="36"/>
  <c r="H110" i="36"/>
  <c r="J110" i="36" s="1"/>
  <c r="N110" i="36" s="1"/>
  <c r="H111" i="36"/>
  <c r="J111" i="36" s="1"/>
  <c r="H112" i="36"/>
  <c r="H113" i="36"/>
  <c r="J113" i="36" s="1"/>
  <c r="M113" i="36" s="1"/>
  <c r="H114" i="36"/>
  <c r="H115" i="36"/>
  <c r="J115" i="36" s="1"/>
  <c r="L115" i="36" s="1"/>
  <c r="H116" i="36"/>
  <c r="J116" i="36" s="1"/>
  <c r="H117" i="36"/>
  <c r="J117" i="36" s="1"/>
  <c r="H118" i="36"/>
  <c r="J118" i="36" s="1"/>
  <c r="N118" i="36" s="1"/>
  <c r="H119" i="36"/>
  <c r="J119" i="36" s="1"/>
  <c r="N119" i="36" s="1"/>
  <c r="H120" i="36"/>
  <c r="H121" i="36"/>
  <c r="J121" i="36" s="1"/>
  <c r="H122" i="36"/>
  <c r="J122" i="36" s="1"/>
  <c r="M122" i="36" s="1"/>
  <c r="H123" i="36"/>
  <c r="J123" i="36" s="1"/>
  <c r="H124" i="36"/>
  <c r="H125" i="36"/>
  <c r="J125" i="36" s="1"/>
  <c r="N125" i="36" s="1"/>
  <c r="H126" i="36"/>
  <c r="H127" i="36"/>
  <c r="J127" i="36" s="1"/>
  <c r="H128" i="36"/>
  <c r="J128" i="36" s="1"/>
  <c r="H129" i="36"/>
  <c r="J129" i="36" s="1"/>
  <c r="M129" i="36" s="1"/>
  <c r="H2" i="36"/>
  <c r="J2" i="36" s="1"/>
  <c r="N2" i="36" s="1"/>
  <c r="E3" i="36"/>
  <c r="F3" i="36" s="1"/>
  <c r="G3" i="36" s="1"/>
  <c r="E4" i="36"/>
  <c r="E5" i="36"/>
  <c r="AX5" i="36" s="1"/>
  <c r="E6" i="36"/>
  <c r="E7" i="36"/>
  <c r="AX7" i="36" s="1"/>
  <c r="E8" i="36"/>
  <c r="E9" i="36"/>
  <c r="F9" i="36" s="1"/>
  <c r="G9" i="36" s="1"/>
  <c r="Z9" i="36" s="1"/>
  <c r="AZ9" i="36" s="1"/>
  <c r="E10" i="36"/>
  <c r="E11" i="36"/>
  <c r="AH11" i="36" s="1"/>
  <c r="E12" i="36"/>
  <c r="AX12" i="36" s="1"/>
  <c r="E13" i="36"/>
  <c r="E14" i="36"/>
  <c r="AX14" i="36" s="1"/>
  <c r="E15" i="36"/>
  <c r="E16" i="36"/>
  <c r="AX16" i="36" s="1"/>
  <c r="E17" i="36"/>
  <c r="AX17" i="36" s="1"/>
  <c r="E18" i="36"/>
  <c r="F18" i="36" s="1"/>
  <c r="G18" i="36" s="1"/>
  <c r="E19" i="36"/>
  <c r="E20" i="36"/>
  <c r="AX20" i="36" s="1"/>
  <c r="E21" i="36"/>
  <c r="AX21" i="36" s="1"/>
  <c r="E22" i="36"/>
  <c r="AX22" i="36" s="1"/>
  <c r="E23" i="36"/>
  <c r="E24" i="36"/>
  <c r="AX24" i="36" s="1"/>
  <c r="E25" i="36"/>
  <c r="AX25" i="36" s="1"/>
  <c r="E26" i="36"/>
  <c r="E27" i="36"/>
  <c r="AH27" i="36" s="1"/>
  <c r="E28" i="36"/>
  <c r="E29" i="36"/>
  <c r="AX29" i="36" s="1"/>
  <c r="E30" i="36"/>
  <c r="AX30" i="36" s="1"/>
  <c r="E31" i="36"/>
  <c r="AX31" i="36" s="1"/>
  <c r="E32" i="36"/>
  <c r="AX32" i="36" s="1"/>
  <c r="E33" i="36"/>
  <c r="AX33" i="36" s="1"/>
  <c r="E34" i="36"/>
  <c r="AH34" i="36" s="1"/>
  <c r="E35" i="36"/>
  <c r="E36" i="36"/>
  <c r="AX36" i="36" s="1"/>
  <c r="E37" i="36"/>
  <c r="E38" i="36"/>
  <c r="AX38" i="36" s="1"/>
  <c r="E39" i="36"/>
  <c r="AX39" i="36" s="1"/>
  <c r="E40" i="36"/>
  <c r="AX40" i="36" s="1"/>
  <c r="E41" i="36"/>
  <c r="AX41" i="36" s="1"/>
  <c r="E42" i="36"/>
  <c r="AX42" i="36" s="1"/>
  <c r="E43" i="36"/>
  <c r="E44" i="36"/>
  <c r="F44" i="36" s="1"/>
  <c r="G44" i="36" s="1"/>
  <c r="E45" i="36"/>
  <c r="AX45" i="36" s="1"/>
  <c r="E46" i="36"/>
  <c r="AX46" i="36" s="1"/>
  <c r="E47" i="36"/>
  <c r="AX47" i="36" s="1"/>
  <c r="E48" i="36"/>
  <c r="AX48" i="36" s="1"/>
  <c r="E49" i="36"/>
  <c r="E50" i="36"/>
  <c r="E51" i="36"/>
  <c r="AX51" i="36" s="1"/>
  <c r="E52" i="36"/>
  <c r="AX52" i="36" s="1"/>
  <c r="E53" i="36"/>
  <c r="AX53" i="36" s="1"/>
  <c r="E54" i="36"/>
  <c r="AX54" i="36" s="1"/>
  <c r="E55" i="36"/>
  <c r="AX55" i="36" s="1"/>
  <c r="E56" i="36"/>
  <c r="E57" i="36"/>
  <c r="E58" i="36"/>
  <c r="AH58" i="36" s="1"/>
  <c r="E59" i="36"/>
  <c r="AX59" i="36" s="1"/>
  <c r="E60" i="36"/>
  <c r="AH60" i="36" s="1"/>
  <c r="E61" i="36"/>
  <c r="AX61" i="36" s="1"/>
  <c r="E62" i="36"/>
  <c r="AX62" i="36" s="1"/>
  <c r="E63" i="36"/>
  <c r="AH63" i="36" s="1"/>
  <c r="E64" i="36"/>
  <c r="AX64" i="36" s="1"/>
  <c r="E65" i="36"/>
  <c r="E66" i="36"/>
  <c r="E67" i="36"/>
  <c r="AX67" i="36" s="1"/>
  <c r="E68" i="36"/>
  <c r="E69" i="36"/>
  <c r="E70" i="36"/>
  <c r="AX70" i="36" s="1"/>
  <c r="E71" i="36"/>
  <c r="E72" i="36"/>
  <c r="E73" i="36"/>
  <c r="AX73" i="36" s="1"/>
  <c r="E74" i="36"/>
  <c r="E75" i="36"/>
  <c r="AX75" i="36" s="1"/>
  <c r="E76" i="36"/>
  <c r="AX76" i="36" s="1"/>
  <c r="E77" i="36"/>
  <c r="E78" i="36"/>
  <c r="E79" i="36"/>
  <c r="AX79" i="36" s="1"/>
  <c r="E80" i="36"/>
  <c r="F80" i="36" s="1"/>
  <c r="G80" i="36" s="1"/>
  <c r="R80" i="36" s="1"/>
  <c r="E81" i="36"/>
  <c r="AX81" i="36" s="1"/>
  <c r="E82" i="36"/>
  <c r="E83" i="36"/>
  <c r="E84" i="36"/>
  <c r="E85" i="36"/>
  <c r="E86" i="36"/>
  <c r="E87" i="36"/>
  <c r="E88" i="36"/>
  <c r="AX88" i="36" s="1"/>
  <c r="E89" i="36"/>
  <c r="E90" i="36"/>
  <c r="E91" i="36"/>
  <c r="E92" i="36"/>
  <c r="AX92" i="36" s="1"/>
  <c r="E93" i="36"/>
  <c r="AX93" i="36" s="1"/>
  <c r="E94" i="36"/>
  <c r="AX94" i="36" s="1"/>
  <c r="E95" i="36"/>
  <c r="AX95" i="36" s="1"/>
  <c r="E96" i="36"/>
  <c r="AX96" i="36" s="1"/>
  <c r="E97" i="36"/>
  <c r="E98" i="36"/>
  <c r="E99" i="36"/>
  <c r="AX99" i="36" s="1"/>
  <c r="E100" i="36"/>
  <c r="AX100" i="36" s="1"/>
  <c r="E101" i="36"/>
  <c r="AX101" i="36" s="1"/>
  <c r="E102" i="36"/>
  <c r="AX102" i="36" s="1"/>
  <c r="E103" i="36"/>
  <c r="AX103" i="36" s="1"/>
  <c r="E104" i="36"/>
  <c r="AX104" i="36" s="1"/>
  <c r="E105" i="36"/>
  <c r="E106" i="36"/>
  <c r="E107" i="36"/>
  <c r="AX107" i="36" s="1"/>
  <c r="E108" i="36"/>
  <c r="E109" i="36"/>
  <c r="E110" i="36"/>
  <c r="AX110" i="36" s="1"/>
  <c r="E111" i="36"/>
  <c r="AX111" i="36" s="1"/>
  <c r="E112" i="36"/>
  <c r="AX112" i="36" s="1"/>
  <c r="E113" i="36"/>
  <c r="AX113" i="36" s="1"/>
  <c r="E114" i="36"/>
  <c r="E115" i="36"/>
  <c r="E116" i="36"/>
  <c r="AX116" i="36" s="1"/>
  <c r="E117" i="36"/>
  <c r="AX117" i="36" s="1"/>
  <c r="E118" i="36"/>
  <c r="AX118" i="36" s="1"/>
  <c r="E119" i="36"/>
  <c r="AX119" i="36" s="1"/>
  <c r="E120" i="36"/>
  <c r="AX120" i="36" s="1"/>
  <c r="E121" i="36"/>
  <c r="E122" i="36"/>
  <c r="E123" i="36"/>
  <c r="E124" i="36"/>
  <c r="E125" i="36"/>
  <c r="E126" i="36"/>
  <c r="AX126" i="36" s="1"/>
  <c r="E127" i="36"/>
  <c r="AX127" i="36" s="1"/>
  <c r="E128" i="36"/>
  <c r="E129" i="36"/>
  <c r="E2" i="36"/>
  <c r="AE145" i="36" a="1"/>
  <c r="AE145" i="36" s="1"/>
  <c r="AE144" i="36" a="1"/>
  <c r="AE144" i="36" s="1"/>
  <c r="AE143" i="36" a="1"/>
  <c r="AE143" i="36" s="1"/>
  <c r="AE142" i="36" a="1"/>
  <c r="AE142" i="36" s="1"/>
  <c r="AE141" i="36" a="1"/>
  <c r="AE141" i="36" s="1"/>
  <c r="AE140" i="36" a="1"/>
  <c r="AE140" i="36" s="1"/>
  <c r="AE139" i="36" a="1"/>
  <c r="AE139" i="36" s="1"/>
  <c r="AE138" i="36" a="1"/>
  <c r="AE138" i="36" s="1"/>
  <c r="AE137" i="36" a="1"/>
  <c r="AE137" i="36" s="1"/>
  <c r="AE136" i="36" a="1"/>
  <c r="AE136" i="36" s="1"/>
  <c r="AE135" i="36" a="1"/>
  <c r="AE135" i="36" s="1"/>
  <c r="AE134" i="36" a="1"/>
  <c r="AE134" i="36" s="1"/>
  <c r="AE133" i="36" a="1"/>
  <c r="AE133" i="36" s="1"/>
  <c r="AE132" i="36" a="1"/>
  <c r="AE132" i="36" s="1"/>
  <c r="AE131" i="36" a="1"/>
  <c r="AE131" i="36" s="1"/>
  <c r="AE130" i="36" a="1"/>
  <c r="AE130" i="36" s="1"/>
  <c r="AT129" i="36"/>
  <c r="AR129" i="36"/>
  <c r="AO129" i="36"/>
  <c r="AT128" i="36"/>
  <c r="AR128" i="36"/>
  <c r="AO128" i="36"/>
  <c r="AT127" i="36"/>
  <c r="AR127" i="36"/>
  <c r="AO127" i="36"/>
  <c r="AT126" i="36"/>
  <c r="AR126" i="36"/>
  <c r="AO126" i="36"/>
  <c r="J126" i="36"/>
  <c r="N126" i="36" s="1"/>
  <c r="AT125" i="36"/>
  <c r="AR125" i="36"/>
  <c r="AO125" i="36"/>
  <c r="AT124" i="36"/>
  <c r="AR124" i="36"/>
  <c r="AO124" i="36"/>
  <c r="J124" i="36"/>
  <c r="AT123" i="36"/>
  <c r="AR123" i="36"/>
  <c r="AO123" i="36"/>
  <c r="AT122" i="36"/>
  <c r="AR122" i="36"/>
  <c r="AO122" i="36"/>
  <c r="AT121" i="36"/>
  <c r="AR121" i="36"/>
  <c r="AO121" i="36"/>
  <c r="AT120" i="36"/>
  <c r="AR120" i="36"/>
  <c r="AO120" i="36"/>
  <c r="J120" i="36"/>
  <c r="M120" i="36" s="1"/>
  <c r="AT119" i="36"/>
  <c r="AR119" i="36"/>
  <c r="AO119" i="36"/>
  <c r="AT118" i="36"/>
  <c r="AR118" i="36"/>
  <c r="AO118" i="36"/>
  <c r="AT117" i="36"/>
  <c r="AR117" i="36"/>
  <c r="AO117" i="36"/>
  <c r="AT116" i="36"/>
  <c r="AR116" i="36"/>
  <c r="AO116" i="36"/>
  <c r="AT115" i="36"/>
  <c r="AR115" i="36"/>
  <c r="AO115" i="36"/>
  <c r="AT114" i="36"/>
  <c r="AR114" i="36"/>
  <c r="AO114" i="36"/>
  <c r="J114" i="36"/>
  <c r="M114" i="36" s="1"/>
  <c r="AT113" i="36"/>
  <c r="AR113" i="36"/>
  <c r="AO113" i="36"/>
  <c r="AT112" i="36"/>
  <c r="AR112" i="36"/>
  <c r="AO112" i="36"/>
  <c r="J112" i="36"/>
  <c r="M112" i="36" s="1"/>
  <c r="AT111" i="36"/>
  <c r="AR111" i="36"/>
  <c r="AO111" i="36"/>
  <c r="AT110" i="36"/>
  <c r="AR110" i="36"/>
  <c r="AO110" i="36"/>
  <c r="AT109" i="36"/>
  <c r="AR109" i="36"/>
  <c r="AO109" i="36"/>
  <c r="J109" i="36"/>
  <c r="AT108" i="36"/>
  <c r="AR108" i="36"/>
  <c r="AO108" i="36"/>
  <c r="AT107" i="36"/>
  <c r="AR107" i="36"/>
  <c r="AO107" i="36"/>
  <c r="AT106" i="36"/>
  <c r="AR106" i="36"/>
  <c r="AO106" i="36"/>
  <c r="AT105" i="36"/>
  <c r="AR105" i="36"/>
  <c r="AO105" i="36"/>
  <c r="AT104" i="36"/>
  <c r="AR104" i="36"/>
  <c r="AO104" i="36"/>
  <c r="AT103" i="36"/>
  <c r="AR103" i="36"/>
  <c r="AO103" i="36"/>
  <c r="AT102" i="36"/>
  <c r="AR102" i="36"/>
  <c r="AO102" i="36"/>
  <c r="F102" i="36"/>
  <c r="G102" i="36" s="1"/>
  <c r="AT101" i="36"/>
  <c r="AR101" i="36"/>
  <c r="AO101" i="36"/>
  <c r="AT100" i="36"/>
  <c r="AR100" i="36"/>
  <c r="AO100" i="36"/>
  <c r="AT99" i="36"/>
  <c r="AR99" i="36"/>
  <c r="AO99" i="36"/>
  <c r="F99" i="36"/>
  <c r="G99" i="36" s="1"/>
  <c r="AT98" i="36"/>
  <c r="AR98" i="36"/>
  <c r="AO98" i="36"/>
  <c r="AT97" i="36"/>
  <c r="AR97" i="36"/>
  <c r="AO97" i="36"/>
  <c r="AT96" i="36"/>
  <c r="AR96" i="36"/>
  <c r="AO96" i="36"/>
  <c r="AT95" i="36"/>
  <c r="AR95" i="36"/>
  <c r="AO95" i="36"/>
  <c r="J95" i="36"/>
  <c r="N95" i="36" s="1"/>
  <c r="AT94" i="36"/>
  <c r="AR94" i="36"/>
  <c r="AO94" i="36"/>
  <c r="J94" i="36"/>
  <c r="Y94" i="36" s="1"/>
  <c r="F94" i="36"/>
  <c r="G94" i="36" s="1"/>
  <c r="AT93" i="36"/>
  <c r="AR93" i="36"/>
  <c r="AO93" i="36"/>
  <c r="AT92" i="36"/>
  <c r="AR92" i="36"/>
  <c r="AO92" i="36"/>
  <c r="J92" i="36"/>
  <c r="AT91" i="36"/>
  <c r="AR91" i="36"/>
  <c r="AO91" i="36"/>
  <c r="AT90" i="36"/>
  <c r="AR90" i="36"/>
  <c r="AO90" i="36"/>
  <c r="AT89" i="36"/>
  <c r="AR89" i="36"/>
  <c r="AO89" i="36"/>
  <c r="AT88" i="36"/>
  <c r="AR88" i="36"/>
  <c r="AO88" i="36"/>
  <c r="AT87" i="36"/>
  <c r="AR87" i="36"/>
  <c r="AO87" i="36"/>
  <c r="J87" i="36"/>
  <c r="L87" i="36" s="1"/>
  <c r="AT86" i="36"/>
  <c r="AR86" i="36"/>
  <c r="AO86" i="36"/>
  <c r="AT85" i="36"/>
  <c r="AR85" i="36"/>
  <c r="AO85" i="36"/>
  <c r="J85" i="36"/>
  <c r="AT84" i="36"/>
  <c r="AR84" i="36"/>
  <c r="AO84" i="36"/>
  <c r="AT83" i="36"/>
  <c r="AR83" i="36"/>
  <c r="AO83" i="36"/>
  <c r="AT82" i="36"/>
  <c r="AR82" i="36"/>
  <c r="AO82" i="36"/>
  <c r="AT81" i="36"/>
  <c r="AR81" i="36"/>
  <c r="AO81" i="36"/>
  <c r="AT80" i="36"/>
  <c r="AR80" i="36"/>
  <c r="AO80" i="36"/>
  <c r="AT79" i="36"/>
  <c r="AR79" i="36"/>
  <c r="AO79" i="36"/>
  <c r="AT78" i="36"/>
  <c r="AR78" i="36"/>
  <c r="AO78" i="36"/>
  <c r="AT77" i="36"/>
  <c r="AR77" i="36"/>
  <c r="AO77" i="36"/>
  <c r="J77" i="36"/>
  <c r="AT76" i="36"/>
  <c r="AR76" i="36"/>
  <c r="AO76" i="36"/>
  <c r="AT75" i="36"/>
  <c r="AR75" i="36"/>
  <c r="AO75" i="36"/>
  <c r="AT74" i="36"/>
  <c r="AR74" i="36"/>
  <c r="AO74" i="36"/>
  <c r="AT73" i="36"/>
  <c r="AR73" i="36"/>
  <c r="AO73" i="36"/>
  <c r="J73" i="36"/>
  <c r="M73" i="36" s="1"/>
  <c r="AT72" i="36"/>
  <c r="AR72" i="36"/>
  <c r="AO72" i="36"/>
  <c r="AT71" i="36"/>
  <c r="AR71" i="36"/>
  <c r="AO71" i="36"/>
  <c r="AT70" i="36"/>
  <c r="AR70" i="36"/>
  <c r="AO70" i="36"/>
  <c r="J70" i="36"/>
  <c r="L70" i="36" s="1"/>
  <c r="AT69" i="36"/>
  <c r="AR69" i="36"/>
  <c r="AO69" i="36"/>
  <c r="L69" i="36"/>
  <c r="AT68" i="36"/>
  <c r="AR68" i="36"/>
  <c r="AO68" i="36"/>
  <c r="AT67" i="36"/>
  <c r="AR67" i="36"/>
  <c r="AO67" i="36"/>
  <c r="AT66" i="36"/>
  <c r="AO66" i="36"/>
  <c r="AT65" i="36"/>
  <c r="AT64" i="36"/>
  <c r="D64" i="36"/>
  <c r="AT63" i="36"/>
  <c r="J63" i="36"/>
  <c r="N63" i="36" s="1"/>
  <c r="AT62" i="36"/>
  <c r="AH62" i="36"/>
  <c r="AT61" i="36"/>
  <c r="AT60" i="36"/>
  <c r="J60" i="36"/>
  <c r="N60" i="36" s="1"/>
  <c r="AT59" i="36"/>
  <c r="AH59" i="36"/>
  <c r="F59" i="36"/>
  <c r="G59" i="36" s="1"/>
  <c r="Y59" i="36" s="1"/>
  <c r="AT58" i="36"/>
  <c r="AT57" i="36"/>
  <c r="AT56" i="36"/>
  <c r="J56" i="36"/>
  <c r="N56" i="36" s="1"/>
  <c r="AT55" i="36"/>
  <c r="AT54" i="36"/>
  <c r="F54" i="36"/>
  <c r="G54" i="36" s="1"/>
  <c r="AB54" i="36" s="1"/>
  <c r="AT53" i="36"/>
  <c r="AT52" i="36"/>
  <c r="AT51" i="36"/>
  <c r="AT50" i="36"/>
  <c r="AT49" i="36"/>
  <c r="AJ49" i="36"/>
  <c r="AL49" i="36" s="1"/>
  <c r="AT48" i="36"/>
  <c r="AJ48" i="36"/>
  <c r="AL48" i="36" s="1"/>
  <c r="AT47" i="36"/>
  <c r="AJ47" i="36"/>
  <c r="AL47" i="36" s="1"/>
  <c r="A47" i="36"/>
  <c r="AT46" i="36"/>
  <c r="AJ46" i="36"/>
  <c r="AL46" i="36" s="1"/>
  <c r="AT45" i="36"/>
  <c r="AJ45" i="36"/>
  <c r="AL45" i="36" s="1"/>
  <c r="F45" i="36"/>
  <c r="G45" i="36" s="1"/>
  <c r="S45" i="36" s="1"/>
  <c r="AH45" i="36"/>
  <c r="A45" i="36"/>
  <c r="AT44" i="36"/>
  <c r="AJ44" i="36"/>
  <c r="AL44" i="36" s="1"/>
  <c r="AT43" i="36"/>
  <c r="AJ43" i="36"/>
  <c r="AL43" i="36" s="1"/>
  <c r="AT42" i="36"/>
  <c r="AJ42" i="36"/>
  <c r="AL42" i="36" s="1"/>
  <c r="AT41" i="36"/>
  <c r="AJ41" i="36"/>
  <c r="AK41" i="36" s="1"/>
  <c r="AT40" i="36"/>
  <c r="AJ40" i="36"/>
  <c r="AK40" i="36" s="1"/>
  <c r="J40" i="36"/>
  <c r="N40" i="36" s="1"/>
  <c r="AT39" i="36"/>
  <c r="AJ39" i="36"/>
  <c r="AK39" i="36" s="1"/>
  <c r="AT38" i="36"/>
  <c r="AJ38" i="36"/>
  <c r="AK38" i="36" s="1"/>
  <c r="AT37" i="36"/>
  <c r="AJ37" i="36"/>
  <c r="AK37" i="36" s="1"/>
  <c r="AT36" i="36"/>
  <c r="AJ36" i="36"/>
  <c r="AK36" i="36" s="1"/>
  <c r="J36" i="36"/>
  <c r="L36" i="36" s="1"/>
  <c r="AT35" i="36"/>
  <c r="AJ35" i="36"/>
  <c r="AK35" i="36" s="1"/>
  <c r="A35" i="36"/>
  <c r="D35" i="36"/>
  <c r="AT34" i="36"/>
  <c r="AJ34" i="36"/>
  <c r="AK34" i="36" s="1"/>
  <c r="AT33" i="36"/>
  <c r="F33" i="36"/>
  <c r="G33" i="36" s="1"/>
  <c r="AU33" i="36" s="1"/>
  <c r="D33" i="36"/>
  <c r="AT32" i="36"/>
  <c r="J32" i="36"/>
  <c r="M32" i="36" s="1"/>
  <c r="AG32" i="36" s="1"/>
  <c r="AT31" i="36"/>
  <c r="AT30" i="36"/>
  <c r="J30" i="36"/>
  <c r="L30" i="36" s="1"/>
  <c r="F30" i="36"/>
  <c r="G30" i="36" s="1"/>
  <c r="AH30" i="36"/>
  <c r="D30" i="36"/>
  <c r="AT29" i="36"/>
  <c r="J29" i="36"/>
  <c r="A29" i="36"/>
  <c r="AT28" i="36"/>
  <c r="J28" i="36"/>
  <c r="L28" i="36" s="1"/>
  <c r="D28" i="36"/>
  <c r="AT27" i="36"/>
  <c r="AT26" i="36"/>
  <c r="AT25" i="36"/>
  <c r="AO25" i="36"/>
  <c r="AT24" i="36"/>
  <c r="AO24" i="36"/>
  <c r="N24" i="36"/>
  <c r="AT23" i="36"/>
  <c r="AO23" i="36"/>
  <c r="AH23" i="36"/>
  <c r="A23" i="36"/>
  <c r="AT22" i="36"/>
  <c r="AO22" i="36"/>
  <c r="AT21" i="36"/>
  <c r="AO21" i="36"/>
  <c r="J21" i="36"/>
  <c r="AT20" i="36"/>
  <c r="AO20" i="36"/>
  <c r="AT19" i="36"/>
  <c r="AO19" i="36"/>
  <c r="AT18" i="36"/>
  <c r="AO18" i="36"/>
  <c r="AT17" i="36"/>
  <c r="AO17" i="36"/>
  <c r="D17" i="36"/>
  <c r="AT16" i="36"/>
  <c r="AO16" i="36"/>
  <c r="J16" i="36"/>
  <c r="D16" i="36"/>
  <c r="AT15" i="36"/>
  <c r="AO15" i="36"/>
  <c r="AT14" i="36"/>
  <c r="AO14" i="36"/>
  <c r="J14" i="36"/>
  <c r="L14" i="36" s="1"/>
  <c r="AH14" i="36"/>
  <c r="AT13" i="36"/>
  <c r="AO13" i="36"/>
  <c r="J13" i="36"/>
  <c r="N13" i="36" s="1"/>
  <c r="AT12" i="36"/>
  <c r="AO12" i="36"/>
  <c r="AH12" i="36"/>
  <c r="AT11" i="36"/>
  <c r="AO11" i="36"/>
  <c r="AT10" i="36"/>
  <c r="AO10" i="36"/>
  <c r="AT9" i="36"/>
  <c r="AO9" i="36"/>
  <c r="AT8" i="36"/>
  <c r="AO8" i="36"/>
  <c r="AH8" i="36"/>
  <c r="D8" i="36"/>
  <c r="AT7" i="36"/>
  <c r="AO7" i="36"/>
  <c r="AT6" i="36"/>
  <c r="AO6" i="36"/>
  <c r="J6" i="36"/>
  <c r="AT5" i="36"/>
  <c r="AO5" i="36"/>
  <c r="J5" i="36"/>
  <c r="M5" i="36" s="1"/>
  <c r="AH5" i="36"/>
  <c r="AT4" i="36"/>
  <c r="AO4" i="36"/>
  <c r="AT3" i="36"/>
  <c r="AO3" i="36"/>
  <c r="J3" i="36"/>
  <c r="N3" i="36" s="1"/>
  <c r="AT2" i="36"/>
  <c r="AO2" i="36"/>
  <c r="AC2" i="36"/>
  <c r="H3" i="35"/>
  <c r="J3" i="35" s="1"/>
  <c r="M3" i="35" s="1"/>
  <c r="H4" i="35"/>
  <c r="J4" i="35" s="1"/>
  <c r="H5" i="35"/>
  <c r="J5" i="35" s="1"/>
  <c r="H6" i="35"/>
  <c r="J6" i="35" s="1"/>
  <c r="H7" i="35"/>
  <c r="J7" i="35" s="1"/>
  <c r="H8" i="35"/>
  <c r="J8" i="35" s="1"/>
  <c r="H9" i="35"/>
  <c r="J9" i="35" s="1"/>
  <c r="H10" i="35"/>
  <c r="J10" i="35" s="1"/>
  <c r="L10" i="35" s="1"/>
  <c r="H11" i="35"/>
  <c r="J11" i="35" s="1"/>
  <c r="M11" i="35" s="1"/>
  <c r="H12" i="35"/>
  <c r="J12" i="35" s="1"/>
  <c r="M12" i="35" s="1"/>
  <c r="H13" i="35"/>
  <c r="J13" i="35" s="1"/>
  <c r="P13" i="35" s="1"/>
  <c r="H14" i="35"/>
  <c r="J14" i="35" s="1"/>
  <c r="H15" i="35"/>
  <c r="J15" i="35" s="1"/>
  <c r="H16" i="35"/>
  <c r="H17" i="35"/>
  <c r="J17" i="35" s="1"/>
  <c r="H18" i="35"/>
  <c r="J18" i="35" s="1"/>
  <c r="L18" i="35" s="1"/>
  <c r="H19" i="35"/>
  <c r="H20" i="35"/>
  <c r="J20" i="35" s="1"/>
  <c r="H21" i="35"/>
  <c r="J21" i="35" s="1"/>
  <c r="H22" i="35"/>
  <c r="J22" i="35" s="1"/>
  <c r="H23" i="35"/>
  <c r="J23" i="35" s="1"/>
  <c r="H24" i="35"/>
  <c r="H25" i="35"/>
  <c r="J25" i="35" s="1"/>
  <c r="H26" i="35"/>
  <c r="J26" i="35" s="1"/>
  <c r="N26" i="35" s="1"/>
  <c r="H27" i="35"/>
  <c r="J27" i="35" s="1"/>
  <c r="H28" i="35"/>
  <c r="J28" i="35" s="1"/>
  <c r="H29" i="35"/>
  <c r="J29" i="35" s="1"/>
  <c r="H30" i="35"/>
  <c r="J30" i="35" s="1"/>
  <c r="H31" i="35"/>
  <c r="J31" i="35" s="1"/>
  <c r="H32" i="35"/>
  <c r="H33" i="35"/>
  <c r="J33" i="35" s="1"/>
  <c r="H34" i="35"/>
  <c r="J34" i="35" s="1"/>
  <c r="H35" i="35"/>
  <c r="J35" i="35" s="1"/>
  <c r="N35" i="35" s="1"/>
  <c r="H36" i="35"/>
  <c r="J36" i="35" s="1"/>
  <c r="M36" i="35" s="1"/>
  <c r="AG36" i="35" s="1"/>
  <c r="H37" i="35"/>
  <c r="J37" i="35" s="1"/>
  <c r="N37" i="35" s="1"/>
  <c r="H38" i="35"/>
  <c r="H39" i="35"/>
  <c r="H40" i="35"/>
  <c r="J40" i="35" s="1"/>
  <c r="N40" i="35" s="1"/>
  <c r="H41" i="35"/>
  <c r="J41" i="35" s="1"/>
  <c r="N41" i="35" s="1"/>
  <c r="H42" i="35"/>
  <c r="J42" i="35" s="1"/>
  <c r="H43" i="35"/>
  <c r="J43" i="35" s="1"/>
  <c r="M43" i="35" s="1"/>
  <c r="H44" i="35"/>
  <c r="J44" i="35" s="1"/>
  <c r="M44" i="35" s="1"/>
  <c r="H45" i="35"/>
  <c r="J45" i="35" s="1"/>
  <c r="N45" i="35" s="1"/>
  <c r="H46" i="35"/>
  <c r="H47" i="35"/>
  <c r="J47" i="35" s="1"/>
  <c r="H48" i="35"/>
  <c r="H49" i="35"/>
  <c r="J49" i="35" s="1"/>
  <c r="M49" i="35" s="1"/>
  <c r="H50" i="35"/>
  <c r="J50" i="35" s="1"/>
  <c r="H51" i="35"/>
  <c r="J51" i="35" s="1"/>
  <c r="M51" i="35" s="1"/>
  <c r="H52" i="35"/>
  <c r="J52" i="35" s="1"/>
  <c r="M52" i="35" s="1"/>
  <c r="AG52" i="35" s="1"/>
  <c r="H53" i="35"/>
  <c r="J53" i="35" s="1"/>
  <c r="L53" i="35" s="1"/>
  <c r="H54" i="35"/>
  <c r="J54" i="35" s="1"/>
  <c r="H55" i="35"/>
  <c r="J55" i="35" s="1"/>
  <c r="H56" i="35"/>
  <c r="J56" i="35" s="1"/>
  <c r="H57" i="35"/>
  <c r="J57" i="35" s="1"/>
  <c r="H58" i="35"/>
  <c r="J58" i="35" s="1"/>
  <c r="L58" i="35" s="1"/>
  <c r="H59" i="35"/>
  <c r="J59" i="35" s="1"/>
  <c r="H60" i="35"/>
  <c r="J60" i="35" s="1"/>
  <c r="H61" i="35"/>
  <c r="H62" i="35"/>
  <c r="J62" i="35" s="1"/>
  <c r="H63" i="35"/>
  <c r="J63" i="35" s="1"/>
  <c r="H64" i="35"/>
  <c r="J64" i="35" s="1"/>
  <c r="H65" i="35"/>
  <c r="J65" i="35" s="1"/>
  <c r="M65" i="35" s="1"/>
  <c r="H66" i="35"/>
  <c r="J66" i="35" s="1"/>
  <c r="N66" i="35" s="1"/>
  <c r="H67" i="35"/>
  <c r="J67" i="35" s="1"/>
  <c r="M67" i="35" s="1"/>
  <c r="H68" i="35"/>
  <c r="J68" i="35" s="1"/>
  <c r="M68" i="35" s="1"/>
  <c r="H69" i="35"/>
  <c r="J69" i="35" s="1"/>
  <c r="M69" i="35" s="1"/>
  <c r="H70" i="35"/>
  <c r="J70" i="35" s="1"/>
  <c r="H71" i="35"/>
  <c r="J71" i="35" s="1"/>
  <c r="L71" i="35" s="1"/>
  <c r="H72" i="35"/>
  <c r="J72" i="35" s="1"/>
  <c r="H73" i="35"/>
  <c r="J73" i="35" s="1"/>
  <c r="L73" i="35" s="1"/>
  <c r="H74" i="35"/>
  <c r="J74" i="35" s="1"/>
  <c r="M74" i="35" s="1"/>
  <c r="H75" i="35"/>
  <c r="J75" i="35" s="1"/>
  <c r="L75" i="35" s="1"/>
  <c r="H76" i="35"/>
  <c r="J76" i="35" s="1"/>
  <c r="H77" i="35"/>
  <c r="J77" i="35" s="1"/>
  <c r="H78" i="35"/>
  <c r="J78" i="35" s="1"/>
  <c r="H79" i="35"/>
  <c r="J79" i="35" s="1"/>
  <c r="N79" i="35" s="1"/>
  <c r="H80" i="35"/>
  <c r="J80" i="35" s="1"/>
  <c r="H81" i="35"/>
  <c r="J81" i="35" s="1"/>
  <c r="H82" i="35"/>
  <c r="J82" i="35" s="1"/>
  <c r="Z82" i="35" s="1"/>
  <c r="AZ82" i="35" s="1"/>
  <c r="H83" i="35"/>
  <c r="J83" i="35" s="1"/>
  <c r="H84" i="35"/>
  <c r="J84" i="35" s="1"/>
  <c r="H85" i="35"/>
  <c r="J85" i="35" s="1"/>
  <c r="M85" i="35" s="1"/>
  <c r="H86" i="35"/>
  <c r="J86" i="35" s="1"/>
  <c r="H87" i="35"/>
  <c r="H88" i="35"/>
  <c r="J88" i="35" s="1"/>
  <c r="N88" i="35" s="1"/>
  <c r="H89" i="35"/>
  <c r="J89" i="35" s="1"/>
  <c r="N89" i="35" s="1"/>
  <c r="H90" i="35"/>
  <c r="J90" i="35" s="1"/>
  <c r="H91" i="35"/>
  <c r="J91" i="35" s="1"/>
  <c r="N91" i="35" s="1"/>
  <c r="H92" i="35"/>
  <c r="J92" i="35" s="1"/>
  <c r="H93" i="35"/>
  <c r="J93" i="35" s="1"/>
  <c r="H94" i="35"/>
  <c r="H95" i="35"/>
  <c r="J95" i="35" s="1"/>
  <c r="H96" i="35"/>
  <c r="J96" i="35" s="1"/>
  <c r="H97" i="35"/>
  <c r="J97" i="35" s="1"/>
  <c r="H98" i="35"/>
  <c r="J98" i="35" s="1"/>
  <c r="H99" i="35"/>
  <c r="J99" i="35" s="1"/>
  <c r="H100" i="35"/>
  <c r="J100" i="35" s="1"/>
  <c r="H101" i="35"/>
  <c r="H102" i="35"/>
  <c r="J102" i="35" s="1"/>
  <c r="H103" i="35"/>
  <c r="H104" i="35"/>
  <c r="J104" i="35" s="1"/>
  <c r="L104" i="35" s="1"/>
  <c r="H105" i="35"/>
  <c r="J105" i="35" s="1"/>
  <c r="H106" i="35"/>
  <c r="J106" i="35" s="1"/>
  <c r="M106" i="35" s="1"/>
  <c r="H107" i="35"/>
  <c r="J107" i="35" s="1"/>
  <c r="H108" i="35"/>
  <c r="H109" i="35"/>
  <c r="H110" i="35"/>
  <c r="J110" i="35" s="1"/>
  <c r="H111" i="35"/>
  <c r="J111" i="35" s="1"/>
  <c r="M111" i="35" s="1"/>
  <c r="H112" i="35"/>
  <c r="J112" i="35" s="1"/>
  <c r="H113" i="35"/>
  <c r="J113" i="35" s="1"/>
  <c r="N113" i="35" s="1"/>
  <c r="H114" i="35"/>
  <c r="J114" i="35"/>
  <c r="M114" i="35" s="1"/>
  <c r="H115" i="35"/>
  <c r="J115" i="35" s="1"/>
  <c r="H116" i="35"/>
  <c r="J116" i="35" s="1"/>
  <c r="H117" i="35"/>
  <c r="H118" i="35"/>
  <c r="J118" i="35" s="1"/>
  <c r="H119" i="35"/>
  <c r="J119" i="35" s="1"/>
  <c r="M119" i="35" s="1"/>
  <c r="H120" i="35"/>
  <c r="J120" i="35" s="1"/>
  <c r="H121" i="35"/>
  <c r="J121" i="35"/>
  <c r="L121" i="35" s="1"/>
  <c r="H122" i="35"/>
  <c r="J122" i="35" s="1"/>
  <c r="H123" i="35"/>
  <c r="H124" i="35"/>
  <c r="J124" i="35" s="1"/>
  <c r="H125" i="35"/>
  <c r="H126" i="35"/>
  <c r="J126" i="35" s="1"/>
  <c r="H127" i="35"/>
  <c r="J127" i="35" s="1"/>
  <c r="H128" i="35"/>
  <c r="J128" i="35" s="1"/>
  <c r="H129" i="35"/>
  <c r="J129" i="35" s="1"/>
  <c r="H2" i="35"/>
  <c r="J2" i="35" s="1"/>
  <c r="E3" i="35"/>
  <c r="E4" i="35"/>
  <c r="AX4" i="35" s="1"/>
  <c r="E5" i="35"/>
  <c r="E6" i="35"/>
  <c r="AX6" i="35" s="1"/>
  <c r="E7" i="35"/>
  <c r="AX7" i="35" s="1"/>
  <c r="E8" i="35"/>
  <c r="E9" i="35"/>
  <c r="AX9" i="35" s="1"/>
  <c r="E10" i="35"/>
  <c r="AX10" i="35" s="1"/>
  <c r="E11" i="35"/>
  <c r="E12" i="35"/>
  <c r="F12" i="35" s="1"/>
  <c r="G12" i="35" s="1"/>
  <c r="E13" i="35"/>
  <c r="AX13" i="35" s="1"/>
  <c r="E14" i="35"/>
  <c r="AX14" i="35" s="1"/>
  <c r="E15" i="35"/>
  <c r="AX15" i="35" s="1"/>
  <c r="E16" i="35"/>
  <c r="F16" i="35" s="1"/>
  <c r="G16" i="35" s="1"/>
  <c r="E17" i="35"/>
  <c r="F17" i="35" s="1"/>
  <c r="G17" i="35" s="1"/>
  <c r="E18" i="35"/>
  <c r="F18" i="35" s="1"/>
  <c r="G18" i="35" s="1"/>
  <c r="E19" i="35"/>
  <c r="AH19" i="35" s="1"/>
  <c r="E20" i="35"/>
  <c r="AX20" i="35" s="1"/>
  <c r="E21" i="35"/>
  <c r="AX21" i="35" s="1"/>
  <c r="E22" i="35"/>
  <c r="AX22" i="35" s="1"/>
  <c r="E23" i="35"/>
  <c r="AX23" i="35" s="1"/>
  <c r="E24" i="35"/>
  <c r="AX24" i="35" s="1"/>
  <c r="E25" i="35"/>
  <c r="E26" i="35"/>
  <c r="E27" i="35"/>
  <c r="F27" i="35" s="1"/>
  <c r="G27" i="35" s="1"/>
  <c r="E28" i="35"/>
  <c r="E29" i="35"/>
  <c r="E30" i="35"/>
  <c r="E31" i="35"/>
  <c r="F31" i="35" s="1"/>
  <c r="G31" i="35" s="1"/>
  <c r="AB31" i="35" s="1"/>
  <c r="E32" i="35"/>
  <c r="AX32" i="35" s="1"/>
  <c r="E33" i="35"/>
  <c r="E34" i="35"/>
  <c r="AX34" i="35" s="1"/>
  <c r="E35" i="35"/>
  <c r="E36" i="35"/>
  <c r="AH36" i="35" s="1"/>
  <c r="E37" i="35"/>
  <c r="F37" i="35" s="1"/>
  <c r="G37" i="35" s="1"/>
  <c r="E38" i="35"/>
  <c r="AX38" i="35" s="1"/>
  <c r="E39" i="35"/>
  <c r="AX39" i="35" s="1"/>
  <c r="E40" i="35"/>
  <c r="AX40" i="35" s="1"/>
  <c r="E41" i="35"/>
  <c r="E42" i="35"/>
  <c r="E43" i="35"/>
  <c r="AH43" i="35" s="1"/>
  <c r="E44" i="35"/>
  <c r="AX44" i="35" s="1"/>
  <c r="E45" i="35"/>
  <c r="AX45" i="35" s="1"/>
  <c r="E46" i="35"/>
  <c r="F46" i="35" s="1"/>
  <c r="G46" i="35" s="1"/>
  <c r="E47" i="35"/>
  <c r="F47" i="35" s="1"/>
  <c r="G47" i="35" s="1"/>
  <c r="Z47" i="35" s="1"/>
  <c r="AZ47" i="35" s="1"/>
  <c r="E48" i="35"/>
  <c r="AH48" i="35" s="1"/>
  <c r="E49" i="35"/>
  <c r="AX49" i="35" s="1"/>
  <c r="E50" i="35"/>
  <c r="F50" i="35" s="1"/>
  <c r="G50" i="35" s="1"/>
  <c r="E51" i="35"/>
  <c r="AH51" i="35" s="1"/>
  <c r="E52" i="35"/>
  <c r="AX52" i="35" s="1"/>
  <c r="E53" i="35"/>
  <c r="F53" i="35" s="1"/>
  <c r="G53" i="35" s="1"/>
  <c r="AA53" i="35" s="1"/>
  <c r="E54" i="35"/>
  <c r="E55" i="35"/>
  <c r="AX55" i="35" s="1"/>
  <c r="E56" i="35"/>
  <c r="E57" i="35"/>
  <c r="AX57" i="35" s="1"/>
  <c r="E58" i="35"/>
  <c r="AX58" i="35" s="1"/>
  <c r="E59" i="35"/>
  <c r="AX59" i="35" s="1"/>
  <c r="E60" i="35"/>
  <c r="AX60" i="35" s="1"/>
  <c r="E61" i="35"/>
  <c r="AX61" i="35" s="1"/>
  <c r="E62" i="35"/>
  <c r="AX62" i="35" s="1"/>
  <c r="E63" i="35"/>
  <c r="AH63" i="35" s="1"/>
  <c r="E64" i="35"/>
  <c r="AX64" i="35" s="1"/>
  <c r="E65" i="35"/>
  <c r="AX65" i="35" s="1"/>
  <c r="E66" i="35"/>
  <c r="E67" i="35"/>
  <c r="E68" i="35"/>
  <c r="AX68" i="35" s="1"/>
  <c r="E69" i="35"/>
  <c r="AX69" i="35" s="1"/>
  <c r="E70" i="35"/>
  <c r="AX70" i="35" s="1"/>
  <c r="E71" i="35"/>
  <c r="AX71" i="35" s="1"/>
  <c r="E72" i="35"/>
  <c r="E73" i="35"/>
  <c r="AX73" i="35" s="1"/>
  <c r="E74" i="35"/>
  <c r="E75" i="35"/>
  <c r="AX75" i="35" s="1"/>
  <c r="E76" i="35"/>
  <c r="AX76" i="35" s="1"/>
  <c r="E77" i="35"/>
  <c r="E78" i="35"/>
  <c r="E79" i="35"/>
  <c r="E80" i="35"/>
  <c r="E81" i="35"/>
  <c r="AX81" i="35" s="1"/>
  <c r="E82" i="35"/>
  <c r="AX82" i="35" s="1"/>
  <c r="E83" i="35"/>
  <c r="AX83" i="35" s="1"/>
  <c r="E84" i="35"/>
  <c r="AX84" i="35" s="1"/>
  <c r="E85" i="35"/>
  <c r="AX85" i="35" s="1"/>
  <c r="E86" i="35"/>
  <c r="E87" i="35"/>
  <c r="AX87" i="35" s="1"/>
  <c r="E88" i="35"/>
  <c r="AX88" i="35" s="1"/>
  <c r="E89" i="35"/>
  <c r="AX89" i="35" s="1"/>
  <c r="E90" i="35"/>
  <c r="E91" i="35"/>
  <c r="AX91" i="35" s="1"/>
  <c r="E92" i="35"/>
  <c r="AX92" i="35" s="1"/>
  <c r="E93" i="35"/>
  <c r="E94" i="35"/>
  <c r="AX94" i="35" s="1"/>
  <c r="E95" i="35"/>
  <c r="E96" i="35"/>
  <c r="AX96" i="35" s="1"/>
  <c r="E97" i="35"/>
  <c r="E98" i="35"/>
  <c r="E99" i="35"/>
  <c r="AX99" i="35" s="1"/>
  <c r="E100" i="35"/>
  <c r="AX100" i="35" s="1"/>
  <c r="E101" i="35"/>
  <c r="E102" i="35"/>
  <c r="AX102" i="35" s="1"/>
  <c r="E103" i="35"/>
  <c r="AX103" i="35" s="1"/>
  <c r="E104" i="35"/>
  <c r="AX104" i="35" s="1"/>
  <c r="E105" i="35"/>
  <c r="E106" i="35"/>
  <c r="E107" i="35"/>
  <c r="AX107" i="35" s="1"/>
  <c r="E108" i="35"/>
  <c r="AX108" i="35" s="1"/>
  <c r="E109" i="35"/>
  <c r="E110" i="35"/>
  <c r="AX110" i="35" s="1"/>
  <c r="E111" i="35"/>
  <c r="AX111" i="35" s="1"/>
  <c r="E112" i="35"/>
  <c r="E113" i="35"/>
  <c r="E114" i="35"/>
  <c r="AX114" i="35" s="1"/>
  <c r="E115" i="35"/>
  <c r="AX115" i="35" s="1"/>
  <c r="E116" i="35"/>
  <c r="AX116" i="35" s="1"/>
  <c r="E117" i="35"/>
  <c r="AX117" i="35" s="1"/>
  <c r="E118" i="35"/>
  <c r="E119" i="35"/>
  <c r="E120" i="35"/>
  <c r="AX120" i="35" s="1"/>
  <c r="E121" i="35"/>
  <c r="E122" i="35"/>
  <c r="E123" i="35"/>
  <c r="E124" i="35"/>
  <c r="AX124" i="35" s="1"/>
  <c r="E125" i="35"/>
  <c r="E126" i="35"/>
  <c r="E127" i="35"/>
  <c r="E128" i="35"/>
  <c r="E129" i="35"/>
  <c r="AX129" i="35" s="1"/>
  <c r="E2" i="35"/>
  <c r="AE145" i="35" a="1"/>
  <c r="AE145" i="35" s="1"/>
  <c r="AE144" i="35" a="1"/>
  <c r="AE144" i="35" s="1"/>
  <c r="AE143" i="35" a="1"/>
  <c r="AE143" i="35" s="1"/>
  <c r="AE142" i="35" a="1"/>
  <c r="AE142" i="35" s="1"/>
  <c r="AE141" i="35" a="1"/>
  <c r="AE141" i="35" s="1"/>
  <c r="AE140" i="35" a="1"/>
  <c r="AE140" i="35" s="1"/>
  <c r="AE139" i="35" a="1"/>
  <c r="AE139" i="35" s="1"/>
  <c r="AE138" i="35" a="1"/>
  <c r="AE138" i="35" s="1"/>
  <c r="AE137" i="35" a="1"/>
  <c r="AE137" i="35" s="1"/>
  <c r="AE136" i="35" a="1"/>
  <c r="AE136" i="35" s="1"/>
  <c r="AE135" i="35" a="1"/>
  <c r="AE135" i="35" s="1"/>
  <c r="AE134" i="35" a="1"/>
  <c r="AE134" i="35" s="1"/>
  <c r="AE133" i="35" a="1"/>
  <c r="AE133" i="35" s="1"/>
  <c r="AE132" i="35" a="1"/>
  <c r="AE132" i="35" s="1"/>
  <c r="AE131" i="35" a="1"/>
  <c r="AE131" i="35" s="1"/>
  <c r="AE130" i="35" a="1"/>
  <c r="AE130" i="35" s="1"/>
  <c r="AT129" i="35"/>
  <c r="AR129" i="35"/>
  <c r="AO129" i="35"/>
  <c r="AT128" i="35"/>
  <c r="AR128" i="35"/>
  <c r="AO128" i="35"/>
  <c r="AT127" i="35"/>
  <c r="AR127" i="35"/>
  <c r="AO127" i="35"/>
  <c r="N127" i="35"/>
  <c r="AT126" i="35"/>
  <c r="AR126" i="35"/>
  <c r="AO126" i="35"/>
  <c r="AT125" i="35"/>
  <c r="AR125" i="35"/>
  <c r="AO125" i="35"/>
  <c r="J125" i="35"/>
  <c r="AT124" i="35"/>
  <c r="AR124" i="35"/>
  <c r="AO124" i="35"/>
  <c r="AT123" i="35"/>
  <c r="AR123" i="35"/>
  <c r="AO123" i="35"/>
  <c r="J123" i="35"/>
  <c r="N123" i="35" s="1"/>
  <c r="AT122" i="35"/>
  <c r="AR122" i="35"/>
  <c r="AO122" i="35"/>
  <c r="AT121" i="35"/>
  <c r="AR121" i="35"/>
  <c r="AO121" i="35"/>
  <c r="AT120" i="35"/>
  <c r="AR120" i="35"/>
  <c r="AO120" i="35"/>
  <c r="M120" i="35"/>
  <c r="AT119" i="35"/>
  <c r="AR119" i="35"/>
  <c r="AO119" i="35"/>
  <c r="D119" i="35"/>
  <c r="AT118" i="35"/>
  <c r="AR118" i="35"/>
  <c r="AO118" i="35"/>
  <c r="AT117" i="35"/>
  <c r="AR117" i="35"/>
  <c r="AO117" i="35"/>
  <c r="J117" i="35"/>
  <c r="AT116" i="35"/>
  <c r="AR116" i="35"/>
  <c r="AO116" i="35"/>
  <c r="AT115" i="35"/>
  <c r="AR115" i="35"/>
  <c r="AO115" i="35"/>
  <c r="AT114" i="35"/>
  <c r="AR114" i="35"/>
  <c r="AO114" i="35"/>
  <c r="F114" i="35"/>
  <c r="G114" i="35" s="1"/>
  <c r="AT113" i="35"/>
  <c r="AR113" i="35"/>
  <c r="AO113" i="35"/>
  <c r="AT112" i="35"/>
  <c r="AR112" i="35"/>
  <c r="AO112" i="35"/>
  <c r="AT111" i="35"/>
  <c r="AR111" i="35"/>
  <c r="AO111" i="35"/>
  <c r="F111" i="35"/>
  <c r="G111" i="35" s="1"/>
  <c r="V111" i="35" s="1"/>
  <c r="AY111" i="35" s="1"/>
  <c r="AT110" i="35"/>
  <c r="AR110" i="35"/>
  <c r="AO110" i="35"/>
  <c r="AT109" i="35"/>
  <c r="AR109" i="35"/>
  <c r="AO109" i="35"/>
  <c r="J109" i="35"/>
  <c r="L109" i="35" s="1"/>
  <c r="AT108" i="35"/>
  <c r="AR108" i="35"/>
  <c r="AO108" i="35"/>
  <c r="J108" i="35"/>
  <c r="N108" i="35" s="1"/>
  <c r="AT107" i="35"/>
  <c r="AR107" i="35"/>
  <c r="AO107" i="35"/>
  <c r="AT106" i="35"/>
  <c r="AR106" i="35"/>
  <c r="AO106" i="35"/>
  <c r="AT105" i="35"/>
  <c r="AR105" i="35"/>
  <c r="AO105" i="35"/>
  <c r="AT104" i="35"/>
  <c r="AR104" i="35"/>
  <c r="AO104" i="35"/>
  <c r="AT103" i="35"/>
  <c r="AR103" i="35"/>
  <c r="AO103" i="35"/>
  <c r="J103" i="35"/>
  <c r="AT102" i="35"/>
  <c r="AR102" i="35"/>
  <c r="AO102" i="35"/>
  <c r="AT101" i="35"/>
  <c r="AR101" i="35"/>
  <c r="AO101" i="35"/>
  <c r="J101" i="35"/>
  <c r="L101" i="35" s="1"/>
  <c r="AT100" i="35"/>
  <c r="AR100" i="35"/>
  <c r="AO100" i="35"/>
  <c r="AT99" i="35"/>
  <c r="AR99" i="35"/>
  <c r="AO99" i="35"/>
  <c r="AT98" i="35"/>
  <c r="AR98" i="35"/>
  <c r="AO98" i="35"/>
  <c r="AT97" i="35"/>
  <c r="AR97" i="35"/>
  <c r="AO97" i="35"/>
  <c r="AT96" i="35"/>
  <c r="AR96" i="35"/>
  <c r="AO96" i="35"/>
  <c r="AT95" i="35"/>
  <c r="AR95" i="35"/>
  <c r="AO95" i="35"/>
  <c r="AT94" i="35"/>
  <c r="AR94" i="35"/>
  <c r="AO94" i="35"/>
  <c r="J94" i="35"/>
  <c r="AT93" i="35"/>
  <c r="AR93" i="35"/>
  <c r="AO93" i="35"/>
  <c r="M93" i="35"/>
  <c r="AT92" i="35"/>
  <c r="AR92" i="35"/>
  <c r="AO92" i="35"/>
  <c r="F92" i="35"/>
  <c r="G92" i="35" s="1"/>
  <c r="AT91" i="35"/>
  <c r="AR91" i="35"/>
  <c r="AO91" i="35"/>
  <c r="AT90" i="35"/>
  <c r="AR90" i="35"/>
  <c r="AO90" i="35"/>
  <c r="AT89" i="35"/>
  <c r="AR89" i="35"/>
  <c r="AO89" i="35"/>
  <c r="AT88" i="35"/>
  <c r="AR88" i="35"/>
  <c r="AO88" i="35"/>
  <c r="AT87" i="35"/>
  <c r="AR87" i="35"/>
  <c r="AO87" i="35"/>
  <c r="J87" i="35"/>
  <c r="AT86" i="35"/>
  <c r="AR86" i="35"/>
  <c r="AO86" i="35"/>
  <c r="AT85" i="35"/>
  <c r="AR85" i="35"/>
  <c r="AO85" i="35"/>
  <c r="AT84" i="35"/>
  <c r="AR84" i="35"/>
  <c r="AO84" i="35"/>
  <c r="AT83" i="35"/>
  <c r="AR83" i="35"/>
  <c r="AO83" i="35"/>
  <c r="AT82" i="35"/>
  <c r="AR82" i="35"/>
  <c r="AO82" i="35"/>
  <c r="AT81" i="35"/>
  <c r="AR81" i="35"/>
  <c r="AO81" i="35"/>
  <c r="AT80" i="35"/>
  <c r="AR80" i="35"/>
  <c r="AO80" i="35"/>
  <c r="AT79" i="35"/>
  <c r="AR79" i="35"/>
  <c r="AO79" i="35"/>
  <c r="AT78" i="35"/>
  <c r="AR78" i="35"/>
  <c r="AO78" i="35"/>
  <c r="AT77" i="35"/>
  <c r="AR77" i="35"/>
  <c r="AO77" i="35"/>
  <c r="AT76" i="35"/>
  <c r="AR76" i="35"/>
  <c r="AO76" i="35"/>
  <c r="AT75" i="35"/>
  <c r="AR75" i="35"/>
  <c r="AO75" i="35"/>
  <c r="F75" i="35"/>
  <c r="G75" i="35" s="1"/>
  <c r="AA75" i="35" s="1"/>
  <c r="AT74" i="35"/>
  <c r="AR74" i="35"/>
  <c r="AO74" i="35"/>
  <c r="AT73" i="35"/>
  <c r="AR73" i="35"/>
  <c r="AO73" i="35"/>
  <c r="AT72" i="35"/>
  <c r="AR72" i="35"/>
  <c r="AO72" i="35"/>
  <c r="AT71" i="35"/>
  <c r="AR71" i="35"/>
  <c r="AO71" i="35"/>
  <c r="F71" i="35"/>
  <c r="G71" i="35" s="1"/>
  <c r="AT70" i="35"/>
  <c r="AR70" i="35"/>
  <c r="AO70" i="35"/>
  <c r="AT69" i="35"/>
  <c r="AR69" i="35"/>
  <c r="AO69" i="35"/>
  <c r="AT68" i="35"/>
  <c r="AR68" i="35"/>
  <c r="AO68" i="35"/>
  <c r="AT67" i="35"/>
  <c r="AR67" i="35"/>
  <c r="AO67" i="35"/>
  <c r="AT66" i="35"/>
  <c r="AR66" i="35"/>
  <c r="AO66" i="35"/>
  <c r="AT65" i="35"/>
  <c r="AT64" i="35"/>
  <c r="F64" i="35"/>
  <c r="G64" i="35" s="1"/>
  <c r="D64" i="35"/>
  <c r="AT63" i="35"/>
  <c r="D63" i="35"/>
  <c r="AT62" i="35"/>
  <c r="M62" i="35"/>
  <c r="D62" i="35"/>
  <c r="AT61" i="35"/>
  <c r="J61" i="35"/>
  <c r="M61" i="35" s="1"/>
  <c r="AT60" i="35"/>
  <c r="AT59" i="35"/>
  <c r="AH59" i="35"/>
  <c r="F59" i="35"/>
  <c r="G59" i="35" s="1"/>
  <c r="Y59" i="35" s="1"/>
  <c r="A59" i="35"/>
  <c r="AT58" i="35"/>
  <c r="AT57" i="35"/>
  <c r="AT56" i="35"/>
  <c r="AT55" i="35"/>
  <c r="F55" i="35"/>
  <c r="G55" i="35" s="1"/>
  <c r="AT54" i="35"/>
  <c r="AT53" i="35"/>
  <c r="AT52" i="35"/>
  <c r="AT51" i="35"/>
  <c r="A51" i="35"/>
  <c r="AT50" i="35"/>
  <c r="AT49" i="35"/>
  <c r="AJ49" i="35"/>
  <c r="AL49" i="35" s="1"/>
  <c r="AT48" i="35"/>
  <c r="AJ48" i="35"/>
  <c r="AL48" i="35" s="1"/>
  <c r="J48" i="35"/>
  <c r="F48" i="35"/>
  <c r="G48" i="35" s="1"/>
  <c r="D48" i="35"/>
  <c r="AT47" i="35"/>
  <c r="AJ47" i="35"/>
  <c r="AL47" i="35" s="1"/>
  <c r="L47" i="35"/>
  <c r="D47" i="35"/>
  <c r="AT46" i="35"/>
  <c r="AJ46" i="35"/>
  <c r="AL46" i="35" s="1"/>
  <c r="J46" i="35"/>
  <c r="D46" i="35"/>
  <c r="AT45" i="35"/>
  <c r="AJ45" i="35"/>
  <c r="AL45" i="35" s="1"/>
  <c r="AT44" i="35"/>
  <c r="AJ44" i="35"/>
  <c r="AL44" i="35" s="1"/>
  <c r="AT43" i="35"/>
  <c r="AJ43" i="35"/>
  <c r="AL43" i="35" s="1"/>
  <c r="AT42" i="35"/>
  <c r="AJ42" i="35"/>
  <c r="AL42" i="35" s="1"/>
  <c r="F42" i="35"/>
  <c r="G42" i="35" s="1"/>
  <c r="AT41" i="35"/>
  <c r="AJ41" i="35"/>
  <c r="AK41" i="35" s="1"/>
  <c r="AT40" i="35"/>
  <c r="AJ40" i="35"/>
  <c r="AK40" i="35" s="1"/>
  <c r="AT39" i="35"/>
  <c r="AJ39" i="35"/>
  <c r="AK39" i="35" s="1"/>
  <c r="J39" i="35"/>
  <c r="F39" i="35"/>
  <c r="G39" i="35" s="1"/>
  <c r="Q39" i="35" s="1"/>
  <c r="BA39" i="35" s="1"/>
  <c r="D39" i="35"/>
  <c r="A39" i="35"/>
  <c r="AT38" i="35"/>
  <c r="AJ38" i="35"/>
  <c r="AK38" i="35" s="1"/>
  <c r="J38" i="35"/>
  <c r="M38" i="35" s="1"/>
  <c r="AG38" i="35" s="1"/>
  <c r="AT37" i="35"/>
  <c r="AJ37" i="35"/>
  <c r="AK37" i="35" s="1"/>
  <c r="AT36" i="35"/>
  <c r="AJ36" i="35"/>
  <c r="AK36" i="35" s="1"/>
  <c r="D36" i="35"/>
  <c r="AT35" i="35"/>
  <c r="AJ35" i="35"/>
  <c r="AK35" i="35" s="1"/>
  <c r="F35" i="35"/>
  <c r="G35" i="35" s="1"/>
  <c r="AT34" i="35"/>
  <c r="AJ34" i="35"/>
  <c r="AK34" i="35" s="1"/>
  <c r="AT33" i="35"/>
  <c r="AT32" i="35"/>
  <c r="J32" i="35"/>
  <c r="AT31" i="35"/>
  <c r="AT30" i="35"/>
  <c r="AT29" i="35"/>
  <c r="AH29" i="35"/>
  <c r="AT28" i="35"/>
  <c r="AT27" i="35"/>
  <c r="AT26" i="35"/>
  <c r="AT25" i="35"/>
  <c r="AO25" i="35"/>
  <c r="AT24" i="35"/>
  <c r="AO24" i="35"/>
  <c r="J24" i="35"/>
  <c r="N24" i="35" s="1"/>
  <c r="AT23" i="35"/>
  <c r="AO23" i="35"/>
  <c r="A23" i="35"/>
  <c r="AT22" i="35"/>
  <c r="AO22" i="35"/>
  <c r="AT21" i="35"/>
  <c r="AO21" i="35"/>
  <c r="AT20" i="35"/>
  <c r="AO20" i="35"/>
  <c r="AT19" i="35"/>
  <c r="AO19" i="35"/>
  <c r="J19" i="35"/>
  <c r="N19" i="35" s="1"/>
  <c r="AT18" i="35"/>
  <c r="AO18" i="35"/>
  <c r="AT17" i="35"/>
  <c r="AO17" i="35"/>
  <c r="AT16" i="35"/>
  <c r="AO16" i="35"/>
  <c r="J16" i="35"/>
  <c r="L16" i="35" s="1"/>
  <c r="AT15" i="35"/>
  <c r="AO15" i="35"/>
  <c r="AT14" i="35"/>
  <c r="AO14" i="35"/>
  <c r="AT13" i="35"/>
  <c r="AO13" i="35"/>
  <c r="F13" i="35"/>
  <c r="G13" i="35" s="1"/>
  <c r="AT12" i="35"/>
  <c r="AO12" i="35"/>
  <c r="AT11" i="35"/>
  <c r="AO11" i="35"/>
  <c r="F11" i="35"/>
  <c r="G11" i="35" s="1"/>
  <c r="A11" i="35"/>
  <c r="AT10" i="35"/>
  <c r="AO10" i="35"/>
  <c r="AT9" i="35"/>
  <c r="AO9" i="35"/>
  <c r="AT8" i="35"/>
  <c r="AO8" i="35"/>
  <c r="D8" i="35"/>
  <c r="AT7" i="35"/>
  <c r="AO7" i="35"/>
  <c r="A7" i="35"/>
  <c r="AT6" i="35"/>
  <c r="AO6" i="35"/>
  <c r="D6" i="35"/>
  <c r="AT5" i="35"/>
  <c r="AO5" i="35"/>
  <c r="F5" i="35"/>
  <c r="G5" i="35" s="1"/>
  <c r="AT4" i="35"/>
  <c r="AO4" i="35"/>
  <c r="AT3" i="35"/>
  <c r="AO3" i="35"/>
  <c r="AT2" i="35"/>
  <c r="AO2" i="35"/>
  <c r="AC2" i="35"/>
  <c r="F2" i="35"/>
  <c r="G2" i="35" s="1"/>
  <c r="A2" i="35"/>
  <c r="H3" i="34"/>
  <c r="J3" i="34" s="1"/>
  <c r="H4" i="34"/>
  <c r="J4" i="34" s="1"/>
  <c r="H5" i="34"/>
  <c r="J5" i="34" s="1"/>
  <c r="H6" i="34"/>
  <c r="J6" i="34" s="1"/>
  <c r="H7" i="34"/>
  <c r="H8" i="34"/>
  <c r="J8" i="34" s="1"/>
  <c r="H9" i="34"/>
  <c r="J9" i="34" s="1"/>
  <c r="H10" i="34"/>
  <c r="H11" i="34"/>
  <c r="J11" i="34" s="1"/>
  <c r="H12" i="34"/>
  <c r="J12" i="34" s="1"/>
  <c r="H13" i="34"/>
  <c r="J13" i="34" s="1"/>
  <c r="H14" i="34"/>
  <c r="J14" i="34" s="1"/>
  <c r="H15" i="34"/>
  <c r="J15" i="34" s="1"/>
  <c r="M15" i="34" s="1"/>
  <c r="H16" i="34"/>
  <c r="J16" i="34" s="1"/>
  <c r="L16" i="34" s="1"/>
  <c r="H17" i="34"/>
  <c r="J17" i="34" s="1"/>
  <c r="H18" i="34"/>
  <c r="J18" i="34" s="1"/>
  <c r="M18" i="34" s="1"/>
  <c r="H19" i="34"/>
  <c r="J19" i="34" s="1"/>
  <c r="L19" i="34" s="1"/>
  <c r="H20" i="34"/>
  <c r="H21" i="34"/>
  <c r="J21" i="34" s="1"/>
  <c r="L21" i="34" s="1"/>
  <c r="H22" i="34"/>
  <c r="J22" i="34" s="1"/>
  <c r="H23" i="34"/>
  <c r="H24" i="34"/>
  <c r="H25" i="34"/>
  <c r="J25" i="34" s="1"/>
  <c r="H26" i="34"/>
  <c r="J26" i="34" s="1"/>
  <c r="N26" i="34" s="1"/>
  <c r="H27" i="34"/>
  <c r="J27" i="34" s="1"/>
  <c r="M27" i="34" s="1"/>
  <c r="H28" i="34"/>
  <c r="J28" i="34" s="1"/>
  <c r="M28" i="34" s="1"/>
  <c r="H29" i="34"/>
  <c r="J29" i="34" s="1"/>
  <c r="H30" i="34"/>
  <c r="H31" i="34"/>
  <c r="H32" i="34"/>
  <c r="J32" i="34" s="1"/>
  <c r="H33" i="34"/>
  <c r="J33" i="34" s="1"/>
  <c r="L33" i="34" s="1"/>
  <c r="H34" i="34"/>
  <c r="J34" i="34" s="1"/>
  <c r="N34" i="34" s="1"/>
  <c r="H35" i="34"/>
  <c r="H36" i="34"/>
  <c r="J36" i="34" s="1"/>
  <c r="N36" i="34" s="1"/>
  <c r="H37" i="34"/>
  <c r="J37" i="34" s="1"/>
  <c r="H38" i="34"/>
  <c r="H39" i="34"/>
  <c r="J39" i="34" s="1"/>
  <c r="N39" i="34" s="1"/>
  <c r="H40" i="34"/>
  <c r="J40" i="34" s="1"/>
  <c r="N40" i="34" s="1"/>
  <c r="H41" i="34"/>
  <c r="J41" i="34" s="1"/>
  <c r="H42" i="34"/>
  <c r="J42" i="34" s="1"/>
  <c r="H43" i="34"/>
  <c r="J43" i="34" s="1"/>
  <c r="M43" i="34" s="1"/>
  <c r="H44" i="34"/>
  <c r="J44" i="34" s="1"/>
  <c r="M44" i="34" s="1"/>
  <c r="AG44" i="34" s="1"/>
  <c r="H45" i="34"/>
  <c r="H46" i="34"/>
  <c r="J46" i="34" s="1"/>
  <c r="H47" i="34"/>
  <c r="H48" i="34"/>
  <c r="J48" i="34" s="1"/>
  <c r="H49" i="34"/>
  <c r="J49" i="34" s="1"/>
  <c r="H50" i="34"/>
  <c r="J50" i="34" s="1"/>
  <c r="M50" i="34" s="1"/>
  <c r="H51" i="34"/>
  <c r="H52" i="34"/>
  <c r="H53" i="34"/>
  <c r="J53" i="34" s="1"/>
  <c r="H54" i="34"/>
  <c r="J54" i="34" s="1"/>
  <c r="H55" i="34"/>
  <c r="J55" i="34" s="1"/>
  <c r="H56" i="34"/>
  <c r="J56" i="34" s="1"/>
  <c r="H57" i="34"/>
  <c r="J57" i="34" s="1"/>
  <c r="H58" i="34"/>
  <c r="J58" i="34" s="1"/>
  <c r="L58" i="34" s="1"/>
  <c r="H59" i="34"/>
  <c r="J59" i="34" s="1"/>
  <c r="H60" i="34"/>
  <c r="J60" i="34" s="1"/>
  <c r="L60" i="34" s="1"/>
  <c r="H61" i="34"/>
  <c r="J61" i="34" s="1"/>
  <c r="Y61" i="34" s="1"/>
  <c r="H62" i="34"/>
  <c r="H63" i="34"/>
  <c r="J63" i="34" s="1"/>
  <c r="H64" i="34"/>
  <c r="J64" i="34" s="1"/>
  <c r="H65" i="34"/>
  <c r="J65" i="34" s="1"/>
  <c r="H66" i="34"/>
  <c r="J66" i="34" s="1"/>
  <c r="H67" i="34"/>
  <c r="J67" i="34" s="1"/>
  <c r="H68" i="34"/>
  <c r="J68" i="34" s="1"/>
  <c r="L68" i="34" s="1"/>
  <c r="H69" i="34"/>
  <c r="J69" i="34" s="1"/>
  <c r="H70" i="34"/>
  <c r="J70" i="34" s="1"/>
  <c r="H71" i="34"/>
  <c r="J71" i="34" s="1"/>
  <c r="M71" i="34" s="1"/>
  <c r="H72" i="34"/>
  <c r="J72" i="34" s="1"/>
  <c r="H73" i="34"/>
  <c r="J73" i="34" s="1"/>
  <c r="M73" i="34" s="1"/>
  <c r="H74" i="34"/>
  <c r="J74" i="34" s="1"/>
  <c r="M74" i="34" s="1"/>
  <c r="H75" i="34"/>
  <c r="J75" i="34" s="1"/>
  <c r="H76" i="34"/>
  <c r="J76" i="34" s="1"/>
  <c r="L76" i="34" s="1"/>
  <c r="H77" i="34"/>
  <c r="H78" i="34"/>
  <c r="H79" i="34"/>
  <c r="J79" i="34" s="1"/>
  <c r="H80" i="34"/>
  <c r="H81" i="34"/>
  <c r="J81" i="34" s="1"/>
  <c r="H82" i="34"/>
  <c r="J82" i="34" s="1"/>
  <c r="N82" i="34" s="1"/>
  <c r="H83" i="34"/>
  <c r="J83" i="34" s="1"/>
  <c r="L83" i="34" s="1"/>
  <c r="H84" i="34"/>
  <c r="J84" i="34" s="1"/>
  <c r="N84" i="34" s="1"/>
  <c r="H85" i="34"/>
  <c r="H86" i="34"/>
  <c r="H87" i="34"/>
  <c r="J87" i="34" s="1"/>
  <c r="H88" i="34"/>
  <c r="J88" i="34" s="1"/>
  <c r="H89" i="34"/>
  <c r="J89" i="34" s="1"/>
  <c r="N89" i="34" s="1"/>
  <c r="H90" i="34"/>
  <c r="J90" i="34" s="1"/>
  <c r="N90" i="34" s="1"/>
  <c r="H91" i="34"/>
  <c r="J91" i="34" s="1"/>
  <c r="N91" i="34" s="1"/>
  <c r="H92" i="34"/>
  <c r="J92" i="34" s="1"/>
  <c r="H93" i="34"/>
  <c r="J93" i="34" s="1"/>
  <c r="H94" i="34"/>
  <c r="J94" i="34" s="1"/>
  <c r="H95" i="34"/>
  <c r="J95" i="34" s="1"/>
  <c r="M95" i="34" s="1"/>
  <c r="H96" i="34"/>
  <c r="J96" i="34" s="1"/>
  <c r="H97" i="34"/>
  <c r="H98" i="34"/>
  <c r="J98" i="34" s="1"/>
  <c r="N98" i="34" s="1"/>
  <c r="H99" i="34"/>
  <c r="J99" i="34" s="1"/>
  <c r="H100" i="34"/>
  <c r="J100" i="34" s="1"/>
  <c r="H101" i="34"/>
  <c r="J101" i="34" s="1"/>
  <c r="M101" i="34" s="1"/>
  <c r="H102" i="34"/>
  <c r="J102" i="34" s="1"/>
  <c r="M102" i="34" s="1"/>
  <c r="H103" i="34"/>
  <c r="J103" i="34" s="1"/>
  <c r="L103" i="34" s="1"/>
  <c r="H104" i="34"/>
  <c r="J104" i="34" s="1"/>
  <c r="L104" i="34" s="1"/>
  <c r="H105" i="34"/>
  <c r="J105" i="34" s="1"/>
  <c r="H106" i="34"/>
  <c r="J106" i="34" s="1"/>
  <c r="M106" i="34" s="1"/>
  <c r="H107" i="34"/>
  <c r="J107" i="34" s="1"/>
  <c r="N107" i="34" s="1"/>
  <c r="H108" i="34"/>
  <c r="J108" i="34" s="1"/>
  <c r="L108" i="34" s="1"/>
  <c r="H109" i="34"/>
  <c r="J109" i="34" s="1"/>
  <c r="M109" i="34" s="1"/>
  <c r="H110" i="34"/>
  <c r="J110" i="34" s="1"/>
  <c r="H111" i="34"/>
  <c r="J111" i="34" s="1"/>
  <c r="H112" i="34"/>
  <c r="J112" i="34" s="1"/>
  <c r="L112" i="34" s="1"/>
  <c r="H113" i="34"/>
  <c r="J113" i="34" s="1"/>
  <c r="H114" i="34"/>
  <c r="J114" i="34" s="1"/>
  <c r="L114" i="34" s="1"/>
  <c r="H115" i="34"/>
  <c r="J115" i="34" s="1"/>
  <c r="N115" i="34" s="1"/>
  <c r="H116" i="34"/>
  <c r="J116" i="34" s="1"/>
  <c r="M116" i="34" s="1"/>
  <c r="H117" i="34"/>
  <c r="J117" i="34" s="1"/>
  <c r="L117" i="34" s="1"/>
  <c r="H118" i="34"/>
  <c r="J118" i="34" s="1"/>
  <c r="H119" i="34"/>
  <c r="J119" i="34" s="1"/>
  <c r="H120" i="34"/>
  <c r="J120" i="34" s="1"/>
  <c r="L120" i="34" s="1"/>
  <c r="H121" i="34"/>
  <c r="J121" i="34" s="1"/>
  <c r="N121" i="34" s="1"/>
  <c r="H122" i="34"/>
  <c r="J122" i="34" s="1"/>
  <c r="L122" i="34" s="1"/>
  <c r="H123" i="34"/>
  <c r="J123" i="34" s="1"/>
  <c r="AA123" i="34" s="1"/>
  <c r="H124" i="34"/>
  <c r="J124" i="34" s="1"/>
  <c r="H125" i="34"/>
  <c r="J125" i="34" s="1"/>
  <c r="H126" i="34"/>
  <c r="J126" i="34" s="1"/>
  <c r="H127" i="34"/>
  <c r="J127" i="34" s="1"/>
  <c r="H128" i="34"/>
  <c r="H129" i="34"/>
  <c r="J129" i="34" s="1"/>
  <c r="H2" i="34"/>
  <c r="J2" i="34" s="1"/>
  <c r="N2" i="34" s="1"/>
  <c r="E3" i="34"/>
  <c r="AX3" i="34" s="1"/>
  <c r="E4" i="34"/>
  <c r="AX4" i="34" s="1"/>
  <c r="E5" i="34"/>
  <c r="E6" i="34"/>
  <c r="E7" i="34"/>
  <c r="AX7" i="34" s="1"/>
  <c r="E8" i="34"/>
  <c r="AX8" i="34" s="1"/>
  <c r="E9" i="34"/>
  <c r="AX9" i="34" s="1"/>
  <c r="AH9" i="34"/>
  <c r="E10" i="34"/>
  <c r="AX10" i="34" s="1"/>
  <c r="E11" i="34"/>
  <c r="AX11" i="34" s="1"/>
  <c r="E12" i="34"/>
  <c r="AX12" i="34" s="1"/>
  <c r="E13" i="34"/>
  <c r="E14" i="34"/>
  <c r="E15" i="34"/>
  <c r="AX15" i="34" s="1"/>
  <c r="E16" i="34"/>
  <c r="AX16" i="34" s="1"/>
  <c r="E17" i="34"/>
  <c r="AX17" i="34" s="1"/>
  <c r="E18" i="34"/>
  <c r="AX18" i="34" s="1"/>
  <c r="E19" i="34"/>
  <c r="AX19" i="34" s="1"/>
  <c r="E20" i="34"/>
  <c r="E21" i="34"/>
  <c r="AX21" i="34" s="1"/>
  <c r="E22" i="34"/>
  <c r="E23" i="34"/>
  <c r="AX23" i="34" s="1"/>
  <c r="E24" i="34"/>
  <c r="AX24" i="34" s="1"/>
  <c r="E25" i="34"/>
  <c r="AX25" i="34" s="1"/>
  <c r="E26" i="34"/>
  <c r="AX26" i="34" s="1"/>
  <c r="E27" i="34"/>
  <c r="E28" i="34"/>
  <c r="E29" i="34"/>
  <c r="AX29" i="34" s="1"/>
  <c r="E30" i="34"/>
  <c r="E31" i="34"/>
  <c r="AX31" i="34" s="1"/>
  <c r="E32" i="34"/>
  <c r="AX32" i="34" s="1"/>
  <c r="E33" i="34"/>
  <c r="AH33" i="34" s="1"/>
  <c r="E34" i="34"/>
  <c r="AX34" i="34" s="1"/>
  <c r="E35" i="34"/>
  <c r="AX35" i="34" s="1"/>
  <c r="E36" i="34"/>
  <c r="AX36" i="34" s="1"/>
  <c r="E37" i="34"/>
  <c r="E38" i="34"/>
  <c r="AX38" i="34" s="1"/>
  <c r="E39" i="34"/>
  <c r="AX39" i="34" s="1"/>
  <c r="E40" i="34"/>
  <c r="AX40" i="34" s="1"/>
  <c r="E41" i="34"/>
  <c r="AX41" i="34" s="1"/>
  <c r="E42" i="34"/>
  <c r="AX42" i="34" s="1"/>
  <c r="E43" i="34"/>
  <c r="AX43" i="34" s="1"/>
  <c r="E44" i="34"/>
  <c r="E45" i="34"/>
  <c r="E46" i="34"/>
  <c r="E47" i="34"/>
  <c r="F47" i="34" s="1"/>
  <c r="G47" i="34" s="1"/>
  <c r="S47" i="34" s="1"/>
  <c r="E48" i="34"/>
  <c r="AX48" i="34" s="1"/>
  <c r="E49" i="34"/>
  <c r="F49" i="34" s="1"/>
  <c r="G49" i="34" s="1"/>
  <c r="S49" i="34" s="1"/>
  <c r="E50" i="34"/>
  <c r="AX50" i="34" s="1"/>
  <c r="E51" i="34"/>
  <c r="AX51" i="34" s="1"/>
  <c r="E52" i="34"/>
  <c r="E53" i="34"/>
  <c r="E54" i="34"/>
  <c r="AX54" i="34" s="1"/>
  <c r="E55" i="34"/>
  <c r="AX55" i="34" s="1"/>
  <c r="E56" i="34"/>
  <c r="AX56" i="34" s="1"/>
  <c r="E57" i="34"/>
  <c r="AH57" i="34" s="1"/>
  <c r="E58" i="34"/>
  <c r="AX58" i="34" s="1"/>
  <c r="E59" i="34"/>
  <c r="E60" i="34"/>
  <c r="E61" i="34"/>
  <c r="AX61" i="34" s="1"/>
  <c r="E62" i="34"/>
  <c r="E63" i="34"/>
  <c r="AX63" i="34" s="1"/>
  <c r="E64" i="34"/>
  <c r="AX64" i="34" s="1"/>
  <c r="E65" i="34"/>
  <c r="AX65" i="34" s="1"/>
  <c r="E66" i="34"/>
  <c r="AX66" i="34" s="1"/>
  <c r="E67" i="34"/>
  <c r="E68" i="34"/>
  <c r="AX68" i="34" s="1"/>
  <c r="E69" i="34"/>
  <c r="E70" i="34"/>
  <c r="AX70" i="34" s="1"/>
  <c r="E71" i="34"/>
  <c r="E72" i="34"/>
  <c r="AX72" i="34" s="1"/>
  <c r="E73" i="34"/>
  <c r="E74" i="34"/>
  <c r="AX74" i="34" s="1"/>
  <c r="E75" i="34"/>
  <c r="AX75" i="34" s="1"/>
  <c r="E76" i="34"/>
  <c r="E77" i="34"/>
  <c r="E78" i="34"/>
  <c r="AX78" i="34" s="1"/>
  <c r="E79" i="34"/>
  <c r="AX79" i="34" s="1"/>
  <c r="E80" i="34"/>
  <c r="AX80" i="34" s="1"/>
  <c r="E81" i="34"/>
  <c r="E82" i="34"/>
  <c r="AX82" i="34" s="1"/>
  <c r="E83" i="34"/>
  <c r="AX83" i="34" s="1"/>
  <c r="E84" i="34"/>
  <c r="E85" i="34"/>
  <c r="E86" i="34"/>
  <c r="AX86" i="34" s="1"/>
  <c r="E87" i="34"/>
  <c r="AX87" i="34" s="1"/>
  <c r="E88" i="34"/>
  <c r="AX88" i="34" s="1"/>
  <c r="E89" i="34"/>
  <c r="AX89" i="34" s="1"/>
  <c r="E90" i="34"/>
  <c r="AX90" i="34" s="1"/>
  <c r="E91" i="34"/>
  <c r="AX91" i="34" s="1"/>
  <c r="E92" i="34"/>
  <c r="AX92" i="34" s="1"/>
  <c r="E93" i="34"/>
  <c r="E94" i="34"/>
  <c r="AX94" i="34" s="1"/>
  <c r="E95" i="34"/>
  <c r="AX95" i="34" s="1"/>
  <c r="E96" i="34"/>
  <c r="AX96" i="34" s="1"/>
  <c r="E97" i="34"/>
  <c r="AX97" i="34" s="1"/>
  <c r="E98" i="34"/>
  <c r="AX98" i="34" s="1"/>
  <c r="E99" i="34"/>
  <c r="E100" i="34"/>
  <c r="E101" i="34"/>
  <c r="AX101" i="34" s="1"/>
  <c r="E102" i="34"/>
  <c r="AX102" i="34" s="1"/>
  <c r="E103" i="34"/>
  <c r="AX103" i="34" s="1"/>
  <c r="E104" i="34"/>
  <c r="E105" i="34"/>
  <c r="E106" i="34"/>
  <c r="E107" i="34"/>
  <c r="E108" i="34"/>
  <c r="AX108" i="34" s="1"/>
  <c r="E109" i="34"/>
  <c r="E110" i="34"/>
  <c r="AX110" i="34" s="1"/>
  <c r="E111" i="34"/>
  <c r="E112" i="34"/>
  <c r="AX112" i="34" s="1"/>
  <c r="E113" i="34"/>
  <c r="AX113" i="34" s="1"/>
  <c r="E114" i="34"/>
  <c r="E115" i="34"/>
  <c r="E116" i="34"/>
  <c r="E117" i="34"/>
  <c r="AX117" i="34" s="1"/>
  <c r="E118" i="34"/>
  <c r="E119" i="34"/>
  <c r="AX119" i="34" s="1"/>
  <c r="E120" i="34"/>
  <c r="E121" i="34"/>
  <c r="AX121" i="34" s="1"/>
  <c r="E122" i="34"/>
  <c r="E123" i="34"/>
  <c r="AX123" i="34" s="1"/>
  <c r="E124" i="34"/>
  <c r="AX124" i="34" s="1"/>
  <c r="E125" i="34"/>
  <c r="E126" i="34"/>
  <c r="F126" i="34" s="1"/>
  <c r="G126" i="34" s="1"/>
  <c r="E127" i="34"/>
  <c r="AX127" i="34" s="1"/>
  <c r="E128" i="34"/>
  <c r="AX128" i="34" s="1"/>
  <c r="E129" i="34"/>
  <c r="AX129" i="34" s="1"/>
  <c r="E2" i="34"/>
  <c r="AX2" i="34" s="1"/>
  <c r="AE145" i="34" a="1"/>
  <c r="AE145" i="34" s="1"/>
  <c r="AE144" i="34" a="1"/>
  <c r="AE144" i="34" s="1"/>
  <c r="AE143" i="34" a="1"/>
  <c r="AE143" i="34" s="1"/>
  <c r="AE142" i="34" a="1"/>
  <c r="AE142" i="34" s="1"/>
  <c r="AE141" i="34" a="1"/>
  <c r="AE141" i="34" s="1"/>
  <c r="AE140" i="34" a="1"/>
  <c r="AE140" i="34" s="1"/>
  <c r="AE139" i="34" a="1"/>
  <c r="AE139" i="34" s="1"/>
  <c r="AE138" i="34" a="1"/>
  <c r="AE138" i="34" s="1"/>
  <c r="AE137" i="34" a="1"/>
  <c r="AE137" i="34" s="1"/>
  <c r="AE136" i="34" a="1"/>
  <c r="AE136" i="34" s="1"/>
  <c r="AE135" i="34" a="1"/>
  <c r="AE135" i="34" s="1"/>
  <c r="AE134" i="34" a="1"/>
  <c r="AE134" i="34" s="1"/>
  <c r="AE133" i="34" a="1"/>
  <c r="AE133" i="34" s="1"/>
  <c r="AE132" i="34" a="1"/>
  <c r="AE132" i="34" s="1"/>
  <c r="AE131" i="34" a="1"/>
  <c r="AE131" i="34" s="1"/>
  <c r="AE130" i="34" a="1"/>
  <c r="AE130" i="34" s="1"/>
  <c r="AT129" i="34"/>
  <c r="AR129" i="34"/>
  <c r="AO129" i="34"/>
  <c r="AT128" i="34"/>
  <c r="AR128" i="34"/>
  <c r="AO128" i="34"/>
  <c r="J128" i="34"/>
  <c r="AT127" i="34"/>
  <c r="AR127" i="34"/>
  <c r="AO127" i="34"/>
  <c r="AT126" i="34"/>
  <c r="AR126" i="34"/>
  <c r="AO126" i="34"/>
  <c r="AT125" i="34"/>
  <c r="AR125" i="34"/>
  <c r="AO125" i="34"/>
  <c r="D125" i="34"/>
  <c r="AT124" i="34"/>
  <c r="AR124" i="34"/>
  <c r="AO124" i="34"/>
  <c r="L124" i="34"/>
  <c r="AT123" i="34"/>
  <c r="AR123" i="34"/>
  <c r="AO123" i="34"/>
  <c r="AT122" i="34"/>
  <c r="AR122" i="34"/>
  <c r="AO122" i="34"/>
  <c r="AT121" i="34"/>
  <c r="AR121" i="34"/>
  <c r="AO121" i="34"/>
  <c r="AT120" i="34"/>
  <c r="AR120" i="34"/>
  <c r="AO120" i="34"/>
  <c r="AT119" i="34"/>
  <c r="AR119" i="34"/>
  <c r="AO119" i="34"/>
  <c r="AT118" i="34"/>
  <c r="AR118" i="34"/>
  <c r="AO118" i="34"/>
  <c r="AT117" i="34"/>
  <c r="AR117" i="34"/>
  <c r="AO117" i="34"/>
  <c r="AT116" i="34"/>
  <c r="AR116" i="34"/>
  <c r="AO116" i="34"/>
  <c r="AT115" i="34"/>
  <c r="AR115" i="34"/>
  <c r="AO115" i="34"/>
  <c r="AT114" i="34"/>
  <c r="AR114" i="34"/>
  <c r="AO114" i="34"/>
  <c r="AT113" i="34"/>
  <c r="AR113" i="34"/>
  <c r="AO113" i="34"/>
  <c r="AT112" i="34"/>
  <c r="AR112" i="34"/>
  <c r="AO112" i="34"/>
  <c r="AT111" i="34"/>
  <c r="AR111" i="34"/>
  <c r="AO111" i="34"/>
  <c r="AT110" i="34"/>
  <c r="AR110" i="34"/>
  <c r="AO110" i="34"/>
  <c r="AT109" i="34"/>
  <c r="AR109" i="34"/>
  <c r="AO109" i="34"/>
  <c r="AT108" i="34"/>
  <c r="AR108" i="34"/>
  <c r="AO108" i="34"/>
  <c r="M108" i="34"/>
  <c r="AT107" i="34"/>
  <c r="AR107" i="34"/>
  <c r="AO107" i="34"/>
  <c r="AT106" i="34"/>
  <c r="AR106" i="34"/>
  <c r="AO106" i="34"/>
  <c r="AT105" i="34"/>
  <c r="AR105" i="34"/>
  <c r="AO105" i="34"/>
  <c r="AT104" i="34"/>
  <c r="AR104" i="34"/>
  <c r="AO104" i="34"/>
  <c r="AT103" i="34"/>
  <c r="AR103" i="34"/>
  <c r="AO103" i="34"/>
  <c r="AT102" i="34"/>
  <c r="AR102" i="34"/>
  <c r="AO102" i="34"/>
  <c r="AT101" i="34"/>
  <c r="AR101" i="34"/>
  <c r="AO101" i="34"/>
  <c r="AT100" i="34"/>
  <c r="AR100" i="34"/>
  <c r="AO100" i="34"/>
  <c r="AT99" i="34"/>
  <c r="AR99" i="34"/>
  <c r="AO99" i="34"/>
  <c r="AT98" i="34"/>
  <c r="AR98" i="34"/>
  <c r="AO98" i="34"/>
  <c r="AT97" i="34"/>
  <c r="AR97" i="34"/>
  <c r="AO97" i="34"/>
  <c r="J97" i="34"/>
  <c r="M97" i="34" s="1"/>
  <c r="AT96" i="34"/>
  <c r="AR96" i="34"/>
  <c r="AO96" i="34"/>
  <c r="AT95" i="34"/>
  <c r="AR95" i="34"/>
  <c r="AO95" i="34"/>
  <c r="F95" i="34"/>
  <c r="G95" i="34" s="1"/>
  <c r="AS95" i="34" s="1"/>
  <c r="AF95" i="34" s="1"/>
  <c r="D95" i="34"/>
  <c r="AT94" i="34"/>
  <c r="AR94" i="34"/>
  <c r="AO94" i="34"/>
  <c r="AT93" i="34"/>
  <c r="AR93" i="34"/>
  <c r="AO93" i="34"/>
  <c r="AT92" i="34"/>
  <c r="AR92" i="34"/>
  <c r="AO92" i="34"/>
  <c r="AT91" i="34"/>
  <c r="AR91" i="34"/>
  <c r="AO91" i="34"/>
  <c r="AT90" i="34"/>
  <c r="AR90" i="34"/>
  <c r="AO90" i="34"/>
  <c r="AT89" i="34"/>
  <c r="AR89" i="34"/>
  <c r="AO89" i="34"/>
  <c r="AT88" i="34"/>
  <c r="AR88" i="34"/>
  <c r="AO88" i="34"/>
  <c r="AT87" i="34"/>
  <c r="AR87" i="34"/>
  <c r="AO87" i="34"/>
  <c r="F87" i="34"/>
  <c r="G87" i="34" s="1"/>
  <c r="AB87" i="34" s="1"/>
  <c r="AT86" i="34"/>
  <c r="AR86" i="34"/>
  <c r="AO86" i="34"/>
  <c r="J86" i="34"/>
  <c r="M86" i="34" s="1"/>
  <c r="F86" i="34"/>
  <c r="G86" i="34" s="1"/>
  <c r="AT85" i="34"/>
  <c r="AR85" i="34"/>
  <c r="AO85" i="34"/>
  <c r="J85" i="34"/>
  <c r="L85" i="34" s="1"/>
  <c r="AT84" i="34"/>
  <c r="AR84" i="34"/>
  <c r="AO84" i="34"/>
  <c r="AT83" i="34"/>
  <c r="AR83" i="34"/>
  <c r="AO83" i="34"/>
  <c r="F83" i="34"/>
  <c r="G83" i="34" s="1"/>
  <c r="AT82" i="34"/>
  <c r="AR82" i="34"/>
  <c r="AO82" i="34"/>
  <c r="AT81" i="34"/>
  <c r="AR81" i="34"/>
  <c r="AO81" i="34"/>
  <c r="AT80" i="34"/>
  <c r="AR80" i="34"/>
  <c r="AO80" i="34"/>
  <c r="J80" i="34"/>
  <c r="F80" i="34"/>
  <c r="G80" i="34" s="1"/>
  <c r="R80" i="34" s="1"/>
  <c r="AT79" i="34"/>
  <c r="AR79" i="34"/>
  <c r="AO79" i="34"/>
  <c r="AT78" i="34"/>
  <c r="AR78" i="34"/>
  <c r="AO78" i="34"/>
  <c r="J78" i="34"/>
  <c r="AT77" i="34"/>
  <c r="AR77" i="34"/>
  <c r="AO77" i="34"/>
  <c r="J77" i="34"/>
  <c r="AT76" i="34"/>
  <c r="AR76" i="34"/>
  <c r="AO76" i="34"/>
  <c r="AT75" i="34"/>
  <c r="AR75" i="34"/>
  <c r="AO75" i="34"/>
  <c r="F75" i="34"/>
  <c r="G75" i="34" s="1"/>
  <c r="AT74" i="34"/>
  <c r="AR74" i="34"/>
  <c r="AO74" i="34"/>
  <c r="AT73" i="34"/>
  <c r="AR73" i="34"/>
  <c r="AO73" i="34"/>
  <c r="AT72" i="34"/>
  <c r="AR72" i="34"/>
  <c r="AO72" i="34"/>
  <c r="AT71" i="34"/>
  <c r="AR71" i="34"/>
  <c r="AO71" i="34"/>
  <c r="AT70" i="34"/>
  <c r="AR70" i="34"/>
  <c r="AO70" i="34"/>
  <c r="AT69" i="34"/>
  <c r="AR69" i="34"/>
  <c r="AO69" i="34"/>
  <c r="M69" i="34"/>
  <c r="AT68" i="34"/>
  <c r="AR68" i="34"/>
  <c r="AO68" i="34"/>
  <c r="AT67" i="34"/>
  <c r="AR67" i="34"/>
  <c r="AO67" i="34"/>
  <c r="AT66" i="34"/>
  <c r="AR66" i="34"/>
  <c r="AO66" i="34"/>
  <c r="AT65" i="34"/>
  <c r="AT64" i="34"/>
  <c r="AT63" i="34"/>
  <c r="D63" i="34"/>
  <c r="A63" i="34"/>
  <c r="AT62" i="34"/>
  <c r="J62" i="34"/>
  <c r="N62" i="34" s="1"/>
  <c r="AT61" i="34"/>
  <c r="AT60" i="34"/>
  <c r="AT59" i="34"/>
  <c r="AT58" i="34"/>
  <c r="AT57" i="34"/>
  <c r="AT56" i="34"/>
  <c r="AH56" i="34"/>
  <c r="AT55" i="34"/>
  <c r="N55" i="34"/>
  <c r="AT54" i="34"/>
  <c r="AT53" i="34"/>
  <c r="AT52" i="34"/>
  <c r="J52" i="34"/>
  <c r="AT51" i="34"/>
  <c r="J51" i="34"/>
  <c r="AT50" i="34"/>
  <c r="AT49" i="34"/>
  <c r="AJ49" i="34"/>
  <c r="AL49" i="34" s="1"/>
  <c r="AT48" i="34"/>
  <c r="AJ48" i="34"/>
  <c r="AL48" i="34" s="1"/>
  <c r="AT47" i="34"/>
  <c r="AJ47" i="34"/>
  <c r="AL47" i="34" s="1"/>
  <c r="J47" i="34"/>
  <c r="N47" i="34" s="1"/>
  <c r="D47" i="34"/>
  <c r="AT46" i="34"/>
  <c r="AJ46" i="34"/>
  <c r="AL46" i="34" s="1"/>
  <c r="AT45" i="34"/>
  <c r="AJ45" i="34"/>
  <c r="AL45" i="34" s="1"/>
  <c r="J45" i="34"/>
  <c r="N45" i="34" s="1"/>
  <c r="D45" i="34"/>
  <c r="AT44" i="34"/>
  <c r="AJ44" i="34"/>
  <c r="AL44" i="34" s="1"/>
  <c r="AT43" i="34"/>
  <c r="AJ43" i="34"/>
  <c r="AL43" i="34" s="1"/>
  <c r="AH43" i="34"/>
  <c r="AT42" i="34"/>
  <c r="AL42" i="34"/>
  <c r="AJ42" i="34"/>
  <c r="AT41" i="34"/>
  <c r="AJ41" i="34"/>
  <c r="AK41" i="34" s="1"/>
  <c r="AT40" i="34"/>
  <c r="AJ40" i="34"/>
  <c r="AK40" i="34" s="1"/>
  <c r="AH40" i="34"/>
  <c r="AT39" i="34"/>
  <c r="AJ39" i="34"/>
  <c r="AK39" i="34" s="1"/>
  <c r="AT38" i="34"/>
  <c r="AJ38" i="34"/>
  <c r="AK38" i="34" s="1"/>
  <c r="J38" i="34"/>
  <c r="M38" i="34" s="1"/>
  <c r="D38" i="34"/>
  <c r="AT37" i="34"/>
  <c r="AJ37" i="34"/>
  <c r="AK37" i="34" s="1"/>
  <c r="A37" i="34"/>
  <c r="AT36" i="34"/>
  <c r="AJ36" i="34"/>
  <c r="AK36" i="34" s="1"/>
  <c r="AT35" i="34"/>
  <c r="AJ35" i="34"/>
  <c r="AK35" i="34" s="1"/>
  <c r="J35" i="34"/>
  <c r="N35" i="34" s="1"/>
  <c r="AT34" i="34"/>
  <c r="AJ34" i="34"/>
  <c r="AK34" i="34" s="1"/>
  <c r="AT33" i="34"/>
  <c r="AT32" i="34"/>
  <c r="AT31" i="34"/>
  <c r="J31" i="34"/>
  <c r="L31" i="34" s="1"/>
  <c r="F31" i="34"/>
  <c r="G31" i="34" s="1"/>
  <c r="S31" i="34" s="1"/>
  <c r="AT30" i="34"/>
  <c r="J30" i="34"/>
  <c r="M30" i="34" s="1"/>
  <c r="AT29" i="34"/>
  <c r="AT28" i="34"/>
  <c r="AT27" i="34"/>
  <c r="N27" i="34"/>
  <c r="AT26" i="34"/>
  <c r="AT25" i="34"/>
  <c r="AO25" i="34"/>
  <c r="AT24" i="34"/>
  <c r="AO24" i="34"/>
  <c r="J24" i="34"/>
  <c r="D24" i="34"/>
  <c r="AT23" i="34"/>
  <c r="AO23" i="34"/>
  <c r="J23" i="34"/>
  <c r="N23" i="34" s="1"/>
  <c r="M23" i="34"/>
  <c r="AT22" i="34"/>
  <c r="AO22" i="34"/>
  <c r="AT21" i="34"/>
  <c r="AO21" i="34"/>
  <c r="D21" i="34"/>
  <c r="AT20" i="34"/>
  <c r="AO20" i="34"/>
  <c r="J20" i="34"/>
  <c r="AT19" i="34"/>
  <c r="AO19" i="34"/>
  <c r="M19" i="34"/>
  <c r="AT18" i="34"/>
  <c r="AO18" i="34"/>
  <c r="AT17" i="34"/>
  <c r="AO17" i="34"/>
  <c r="AT16" i="34"/>
  <c r="AO16" i="34"/>
  <c r="AT15" i="34"/>
  <c r="AO15" i="34"/>
  <c r="AT14" i="34"/>
  <c r="AO14" i="34"/>
  <c r="N14" i="34"/>
  <c r="M14" i="34"/>
  <c r="AT13" i="34"/>
  <c r="AO13" i="34"/>
  <c r="AT12" i="34"/>
  <c r="AO12" i="34"/>
  <c r="AT11" i="34"/>
  <c r="AO11" i="34"/>
  <c r="F11" i="34"/>
  <c r="G11" i="34" s="1"/>
  <c r="AT10" i="34"/>
  <c r="AO10" i="34"/>
  <c r="J10" i="34"/>
  <c r="AT9" i="34"/>
  <c r="AO9" i="34"/>
  <c r="F9" i="34"/>
  <c r="G9" i="34" s="1"/>
  <c r="Z9" i="34" s="1"/>
  <c r="AZ9" i="34" s="1"/>
  <c r="AT8" i="34"/>
  <c r="AO8" i="34"/>
  <c r="A8" i="34"/>
  <c r="AT7" i="34"/>
  <c r="AO7" i="34"/>
  <c r="J7" i="34"/>
  <c r="AT6" i="34"/>
  <c r="AO6" i="34"/>
  <c r="D6" i="34"/>
  <c r="AT5" i="34"/>
  <c r="AO5" i="34"/>
  <c r="AT4" i="34"/>
  <c r="AO4" i="34"/>
  <c r="AT3" i="34"/>
  <c r="AO3" i="34"/>
  <c r="F3" i="34"/>
  <c r="G3" i="34" s="1"/>
  <c r="AU3" i="34" s="1"/>
  <c r="AT2" i="34"/>
  <c r="AO2" i="34"/>
  <c r="AC2" i="34"/>
  <c r="D2" i="34"/>
  <c r="H3" i="33"/>
  <c r="J3" i="33" s="1"/>
  <c r="N3" i="33" s="1"/>
  <c r="H4" i="33"/>
  <c r="H5" i="33"/>
  <c r="J5" i="33" s="1"/>
  <c r="M5" i="33" s="1"/>
  <c r="H6" i="33"/>
  <c r="J6" i="33" s="1"/>
  <c r="N6" i="33" s="1"/>
  <c r="H7" i="33"/>
  <c r="H8" i="33"/>
  <c r="H9" i="33"/>
  <c r="J9" i="33" s="1"/>
  <c r="N9" i="33" s="1"/>
  <c r="H10" i="33"/>
  <c r="J10" i="33" s="1"/>
  <c r="M10" i="33" s="1"/>
  <c r="H11" i="33"/>
  <c r="J11" i="33" s="1"/>
  <c r="H12" i="33"/>
  <c r="J12" i="33" s="1"/>
  <c r="H13" i="33"/>
  <c r="J13" i="33" s="1"/>
  <c r="H14" i="33"/>
  <c r="J14" i="33" s="1"/>
  <c r="N14" i="33" s="1"/>
  <c r="H15" i="33"/>
  <c r="J15" i="33" s="1"/>
  <c r="H16" i="33"/>
  <c r="H17" i="33"/>
  <c r="J17" i="33" s="1"/>
  <c r="H18" i="33"/>
  <c r="J18" i="33" s="1"/>
  <c r="H19" i="33"/>
  <c r="J19" i="33" s="1"/>
  <c r="M19" i="33" s="1"/>
  <c r="H20" i="33"/>
  <c r="J20" i="33" s="1"/>
  <c r="H21" i="33"/>
  <c r="J21" i="33" s="1"/>
  <c r="H22" i="33"/>
  <c r="J22" i="33" s="1"/>
  <c r="N22" i="33" s="1"/>
  <c r="H23" i="33"/>
  <c r="J23" i="33" s="1"/>
  <c r="H24" i="33"/>
  <c r="J24" i="33" s="1"/>
  <c r="M24" i="33" s="1"/>
  <c r="H25" i="33"/>
  <c r="J25" i="33" s="1"/>
  <c r="H26" i="33"/>
  <c r="J26" i="33" s="1"/>
  <c r="H27" i="33"/>
  <c r="J27" i="33" s="1"/>
  <c r="H28" i="33"/>
  <c r="H29" i="33"/>
  <c r="J29" i="33" s="1"/>
  <c r="M29" i="33" s="1"/>
  <c r="H30" i="33"/>
  <c r="J30" i="33" s="1"/>
  <c r="H31" i="33"/>
  <c r="H32" i="33"/>
  <c r="J32" i="33" s="1"/>
  <c r="N32" i="33" s="1"/>
  <c r="H33" i="33"/>
  <c r="J33" i="33" s="1"/>
  <c r="H34" i="33"/>
  <c r="J34" i="33" s="1"/>
  <c r="H35" i="33"/>
  <c r="J35" i="33" s="1"/>
  <c r="H36" i="33"/>
  <c r="J36" i="33"/>
  <c r="M36" i="33" s="1"/>
  <c r="H37" i="33"/>
  <c r="J37" i="33" s="1"/>
  <c r="H38" i="33"/>
  <c r="H39" i="33"/>
  <c r="J39" i="33" s="1"/>
  <c r="H40" i="33"/>
  <c r="J40" i="33" s="1"/>
  <c r="L40" i="33" s="1"/>
  <c r="H41" i="33"/>
  <c r="H42" i="33"/>
  <c r="J42" i="33" s="1"/>
  <c r="N42" i="33" s="1"/>
  <c r="H43" i="33"/>
  <c r="J43" i="33" s="1"/>
  <c r="H44" i="33"/>
  <c r="J44" i="33" s="1"/>
  <c r="N44" i="33" s="1"/>
  <c r="H45" i="33"/>
  <c r="J45" i="33" s="1"/>
  <c r="N45" i="33" s="1"/>
  <c r="H46" i="33"/>
  <c r="J46" i="33" s="1"/>
  <c r="H47" i="33"/>
  <c r="H48" i="33"/>
  <c r="J48" i="33" s="1"/>
  <c r="N48" i="33" s="1"/>
  <c r="H49" i="33"/>
  <c r="J49" i="33" s="1"/>
  <c r="H50" i="33"/>
  <c r="J50" i="33" s="1"/>
  <c r="H51" i="33"/>
  <c r="H52" i="33"/>
  <c r="J52" i="33" s="1"/>
  <c r="H53" i="33"/>
  <c r="J53" i="33" s="1"/>
  <c r="L53" i="33" s="1"/>
  <c r="H54" i="33"/>
  <c r="J54" i="33" s="1"/>
  <c r="H55" i="33"/>
  <c r="J55" i="33" s="1"/>
  <c r="L55" i="33" s="1"/>
  <c r="H56" i="33"/>
  <c r="J56" i="33" s="1"/>
  <c r="N56" i="33" s="1"/>
  <c r="H57" i="33"/>
  <c r="J57" i="33" s="1"/>
  <c r="H58" i="33"/>
  <c r="J58" i="33" s="1"/>
  <c r="H59" i="33"/>
  <c r="J59" i="33" s="1"/>
  <c r="H60" i="33"/>
  <c r="J60" i="33" s="1"/>
  <c r="M60" i="33" s="1"/>
  <c r="H61" i="33"/>
  <c r="J61" i="33" s="1"/>
  <c r="M61" i="33" s="1"/>
  <c r="H62" i="33"/>
  <c r="J62" i="33" s="1"/>
  <c r="H63" i="33"/>
  <c r="H64" i="33"/>
  <c r="J64" i="33" s="1"/>
  <c r="L64" i="33" s="1"/>
  <c r="H65" i="33"/>
  <c r="J65" i="33" s="1"/>
  <c r="H66" i="33"/>
  <c r="J66" i="33" s="1"/>
  <c r="L66" i="33" s="1"/>
  <c r="H67" i="33"/>
  <c r="H68" i="33"/>
  <c r="J68" i="33" s="1"/>
  <c r="N68" i="33" s="1"/>
  <c r="H69" i="33"/>
  <c r="J69" i="33" s="1"/>
  <c r="H70" i="33"/>
  <c r="J70" i="33" s="1"/>
  <c r="H71" i="33"/>
  <c r="J71" i="33" s="1"/>
  <c r="H72" i="33"/>
  <c r="J72" i="33" s="1"/>
  <c r="AB72" i="33" s="1"/>
  <c r="H73" i="33"/>
  <c r="J73" i="33" s="1"/>
  <c r="H74" i="33"/>
  <c r="J74" i="33" s="1"/>
  <c r="H75" i="33"/>
  <c r="J75" i="33" s="1"/>
  <c r="H76" i="33"/>
  <c r="J76" i="33" s="1"/>
  <c r="H77" i="33"/>
  <c r="J77" i="33" s="1"/>
  <c r="H78" i="33"/>
  <c r="J78" i="33" s="1"/>
  <c r="N78" i="33" s="1"/>
  <c r="H79" i="33"/>
  <c r="H80" i="33"/>
  <c r="J80" i="33" s="1"/>
  <c r="L80" i="33" s="1"/>
  <c r="H81" i="33"/>
  <c r="J81" i="33" s="1"/>
  <c r="H82" i="33"/>
  <c r="H83" i="33"/>
  <c r="H84" i="33"/>
  <c r="J84" i="33" s="1"/>
  <c r="H85" i="33"/>
  <c r="J85" i="33" s="1"/>
  <c r="M85" i="33" s="1"/>
  <c r="H86" i="33"/>
  <c r="J86" i="33" s="1"/>
  <c r="H87" i="33"/>
  <c r="H88" i="33"/>
  <c r="J88" i="33" s="1"/>
  <c r="N88" i="33" s="1"/>
  <c r="H89" i="33"/>
  <c r="J89" i="33" s="1"/>
  <c r="H90" i="33"/>
  <c r="J90" i="33" s="1"/>
  <c r="M90" i="33" s="1"/>
  <c r="H91" i="33"/>
  <c r="J91" i="33" s="1"/>
  <c r="M91" i="33" s="1"/>
  <c r="H92" i="33"/>
  <c r="H93" i="33"/>
  <c r="J93" i="33" s="1"/>
  <c r="N93" i="33" s="1"/>
  <c r="H94" i="33"/>
  <c r="J94" i="33" s="1"/>
  <c r="N94" i="33" s="1"/>
  <c r="H95" i="33"/>
  <c r="J95" i="33" s="1"/>
  <c r="H96" i="33"/>
  <c r="J96" i="33" s="1"/>
  <c r="H97" i="33"/>
  <c r="H98" i="33"/>
  <c r="J98" i="33" s="1"/>
  <c r="L98" i="33" s="1"/>
  <c r="H99" i="33"/>
  <c r="J99" i="33" s="1"/>
  <c r="H100" i="33"/>
  <c r="J100" i="33" s="1"/>
  <c r="H101" i="33"/>
  <c r="J101" i="33" s="1"/>
  <c r="H102" i="33"/>
  <c r="J102" i="33" s="1"/>
  <c r="H103" i="33"/>
  <c r="H104" i="33"/>
  <c r="J104" i="33" s="1"/>
  <c r="H105" i="33"/>
  <c r="H106" i="33"/>
  <c r="J106" i="33" s="1"/>
  <c r="H107" i="33"/>
  <c r="J107" i="33" s="1"/>
  <c r="M107" i="33" s="1"/>
  <c r="H108" i="33"/>
  <c r="J108" i="33"/>
  <c r="H109" i="33"/>
  <c r="J109" i="33" s="1"/>
  <c r="M109" i="33" s="1"/>
  <c r="H110" i="33"/>
  <c r="H111" i="33"/>
  <c r="J111" i="33" s="1"/>
  <c r="L111" i="33" s="1"/>
  <c r="H112" i="33"/>
  <c r="J112" i="33" s="1"/>
  <c r="H113" i="33"/>
  <c r="J113" i="33" s="1"/>
  <c r="H114" i="33"/>
  <c r="J114" i="33" s="1"/>
  <c r="H115" i="33"/>
  <c r="J115" i="33" s="1"/>
  <c r="H116" i="33"/>
  <c r="J116" i="33" s="1"/>
  <c r="M116" i="33" s="1"/>
  <c r="H117" i="33"/>
  <c r="J117" i="33" s="1"/>
  <c r="H118" i="33"/>
  <c r="H119" i="33"/>
  <c r="J119" i="33" s="1"/>
  <c r="N119" i="33" s="1"/>
  <c r="H120" i="33"/>
  <c r="J120" i="33" s="1"/>
  <c r="H121" i="33"/>
  <c r="J121" i="33" s="1"/>
  <c r="M121" i="33" s="1"/>
  <c r="H122" i="33"/>
  <c r="J122" i="33" s="1"/>
  <c r="H123" i="33"/>
  <c r="J123" i="33" s="1"/>
  <c r="H124" i="33"/>
  <c r="J124" i="33" s="1"/>
  <c r="L124" i="33" s="1"/>
  <c r="H125" i="33"/>
  <c r="H126" i="33"/>
  <c r="J126" i="33" s="1"/>
  <c r="H127" i="33"/>
  <c r="J127" i="33" s="1"/>
  <c r="H128" i="33"/>
  <c r="J128" i="33" s="1"/>
  <c r="H129" i="33"/>
  <c r="J129" i="33" s="1"/>
  <c r="M129" i="33" s="1"/>
  <c r="H2" i="33"/>
  <c r="E129" i="33"/>
  <c r="AX129" i="33" s="1"/>
  <c r="E3" i="33"/>
  <c r="AX3" i="33" s="1"/>
  <c r="E4" i="33"/>
  <c r="AX4" i="33" s="1"/>
  <c r="E5" i="33"/>
  <c r="E6" i="33"/>
  <c r="AX6" i="33" s="1"/>
  <c r="E7" i="33"/>
  <c r="F7" i="33" s="1"/>
  <c r="G7" i="33" s="1"/>
  <c r="AU7" i="33" s="1"/>
  <c r="E8" i="33"/>
  <c r="AX8" i="33" s="1"/>
  <c r="E9" i="33"/>
  <c r="AX9" i="33" s="1"/>
  <c r="E10" i="33"/>
  <c r="AX10" i="33" s="1"/>
  <c r="E11" i="33"/>
  <c r="AX11" i="33" s="1"/>
  <c r="E12" i="33"/>
  <c r="AX12" i="33" s="1"/>
  <c r="E13" i="33"/>
  <c r="E14" i="33"/>
  <c r="AX14" i="33" s="1"/>
  <c r="E15" i="33"/>
  <c r="AX15" i="33" s="1"/>
  <c r="E16" i="33"/>
  <c r="E17" i="33"/>
  <c r="AX17" i="33" s="1"/>
  <c r="E18" i="33"/>
  <c r="E19" i="33"/>
  <c r="AX19" i="33" s="1"/>
  <c r="E20" i="33"/>
  <c r="AX20" i="33" s="1"/>
  <c r="E21" i="33"/>
  <c r="AX21" i="33" s="1"/>
  <c r="E22" i="33"/>
  <c r="AX22" i="33" s="1"/>
  <c r="E23" i="33"/>
  <c r="AX23" i="33" s="1"/>
  <c r="E24" i="33"/>
  <c r="E25" i="33"/>
  <c r="E26" i="33"/>
  <c r="E27" i="33"/>
  <c r="AH27" i="33" s="1"/>
  <c r="E28" i="33"/>
  <c r="AX28" i="33" s="1"/>
  <c r="E29" i="33"/>
  <c r="AX29" i="33" s="1"/>
  <c r="E30" i="33"/>
  <c r="AX30" i="33" s="1"/>
  <c r="E31" i="33"/>
  <c r="AH31" i="33" s="1"/>
  <c r="E32" i="33"/>
  <c r="E33" i="33"/>
  <c r="E34" i="33"/>
  <c r="E35" i="33"/>
  <c r="AX35" i="33" s="1"/>
  <c r="E36" i="33"/>
  <c r="AX36" i="33" s="1"/>
  <c r="E37" i="33"/>
  <c r="E38" i="33"/>
  <c r="AX38" i="33" s="1"/>
  <c r="E39" i="33"/>
  <c r="E40" i="33"/>
  <c r="E41" i="33"/>
  <c r="AX41" i="33" s="1"/>
  <c r="E42" i="33"/>
  <c r="E43" i="33"/>
  <c r="F43" i="33" s="1"/>
  <c r="G43" i="33" s="1"/>
  <c r="U43" i="33" s="1"/>
  <c r="E44" i="33"/>
  <c r="AX44" i="33" s="1"/>
  <c r="E45" i="33"/>
  <c r="AH45" i="33" s="1"/>
  <c r="E46" i="33"/>
  <c r="AX46" i="33" s="1"/>
  <c r="E47" i="33"/>
  <c r="AX47" i="33" s="1"/>
  <c r="E48" i="33"/>
  <c r="F48" i="33" s="1"/>
  <c r="G48" i="33" s="1"/>
  <c r="E49" i="33"/>
  <c r="AX49" i="33" s="1"/>
  <c r="E50" i="33"/>
  <c r="AX50" i="33" s="1"/>
  <c r="E51" i="33"/>
  <c r="AX51" i="33" s="1"/>
  <c r="E52" i="33"/>
  <c r="AX52" i="33" s="1"/>
  <c r="E53" i="33"/>
  <c r="AX53" i="33" s="1"/>
  <c r="E54" i="33"/>
  <c r="AH54" i="33" s="1"/>
  <c r="E55" i="33"/>
  <c r="E56" i="33"/>
  <c r="AH56" i="33" s="1"/>
  <c r="E57" i="33"/>
  <c r="AX57" i="33" s="1"/>
  <c r="E58" i="33"/>
  <c r="AX58" i="33" s="1"/>
  <c r="E59" i="33"/>
  <c r="AH59" i="33" s="1"/>
  <c r="E60" i="33"/>
  <c r="AX60" i="33" s="1"/>
  <c r="E61" i="33"/>
  <c r="E62" i="33"/>
  <c r="AX62" i="33" s="1"/>
  <c r="E63" i="33"/>
  <c r="E64" i="33"/>
  <c r="AH64" i="33" s="1"/>
  <c r="E65" i="33"/>
  <c r="AX65" i="33" s="1"/>
  <c r="E66" i="33"/>
  <c r="AX66" i="33" s="1"/>
  <c r="E67" i="33"/>
  <c r="E68" i="33"/>
  <c r="AX68" i="33" s="1"/>
  <c r="E69" i="33"/>
  <c r="E70" i="33"/>
  <c r="E71" i="33"/>
  <c r="AX71" i="33" s="1"/>
  <c r="E72" i="33"/>
  <c r="AX72" i="33" s="1"/>
  <c r="E73" i="33"/>
  <c r="AX73" i="33" s="1"/>
  <c r="E74" i="33"/>
  <c r="E75" i="33"/>
  <c r="AX75" i="33" s="1"/>
  <c r="E76" i="33"/>
  <c r="E77" i="33"/>
  <c r="E78" i="33"/>
  <c r="AX78" i="33" s="1"/>
  <c r="E79" i="33"/>
  <c r="AX79" i="33" s="1"/>
  <c r="E80" i="33"/>
  <c r="E81" i="33"/>
  <c r="E82" i="33"/>
  <c r="AX82" i="33" s="1"/>
  <c r="E83" i="33"/>
  <c r="AX83" i="33" s="1"/>
  <c r="E84" i="33"/>
  <c r="AX84" i="33" s="1"/>
  <c r="E85" i="33"/>
  <c r="AX85" i="33" s="1"/>
  <c r="E86" i="33"/>
  <c r="E87" i="33"/>
  <c r="AX87" i="33" s="1"/>
  <c r="E88" i="33"/>
  <c r="E89" i="33"/>
  <c r="AX89" i="33" s="1"/>
  <c r="F89" i="33"/>
  <c r="G89" i="33" s="1"/>
  <c r="E90" i="33"/>
  <c r="E91" i="33"/>
  <c r="AX91" i="33" s="1"/>
  <c r="E92" i="33"/>
  <c r="AX92" i="33" s="1"/>
  <c r="E93" i="33"/>
  <c r="E94" i="33"/>
  <c r="AX94" i="33" s="1"/>
  <c r="E95" i="33"/>
  <c r="E96" i="33"/>
  <c r="E97" i="33"/>
  <c r="AX97" i="33" s="1"/>
  <c r="E98" i="33"/>
  <c r="E99" i="33"/>
  <c r="AX99" i="33" s="1"/>
  <c r="E100" i="33"/>
  <c r="E101" i="33"/>
  <c r="F101" i="33" s="1"/>
  <c r="G101" i="33" s="1"/>
  <c r="E102" i="33"/>
  <c r="AX102" i="33" s="1"/>
  <c r="E103" i="33"/>
  <c r="AX103" i="33" s="1"/>
  <c r="E104" i="33"/>
  <c r="AX104" i="33" s="1"/>
  <c r="E105" i="33"/>
  <c r="AX105" i="33" s="1"/>
  <c r="E106" i="33"/>
  <c r="E107" i="33"/>
  <c r="E108" i="33"/>
  <c r="E109" i="33"/>
  <c r="E110" i="33"/>
  <c r="E111" i="33"/>
  <c r="AX111" i="33" s="1"/>
  <c r="E112" i="33"/>
  <c r="AX112" i="33" s="1"/>
  <c r="E113" i="33"/>
  <c r="AX113" i="33" s="1"/>
  <c r="E114" i="33"/>
  <c r="E115" i="33"/>
  <c r="E116" i="33"/>
  <c r="E117" i="33"/>
  <c r="E118" i="33"/>
  <c r="E119" i="33"/>
  <c r="AX119" i="33" s="1"/>
  <c r="E120" i="33"/>
  <c r="AX120" i="33" s="1"/>
  <c r="E121" i="33"/>
  <c r="E122" i="33"/>
  <c r="E123" i="33"/>
  <c r="E124" i="33"/>
  <c r="AX124" i="33" s="1"/>
  <c r="E125" i="33"/>
  <c r="E126" i="33"/>
  <c r="E127" i="33"/>
  <c r="E128" i="33"/>
  <c r="AX128" i="33" s="1"/>
  <c r="E2" i="33"/>
  <c r="AX2" i="33" s="1"/>
  <c r="AE145" i="33" a="1"/>
  <c r="AE145" i="33" s="1"/>
  <c r="AE144" i="33" a="1"/>
  <c r="AE144" i="33" s="1"/>
  <c r="AE143" i="33" a="1"/>
  <c r="AE143" i="33" s="1"/>
  <c r="AE142" i="33" a="1"/>
  <c r="AE142" i="33" s="1"/>
  <c r="AE141" i="33" a="1"/>
  <c r="AE141" i="33" s="1"/>
  <c r="AE140" i="33" a="1"/>
  <c r="AE140" i="33" s="1"/>
  <c r="AE139" i="33" a="1"/>
  <c r="AE139" i="33" s="1"/>
  <c r="AE138" i="33" a="1"/>
  <c r="AE138" i="33" s="1"/>
  <c r="AE137" i="33" a="1"/>
  <c r="AE137" i="33" s="1"/>
  <c r="AE136" i="33" a="1"/>
  <c r="AE136" i="33" s="1"/>
  <c r="AE135" i="33" a="1"/>
  <c r="AE135" i="33" s="1"/>
  <c r="AE134" i="33" a="1"/>
  <c r="AE134" i="33" s="1"/>
  <c r="AE133" i="33" a="1"/>
  <c r="AE133" i="33" s="1"/>
  <c r="AE132" i="33" a="1"/>
  <c r="AE132" i="33" s="1"/>
  <c r="AE131" i="33" a="1"/>
  <c r="AE131" i="33" s="1"/>
  <c r="AE130" i="33" a="1"/>
  <c r="AE130" i="33" s="1"/>
  <c r="AT129" i="33"/>
  <c r="AR129" i="33"/>
  <c r="AO129" i="33"/>
  <c r="AT128" i="33"/>
  <c r="AR128" i="33"/>
  <c r="AO128" i="33"/>
  <c r="AT127" i="33"/>
  <c r="AR127" i="33"/>
  <c r="AO127" i="33"/>
  <c r="AT126" i="33"/>
  <c r="AR126" i="33"/>
  <c r="AO126" i="33"/>
  <c r="AT125" i="33"/>
  <c r="AR125" i="33"/>
  <c r="AO125" i="33"/>
  <c r="J125" i="33"/>
  <c r="L125" i="33" s="1"/>
  <c r="AT124" i="33"/>
  <c r="AR124" i="33"/>
  <c r="AO124" i="33"/>
  <c r="AT123" i="33"/>
  <c r="AR123" i="33"/>
  <c r="AO123" i="33"/>
  <c r="AT122" i="33"/>
  <c r="AR122" i="33"/>
  <c r="AO122" i="33"/>
  <c r="AT121" i="33"/>
  <c r="AR121" i="33"/>
  <c r="AO121" i="33"/>
  <c r="AT120" i="33"/>
  <c r="AR120" i="33"/>
  <c r="AO120" i="33"/>
  <c r="AT119" i="33"/>
  <c r="AR119" i="33"/>
  <c r="AO119" i="33"/>
  <c r="AT118" i="33"/>
  <c r="AR118" i="33"/>
  <c r="AO118" i="33"/>
  <c r="J118" i="33"/>
  <c r="M118" i="33" s="1"/>
  <c r="AT117" i="33"/>
  <c r="AR117" i="33"/>
  <c r="AO117" i="33"/>
  <c r="AT116" i="33"/>
  <c r="AR116" i="33"/>
  <c r="AO116" i="33"/>
  <c r="AT115" i="33"/>
  <c r="AR115" i="33"/>
  <c r="AO115" i="33"/>
  <c r="AT114" i="33"/>
  <c r="AR114" i="33"/>
  <c r="AO114" i="33"/>
  <c r="AT113" i="33"/>
  <c r="AR113" i="33"/>
  <c r="AO113" i="33"/>
  <c r="AT112" i="33"/>
  <c r="AR112" i="33"/>
  <c r="AO112" i="33"/>
  <c r="AT111" i="33"/>
  <c r="AR111" i="33"/>
  <c r="AO111" i="33"/>
  <c r="AT110" i="33"/>
  <c r="AR110" i="33"/>
  <c r="AO110" i="33"/>
  <c r="J110" i="33"/>
  <c r="L110" i="33" s="1"/>
  <c r="AT109" i="33"/>
  <c r="AR109" i="33"/>
  <c r="AO109" i="33"/>
  <c r="N109" i="33"/>
  <c r="L109" i="33"/>
  <c r="AT108" i="33"/>
  <c r="AR108" i="33"/>
  <c r="AO108" i="33"/>
  <c r="AT107" i="33"/>
  <c r="AR107" i="33"/>
  <c r="AO107" i="33"/>
  <c r="AT106" i="33"/>
  <c r="AR106" i="33"/>
  <c r="AO106" i="33"/>
  <c r="AT105" i="33"/>
  <c r="AR105" i="33"/>
  <c r="AO105" i="33"/>
  <c r="J105" i="33"/>
  <c r="L105" i="33" s="1"/>
  <c r="AT104" i="33"/>
  <c r="AR104" i="33"/>
  <c r="AO104" i="33"/>
  <c r="AT103" i="33"/>
  <c r="AR103" i="33"/>
  <c r="AO103" i="33"/>
  <c r="J103" i="33"/>
  <c r="L103" i="33" s="1"/>
  <c r="AT102" i="33"/>
  <c r="AR102" i="33"/>
  <c r="AO102" i="33"/>
  <c r="AT101" i="33"/>
  <c r="AR101" i="33"/>
  <c r="AO101" i="33"/>
  <c r="AT100" i="33"/>
  <c r="AR100" i="33"/>
  <c r="AO100" i="33"/>
  <c r="AT99" i="33"/>
  <c r="AR99" i="33"/>
  <c r="AO99" i="33"/>
  <c r="F99" i="33"/>
  <c r="G99" i="33" s="1"/>
  <c r="D99" i="33"/>
  <c r="AT98" i="33"/>
  <c r="AR98" i="33"/>
  <c r="AO98" i="33"/>
  <c r="A98" i="33"/>
  <c r="AT97" i="33"/>
  <c r="AR97" i="33"/>
  <c r="AO97" i="33"/>
  <c r="J97" i="33"/>
  <c r="L97" i="33" s="1"/>
  <c r="AT96" i="33"/>
  <c r="AR96" i="33"/>
  <c r="AO96" i="33"/>
  <c r="AT95" i="33"/>
  <c r="AR95" i="33"/>
  <c r="AO95" i="33"/>
  <c r="AT94" i="33"/>
  <c r="AR94" i="33"/>
  <c r="AO94" i="33"/>
  <c r="AT93" i="33"/>
  <c r="AR93" i="33"/>
  <c r="AO93" i="33"/>
  <c r="AT92" i="33"/>
  <c r="AR92" i="33"/>
  <c r="AO92" i="33"/>
  <c r="J92" i="33"/>
  <c r="N92" i="33" s="1"/>
  <c r="AT91" i="33"/>
  <c r="AR91" i="33"/>
  <c r="AO91" i="33"/>
  <c r="F91" i="33"/>
  <c r="G91" i="33" s="1"/>
  <c r="AT90" i="33"/>
  <c r="AR90" i="33"/>
  <c r="AO90" i="33"/>
  <c r="AT89" i="33"/>
  <c r="AR89" i="33"/>
  <c r="AO89" i="33"/>
  <c r="AT88" i="33"/>
  <c r="AR88" i="33"/>
  <c r="AO88" i="33"/>
  <c r="AT87" i="33"/>
  <c r="AR87" i="33"/>
  <c r="AO87" i="33"/>
  <c r="J87" i="33"/>
  <c r="N87" i="33" s="1"/>
  <c r="AT86" i="33"/>
  <c r="AR86" i="33"/>
  <c r="AO86" i="33"/>
  <c r="N86" i="33"/>
  <c r="AT85" i="33"/>
  <c r="AR85" i="33"/>
  <c r="AO85" i="33"/>
  <c r="AT84" i="33"/>
  <c r="AR84" i="33"/>
  <c r="AO84" i="33"/>
  <c r="AT83" i="33"/>
  <c r="AR83" i="33"/>
  <c r="AO83" i="33"/>
  <c r="J83" i="33"/>
  <c r="N83" i="33" s="1"/>
  <c r="AT82" i="33"/>
  <c r="AR82" i="33"/>
  <c r="AO82" i="33"/>
  <c r="J82" i="33"/>
  <c r="L82" i="33" s="1"/>
  <c r="AT81" i="33"/>
  <c r="AR81" i="33"/>
  <c r="AO81" i="33"/>
  <c r="AT80" i="33"/>
  <c r="AR80" i="33"/>
  <c r="AO80" i="33"/>
  <c r="AT79" i="33"/>
  <c r="AR79" i="33"/>
  <c r="AO79" i="33"/>
  <c r="J79" i="33"/>
  <c r="AT78" i="33"/>
  <c r="AR78" i="33"/>
  <c r="AO78" i="33"/>
  <c r="AT77" i="33"/>
  <c r="AR77" i="33"/>
  <c r="AO77" i="33"/>
  <c r="AT76" i="33"/>
  <c r="AR76" i="33"/>
  <c r="AO76" i="33"/>
  <c r="AT75" i="33"/>
  <c r="AR75" i="33"/>
  <c r="AO75" i="33"/>
  <c r="AT74" i="33"/>
  <c r="AR74" i="33"/>
  <c r="AO74" i="33"/>
  <c r="M74" i="33"/>
  <c r="AT73" i="33"/>
  <c r="AR73" i="33"/>
  <c r="AO73" i="33"/>
  <c r="AT72" i="33"/>
  <c r="AR72" i="33"/>
  <c r="AO72" i="33"/>
  <c r="AT71" i="33"/>
  <c r="AR71" i="33"/>
  <c r="AO71" i="33"/>
  <c r="AT70" i="33"/>
  <c r="AR70" i="33"/>
  <c r="AO70" i="33"/>
  <c r="AT69" i="33"/>
  <c r="AR69" i="33"/>
  <c r="AO69" i="33"/>
  <c r="A69" i="33"/>
  <c r="AT68" i="33"/>
  <c r="AR68" i="33"/>
  <c r="AO68" i="33"/>
  <c r="AT67" i="33"/>
  <c r="AR67" i="33"/>
  <c r="AO67" i="33"/>
  <c r="J67" i="33"/>
  <c r="N67" i="33" s="1"/>
  <c r="AT66" i="33"/>
  <c r="AR66" i="33"/>
  <c r="AO66" i="33"/>
  <c r="AT65" i="33"/>
  <c r="AT64" i="33"/>
  <c r="AT63" i="33"/>
  <c r="J63" i="33"/>
  <c r="M63" i="33" s="1"/>
  <c r="AT62" i="33"/>
  <c r="D62" i="33"/>
  <c r="AT61" i="33"/>
  <c r="D61" i="33"/>
  <c r="AT60" i="33"/>
  <c r="AH60" i="33"/>
  <c r="F60" i="33"/>
  <c r="G60" i="33" s="1"/>
  <c r="AT59" i="33"/>
  <c r="N59" i="33"/>
  <c r="AT58" i="33"/>
  <c r="AT57" i="33"/>
  <c r="AT56" i="33"/>
  <c r="AT55" i="33"/>
  <c r="A55" i="33"/>
  <c r="AT54" i="33"/>
  <c r="AT53" i="33"/>
  <c r="AT52" i="33"/>
  <c r="AH52" i="33"/>
  <c r="F52" i="33"/>
  <c r="G52" i="33" s="1"/>
  <c r="D52" i="33"/>
  <c r="AT51" i="33"/>
  <c r="J51" i="33"/>
  <c r="N51" i="33" s="1"/>
  <c r="AT50" i="33"/>
  <c r="D50" i="33"/>
  <c r="A50" i="33"/>
  <c r="AT49" i="33"/>
  <c r="AJ49" i="33"/>
  <c r="AL49" i="33" s="1"/>
  <c r="AT48" i="33"/>
  <c r="AJ48" i="33"/>
  <c r="AL48" i="33" s="1"/>
  <c r="AT47" i="33"/>
  <c r="AJ47" i="33"/>
  <c r="AL47" i="33" s="1"/>
  <c r="J47" i="33"/>
  <c r="M47" i="33" s="1"/>
  <c r="AT46" i="33"/>
  <c r="AJ46" i="33"/>
  <c r="AL46" i="33" s="1"/>
  <c r="AT45" i="33"/>
  <c r="AJ45" i="33"/>
  <c r="AL45" i="33" s="1"/>
  <c r="AT44" i="33"/>
  <c r="AJ44" i="33"/>
  <c r="AL44" i="33" s="1"/>
  <c r="AT43" i="33"/>
  <c r="AJ43" i="33"/>
  <c r="AL43" i="33" s="1"/>
  <c r="AT42" i="33"/>
  <c r="AJ42" i="33"/>
  <c r="AL42" i="33" s="1"/>
  <c r="AT41" i="33"/>
  <c r="AJ41" i="33"/>
  <c r="AK41" i="33" s="1"/>
  <c r="J41" i="33"/>
  <c r="AT40" i="33"/>
  <c r="AJ40" i="33"/>
  <c r="AK40" i="33" s="1"/>
  <c r="AT39" i="33"/>
  <c r="AJ39" i="33"/>
  <c r="AK39" i="33" s="1"/>
  <c r="AT38" i="33"/>
  <c r="AJ38" i="33"/>
  <c r="AK38" i="33" s="1"/>
  <c r="J38" i="33"/>
  <c r="M38" i="33" s="1"/>
  <c r="AG38" i="33" s="1"/>
  <c r="AT37" i="33"/>
  <c r="AJ37" i="33"/>
  <c r="AK37" i="33" s="1"/>
  <c r="AH37" i="33"/>
  <c r="D37" i="33"/>
  <c r="A37" i="33"/>
  <c r="AT36" i="33"/>
  <c r="AJ36" i="33"/>
  <c r="AK36" i="33" s="1"/>
  <c r="AT35" i="33"/>
  <c r="AJ35" i="33"/>
  <c r="AK35" i="33" s="1"/>
  <c r="AT34" i="33"/>
  <c r="AJ34" i="33"/>
  <c r="AK34" i="33" s="1"/>
  <c r="AT33" i="33"/>
  <c r="AT32" i="33"/>
  <c r="AT31" i="33"/>
  <c r="J31" i="33"/>
  <c r="N31" i="33" s="1"/>
  <c r="AT30" i="33"/>
  <c r="AT29" i="33"/>
  <c r="AT28" i="33"/>
  <c r="J28" i="33"/>
  <c r="AT27" i="33"/>
  <c r="AT26" i="33"/>
  <c r="AT25" i="33"/>
  <c r="AO25" i="33"/>
  <c r="AT24" i="33"/>
  <c r="AO24" i="33"/>
  <c r="AT23" i="33"/>
  <c r="AO23" i="33"/>
  <c r="AT22" i="33"/>
  <c r="AO22" i="33"/>
  <c r="M22" i="33"/>
  <c r="AG22" i="33" s="1"/>
  <c r="AT21" i="33"/>
  <c r="AO21" i="33"/>
  <c r="AT20" i="33"/>
  <c r="AO20" i="33"/>
  <c r="AH20" i="33"/>
  <c r="AT19" i="33"/>
  <c r="AO19" i="33"/>
  <c r="AT18" i="33"/>
  <c r="AO18" i="33"/>
  <c r="A18" i="33"/>
  <c r="AT17" i="33"/>
  <c r="AO17" i="33"/>
  <c r="AT16" i="33"/>
  <c r="AO16" i="33"/>
  <c r="J16" i="33"/>
  <c r="AT15" i="33"/>
  <c r="AO15" i="33"/>
  <c r="N15" i="33"/>
  <c r="AT14" i="33"/>
  <c r="AO14" i="33"/>
  <c r="AT13" i="33"/>
  <c r="AO13" i="33"/>
  <c r="F13" i="33"/>
  <c r="G13" i="33" s="1"/>
  <c r="U13" i="33" s="1"/>
  <c r="AT12" i="33"/>
  <c r="AO12" i="33"/>
  <c r="F12" i="33"/>
  <c r="G12" i="33" s="1"/>
  <c r="AB12" i="33" s="1"/>
  <c r="D12" i="33"/>
  <c r="AT11" i="33"/>
  <c r="AO11" i="33"/>
  <c r="AT10" i="33"/>
  <c r="AO10" i="33"/>
  <c r="AT9" i="33"/>
  <c r="AO9" i="33"/>
  <c r="AT8" i="33"/>
  <c r="AO8" i="33"/>
  <c r="J8" i="33"/>
  <c r="AT7" i="33"/>
  <c r="AO7" i="33"/>
  <c r="J7" i="33"/>
  <c r="AT6" i="33"/>
  <c r="AO6" i="33"/>
  <c r="AT5" i="33"/>
  <c r="AO5" i="33"/>
  <c r="AT4" i="33"/>
  <c r="AO4" i="33"/>
  <c r="J4" i="33"/>
  <c r="M4" i="33" s="1"/>
  <c r="AG4" i="33" s="1"/>
  <c r="F4" i="33"/>
  <c r="G4" i="33" s="1"/>
  <c r="AH4" i="33"/>
  <c r="D4" i="33"/>
  <c r="AT3" i="33"/>
  <c r="AO3" i="33"/>
  <c r="AT2" i="33"/>
  <c r="AO2" i="33"/>
  <c r="AC2" i="33"/>
  <c r="J2" i="33"/>
  <c r="AR66" i="32"/>
  <c r="H3" i="32"/>
  <c r="J3" i="32" s="1"/>
  <c r="H4" i="32"/>
  <c r="J4" i="32" s="1"/>
  <c r="H5" i="32"/>
  <c r="J5" i="32" s="1"/>
  <c r="H6" i="32"/>
  <c r="H7" i="32"/>
  <c r="J7" i="32" s="1"/>
  <c r="M7" i="32" s="1"/>
  <c r="H8" i="32"/>
  <c r="J8" i="32" s="1"/>
  <c r="H9" i="32"/>
  <c r="J9" i="32" s="1"/>
  <c r="L9" i="32" s="1"/>
  <c r="H10" i="32"/>
  <c r="J10" i="32" s="1"/>
  <c r="H11" i="32"/>
  <c r="J11" i="32" s="1"/>
  <c r="H12" i="32"/>
  <c r="J12" i="32" s="1"/>
  <c r="M12" i="32" s="1"/>
  <c r="H13" i="32"/>
  <c r="J13" i="32" s="1"/>
  <c r="H14" i="32"/>
  <c r="H15" i="32"/>
  <c r="H16" i="32"/>
  <c r="J16" i="32" s="1"/>
  <c r="N16" i="32" s="1"/>
  <c r="H17" i="32"/>
  <c r="J17" i="32" s="1"/>
  <c r="H18" i="32"/>
  <c r="H19" i="32"/>
  <c r="J19" i="32" s="1"/>
  <c r="H20" i="32"/>
  <c r="J20" i="32" s="1"/>
  <c r="H21" i="32"/>
  <c r="J21" i="32" s="1"/>
  <c r="R21" i="32" s="1"/>
  <c r="H22" i="32"/>
  <c r="H23" i="32"/>
  <c r="J23" i="32" s="1"/>
  <c r="H24" i="32"/>
  <c r="H25" i="32"/>
  <c r="J25" i="32" s="1"/>
  <c r="N25" i="32" s="1"/>
  <c r="H26" i="32"/>
  <c r="H27" i="32"/>
  <c r="J27" i="32" s="1"/>
  <c r="H28" i="32"/>
  <c r="J28" i="32" s="1"/>
  <c r="H29" i="32"/>
  <c r="J29" i="32" s="1"/>
  <c r="L29" i="32" s="1"/>
  <c r="H30" i="32"/>
  <c r="H31" i="32"/>
  <c r="J31" i="32" s="1"/>
  <c r="H32" i="32"/>
  <c r="J32" i="32" s="1"/>
  <c r="L32" i="32" s="1"/>
  <c r="H33" i="32"/>
  <c r="J33" i="32" s="1"/>
  <c r="L33" i="32" s="1"/>
  <c r="H34" i="32"/>
  <c r="J34" i="32" s="1"/>
  <c r="H35" i="32"/>
  <c r="J35" i="32" s="1"/>
  <c r="H36" i="32"/>
  <c r="J36" i="32" s="1"/>
  <c r="H37" i="32"/>
  <c r="J37" i="32" s="1"/>
  <c r="L37" i="32" s="1"/>
  <c r="H38" i="32"/>
  <c r="J38" i="32" s="1"/>
  <c r="H39" i="32"/>
  <c r="J39" i="32" s="1"/>
  <c r="L39" i="32" s="1"/>
  <c r="H40" i="32"/>
  <c r="H41" i="32"/>
  <c r="J41" i="32" s="1"/>
  <c r="H42" i="32"/>
  <c r="H43" i="32"/>
  <c r="J43" i="32" s="1"/>
  <c r="H44" i="32"/>
  <c r="J44" i="32" s="1"/>
  <c r="M44" i="32" s="1"/>
  <c r="H45" i="32"/>
  <c r="J45" i="32" s="1"/>
  <c r="H46" i="32"/>
  <c r="H47" i="32"/>
  <c r="J47" i="32" s="1"/>
  <c r="H48" i="32"/>
  <c r="J48" i="32" s="1"/>
  <c r="M48" i="32" s="1"/>
  <c r="H49" i="32"/>
  <c r="J49" i="32" s="1"/>
  <c r="N49" i="32" s="1"/>
  <c r="H50" i="32"/>
  <c r="J50" i="32" s="1"/>
  <c r="H51" i="32"/>
  <c r="J51" i="32" s="1"/>
  <c r="H52" i="32"/>
  <c r="J52" i="32" s="1"/>
  <c r="H53" i="32"/>
  <c r="J53" i="32" s="1"/>
  <c r="H54" i="32"/>
  <c r="J54" i="32" s="1"/>
  <c r="N54" i="32" s="1"/>
  <c r="H55" i="32"/>
  <c r="H56" i="32"/>
  <c r="J56" i="32" s="1"/>
  <c r="H57" i="32"/>
  <c r="J57" i="32" s="1"/>
  <c r="L57" i="32" s="1"/>
  <c r="H58" i="32"/>
  <c r="J58" i="32" s="1"/>
  <c r="H59" i="32"/>
  <c r="J59" i="32" s="1"/>
  <c r="H60" i="32"/>
  <c r="J60" i="32" s="1"/>
  <c r="H61" i="32"/>
  <c r="H62" i="32"/>
  <c r="H63" i="32"/>
  <c r="J63" i="32" s="1"/>
  <c r="H64" i="32"/>
  <c r="J64" i="32" s="1"/>
  <c r="H65" i="32"/>
  <c r="J65" i="32" s="1"/>
  <c r="M65" i="32" s="1"/>
  <c r="H66" i="32"/>
  <c r="J66" i="32" s="1"/>
  <c r="H67" i="32"/>
  <c r="H68" i="32"/>
  <c r="J68" i="32" s="1"/>
  <c r="H69" i="32"/>
  <c r="J69" i="32" s="1"/>
  <c r="H70" i="32"/>
  <c r="J70" i="32" s="1"/>
  <c r="L70" i="32" s="1"/>
  <c r="H71" i="32"/>
  <c r="J71" i="32" s="1"/>
  <c r="H72" i="32"/>
  <c r="J72" i="32"/>
  <c r="L72" i="32" s="1"/>
  <c r="H73" i="32"/>
  <c r="J73" i="32" s="1"/>
  <c r="H74" i="32"/>
  <c r="J74" i="32" s="1"/>
  <c r="H75" i="32"/>
  <c r="J75" i="32" s="1"/>
  <c r="N75" i="32" s="1"/>
  <c r="H76" i="32"/>
  <c r="J76" i="32" s="1"/>
  <c r="L76" i="32" s="1"/>
  <c r="H77" i="32"/>
  <c r="H78" i="32"/>
  <c r="H79" i="32"/>
  <c r="J79" i="32" s="1"/>
  <c r="L79" i="32" s="1"/>
  <c r="H80" i="32"/>
  <c r="J80" i="32" s="1"/>
  <c r="M80" i="32" s="1"/>
  <c r="H81" i="32"/>
  <c r="J81" i="32" s="1"/>
  <c r="H82" i="32"/>
  <c r="H83" i="32"/>
  <c r="J83" i="32" s="1"/>
  <c r="H84" i="32"/>
  <c r="J84" i="32" s="1"/>
  <c r="H85" i="32"/>
  <c r="J85" i="32" s="1"/>
  <c r="H86" i="32"/>
  <c r="J86" i="32" s="1"/>
  <c r="L86" i="32" s="1"/>
  <c r="H87" i="32"/>
  <c r="J87" i="32" s="1"/>
  <c r="H88" i="32"/>
  <c r="J88" i="32" s="1"/>
  <c r="M88" i="32" s="1"/>
  <c r="H89" i="32"/>
  <c r="J89" i="32" s="1"/>
  <c r="H90" i="32"/>
  <c r="J90" i="32" s="1"/>
  <c r="H91" i="32"/>
  <c r="J91" i="32" s="1"/>
  <c r="H92" i="32"/>
  <c r="J92" i="32" s="1"/>
  <c r="H93" i="32"/>
  <c r="H94" i="32"/>
  <c r="J94" i="32" s="1"/>
  <c r="H95" i="32"/>
  <c r="J95" i="32" s="1"/>
  <c r="N95" i="32" s="1"/>
  <c r="H96" i="32"/>
  <c r="J96" i="32" s="1"/>
  <c r="L96" i="32" s="1"/>
  <c r="H97" i="32"/>
  <c r="J97" i="32" s="1"/>
  <c r="H98" i="32"/>
  <c r="H99" i="32"/>
  <c r="J99" i="32" s="1"/>
  <c r="H100" i="32"/>
  <c r="J100" i="32" s="1"/>
  <c r="H101" i="32"/>
  <c r="J101" i="32" s="1"/>
  <c r="H102" i="32"/>
  <c r="J102" i="32" s="1"/>
  <c r="N102" i="32" s="1"/>
  <c r="H103" i="32"/>
  <c r="J103" i="32" s="1"/>
  <c r="M103" i="32" s="1"/>
  <c r="H104" i="32"/>
  <c r="J104" i="32" s="1"/>
  <c r="N104" i="32" s="1"/>
  <c r="H105" i="32"/>
  <c r="J105" i="32" s="1"/>
  <c r="H106" i="32"/>
  <c r="J106" i="32" s="1"/>
  <c r="H107" i="32"/>
  <c r="H108" i="32"/>
  <c r="J108" i="32" s="1"/>
  <c r="H109" i="32"/>
  <c r="J109" i="32" s="1"/>
  <c r="H110" i="32"/>
  <c r="J110" i="32" s="1"/>
  <c r="N110" i="32" s="1"/>
  <c r="H111" i="32"/>
  <c r="J111" i="32" s="1"/>
  <c r="N111" i="32" s="1"/>
  <c r="H112" i="32"/>
  <c r="J112" i="32" s="1"/>
  <c r="N112" i="32" s="1"/>
  <c r="H113" i="32"/>
  <c r="J113" i="32" s="1"/>
  <c r="H114" i="32"/>
  <c r="J114" i="32" s="1"/>
  <c r="L114" i="32" s="1"/>
  <c r="H115" i="32"/>
  <c r="J115" i="32" s="1"/>
  <c r="H116" i="32"/>
  <c r="J116" i="32" s="1"/>
  <c r="H117" i="32"/>
  <c r="J117" i="32" s="1"/>
  <c r="L117" i="32" s="1"/>
  <c r="H118" i="32"/>
  <c r="J118" i="32" s="1"/>
  <c r="H119" i="32"/>
  <c r="J119" i="32" s="1"/>
  <c r="L119" i="32" s="1"/>
  <c r="H120" i="32"/>
  <c r="J120" i="32" s="1"/>
  <c r="M120" i="32" s="1"/>
  <c r="H121" i="32"/>
  <c r="J121" i="32" s="1"/>
  <c r="H122" i="32"/>
  <c r="J122" i="32" s="1"/>
  <c r="H123" i="32"/>
  <c r="J123" i="32" s="1"/>
  <c r="H124" i="32"/>
  <c r="J124" i="32" s="1"/>
  <c r="H125" i="32"/>
  <c r="J125" i="32" s="1"/>
  <c r="H126" i="32"/>
  <c r="J126" i="32" s="1"/>
  <c r="H127" i="32"/>
  <c r="J127" i="32" s="1"/>
  <c r="H128" i="32"/>
  <c r="J128" i="32" s="1"/>
  <c r="M128" i="32" s="1"/>
  <c r="H129" i="32"/>
  <c r="J129" i="32" s="1"/>
  <c r="H2" i="32"/>
  <c r="J2" i="32" s="1"/>
  <c r="E3" i="32"/>
  <c r="AX3" i="32" s="1"/>
  <c r="E4" i="32"/>
  <c r="AX4" i="32" s="1"/>
  <c r="E5" i="32"/>
  <c r="AX5" i="32" s="1"/>
  <c r="E6" i="32"/>
  <c r="AX6" i="32" s="1"/>
  <c r="E7" i="32"/>
  <c r="AH7" i="32" s="1"/>
  <c r="E8" i="32"/>
  <c r="E9" i="32"/>
  <c r="F9" i="32" s="1"/>
  <c r="G9" i="32" s="1"/>
  <c r="E10" i="32"/>
  <c r="AX10" i="32" s="1"/>
  <c r="E11" i="32"/>
  <c r="AX11" i="32" s="1"/>
  <c r="E12" i="32"/>
  <c r="AX12" i="32" s="1"/>
  <c r="E13" i="32"/>
  <c r="AX13" i="32" s="1"/>
  <c r="E14" i="32"/>
  <c r="AX14" i="32" s="1"/>
  <c r="E15" i="32"/>
  <c r="E16" i="32"/>
  <c r="AH16" i="32" s="1"/>
  <c r="E17" i="32"/>
  <c r="E18" i="32"/>
  <c r="AX18" i="32" s="1"/>
  <c r="E19" i="32"/>
  <c r="AX19" i="32" s="1"/>
  <c r="E20" i="32"/>
  <c r="AX20" i="32" s="1"/>
  <c r="E21" i="32"/>
  <c r="AX21" i="32" s="1"/>
  <c r="E22" i="32"/>
  <c r="AX22" i="32" s="1"/>
  <c r="E23" i="32"/>
  <c r="E24" i="32"/>
  <c r="AX24" i="32" s="1"/>
  <c r="E25" i="32"/>
  <c r="AX25" i="32" s="1"/>
  <c r="E26" i="32"/>
  <c r="E27" i="32"/>
  <c r="AX27" i="32" s="1"/>
  <c r="E28" i="32"/>
  <c r="AX28" i="32" s="1"/>
  <c r="E29" i="32"/>
  <c r="AX29" i="32" s="1"/>
  <c r="E30" i="32"/>
  <c r="AX30" i="32" s="1"/>
  <c r="E31" i="32"/>
  <c r="AX31" i="32" s="1"/>
  <c r="E32" i="32"/>
  <c r="E33" i="32"/>
  <c r="AX33" i="32" s="1"/>
  <c r="E34" i="32"/>
  <c r="AX34" i="32" s="1"/>
  <c r="E35" i="32"/>
  <c r="AX35" i="32" s="1"/>
  <c r="E36" i="32"/>
  <c r="AX36" i="32" s="1"/>
  <c r="E37" i="32"/>
  <c r="AX37" i="32" s="1"/>
  <c r="E38" i="32"/>
  <c r="AX38" i="32" s="1"/>
  <c r="E39" i="32"/>
  <c r="E40" i="32"/>
  <c r="F40" i="32" s="1"/>
  <c r="G40" i="32" s="1"/>
  <c r="R40" i="32" s="1"/>
  <c r="E41" i="32"/>
  <c r="AX41" i="32" s="1"/>
  <c r="E42" i="32"/>
  <c r="AX42" i="32" s="1"/>
  <c r="E43" i="32"/>
  <c r="AX43" i="32" s="1"/>
  <c r="E44" i="32"/>
  <c r="F44" i="32" s="1"/>
  <c r="G44" i="32" s="1"/>
  <c r="Y44" i="32" s="1"/>
  <c r="E45" i="32"/>
  <c r="AX45" i="32" s="1"/>
  <c r="E46" i="32"/>
  <c r="AX46" i="32" s="1"/>
  <c r="E47" i="32"/>
  <c r="AH47" i="32" s="1"/>
  <c r="E48" i="32"/>
  <c r="E49" i="32"/>
  <c r="E50" i="32"/>
  <c r="E51" i="32"/>
  <c r="AX51" i="32" s="1"/>
  <c r="E52" i="32"/>
  <c r="AX52" i="32" s="1"/>
  <c r="E53" i="32"/>
  <c r="AX53" i="32" s="1"/>
  <c r="E54" i="32"/>
  <c r="AX54" i="32" s="1"/>
  <c r="E55" i="32"/>
  <c r="E56" i="32"/>
  <c r="F56" i="32" s="1"/>
  <c r="G56" i="32" s="1"/>
  <c r="E57" i="32"/>
  <c r="E58" i="32"/>
  <c r="AX58" i="32" s="1"/>
  <c r="E59" i="32"/>
  <c r="AX59" i="32" s="1"/>
  <c r="E60" i="32"/>
  <c r="E61" i="32"/>
  <c r="AX61" i="32" s="1"/>
  <c r="E62" i="32"/>
  <c r="AX62" i="32" s="1"/>
  <c r="E63" i="32"/>
  <c r="AX63" i="32" s="1"/>
  <c r="E64" i="32"/>
  <c r="E65" i="32"/>
  <c r="F65" i="32" s="1"/>
  <c r="G65" i="32" s="1"/>
  <c r="E66" i="32"/>
  <c r="AX66" i="32" s="1"/>
  <c r="E67" i="32"/>
  <c r="E68" i="32"/>
  <c r="AX68" i="32" s="1"/>
  <c r="E69" i="32"/>
  <c r="AX69" i="32" s="1"/>
  <c r="F69" i="32"/>
  <c r="G69" i="32" s="1"/>
  <c r="Q69" i="32" s="1"/>
  <c r="BA69" i="32" s="1"/>
  <c r="BB69" i="32" s="1"/>
  <c r="E70" i="32"/>
  <c r="AX70" i="32" s="1"/>
  <c r="E71" i="32"/>
  <c r="E72" i="32"/>
  <c r="AX72" i="32" s="1"/>
  <c r="E73" i="32"/>
  <c r="AX73" i="32" s="1"/>
  <c r="E74" i="32"/>
  <c r="AX74" i="32" s="1"/>
  <c r="E75" i="32"/>
  <c r="AX75" i="32" s="1"/>
  <c r="E76" i="32"/>
  <c r="AX76" i="32" s="1"/>
  <c r="E77" i="32"/>
  <c r="E78" i="32"/>
  <c r="AX78" i="32" s="1"/>
  <c r="E79" i="32"/>
  <c r="E80" i="32"/>
  <c r="E81" i="32"/>
  <c r="AX81" i="32" s="1"/>
  <c r="E82" i="32"/>
  <c r="AX82" i="32" s="1"/>
  <c r="E83" i="32"/>
  <c r="E84" i="32"/>
  <c r="E85" i="32"/>
  <c r="E86" i="32"/>
  <c r="E87" i="32"/>
  <c r="E88" i="32"/>
  <c r="E89" i="32"/>
  <c r="E90" i="32"/>
  <c r="E91" i="32"/>
  <c r="AX91" i="32" s="1"/>
  <c r="E92" i="32"/>
  <c r="AX92" i="32" s="1"/>
  <c r="E93" i="32"/>
  <c r="AX93" i="32" s="1"/>
  <c r="E94" i="32"/>
  <c r="E95" i="32"/>
  <c r="E96" i="32"/>
  <c r="AX96" i="32" s="1"/>
  <c r="E97" i="32"/>
  <c r="E98" i="32"/>
  <c r="E99" i="32"/>
  <c r="AX99" i="32" s="1"/>
  <c r="E100" i="32"/>
  <c r="AX100" i="32" s="1"/>
  <c r="E101" i="32"/>
  <c r="AX101" i="32" s="1"/>
  <c r="E102" i="32"/>
  <c r="E103" i="32"/>
  <c r="E104" i="32"/>
  <c r="E105" i="32"/>
  <c r="AX105" i="32" s="1"/>
  <c r="E106" i="32"/>
  <c r="AX106" i="32" s="1"/>
  <c r="E107" i="32"/>
  <c r="AX107" i="32" s="1"/>
  <c r="E108" i="32"/>
  <c r="E109" i="32"/>
  <c r="AX109" i="32" s="1"/>
  <c r="E110" i="32"/>
  <c r="AX110" i="32" s="1"/>
  <c r="E111" i="32"/>
  <c r="AX111" i="32" s="1"/>
  <c r="E112" i="32"/>
  <c r="AX112" i="32" s="1"/>
  <c r="E113" i="32"/>
  <c r="AX113" i="32" s="1"/>
  <c r="E114" i="32"/>
  <c r="AX114" i="32" s="1"/>
  <c r="E115" i="32"/>
  <c r="E116" i="32"/>
  <c r="E117" i="32"/>
  <c r="AX117" i="32" s="1"/>
  <c r="F117" i="32"/>
  <c r="G117" i="32" s="1"/>
  <c r="S117" i="32" s="1"/>
  <c r="E118" i="32"/>
  <c r="AX118" i="32" s="1"/>
  <c r="E119" i="32"/>
  <c r="AX119" i="32" s="1"/>
  <c r="E120" i="32"/>
  <c r="AX120" i="32" s="1"/>
  <c r="E121" i="32"/>
  <c r="E122" i="32"/>
  <c r="E123" i="32"/>
  <c r="E124" i="32"/>
  <c r="E125" i="32"/>
  <c r="E126" i="32"/>
  <c r="E127" i="32"/>
  <c r="E128" i="32"/>
  <c r="AX128" i="32" s="1"/>
  <c r="E129" i="32"/>
  <c r="AX129" i="32" s="1"/>
  <c r="E2" i="32"/>
  <c r="AX2" i="32" s="1"/>
  <c r="AE145" i="32" a="1"/>
  <c r="AE145" i="32" s="1"/>
  <c r="AE144" i="32" a="1"/>
  <c r="AE144" i="32" s="1"/>
  <c r="AE143" i="32" a="1"/>
  <c r="AE143" i="32" s="1"/>
  <c r="AE142" i="32" a="1"/>
  <c r="AE142" i="32" s="1"/>
  <c r="AE141" i="32" a="1"/>
  <c r="AE141" i="32" s="1"/>
  <c r="AE140" i="32" a="1"/>
  <c r="AE140" i="32" s="1"/>
  <c r="AE139" i="32" a="1"/>
  <c r="AE139" i="32" s="1"/>
  <c r="AE138" i="32" a="1"/>
  <c r="AE138" i="32" s="1"/>
  <c r="AE137" i="32" a="1"/>
  <c r="AE137" i="32" s="1"/>
  <c r="AE136" i="32" a="1"/>
  <c r="AE136" i="32" s="1"/>
  <c r="AE135" i="32" a="1"/>
  <c r="AE135" i="32" s="1"/>
  <c r="AE134" i="32" a="1"/>
  <c r="AE134" i="32" s="1"/>
  <c r="AE133" i="32" a="1"/>
  <c r="AE133" i="32" s="1"/>
  <c r="AE132" i="32" a="1"/>
  <c r="AE132" i="32" s="1"/>
  <c r="AE131" i="32" a="1"/>
  <c r="AE131" i="32" s="1"/>
  <c r="AE130" i="32" a="1"/>
  <c r="AE130" i="32" s="1"/>
  <c r="AT129" i="32"/>
  <c r="AR129" i="32"/>
  <c r="AO129" i="32"/>
  <c r="AT128" i="32"/>
  <c r="AR128" i="32"/>
  <c r="AO128" i="32"/>
  <c r="AT127" i="32"/>
  <c r="AR127" i="32"/>
  <c r="AO127" i="32"/>
  <c r="AT126" i="32"/>
  <c r="AR126" i="32"/>
  <c r="AO126" i="32"/>
  <c r="AT125" i="32"/>
  <c r="AR125" i="32"/>
  <c r="AO125" i="32"/>
  <c r="AT124" i="32"/>
  <c r="AR124" i="32"/>
  <c r="AO124" i="32"/>
  <c r="M124" i="32"/>
  <c r="AT123" i="32"/>
  <c r="AR123" i="32"/>
  <c r="AO123" i="32"/>
  <c r="AT122" i="32"/>
  <c r="AR122" i="32"/>
  <c r="AO122" i="32"/>
  <c r="AT121" i="32"/>
  <c r="AR121" i="32"/>
  <c r="AO121" i="32"/>
  <c r="AT120" i="32"/>
  <c r="AR120" i="32"/>
  <c r="AO120" i="32"/>
  <c r="AT119" i="32"/>
  <c r="AR119" i="32"/>
  <c r="AO119" i="32"/>
  <c r="F119" i="32"/>
  <c r="G119" i="32" s="1"/>
  <c r="Q119" i="32" s="1"/>
  <c r="BA119" i="32" s="1"/>
  <c r="BB119" i="32" s="1"/>
  <c r="AT118" i="32"/>
  <c r="AR118" i="32"/>
  <c r="AO118" i="32"/>
  <c r="AT117" i="32"/>
  <c r="AR117" i="32"/>
  <c r="AO117" i="32"/>
  <c r="AT116" i="32"/>
  <c r="AR116" i="32"/>
  <c r="AO116" i="32"/>
  <c r="AT115" i="32"/>
  <c r="AR115" i="32"/>
  <c r="AO115" i="32"/>
  <c r="AT114" i="32"/>
  <c r="AR114" i="32"/>
  <c r="AO114" i="32"/>
  <c r="AT113" i="32"/>
  <c r="AR113" i="32"/>
  <c r="AO113" i="32"/>
  <c r="AT112" i="32"/>
  <c r="AR112" i="32"/>
  <c r="AO112" i="32"/>
  <c r="AT111" i="32"/>
  <c r="AR111" i="32"/>
  <c r="AO111" i="32"/>
  <c r="AT110" i="32"/>
  <c r="AR110" i="32"/>
  <c r="AO110" i="32"/>
  <c r="AT109" i="32"/>
  <c r="AR109" i="32"/>
  <c r="AO109" i="32"/>
  <c r="AT108" i="32"/>
  <c r="AR108" i="32"/>
  <c r="AO108" i="32"/>
  <c r="D108" i="32"/>
  <c r="AT107" i="32"/>
  <c r="AR107" i="32"/>
  <c r="AO107" i="32"/>
  <c r="J107" i="32"/>
  <c r="AT106" i="32"/>
  <c r="AR106" i="32"/>
  <c r="AO106" i="32"/>
  <c r="AT105" i="32"/>
  <c r="AR105" i="32"/>
  <c r="AO105" i="32"/>
  <c r="AT104" i="32"/>
  <c r="AR104" i="32"/>
  <c r="AO104" i="32"/>
  <c r="AT103" i="32"/>
  <c r="AR103" i="32"/>
  <c r="AO103" i="32"/>
  <c r="AT102" i="32"/>
  <c r="AR102" i="32"/>
  <c r="AO102" i="32"/>
  <c r="AT101" i="32"/>
  <c r="AR101" i="32"/>
  <c r="AO101" i="32"/>
  <c r="AT100" i="32"/>
  <c r="AR100" i="32"/>
  <c r="AO100" i="32"/>
  <c r="F100" i="32"/>
  <c r="G100" i="32" s="1"/>
  <c r="W100" i="32" s="1"/>
  <c r="AT99" i="32"/>
  <c r="AR99" i="32"/>
  <c r="AO99" i="32"/>
  <c r="AT98" i="32"/>
  <c r="AR98" i="32"/>
  <c r="AO98" i="32"/>
  <c r="J98" i="32"/>
  <c r="AT97" i="32"/>
  <c r="AR97" i="32"/>
  <c r="AO97" i="32"/>
  <c r="AT96" i="32"/>
  <c r="AR96" i="32"/>
  <c r="AO96" i="32"/>
  <c r="AT95" i="32"/>
  <c r="AR95" i="32"/>
  <c r="AO95" i="32"/>
  <c r="AT94" i="32"/>
  <c r="AR94" i="32"/>
  <c r="AO94" i="32"/>
  <c r="AT93" i="32"/>
  <c r="AR93" i="32"/>
  <c r="AO93" i="32"/>
  <c r="J93" i="32"/>
  <c r="L93" i="32" s="1"/>
  <c r="AT92" i="32"/>
  <c r="AR92" i="32"/>
  <c r="AO92" i="32"/>
  <c r="AT91" i="32"/>
  <c r="AR91" i="32"/>
  <c r="AO91" i="32"/>
  <c r="F91" i="32"/>
  <c r="G91" i="32" s="1"/>
  <c r="AT90" i="32"/>
  <c r="AR90" i="32"/>
  <c r="AO90" i="32"/>
  <c r="AT89" i="32"/>
  <c r="AR89" i="32"/>
  <c r="AO89" i="32"/>
  <c r="AT88" i="32"/>
  <c r="AR88" i="32"/>
  <c r="AO88" i="32"/>
  <c r="AT87" i="32"/>
  <c r="AR87" i="32"/>
  <c r="AO87" i="32"/>
  <c r="AT86" i="32"/>
  <c r="AR86" i="32"/>
  <c r="AO86" i="32"/>
  <c r="AT85" i="32"/>
  <c r="AR85" i="32"/>
  <c r="AO85" i="32"/>
  <c r="AT84" i="32"/>
  <c r="AR84" i="32"/>
  <c r="AO84" i="32"/>
  <c r="AT83" i="32"/>
  <c r="AR83" i="32"/>
  <c r="AO83" i="32"/>
  <c r="AT82" i="32"/>
  <c r="AR82" i="32"/>
  <c r="AO82" i="32"/>
  <c r="J82" i="32"/>
  <c r="AT81" i="32"/>
  <c r="AR81" i="32"/>
  <c r="AO81" i="32"/>
  <c r="AT80" i="32"/>
  <c r="AR80" i="32"/>
  <c r="AO80" i="32"/>
  <c r="A80" i="32"/>
  <c r="AT79" i="32"/>
  <c r="AR79" i="32"/>
  <c r="AO79" i="32"/>
  <c r="AT78" i="32"/>
  <c r="AR78" i="32"/>
  <c r="AO78" i="32"/>
  <c r="J78" i="32"/>
  <c r="N78" i="32" s="1"/>
  <c r="AT77" i="32"/>
  <c r="AR77" i="32"/>
  <c r="AO77" i="32"/>
  <c r="J77" i="32"/>
  <c r="N77" i="32" s="1"/>
  <c r="A77" i="32"/>
  <c r="AT76" i="32"/>
  <c r="AR76" i="32"/>
  <c r="AO76" i="32"/>
  <c r="AT75" i="32"/>
  <c r="AR75" i="32"/>
  <c r="AO75" i="32"/>
  <c r="D75" i="32"/>
  <c r="AT74" i="32"/>
  <c r="AR74" i="32"/>
  <c r="AO74" i="32"/>
  <c r="AT73" i="32"/>
  <c r="AR73" i="32"/>
  <c r="AO73" i="32"/>
  <c r="F73" i="32"/>
  <c r="G73" i="32" s="1"/>
  <c r="AT72" i="32"/>
  <c r="AR72" i="32"/>
  <c r="AO72" i="32"/>
  <c r="AT71" i="32"/>
  <c r="AR71" i="32"/>
  <c r="AO71" i="32"/>
  <c r="AT70" i="32"/>
  <c r="AR70" i="32"/>
  <c r="AO70" i="32"/>
  <c r="AT69" i="32"/>
  <c r="AR69" i="32"/>
  <c r="AO69" i="32"/>
  <c r="AT68" i="32"/>
  <c r="AR68" i="32"/>
  <c r="AO68" i="32"/>
  <c r="AT67" i="32"/>
  <c r="AR67" i="32"/>
  <c r="AO67" i="32"/>
  <c r="J67" i="32"/>
  <c r="N67" i="32" s="1"/>
  <c r="AT66" i="32"/>
  <c r="AO66" i="32"/>
  <c r="F66" i="32"/>
  <c r="G66" i="32" s="1"/>
  <c r="AT65" i="32"/>
  <c r="AT64" i="32"/>
  <c r="AT63" i="32"/>
  <c r="AT62" i="32"/>
  <c r="J62" i="32"/>
  <c r="AT61" i="32"/>
  <c r="J61" i="32"/>
  <c r="L61" i="32" s="1"/>
  <c r="AT60" i="32"/>
  <c r="AH60" i="32"/>
  <c r="AT59" i="32"/>
  <c r="AT58" i="32"/>
  <c r="AT57" i="32"/>
  <c r="AT56" i="32"/>
  <c r="AT55" i="32"/>
  <c r="J55" i="32"/>
  <c r="M55" i="32" s="1"/>
  <c r="AT54" i="32"/>
  <c r="AT53" i="32"/>
  <c r="AT52" i="32"/>
  <c r="AT51" i="32"/>
  <c r="AH51" i="32"/>
  <c r="AT50" i="32"/>
  <c r="AT49" i="32"/>
  <c r="AJ49" i="32"/>
  <c r="AL49" i="32" s="1"/>
  <c r="AT48" i="32"/>
  <c r="AJ48" i="32"/>
  <c r="AL48" i="32" s="1"/>
  <c r="AT47" i="32"/>
  <c r="AJ47" i="32"/>
  <c r="AL47" i="32" s="1"/>
  <c r="AT46" i="32"/>
  <c r="AJ46" i="32"/>
  <c r="AL46" i="32" s="1"/>
  <c r="J46" i="32"/>
  <c r="M46" i="32" s="1"/>
  <c r="AT45" i="32"/>
  <c r="AJ45" i="32"/>
  <c r="AL45" i="32" s="1"/>
  <c r="F45" i="32"/>
  <c r="G45" i="32" s="1"/>
  <c r="W45" i="32" s="1"/>
  <c r="AH45" i="32"/>
  <c r="AT44" i="32"/>
  <c r="AJ44" i="32"/>
  <c r="AL44" i="32" s="1"/>
  <c r="AT43" i="32"/>
  <c r="AJ43" i="32"/>
  <c r="AL43" i="32" s="1"/>
  <c r="AT42" i="32"/>
  <c r="AJ42" i="32"/>
  <c r="AL42" i="32" s="1"/>
  <c r="J42" i="32"/>
  <c r="L42" i="32" s="1"/>
  <c r="F42" i="32"/>
  <c r="G42" i="32" s="1"/>
  <c r="D42" i="32"/>
  <c r="A42" i="32"/>
  <c r="AT41" i="32"/>
  <c r="AJ41" i="32"/>
  <c r="AK41" i="32" s="1"/>
  <c r="AT40" i="32"/>
  <c r="AJ40" i="32"/>
  <c r="AK40" i="32" s="1"/>
  <c r="J40" i="32"/>
  <c r="L40" i="32" s="1"/>
  <c r="AT39" i="32"/>
  <c r="AJ39" i="32"/>
  <c r="AK39" i="32" s="1"/>
  <c r="AT38" i="32"/>
  <c r="AJ38" i="32"/>
  <c r="AK38" i="32" s="1"/>
  <c r="F38" i="32"/>
  <c r="G38" i="32" s="1"/>
  <c r="Y38" i="32" s="1"/>
  <c r="AT37" i="32"/>
  <c r="AJ37" i="32"/>
  <c r="AK37" i="32" s="1"/>
  <c r="AT36" i="32"/>
  <c r="AJ36" i="32"/>
  <c r="AK36" i="32" s="1"/>
  <c r="AT35" i="32"/>
  <c r="AJ35" i="32"/>
  <c r="AK35" i="32" s="1"/>
  <c r="AT34" i="32"/>
  <c r="AJ34" i="32"/>
  <c r="AK34" i="32" s="1"/>
  <c r="AH34" i="32"/>
  <c r="F34" i="32"/>
  <c r="G34" i="32" s="1"/>
  <c r="V34" i="32" s="1"/>
  <c r="AY34" i="32" s="1"/>
  <c r="AT33" i="32"/>
  <c r="AT32" i="32"/>
  <c r="D32" i="32"/>
  <c r="AT31" i="32"/>
  <c r="AT30" i="32"/>
  <c r="AH30" i="32"/>
  <c r="J30" i="32"/>
  <c r="AT29" i="32"/>
  <c r="AH29" i="32"/>
  <c r="A29" i="32"/>
  <c r="AT28" i="32"/>
  <c r="AT27" i="32"/>
  <c r="F27" i="32"/>
  <c r="G27" i="32" s="1"/>
  <c r="Q27" i="32" s="1"/>
  <c r="BA27" i="32" s="1"/>
  <c r="D27" i="32"/>
  <c r="AT26" i="32"/>
  <c r="J26" i="32"/>
  <c r="L26" i="32" s="1"/>
  <c r="AT25" i="32"/>
  <c r="AO25" i="32"/>
  <c r="AT24" i="32"/>
  <c r="AO24" i="32"/>
  <c r="J24" i="32"/>
  <c r="M24" i="32" s="1"/>
  <c r="AT23" i="32"/>
  <c r="AO23" i="32"/>
  <c r="AT22" i="32"/>
  <c r="AO22" i="32"/>
  <c r="J22" i="32"/>
  <c r="L22" i="32" s="1"/>
  <c r="F22" i="32"/>
  <c r="G22" i="32" s="1"/>
  <c r="Y22" i="32" s="1"/>
  <c r="AT21" i="32"/>
  <c r="AO21" i="32"/>
  <c r="AH21" i="32"/>
  <c r="F21" i="32"/>
  <c r="G21" i="32" s="1"/>
  <c r="D21" i="32"/>
  <c r="AT20" i="32"/>
  <c r="AO20" i="32"/>
  <c r="D20" i="32"/>
  <c r="AT19" i="32"/>
  <c r="AO19" i="32"/>
  <c r="F19" i="32"/>
  <c r="G19" i="32" s="1"/>
  <c r="AT18" i="32"/>
  <c r="AO18" i="32"/>
  <c r="J18" i="32"/>
  <c r="L18" i="32" s="1"/>
  <c r="AT17" i="32"/>
  <c r="AO17" i="32"/>
  <c r="AT16" i="32"/>
  <c r="AO16" i="32"/>
  <c r="AT15" i="32"/>
  <c r="AO15" i="32"/>
  <c r="J15" i="32"/>
  <c r="N15" i="32"/>
  <c r="A15" i="32"/>
  <c r="AT14" i="32"/>
  <c r="AO14" i="32"/>
  <c r="J14" i="32"/>
  <c r="AT13" i="32"/>
  <c r="AO13" i="32"/>
  <c r="F13" i="32"/>
  <c r="G13" i="32"/>
  <c r="V13" i="32" s="1"/>
  <c r="AY13" i="32" s="1"/>
  <c r="AT12" i="32"/>
  <c r="AO12" i="32"/>
  <c r="AT11" i="32"/>
  <c r="AO11" i="32"/>
  <c r="AT10" i="32"/>
  <c r="AO10" i="32"/>
  <c r="AT9" i="32"/>
  <c r="AO9" i="32"/>
  <c r="D9" i="32"/>
  <c r="AT8" i="32"/>
  <c r="AO8" i="32"/>
  <c r="AT7" i="32"/>
  <c r="AO7" i="32"/>
  <c r="AT6" i="32"/>
  <c r="AO6" i="32"/>
  <c r="J6" i="32"/>
  <c r="AT5" i="32"/>
  <c r="AO5" i="32"/>
  <c r="F5" i="32"/>
  <c r="G5" i="32" s="1"/>
  <c r="AT4" i="32"/>
  <c r="AO4" i="32"/>
  <c r="F4" i="32"/>
  <c r="G4" i="32" s="1"/>
  <c r="AA4" i="32" s="1"/>
  <c r="AT3" i="32"/>
  <c r="AO3" i="32"/>
  <c r="F3" i="32"/>
  <c r="G3" i="32" s="1"/>
  <c r="A3" i="32"/>
  <c r="D3" i="32"/>
  <c r="AT2" i="32"/>
  <c r="AO2" i="32"/>
  <c r="AC2" i="32"/>
  <c r="AF2" i="31"/>
  <c r="AR121" i="31"/>
  <c r="AR98" i="31"/>
  <c r="AR75" i="31"/>
  <c r="AR76" i="31"/>
  <c r="AR77" i="31"/>
  <c r="AR78" i="31"/>
  <c r="AR79" i="31"/>
  <c r="AR80" i="31"/>
  <c r="AR81" i="31"/>
  <c r="AR82" i="31"/>
  <c r="AR83" i="31"/>
  <c r="AR84" i="31"/>
  <c r="AR85" i="31"/>
  <c r="AR86" i="31"/>
  <c r="AR87" i="31"/>
  <c r="AR88" i="31"/>
  <c r="AR89" i="31"/>
  <c r="AR90" i="31"/>
  <c r="AR91" i="31"/>
  <c r="AR92" i="31"/>
  <c r="AR93" i="31"/>
  <c r="AR94" i="31"/>
  <c r="AR95" i="31"/>
  <c r="AR96" i="31"/>
  <c r="AR97" i="31"/>
  <c r="AR99" i="31"/>
  <c r="AR100" i="31"/>
  <c r="AR101" i="31"/>
  <c r="AR102" i="31"/>
  <c r="AR103" i="31"/>
  <c r="AR104" i="31"/>
  <c r="AR105" i="31"/>
  <c r="AR106" i="31"/>
  <c r="AR107" i="31"/>
  <c r="AR108" i="31"/>
  <c r="AR109" i="31"/>
  <c r="AR110" i="31"/>
  <c r="AR111" i="31"/>
  <c r="AR112" i="31"/>
  <c r="AR113" i="31"/>
  <c r="AR114" i="31"/>
  <c r="AR115" i="31"/>
  <c r="AR116" i="31"/>
  <c r="AR117" i="31"/>
  <c r="AR118" i="31"/>
  <c r="AR119" i="31"/>
  <c r="AR120" i="31"/>
  <c r="AR122" i="31"/>
  <c r="AR123" i="31"/>
  <c r="AR124" i="31"/>
  <c r="AR125" i="31"/>
  <c r="AR126" i="31"/>
  <c r="AR127" i="31"/>
  <c r="AR128" i="31"/>
  <c r="AR129" i="31"/>
  <c r="AR74" i="31"/>
  <c r="AR66" i="31"/>
  <c r="AR67" i="31"/>
  <c r="AR68" i="31"/>
  <c r="AR69" i="31"/>
  <c r="AR70" i="31"/>
  <c r="AR71" i="31"/>
  <c r="AR72" i="31"/>
  <c r="AR73" i="31"/>
  <c r="AF4" i="31"/>
  <c r="H3" i="31"/>
  <c r="J3" i="31" s="1"/>
  <c r="N3" i="31" s="1"/>
  <c r="H4" i="31"/>
  <c r="J4" i="31" s="1"/>
  <c r="W4" i="31" s="1"/>
  <c r="H5" i="31"/>
  <c r="J5" i="31" s="1"/>
  <c r="W5" i="31" s="1"/>
  <c r="H6" i="31"/>
  <c r="H7" i="31"/>
  <c r="H8" i="31"/>
  <c r="J8" i="31" s="1"/>
  <c r="N8" i="31" s="1"/>
  <c r="H9" i="31"/>
  <c r="J9" i="31" s="1"/>
  <c r="H10" i="31"/>
  <c r="J10" i="31" s="1"/>
  <c r="H11" i="31"/>
  <c r="H12" i="31"/>
  <c r="J12" i="31" s="1"/>
  <c r="H13" i="31"/>
  <c r="J13" i="31" s="1"/>
  <c r="H14" i="31"/>
  <c r="H15" i="31"/>
  <c r="J15" i="31" s="1"/>
  <c r="N15" i="31" s="1"/>
  <c r="H16" i="31"/>
  <c r="J16" i="31" s="1"/>
  <c r="N16" i="31" s="1"/>
  <c r="H17" i="31"/>
  <c r="J17" i="31" s="1"/>
  <c r="H18" i="31"/>
  <c r="J18" i="31" s="1"/>
  <c r="L18" i="31" s="1"/>
  <c r="H19" i="31"/>
  <c r="J19" i="31" s="1"/>
  <c r="N19" i="31" s="1"/>
  <c r="H20" i="31"/>
  <c r="J20" i="31" s="1"/>
  <c r="M20" i="31" s="1"/>
  <c r="AG20" i="31" s="1"/>
  <c r="H21" i="31"/>
  <c r="J21" i="31" s="1"/>
  <c r="H22" i="31"/>
  <c r="J22" i="31" s="1"/>
  <c r="H23" i="31"/>
  <c r="H24" i="31"/>
  <c r="H25" i="31"/>
  <c r="J25" i="31" s="1"/>
  <c r="L25" i="31"/>
  <c r="H26" i="31"/>
  <c r="J26" i="31" s="1"/>
  <c r="L26" i="31" s="1"/>
  <c r="H27" i="31"/>
  <c r="J27" i="31" s="1"/>
  <c r="H28" i="31"/>
  <c r="J28" i="31" s="1"/>
  <c r="H29" i="31"/>
  <c r="J29" i="31" s="1"/>
  <c r="H30" i="31"/>
  <c r="J30" i="31" s="1"/>
  <c r="M30" i="31" s="1"/>
  <c r="H31" i="31"/>
  <c r="J31" i="31" s="1"/>
  <c r="H32" i="31"/>
  <c r="J32" i="31" s="1"/>
  <c r="H33" i="31"/>
  <c r="J33" i="31" s="1"/>
  <c r="N33" i="31" s="1"/>
  <c r="H34" i="31"/>
  <c r="J34" i="31" s="1"/>
  <c r="M34" i="31" s="1"/>
  <c r="H35" i="31"/>
  <c r="J35" i="31" s="1"/>
  <c r="M35" i="31" s="1"/>
  <c r="H36" i="31"/>
  <c r="J36" i="31" s="1"/>
  <c r="H37" i="31"/>
  <c r="J37" i="31" s="1"/>
  <c r="H38" i="31"/>
  <c r="H39" i="31"/>
  <c r="J39" i="31" s="1"/>
  <c r="H40" i="31"/>
  <c r="H41" i="31"/>
  <c r="J41" i="31" s="1"/>
  <c r="N41" i="31" s="1"/>
  <c r="H42" i="31"/>
  <c r="H43" i="31"/>
  <c r="J43" i="31" s="1"/>
  <c r="N43" i="31" s="1"/>
  <c r="H44" i="31"/>
  <c r="J44" i="31" s="1"/>
  <c r="H45" i="31"/>
  <c r="J45" i="31" s="1"/>
  <c r="H46" i="31"/>
  <c r="J46" i="31" s="1"/>
  <c r="H47" i="31"/>
  <c r="J47" i="31" s="1"/>
  <c r="M47" i="31" s="1"/>
  <c r="H48" i="31"/>
  <c r="J48" i="31" s="1"/>
  <c r="H49" i="31"/>
  <c r="H50" i="31"/>
  <c r="J50" i="31" s="1"/>
  <c r="M50" i="31" s="1"/>
  <c r="H51" i="31"/>
  <c r="J51" i="31" s="1"/>
  <c r="H52" i="31"/>
  <c r="J52" i="31" s="1"/>
  <c r="H53" i="31"/>
  <c r="J53" i="31" s="1"/>
  <c r="H54" i="31"/>
  <c r="J54" i="31" s="1"/>
  <c r="H55" i="31"/>
  <c r="J55" i="31" s="1"/>
  <c r="H56" i="31"/>
  <c r="H57" i="31"/>
  <c r="J57" i="31" s="1"/>
  <c r="H58" i="31"/>
  <c r="J58" i="31" s="1"/>
  <c r="L58" i="31" s="1"/>
  <c r="H59" i="31"/>
  <c r="J59" i="31" s="1"/>
  <c r="H60" i="31"/>
  <c r="J60" i="31" s="1"/>
  <c r="H61" i="31"/>
  <c r="J61" i="31" s="1"/>
  <c r="H62" i="31"/>
  <c r="H63" i="31"/>
  <c r="H64" i="31"/>
  <c r="H65" i="31"/>
  <c r="J65" i="31"/>
  <c r="N65" i="31" s="1"/>
  <c r="H66" i="31"/>
  <c r="J66" i="31" s="1"/>
  <c r="H67" i="31"/>
  <c r="J67" i="31" s="1"/>
  <c r="H68" i="31"/>
  <c r="J68" i="31" s="1"/>
  <c r="H69" i="31"/>
  <c r="H70" i="31"/>
  <c r="H71" i="31"/>
  <c r="H72" i="31"/>
  <c r="J72" i="31" s="1"/>
  <c r="M72" i="31" s="1"/>
  <c r="H73" i="31"/>
  <c r="J73" i="31" s="1"/>
  <c r="M73" i="31" s="1"/>
  <c r="H74" i="31"/>
  <c r="J74" i="31" s="1"/>
  <c r="H75" i="31"/>
  <c r="J75" i="31" s="1"/>
  <c r="H76" i="31"/>
  <c r="H77" i="31"/>
  <c r="H78" i="31"/>
  <c r="J78" i="31" s="1"/>
  <c r="L78" i="31" s="1"/>
  <c r="H79" i="31"/>
  <c r="H80" i="31"/>
  <c r="J80" i="31" s="1"/>
  <c r="H81" i="31"/>
  <c r="J81" i="31" s="1"/>
  <c r="N81" i="31" s="1"/>
  <c r="H82" i="31"/>
  <c r="J82" i="31" s="1"/>
  <c r="L82" i="31" s="1"/>
  <c r="H83" i="31"/>
  <c r="J83" i="31" s="1"/>
  <c r="N83" i="31" s="1"/>
  <c r="H84" i="31"/>
  <c r="H85" i="31"/>
  <c r="H86" i="31"/>
  <c r="H87" i="31"/>
  <c r="H88" i="31"/>
  <c r="J88" i="31" s="1"/>
  <c r="H89" i="31"/>
  <c r="J89" i="31" s="1"/>
  <c r="H90" i="31"/>
  <c r="J90" i="31" s="1"/>
  <c r="H91" i="31"/>
  <c r="J91" i="31" s="1"/>
  <c r="H92" i="31"/>
  <c r="J92" i="31" s="1"/>
  <c r="H93" i="31"/>
  <c r="J93" i="31" s="1"/>
  <c r="H94" i="31"/>
  <c r="H95" i="31"/>
  <c r="J95" i="31" s="1"/>
  <c r="H96" i="31"/>
  <c r="J96" i="31" s="1"/>
  <c r="H97" i="31"/>
  <c r="J97" i="31" s="1"/>
  <c r="H98" i="31"/>
  <c r="J98" i="31" s="1"/>
  <c r="H99" i="31"/>
  <c r="J99" i="31" s="1"/>
  <c r="H100" i="31"/>
  <c r="J100" i="31" s="1"/>
  <c r="H101" i="31"/>
  <c r="H102" i="31"/>
  <c r="H103" i="31"/>
  <c r="J103" i="31" s="1"/>
  <c r="H104" i="31"/>
  <c r="J104" i="31" s="1"/>
  <c r="H105" i="31"/>
  <c r="J105" i="31" s="1"/>
  <c r="H106" i="31"/>
  <c r="J106" i="31" s="1"/>
  <c r="N106" i="31" s="1"/>
  <c r="H107" i="31"/>
  <c r="J107" i="31" s="1"/>
  <c r="H108" i="31"/>
  <c r="J108" i="31" s="1"/>
  <c r="H109" i="31"/>
  <c r="J109" i="31" s="1"/>
  <c r="H110" i="31"/>
  <c r="J110" i="31" s="1"/>
  <c r="M110" i="31" s="1"/>
  <c r="H111" i="31"/>
  <c r="J111" i="31" s="1"/>
  <c r="M111" i="31" s="1"/>
  <c r="H112" i="31"/>
  <c r="J112" i="31" s="1"/>
  <c r="L112" i="31" s="1"/>
  <c r="H113" i="31"/>
  <c r="J113" i="31" s="1"/>
  <c r="L113" i="31" s="1"/>
  <c r="H114" i="31"/>
  <c r="J114" i="31" s="1"/>
  <c r="H115" i="31"/>
  <c r="J115" i="31" s="1"/>
  <c r="H116" i="31"/>
  <c r="J116" i="31" s="1"/>
  <c r="H117" i="31"/>
  <c r="J117" i="31" s="1"/>
  <c r="H118" i="31"/>
  <c r="H119" i="31"/>
  <c r="H120" i="31"/>
  <c r="J120" i="31" s="1"/>
  <c r="H121" i="31"/>
  <c r="J121" i="31" s="1"/>
  <c r="H122" i="31"/>
  <c r="J122" i="31" s="1"/>
  <c r="H123" i="31"/>
  <c r="J123" i="31" s="1"/>
  <c r="H124" i="31"/>
  <c r="J124" i="31" s="1"/>
  <c r="H125" i="31"/>
  <c r="H126" i="31"/>
  <c r="J126" i="31" s="1"/>
  <c r="H127" i="31"/>
  <c r="J127" i="31" s="1"/>
  <c r="H128" i="31"/>
  <c r="J128" i="31" s="1"/>
  <c r="H129" i="31"/>
  <c r="J129" i="31" s="1"/>
  <c r="M129" i="31" s="1"/>
  <c r="H2" i="31"/>
  <c r="J2" i="31" s="1"/>
  <c r="N2" i="31" s="1"/>
  <c r="E3" i="31"/>
  <c r="E4" i="31"/>
  <c r="AX4" i="31" s="1"/>
  <c r="E5" i="31"/>
  <c r="AX5" i="31" s="1"/>
  <c r="E6" i="31"/>
  <c r="AX6" i="31" s="1"/>
  <c r="E7" i="31"/>
  <c r="E8" i="31"/>
  <c r="AX8" i="31" s="1"/>
  <c r="E9" i="31"/>
  <c r="AX9" i="31" s="1"/>
  <c r="E10" i="31"/>
  <c r="F10" i="31" s="1"/>
  <c r="G10" i="31" s="1"/>
  <c r="E11" i="31"/>
  <c r="E12" i="31"/>
  <c r="E13" i="31"/>
  <c r="AX13" i="31" s="1"/>
  <c r="E14" i="31"/>
  <c r="AX14" i="31" s="1"/>
  <c r="E15" i="31"/>
  <c r="AX15" i="31" s="1"/>
  <c r="E16" i="31"/>
  <c r="AX16" i="31" s="1"/>
  <c r="E17" i="31"/>
  <c r="AX17" i="31" s="1"/>
  <c r="E18" i="31"/>
  <c r="AX18" i="31" s="1"/>
  <c r="E19" i="31"/>
  <c r="E20" i="31"/>
  <c r="AX20" i="31" s="1"/>
  <c r="E21" i="31"/>
  <c r="AX21" i="31" s="1"/>
  <c r="E22" i="31"/>
  <c r="AX22" i="31" s="1"/>
  <c r="E23" i="31"/>
  <c r="E24" i="31"/>
  <c r="AX24" i="31" s="1"/>
  <c r="E25" i="31"/>
  <c r="AX25" i="31" s="1"/>
  <c r="E26" i="31"/>
  <c r="E27" i="31"/>
  <c r="E28" i="31"/>
  <c r="AX28" i="31" s="1"/>
  <c r="E29" i="31"/>
  <c r="AX29" i="31" s="1"/>
  <c r="E30" i="31"/>
  <c r="AX30" i="31" s="1"/>
  <c r="E31" i="31"/>
  <c r="AX31" i="31" s="1"/>
  <c r="E32" i="31"/>
  <c r="AX32" i="31" s="1"/>
  <c r="E33" i="31"/>
  <c r="AX33" i="31" s="1"/>
  <c r="E34" i="31"/>
  <c r="F34" i="31" s="1"/>
  <c r="G34" i="31" s="1"/>
  <c r="E35" i="31"/>
  <c r="E36" i="31"/>
  <c r="E37" i="31"/>
  <c r="AX37" i="31" s="1"/>
  <c r="E38" i="31"/>
  <c r="AX38" i="31" s="1"/>
  <c r="E39" i="31"/>
  <c r="AX39" i="31" s="1"/>
  <c r="E40" i="31"/>
  <c r="AX40" i="31" s="1"/>
  <c r="E41" i="31"/>
  <c r="AX41" i="31" s="1"/>
  <c r="E42" i="31"/>
  <c r="AX42" i="31" s="1"/>
  <c r="E43" i="31"/>
  <c r="E44" i="31"/>
  <c r="AX44" i="31" s="1"/>
  <c r="E45" i="31"/>
  <c r="AX45" i="31" s="1"/>
  <c r="E46" i="31"/>
  <c r="AX46" i="31" s="1"/>
  <c r="E47" i="31"/>
  <c r="AX47" i="31" s="1"/>
  <c r="E48" i="31"/>
  <c r="AX48" i="31" s="1"/>
  <c r="E49" i="31"/>
  <c r="AX49" i="31" s="1"/>
  <c r="E50" i="31"/>
  <c r="AX50" i="31" s="1"/>
  <c r="E51" i="31"/>
  <c r="E52" i="31"/>
  <c r="E53" i="31"/>
  <c r="E54" i="31"/>
  <c r="AX54" i="31" s="1"/>
  <c r="E55" i="31"/>
  <c r="AX55" i="31" s="1"/>
  <c r="E56" i="31"/>
  <c r="AX56" i="31" s="1"/>
  <c r="E57" i="31"/>
  <c r="AX57" i="31" s="1"/>
  <c r="E58" i="31"/>
  <c r="F58" i="31" s="1"/>
  <c r="G58" i="31" s="1"/>
  <c r="AB58" i="31" s="1"/>
  <c r="E59" i="31"/>
  <c r="E60" i="31"/>
  <c r="AX60" i="31" s="1"/>
  <c r="E61" i="31"/>
  <c r="E62" i="31"/>
  <c r="AX62" i="31" s="1"/>
  <c r="E63" i="31"/>
  <c r="E64" i="31"/>
  <c r="AX64" i="31" s="1"/>
  <c r="E65" i="31"/>
  <c r="F65" i="31" s="1"/>
  <c r="G65" i="31" s="1"/>
  <c r="E66" i="31"/>
  <c r="E67" i="31"/>
  <c r="E68" i="31"/>
  <c r="AX68" i="31" s="1"/>
  <c r="E69" i="31"/>
  <c r="E70" i="31"/>
  <c r="AX70" i="31" s="1"/>
  <c r="E71" i="31"/>
  <c r="E72" i="31"/>
  <c r="E73" i="31"/>
  <c r="E74" i="31"/>
  <c r="AX74" i="31" s="1"/>
  <c r="E75" i="31"/>
  <c r="E76" i="31"/>
  <c r="AX76" i="31" s="1"/>
  <c r="E77" i="31"/>
  <c r="AX77" i="31" s="1"/>
  <c r="E78" i="31"/>
  <c r="AX78" i="31" s="1"/>
  <c r="E79" i="31"/>
  <c r="E80" i="31"/>
  <c r="AX80" i="31" s="1"/>
  <c r="E81" i="31"/>
  <c r="AX81" i="31" s="1"/>
  <c r="E82" i="31"/>
  <c r="AX82" i="31" s="1"/>
  <c r="E83" i="31"/>
  <c r="E84" i="31"/>
  <c r="AX84" i="31" s="1"/>
  <c r="E85" i="31"/>
  <c r="AX85" i="31" s="1"/>
  <c r="E86" i="31"/>
  <c r="AX86" i="31" s="1"/>
  <c r="E87" i="31"/>
  <c r="AX87" i="31" s="1"/>
  <c r="E88" i="31"/>
  <c r="AX88" i="31" s="1"/>
  <c r="E89" i="31"/>
  <c r="E90" i="31"/>
  <c r="AX90" i="31" s="1"/>
  <c r="E91" i="31"/>
  <c r="E92" i="31"/>
  <c r="E93" i="31"/>
  <c r="E94" i="31"/>
  <c r="E95" i="31"/>
  <c r="E96" i="31"/>
  <c r="E97" i="31"/>
  <c r="E98" i="31"/>
  <c r="AX98" i="31" s="1"/>
  <c r="E99" i="31"/>
  <c r="E100" i="31"/>
  <c r="AX100" i="31" s="1"/>
  <c r="E101" i="31"/>
  <c r="E102" i="31"/>
  <c r="AX102" i="31" s="1"/>
  <c r="E103" i="31"/>
  <c r="AX103" i="31" s="1"/>
  <c r="E104" i="31"/>
  <c r="AX104" i="31" s="1"/>
  <c r="E105" i="31"/>
  <c r="AX105" i="31" s="1"/>
  <c r="E106" i="31"/>
  <c r="AX106" i="31" s="1"/>
  <c r="E107" i="31"/>
  <c r="E108" i="31"/>
  <c r="AX108" i="31" s="1"/>
  <c r="E109" i="31"/>
  <c r="AX109" i="31" s="1"/>
  <c r="E110" i="31"/>
  <c r="E111" i="31"/>
  <c r="AX111" i="31" s="1"/>
  <c r="E112" i="31"/>
  <c r="AX112" i="31" s="1"/>
  <c r="E113" i="31"/>
  <c r="AX113" i="31" s="1"/>
  <c r="E114" i="31"/>
  <c r="AX114" i="31" s="1"/>
  <c r="E115" i="31"/>
  <c r="E116" i="31"/>
  <c r="AX116" i="31" s="1"/>
  <c r="E117" i="31"/>
  <c r="AX117" i="31" s="1"/>
  <c r="E118" i="31"/>
  <c r="AX118" i="31" s="1"/>
  <c r="E119" i="31"/>
  <c r="AX119" i="31" s="1"/>
  <c r="E120" i="31"/>
  <c r="AX120" i="31" s="1"/>
  <c r="E121" i="31"/>
  <c r="AX121" i="31" s="1"/>
  <c r="E122" i="31"/>
  <c r="AX122" i="31" s="1"/>
  <c r="E123" i="31"/>
  <c r="AX123" i="31" s="1"/>
  <c r="E124" i="31"/>
  <c r="AX124" i="31" s="1"/>
  <c r="E125" i="31"/>
  <c r="E126" i="31"/>
  <c r="E127" i="31"/>
  <c r="E128" i="31"/>
  <c r="E129" i="31"/>
  <c r="AX129" i="31" s="1"/>
  <c r="E2" i="31"/>
  <c r="AX2" i="31" s="1"/>
  <c r="AE145" i="31" a="1"/>
  <c r="AE145" i="31" s="1"/>
  <c r="AE144" i="31" a="1"/>
  <c r="AE144" i="31" s="1"/>
  <c r="AE143" i="31" a="1"/>
  <c r="AE143" i="31" s="1"/>
  <c r="AE142" i="31" a="1"/>
  <c r="AE142" i="31" s="1"/>
  <c r="AE141" i="31" a="1"/>
  <c r="AE141" i="31" s="1"/>
  <c r="AE140" i="31" a="1"/>
  <c r="AE140" i="31" s="1"/>
  <c r="AE139" i="31" a="1"/>
  <c r="AE139" i="31" s="1"/>
  <c r="AE138" i="31" a="1"/>
  <c r="AE138" i="31" s="1"/>
  <c r="AE137" i="31" a="1"/>
  <c r="AE137" i="31" s="1"/>
  <c r="AE136" i="31" a="1"/>
  <c r="AE136" i="31" s="1"/>
  <c r="AE135" i="31" a="1"/>
  <c r="AE135" i="31" s="1"/>
  <c r="AE134" i="31" a="1"/>
  <c r="AE134" i="31" s="1"/>
  <c r="AE133" i="31" a="1"/>
  <c r="AE133" i="31" s="1"/>
  <c r="AE132" i="31" a="1"/>
  <c r="AE132" i="31" s="1"/>
  <c r="AE131" i="31" a="1"/>
  <c r="AE131" i="31" s="1"/>
  <c r="AE130" i="31" a="1"/>
  <c r="AE130" i="31" s="1"/>
  <c r="AT129" i="31"/>
  <c r="AO129" i="31"/>
  <c r="AT128" i="31"/>
  <c r="AO128" i="31"/>
  <c r="AT127" i="31"/>
  <c r="AO127" i="31"/>
  <c r="AT126" i="31"/>
  <c r="AO126" i="31"/>
  <c r="AT125" i="31"/>
  <c r="AO125" i="31"/>
  <c r="J125" i="31"/>
  <c r="M125" i="31" s="1"/>
  <c r="L125" i="31"/>
  <c r="N125" i="31"/>
  <c r="AT124" i="31"/>
  <c r="AO124" i="31"/>
  <c r="AT123" i="31"/>
  <c r="AO123" i="31"/>
  <c r="AT122" i="31"/>
  <c r="AO122" i="31"/>
  <c r="AT121" i="31"/>
  <c r="AO121" i="31"/>
  <c r="AT120" i="31"/>
  <c r="AO120" i="31"/>
  <c r="AT119" i="31"/>
  <c r="AO119" i="31"/>
  <c r="J119" i="31"/>
  <c r="N119" i="31" s="1"/>
  <c r="AT118" i="31"/>
  <c r="AO118" i="31"/>
  <c r="J118" i="31"/>
  <c r="N118" i="31" s="1"/>
  <c r="AT117" i="31"/>
  <c r="AO117" i="31"/>
  <c r="AT116" i="31"/>
  <c r="AO116" i="31"/>
  <c r="AT115" i="31"/>
  <c r="AO115" i="31"/>
  <c r="AT114" i="31"/>
  <c r="AO114" i="31"/>
  <c r="AT113" i="31"/>
  <c r="AO113" i="31"/>
  <c r="AT112" i="31"/>
  <c r="AO112" i="31"/>
  <c r="N112" i="31"/>
  <c r="AT111" i="31"/>
  <c r="AO111" i="31"/>
  <c r="AT110" i="31"/>
  <c r="AO110" i="31"/>
  <c r="AT109" i="31"/>
  <c r="AO109" i="31"/>
  <c r="L109" i="31"/>
  <c r="N109" i="31"/>
  <c r="AT108" i="31"/>
  <c r="AO108" i="31"/>
  <c r="AT107" i="31"/>
  <c r="AO107" i="31"/>
  <c r="AT106" i="31"/>
  <c r="AO106" i="31"/>
  <c r="AT105" i="31"/>
  <c r="AO105" i="31"/>
  <c r="AT104" i="31"/>
  <c r="AO104" i="31"/>
  <c r="AT103" i="31"/>
  <c r="AO103" i="31"/>
  <c r="AT102" i="31"/>
  <c r="AO102" i="31"/>
  <c r="J102" i="31"/>
  <c r="N102" i="31" s="1"/>
  <c r="AT101" i="31"/>
  <c r="AO101" i="31"/>
  <c r="J101" i="31"/>
  <c r="L101" i="31" s="1"/>
  <c r="AT100" i="31"/>
  <c r="AO100" i="31"/>
  <c r="AT99" i="31"/>
  <c r="AO99" i="31"/>
  <c r="AT98" i="31"/>
  <c r="AO98" i="31"/>
  <c r="AT97" i="31"/>
  <c r="AO97" i="31"/>
  <c r="AT96" i="31"/>
  <c r="AO96" i="31"/>
  <c r="AT95" i="31"/>
  <c r="AO95" i="31"/>
  <c r="AT94" i="31"/>
  <c r="AO94" i="31"/>
  <c r="J94" i="31"/>
  <c r="L94" i="31" s="1"/>
  <c r="AT93" i="31"/>
  <c r="AO93" i="31"/>
  <c r="AT92" i="31"/>
  <c r="AO92" i="31"/>
  <c r="AT91" i="31"/>
  <c r="AO91" i="31"/>
  <c r="AT90" i="31"/>
  <c r="AO90" i="31"/>
  <c r="AT89" i="31"/>
  <c r="AO89" i="31"/>
  <c r="AT88" i="31"/>
  <c r="AO88" i="31"/>
  <c r="AT87" i="31"/>
  <c r="AO87" i="31"/>
  <c r="J87" i="31"/>
  <c r="M87" i="31" s="1"/>
  <c r="AT86" i="31"/>
  <c r="AO86" i="31"/>
  <c r="J86" i="31"/>
  <c r="N86" i="31" s="1"/>
  <c r="AT85" i="31"/>
  <c r="AO85" i="31"/>
  <c r="J85" i="31"/>
  <c r="N85" i="31" s="1"/>
  <c r="F85" i="31"/>
  <c r="G85" i="31" s="1"/>
  <c r="P85" i="31" s="1"/>
  <c r="AT84" i="31"/>
  <c r="AO84" i="31"/>
  <c r="J84" i="31"/>
  <c r="AT83" i="31"/>
  <c r="AO83" i="31"/>
  <c r="AT82" i="31"/>
  <c r="AO82" i="31"/>
  <c r="AT81" i="31"/>
  <c r="AO81" i="31"/>
  <c r="AT80" i="31"/>
  <c r="AO80" i="31"/>
  <c r="AT79" i="31"/>
  <c r="AO79" i="31"/>
  <c r="J79" i="31"/>
  <c r="N79" i="31" s="1"/>
  <c r="AT78" i="31"/>
  <c r="AO78" i="31"/>
  <c r="AT77" i="31"/>
  <c r="AO77" i="31"/>
  <c r="J77" i="31"/>
  <c r="L77" i="31" s="1"/>
  <c r="M77" i="31"/>
  <c r="AT76" i="31"/>
  <c r="AO76" i="31"/>
  <c r="J76" i="31"/>
  <c r="N76" i="31" s="1"/>
  <c r="AT75" i="31"/>
  <c r="AO75" i="31"/>
  <c r="AT74" i="31"/>
  <c r="AO74" i="31"/>
  <c r="AT73" i="31"/>
  <c r="AO73" i="31"/>
  <c r="AT72" i="31"/>
  <c r="AO72" i="31"/>
  <c r="AT71" i="31"/>
  <c r="AO71" i="31"/>
  <c r="J71" i="31"/>
  <c r="N71" i="31" s="1"/>
  <c r="AT70" i="31"/>
  <c r="AO70" i="31"/>
  <c r="J70" i="31"/>
  <c r="F70" i="31"/>
  <c r="G70" i="31" s="1"/>
  <c r="S70" i="31" s="1"/>
  <c r="AT69" i="31"/>
  <c r="AO69" i="31"/>
  <c r="J69" i="31"/>
  <c r="N69" i="31" s="1"/>
  <c r="AT68" i="31"/>
  <c r="AO68" i="31"/>
  <c r="F68" i="31"/>
  <c r="G68" i="31" s="1"/>
  <c r="Q68" i="31" s="1"/>
  <c r="BA68" i="31" s="1"/>
  <c r="AT67" i="31"/>
  <c r="AO67" i="31"/>
  <c r="AT66" i="31"/>
  <c r="AO66" i="31"/>
  <c r="AT65" i="31"/>
  <c r="AT64" i="31"/>
  <c r="J64" i="31"/>
  <c r="AT63" i="31"/>
  <c r="J63" i="31"/>
  <c r="L63" i="31" s="1"/>
  <c r="AT62" i="31"/>
  <c r="J62" i="31"/>
  <c r="AT61" i="31"/>
  <c r="AT60" i="31"/>
  <c r="AH60" i="31"/>
  <c r="AT59" i="31"/>
  <c r="AT58" i="31"/>
  <c r="AT57" i="31"/>
  <c r="AT56" i="31"/>
  <c r="J56" i="31"/>
  <c r="AT55" i="31"/>
  <c r="F55" i="31"/>
  <c r="G55" i="31" s="1"/>
  <c r="Z55" i="31" s="1"/>
  <c r="AZ55" i="31" s="1"/>
  <c r="AT54" i="31"/>
  <c r="M54" i="31"/>
  <c r="AG54" i="31" s="1"/>
  <c r="F54" i="31"/>
  <c r="G54" i="31" s="1"/>
  <c r="R54" i="31" s="1"/>
  <c r="AT53" i="31"/>
  <c r="AT52" i="31"/>
  <c r="AT51" i="31"/>
  <c r="AT50" i="31"/>
  <c r="AT49" i="31"/>
  <c r="AJ49" i="31"/>
  <c r="AL49" i="31" s="1"/>
  <c r="J49" i="31"/>
  <c r="L49" i="31" s="1"/>
  <c r="AT48" i="31"/>
  <c r="AJ48" i="31"/>
  <c r="AL48" i="31" s="1"/>
  <c r="AT47" i="31"/>
  <c r="AJ47" i="31"/>
  <c r="AL47" i="31" s="1"/>
  <c r="AT46" i="31"/>
  <c r="AJ46" i="31"/>
  <c r="AL46" i="31" s="1"/>
  <c r="AT45" i="31"/>
  <c r="AJ45" i="31"/>
  <c r="AL45" i="31" s="1"/>
  <c r="AT44" i="31"/>
  <c r="AJ44" i="31"/>
  <c r="AL44" i="31" s="1"/>
  <c r="D44" i="31"/>
  <c r="AT43" i="31"/>
  <c r="AJ43" i="31"/>
  <c r="AL43" i="31" s="1"/>
  <c r="AT42" i="31"/>
  <c r="AJ42" i="31"/>
  <c r="AL42" i="31" s="1"/>
  <c r="J42" i="31"/>
  <c r="L42" i="31" s="1"/>
  <c r="AT41" i="31"/>
  <c r="AJ41" i="31"/>
  <c r="AK41" i="31" s="1"/>
  <c r="AT40" i="31"/>
  <c r="AJ40" i="31"/>
  <c r="AK40" i="31" s="1"/>
  <c r="J40" i="31"/>
  <c r="AT39" i="31"/>
  <c r="AJ39" i="31"/>
  <c r="AK39" i="31" s="1"/>
  <c r="AT38" i="31"/>
  <c r="AJ38" i="31"/>
  <c r="AK38" i="31" s="1"/>
  <c r="J38" i="31"/>
  <c r="N38" i="31" s="1"/>
  <c r="D38" i="31"/>
  <c r="AT37" i="31"/>
  <c r="AJ37" i="31"/>
  <c r="AK37" i="31" s="1"/>
  <c r="AT36" i="31"/>
  <c r="AJ36" i="31"/>
  <c r="AK36" i="31" s="1"/>
  <c r="AH36" i="31"/>
  <c r="AT35" i="31"/>
  <c r="AJ35" i="31"/>
  <c r="AK35" i="31" s="1"/>
  <c r="AT34" i="31"/>
  <c r="AJ34" i="31"/>
  <c r="AK34" i="31" s="1"/>
  <c r="AT33" i="31"/>
  <c r="AT32" i="31"/>
  <c r="AT31" i="31"/>
  <c r="AH31" i="31"/>
  <c r="AT30" i="31"/>
  <c r="F30" i="31"/>
  <c r="G30" i="31" s="1"/>
  <c r="Z30" i="31" s="1"/>
  <c r="AZ30" i="31" s="1"/>
  <c r="AT29" i="31"/>
  <c r="AT28" i="31"/>
  <c r="F28" i="31"/>
  <c r="G28" i="31" s="1"/>
  <c r="AU28" i="31" s="1"/>
  <c r="AT27" i="31"/>
  <c r="AT26" i="31"/>
  <c r="AT25" i="31"/>
  <c r="AO25" i="31"/>
  <c r="AT24" i="31"/>
  <c r="AO24" i="31"/>
  <c r="J24" i="31"/>
  <c r="L24" i="31" s="1"/>
  <c r="AT23" i="31"/>
  <c r="AO23" i="31"/>
  <c r="J23" i="31"/>
  <c r="L23" i="31" s="1"/>
  <c r="AT22" i="31"/>
  <c r="AO22" i="31"/>
  <c r="F22" i="31"/>
  <c r="G22" i="31" s="1"/>
  <c r="R22" i="31" s="1"/>
  <c r="A22" i="31"/>
  <c r="D22" i="31"/>
  <c r="AT21" i="31"/>
  <c r="AO21" i="31"/>
  <c r="AT20" i="31"/>
  <c r="AO20" i="31"/>
  <c r="AH20" i="31"/>
  <c r="AT19" i="31"/>
  <c r="AO19" i="31"/>
  <c r="D19" i="31"/>
  <c r="AT18" i="31"/>
  <c r="AO18" i="31"/>
  <c r="AT17" i="31"/>
  <c r="AO17" i="31"/>
  <c r="AT16" i="31"/>
  <c r="AO16" i="31"/>
  <c r="AT15" i="31"/>
  <c r="AO15" i="31"/>
  <c r="AT14" i="31"/>
  <c r="AO14" i="31"/>
  <c r="AH14" i="31"/>
  <c r="J14" i="31"/>
  <c r="F14" i="31"/>
  <c r="G14" i="31" s="1"/>
  <c r="A14" i="31"/>
  <c r="AT13" i="31"/>
  <c r="AO13" i="31"/>
  <c r="AH13" i="31"/>
  <c r="F13" i="31"/>
  <c r="G13" i="31" s="1"/>
  <c r="AT12" i="31"/>
  <c r="AO12" i="31"/>
  <c r="AT11" i="31"/>
  <c r="AO11" i="31"/>
  <c r="J11" i="31"/>
  <c r="AT10" i="31"/>
  <c r="AO10" i="31"/>
  <c r="AT9" i="31"/>
  <c r="AO9" i="31"/>
  <c r="AT8" i="31"/>
  <c r="AO8" i="31"/>
  <c r="AT7" i="31"/>
  <c r="AO7" i="31"/>
  <c r="J7" i="31"/>
  <c r="AT6" i="31"/>
  <c r="AO6" i="31"/>
  <c r="J6" i="31"/>
  <c r="F6" i="31"/>
  <c r="G6" i="31" s="1"/>
  <c r="AH6" i="31"/>
  <c r="A6" i="31"/>
  <c r="AT5" i="31"/>
  <c r="AO5" i="31"/>
  <c r="F5" i="31"/>
  <c r="G5" i="31" s="1"/>
  <c r="AT4" i="31"/>
  <c r="AO4" i="31"/>
  <c r="F4" i="31"/>
  <c r="G4" i="31" s="1"/>
  <c r="S4" i="31" s="1"/>
  <c r="AT3" i="31"/>
  <c r="AO3" i="31"/>
  <c r="AT2" i="31"/>
  <c r="AO2" i="31"/>
  <c r="AC2" i="31"/>
  <c r="D2" i="31"/>
  <c r="H3" i="30"/>
  <c r="J3" i="30" s="1"/>
  <c r="H4" i="30"/>
  <c r="J4" i="30" s="1"/>
  <c r="M4" i="30" s="1"/>
  <c r="H5" i="30"/>
  <c r="H6" i="30"/>
  <c r="J6" i="30" s="1"/>
  <c r="H7" i="30"/>
  <c r="H8" i="30"/>
  <c r="J8" i="30" s="1"/>
  <c r="L8" i="30" s="1"/>
  <c r="H9" i="30"/>
  <c r="J9" i="30" s="1"/>
  <c r="N9" i="30" s="1"/>
  <c r="H10" i="30"/>
  <c r="J10" i="30" s="1"/>
  <c r="H11" i="30"/>
  <c r="J11" i="30" s="1"/>
  <c r="H12" i="30"/>
  <c r="J12" i="30" s="1"/>
  <c r="H13" i="30"/>
  <c r="J13" i="30" s="1"/>
  <c r="H14" i="30"/>
  <c r="J14" i="30" s="1"/>
  <c r="H15" i="30"/>
  <c r="J15" i="30" s="1"/>
  <c r="L15" i="30" s="1"/>
  <c r="H16" i="30"/>
  <c r="J16" i="30" s="1"/>
  <c r="M16" i="30" s="1"/>
  <c r="H17" i="30"/>
  <c r="J17" i="30" s="1"/>
  <c r="N17" i="30" s="1"/>
  <c r="H18" i="30"/>
  <c r="H19" i="30"/>
  <c r="J19" i="30" s="1"/>
  <c r="H20" i="30"/>
  <c r="J20" i="30" s="1"/>
  <c r="H21" i="30"/>
  <c r="J21" i="30" s="1"/>
  <c r="H22" i="30"/>
  <c r="J22" i="30" s="1"/>
  <c r="H23" i="30"/>
  <c r="J23" i="30" s="1"/>
  <c r="H24" i="30"/>
  <c r="J24" i="30" s="1"/>
  <c r="M24" i="30" s="1"/>
  <c r="H25" i="30"/>
  <c r="J25" i="30" s="1"/>
  <c r="L25" i="30" s="1"/>
  <c r="H26" i="30"/>
  <c r="J26" i="30" s="1"/>
  <c r="L26" i="30" s="1"/>
  <c r="H27" i="30"/>
  <c r="J27" i="30" s="1"/>
  <c r="L27" i="30" s="1"/>
  <c r="H28" i="30"/>
  <c r="J28" i="30" s="1"/>
  <c r="L28" i="30" s="1"/>
  <c r="H29" i="30"/>
  <c r="J29" i="30" s="1"/>
  <c r="N29" i="30" s="1"/>
  <c r="H30" i="30"/>
  <c r="J30" i="30" s="1"/>
  <c r="H31" i="30"/>
  <c r="J31" i="30" s="1"/>
  <c r="H32" i="30"/>
  <c r="H33" i="30"/>
  <c r="J33" i="30" s="1"/>
  <c r="N33" i="30" s="1"/>
  <c r="H34" i="30"/>
  <c r="H35" i="30"/>
  <c r="J35" i="30" s="1"/>
  <c r="H36" i="30"/>
  <c r="J36" i="30" s="1"/>
  <c r="H37" i="30"/>
  <c r="J37" i="30" s="1"/>
  <c r="M37" i="30" s="1"/>
  <c r="H38" i="30"/>
  <c r="J38" i="30" s="1"/>
  <c r="H39" i="30"/>
  <c r="J39" i="30" s="1"/>
  <c r="N39" i="30" s="1"/>
  <c r="H40" i="30"/>
  <c r="J40" i="30" s="1"/>
  <c r="L40" i="30" s="1"/>
  <c r="H41" i="30"/>
  <c r="J41" i="30" s="1"/>
  <c r="H42" i="30"/>
  <c r="J42" i="30" s="1"/>
  <c r="N42" i="30" s="1"/>
  <c r="H43" i="30"/>
  <c r="J43" i="30" s="1"/>
  <c r="H44" i="30"/>
  <c r="J44" i="30" s="1"/>
  <c r="H45" i="30"/>
  <c r="J45" i="30" s="1"/>
  <c r="H46" i="30"/>
  <c r="H47" i="30"/>
  <c r="J47" i="30" s="1"/>
  <c r="L47" i="30" s="1"/>
  <c r="H48" i="30"/>
  <c r="J48" i="30" s="1"/>
  <c r="H49" i="30"/>
  <c r="J49" i="30" s="1"/>
  <c r="N49" i="30" s="1"/>
  <c r="H50" i="30"/>
  <c r="J50" i="30" s="1"/>
  <c r="H51" i="30"/>
  <c r="J51" i="30" s="1"/>
  <c r="H52" i="30"/>
  <c r="J52" i="30" s="1"/>
  <c r="H53" i="30"/>
  <c r="J53" i="30" s="1"/>
  <c r="M53" i="30" s="1"/>
  <c r="H54" i="30"/>
  <c r="J54" i="30" s="1"/>
  <c r="M54" i="30" s="1"/>
  <c r="H55" i="30"/>
  <c r="J55" i="30" s="1"/>
  <c r="N55" i="30" s="1"/>
  <c r="H56" i="30"/>
  <c r="J56" i="30" s="1"/>
  <c r="N56" i="30" s="1"/>
  <c r="H57" i="30"/>
  <c r="J57" i="30" s="1"/>
  <c r="H58" i="30"/>
  <c r="H59" i="30"/>
  <c r="J59" i="30" s="1"/>
  <c r="H60" i="30"/>
  <c r="J60" i="30" s="1"/>
  <c r="N60" i="30" s="1"/>
  <c r="H61" i="30"/>
  <c r="J61" i="30" s="1"/>
  <c r="H62" i="30"/>
  <c r="J62" i="30" s="1"/>
  <c r="M62" i="30" s="1"/>
  <c r="AG62" i="30" s="1"/>
  <c r="H63" i="30"/>
  <c r="J63" i="30" s="1"/>
  <c r="N63" i="30" s="1"/>
  <c r="H64" i="30"/>
  <c r="J64" i="30" s="1"/>
  <c r="L64" i="30" s="1"/>
  <c r="H65" i="30"/>
  <c r="J65" i="30" s="1"/>
  <c r="L65" i="30" s="1"/>
  <c r="H66" i="30"/>
  <c r="J66" i="30" s="1"/>
  <c r="H67" i="30"/>
  <c r="J67" i="30" s="1"/>
  <c r="H68" i="30"/>
  <c r="J68" i="30" s="1"/>
  <c r="L68" i="30" s="1"/>
  <c r="H69" i="30"/>
  <c r="J69" i="30" s="1"/>
  <c r="L69" i="30" s="1"/>
  <c r="H70" i="30"/>
  <c r="J70" i="30" s="1"/>
  <c r="H71" i="30"/>
  <c r="J71" i="30" s="1"/>
  <c r="H72" i="30"/>
  <c r="J72" i="30" s="1"/>
  <c r="H73" i="30"/>
  <c r="J73" i="30" s="1"/>
  <c r="N73" i="30" s="1"/>
  <c r="H74" i="30"/>
  <c r="J74" i="30" s="1"/>
  <c r="H75" i="30"/>
  <c r="J75" i="30" s="1"/>
  <c r="N75" i="30" s="1"/>
  <c r="H76" i="30"/>
  <c r="J76" i="30" s="1"/>
  <c r="H77" i="30"/>
  <c r="J77" i="30" s="1"/>
  <c r="H78" i="30"/>
  <c r="J78" i="30" s="1"/>
  <c r="L78" i="30" s="1"/>
  <c r="H79" i="30"/>
  <c r="J79" i="30" s="1"/>
  <c r="N79" i="30" s="1"/>
  <c r="H80" i="30"/>
  <c r="J80" i="30" s="1"/>
  <c r="L80" i="30" s="1"/>
  <c r="H81" i="30"/>
  <c r="J81" i="30" s="1"/>
  <c r="N81" i="30" s="1"/>
  <c r="H82" i="30"/>
  <c r="J82" i="30" s="1"/>
  <c r="H83" i="30"/>
  <c r="J83" i="30"/>
  <c r="H84" i="30"/>
  <c r="J84" i="30" s="1"/>
  <c r="H85" i="30"/>
  <c r="J85" i="30" s="1"/>
  <c r="M85" i="30" s="1"/>
  <c r="H86" i="30"/>
  <c r="J86" i="30" s="1"/>
  <c r="H87" i="30"/>
  <c r="J87" i="30" s="1"/>
  <c r="M87" i="30" s="1"/>
  <c r="H88" i="30"/>
  <c r="J88" i="30" s="1"/>
  <c r="L88" i="30" s="1"/>
  <c r="H89" i="30"/>
  <c r="J89" i="30" s="1"/>
  <c r="H90" i="30"/>
  <c r="J90" i="30" s="1"/>
  <c r="M90" i="30" s="1"/>
  <c r="H91" i="30"/>
  <c r="J91" i="30" s="1"/>
  <c r="H92" i="30"/>
  <c r="J92" i="30" s="1"/>
  <c r="N92" i="30" s="1"/>
  <c r="H93" i="30"/>
  <c r="J93" i="30" s="1"/>
  <c r="N93" i="30" s="1"/>
  <c r="H94" i="30"/>
  <c r="J94" i="30" s="1"/>
  <c r="N94" i="30" s="1"/>
  <c r="H95" i="30"/>
  <c r="J95" i="30" s="1"/>
  <c r="N95" i="30" s="1"/>
  <c r="H96" i="30"/>
  <c r="J96" i="30" s="1"/>
  <c r="L96" i="30" s="1"/>
  <c r="H97" i="30"/>
  <c r="J97" i="30" s="1"/>
  <c r="H98" i="30"/>
  <c r="J98" i="30" s="1"/>
  <c r="H99" i="30"/>
  <c r="J99" i="30" s="1"/>
  <c r="N99" i="30" s="1"/>
  <c r="H100" i="30"/>
  <c r="J100" i="30" s="1"/>
  <c r="L100" i="30" s="1"/>
  <c r="H101" i="30"/>
  <c r="J101" i="30" s="1"/>
  <c r="H102" i="30"/>
  <c r="J102" i="30" s="1"/>
  <c r="H103" i="30"/>
  <c r="J103" i="30" s="1"/>
  <c r="M103" i="30" s="1"/>
  <c r="H104" i="30"/>
  <c r="J104" i="30" s="1"/>
  <c r="H105" i="30"/>
  <c r="J105" i="30" s="1"/>
  <c r="H106" i="30"/>
  <c r="J106" i="30" s="1"/>
  <c r="H107" i="30"/>
  <c r="J107" i="30" s="1"/>
  <c r="N107" i="30" s="1"/>
  <c r="H108" i="30"/>
  <c r="J108" i="30" s="1"/>
  <c r="N108" i="30" s="1"/>
  <c r="H109" i="30"/>
  <c r="J109" i="30" s="1"/>
  <c r="L109" i="30" s="1"/>
  <c r="H110" i="30"/>
  <c r="H111" i="30"/>
  <c r="J111" i="30" s="1"/>
  <c r="M111" i="30" s="1"/>
  <c r="H112" i="30"/>
  <c r="J112" i="30" s="1"/>
  <c r="H113" i="30"/>
  <c r="J113" i="30" s="1"/>
  <c r="H114" i="30"/>
  <c r="J114" i="30" s="1"/>
  <c r="L114" i="30" s="1"/>
  <c r="H115" i="30"/>
  <c r="J115" i="30" s="1"/>
  <c r="N115" i="30" s="1"/>
  <c r="H116" i="30"/>
  <c r="H117" i="30"/>
  <c r="J117" i="30" s="1"/>
  <c r="L117" i="30" s="1"/>
  <c r="H118" i="30"/>
  <c r="J118" i="30" s="1"/>
  <c r="H119" i="30"/>
  <c r="J119" i="30" s="1"/>
  <c r="M119" i="30" s="1"/>
  <c r="H120" i="30"/>
  <c r="J120" i="30" s="1"/>
  <c r="H121" i="30"/>
  <c r="J121" i="30" s="1"/>
  <c r="H122" i="30"/>
  <c r="J122" i="30" s="1"/>
  <c r="H123" i="30"/>
  <c r="H124" i="30"/>
  <c r="H125" i="30"/>
  <c r="J125" i="30" s="1"/>
  <c r="H126" i="30"/>
  <c r="J126" i="30" s="1"/>
  <c r="M126" i="30" s="1"/>
  <c r="H127" i="30"/>
  <c r="J127" i="30" s="1"/>
  <c r="N127" i="30" s="1"/>
  <c r="H128" i="30"/>
  <c r="J128" i="30" s="1"/>
  <c r="H129" i="30"/>
  <c r="J129" i="30" s="1"/>
  <c r="N129" i="30" s="1"/>
  <c r="H2" i="30"/>
  <c r="J2" i="30" s="1"/>
  <c r="E129" i="30"/>
  <c r="E3" i="30"/>
  <c r="AX3" i="30" s="1"/>
  <c r="E4" i="30"/>
  <c r="AX4" i="30" s="1"/>
  <c r="E5" i="30"/>
  <c r="AX5" i="30" s="1"/>
  <c r="E6" i="30"/>
  <c r="AX6" i="30" s="1"/>
  <c r="E7" i="30"/>
  <c r="E8" i="30"/>
  <c r="E9" i="30"/>
  <c r="AX9" i="30" s="1"/>
  <c r="E10" i="30"/>
  <c r="AX10" i="30" s="1"/>
  <c r="E11" i="30"/>
  <c r="F11" i="30" s="1"/>
  <c r="G11" i="30" s="1"/>
  <c r="E12" i="30"/>
  <c r="AX12" i="30" s="1"/>
  <c r="E13" i="30"/>
  <c r="AX13" i="30" s="1"/>
  <c r="E14" i="30"/>
  <c r="AX14" i="30" s="1"/>
  <c r="E15" i="30"/>
  <c r="E16" i="30"/>
  <c r="E17" i="30"/>
  <c r="E18" i="30"/>
  <c r="E19" i="30"/>
  <c r="AX19" i="30" s="1"/>
  <c r="E20" i="30"/>
  <c r="AX20" i="30" s="1"/>
  <c r="E21" i="30"/>
  <c r="AH21" i="30" s="1"/>
  <c r="E22" i="30"/>
  <c r="AX22" i="30" s="1"/>
  <c r="E23" i="30"/>
  <c r="E24" i="30"/>
  <c r="E25" i="30"/>
  <c r="AH25" i="30" s="1"/>
  <c r="E26" i="30"/>
  <c r="AX26" i="30" s="1"/>
  <c r="E27" i="30"/>
  <c r="A27" i="30"/>
  <c r="E28" i="30"/>
  <c r="AX28" i="30" s="1"/>
  <c r="E29" i="30"/>
  <c r="AX29" i="30" s="1"/>
  <c r="E30" i="30"/>
  <c r="E31" i="30"/>
  <c r="E32" i="30"/>
  <c r="E33" i="30"/>
  <c r="AX33" i="30" s="1"/>
  <c r="E34" i="30"/>
  <c r="AX34" i="30" s="1"/>
  <c r="E35" i="30"/>
  <c r="AX35" i="30" s="1"/>
  <c r="E36" i="30"/>
  <c r="E37" i="30"/>
  <c r="AX37" i="30" s="1"/>
  <c r="E38" i="30"/>
  <c r="E39" i="30"/>
  <c r="E40" i="30"/>
  <c r="E41" i="30"/>
  <c r="AX41" i="30" s="1"/>
  <c r="E42" i="30"/>
  <c r="AX42" i="30" s="1"/>
  <c r="E43" i="30"/>
  <c r="AX43" i="30" s="1"/>
  <c r="E44" i="30"/>
  <c r="F44" i="30" s="1"/>
  <c r="G44" i="30" s="1"/>
  <c r="E45" i="30"/>
  <c r="AX45" i="30" s="1"/>
  <c r="E46" i="30"/>
  <c r="E47" i="30"/>
  <c r="F47" i="30" s="1"/>
  <c r="G47" i="30" s="1"/>
  <c r="R47" i="30" s="1"/>
  <c r="E48" i="30"/>
  <c r="AX48" i="30" s="1"/>
  <c r="E49" i="30"/>
  <c r="AX49" i="30" s="1"/>
  <c r="E50" i="30"/>
  <c r="AX50" i="30" s="1"/>
  <c r="E51" i="30"/>
  <c r="E52" i="30"/>
  <c r="AX52" i="30" s="1"/>
  <c r="E53" i="30"/>
  <c r="AX53" i="30" s="1"/>
  <c r="E54" i="30"/>
  <c r="E55" i="30"/>
  <c r="AX55" i="30" s="1"/>
  <c r="E56" i="30"/>
  <c r="AH56" i="30" s="1"/>
  <c r="E57" i="30"/>
  <c r="E58" i="30"/>
  <c r="AX58" i="30" s="1"/>
  <c r="E59" i="30"/>
  <c r="F59" i="30" s="1"/>
  <c r="G59" i="30" s="1"/>
  <c r="E60" i="30"/>
  <c r="AX60" i="30" s="1"/>
  <c r="E61" i="30"/>
  <c r="F61" i="30" s="1"/>
  <c r="G61" i="30" s="1"/>
  <c r="E62" i="30"/>
  <c r="AX62" i="30" s="1"/>
  <c r="E63" i="30"/>
  <c r="AH63" i="30" s="1"/>
  <c r="E64" i="30"/>
  <c r="E65" i="30"/>
  <c r="AX65" i="30" s="1"/>
  <c r="E66" i="30"/>
  <c r="E67" i="30"/>
  <c r="AX67" i="30" s="1"/>
  <c r="E68" i="30"/>
  <c r="AX68" i="30" s="1"/>
  <c r="E69" i="30"/>
  <c r="E70" i="30"/>
  <c r="E71" i="30"/>
  <c r="AX71" i="30" s="1"/>
  <c r="F71" i="30"/>
  <c r="G71" i="30" s="1"/>
  <c r="U71" i="30" s="1"/>
  <c r="E72" i="30"/>
  <c r="E73" i="30"/>
  <c r="E74" i="30"/>
  <c r="AX74" i="30" s="1"/>
  <c r="E75" i="30"/>
  <c r="E76" i="30"/>
  <c r="AX76" i="30" s="1"/>
  <c r="E77" i="30"/>
  <c r="E78" i="30"/>
  <c r="E79" i="30"/>
  <c r="AX79" i="30" s="1"/>
  <c r="E80" i="30"/>
  <c r="AX80" i="30" s="1"/>
  <c r="E81" i="30"/>
  <c r="AX81" i="30" s="1"/>
  <c r="F81" i="30"/>
  <c r="G81" i="30" s="1"/>
  <c r="V81" i="30" s="1"/>
  <c r="AY81" i="30" s="1"/>
  <c r="E82" i="30"/>
  <c r="AX82" i="30" s="1"/>
  <c r="E83" i="30"/>
  <c r="AX83" i="30" s="1"/>
  <c r="E84" i="30"/>
  <c r="E85" i="30"/>
  <c r="E86" i="30"/>
  <c r="AX86" i="30" s="1"/>
  <c r="E87" i="30"/>
  <c r="E88" i="30"/>
  <c r="AX88" i="30" s="1"/>
  <c r="E89" i="30"/>
  <c r="AX89" i="30" s="1"/>
  <c r="E90" i="30"/>
  <c r="AX90" i="30" s="1"/>
  <c r="E91" i="30"/>
  <c r="E92" i="30"/>
  <c r="E93" i="30"/>
  <c r="AX93" i="30" s="1"/>
  <c r="E94" i="30"/>
  <c r="E95" i="30"/>
  <c r="AX95" i="30" s="1"/>
  <c r="E96" i="30"/>
  <c r="AX96" i="30" s="1"/>
  <c r="E97" i="30"/>
  <c r="E98" i="30"/>
  <c r="E99" i="30"/>
  <c r="E100" i="30"/>
  <c r="E101" i="30"/>
  <c r="AX101" i="30" s="1"/>
  <c r="E102" i="30"/>
  <c r="AX102" i="30" s="1"/>
  <c r="E103" i="30"/>
  <c r="AX103" i="30" s="1"/>
  <c r="E104" i="30"/>
  <c r="E105" i="30"/>
  <c r="E106" i="30"/>
  <c r="E107" i="30"/>
  <c r="E108" i="30"/>
  <c r="AX108" i="30" s="1"/>
  <c r="E109" i="30"/>
  <c r="AX109" i="30" s="1"/>
  <c r="E110" i="30"/>
  <c r="AX110" i="30" s="1"/>
  <c r="E111" i="30"/>
  <c r="AX111" i="30" s="1"/>
  <c r="E112" i="30"/>
  <c r="AX112" i="30" s="1"/>
  <c r="E113" i="30"/>
  <c r="AX113" i="30" s="1"/>
  <c r="E114" i="30"/>
  <c r="E115" i="30"/>
  <c r="AX115" i="30" s="1"/>
  <c r="E116" i="30"/>
  <c r="E117" i="30"/>
  <c r="AX117" i="30" s="1"/>
  <c r="E118" i="30"/>
  <c r="E119" i="30"/>
  <c r="AX119" i="30" s="1"/>
  <c r="E120" i="30"/>
  <c r="E121" i="30"/>
  <c r="AX121" i="30" s="1"/>
  <c r="E122" i="30"/>
  <c r="E123" i="30"/>
  <c r="AX123" i="30" s="1"/>
  <c r="E124" i="30"/>
  <c r="AX124" i="30" s="1"/>
  <c r="E125" i="30"/>
  <c r="AX125" i="30" s="1"/>
  <c r="E126" i="30"/>
  <c r="E127" i="30"/>
  <c r="E128" i="30"/>
  <c r="AX128" i="30" s="1"/>
  <c r="E2" i="30"/>
  <c r="AX2" i="30" s="1"/>
  <c r="AE145" i="30" a="1"/>
  <c r="AE145" i="30" s="1"/>
  <c r="AE144" i="30" a="1"/>
  <c r="AE144" i="30" s="1"/>
  <c r="AE143" i="30" a="1"/>
  <c r="AE143" i="30" s="1"/>
  <c r="AE142" i="30" a="1"/>
  <c r="AE142" i="30" s="1"/>
  <c r="AE141" i="30" a="1"/>
  <c r="AE141" i="30" s="1"/>
  <c r="AE140" i="30" a="1"/>
  <c r="AE140" i="30" s="1"/>
  <c r="AE139" i="30" a="1"/>
  <c r="AE139" i="30" s="1"/>
  <c r="AE138" i="30" a="1"/>
  <c r="AE138" i="30" s="1"/>
  <c r="AE137" i="30" a="1"/>
  <c r="AE137" i="30" s="1"/>
  <c r="AE136" i="30" a="1"/>
  <c r="AE136" i="30" s="1"/>
  <c r="AE135" i="30" a="1"/>
  <c r="AE135" i="30" s="1"/>
  <c r="AE134" i="30" a="1"/>
  <c r="AE134" i="30" s="1"/>
  <c r="AE133" i="30" a="1"/>
  <c r="AE133" i="30" s="1"/>
  <c r="AE132" i="30" a="1"/>
  <c r="AE132" i="30" s="1"/>
  <c r="AE131" i="30" a="1"/>
  <c r="AE131" i="30" s="1"/>
  <c r="AE130" i="30" a="1"/>
  <c r="AE130" i="30" s="1"/>
  <c r="AT129" i="30"/>
  <c r="AO129" i="30"/>
  <c r="AT128" i="30"/>
  <c r="AO128" i="30"/>
  <c r="AT127" i="30"/>
  <c r="AO127" i="30"/>
  <c r="AT126" i="30"/>
  <c r="AO126" i="30"/>
  <c r="AT125" i="30"/>
  <c r="AO125" i="30"/>
  <c r="AT124" i="30"/>
  <c r="AO124" i="30"/>
  <c r="J124" i="30"/>
  <c r="N124" i="30" s="1"/>
  <c r="AT123" i="30"/>
  <c r="AO123" i="30"/>
  <c r="J123" i="30"/>
  <c r="AT122" i="30"/>
  <c r="AO122" i="30"/>
  <c r="AT121" i="30"/>
  <c r="AO121" i="30"/>
  <c r="AT120" i="30"/>
  <c r="AO120" i="30"/>
  <c r="AT119" i="30"/>
  <c r="AO119" i="30"/>
  <c r="AT118" i="30"/>
  <c r="AO118" i="30"/>
  <c r="AT117" i="30"/>
  <c r="AO117" i="30"/>
  <c r="AT116" i="30"/>
  <c r="AO116" i="30"/>
  <c r="J116" i="30"/>
  <c r="M116" i="30" s="1"/>
  <c r="AT115" i="30"/>
  <c r="AO115" i="30"/>
  <c r="AT114" i="30"/>
  <c r="AO114" i="30"/>
  <c r="AT113" i="30"/>
  <c r="AO113" i="30"/>
  <c r="AT112" i="30"/>
  <c r="AO112" i="30"/>
  <c r="AT111" i="30"/>
  <c r="AO111" i="30"/>
  <c r="AT110" i="30"/>
  <c r="AO110" i="30"/>
  <c r="J110" i="30"/>
  <c r="M110" i="30" s="1"/>
  <c r="AT109" i="30"/>
  <c r="AO109" i="30"/>
  <c r="AT108" i="30"/>
  <c r="AO108" i="30"/>
  <c r="AT107" i="30"/>
  <c r="AO107" i="30"/>
  <c r="AT106" i="30"/>
  <c r="AO106" i="30"/>
  <c r="AT105" i="30"/>
  <c r="AO105" i="30"/>
  <c r="AT104" i="30"/>
  <c r="AO104" i="30"/>
  <c r="AT103" i="30"/>
  <c r="AO103" i="30"/>
  <c r="F103" i="30"/>
  <c r="G103" i="30" s="1"/>
  <c r="V103" i="30" s="1"/>
  <c r="AY103" i="30" s="1"/>
  <c r="AT102" i="30"/>
  <c r="AO102" i="30"/>
  <c r="AT101" i="30"/>
  <c r="AO101" i="30"/>
  <c r="AT100" i="30"/>
  <c r="AO100" i="30"/>
  <c r="AT99" i="30"/>
  <c r="AO99" i="30"/>
  <c r="AT98" i="30"/>
  <c r="AO98" i="30"/>
  <c r="AT97" i="30"/>
  <c r="AO97" i="30"/>
  <c r="AT96" i="30"/>
  <c r="AO96" i="30"/>
  <c r="AT95" i="30"/>
  <c r="AO95" i="30"/>
  <c r="AT94" i="30"/>
  <c r="AO94" i="30"/>
  <c r="AT93" i="30"/>
  <c r="AO93" i="30"/>
  <c r="AT92" i="30"/>
  <c r="AO92" i="30"/>
  <c r="AT91" i="30"/>
  <c r="AO91" i="30"/>
  <c r="AT90" i="30"/>
  <c r="AO90" i="30"/>
  <c r="AT89" i="30"/>
  <c r="AO89" i="30"/>
  <c r="AT88" i="30"/>
  <c r="AO88" i="30"/>
  <c r="AT87" i="30"/>
  <c r="AO87" i="30"/>
  <c r="AT86" i="30"/>
  <c r="AO86" i="30"/>
  <c r="AT85" i="30"/>
  <c r="AO85" i="30"/>
  <c r="AT84" i="30"/>
  <c r="AO84" i="30"/>
  <c r="AT83" i="30"/>
  <c r="AO83" i="30"/>
  <c r="AT82" i="30"/>
  <c r="AO82" i="30"/>
  <c r="AT81" i="30"/>
  <c r="AO81" i="30"/>
  <c r="AT80" i="30"/>
  <c r="AO80" i="30"/>
  <c r="AT79" i="30"/>
  <c r="AO79" i="30"/>
  <c r="F79" i="30"/>
  <c r="G79" i="30" s="1"/>
  <c r="S79" i="30" s="1"/>
  <c r="AT78" i="30"/>
  <c r="AO78" i="30"/>
  <c r="AT77" i="30"/>
  <c r="AO77" i="30"/>
  <c r="AT76" i="30"/>
  <c r="AO76" i="30"/>
  <c r="AT75" i="30"/>
  <c r="AO75" i="30"/>
  <c r="AT74" i="30"/>
  <c r="AO74" i="30"/>
  <c r="N74" i="30"/>
  <c r="AT73" i="30"/>
  <c r="AO73" i="30"/>
  <c r="AT72" i="30"/>
  <c r="AO72" i="30"/>
  <c r="AT71" i="30"/>
  <c r="AO71" i="30"/>
  <c r="AT70" i="30"/>
  <c r="AO70" i="30"/>
  <c r="AT69" i="30"/>
  <c r="AO69" i="30"/>
  <c r="AT68" i="30"/>
  <c r="AO68" i="30"/>
  <c r="AT67" i="30"/>
  <c r="AO67" i="30"/>
  <c r="AT66" i="30"/>
  <c r="AO66" i="30"/>
  <c r="AT65" i="30"/>
  <c r="AF65" i="30"/>
  <c r="AT64" i="30"/>
  <c r="AF64" i="30"/>
  <c r="AT63" i="30"/>
  <c r="AF63" i="30"/>
  <c r="AT62" i="30"/>
  <c r="AF62" i="30"/>
  <c r="AT61" i="30"/>
  <c r="AF61" i="30"/>
  <c r="AT60" i="30"/>
  <c r="AF60" i="30"/>
  <c r="AT59" i="30"/>
  <c r="AF59" i="30"/>
  <c r="AT58" i="30"/>
  <c r="AF58" i="30"/>
  <c r="J58" i="30"/>
  <c r="F58" i="30"/>
  <c r="G58" i="30" s="1"/>
  <c r="S58" i="30" s="1"/>
  <c r="AH58" i="30"/>
  <c r="AT57" i="30"/>
  <c r="F57" i="30"/>
  <c r="G57" i="30" s="1"/>
  <c r="W57" i="30" s="1"/>
  <c r="AT56" i="30"/>
  <c r="AT55" i="30"/>
  <c r="D55" i="30"/>
  <c r="AT54" i="30"/>
  <c r="AT53" i="30"/>
  <c r="AT52" i="30"/>
  <c r="AT51" i="30"/>
  <c r="AT50" i="30"/>
  <c r="F50" i="30"/>
  <c r="G50" i="30" s="1"/>
  <c r="D50" i="30"/>
  <c r="AT49" i="30"/>
  <c r="AJ49" i="30"/>
  <c r="AL49" i="30" s="1"/>
  <c r="AF49" i="30"/>
  <c r="AT48" i="30"/>
  <c r="AJ48" i="30"/>
  <c r="AL48" i="30" s="1"/>
  <c r="AF48" i="30"/>
  <c r="AT47" i="30"/>
  <c r="AJ47" i="30"/>
  <c r="AL47" i="30" s="1"/>
  <c r="AF47" i="30"/>
  <c r="AT46" i="30"/>
  <c r="AJ46" i="30"/>
  <c r="AL46" i="30" s="1"/>
  <c r="AF46" i="30"/>
  <c r="J46" i="30"/>
  <c r="AT45" i="30"/>
  <c r="AJ45" i="30"/>
  <c r="AL45" i="30" s="1"/>
  <c r="AF45" i="30"/>
  <c r="AT44" i="30"/>
  <c r="AJ44" i="30"/>
  <c r="AL44" i="30" s="1"/>
  <c r="AF44" i="30"/>
  <c r="AT43" i="30"/>
  <c r="AJ43" i="30"/>
  <c r="AL43" i="30" s="1"/>
  <c r="AF43" i="30"/>
  <c r="AT42" i="30"/>
  <c r="AJ42" i="30"/>
  <c r="AL42" i="30" s="1"/>
  <c r="AF42" i="30"/>
  <c r="AT41" i="30"/>
  <c r="AJ41" i="30"/>
  <c r="AK41" i="30" s="1"/>
  <c r="AT40" i="30"/>
  <c r="AJ40" i="30"/>
  <c r="AK40" i="30" s="1"/>
  <c r="AT39" i="30"/>
  <c r="AJ39" i="30"/>
  <c r="AK39" i="30" s="1"/>
  <c r="AT38" i="30"/>
  <c r="AJ38" i="30"/>
  <c r="AK38" i="30" s="1"/>
  <c r="AT37" i="30"/>
  <c r="AJ37" i="30"/>
  <c r="AK37" i="30" s="1"/>
  <c r="AT36" i="30"/>
  <c r="AJ36" i="30"/>
  <c r="AK36" i="30" s="1"/>
  <c r="AT35" i="30"/>
  <c r="AJ35" i="30"/>
  <c r="AK35" i="30" s="1"/>
  <c r="F35" i="30"/>
  <c r="G35" i="30" s="1"/>
  <c r="AU35" i="30" s="1"/>
  <c r="AH35" i="30"/>
  <c r="AT34" i="30"/>
  <c r="AJ34" i="30"/>
  <c r="AK34" i="30" s="1"/>
  <c r="J34" i="30"/>
  <c r="AT33" i="30"/>
  <c r="AF33" i="30"/>
  <c r="AT32" i="30"/>
  <c r="AF32" i="30"/>
  <c r="J32" i="30"/>
  <c r="L32" i="30" s="1"/>
  <c r="AT31" i="30"/>
  <c r="AF31" i="30"/>
  <c r="AT30" i="30"/>
  <c r="AF30" i="30"/>
  <c r="AT29" i="30"/>
  <c r="AF29" i="30"/>
  <c r="F29" i="30"/>
  <c r="G29" i="30" s="1"/>
  <c r="AT28" i="30"/>
  <c r="AF28" i="30"/>
  <c r="AT27" i="30"/>
  <c r="AF27" i="30"/>
  <c r="AT26" i="30"/>
  <c r="AF26" i="30"/>
  <c r="F26" i="30"/>
  <c r="G26" i="30" s="1"/>
  <c r="V26" i="30" s="1"/>
  <c r="AY26" i="30" s="1"/>
  <c r="AT25" i="30"/>
  <c r="AO25" i="30"/>
  <c r="AT24" i="30"/>
  <c r="AO24" i="30"/>
  <c r="A24" i="30"/>
  <c r="AT23" i="30"/>
  <c r="AO23" i="30"/>
  <c r="AH23" i="30"/>
  <c r="AT22" i="30"/>
  <c r="AO22" i="30"/>
  <c r="AT21" i="30"/>
  <c r="AO21" i="30"/>
  <c r="AT20" i="30"/>
  <c r="AO20" i="30"/>
  <c r="AT19" i="30"/>
  <c r="AO19" i="30"/>
  <c r="A19" i="30"/>
  <c r="AT18" i="30"/>
  <c r="AO18" i="30"/>
  <c r="J18" i="30"/>
  <c r="AT17" i="30"/>
  <c r="AO17" i="30"/>
  <c r="AF17" i="30"/>
  <c r="AT16" i="30"/>
  <c r="AO16" i="30"/>
  <c r="AF16" i="30"/>
  <c r="AT15" i="30"/>
  <c r="AO15" i="30"/>
  <c r="AF15" i="30"/>
  <c r="AT14" i="30"/>
  <c r="AO14" i="30"/>
  <c r="AF14" i="30"/>
  <c r="AT13" i="30"/>
  <c r="AO13" i="30"/>
  <c r="AF13" i="30"/>
  <c r="AT12" i="30"/>
  <c r="AO12" i="30"/>
  <c r="AF12" i="30"/>
  <c r="AT11" i="30"/>
  <c r="AO11" i="30"/>
  <c r="AH11" i="30"/>
  <c r="AF11" i="30"/>
  <c r="AT10" i="30"/>
  <c r="AO10" i="30"/>
  <c r="AH10" i="30"/>
  <c r="AF10" i="30"/>
  <c r="AT9" i="30"/>
  <c r="AO9" i="30"/>
  <c r="AT8" i="30"/>
  <c r="AO8" i="30"/>
  <c r="D8" i="30"/>
  <c r="AT7" i="30"/>
  <c r="AO7" i="30"/>
  <c r="J7" i="30"/>
  <c r="N7" i="30" s="1"/>
  <c r="D7" i="30"/>
  <c r="AT6" i="30"/>
  <c r="AO6" i="30"/>
  <c r="AT5" i="30"/>
  <c r="AO5" i="30"/>
  <c r="J5" i="30"/>
  <c r="L5" i="30" s="1"/>
  <c r="AT4" i="30"/>
  <c r="AO4" i="30"/>
  <c r="AT3" i="30"/>
  <c r="AO3" i="30"/>
  <c r="AT2" i="30"/>
  <c r="AO2" i="30"/>
  <c r="AC2" i="30"/>
  <c r="AF2" i="28"/>
  <c r="AJ34" i="28"/>
  <c r="AK34" i="28" s="1"/>
  <c r="AJ35" i="28"/>
  <c r="AK35" i="28" s="1"/>
  <c r="AJ36" i="28"/>
  <c r="AK36" i="28" s="1"/>
  <c r="AJ37" i="28"/>
  <c r="AK37" i="28" s="1"/>
  <c r="AJ38" i="28"/>
  <c r="AK38" i="28" s="1"/>
  <c r="AJ39" i="28"/>
  <c r="AK39" i="28" s="1"/>
  <c r="AJ40" i="28"/>
  <c r="AK40" i="28" s="1"/>
  <c r="AJ41" i="28"/>
  <c r="AK41" i="28" s="1"/>
  <c r="AJ42" i="28"/>
  <c r="AL42" i="28" s="1"/>
  <c r="AJ43" i="28"/>
  <c r="AL43" i="28" s="1"/>
  <c r="AJ44" i="28"/>
  <c r="AL44" i="28" s="1"/>
  <c r="AJ45" i="28"/>
  <c r="AL45" i="28" s="1"/>
  <c r="AJ46" i="28"/>
  <c r="AL46" i="28" s="1"/>
  <c r="AJ47" i="28"/>
  <c r="AL47" i="28" s="1"/>
  <c r="AJ48" i="28"/>
  <c r="AL48" i="28" s="1"/>
  <c r="AJ49" i="28"/>
  <c r="AL49" i="28" s="1"/>
  <c r="H3" i="28"/>
  <c r="J3" i="28" s="1"/>
  <c r="N3" i="28" s="1"/>
  <c r="H4" i="28"/>
  <c r="J4" i="28" s="1"/>
  <c r="M4" i="28" s="1"/>
  <c r="H5" i="28"/>
  <c r="J5" i="28" s="1"/>
  <c r="L5" i="28" s="1"/>
  <c r="H6" i="28"/>
  <c r="J6" i="28" s="1"/>
  <c r="M6" i="28" s="1"/>
  <c r="H7" i="28"/>
  <c r="J7" i="28" s="1"/>
  <c r="H8" i="28"/>
  <c r="H9" i="28"/>
  <c r="J9" i="28" s="1"/>
  <c r="H10" i="28"/>
  <c r="J10" i="28" s="1"/>
  <c r="M10" i="28" s="1"/>
  <c r="H11" i="28"/>
  <c r="J11" i="28" s="1"/>
  <c r="M11" i="28" s="1"/>
  <c r="H12" i="28"/>
  <c r="H13" i="28"/>
  <c r="J13" i="28" s="1"/>
  <c r="M13" i="28" s="1"/>
  <c r="H14" i="28"/>
  <c r="J14" i="28" s="1"/>
  <c r="H15" i="28"/>
  <c r="H16" i="28"/>
  <c r="J16" i="28" s="1"/>
  <c r="N16" i="28" s="1"/>
  <c r="H17" i="28"/>
  <c r="J17" i="28" s="1"/>
  <c r="N17" i="28" s="1"/>
  <c r="H18" i="28"/>
  <c r="J18" i="28" s="1"/>
  <c r="H19" i="28"/>
  <c r="J19" i="28" s="1"/>
  <c r="H20" i="28"/>
  <c r="J20" i="28" s="1"/>
  <c r="H21" i="28"/>
  <c r="J21" i="28" s="1"/>
  <c r="M21" i="28" s="1"/>
  <c r="H22" i="28"/>
  <c r="J22" i="28" s="1"/>
  <c r="M22" i="28" s="1"/>
  <c r="H23" i="28"/>
  <c r="H24" i="28"/>
  <c r="J24" i="28" s="1"/>
  <c r="M24" i="28" s="1"/>
  <c r="AG24" i="28" s="1"/>
  <c r="H25" i="28"/>
  <c r="J25" i="28" s="1"/>
  <c r="H26" i="28"/>
  <c r="J26" i="28" s="1"/>
  <c r="H27" i="28"/>
  <c r="H28" i="28"/>
  <c r="J28" i="28" s="1"/>
  <c r="L28" i="28" s="1"/>
  <c r="H29" i="28"/>
  <c r="J29" i="28" s="1"/>
  <c r="L29" i="28" s="1"/>
  <c r="H30" i="28"/>
  <c r="J30" i="28" s="1"/>
  <c r="N30" i="28" s="1"/>
  <c r="H31" i="28"/>
  <c r="J31" i="28" s="1"/>
  <c r="N31" i="28" s="1"/>
  <c r="H32" i="28"/>
  <c r="J32" i="28" s="1"/>
  <c r="N32" i="28" s="1"/>
  <c r="H33" i="28"/>
  <c r="J33" i="28" s="1"/>
  <c r="N33" i="28" s="1"/>
  <c r="H34" i="28"/>
  <c r="J34" i="28" s="1"/>
  <c r="H35" i="28"/>
  <c r="J35" i="28" s="1"/>
  <c r="H36" i="28"/>
  <c r="H37" i="28"/>
  <c r="J37" i="28" s="1"/>
  <c r="H38" i="28"/>
  <c r="J38" i="28" s="1"/>
  <c r="H39" i="28"/>
  <c r="H40" i="28"/>
  <c r="J40" i="28" s="1"/>
  <c r="M40" i="28" s="1"/>
  <c r="H41" i="28"/>
  <c r="J41" i="28" s="1"/>
  <c r="M41" i="28" s="1"/>
  <c r="H42" i="28"/>
  <c r="J42" i="28" s="1"/>
  <c r="H43" i="28"/>
  <c r="J43" i="28" s="1"/>
  <c r="H44" i="28"/>
  <c r="J44" i="28" s="1"/>
  <c r="H45" i="28"/>
  <c r="J45" i="28" s="1"/>
  <c r="M45" i="28" s="1"/>
  <c r="H46" i="28"/>
  <c r="J46" i="28" s="1"/>
  <c r="H47" i="28"/>
  <c r="J47" i="28" s="1"/>
  <c r="N47" i="28" s="1"/>
  <c r="H48" i="28"/>
  <c r="J48" i="28" s="1"/>
  <c r="H49" i="28"/>
  <c r="J49" i="28" s="1"/>
  <c r="M49" i="28" s="1"/>
  <c r="H50" i="28"/>
  <c r="J50" i="28" s="1"/>
  <c r="N50" i="28" s="1"/>
  <c r="H51" i="28"/>
  <c r="J51" i="28" s="1"/>
  <c r="H52" i="28"/>
  <c r="J52" i="28" s="1"/>
  <c r="L52" i="28" s="1"/>
  <c r="H53" i="28"/>
  <c r="J53" i="28" s="1"/>
  <c r="H54" i="28"/>
  <c r="J54" i="28" s="1"/>
  <c r="M54" i="28" s="1"/>
  <c r="AG54" i="28" s="1"/>
  <c r="H55" i="28"/>
  <c r="J55" i="28" s="1"/>
  <c r="N55" i="28" s="1"/>
  <c r="H56" i="28"/>
  <c r="J56" i="28" s="1"/>
  <c r="H57" i="28"/>
  <c r="J57" i="28" s="1"/>
  <c r="L57" i="28" s="1"/>
  <c r="H58" i="28"/>
  <c r="J58" i="28" s="1"/>
  <c r="L58" i="28" s="1"/>
  <c r="H59" i="28"/>
  <c r="J59" i="28" s="1"/>
  <c r="H60" i="28"/>
  <c r="J60" i="28" s="1"/>
  <c r="M60" i="28" s="1"/>
  <c r="H61" i="28"/>
  <c r="J61" i="28" s="1"/>
  <c r="H62" i="28"/>
  <c r="J62" i="28" s="1"/>
  <c r="H63" i="28"/>
  <c r="J63" i="28" s="1"/>
  <c r="H64" i="28"/>
  <c r="J64" i="28" s="1"/>
  <c r="H65" i="28"/>
  <c r="J65" i="28" s="1"/>
  <c r="H66" i="28"/>
  <c r="J66" i="28" s="1"/>
  <c r="M66" i="28" s="1"/>
  <c r="H67" i="28"/>
  <c r="J67" i="28" s="1"/>
  <c r="H68" i="28"/>
  <c r="J68" i="28" s="1"/>
  <c r="M68" i="28" s="1"/>
  <c r="H69" i="28"/>
  <c r="J69" i="28" s="1"/>
  <c r="H70" i="28"/>
  <c r="J70" i="28" s="1"/>
  <c r="H71" i="28"/>
  <c r="J71" i="28" s="1"/>
  <c r="H72" i="28"/>
  <c r="J72" i="28" s="1"/>
  <c r="H73" i="28"/>
  <c r="J73" i="28" s="1"/>
  <c r="M73" i="28" s="1"/>
  <c r="H74" i="28"/>
  <c r="J74" i="28" s="1"/>
  <c r="M74" i="28" s="1"/>
  <c r="H75" i="28"/>
  <c r="J75" i="28" s="1"/>
  <c r="H76" i="28"/>
  <c r="J76" i="28" s="1"/>
  <c r="H77" i="28"/>
  <c r="J77" i="28" s="1"/>
  <c r="M77" i="28" s="1"/>
  <c r="H78" i="28"/>
  <c r="J78" i="28" s="1"/>
  <c r="N78" i="28" s="1"/>
  <c r="H79" i="28"/>
  <c r="J79" i="28" s="1"/>
  <c r="H80" i="28"/>
  <c r="J80" i="28" s="1"/>
  <c r="H81" i="28"/>
  <c r="J81" i="28" s="1"/>
  <c r="H82" i="28"/>
  <c r="J82" i="28" s="1"/>
  <c r="N82" i="28" s="1"/>
  <c r="H83" i="28"/>
  <c r="J83" i="28" s="1"/>
  <c r="H84" i="28"/>
  <c r="J84" i="28" s="1"/>
  <c r="H85" i="28"/>
  <c r="J85" i="28" s="1"/>
  <c r="L85" i="28" s="1"/>
  <c r="H86" i="28"/>
  <c r="J86" i="28" s="1"/>
  <c r="N86" i="28" s="1"/>
  <c r="H87" i="28"/>
  <c r="J87" i="28" s="1"/>
  <c r="M87" i="28" s="1"/>
  <c r="H88" i="28"/>
  <c r="J88" i="28" s="1"/>
  <c r="N88" i="28" s="1"/>
  <c r="H89" i="28"/>
  <c r="J89" i="28" s="1"/>
  <c r="M89" i="28" s="1"/>
  <c r="H90" i="28"/>
  <c r="J90" i="28" s="1"/>
  <c r="H91" i="28"/>
  <c r="J91" i="28" s="1"/>
  <c r="N91" i="28" s="1"/>
  <c r="H92" i="28"/>
  <c r="J92" i="28" s="1"/>
  <c r="H93" i="28"/>
  <c r="J93" i="28" s="1"/>
  <c r="H94" i="28"/>
  <c r="J94" i="28" s="1"/>
  <c r="N94" i="28" s="1"/>
  <c r="H95" i="28"/>
  <c r="J95" i="28" s="1"/>
  <c r="M95" i="28" s="1"/>
  <c r="H96" i="28"/>
  <c r="J96" i="28" s="1"/>
  <c r="H97" i="28"/>
  <c r="J97" i="28" s="1"/>
  <c r="N97" i="28" s="1"/>
  <c r="H98" i="28"/>
  <c r="J98" i="28" s="1"/>
  <c r="H99" i="28"/>
  <c r="H100" i="28"/>
  <c r="J100" i="28" s="1"/>
  <c r="H101" i="28"/>
  <c r="J101" i="28" s="1"/>
  <c r="M101" i="28" s="1"/>
  <c r="H102" i="28"/>
  <c r="J102" i="28" s="1"/>
  <c r="H103" i="28"/>
  <c r="J103" i="28" s="1"/>
  <c r="M103" i="28" s="1"/>
  <c r="H104" i="28"/>
  <c r="J104" i="28" s="1"/>
  <c r="L104" i="28" s="1"/>
  <c r="H105" i="28"/>
  <c r="J105" i="28" s="1"/>
  <c r="H106" i="28"/>
  <c r="J106" i="28" s="1"/>
  <c r="H107" i="28"/>
  <c r="J107" i="28" s="1"/>
  <c r="L107" i="28" s="1"/>
  <c r="H108" i="28"/>
  <c r="J108" i="28" s="1"/>
  <c r="H109" i="28"/>
  <c r="J109" i="28" s="1"/>
  <c r="M109" i="28" s="1"/>
  <c r="H110" i="28"/>
  <c r="J110" i="28" s="1"/>
  <c r="H111" i="28"/>
  <c r="J111" i="28" s="1"/>
  <c r="H112" i="28"/>
  <c r="J112" i="28" s="1"/>
  <c r="L112" i="28" s="1"/>
  <c r="H113" i="28"/>
  <c r="J113" i="28" s="1"/>
  <c r="N113" i="28" s="1"/>
  <c r="H114" i="28"/>
  <c r="J114" i="28" s="1"/>
  <c r="H115" i="28"/>
  <c r="J115" i="28" s="1"/>
  <c r="H116" i="28"/>
  <c r="J116" i="28" s="1"/>
  <c r="H117" i="28"/>
  <c r="J117" i="28" s="1"/>
  <c r="H118" i="28"/>
  <c r="J118" i="28" s="1"/>
  <c r="L118" i="28" s="1"/>
  <c r="H119" i="28"/>
  <c r="J119" i="28" s="1"/>
  <c r="H120" i="28"/>
  <c r="J120" i="28" s="1"/>
  <c r="L120" i="28" s="1"/>
  <c r="H121" i="28"/>
  <c r="J121" i="28" s="1"/>
  <c r="H122" i="28"/>
  <c r="J122" i="28" s="1"/>
  <c r="H123" i="28"/>
  <c r="J123" i="28" s="1"/>
  <c r="H124" i="28"/>
  <c r="J124" i="28"/>
  <c r="L124" i="28" s="1"/>
  <c r="H125" i="28"/>
  <c r="J125" i="28" s="1"/>
  <c r="N125" i="28" s="1"/>
  <c r="H126" i="28"/>
  <c r="J126" i="28" s="1"/>
  <c r="M126" i="28" s="1"/>
  <c r="H127" i="28"/>
  <c r="J127" i="28" s="1"/>
  <c r="N127" i="28" s="1"/>
  <c r="H128" i="28"/>
  <c r="J128" i="28" s="1"/>
  <c r="H129" i="28"/>
  <c r="J129" i="28" s="1"/>
  <c r="H2" i="28"/>
  <c r="J2" i="28" s="1"/>
  <c r="L2" i="28" s="1"/>
  <c r="AH2" i="28"/>
  <c r="E3" i="28"/>
  <c r="AX3" i="28" s="1"/>
  <c r="E4" i="28"/>
  <c r="AX4" i="28" s="1"/>
  <c r="E5" i="28"/>
  <c r="AX5" i="28" s="1"/>
  <c r="E6" i="28"/>
  <c r="AH6" i="28" s="1"/>
  <c r="E7" i="28"/>
  <c r="AX7" i="28" s="1"/>
  <c r="E8" i="28"/>
  <c r="AX8" i="28" s="1"/>
  <c r="E9" i="28"/>
  <c r="AX9" i="28" s="1"/>
  <c r="E10" i="28"/>
  <c r="AX10" i="28" s="1"/>
  <c r="E11" i="28"/>
  <c r="AX11" i="28" s="1"/>
  <c r="E12" i="28"/>
  <c r="AX12" i="28" s="1"/>
  <c r="E13" i="28"/>
  <c r="AX13" i="28" s="1"/>
  <c r="E14" i="28"/>
  <c r="AX14" i="28" s="1"/>
  <c r="E15" i="28"/>
  <c r="AX15" i="28" s="1"/>
  <c r="E16" i="28"/>
  <c r="AX16" i="28" s="1"/>
  <c r="E17" i="28"/>
  <c r="AX17" i="28" s="1"/>
  <c r="E18" i="28"/>
  <c r="AX18" i="28" s="1"/>
  <c r="E19" i="28"/>
  <c r="AH19" i="28" s="1"/>
  <c r="E20" i="28"/>
  <c r="AX20" i="28" s="1"/>
  <c r="E21" i="28"/>
  <c r="AX21" i="28" s="1"/>
  <c r="E22" i="28"/>
  <c r="AX22" i="28" s="1"/>
  <c r="E23" i="28"/>
  <c r="AH23" i="28" s="1"/>
  <c r="A23" i="28"/>
  <c r="E24" i="28"/>
  <c r="F24" i="28" s="1"/>
  <c r="G24" i="28" s="1"/>
  <c r="D24" i="28"/>
  <c r="E25" i="28"/>
  <c r="AX25" i="28" s="1"/>
  <c r="E26" i="28"/>
  <c r="AX26" i="28" s="1"/>
  <c r="E27" i="28"/>
  <c r="F27" i="28"/>
  <c r="G27" i="28" s="1"/>
  <c r="AB27" i="28" s="1"/>
  <c r="E28" i="28"/>
  <c r="AX28" i="28" s="1"/>
  <c r="E29" i="28"/>
  <c r="E30" i="28"/>
  <c r="AX30" i="28" s="1"/>
  <c r="E31" i="28"/>
  <c r="AX31" i="28" s="1"/>
  <c r="E32" i="28"/>
  <c r="AX32" i="28" s="1"/>
  <c r="E33" i="28"/>
  <c r="AX33" i="28" s="1"/>
  <c r="E34" i="28"/>
  <c r="AX34" i="28" s="1"/>
  <c r="E35" i="28"/>
  <c r="AH35" i="28" s="1"/>
  <c r="E36" i="28"/>
  <c r="AX36" i="28" s="1"/>
  <c r="E37" i="28"/>
  <c r="AX37" i="28" s="1"/>
  <c r="E38" i="28"/>
  <c r="AH38" i="28" s="1"/>
  <c r="E39" i="28"/>
  <c r="AX39" i="28" s="1"/>
  <c r="E40" i="28"/>
  <c r="AX40" i="28" s="1"/>
  <c r="E41" i="28"/>
  <c r="F41" i="28" s="1"/>
  <c r="G41" i="28" s="1"/>
  <c r="E42" i="28"/>
  <c r="AX42" i="28" s="1"/>
  <c r="E43" i="28"/>
  <c r="AX43" i="28" s="1"/>
  <c r="E44" i="28"/>
  <c r="AX44" i="28" s="1"/>
  <c r="E45" i="28"/>
  <c r="AX45" i="28" s="1"/>
  <c r="E46" i="28"/>
  <c r="AX46" i="28" s="1"/>
  <c r="E47" i="28"/>
  <c r="E48" i="28"/>
  <c r="F48" i="28" s="1"/>
  <c r="G48" i="28" s="1"/>
  <c r="AB48" i="28" s="1"/>
  <c r="E49" i="28"/>
  <c r="AX49" i="28" s="1"/>
  <c r="E50" i="28"/>
  <c r="AX50" i="28" s="1"/>
  <c r="E51" i="28"/>
  <c r="F51" i="28" s="1"/>
  <c r="G51" i="28" s="1"/>
  <c r="E52" i="28"/>
  <c r="AX52" i="28" s="1"/>
  <c r="E53" i="28"/>
  <c r="E54" i="28"/>
  <c r="AX54" i="28" s="1"/>
  <c r="E55" i="28"/>
  <c r="AX55" i="28" s="1"/>
  <c r="E56" i="28"/>
  <c r="AX56" i="28" s="1"/>
  <c r="E57" i="28"/>
  <c r="AX57" i="28" s="1"/>
  <c r="E58" i="28"/>
  <c r="AX58" i="28" s="1"/>
  <c r="E59" i="28"/>
  <c r="AX59" i="28" s="1"/>
  <c r="E60" i="28"/>
  <c r="E61" i="28"/>
  <c r="AX61" i="28" s="1"/>
  <c r="E62" i="28"/>
  <c r="AH62" i="28" s="1"/>
  <c r="E63" i="28"/>
  <c r="AX63" i="28" s="1"/>
  <c r="E64" i="28"/>
  <c r="AX64" i="28" s="1"/>
  <c r="E65" i="28"/>
  <c r="AX65" i="28" s="1"/>
  <c r="E66" i="28"/>
  <c r="AX66" i="28" s="1"/>
  <c r="E67" i="28"/>
  <c r="AX67" i="28" s="1"/>
  <c r="E68" i="28"/>
  <c r="AX68" i="28" s="1"/>
  <c r="E69" i="28"/>
  <c r="AX69" i="28" s="1"/>
  <c r="E70" i="28"/>
  <c r="E71" i="28"/>
  <c r="AX71" i="28" s="1"/>
  <c r="E72" i="28"/>
  <c r="AX72" i="28" s="1"/>
  <c r="E73" i="28"/>
  <c r="F73" i="28" s="1"/>
  <c r="G73" i="28" s="1"/>
  <c r="E74" i="28"/>
  <c r="E75" i="28"/>
  <c r="E76" i="28"/>
  <c r="E77" i="28"/>
  <c r="E78" i="28"/>
  <c r="AX78" i="28" s="1"/>
  <c r="E79" i="28"/>
  <c r="AX79" i="28" s="1"/>
  <c r="E80" i="28"/>
  <c r="E81" i="28"/>
  <c r="AX81" i="28" s="1"/>
  <c r="E82" i="28"/>
  <c r="E83" i="28"/>
  <c r="E84" i="28"/>
  <c r="E85" i="28"/>
  <c r="E86" i="28"/>
  <c r="AX86" i="28" s="1"/>
  <c r="E87" i="28"/>
  <c r="E88" i="28"/>
  <c r="E89" i="28"/>
  <c r="E90" i="28"/>
  <c r="AX90" i="28" s="1"/>
  <c r="E91" i="28"/>
  <c r="E92" i="28"/>
  <c r="AX92" i="28" s="1"/>
  <c r="E93" i="28"/>
  <c r="AX93" i="28" s="1"/>
  <c r="E94" i="28"/>
  <c r="AX94" i="28" s="1"/>
  <c r="E95" i="28"/>
  <c r="AX95" i="28" s="1"/>
  <c r="E96" i="28"/>
  <c r="AX96" i="28" s="1"/>
  <c r="E97" i="28"/>
  <c r="AX97" i="28" s="1"/>
  <c r="E98" i="28"/>
  <c r="AX98" i="28" s="1"/>
  <c r="E99" i="28"/>
  <c r="F99" i="28" s="1"/>
  <c r="G99" i="28" s="1"/>
  <c r="E100" i="28"/>
  <c r="AX100" i="28" s="1"/>
  <c r="E101" i="28"/>
  <c r="AX101" i="28" s="1"/>
  <c r="E102" i="28"/>
  <c r="E103" i="28"/>
  <c r="AX103" i="28" s="1"/>
  <c r="E104" i="28"/>
  <c r="AX104" i="28" s="1"/>
  <c r="E105" i="28"/>
  <c r="AX105" i="28" s="1"/>
  <c r="E106" i="28"/>
  <c r="AX106" i="28" s="1"/>
  <c r="E107" i="28"/>
  <c r="E108" i="28"/>
  <c r="E109" i="28"/>
  <c r="E110" i="28"/>
  <c r="E111" i="28"/>
  <c r="AX111" i="28" s="1"/>
  <c r="E112" i="28"/>
  <c r="E113" i="28"/>
  <c r="E114" i="28"/>
  <c r="E115" i="28"/>
  <c r="AX115" i="28" s="1"/>
  <c r="E116" i="28"/>
  <c r="E117" i="28"/>
  <c r="AX117" i="28" s="1"/>
  <c r="E118" i="28"/>
  <c r="E119" i="28"/>
  <c r="E120" i="28"/>
  <c r="E121" i="28"/>
  <c r="E122" i="28"/>
  <c r="E123" i="28"/>
  <c r="AX123" i="28" s="1"/>
  <c r="E124" i="28"/>
  <c r="AX124" i="28" s="1"/>
  <c r="E125" i="28"/>
  <c r="E126" i="28"/>
  <c r="E127" i="28"/>
  <c r="AX127" i="28" s="1"/>
  <c r="D127" i="28"/>
  <c r="E128" i="28"/>
  <c r="F128" i="28" s="1"/>
  <c r="G128" i="28" s="1"/>
  <c r="E129" i="28"/>
  <c r="AX129" i="28" s="1"/>
  <c r="AE145" i="28" a="1"/>
  <c r="AE145" i="28" s="1"/>
  <c r="AE144" i="28" a="1"/>
  <c r="AE144" i="28" s="1"/>
  <c r="AE143" i="28" a="1"/>
  <c r="AE143" i="28" s="1"/>
  <c r="AE142" i="28" a="1"/>
  <c r="AE142" i="28" s="1"/>
  <c r="AE141" i="28" a="1"/>
  <c r="AE141" i="28" s="1"/>
  <c r="AE140" i="28" a="1"/>
  <c r="AE140" i="28" s="1"/>
  <c r="AE139" i="28" a="1"/>
  <c r="AE139" i="28" s="1"/>
  <c r="AE138" i="28" a="1"/>
  <c r="AE138" i="28" s="1"/>
  <c r="AE137" i="28" a="1"/>
  <c r="AE137" i="28" s="1"/>
  <c r="AE136" i="28" a="1"/>
  <c r="AE136" i="28" s="1"/>
  <c r="AE135" i="28" a="1"/>
  <c r="AE135" i="28" s="1"/>
  <c r="AE134" i="28" a="1"/>
  <c r="AE134" i="28" s="1"/>
  <c r="AE133" i="28" a="1"/>
  <c r="AE133" i="28" s="1"/>
  <c r="AE132" i="28" a="1"/>
  <c r="AE132" i="28" s="1"/>
  <c r="AE131" i="28" a="1"/>
  <c r="AE131" i="28" s="1"/>
  <c r="AE130" i="28" a="1"/>
  <c r="AE130" i="28" s="1"/>
  <c r="AO129" i="28"/>
  <c r="AT129" i="28"/>
  <c r="AO128" i="28"/>
  <c r="AT128" i="28"/>
  <c r="AO127" i="28"/>
  <c r="AT127" i="28"/>
  <c r="AO126" i="28"/>
  <c r="AT126" i="28"/>
  <c r="AO125" i="28"/>
  <c r="AT125" i="28"/>
  <c r="AO124" i="28"/>
  <c r="AT124" i="28"/>
  <c r="AO123" i="28"/>
  <c r="AT123" i="28"/>
  <c r="AO122" i="28"/>
  <c r="AT122" i="28"/>
  <c r="AO121" i="28"/>
  <c r="AT121" i="28"/>
  <c r="AO120" i="28"/>
  <c r="AT120" i="28"/>
  <c r="AO119" i="28"/>
  <c r="AT119" i="28"/>
  <c r="AO118" i="28"/>
  <c r="AT118" i="28"/>
  <c r="AO117" i="28"/>
  <c r="AT117" i="28"/>
  <c r="AO116" i="28"/>
  <c r="AT116" i="28"/>
  <c r="AO115" i="28"/>
  <c r="AT115" i="28"/>
  <c r="AO114" i="28"/>
  <c r="AT114" i="28"/>
  <c r="AO113" i="28"/>
  <c r="AT113" i="28"/>
  <c r="AO112" i="28"/>
  <c r="AT112" i="28"/>
  <c r="AO111" i="28"/>
  <c r="AT111" i="28"/>
  <c r="AO110" i="28"/>
  <c r="AT110" i="28"/>
  <c r="AO109" i="28"/>
  <c r="AT109" i="28"/>
  <c r="AO108" i="28"/>
  <c r="AT108" i="28"/>
  <c r="AO107" i="28"/>
  <c r="AT107" i="28"/>
  <c r="AO106" i="28"/>
  <c r="AT106" i="28"/>
  <c r="AO105" i="28"/>
  <c r="AT105" i="28"/>
  <c r="AO104" i="28"/>
  <c r="AT104" i="28"/>
  <c r="AO103" i="28"/>
  <c r="AT103" i="28"/>
  <c r="AO102" i="28"/>
  <c r="AT102" i="28"/>
  <c r="AO101" i="28"/>
  <c r="AT101" i="28"/>
  <c r="AO100" i="28"/>
  <c r="AT100" i="28"/>
  <c r="AO99" i="28"/>
  <c r="J99" i="28"/>
  <c r="M99" i="28" s="1"/>
  <c r="AT99" i="28"/>
  <c r="AO98" i="28"/>
  <c r="AT98" i="28"/>
  <c r="AO97" i="28"/>
  <c r="AT97" i="28"/>
  <c r="AO96" i="28"/>
  <c r="AT96" i="28"/>
  <c r="AO95" i="28"/>
  <c r="AT95" i="28"/>
  <c r="AO94" i="28"/>
  <c r="AT94" i="28"/>
  <c r="AO93" i="28"/>
  <c r="AT93" i="28"/>
  <c r="AO92" i="28"/>
  <c r="N92" i="28"/>
  <c r="AT92" i="28"/>
  <c r="AO91" i="28"/>
  <c r="AT91" i="28"/>
  <c r="AO90" i="28"/>
  <c r="AT90" i="28"/>
  <c r="AO89" i="28"/>
  <c r="AT89" i="28"/>
  <c r="AO88" i="28"/>
  <c r="AT88" i="28"/>
  <c r="AO87" i="28"/>
  <c r="AT87" i="28"/>
  <c r="AO86" i="28"/>
  <c r="AT86" i="28"/>
  <c r="AO85" i="28"/>
  <c r="AT85" i="28"/>
  <c r="AO84" i="28"/>
  <c r="AT84" i="28"/>
  <c r="AO83" i="28"/>
  <c r="AT83" i="28"/>
  <c r="AO82" i="28"/>
  <c r="AT82" i="28"/>
  <c r="AO81" i="28"/>
  <c r="AT81" i="28"/>
  <c r="AO80" i="28"/>
  <c r="AT80" i="28"/>
  <c r="AO79" i="28"/>
  <c r="AT79" i="28"/>
  <c r="AO78" i="28"/>
  <c r="AT78" i="28"/>
  <c r="AO77" i="28"/>
  <c r="AT77" i="28"/>
  <c r="AO76" i="28"/>
  <c r="AT76" i="28"/>
  <c r="AO75" i="28"/>
  <c r="AT75" i="28"/>
  <c r="AO74" i="28"/>
  <c r="AT74" i="28"/>
  <c r="AO73" i="28"/>
  <c r="AT73" i="28"/>
  <c r="AO72" i="28"/>
  <c r="AT72" i="28"/>
  <c r="AO71" i="28"/>
  <c r="AT71" i="28"/>
  <c r="AO70" i="28"/>
  <c r="AT70" i="28"/>
  <c r="AO69" i="28"/>
  <c r="AT69" i="28"/>
  <c r="AO68" i="28"/>
  <c r="AT68" i="28"/>
  <c r="AO67" i="28"/>
  <c r="AT67" i="28"/>
  <c r="AO66" i="28"/>
  <c r="AT66" i="28"/>
  <c r="AT65" i="28"/>
  <c r="AT64" i="28"/>
  <c r="AT63" i="28"/>
  <c r="AT62" i="28"/>
  <c r="AT61" i="28"/>
  <c r="AT60" i="28"/>
  <c r="AT59" i="28"/>
  <c r="AT58" i="28"/>
  <c r="AT57" i="28"/>
  <c r="AT56" i="28"/>
  <c r="AT55" i="28"/>
  <c r="AT54" i="28"/>
  <c r="AT53" i="28"/>
  <c r="AT52" i="28"/>
  <c r="AT51" i="28"/>
  <c r="AT50" i="28"/>
  <c r="AT49" i="28"/>
  <c r="AT48" i="28"/>
  <c r="AT47" i="28"/>
  <c r="AT46" i="28"/>
  <c r="AT45" i="28"/>
  <c r="AH44" i="28"/>
  <c r="AT44" i="28"/>
  <c r="AT43" i="28"/>
  <c r="AT42" i="28"/>
  <c r="AT41" i="28"/>
  <c r="AT40" i="28"/>
  <c r="J39" i="28"/>
  <c r="AT39" i="28"/>
  <c r="AT38" i="28"/>
  <c r="AH37" i="28"/>
  <c r="AT37" i="28"/>
  <c r="J36" i="28"/>
  <c r="M36" i="28" s="1"/>
  <c r="AT36" i="28"/>
  <c r="AT35" i="28"/>
  <c r="AT34" i="28"/>
  <c r="AT33" i="28"/>
  <c r="AT32" i="28"/>
  <c r="AT31" i="28"/>
  <c r="AT30" i="28"/>
  <c r="AT29" i="28"/>
  <c r="AT28" i="28"/>
  <c r="J27" i="28"/>
  <c r="AT27" i="28"/>
  <c r="AT26" i="28"/>
  <c r="AO25" i="28"/>
  <c r="AT25" i="28"/>
  <c r="AO24" i="28"/>
  <c r="AT24" i="28"/>
  <c r="AO23" i="28"/>
  <c r="J23" i="28"/>
  <c r="AT23" i="28"/>
  <c r="AO22" i="28"/>
  <c r="AT22" i="28"/>
  <c r="AO21" i="28"/>
  <c r="AT21" i="28"/>
  <c r="AO20" i="28"/>
  <c r="AT20" i="28"/>
  <c r="AO19" i="28"/>
  <c r="AT19" i="28"/>
  <c r="AO18" i="28"/>
  <c r="AT18" i="28"/>
  <c r="AO17" i="28"/>
  <c r="AT17" i="28"/>
  <c r="AO16" i="28"/>
  <c r="AT16" i="28"/>
  <c r="AO15" i="28"/>
  <c r="J15" i="28"/>
  <c r="M15" i="28" s="1"/>
  <c r="AT15" i="28"/>
  <c r="AO14" i="28"/>
  <c r="AT14" i="28"/>
  <c r="AO13" i="28"/>
  <c r="AT13" i="28"/>
  <c r="AO12" i="28"/>
  <c r="J12" i="28"/>
  <c r="N12" i="28" s="1"/>
  <c r="AT12" i="28"/>
  <c r="AO11" i="28"/>
  <c r="AT11" i="28"/>
  <c r="AO10" i="28"/>
  <c r="AT10" i="28"/>
  <c r="AO9" i="28"/>
  <c r="AT9" i="28"/>
  <c r="AO8" i="28"/>
  <c r="J8" i="28"/>
  <c r="AT8" i="28"/>
  <c r="AO7" i="28"/>
  <c r="AT7" i="28"/>
  <c r="AO6" i="28"/>
  <c r="AT6" i="28"/>
  <c r="AO5" i="28"/>
  <c r="AT5" i="28"/>
  <c r="AO4" i="28"/>
  <c r="AT4" i="28"/>
  <c r="AO3" i="28"/>
  <c r="AT3" i="28"/>
  <c r="AT2" i="28"/>
  <c r="AE130" i="12" a="1"/>
  <c r="AE130" i="12" s="1"/>
  <c r="AE131" i="12" a="1"/>
  <c r="AE131" i="12" s="1"/>
  <c r="AE132" i="12" a="1"/>
  <c r="AE132" i="12" s="1"/>
  <c r="AE133" i="12" a="1"/>
  <c r="AE133" i="12" s="1"/>
  <c r="AE134" i="12" a="1"/>
  <c r="AE134" i="12" s="1"/>
  <c r="AE135" i="12" a="1"/>
  <c r="AE135" i="12" s="1"/>
  <c r="AE136" i="12" a="1"/>
  <c r="AE136" i="12" s="1"/>
  <c r="AE137" i="12" a="1"/>
  <c r="AE137" i="12" s="1"/>
  <c r="AE138" i="12" a="1"/>
  <c r="AE138" i="12" s="1"/>
  <c r="AE139" i="12" a="1"/>
  <c r="AE139" i="12" s="1"/>
  <c r="AE140" i="12" a="1"/>
  <c r="AE140" i="12" s="1"/>
  <c r="AE141" i="12" a="1"/>
  <c r="AE141" i="12" s="1"/>
  <c r="AE142" i="12" a="1"/>
  <c r="AE142" i="12" s="1"/>
  <c r="AE143" i="12" a="1"/>
  <c r="AE143" i="12" s="1"/>
  <c r="AE144" i="12" a="1"/>
  <c r="AE144" i="12" s="1"/>
  <c r="AE145" i="12" a="1"/>
  <c r="AE145" i="12" s="1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66" i="12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149" i="1"/>
  <c r="E150" i="1"/>
  <c r="E151" i="1"/>
  <c r="E152" i="1"/>
  <c r="E153" i="1"/>
  <c r="E154" i="1"/>
  <c r="E155" i="1"/>
  <c r="E147" i="1"/>
  <c r="E148" i="1"/>
  <c r="E146" i="1"/>
  <c r="AF58" i="12"/>
  <c r="AF59" i="12"/>
  <c r="AF60" i="12"/>
  <c r="AF61" i="12"/>
  <c r="AF62" i="12"/>
  <c r="AF63" i="12"/>
  <c r="AF64" i="12"/>
  <c r="AF65" i="12"/>
  <c r="AF42" i="12"/>
  <c r="AF43" i="12"/>
  <c r="AF44" i="12"/>
  <c r="AF45" i="12"/>
  <c r="AF46" i="12"/>
  <c r="AF47" i="12"/>
  <c r="AF48" i="12"/>
  <c r="AF49" i="12"/>
  <c r="AF10" i="12"/>
  <c r="AF11" i="12"/>
  <c r="AF12" i="12"/>
  <c r="AF13" i="12"/>
  <c r="AF14" i="12"/>
  <c r="AF15" i="12"/>
  <c r="AF16" i="12"/>
  <c r="AF17" i="12"/>
  <c r="AF26" i="12"/>
  <c r="AF27" i="12"/>
  <c r="AF28" i="12"/>
  <c r="AF29" i="12"/>
  <c r="AF30" i="12"/>
  <c r="AF31" i="12"/>
  <c r="AF32" i="12"/>
  <c r="AF33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" i="12"/>
  <c r="AJ49" i="12"/>
  <c r="AL49" i="12" s="1"/>
  <c r="AJ48" i="12"/>
  <c r="AL48" i="12" s="1"/>
  <c r="AJ47" i="12"/>
  <c r="AL47" i="12" s="1"/>
  <c r="AJ46" i="12"/>
  <c r="AL46" i="12" s="1"/>
  <c r="AJ45" i="12"/>
  <c r="AL45" i="12" s="1"/>
  <c r="AJ44" i="12"/>
  <c r="AL44" i="12" s="1"/>
  <c r="AJ43" i="12"/>
  <c r="AL43" i="12" s="1"/>
  <c r="AJ42" i="12"/>
  <c r="AL42" i="12" s="1"/>
  <c r="AJ41" i="12"/>
  <c r="AK41" i="12" s="1"/>
  <c r="AJ40" i="12"/>
  <c r="AK40" i="12" s="1"/>
  <c r="AJ39" i="12"/>
  <c r="AK39" i="12" s="1"/>
  <c r="AJ38" i="12"/>
  <c r="AK38" i="12" s="1"/>
  <c r="AJ37" i="12"/>
  <c r="AK37" i="12" s="1"/>
  <c r="AJ36" i="12"/>
  <c r="AK36" i="12" s="1"/>
  <c r="AJ35" i="12"/>
  <c r="AK35" i="12" s="1"/>
  <c r="AJ34" i="12"/>
  <c r="AK34" i="12" s="1"/>
  <c r="AH31" i="28"/>
  <c r="A51" i="28"/>
  <c r="D51" i="28"/>
  <c r="F62" i="28"/>
  <c r="G62" i="28" s="1"/>
  <c r="D60" i="28"/>
  <c r="F16" i="28"/>
  <c r="G16" i="28" s="1"/>
  <c r="W16" i="28" s="1"/>
  <c r="A122" i="28"/>
  <c r="BC122" i="28" s="1"/>
  <c r="F7" i="28"/>
  <c r="G7" i="28" s="1"/>
  <c r="M75" i="28"/>
  <c r="A99" i="28"/>
  <c r="AA16" i="28"/>
  <c r="N21" i="28"/>
  <c r="N4" i="28"/>
  <c r="L4" i="28"/>
  <c r="L12" i="28"/>
  <c r="AH8" i="28"/>
  <c r="F8" i="28"/>
  <c r="G8" i="28" s="1"/>
  <c r="AU8" i="28" s="1"/>
  <c r="F10" i="28"/>
  <c r="G10" i="28" s="1"/>
  <c r="Y10" i="28" s="1"/>
  <c r="D23" i="28"/>
  <c r="AH10" i="28"/>
  <c r="AH16" i="28"/>
  <c r="AH29" i="28"/>
  <c r="F39" i="28"/>
  <c r="G39" i="28" s="1"/>
  <c r="AA39" i="28" s="1"/>
  <c r="AH39" i="28"/>
  <c r="F29" i="28"/>
  <c r="G29" i="28" s="1"/>
  <c r="F37" i="28"/>
  <c r="G37" i="28" s="1"/>
  <c r="Q37" i="28" s="1"/>
  <c r="BA37" i="28" s="1"/>
  <c r="F47" i="28"/>
  <c r="G47" i="28" s="1"/>
  <c r="U47" i="28" s="1"/>
  <c r="F54" i="28"/>
  <c r="G54" i="28" s="1"/>
  <c r="L60" i="28"/>
  <c r="N60" i="28"/>
  <c r="AH45" i="28"/>
  <c r="F46" i="28"/>
  <c r="G46" i="28" s="1"/>
  <c r="N52" i="28"/>
  <c r="M52" i="28"/>
  <c r="D62" i="28"/>
  <c r="F79" i="28"/>
  <c r="G79" i="28" s="1"/>
  <c r="W79" i="28" s="1"/>
  <c r="F91" i="28"/>
  <c r="G91" i="28" s="1"/>
  <c r="W91" i="28" s="1"/>
  <c r="N90" i="28"/>
  <c r="AH63" i="28"/>
  <c r="F70" i="28"/>
  <c r="G70" i="28" s="1"/>
  <c r="Q70" i="28" s="1"/>
  <c r="BA70" i="28" s="1"/>
  <c r="F102" i="28"/>
  <c r="G102" i="28" s="1"/>
  <c r="L92" i="28"/>
  <c r="M92" i="28"/>
  <c r="M113" i="28"/>
  <c r="M122" i="28"/>
  <c r="L129" i="28"/>
  <c r="F124" i="28"/>
  <c r="G124" i="28" s="1"/>
  <c r="R124" i="28" s="1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AT73" i="12"/>
  <c r="AT74" i="12"/>
  <c r="AT75" i="12"/>
  <c r="AT76" i="12"/>
  <c r="AT77" i="12"/>
  <c r="AT78" i="12"/>
  <c r="AT79" i="12"/>
  <c r="AT80" i="12"/>
  <c r="AT81" i="12"/>
  <c r="AT82" i="12"/>
  <c r="AT83" i="12"/>
  <c r="AT84" i="12"/>
  <c r="AT85" i="12"/>
  <c r="AT86" i="12"/>
  <c r="AT87" i="12"/>
  <c r="AT88" i="12"/>
  <c r="AT89" i="12"/>
  <c r="AT90" i="12"/>
  <c r="AT91" i="12"/>
  <c r="AT92" i="12"/>
  <c r="AT93" i="12"/>
  <c r="AT94" i="12"/>
  <c r="AT95" i="12"/>
  <c r="AT96" i="12"/>
  <c r="AT97" i="12"/>
  <c r="AT98" i="12"/>
  <c r="AT99" i="12"/>
  <c r="AT100" i="12"/>
  <c r="AT101" i="12"/>
  <c r="AT102" i="12"/>
  <c r="AT103" i="12"/>
  <c r="AT104" i="12"/>
  <c r="AT105" i="12"/>
  <c r="AT106" i="12"/>
  <c r="AT107" i="12"/>
  <c r="AT108" i="12"/>
  <c r="AT109" i="12"/>
  <c r="AT110" i="12"/>
  <c r="AT111" i="12"/>
  <c r="AT112" i="12"/>
  <c r="AT113" i="12"/>
  <c r="AT114" i="12"/>
  <c r="AT115" i="12"/>
  <c r="AT116" i="12"/>
  <c r="AT117" i="12"/>
  <c r="AT118" i="12"/>
  <c r="AT119" i="12"/>
  <c r="AT120" i="12"/>
  <c r="AT121" i="12"/>
  <c r="AT122" i="12"/>
  <c r="AT123" i="12"/>
  <c r="AT124" i="12"/>
  <c r="AT125" i="12"/>
  <c r="AT126" i="12"/>
  <c r="AT127" i="12"/>
  <c r="AT128" i="12"/>
  <c r="AT129" i="12"/>
  <c r="AT2" i="12"/>
  <c r="AT41" i="12"/>
  <c r="AT40" i="12"/>
  <c r="AT39" i="12"/>
  <c r="AT38" i="12"/>
  <c r="AT37" i="12"/>
  <c r="AT36" i="12"/>
  <c r="AT35" i="12"/>
  <c r="AT34" i="12"/>
  <c r="AT33" i="12"/>
  <c r="AT32" i="12"/>
  <c r="AT31" i="12"/>
  <c r="AT30" i="12"/>
  <c r="AT29" i="12"/>
  <c r="AT28" i="12"/>
  <c r="AT27" i="12"/>
  <c r="AT26" i="12"/>
  <c r="AT25" i="12"/>
  <c r="AT24" i="12"/>
  <c r="AT23" i="12"/>
  <c r="AT22" i="12"/>
  <c r="AT21" i="12"/>
  <c r="AT20" i="12"/>
  <c r="AT19" i="12"/>
  <c r="AT18" i="12"/>
  <c r="AT17" i="12"/>
  <c r="AT16" i="12"/>
  <c r="AT15" i="12"/>
  <c r="AT14" i="12"/>
  <c r="AT13" i="12"/>
  <c r="AT12" i="12"/>
  <c r="AT11" i="12"/>
  <c r="AT10" i="12"/>
  <c r="AT9" i="12"/>
  <c r="AT8" i="12"/>
  <c r="AT7" i="12"/>
  <c r="AT6" i="12"/>
  <c r="AT5" i="12"/>
  <c r="AT4" i="12"/>
  <c r="AT3" i="12"/>
  <c r="H14" i="12"/>
  <c r="J14" i="12" s="1"/>
  <c r="L14" i="12" s="1"/>
  <c r="H15" i="12"/>
  <c r="J15" i="12" s="1"/>
  <c r="N15" i="12" s="1"/>
  <c r="H16" i="12"/>
  <c r="J16" i="12" s="1"/>
  <c r="M16" i="12" s="1"/>
  <c r="H17" i="12"/>
  <c r="J17" i="12" s="1"/>
  <c r="N17" i="12" s="1"/>
  <c r="H18" i="12"/>
  <c r="J18" i="12" s="1"/>
  <c r="H19" i="12"/>
  <c r="J19" i="12" s="1"/>
  <c r="H20" i="12"/>
  <c r="J20" i="12" s="1"/>
  <c r="L20" i="12" s="1"/>
  <c r="H21" i="12"/>
  <c r="J21" i="12" s="1"/>
  <c r="H22" i="12"/>
  <c r="J22" i="12" s="1"/>
  <c r="H23" i="12"/>
  <c r="J23" i="12" s="1"/>
  <c r="H24" i="12"/>
  <c r="J24" i="12" s="1"/>
  <c r="N24" i="12" s="1"/>
  <c r="H25" i="12"/>
  <c r="J25" i="12" s="1"/>
  <c r="N25" i="12" s="1"/>
  <c r="H26" i="12"/>
  <c r="J26" i="12" s="1"/>
  <c r="N26" i="12" s="1"/>
  <c r="H27" i="12"/>
  <c r="J27" i="12" s="1"/>
  <c r="M27" i="12" s="1"/>
  <c r="H28" i="12"/>
  <c r="J28" i="12" s="1"/>
  <c r="H29" i="12"/>
  <c r="J29" i="12" s="1"/>
  <c r="H30" i="12"/>
  <c r="J30" i="12" s="1"/>
  <c r="L30" i="12" s="1"/>
  <c r="H31" i="12"/>
  <c r="J31" i="12" s="1"/>
  <c r="H32" i="12"/>
  <c r="J32" i="12" s="1"/>
  <c r="L32" i="12" s="1"/>
  <c r="H33" i="12"/>
  <c r="J33" i="12" s="1"/>
  <c r="H34" i="12"/>
  <c r="J34" i="12" s="1"/>
  <c r="L34" i="12" s="1"/>
  <c r="H35" i="12"/>
  <c r="J35" i="12" s="1"/>
  <c r="H36" i="12"/>
  <c r="J36" i="12" s="1"/>
  <c r="H37" i="12"/>
  <c r="J37" i="12" s="1"/>
  <c r="L37" i="12" s="1"/>
  <c r="H38" i="12"/>
  <c r="J38" i="12" s="1"/>
  <c r="M38" i="12" s="1"/>
  <c r="H39" i="12"/>
  <c r="J39" i="12" s="1"/>
  <c r="M39" i="12" s="1"/>
  <c r="H40" i="12"/>
  <c r="J40" i="12" s="1"/>
  <c r="M40" i="12" s="1"/>
  <c r="H41" i="12"/>
  <c r="J41" i="12" s="1"/>
  <c r="N41" i="12" s="1"/>
  <c r="H42" i="12"/>
  <c r="J42" i="12" s="1"/>
  <c r="H43" i="12"/>
  <c r="J43" i="12" s="1"/>
  <c r="L43" i="12" s="1"/>
  <c r="H44" i="12"/>
  <c r="J44" i="12" s="1"/>
  <c r="L44" i="12" s="1"/>
  <c r="H45" i="12"/>
  <c r="J45" i="12" s="1"/>
  <c r="L45" i="12" s="1"/>
  <c r="H46" i="12"/>
  <c r="J46" i="12" s="1"/>
  <c r="H47" i="12"/>
  <c r="J47" i="12" s="1"/>
  <c r="H48" i="12"/>
  <c r="J48" i="12" s="1"/>
  <c r="H49" i="12"/>
  <c r="J49" i="12" s="1"/>
  <c r="N49" i="12" s="1"/>
  <c r="H50" i="12"/>
  <c r="J50" i="12" s="1"/>
  <c r="H51" i="12"/>
  <c r="J51" i="12" s="1"/>
  <c r="L51" i="12" s="1"/>
  <c r="H52" i="12"/>
  <c r="J52" i="12" s="1"/>
  <c r="H53" i="12"/>
  <c r="J53" i="12" s="1"/>
  <c r="N53" i="12" s="1"/>
  <c r="H54" i="12"/>
  <c r="J54" i="12" s="1"/>
  <c r="H55" i="12"/>
  <c r="J55" i="12" s="1"/>
  <c r="M55" i="12" s="1"/>
  <c r="H56" i="12"/>
  <c r="J56" i="12" s="1"/>
  <c r="N56" i="12" s="1"/>
  <c r="H57" i="12"/>
  <c r="J57" i="12" s="1"/>
  <c r="N57" i="12" s="1"/>
  <c r="H58" i="12"/>
  <c r="J58" i="12" s="1"/>
  <c r="N58" i="12" s="1"/>
  <c r="H59" i="12"/>
  <c r="J59" i="12" s="1"/>
  <c r="L59" i="12" s="1"/>
  <c r="H60" i="12"/>
  <c r="J60" i="12" s="1"/>
  <c r="L60" i="12" s="1"/>
  <c r="H61" i="12"/>
  <c r="J61" i="12" s="1"/>
  <c r="N61" i="12" s="1"/>
  <c r="H62" i="12"/>
  <c r="J62" i="12" s="1"/>
  <c r="L62" i="12" s="1"/>
  <c r="H63" i="12"/>
  <c r="J63" i="12" s="1"/>
  <c r="N63" i="12" s="1"/>
  <c r="H64" i="12"/>
  <c r="J64" i="12" s="1"/>
  <c r="N64" i="12" s="1"/>
  <c r="H65" i="12"/>
  <c r="J65" i="12" s="1"/>
  <c r="M65" i="12" s="1"/>
  <c r="H66" i="12"/>
  <c r="J66" i="12" s="1"/>
  <c r="H67" i="12"/>
  <c r="J67" i="12" s="1"/>
  <c r="M67" i="12" s="1"/>
  <c r="H68" i="12"/>
  <c r="J68" i="12" s="1"/>
  <c r="H69" i="12"/>
  <c r="J69" i="12" s="1"/>
  <c r="L69" i="12" s="1"/>
  <c r="H70" i="12"/>
  <c r="J70" i="12" s="1"/>
  <c r="N70" i="12" s="1"/>
  <c r="H71" i="12"/>
  <c r="J71" i="12" s="1"/>
  <c r="H72" i="12"/>
  <c r="J72" i="12" s="1"/>
  <c r="M72" i="12" s="1"/>
  <c r="H73" i="12"/>
  <c r="J73" i="12" s="1"/>
  <c r="M73" i="12" s="1"/>
  <c r="H74" i="12"/>
  <c r="J74" i="12" s="1"/>
  <c r="N74" i="12" s="1"/>
  <c r="H75" i="12"/>
  <c r="J75" i="12" s="1"/>
  <c r="H76" i="12"/>
  <c r="J76" i="12" s="1"/>
  <c r="L76" i="12" s="1"/>
  <c r="H77" i="12"/>
  <c r="J77" i="12" s="1"/>
  <c r="L77" i="12" s="1"/>
  <c r="H78" i="12"/>
  <c r="J78" i="12" s="1"/>
  <c r="M78" i="12" s="1"/>
  <c r="H79" i="12"/>
  <c r="J79" i="12" s="1"/>
  <c r="H80" i="12"/>
  <c r="J80" i="12" s="1"/>
  <c r="M80" i="12" s="1"/>
  <c r="H81" i="12"/>
  <c r="J81" i="12" s="1"/>
  <c r="M81" i="12" s="1"/>
  <c r="H82" i="12"/>
  <c r="J82" i="12" s="1"/>
  <c r="H83" i="12"/>
  <c r="J83" i="12" s="1"/>
  <c r="H84" i="12"/>
  <c r="J84" i="12" s="1"/>
  <c r="L84" i="12" s="1"/>
  <c r="H85" i="12"/>
  <c r="J85" i="12" s="1"/>
  <c r="N85" i="12" s="1"/>
  <c r="H86" i="12"/>
  <c r="J86" i="12" s="1"/>
  <c r="H87" i="12"/>
  <c r="J87" i="12" s="1"/>
  <c r="L87" i="12" s="1"/>
  <c r="H88" i="12"/>
  <c r="J88" i="12" s="1"/>
  <c r="M88" i="12" s="1"/>
  <c r="H89" i="12"/>
  <c r="J89" i="12" s="1"/>
  <c r="M89" i="12" s="1"/>
  <c r="H90" i="12"/>
  <c r="J90" i="12" s="1"/>
  <c r="H91" i="12"/>
  <c r="J91" i="12" s="1"/>
  <c r="H92" i="12"/>
  <c r="J92" i="12" s="1"/>
  <c r="L92" i="12" s="1"/>
  <c r="H93" i="12"/>
  <c r="J93" i="12" s="1"/>
  <c r="N93" i="12" s="1"/>
  <c r="H94" i="12"/>
  <c r="J94" i="12" s="1"/>
  <c r="N94" i="12" s="1"/>
  <c r="H95" i="12"/>
  <c r="J95" i="12" s="1"/>
  <c r="H96" i="12"/>
  <c r="J96" i="12" s="1"/>
  <c r="L96" i="12" s="1"/>
  <c r="H97" i="12"/>
  <c r="J97" i="12" s="1"/>
  <c r="H98" i="12"/>
  <c r="J98" i="12" s="1"/>
  <c r="M98" i="12" s="1"/>
  <c r="H99" i="12"/>
  <c r="J99" i="12" s="1"/>
  <c r="N99" i="12" s="1"/>
  <c r="H100" i="12"/>
  <c r="J100" i="12" s="1"/>
  <c r="H101" i="12"/>
  <c r="J101" i="12" s="1"/>
  <c r="M101" i="12" s="1"/>
  <c r="H102" i="12"/>
  <c r="J102" i="12" s="1"/>
  <c r="N102" i="12" s="1"/>
  <c r="H103" i="12"/>
  <c r="J103" i="12" s="1"/>
  <c r="H104" i="12"/>
  <c r="J104" i="12" s="1"/>
  <c r="H105" i="12"/>
  <c r="J105" i="12" s="1"/>
  <c r="M105" i="12" s="1"/>
  <c r="H106" i="12"/>
  <c r="J106" i="12" s="1"/>
  <c r="H107" i="12"/>
  <c r="J107" i="12" s="1"/>
  <c r="H108" i="12"/>
  <c r="J108" i="12" s="1"/>
  <c r="M108" i="12" s="1"/>
  <c r="H109" i="12"/>
  <c r="J109" i="12" s="1"/>
  <c r="N109" i="12" s="1"/>
  <c r="H110" i="12"/>
  <c r="J110" i="12" s="1"/>
  <c r="L110" i="12" s="1"/>
  <c r="H111" i="12"/>
  <c r="J111" i="12" s="1"/>
  <c r="H112" i="12"/>
  <c r="J112" i="12" s="1"/>
  <c r="L112" i="12" s="1"/>
  <c r="H113" i="12"/>
  <c r="J113" i="12" s="1"/>
  <c r="M113" i="12" s="1"/>
  <c r="H114" i="12"/>
  <c r="J114" i="12" s="1"/>
  <c r="M114" i="12" s="1"/>
  <c r="H115" i="12"/>
  <c r="J115" i="12" s="1"/>
  <c r="H116" i="12"/>
  <c r="J116" i="12" s="1"/>
  <c r="H117" i="12"/>
  <c r="J117" i="12" s="1"/>
  <c r="H118" i="12"/>
  <c r="J118" i="12" s="1"/>
  <c r="H119" i="12"/>
  <c r="J119" i="12" s="1"/>
  <c r="H120" i="12"/>
  <c r="J120" i="12" s="1"/>
  <c r="L120" i="12" s="1"/>
  <c r="H121" i="12"/>
  <c r="J121" i="12" s="1"/>
  <c r="L121" i="12" s="1"/>
  <c r="H122" i="12"/>
  <c r="J122" i="12" s="1"/>
  <c r="L122" i="12" s="1"/>
  <c r="H123" i="12"/>
  <c r="J123" i="12" s="1"/>
  <c r="H124" i="12"/>
  <c r="J124" i="12" s="1"/>
  <c r="N124" i="12" s="1"/>
  <c r="H125" i="12"/>
  <c r="J125" i="12" s="1"/>
  <c r="L125" i="12" s="1"/>
  <c r="H126" i="12"/>
  <c r="J126" i="12" s="1"/>
  <c r="M126" i="12" s="1"/>
  <c r="H127" i="12"/>
  <c r="J127" i="12" s="1"/>
  <c r="N127" i="12" s="1"/>
  <c r="H128" i="12"/>
  <c r="J128" i="12" s="1"/>
  <c r="H129" i="12"/>
  <c r="J129" i="12" s="1"/>
  <c r="N129" i="12" s="1"/>
  <c r="J3" i="12"/>
  <c r="N3" i="12" s="1"/>
  <c r="H4" i="12"/>
  <c r="J4" i="12" s="1"/>
  <c r="H5" i="12"/>
  <c r="J5" i="12" s="1"/>
  <c r="M5" i="12" s="1"/>
  <c r="H6" i="12"/>
  <c r="J6" i="12" s="1"/>
  <c r="N6" i="12" s="1"/>
  <c r="H7" i="12"/>
  <c r="J7" i="12" s="1"/>
  <c r="N7" i="12" s="1"/>
  <c r="H8" i="12"/>
  <c r="J8" i="12" s="1"/>
  <c r="N8" i="12" s="1"/>
  <c r="H9" i="12"/>
  <c r="J9" i="12" s="1"/>
  <c r="H10" i="12"/>
  <c r="J10" i="12" s="1"/>
  <c r="L10" i="12" s="1"/>
  <c r="H11" i="12"/>
  <c r="J11" i="12" s="1"/>
  <c r="H12" i="12"/>
  <c r="J12" i="12" s="1"/>
  <c r="L12" i="12" s="1"/>
  <c r="H13" i="12"/>
  <c r="J13" i="12" s="1"/>
  <c r="N13" i="12" s="1"/>
  <c r="E18" i="12"/>
  <c r="AH18" i="12" s="1"/>
  <c r="E19" i="12"/>
  <c r="AX19" i="12" s="1"/>
  <c r="E20" i="12"/>
  <c r="AX20" i="12" s="1"/>
  <c r="E21" i="12"/>
  <c r="AX21" i="12" s="1"/>
  <c r="E22" i="12"/>
  <c r="AX22" i="12" s="1"/>
  <c r="E23" i="12"/>
  <c r="AX23" i="12" s="1"/>
  <c r="E24" i="12"/>
  <c r="AX24" i="12" s="1"/>
  <c r="E25" i="12"/>
  <c r="AX25" i="12" s="1"/>
  <c r="E26" i="12"/>
  <c r="AX26" i="12" s="1"/>
  <c r="E27" i="12"/>
  <c r="AX27" i="12" s="1"/>
  <c r="E28" i="12"/>
  <c r="AX28" i="12" s="1"/>
  <c r="E29" i="12"/>
  <c r="AX29" i="12" s="1"/>
  <c r="E30" i="12"/>
  <c r="AX30" i="12" s="1"/>
  <c r="E31" i="12"/>
  <c r="AX31" i="12" s="1"/>
  <c r="E32" i="12"/>
  <c r="F32" i="12" s="1"/>
  <c r="G32" i="12" s="1"/>
  <c r="E33" i="12"/>
  <c r="AX33" i="12" s="1"/>
  <c r="E34" i="12"/>
  <c r="AX34" i="12" s="1"/>
  <c r="E35" i="12"/>
  <c r="AX35" i="12" s="1"/>
  <c r="E36" i="12"/>
  <c r="AX36" i="12" s="1"/>
  <c r="E37" i="12"/>
  <c r="F37" i="12" s="1"/>
  <c r="G37" i="12" s="1"/>
  <c r="E38" i="12"/>
  <c r="AX38" i="12" s="1"/>
  <c r="E39" i="12"/>
  <c r="AX39" i="12" s="1"/>
  <c r="E40" i="12"/>
  <c r="E41" i="12"/>
  <c r="AX41" i="12" s="1"/>
  <c r="E42" i="12"/>
  <c r="AX42" i="12" s="1"/>
  <c r="E43" i="12"/>
  <c r="AX43" i="12" s="1"/>
  <c r="E44" i="12"/>
  <c r="AX44" i="12" s="1"/>
  <c r="E45" i="12"/>
  <c r="AX45" i="12" s="1"/>
  <c r="E46" i="12"/>
  <c r="AX46" i="12" s="1"/>
  <c r="E47" i="12"/>
  <c r="E48" i="12"/>
  <c r="AX48" i="12" s="1"/>
  <c r="E49" i="12"/>
  <c r="AX49" i="12" s="1"/>
  <c r="E50" i="12"/>
  <c r="AX50" i="12" s="1"/>
  <c r="D50" i="12"/>
  <c r="E51" i="12"/>
  <c r="AX51" i="12" s="1"/>
  <c r="E52" i="12"/>
  <c r="E53" i="12"/>
  <c r="AX53" i="12" s="1"/>
  <c r="E54" i="12"/>
  <c r="F54" i="12" s="1"/>
  <c r="G54" i="12" s="1"/>
  <c r="E55" i="12"/>
  <c r="AX55" i="12" s="1"/>
  <c r="E56" i="12"/>
  <c r="E57" i="12"/>
  <c r="AX57" i="12" s="1"/>
  <c r="E58" i="12"/>
  <c r="AX58" i="12" s="1"/>
  <c r="E59" i="12"/>
  <c r="AX59" i="12" s="1"/>
  <c r="E60" i="12"/>
  <c r="AX60" i="12" s="1"/>
  <c r="E61" i="12"/>
  <c r="AX61" i="12" s="1"/>
  <c r="E62" i="12"/>
  <c r="F62" i="12" s="1"/>
  <c r="G62" i="12" s="1"/>
  <c r="E63" i="12"/>
  <c r="AX63" i="12" s="1"/>
  <c r="E64" i="12"/>
  <c r="F64" i="12" s="1"/>
  <c r="G64" i="12" s="1"/>
  <c r="E65" i="12"/>
  <c r="F65" i="12" s="1"/>
  <c r="G65" i="12" s="1"/>
  <c r="P65" i="12" s="1"/>
  <c r="E66" i="12"/>
  <c r="AX66" i="12" s="1"/>
  <c r="E67" i="12"/>
  <c r="E68" i="12"/>
  <c r="E69" i="12"/>
  <c r="D69" i="12"/>
  <c r="E70" i="12"/>
  <c r="AX70" i="12" s="1"/>
  <c r="E71" i="12"/>
  <c r="F71" i="12" s="1"/>
  <c r="G71" i="12" s="1"/>
  <c r="E72" i="12"/>
  <c r="AX72" i="12" s="1"/>
  <c r="E73" i="12"/>
  <c r="E74" i="12"/>
  <c r="AX74" i="12" s="1"/>
  <c r="E75" i="12"/>
  <c r="AX75" i="12" s="1"/>
  <c r="E76" i="12"/>
  <c r="AX76" i="12" s="1"/>
  <c r="E77" i="12"/>
  <c r="AX77" i="12" s="1"/>
  <c r="E78" i="12"/>
  <c r="AX78" i="12" s="1"/>
  <c r="E79" i="12"/>
  <c r="E80" i="12"/>
  <c r="AX80" i="12" s="1"/>
  <c r="E81" i="12"/>
  <c r="AX81" i="12" s="1"/>
  <c r="E82" i="12"/>
  <c r="AX82" i="12" s="1"/>
  <c r="E83" i="12"/>
  <c r="E84" i="12"/>
  <c r="AX84" i="12" s="1"/>
  <c r="E85" i="12"/>
  <c r="AX85" i="12" s="1"/>
  <c r="E86" i="12"/>
  <c r="AX86" i="12" s="1"/>
  <c r="E87" i="12"/>
  <c r="E88" i="12"/>
  <c r="E89" i="12"/>
  <c r="AX89" i="12" s="1"/>
  <c r="E90" i="12"/>
  <c r="AX90" i="12" s="1"/>
  <c r="E91" i="12"/>
  <c r="E92" i="12"/>
  <c r="E93" i="12"/>
  <c r="E94" i="12"/>
  <c r="E95" i="12"/>
  <c r="E96" i="12"/>
  <c r="AX96" i="12" s="1"/>
  <c r="E97" i="12"/>
  <c r="AX97" i="12" s="1"/>
  <c r="E98" i="12"/>
  <c r="AX98" i="12" s="1"/>
  <c r="E99" i="12"/>
  <c r="E100" i="12"/>
  <c r="AX100" i="12" s="1"/>
  <c r="E101" i="12"/>
  <c r="AX101" i="12" s="1"/>
  <c r="E102" i="12"/>
  <c r="AX102" i="12" s="1"/>
  <c r="A102" i="12"/>
  <c r="E103" i="12"/>
  <c r="AX103" i="12" s="1"/>
  <c r="E104" i="12"/>
  <c r="AX104" i="12" s="1"/>
  <c r="E105" i="12"/>
  <c r="AX105" i="12" s="1"/>
  <c r="E106" i="12"/>
  <c r="AX106" i="12" s="1"/>
  <c r="E107" i="12"/>
  <c r="AX107" i="12" s="1"/>
  <c r="E108" i="12"/>
  <c r="AX108" i="12" s="1"/>
  <c r="E109" i="12"/>
  <c r="AX109" i="12" s="1"/>
  <c r="E110" i="12"/>
  <c r="AX110" i="12" s="1"/>
  <c r="E111" i="12"/>
  <c r="E112" i="12"/>
  <c r="AX112" i="12" s="1"/>
  <c r="E113" i="12"/>
  <c r="AX113" i="12" s="1"/>
  <c r="E114" i="12"/>
  <c r="AX114" i="12" s="1"/>
  <c r="E115" i="12"/>
  <c r="E116" i="12"/>
  <c r="AX116" i="12" s="1"/>
  <c r="E117" i="12"/>
  <c r="AX117" i="12" s="1"/>
  <c r="E118" i="12"/>
  <c r="E119" i="12"/>
  <c r="AX119" i="12" s="1"/>
  <c r="E120" i="12"/>
  <c r="AX120" i="12" s="1"/>
  <c r="E121" i="12"/>
  <c r="E122" i="12"/>
  <c r="E123" i="12"/>
  <c r="E124" i="12"/>
  <c r="E125" i="12"/>
  <c r="E126" i="12"/>
  <c r="E127" i="12"/>
  <c r="AX127" i="12" s="1"/>
  <c r="E128" i="12"/>
  <c r="AX128" i="12" s="1"/>
  <c r="E129" i="12"/>
  <c r="E3" i="12"/>
  <c r="E4" i="12"/>
  <c r="AX4" i="12" s="1"/>
  <c r="E5" i="12"/>
  <c r="AX5" i="12" s="1"/>
  <c r="E6" i="12"/>
  <c r="AX6" i="12" s="1"/>
  <c r="E7" i="12"/>
  <c r="AH7" i="12" s="1"/>
  <c r="E8" i="12"/>
  <c r="AX8" i="12" s="1"/>
  <c r="E9" i="12"/>
  <c r="AX9" i="12" s="1"/>
  <c r="E10" i="12"/>
  <c r="AX10" i="12" s="1"/>
  <c r="E11" i="12"/>
  <c r="AX11" i="12" s="1"/>
  <c r="E12" i="12"/>
  <c r="AX12" i="12" s="1"/>
  <c r="E13" i="12"/>
  <c r="AX13" i="12" s="1"/>
  <c r="E14" i="12"/>
  <c r="E15" i="12"/>
  <c r="AX15" i="12" s="1"/>
  <c r="E16" i="12"/>
  <c r="AH16" i="12" s="1"/>
  <c r="A16" i="12"/>
  <c r="E17" i="12"/>
  <c r="AX17" i="12" s="1"/>
  <c r="A91" i="28"/>
  <c r="Z46" i="28"/>
  <c r="AZ46" i="28" s="1"/>
  <c r="D122" i="28"/>
  <c r="A126" i="28"/>
  <c r="D126" i="28"/>
  <c r="D102" i="28"/>
  <c r="D47" i="28"/>
  <c r="A47" i="28"/>
  <c r="D129" i="28"/>
  <c r="A129" i="28"/>
  <c r="D33" i="28"/>
  <c r="A33" i="28"/>
  <c r="A128" i="28"/>
  <c r="A17" i="28"/>
  <c r="D17" i="28"/>
  <c r="D34" i="12"/>
  <c r="D24" i="12"/>
  <c r="A31" i="12"/>
  <c r="A38" i="12"/>
  <c r="D45" i="12"/>
  <c r="A28" i="12"/>
  <c r="A27" i="12"/>
  <c r="A73" i="12"/>
  <c r="A48" i="12"/>
  <c r="D32" i="12"/>
  <c r="A80" i="12"/>
  <c r="A46" i="12"/>
  <c r="D37" i="12"/>
  <c r="A37" i="12"/>
  <c r="D21" i="12"/>
  <c r="A4" i="12"/>
  <c r="D108" i="12"/>
  <c r="A68" i="12"/>
  <c r="A75" i="12"/>
  <c r="A103" i="12"/>
  <c r="D103" i="12"/>
  <c r="A112" i="12"/>
  <c r="D112" i="12"/>
  <c r="F79" i="12"/>
  <c r="G79" i="12" s="1"/>
  <c r="AS79" i="12" s="1"/>
  <c r="AF79" i="12" s="1"/>
  <c r="N120" i="12"/>
  <c r="L111" i="12"/>
  <c r="N87" i="12"/>
  <c r="N55" i="12"/>
  <c r="M15" i="12"/>
  <c r="AG15" i="12" s="1"/>
  <c r="M30" i="12"/>
  <c r="M60" i="12"/>
  <c r="A127" i="28"/>
  <c r="D38" i="12"/>
  <c r="A108" i="12"/>
  <c r="D80" i="12"/>
  <c r="D68" i="12"/>
  <c r="D75" i="12"/>
  <c r="A21" i="12"/>
  <c r="D48" i="12"/>
  <c r="A71" i="12"/>
  <c r="D79" i="12"/>
  <c r="D73" i="12"/>
  <c r="D3" i="12"/>
  <c r="D31" i="12"/>
  <c r="A23" i="12"/>
  <c r="D23" i="12"/>
  <c r="A53" i="12"/>
  <c r="A24" i="12"/>
  <c r="A20" i="12"/>
  <c r="D27" i="12"/>
  <c r="AF51" i="28"/>
  <c r="AF52" i="28"/>
  <c r="AF50" i="28"/>
  <c r="AF53" i="28"/>
  <c r="D20" i="12"/>
  <c r="D28" i="12"/>
  <c r="D53" i="12"/>
  <c r="AF55" i="28"/>
  <c r="AF24" i="28"/>
  <c r="AF19" i="28"/>
  <c r="AF25" i="28"/>
  <c r="AF18" i="28"/>
  <c r="AF41" i="28"/>
  <c r="AF34" i="28"/>
  <c r="AF38" i="28"/>
  <c r="AF40" i="28"/>
  <c r="AF4" i="28"/>
  <c r="AF57" i="28"/>
  <c r="AF56" i="28"/>
  <c r="AF54" i="28"/>
  <c r="AF20" i="28"/>
  <c r="AF21" i="28"/>
  <c r="AF22" i="28"/>
  <c r="AF23" i="28"/>
  <c r="AF36" i="28"/>
  <c r="AF35" i="28"/>
  <c r="AF39" i="28"/>
  <c r="AF37" i="28"/>
  <c r="AF7" i="28"/>
  <c r="AF3" i="28"/>
  <c r="AF5" i="28"/>
  <c r="AF9" i="28"/>
  <c r="AF8" i="28"/>
  <c r="AF6" i="28"/>
  <c r="D51" i="12"/>
  <c r="A57" i="12"/>
  <c r="A22" i="12"/>
  <c r="D59" i="12"/>
  <c r="A59" i="12"/>
  <c r="A99" i="12"/>
  <c r="D2" i="12"/>
  <c r="A2" i="12"/>
  <c r="BC2" i="12" s="1"/>
  <c r="L5" i="12"/>
  <c r="A18" i="12"/>
  <c r="BC18" i="12" s="1"/>
  <c r="D18" i="12"/>
  <c r="D54" i="12"/>
  <c r="D10" i="12"/>
  <c r="D102" i="12"/>
  <c r="D15" i="12"/>
  <c r="N19" i="28"/>
  <c r="L77" i="28"/>
  <c r="M82" i="28"/>
  <c r="L43" i="28"/>
  <c r="D71" i="28"/>
  <c r="F71" i="28"/>
  <c r="G71" i="28" s="1"/>
  <c r="P71" i="28" s="1"/>
  <c r="D65" i="28"/>
  <c r="A31" i="28"/>
  <c r="F93" i="28"/>
  <c r="G93" i="28" s="1"/>
  <c r="AE93" i="28" s="1" a="1"/>
  <c r="AE93" i="28" s="1"/>
  <c r="D69" i="28"/>
  <c r="F69" i="28"/>
  <c r="G69" i="28" s="1"/>
  <c r="S69" i="28" s="1"/>
  <c r="A3" i="28"/>
  <c r="A30" i="12"/>
  <c r="D30" i="12"/>
  <c r="A105" i="12"/>
  <c r="D105" i="12"/>
  <c r="A11" i="12"/>
  <c r="D11" i="12"/>
  <c r="A42" i="28"/>
  <c r="BC42" i="28" s="1"/>
  <c r="D42" i="28"/>
  <c r="N46" i="43"/>
  <c r="M105" i="43"/>
  <c r="N105" i="43"/>
  <c r="L75" i="43"/>
  <c r="M75" i="43"/>
  <c r="M2" i="43"/>
  <c r="N2" i="43"/>
  <c r="D15" i="43"/>
  <c r="A15" i="43"/>
  <c r="D7" i="43"/>
  <c r="A7" i="43"/>
  <c r="N11" i="43"/>
  <c r="M11" i="43"/>
  <c r="L27" i="43"/>
  <c r="F7" i="43"/>
  <c r="G7" i="43" s="1"/>
  <c r="L11" i="43"/>
  <c r="D23" i="43"/>
  <c r="A23" i="43"/>
  <c r="M3" i="43"/>
  <c r="F23" i="43"/>
  <c r="G23" i="43" s="1"/>
  <c r="N12" i="43"/>
  <c r="N19" i="43"/>
  <c r="M19" i="43"/>
  <c r="Y33" i="43"/>
  <c r="A64" i="43"/>
  <c r="F64" i="43"/>
  <c r="G64" i="43" s="1"/>
  <c r="AU64" i="43" s="1"/>
  <c r="N4" i="43"/>
  <c r="M4" i="43"/>
  <c r="L4" i="43"/>
  <c r="A16" i="43"/>
  <c r="M31" i="43"/>
  <c r="N31" i="43"/>
  <c r="L31" i="43"/>
  <c r="D19" i="43"/>
  <c r="A40" i="43"/>
  <c r="D40" i="43"/>
  <c r="AH57" i="43"/>
  <c r="F57" i="43"/>
  <c r="G57" i="43" s="1"/>
  <c r="Q57" i="43" s="1"/>
  <c r="BA57" i="43" s="1"/>
  <c r="D65" i="43"/>
  <c r="A65" i="43"/>
  <c r="M44" i="43"/>
  <c r="L44" i="43"/>
  <c r="AH17" i="43"/>
  <c r="F9" i="43"/>
  <c r="G9" i="43" s="1"/>
  <c r="F25" i="43"/>
  <c r="G25" i="43" s="1"/>
  <c r="L35" i="43"/>
  <c r="F53" i="43"/>
  <c r="G53" i="43" s="1"/>
  <c r="P53" i="43" s="1"/>
  <c r="AH39" i="43"/>
  <c r="F39" i="43"/>
  <c r="G39" i="43" s="1"/>
  <c r="A32" i="43"/>
  <c r="A33" i="43"/>
  <c r="A38" i="43"/>
  <c r="AH56" i="43"/>
  <c r="F61" i="43"/>
  <c r="G61" i="43" s="1"/>
  <c r="AE61" i="43" s="1" a="1"/>
  <c r="AE61" i="43" s="1"/>
  <c r="F48" i="43"/>
  <c r="G48" i="43" s="1"/>
  <c r="AE48" i="43" s="1" a="1"/>
  <c r="AE48" i="43" s="1"/>
  <c r="D49" i="43"/>
  <c r="F55" i="43"/>
  <c r="G55" i="43" s="1"/>
  <c r="S55" i="43" s="1"/>
  <c r="F62" i="43"/>
  <c r="G62" i="43" s="1"/>
  <c r="M71" i="43"/>
  <c r="N70" i="43"/>
  <c r="M70" i="43"/>
  <c r="L70" i="43"/>
  <c r="F59" i="43"/>
  <c r="G59" i="43" s="1"/>
  <c r="R59" i="43" s="1"/>
  <c r="A63" i="43"/>
  <c r="F63" i="43"/>
  <c r="G63" i="43" s="1"/>
  <c r="U63" i="43" s="1"/>
  <c r="AH65" i="43"/>
  <c r="N84" i="43"/>
  <c r="M85" i="43"/>
  <c r="F83" i="43"/>
  <c r="G83" i="43" s="1"/>
  <c r="R83" i="43" s="1"/>
  <c r="D89" i="43"/>
  <c r="M120" i="43"/>
  <c r="M108" i="43"/>
  <c r="N108" i="43"/>
  <c r="L108" i="43"/>
  <c r="N124" i="43"/>
  <c r="M124" i="43"/>
  <c r="L124" i="43"/>
  <c r="N115" i="43"/>
  <c r="F111" i="43"/>
  <c r="G111" i="43" s="1"/>
  <c r="Z111" i="43" s="1"/>
  <c r="AZ111" i="43" s="1"/>
  <c r="M123" i="43"/>
  <c r="F127" i="43"/>
  <c r="G127" i="43" s="1"/>
  <c r="W6" i="42"/>
  <c r="M60" i="42"/>
  <c r="AG60" i="42" s="1"/>
  <c r="AB29" i="42"/>
  <c r="U5" i="42"/>
  <c r="A23" i="42"/>
  <c r="A32" i="42"/>
  <c r="A30" i="42"/>
  <c r="D30" i="42"/>
  <c r="AB5" i="42"/>
  <c r="D15" i="42"/>
  <c r="A15" i="42"/>
  <c r="D6" i="42"/>
  <c r="M13" i="42"/>
  <c r="AG13" i="42" s="1"/>
  <c r="A20" i="42"/>
  <c r="A24" i="42"/>
  <c r="D24" i="42"/>
  <c r="Y6" i="42"/>
  <c r="Y5" i="42"/>
  <c r="AU5" i="42"/>
  <c r="A14" i="42"/>
  <c r="D14" i="42"/>
  <c r="N125" i="42"/>
  <c r="M31" i="42"/>
  <c r="A10" i="42"/>
  <c r="A2" i="42"/>
  <c r="M42" i="42"/>
  <c r="D31" i="42"/>
  <c r="A31" i="42"/>
  <c r="AH30" i="42"/>
  <c r="N47" i="42"/>
  <c r="M47" i="42"/>
  <c r="L47" i="42"/>
  <c r="F51" i="42"/>
  <c r="G51" i="42" s="1"/>
  <c r="M43" i="42"/>
  <c r="AG43" i="42" s="1"/>
  <c r="L43" i="42"/>
  <c r="Y38" i="42"/>
  <c r="AH45" i="42"/>
  <c r="F45" i="42"/>
  <c r="G45" i="42" s="1"/>
  <c r="W45" i="42" s="1"/>
  <c r="AH36" i="42"/>
  <c r="AH38" i="42"/>
  <c r="F53" i="42"/>
  <c r="G53" i="42" s="1"/>
  <c r="N66" i="42"/>
  <c r="M66" i="42"/>
  <c r="AH46" i="42"/>
  <c r="F46" i="42"/>
  <c r="G46" i="42"/>
  <c r="F52" i="42"/>
  <c r="G52" i="42" s="1"/>
  <c r="AH53" i="42"/>
  <c r="AH43" i="42"/>
  <c r="F43" i="42"/>
  <c r="G43" i="42" s="1"/>
  <c r="AH44" i="42"/>
  <c r="F44" i="42"/>
  <c r="G44" i="42" s="1"/>
  <c r="L64" i="42"/>
  <c r="F77" i="42"/>
  <c r="G77" i="42" s="1"/>
  <c r="L51" i="42"/>
  <c r="M51" i="42"/>
  <c r="F54" i="42"/>
  <c r="G54" i="42" s="1"/>
  <c r="M55" i="42"/>
  <c r="M77" i="42"/>
  <c r="N51" i="42"/>
  <c r="AH62" i="42"/>
  <c r="M74" i="42"/>
  <c r="S74" i="42"/>
  <c r="A62" i="42"/>
  <c r="Z74" i="42"/>
  <c r="AZ74" i="42" s="1"/>
  <c r="F62" i="42"/>
  <c r="G62" i="42" s="1"/>
  <c r="F82" i="42"/>
  <c r="G82" i="42" s="1"/>
  <c r="U84" i="42"/>
  <c r="F90" i="42"/>
  <c r="G90" i="42" s="1"/>
  <c r="Z90" i="42" s="1"/>
  <c r="AZ90" i="42" s="1"/>
  <c r="N98" i="42"/>
  <c r="W115" i="42"/>
  <c r="F106" i="42"/>
  <c r="G106" i="42" s="1"/>
  <c r="Q106" i="42" s="1"/>
  <c r="BA106" i="42" s="1"/>
  <c r="L101" i="42"/>
  <c r="M104" i="42"/>
  <c r="L104" i="42"/>
  <c r="N108" i="42"/>
  <c r="M108" i="42"/>
  <c r="L108" i="42"/>
  <c r="N101" i="42"/>
  <c r="N104" i="42"/>
  <c r="F98" i="42"/>
  <c r="G98" i="42" s="1"/>
  <c r="W98" i="42" s="1"/>
  <c r="F108" i="42"/>
  <c r="G108" i="42" s="1"/>
  <c r="F120" i="42"/>
  <c r="G120" i="42" s="1"/>
  <c r="U120" i="42" s="1"/>
  <c r="F128" i="42"/>
  <c r="G128" i="42" s="1"/>
  <c r="N126" i="42"/>
  <c r="M126" i="42"/>
  <c r="L126" i="42"/>
  <c r="F116" i="42"/>
  <c r="G116" i="42" s="1"/>
  <c r="W116" i="42" s="1"/>
  <c r="F127" i="42"/>
  <c r="G127" i="42" s="1"/>
  <c r="L90" i="41"/>
  <c r="N82" i="41"/>
  <c r="N58" i="41"/>
  <c r="M58" i="41"/>
  <c r="N7" i="41"/>
  <c r="N5" i="41"/>
  <c r="N74" i="41"/>
  <c r="M61" i="41"/>
  <c r="M117" i="41"/>
  <c r="A52" i="41"/>
  <c r="D25" i="41"/>
  <c r="AH17" i="41"/>
  <c r="D44" i="41"/>
  <c r="A11" i="41"/>
  <c r="D11" i="41"/>
  <c r="D7" i="41"/>
  <c r="L10" i="41"/>
  <c r="D35" i="41"/>
  <c r="A35" i="41"/>
  <c r="AH2" i="41"/>
  <c r="D3" i="41"/>
  <c r="L21" i="41"/>
  <c r="L14" i="41"/>
  <c r="N14" i="41"/>
  <c r="A20" i="41"/>
  <c r="D51" i="41"/>
  <c r="A51" i="41"/>
  <c r="N26" i="41"/>
  <c r="M30" i="41"/>
  <c r="D40" i="41"/>
  <c r="F64" i="41"/>
  <c r="G64" i="41" s="1"/>
  <c r="Z64" i="41" s="1"/>
  <c r="AZ64" i="41" s="1"/>
  <c r="F25" i="41"/>
  <c r="G25" i="41" s="1"/>
  <c r="D27" i="41"/>
  <c r="A33" i="41"/>
  <c r="AH57" i="41"/>
  <c r="F57" i="41"/>
  <c r="G57" i="41" s="1"/>
  <c r="S57" i="41" s="1"/>
  <c r="A37" i="41"/>
  <c r="L37" i="41"/>
  <c r="F39" i="41"/>
  <c r="G39" i="41" s="1"/>
  <c r="P39" i="41" s="1"/>
  <c r="A43" i="41"/>
  <c r="AH29" i="41"/>
  <c r="AH31" i="41"/>
  <c r="AH33" i="41"/>
  <c r="D48" i="41"/>
  <c r="A48" i="41"/>
  <c r="F53" i="41"/>
  <c r="G53" i="41" s="1"/>
  <c r="Y53" i="41" s="1"/>
  <c r="L70" i="41"/>
  <c r="M72" i="41"/>
  <c r="A67" i="41"/>
  <c r="AH65" i="41"/>
  <c r="M93" i="41"/>
  <c r="U108" i="41"/>
  <c r="D72" i="41"/>
  <c r="N77" i="41"/>
  <c r="M77" i="41"/>
  <c r="D71" i="41"/>
  <c r="L77" i="41"/>
  <c r="M101" i="41"/>
  <c r="N101" i="41"/>
  <c r="F89" i="41"/>
  <c r="G89" i="41" s="1"/>
  <c r="W89" i="41" s="1"/>
  <c r="M90" i="41"/>
  <c r="F95" i="41"/>
  <c r="G95" i="41" s="1"/>
  <c r="W95" i="41" s="1"/>
  <c r="L118" i="41"/>
  <c r="F105" i="41"/>
  <c r="G105" i="41" s="1"/>
  <c r="F80" i="41"/>
  <c r="G80" i="41" s="1"/>
  <c r="AB80" i="41" s="1"/>
  <c r="D101" i="41"/>
  <c r="AA112" i="41"/>
  <c r="N122" i="41"/>
  <c r="F109" i="41"/>
  <c r="G109" i="41" s="1"/>
  <c r="L123" i="41"/>
  <c r="F115" i="41"/>
  <c r="G115" i="41" s="1"/>
  <c r="L114" i="41"/>
  <c r="N126" i="41"/>
  <c r="M126" i="41"/>
  <c r="L126" i="41"/>
  <c r="L89" i="40"/>
  <c r="N2" i="40"/>
  <c r="A26" i="40"/>
  <c r="D26" i="40"/>
  <c r="A34" i="40"/>
  <c r="D34" i="40"/>
  <c r="AH34" i="40"/>
  <c r="D6" i="40"/>
  <c r="D22" i="40"/>
  <c r="AH26" i="40"/>
  <c r="A62" i="40"/>
  <c r="D10" i="40"/>
  <c r="A10" i="40"/>
  <c r="D5" i="40"/>
  <c r="F5" i="40"/>
  <c r="G5" i="40" s="1"/>
  <c r="D11" i="40"/>
  <c r="A11" i="40"/>
  <c r="AH10" i="40"/>
  <c r="F10" i="40"/>
  <c r="G10" i="40" s="1"/>
  <c r="A29" i="40"/>
  <c r="D29" i="40"/>
  <c r="AH3" i="40"/>
  <c r="U8" i="40"/>
  <c r="L11" i="40"/>
  <c r="M38" i="40"/>
  <c r="L38" i="40"/>
  <c r="D23" i="40"/>
  <c r="A23" i="40"/>
  <c r="D27" i="40"/>
  <c r="A27" i="40"/>
  <c r="AH29" i="40"/>
  <c r="M42" i="40"/>
  <c r="AG42" i="40" s="1"/>
  <c r="L42" i="40"/>
  <c r="AH35" i="40"/>
  <c r="F35" i="40"/>
  <c r="G35" i="40" s="1"/>
  <c r="AH32" i="40"/>
  <c r="N64" i="40"/>
  <c r="F51" i="40"/>
  <c r="G51" i="40" s="1"/>
  <c r="D59" i="40"/>
  <c r="A59" i="40"/>
  <c r="A40" i="40"/>
  <c r="L44" i="40"/>
  <c r="A46" i="40"/>
  <c r="AA56" i="40"/>
  <c r="W40" i="40"/>
  <c r="D58" i="40"/>
  <c r="A58" i="40"/>
  <c r="Z40" i="40"/>
  <c r="AZ40" i="40" s="1"/>
  <c r="Y40" i="40"/>
  <c r="AA40" i="40"/>
  <c r="AH59" i="40"/>
  <c r="F59" i="40"/>
  <c r="G59" i="40" s="1"/>
  <c r="M62" i="40"/>
  <c r="D63" i="40"/>
  <c r="F43" i="40"/>
  <c r="G43" i="40" s="1"/>
  <c r="AH43" i="40"/>
  <c r="A47" i="40"/>
  <c r="AH50" i="40"/>
  <c r="D64" i="40"/>
  <c r="A64" i="40"/>
  <c r="AH58" i="40"/>
  <c r="F58" i="40"/>
  <c r="G58" i="40" s="1"/>
  <c r="N81" i="40"/>
  <c r="F48" i="40"/>
  <c r="G48" i="40" s="1"/>
  <c r="L81" i="40"/>
  <c r="F42" i="40"/>
  <c r="G42" i="40" s="1"/>
  <c r="N57" i="40"/>
  <c r="D65" i="40"/>
  <c r="M85" i="40"/>
  <c r="L70" i="40"/>
  <c r="F61" i="40"/>
  <c r="G61" i="40" s="1"/>
  <c r="S61" i="40" s="1"/>
  <c r="L97" i="40"/>
  <c r="L71" i="40"/>
  <c r="U82" i="40"/>
  <c r="F63" i="40"/>
  <c r="G63" i="40" s="1"/>
  <c r="AU63" i="40" s="1"/>
  <c r="AH64" i="40"/>
  <c r="F64" i="40"/>
  <c r="G64" i="40" s="1"/>
  <c r="P75" i="40"/>
  <c r="M94" i="40"/>
  <c r="F104" i="40"/>
  <c r="G104" i="40" s="1"/>
  <c r="M86" i="40"/>
  <c r="F96" i="40"/>
  <c r="G96" i="40" s="1"/>
  <c r="N106" i="40"/>
  <c r="L106" i="40"/>
  <c r="S90" i="40"/>
  <c r="R90" i="40"/>
  <c r="Q90" i="40"/>
  <c r="BA90" i="40" s="1"/>
  <c r="N99" i="40"/>
  <c r="L99" i="40"/>
  <c r="L129" i="40"/>
  <c r="AB115" i="40"/>
  <c r="Y115" i="40"/>
  <c r="U115" i="40"/>
  <c r="AB106" i="40"/>
  <c r="L118" i="40"/>
  <c r="F123" i="40"/>
  <c r="G123" i="40" s="1"/>
  <c r="Z120" i="40"/>
  <c r="AZ120" i="40" s="1"/>
  <c r="N89" i="39"/>
  <c r="N73" i="39"/>
  <c r="N67" i="39"/>
  <c r="D54" i="39"/>
  <c r="A54" i="39"/>
  <c r="A58" i="39"/>
  <c r="D58" i="39"/>
  <c r="F58" i="39"/>
  <c r="G58" i="39" s="1"/>
  <c r="AA58" i="39" s="1"/>
  <c r="AH34" i="39"/>
  <c r="A28" i="39"/>
  <c r="D12" i="39"/>
  <c r="L9" i="39"/>
  <c r="L11" i="39"/>
  <c r="N3" i="39"/>
  <c r="M3" i="39"/>
  <c r="AG3" i="39" s="1"/>
  <c r="L3" i="39"/>
  <c r="D4" i="39"/>
  <c r="F24" i="39"/>
  <c r="G24" i="39" s="1"/>
  <c r="A8" i="39"/>
  <c r="A16" i="39"/>
  <c r="AH35" i="39"/>
  <c r="F35" i="39"/>
  <c r="G35" i="39" s="1"/>
  <c r="L59" i="39"/>
  <c r="F10" i="39"/>
  <c r="G10" i="39" s="1"/>
  <c r="AE10" i="39" s="1" a="1"/>
  <c r="AE10" i="39" s="1"/>
  <c r="D32" i="39"/>
  <c r="M6" i="39"/>
  <c r="M51" i="39"/>
  <c r="AG51" i="39" s="1"/>
  <c r="N51" i="39"/>
  <c r="L51" i="39"/>
  <c r="F70" i="39"/>
  <c r="G70" i="39" s="1"/>
  <c r="Y108" i="39"/>
  <c r="W108" i="39"/>
  <c r="S66" i="39"/>
  <c r="F75" i="39"/>
  <c r="G75" i="39" s="1"/>
  <c r="S75" i="39" s="1"/>
  <c r="D43" i="39"/>
  <c r="A48" i="39"/>
  <c r="P53" i="39"/>
  <c r="F83" i="39"/>
  <c r="G83" i="39" s="1"/>
  <c r="L94" i="39"/>
  <c r="F98" i="39"/>
  <c r="G98" i="39" s="1"/>
  <c r="W111" i="39"/>
  <c r="D85" i="39"/>
  <c r="F102" i="39"/>
  <c r="G102" i="39" s="1"/>
  <c r="V102" i="39" s="1"/>
  <c r="AY102" i="39" s="1"/>
  <c r="F86" i="39"/>
  <c r="G86" i="39" s="1"/>
  <c r="Q86" i="39" s="1"/>
  <c r="BA86" i="39" s="1"/>
  <c r="M86" i="39"/>
  <c r="L115" i="39"/>
  <c r="N105" i="39"/>
  <c r="F128" i="39"/>
  <c r="G128" i="39" s="1"/>
  <c r="W128" i="39" s="1"/>
  <c r="Z109" i="39"/>
  <c r="AZ109" i="39" s="1"/>
  <c r="F107" i="39"/>
  <c r="G107" i="39" s="1"/>
  <c r="U107" i="39" s="1"/>
  <c r="F116" i="39"/>
  <c r="G116" i="39" s="1"/>
  <c r="F112" i="39"/>
  <c r="G112" i="39" s="1"/>
  <c r="AA112" i="39" s="1"/>
  <c r="R119" i="39"/>
  <c r="F120" i="39"/>
  <c r="G120" i="39" s="1"/>
  <c r="S120" i="39" s="1"/>
  <c r="AA125" i="39"/>
  <c r="W125" i="39"/>
  <c r="R12" i="38"/>
  <c r="D3" i="38"/>
  <c r="A3" i="38"/>
  <c r="A6" i="38"/>
  <c r="D6" i="38"/>
  <c r="D15" i="38"/>
  <c r="A15" i="38"/>
  <c r="N21" i="38"/>
  <c r="L13" i="38"/>
  <c r="N13" i="38"/>
  <c r="F11" i="38"/>
  <c r="G11" i="38" s="1"/>
  <c r="L56" i="38"/>
  <c r="AH23" i="38"/>
  <c r="N44" i="38"/>
  <c r="M44" i="38"/>
  <c r="AG44" i="38" s="1"/>
  <c r="L44" i="38"/>
  <c r="L31" i="38"/>
  <c r="M46" i="38"/>
  <c r="N99" i="38"/>
  <c r="F4" i="38"/>
  <c r="G4" i="38" s="1"/>
  <c r="AU4" i="38" s="1"/>
  <c r="AH4" i="38"/>
  <c r="L8" i="38"/>
  <c r="A12" i="38"/>
  <c r="D13" i="38"/>
  <c r="AH14" i="38"/>
  <c r="N20" i="38"/>
  <c r="D35" i="38"/>
  <c r="A35" i="38"/>
  <c r="AH36" i="38"/>
  <c r="F36" i="38"/>
  <c r="G36" i="38" s="1"/>
  <c r="N37" i="38"/>
  <c r="AH38" i="38"/>
  <c r="F38" i="38"/>
  <c r="G38" i="38" s="1"/>
  <c r="M8" i="38"/>
  <c r="A19" i="38"/>
  <c r="D19" i="38"/>
  <c r="N28" i="38"/>
  <c r="L36" i="38"/>
  <c r="A44" i="38"/>
  <c r="D44" i="38"/>
  <c r="N32" i="38"/>
  <c r="M32" i="38"/>
  <c r="L32" i="38"/>
  <c r="AH62" i="38"/>
  <c r="N39" i="38"/>
  <c r="D45" i="38"/>
  <c r="N53" i="38"/>
  <c r="D47" i="38"/>
  <c r="AH54" i="38"/>
  <c r="M60" i="38"/>
  <c r="AG60" i="38" s="1"/>
  <c r="F72" i="38"/>
  <c r="G72" i="38" s="1"/>
  <c r="AE72" i="38" s="1" a="1"/>
  <c r="AE72" i="38" s="1"/>
  <c r="M102" i="38"/>
  <c r="L102" i="38"/>
  <c r="N102" i="38"/>
  <c r="F50" i="38"/>
  <c r="G50" i="38" s="1"/>
  <c r="S50" i="38" s="1"/>
  <c r="F52" i="38"/>
  <c r="G52" i="38" s="1"/>
  <c r="AB52" i="38" s="1"/>
  <c r="F60" i="38"/>
  <c r="G60" i="38" s="1"/>
  <c r="N80" i="38"/>
  <c r="F77" i="38"/>
  <c r="G77" i="38" s="1"/>
  <c r="A59" i="38"/>
  <c r="N75" i="38"/>
  <c r="N76" i="38"/>
  <c r="F64" i="38"/>
  <c r="G64" i="38" s="1"/>
  <c r="AA64" i="38" s="1"/>
  <c r="AH64" i="38"/>
  <c r="N71" i="38"/>
  <c r="U100" i="38"/>
  <c r="AA100" i="38"/>
  <c r="M86" i="38"/>
  <c r="M88" i="38"/>
  <c r="F84" i="38"/>
  <c r="G84" i="38" s="1"/>
  <c r="F86" i="38"/>
  <c r="G86" i="38" s="1"/>
  <c r="Y86" i="38" s="1"/>
  <c r="A92" i="38"/>
  <c r="F92" i="38"/>
  <c r="G92" i="38" s="1"/>
  <c r="R92" i="38" s="1"/>
  <c r="D123" i="38"/>
  <c r="A123" i="38"/>
  <c r="N103" i="38"/>
  <c r="L103" i="38"/>
  <c r="D124" i="38"/>
  <c r="A124" i="38"/>
  <c r="V110" i="38"/>
  <c r="AY110" i="38" s="1"/>
  <c r="AB110" i="38"/>
  <c r="P128" i="38"/>
  <c r="W123" i="38"/>
  <c r="N126" i="38"/>
  <c r="M126" i="38"/>
  <c r="L126" i="38"/>
  <c r="L115" i="38"/>
  <c r="F116" i="38"/>
  <c r="G116" i="38" s="1"/>
  <c r="S112" i="38"/>
  <c r="Q112" i="38"/>
  <c r="BA112" i="38" s="1"/>
  <c r="F118" i="38"/>
  <c r="G118" i="38" s="1"/>
  <c r="V118" i="38" s="1"/>
  <c r="AY118" i="38" s="1"/>
  <c r="D125" i="38"/>
  <c r="A125" i="38"/>
  <c r="AB128" i="38"/>
  <c r="Q128" i="38"/>
  <c r="BA128" i="38" s="1"/>
  <c r="N116" i="38"/>
  <c r="M118" i="38"/>
  <c r="L118" i="38"/>
  <c r="D122" i="38"/>
  <c r="A122" i="38"/>
  <c r="L125" i="38"/>
  <c r="N73" i="37"/>
  <c r="L104" i="37"/>
  <c r="L58" i="37"/>
  <c r="L20" i="37"/>
  <c r="L76" i="37"/>
  <c r="L107" i="37"/>
  <c r="N113" i="37"/>
  <c r="M20" i="37"/>
  <c r="L4" i="37"/>
  <c r="L85" i="37"/>
  <c r="M122" i="37"/>
  <c r="M4" i="37"/>
  <c r="W78" i="37"/>
  <c r="A17" i="37"/>
  <c r="F25" i="37"/>
  <c r="G25" i="37" s="1"/>
  <c r="S25" i="37" s="1"/>
  <c r="A4" i="37"/>
  <c r="D54" i="37"/>
  <c r="A13" i="37"/>
  <c r="A49" i="37"/>
  <c r="A68" i="37"/>
  <c r="D105" i="37"/>
  <c r="A45" i="37"/>
  <c r="D99" i="37"/>
  <c r="D14" i="37"/>
  <c r="L15" i="37"/>
  <c r="M13" i="37"/>
  <c r="L13" i="37"/>
  <c r="S40" i="37"/>
  <c r="R40" i="37"/>
  <c r="Q18" i="37"/>
  <c r="BA18" i="37" s="1"/>
  <c r="Y18" i="37"/>
  <c r="AU18" i="37"/>
  <c r="N24" i="37"/>
  <c r="M24" i="37"/>
  <c r="AG24" i="37" s="1"/>
  <c r="L24" i="37"/>
  <c r="A30" i="37"/>
  <c r="D30" i="37"/>
  <c r="S18" i="37"/>
  <c r="N21" i="37"/>
  <c r="M21" i="37"/>
  <c r="AG21" i="37" s="1"/>
  <c r="L21" i="37"/>
  <c r="A29" i="37"/>
  <c r="D29" i="37"/>
  <c r="AH33" i="37"/>
  <c r="AH6" i="37"/>
  <c r="AH22" i="37"/>
  <c r="M31" i="37"/>
  <c r="S55" i="37"/>
  <c r="R55" i="37"/>
  <c r="D63" i="37"/>
  <c r="F6" i="37"/>
  <c r="G6" i="37" s="1"/>
  <c r="V6" i="37" s="1"/>
  <c r="AY6" i="37" s="1"/>
  <c r="A10" i="37"/>
  <c r="F14" i="37"/>
  <c r="G14" i="37" s="1"/>
  <c r="W14" i="37" s="1"/>
  <c r="AH14" i="37"/>
  <c r="A18" i="37"/>
  <c r="F22" i="37"/>
  <c r="G22" i="37" s="1"/>
  <c r="AU22" i="37" s="1"/>
  <c r="F24" i="37"/>
  <c r="G24" i="37" s="1"/>
  <c r="AB24" i="37" s="1"/>
  <c r="AH30" i="37"/>
  <c r="N31" i="37"/>
  <c r="D47" i="37"/>
  <c r="AH20" i="37"/>
  <c r="N36" i="37"/>
  <c r="M36" i="37"/>
  <c r="L36" i="37"/>
  <c r="L16" i="37"/>
  <c r="D34" i="37"/>
  <c r="D35" i="37"/>
  <c r="A35" i="37"/>
  <c r="D38" i="37"/>
  <c r="D39" i="37"/>
  <c r="A39" i="37"/>
  <c r="D52" i="37"/>
  <c r="L67" i="37"/>
  <c r="N67" i="37"/>
  <c r="M67" i="37"/>
  <c r="N77" i="37"/>
  <c r="M77" i="37"/>
  <c r="AH18" i="37"/>
  <c r="F39" i="37"/>
  <c r="G39" i="37" s="1"/>
  <c r="AH32" i="37"/>
  <c r="F32" i="37"/>
  <c r="G32" i="37" s="1"/>
  <c r="AH24" i="37"/>
  <c r="AH39" i="37"/>
  <c r="Y72" i="37"/>
  <c r="S72" i="37"/>
  <c r="M38" i="37"/>
  <c r="AG38" i="37" s="1"/>
  <c r="AH38" i="37"/>
  <c r="N39" i="37"/>
  <c r="M39" i="37"/>
  <c r="AG39" i="37" s="1"/>
  <c r="L39" i="37"/>
  <c r="AU40" i="37"/>
  <c r="Q40" i="37"/>
  <c r="BA40" i="37" s="1"/>
  <c r="P40" i="37"/>
  <c r="Y40" i="37"/>
  <c r="A48" i="37"/>
  <c r="D48" i="37"/>
  <c r="M72" i="37"/>
  <c r="A40" i="37"/>
  <c r="AH47" i="37"/>
  <c r="F47" i="37"/>
  <c r="G47" i="37" s="1"/>
  <c r="Q54" i="37"/>
  <c r="BA54" i="37" s="1"/>
  <c r="P54" i="37"/>
  <c r="AU54" i="37"/>
  <c r="S54" i="37"/>
  <c r="A46" i="37"/>
  <c r="F76" i="37"/>
  <c r="G76" i="37" s="1"/>
  <c r="AH48" i="37"/>
  <c r="F48" i="37"/>
  <c r="G48" i="37"/>
  <c r="W48" i="37" s="1"/>
  <c r="AH46" i="37"/>
  <c r="F46" i="37"/>
  <c r="G46" i="37" s="1"/>
  <c r="AB46" i="37" s="1"/>
  <c r="R54" i="37"/>
  <c r="D55" i="37"/>
  <c r="N75" i="37"/>
  <c r="M75" i="37"/>
  <c r="L75" i="37"/>
  <c r="M81" i="37"/>
  <c r="L81" i="37"/>
  <c r="N81" i="37"/>
  <c r="L88" i="37"/>
  <c r="N98" i="37"/>
  <c r="L82" i="37"/>
  <c r="F64" i="37"/>
  <c r="G64" i="37" s="1"/>
  <c r="F65" i="37"/>
  <c r="G65" i="37" s="1"/>
  <c r="F84" i="37"/>
  <c r="G84" i="37" s="1"/>
  <c r="AA84" i="37" s="1"/>
  <c r="F83" i="37"/>
  <c r="G83" i="37" s="1"/>
  <c r="V83" i="37" s="1"/>
  <c r="AY83" i="37" s="1"/>
  <c r="Z78" i="37"/>
  <c r="AZ78" i="37" s="1"/>
  <c r="F81" i="37"/>
  <c r="G81" i="37" s="1"/>
  <c r="F91" i="37"/>
  <c r="G91" i="37" s="1"/>
  <c r="W91" i="37" s="1"/>
  <c r="F94" i="37"/>
  <c r="G94" i="37" s="1"/>
  <c r="F95" i="37"/>
  <c r="G95" i="37" s="1"/>
  <c r="F103" i="37"/>
  <c r="G103" i="37" s="1"/>
  <c r="N105" i="37"/>
  <c r="M105" i="37"/>
  <c r="F87" i="37"/>
  <c r="G87" i="37" s="1"/>
  <c r="D102" i="37"/>
  <c r="L89" i="37"/>
  <c r="M89" i="37"/>
  <c r="L97" i="37"/>
  <c r="M99" i="37"/>
  <c r="L99" i="37"/>
  <c r="N99" i="37"/>
  <c r="F101" i="37"/>
  <c r="G101" i="37" s="1"/>
  <c r="M115" i="37"/>
  <c r="N115" i="37"/>
  <c r="L126" i="37"/>
  <c r="F112" i="37"/>
  <c r="G112" i="37" s="1"/>
  <c r="AA112" i="37" s="1"/>
  <c r="AE107" i="37" a="1"/>
  <c r="AE107" i="37" s="1"/>
  <c r="F128" i="37"/>
  <c r="G128" i="37" s="1"/>
  <c r="M129" i="37"/>
  <c r="M112" i="37"/>
  <c r="M113" i="37"/>
  <c r="M119" i="37"/>
  <c r="M121" i="37"/>
  <c r="L122" i="37"/>
  <c r="L120" i="37"/>
  <c r="L61" i="36"/>
  <c r="M110" i="36"/>
  <c r="D23" i="36"/>
  <c r="D42" i="36"/>
  <c r="AH7" i="36"/>
  <c r="D47" i="36"/>
  <c r="D18" i="36"/>
  <c r="D45" i="36"/>
  <c r="A80" i="36"/>
  <c r="D10" i="36"/>
  <c r="D26" i="36"/>
  <c r="L3" i="36"/>
  <c r="M12" i="36"/>
  <c r="AG12" i="36" s="1"/>
  <c r="L12" i="36"/>
  <c r="N12" i="36"/>
  <c r="A20" i="36"/>
  <c r="D20" i="36"/>
  <c r="N32" i="36"/>
  <c r="N5" i="36"/>
  <c r="L19" i="36"/>
  <c r="M20" i="36"/>
  <c r="L20" i="36"/>
  <c r="N20" i="36"/>
  <c r="N9" i="36"/>
  <c r="M9" i="36"/>
  <c r="A10" i="36"/>
  <c r="L21" i="36"/>
  <c r="N21" i="36"/>
  <c r="M21" i="36"/>
  <c r="M29" i="36"/>
  <c r="L29" i="36"/>
  <c r="N29" i="36"/>
  <c r="M33" i="36"/>
  <c r="F12" i="36"/>
  <c r="G12" i="36" s="1"/>
  <c r="F14" i="36"/>
  <c r="G14" i="36" s="1"/>
  <c r="F22" i="36"/>
  <c r="G22" i="36" s="1"/>
  <c r="AH22" i="36"/>
  <c r="D27" i="36"/>
  <c r="D29" i="36"/>
  <c r="A33" i="36"/>
  <c r="A8" i="36"/>
  <c r="A16" i="36"/>
  <c r="F20" i="36"/>
  <c r="G20" i="36" s="1"/>
  <c r="AH20" i="36"/>
  <c r="L24" i="36"/>
  <c r="A28" i="36"/>
  <c r="A30" i="36"/>
  <c r="D44" i="36"/>
  <c r="A44" i="36"/>
  <c r="AH10" i="36"/>
  <c r="M24" i="36"/>
  <c r="M26" i="36"/>
  <c r="M34" i="36"/>
  <c r="L39" i="36"/>
  <c r="M45" i="36"/>
  <c r="F36" i="36"/>
  <c r="G36" i="36" s="1"/>
  <c r="W36" i="36" s="1"/>
  <c r="AH2" i="36"/>
  <c r="L6" i="36"/>
  <c r="F5" i="36"/>
  <c r="G5" i="36" s="1"/>
  <c r="AB5" i="36" s="1"/>
  <c r="A17" i="36"/>
  <c r="AH36" i="36"/>
  <c r="AH39" i="36"/>
  <c r="F39" i="36"/>
  <c r="G39" i="36" s="1"/>
  <c r="AU39" i="36" s="1"/>
  <c r="AH42" i="36"/>
  <c r="M60" i="36"/>
  <c r="AH53" i="36"/>
  <c r="F53" i="36"/>
  <c r="G53" i="36" s="1"/>
  <c r="AE53" i="36" s="1" a="1"/>
  <c r="AE53" i="36" s="1"/>
  <c r="A42" i="36"/>
  <c r="L53" i="36"/>
  <c r="M53" i="36"/>
  <c r="L54" i="36"/>
  <c r="M63" i="36"/>
  <c r="AG63" i="36" s="1"/>
  <c r="N52" i="36"/>
  <c r="L52" i="36"/>
  <c r="M52" i="36"/>
  <c r="P45" i="36"/>
  <c r="N57" i="36"/>
  <c r="L57" i="36"/>
  <c r="M57" i="36"/>
  <c r="L62" i="36"/>
  <c r="Y54" i="36"/>
  <c r="W54" i="36"/>
  <c r="M59" i="36"/>
  <c r="AG59" i="36" s="1"/>
  <c r="F67" i="36"/>
  <c r="G67" i="36" s="1"/>
  <c r="AH46" i="36"/>
  <c r="D59" i="36"/>
  <c r="A59" i="36"/>
  <c r="L72" i="36"/>
  <c r="F56" i="36"/>
  <c r="G56" i="36" s="1"/>
  <c r="N65" i="36"/>
  <c r="M65" i="36"/>
  <c r="L65" i="36"/>
  <c r="M68" i="36"/>
  <c r="L68" i="36"/>
  <c r="N72" i="36"/>
  <c r="F51" i="36"/>
  <c r="G51" i="36" s="1"/>
  <c r="F55" i="36"/>
  <c r="G55" i="36" s="1"/>
  <c r="P55" i="36" s="1"/>
  <c r="D58" i="36"/>
  <c r="A58" i="36"/>
  <c r="M66" i="36"/>
  <c r="F50" i="36"/>
  <c r="G50" i="36" s="1"/>
  <c r="L66" i="36"/>
  <c r="F81" i="36"/>
  <c r="G81" i="36" s="1"/>
  <c r="R81" i="36" s="1"/>
  <c r="A64" i="36"/>
  <c r="N73" i="36"/>
  <c r="L73" i="36"/>
  <c r="F79" i="36"/>
  <c r="G79" i="36" s="1"/>
  <c r="AB79" i="36" s="1"/>
  <c r="M84" i="36"/>
  <c r="N84" i="36"/>
  <c r="L84" i="36"/>
  <c r="M61" i="36"/>
  <c r="N74" i="36"/>
  <c r="M74" i="36"/>
  <c r="D75" i="36"/>
  <c r="A75" i="36"/>
  <c r="M76" i="36"/>
  <c r="N76" i="36"/>
  <c r="L74" i="36"/>
  <c r="F75" i="36"/>
  <c r="G75" i="36" s="1"/>
  <c r="L76" i="36"/>
  <c r="M79" i="36"/>
  <c r="N90" i="36"/>
  <c r="L90" i="36"/>
  <c r="M90" i="36"/>
  <c r="AE102" i="36" a="1"/>
  <c r="AE102" i="36" s="1"/>
  <c r="V102" i="36"/>
  <c r="AY102" i="36" s="1"/>
  <c r="Y102" i="36"/>
  <c r="M89" i="36"/>
  <c r="L89" i="36"/>
  <c r="N89" i="36"/>
  <c r="AB102" i="36"/>
  <c r="L112" i="36"/>
  <c r="N112" i="36"/>
  <c r="N123" i="36"/>
  <c r="M123" i="36"/>
  <c r="L123" i="36"/>
  <c r="M102" i="36"/>
  <c r="L102" i="36"/>
  <c r="D110" i="36"/>
  <c r="A110" i="36"/>
  <c r="L103" i="36"/>
  <c r="F93" i="36"/>
  <c r="G93" i="36" s="1"/>
  <c r="N100" i="36"/>
  <c r="F101" i="36"/>
  <c r="G101" i="36" s="1"/>
  <c r="V101" i="36" s="1"/>
  <c r="AY101" i="36" s="1"/>
  <c r="M100" i="36"/>
  <c r="N109" i="36"/>
  <c r="M101" i="36"/>
  <c r="M125" i="36"/>
  <c r="L125" i="36"/>
  <c r="N115" i="36"/>
  <c r="M115" i="36"/>
  <c r="F120" i="36"/>
  <c r="G120" i="36" s="1"/>
  <c r="Z120" i="36" s="1"/>
  <c r="AZ120" i="36" s="1"/>
  <c r="L118" i="36"/>
  <c r="L126" i="36"/>
  <c r="F111" i="36"/>
  <c r="G111" i="36" s="1"/>
  <c r="Q111" i="36" s="1"/>
  <c r="BA111" i="36" s="1"/>
  <c r="F127" i="36"/>
  <c r="G127" i="36" s="1"/>
  <c r="L128" i="36"/>
  <c r="M73" i="35"/>
  <c r="N73" i="35"/>
  <c r="M71" i="35"/>
  <c r="M101" i="35"/>
  <c r="L40" i="35"/>
  <c r="L69" i="35"/>
  <c r="L85" i="35"/>
  <c r="L93" i="35"/>
  <c r="M40" i="35"/>
  <c r="N85" i="35"/>
  <c r="N93" i="35"/>
  <c r="M16" i="35"/>
  <c r="A25" i="35"/>
  <c r="AA11" i="35"/>
  <c r="A46" i="35"/>
  <c r="D53" i="35"/>
  <c r="A6" i="35"/>
  <c r="D11" i="35"/>
  <c r="P18" i="35"/>
  <c r="A62" i="35"/>
  <c r="A63" i="35"/>
  <c r="L3" i="35"/>
  <c r="A8" i="35"/>
  <c r="D2" i="35"/>
  <c r="N8" i="35"/>
  <c r="M8" i="35"/>
  <c r="L8" i="35"/>
  <c r="M23" i="35"/>
  <c r="L23" i="35"/>
  <c r="N23" i="35"/>
  <c r="N15" i="35"/>
  <c r="M15" i="35"/>
  <c r="L15" i="35"/>
  <c r="N20" i="35"/>
  <c r="L31" i="35"/>
  <c r="M31" i="35"/>
  <c r="N31" i="35"/>
  <c r="Z12" i="35"/>
  <c r="AZ12" i="35" s="1"/>
  <c r="AB12" i="35"/>
  <c r="W12" i="35"/>
  <c r="V12" i="35"/>
  <c r="AY12" i="35" s="1"/>
  <c r="AE12" i="35" a="1"/>
  <c r="AE12" i="35" s="1"/>
  <c r="U12" i="35"/>
  <c r="AU12" i="35"/>
  <c r="D7" i="35"/>
  <c r="L33" i="35"/>
  <c r="M33" i="35"/>
  <c r="N33" i="35"/>
  <c r="F4" i="35"/>
  <c r="G4" i="35" s="1"/>
  <c r="P4" i="35" s="1"/>
  <c r="Z11" i="35"/>
  <c r="AZ11" i="35" s="1"/>
  <c r="F15" i="35"/>
  <c r="G15" i="35" s="1"/>
  <c r="S15" i="35" s="1"/>
  <c r="N16" i="35"/>
  <c r="AH26" i="35"/>
  <c r="N17" i="35"/>
  <c r="M17" i="35"/>
  <c r="L17" i="35"/>
  <c r="M26" i="35"/>
  <c r="AB11" i="35"/>
  <c r="D35" i="35"/>
  <c r="A35" i="35"/>
  <c r="U11" i="35"/>
  <c r="AE11" i="35" a="1"/>
  <c r="AE11" i="35" s="1"/>
  <c r="AB13" i="35"/>
  <c r="R35" i="35"/>
  <c r="V11" i="35"/>
  <c r="AY11" i="35" s="1"/>
  <c r="D20" i="35"/>
  <c r="A20" i="35"/>
  <c r="D22" i="35"/>
  <c r="A22" i="35"/>
  <c r="L32" i="35"/>
  <c r="M32" i="35"/>
  <c r="W11" i="35"/>
  <c r="W13" i="35"/>
  <c r="F20" i="35"/>
  <c r="G20" i="35" s="1"/>
  <c r="AA20" i="35" s="1"/>
  <c r="D23" i="35"/>
  <c r="N32" i="35"/>
  <c r="Q35" i="35"/>
  <c r="BA35" i="35" s="1"/>
  <c r="S18" i="35"/>
  <c r="Q18" i="35"/>
  <c r="BA18" i="35" s="1"/>
  <c r="A30" i="35"/>
  <c r="L38" i="35"/>
  <c r="N53" i="35"/>
  <c r="F28" i="35"/>
  <c r="G28" i="35" s="1"/>
  <c r="AA28" i="35" s="1"/>
  <c r="F30" i="35"/>
  <c r="G30" i="35" s="1"/>
  <c r="F32" i="35"/>
  <c r="G32" i="35"/>
  <c r="F33" i="35"/>
  <c r="G33" i="35" s="1"/>
  <c r="A36" i="35"/>
  <c r="U48" i="35"/>
  <c r="AH58" i="35"/>
  <c r="F58" i="35"/>
  <c r="G58" i="35" s="1"/>
  <c r="P47" i="35"/>
  <c r="F54" i="35"/>
  <c r="G54" i="35" s="1"/>
  <c r="V54" i="35" s="1"/>
  <c r="AY54" i="35" s="1"/>
  <c r="R55" i="35"/>
  <c r="AU55" i="35"/>
  <c r="AB55" i="35"/>
  <c r="Q55" i="35"/>
  <c r="BA55" i="35" s="1"/>
  <c r="AA55" i="35"/>
  <c r="U55" i="35"/>
  <c r="M56" i="35"/>
  <c r="AG56" i="35" s="1"/>
  <c r="N56" i="35"/>
  <c r="L56" i="35"/>
  <c r="Z59" i="35"/>
  <c r="AZ59" i="35" s="1"/>
  <c r="L41" i="35"/>
  <c r="N47" i="35"/>
  <c r="M47" i="35"/>
  <c r="F52" i="35"/>
  <c r="G52" i="35" s="1"/>
  <c r="S53" i="35"/>
  <c r="Q53" i="35"/>
  <c r="BA53" i="35" s="1"/>
  <c r="M54" i="35"/>
  <c r="N54" i="35"/>
  <c r="L54" i="35"/>
  <c r="W42" i="35"/>
  <c r="U42" i="35"/>
  <c r="AA42" i="35"/>
  <c r="D43" i="35"/>
  <c r="A43" i="35"/>
  <c r="M55" i="35"/>
  <c r="AG55" i="35" s="1"/>
  <c r="N55" i="35"/>
  <c r="L55" i="35"/>
  <c r="F68" i="35"/>
  <c r="G68" i="35" s="1"/>
  <c r="Q68" i="35" s="1"/>
  <c r="BA68" i="35" s="1"/>
  <c r="W71" i="35"/>
  <c r="S71" i="35"/>
  <c r="Z71" i="35"/>
  <c r="AZ71" i="35" s="1"/>
  <c r="P71" i="35"/>
  <c r="AA71" i="35"/>
  <c r="Y71" i="35"/>
  <c r="U71" i="35"/>
  <c r="AB71" i="35"/>
  <c r="A64" i="35"/>
  <c r="F73" i="35"/>
  <c r="G73" i="35" s="1"/>
  <c r="A47" i="35"/>
  <c r="L61" i="35"/>
  <c r="L62" i="35"/>
  <c r="N71" i="35"/>
  <c r="L77" i="35"/>
  <c r="M77" i="35"/>
  <c r="N77" i="35"/>
  <c r="N61" i="35"/>
  <c r="N62" i="35"/>
  <c r="N87" i="35"/>
  <c r="L87" i="35"/>
  <c r="M87" i="35"/>
  <c r="N69" i="35"/>
  <c r="F82" i="35"/>
  <c r="G82" i="35" s="1"/>
  <c r="N78" i="35"/>
  <c r="M78" i="35"/>
  <c r="L82" i="35"/>
  <c r="N82" i="35"/>
  <c r="M86" i="35"/>
  <c r="L86" i="35"/>
  <c r="R114" i="35"/>
  <c r="L78" i="35"/>
  <c r="M82" i="35"/>
  <c r="N86" i="35"/>
  <c r="F89" i="35"/>
  <c r="G89" i="35" s="1"/>
  <c r="R89" i="35" s="1"/>
  <c r="L89" i="35"/>
  <c r="F76" i="35"/>
  <c r="G76" i="35" s="1"/>
  <c r="W76" i="35" s="1"/>
  <c r="M79" i="35"/>
  <c r="L79" i="35"/>
  <c r="F94" i="35"/>
  <c r="G94" i="35" s="1"/>
  <c r="W94" i="35" s="1"/>
  <c r="N94" i="35"/>
  <c r="F81" i="35"/>
  <c r="G81" i="35" s="1"/>
  <c r="F91" i="35"/>
  <c r="G91" i="35" s="1"/>
  <c r="N122" i="35"/>
  <c r="L122" i="35"/>
  <c r="M122" i="35"/>
  <c r="L113" i="35"/>
  <c r="M113" i="35"/>
  <c r="N102" i="35"/>
  <c r="M102" i="35"/>
  <c r="F116" i="35"/>
  <c r="G116" i="35" s="1"/>
  <c r="L102" i="35"/>
  <c r="F108" i="35"/>
  <c r="G108" i="35" s="1"/>
  <c r="AE108" i="35" s="1" a="1"/>
  <c r="AE108" i="35" s="1"/>
  <c r="N110" i="35"/>
  <c r="M110" i="35"/>
  <c r="L110" i="35"/>
  <c r="N116" i="35"/>
  <c r="M116" i="35"/>
  <c r="L116" i="35"/>
  <c r="L126" i="35"/>
  <c r="M108" i="35"/>
  <c r="L108" i="35"/>
  <c r="D114" i="35"/>
  <c r="A114" i="35"/>
  <c r="A119" i="35"/>
  <c r="N111" i="35"/>
  <c r="M117" i="35"/>
  <c r="L117" i="35"/>
  <c r="L111" i="35"/>
  <c r="N117" i="35"/>
  <c r="N124" i="35"/>
  <c r="M124" i="35"/>
  <c r="L124" i="35"/>
  <c r="AS114" i="35"/>
  <c r="AF114" i="35" s="1"/>
  <c r="S114" i="35"/>
  <c r="Q114" i="35"/>
  <c r="BA114" i="35" s="1"/>
  <c r="D118" i="35"/>
  <c r="A118" i="35"/>
  <c r="N120" i="35"/>
  <c r="L120" i="35"/>
  <c r="N30" i="34"/>
  <c r="L38" i="34"/>
  <c r="L40" i="34"/>
  <c r="L55" i="34"/>
  <c r="L69" i="34"/>
  <c r="M55" i="34"/>
  <c r="W11" i="34"/>
  <c r="M16" i="34"/>
  <c r="M68" i="34"/>
  <c r="L30" i="34"/>
  <c r="M6" i="34"/>
  <c r="N116" i="34"/>
  <c r="D8" i="34"/>
  <c r="P49" i="34"/>
  <c r="A126" i="34"/>
  <c r="A122" i="34"/>
  <c r="D37" i="34"/>
  <c r="D49" i="34"/>
  <c r="AH4" i="34"/>
  <c r="F4" i="34"/>
  <c r="G4" i="34" s="1"/>
  <c r="A2" i="34"/>
  <c r="N9" i="34"/>
  <c r="D18" i="34"/>
  <c r="A18" i="34"/>
  <c r="A11" i="34"/>
  <c r="D11" i="34"/>
  <c r="A15" i="34"/>
  <c r="D15" i="34"/>
  <c r="Q11" i="34"/>
  <c r="BA11" i="34" s="1"/>
  <c r="D5" i="34"/>
  <c r="D10" i="34"/>
  <c r="A10" i="34"/>
  <c r="L11" i="34"/>
  <c r="D26" i="34"/>
  <c r="A26" i="34"/>
  <c r="N19" i="34"/>
  <c r="F8" i="34"/>
  <c r="G8" i="34" s="1"/>
  <c r="L14" i="34"/>
  <c r="D20" i="34"/>
  <c r="A20" i="34"/>
  <c r="A21" i="34"/>
  <c r="F22" i="34"/>
  <c r="G22" i="34" s="1"/>
  <c r="F20" i="34"/>
  <c r="G20" i="34" s="1"/>
  <c r="Y20" i="34" s="1"/>
  <c r="L15" i="34"/>
  <c r="N16" i="34"/>
  <c r="L18" i="34"/>
  <c r="F27" i="34"/>
  <c r="G27" i="34" s="1"/>
  <c r="F29" i="34"/>
  <c r="G29" i="34" s="1"/>
  <c r="D54" i="34"/>
  <c r="A54" i="34"/>
  <c r="AH27" i="34"/>
  <c r="AH28" i="34"/>
  <c r="AH29" i="34"/>
  <c r="M31" i="34"/>
  <c r="N43" i="34"/>
  <c r="A49" i="34"/>
  <c r="Q80" i="34"/>
  <c r="BA80" i="34" s="1"/>
  <c r="AH35" i="34"/>
  <c r="F35" i="34"/>
  <c r="G35" i="34" s="1"/>
  <c r="AH39" i="34"/>
  <c r="F39" i="34"/>
  <c r="G39" i="34" s="1"/>
  <c r="U39" i="34" s="1"/>
  <c r="A42" i="34"/>
  <c r="F48" i="34"/>
  <c r="G48" i="34" s="1"/>
  <c r="S48" i="34" s="1"/>
  <c r="AH48" i="34"/>
  <c r="A31" i="34"/>
  <c r="Q31" i="34"/>
  <c r="BA31" i="34" s="1"/>
  <c r="L32" i="34"/>
  <c r="M39" i="34"/>
  <c r="L39" i="34"/>
  <c r="M48" i="34"/>
  <c r="AG48" i="34" s="1"/>
  <c r="L48" i="34"/>
  <c r="N48" i="34"/>
  <c r="R49" i="34"/>
  <c r="M35" i="34"/>
  <c r="A38" i="34"/>
  <c r="AH24" i="34"/>
  <c r="F24" i="34"/>
  <c r="G24" i="34" s="1"/>
  <c r="Y31" i="34"/>
  <c r="V31" i="34"/>
  <c r="AY31" i="34" s="1"/>
  <c r="D52" i="34"/>
  <c r="M47" i="34"/>
  <c r="AG47" i="34" s="1"/>
  <c r="AH51" i="34"/>
  <c r="F51" i="34"/>
  <c r="G51" i="34" s="1"/>
  <c r="AH59" i="34"/>
  <c r="A47" i="34"/>
  <c r="D93" i="34"/>
  <c r="A93" i="34"/>
  <c r="AH61" i="34"/>
  <c r="M40" i="34"/>
  <c r="M51" i="34"/>
  <c r="F61" i="34"/>
  <c r="G61" i="34" s="1"/>
  <c r="F37" i="34"/>
  <c r="G37" i="34" s="1"/>
  <c r="N68" i="34"/>
  <c r="AS80" i="34"/>
  <c r="AF80" i="34" s="1"/>
  <c r="AS75" i="34"/>
  <c r="AF75" i="34" s="1"/>
  <c r="N69" i="34"/>
  <c r="F72" i="34"/>
  <c r="G72" i="34" s="1"/>
  <c r="Y72" i="34" s="1"/>
  <c r="N74" i="34"/>
  <c r="L74" i="34"/>
  <c r="P75" i="34"/>
  <c r="Q75" i="34"/>
  <c r="BA75" i="34" s="1"/>
  <c r="F55" i="34"/>
  <c r="G55" i="34" s="1"/>
  <c r="Y55" i="34" s="1"/>
  <c r="F58" i="34"/>
  <c r="G58" i="34" s="1"/>
  <c r="F63" i="34"/>
  <c r="G63" i="34" s="1"/>
  <c r="Q63" i="34" s="1"/>
  <c r="BA63" i="34" s="1"/>
  <c r="AA87" i="34"/>
  <c r="Q87" i="34"/>
  <c r="BA87" i="34" s="1"/>
  <c r="BB87" i="34" s="1"/>
  <c r="Z87" i="34"/>
  <c r="AZ87" i="34" s="1"/>
  <c r="AE87" i="34" a="1"/>
  <c r="AE87" i="34" s="1"/>
  <c r="S87" i="34"/>
  <c r="R87" i="34"/>
  <c r="W87" i="34"/>
  <c r="N71" i="34"/>
  <c r="L71" i="34"/>
  <c r="M77" i="34"/>
  <c r="L77" i="34"/>
  <c r="N77" i="34"/>
  <c r="M79" i="34"/>
  <c r="M83" i="34"/>
  <c r="N86" i="34"/>
  <c r="L89" i="34"/>
  <c r="F91" i="34"/>
  <c r="G91" i="34" s="1"/>
  <c r="A88" i="34"/>
  <c r="L109" i="34"/>
  <c r="N109" i="34"/>
  <c r="N87" i="34"/>
  <c r="L87" i="34"/>
  <c r="D90" i="34"/>
  <c r="A90" i="34"/>
  <c r="M85" i="34"/>
  <c r="L86" i="34"/>
  <c r="AE86" i="34" a="1"/>
  <c r="AE86" i="34" s="1"/>
  <c r="M104" i="34"/>
  <c r="N108" i="34"/>
  <c r="F101" i="34"/>
  <c r="G101" i="34" s="1"/>
  <c r="M128" i="34"/>
  <c r="L128" i="34"/>
  <c r="R95" i="34"/>
  <c r="L125" i="34"/>
  <c r="N105" i="34"/>
  <c r="M105" i="34"/>
  <c r="L105" i="34"/>
  <c r="N118" i="34"/>
  <c r="M118" i="34"/>
  <c r="L118" i="34"/>
  <c r="M120" i="34"/>
  <c r="N120" i="34"/>
  <c r="F129" i="34"/>
  <c r="G129" i="34" s="1"/>
  <c r="Z129" i="34" s="1"/>
  <c r="AZ129" i="34" s="1"/>
  <c r="F113" i="34"/>
  <c r="G113" i="34" s="1"/>
  <c r="L129" i="34"/>
  <c r="M129" i="34"/>
  <c r="F108" i="34"/>
  <c r="G108" i="34" s="1"/>
  <c r="W108" i="34" s="1"/>
  <c r="L121" i="34"/>
  <c r="M121" i="34"/>
  <c r="N129" i="34"/>
  <c r="F112" i="34"/>
  <c r="G112" i="34" s="1"/>
  <c r="N117" i="34"/>
  <c r="M117" i="34"/>
  <c r="N124" i="34"/>
  <c r="M124" i="34"/>
  <c r="M112" i="34"/>
  <c r="N112" i="34"/>
  <c r="A128" i="34"/>
  <c r="D128" i="34"/>
  <c r="L116" i="34"/>
  <c r="F128" i="34"/>
  <c r="G128" i="34" s="1"/>
  <c r="R128" i="34" s="1"/>
  <c r="A125" i="34"/>
  <c r="N34" i="33"/>
  <c r="N97" i="33"/>
  <c r="M55" i="33"/>
  <c r="L73" i="33"/>
  <c r="M68" i="33"/>
  <c r="S89" i="33"/>
  <c r="A25" i="33"/>
  <c r="D18" i="33"/>
  <c r="AH25" i="33"/>
  <c r="A57" i="33"/>
  <c r="D64" i="33"/>
  <c r="AH41" i="33"/>
  <c r="N2" i="33"/>
  <c r="M2" i="33"/>
  <c r="L2" i="33"/>
  <c r="N5" i="33"/>
  <c r="L5" i="33"/>
  <c r="R4" i="33"/>
  <c r="Q4" i="33"/>
  <c r="BA4" i="33" s="1"/>
  <c r="P4" i="33"/>
  <c r="AU4" i="33"/>
  <c r="S4" i="33"/>
  <c r="N12" i="33"/>
  <c r="M12" i="33"/>
  <c r="N24" i="33"/>
  <c r="L24" i="33"/>
  <c r="A26" i="33"/>
  <c r="D26" i="33"/>
  <c r="F2" i="33"/>
  <c r="G2" i="33" s="1"/>
  <c r="AA2" i="33" s="1"/>
  <c r="F8" i="33"/>
  <c r="G8" i="33" s="1"/>
  <c r="R8" i="33" s="1"/>
  <c r="L12" i="33"/>
  <c r="AH16" i="33"/>
  <c r="A27" i="33"/>
  <c r="D27" i="33"/>
  <c r="L11" i="33"/>
  <c r="M15" i="33"/>
  <c r="L15" i="33"/>
  <c r="L20" i="33"/>
  <c r="A4" i="33"/>
  <c r="L23" i="33"/>
  <c r="L26" i="33"/>
  <c r="AH28" i="33"/>
  <c r="F28" i="33"/>
  <c r="G28" i="33" s="1"/>
  <c r="A12" i="33"/>
  <c r="AH12" i="33"/>
  <c r="F32" i="33"/>
  <c r="G32" i="33" s="1"/>
  <c r="W32" i="33" s="1"/>
  <c r="N8" i="33"/>
  <c r="AH8" i="33"/>
  <c r="L14" i="33"/>
  <c r="N29" i="33"/>
  <c r="L29" i="33"/>
  <c r="D34" i="33"/>
  <c r="F34" i="33"/>
  <c r="G34" i="33" s="1"/>
  <c r="AH11" i="33"/>
  <c r="F20" i="33"/>
  <c r="G20" i="33" s="1"/>
  <c r="F24" i="33"/>
  <c r="G24" i="33" s="1"/>
  <c r="L31" i="33"/>
  <c r="F68" i="33"/>
  <c r="G68" i="33" s="1"/>
  <c r="M21" i="33"/>
  <c r="AG21" i="33" s="1"/>
  <c r="N60" i="33"/>
  <c r="L60" i="33"/>
  <c r="A47" i="33"/>
  <c r="D47" i="33"/>
  <c r="AH18" i="33"/>
  <c r="F10" i="33"/>
  <c r="G10" i="33" s="1"/>
  <c r="V10" i="33" s="1"/>
  <c r="AY10" i="33" s="1"/>
  <c r="F26" i="33"/>
  <c r="G26" i="33" s="1"/>
  <c r="AH29" i="33"/>
  <c r="AH33" i="33"/>
  <c r="D38" i="33"/>
  <c r="A38" i="33"/>
  <c r="M44" i="33"/>
  <c r="L44" i="33"/>
  <c r="L28" i="33"/>
  <c r="L32" i="33"/>
  <c r="M30" i="33"/>
  <c r="M32" i="33"/>
  <c r="AS99" i="33"/>
  <c r="AF99" i="33" s="1"/>
  <c r="AS89" i="33"/>
  <c r="AF89" i="33" s="1"/>
  <c r="L41" i="33"/>
  <c r="N41" i="33"/>
  <c r="M41" i="33"/>
  <c r="V43" i="33"/>
  <c r="AY43" i="33" s="1"/>
  <c r="M51" i="33"/>
  <c r="L51" i="33"/>
  <c r="AE60" i="33" a="1"/>
  <c r="AE60" i="33" s="1"/>
  <c r="Z60" i="33"/>
  <c r="AZ60" i="33" s="1"/>
  <c r="AH49" i="33"/>
  <c r="F49" i="33"/>
  <c r="G49" i="33" s="1"/>
  <c r="D66" i="33"/>
  <c r="A66" i="33"/>
  <c r="N38" i="33"/>
  <c r="D57" i="33"/>
  <c r="AH42" i="33"/>
  <c r="N54" i="33"/>
  <c r="M54" i="33"/>
  <c r="AG54" i="33" s="1"/>
  <c r="L54" i="33"/>
  <c r="D55" i="33"/>
  <c r="N66" i="33"/>
  <c r="M66" i="33"/>
  <c r="N46" i="33"/>
  <c r="M46" i="33"/>
  <c r="L46" i="33"/>
  <c r="M71" i="33"/>
  <c r="N71" i="33"/>
  <c r="L71" i="33"/>
  <c r="F72" i="33"/>
  <c r="G72" i="33" s="1"/>
  <c r="F84" i="33"/>
  <c r="G84" i="33" s="1"/>
  <c r="V84" i="33" s="1"/>
  <c r="AY84" i="33" s="1"/>
  <c r="N74" i="33"/>
  <c r="L74" i="33"/>
  <c r="D105" i="33"/>
  <c r="A105" i="33"/>
  <c r="F57" i="33"/>
  <c r="G57" i="33" s="1"/>
  <c r="R57" i="33" s="1"/>
  <c r="L61" i="33"/>
  <c r="M75" i="33"/>
  <c r="L76" i="33"/>
  <c r="M76" i="33"/>
  <c r="M87" i="33"/>
  <c r="L87" i="33"/>
  <c r="N91" i="33"/>
  <c r="L91" i="33"/>
  <c r="N76" i="33"/>
  <c r="N89" i="33"/>
  <c r="M89" i="33"/>
  <c r="L89" i="33"/>
  <c r="A61" i="33"/>
  <c r="A62" i="33"/>
  <c r="A64" i="33"/>
  <c r="Q52" i="33"/>
  <c r="BA52" i="33" s="1"/>
  <c r="L94" i="33"/>
  <c r="M94" i="33"/>
  <c r="L81" i="33"/>
  <c r="F87" i="33"/>
  <c r="G87" i="33" s="1"/>
  <c r="V87" i="33" s="1"/>
  <c r="AY87" i="33" s="1"/>
  <c r="AB89" i="33"/>
  <c r="R89" i="33"/>
  <c r="Q89" i="33"/>
  <c r="BA89" i="33" s="1"/>
  <c r="P89" i="33"/>
  <c r="Y89" i="33"/>
  <c r="P91" i="33"/>
  <c r="AB99" i="33"/>
  <c r="R99" i="33"/>
  <c r="P99" i="33"/>
  <c r="W99" i="33"/>
  <c r="N105" i="33"/>
  <c r="M105" i="33"/>
  <c r="M112" i="33"/>
  <c r="L112" i="33"/>
  <c r="N112" i="33"/>
  <c r="D98" i="33"/>
  <c r="L99" i="33"/>
  <c r="N125" i="33"/>
  <c r="M125" i="33"/>
  <c r="N107" i="33"/>
  <c r="L107" i="33"/>
  <c r="F120" i="33"/>
  <c r="G120" i="33" s="1"/>
  <c r="V120" i="33" s="1"/>
  <c r="AY120" i="33" s="1"/>
  <c r="Q99" i="33"/>
  <c r="BA99" i="33" s="1"/>
  <c r="N102" i="33"/>
  <c r="V99" i="33"/>
  <c r="AY99" i="33" s="1"/>
  <c r="F112" i="33"/>
  <c r="G112" i="33" s="1"/>
  <c r="F129" i="33"/>
  <c r="G129" i="33" s="1"/>
  <c r="AA129" i="33" s="1"/>
  <c r="N118" i="33"/>
  <c r="M120" i="33"/>
  <c r="L120" i="33"/>
  <c r="N120" i="33"/>
  <c r="L129" i="33"/>
  <c r="A129" i="33"/>
  <c r="M111" i="33"/>
  <c r="N129" i="33"/>
  <c r="F113" i="33"/>
  <c r="G113" i="33" s="1"/>
  <c r="AB113" i="33" s="1"/>
  <c r="F128" i="33"/>
  <c r="G128" i="33" s="1"/>
  <c r="M117" i="33"/>
  <c r="L119" i="33"/>
  <c r="M105" i="32"/>
  <c r="N114" i="32"/>
  <c r="L77" i="32"/>
  <c r="M90" i="32"/>
  <c r="N91" i="32"/>
  <c r="M77" i="32"/>
  <c r="N26" i="32"/>
  <c r="N122" i="32"/>
  <c r="A9" i="32"/>
  <c r="AH17" i="32"/>
  <c r="D44" i="32"/>
  <c r="D49" i="32"/>
  <c r="N14" i="32"/>
  <c r="M14" i="32"/>
  <c r="AG14" i="32" s="1"/>
  <c r="L14" i="32"/>
  <c r="A2" i="32"/>
  <c r="D2" i="32"/>
  <c r="L2" i="32"/>
  <c r="AH6" i="32"/>
  <c r="F6" i="32"/>
  <c r="G6" i="32" s="1"/>
  <c r="R6" i="32" s="1"/>
  <c r="F2" i="32"/>
  <c r="G2" i="32" s="1"/>
  <c r="Z2" i="32" s="1"/>
  <c r="AZ2" i="32" s="1"/>
  <c r="F12" i="32"/>
  <c r="G12" i="32" s="1"/>
  <c r="P22" i="32"/>
  <c r="AU22" i="32"/>
  <c r="W22" i="32"/>
  <c r="AB22" i="32"/>
  <c r="Q22" i="32"/>
  <c r="BA22" i="32" s="1"/>
  <c r="BB22" i="32" s="1"/>
  <c r="AH37" i="32"/>
  <c r="F37" i="32"/>
  <c r="G37" i="32"/>
  <c r="AH12" i="32"/>
  <c r="AH4" i="32"/>
  <c r="M15" i="32"/>
  <c r="L15" i="32"/>
  <c r="AH18" i="32"/>
  <c r="F18" i="32"/>
  <c r="G18" i="32" s="1"/>
  <c r="AH2" i="32"/>
  <c r="P27" i="32"/>
  <c r="A7" i="32"/>
  <c r="AE19" i="32" a="1"/>
  <c r="AE19" i="32" s="1"/>
  <c r="M22" i="32"/>
  <c r="AH11" i="32"/>
  <c r="AB19" i="32"/>
  <c r="Y19" i="32"/>
  <c r="W19" i="32"/>
  <c r="N22" i="32"/>
  <c r="F28" i="32"/>
  <c r="G28" i="32" s="1"/>
  <c r="R28" i="32" s="1"/>
  <c r="AH28" i="32"/>
  <c r="A39" i="32"/>
  <c r="D39" i="32"/>
  <c r="U21" i="32"/>
  <c r="AU21" i="32"/>
  <c r="A21" i="32"/>
  <c r="A20" i="32"/>
  <c r="AH20" i="32"/>
  <c r="A26" i="32"/>
  <c r="D36" i="32"/>
  <c r="A36" i="32"/>
  <c r="AH26" i="32"/>
  <c r="F29" i="32"/>
  <c r="G29" i="32" s="1"/>
  <c r="R29" i="32" s="1"/>
  <c r="A32" i="32"/>
  <c r="N33" i="32"/>
  <c r="AH36" i="32"/>
  <c r="F36" i="32"/>
  <c r="G36" i="32" s="1"/>
  <c r="A27" i="32"/>
  <c r="N30" i="32"/>
  <c r="M30" i="32"/>
  <c r="D34" i="32"/>
  <c r="A34" i="32"/>
  <c r="AE38" i="32" a="1"/>
  <c r="AE38" i="32" s="1"/>
  <c r="AB38" i="32"/>
  <c r="AA38" i="32"/>
  <c r="F20" i="32"/>
  <c r="G20" i="32" s="1"/>
  <c r="F26" i="32"/>
  <c r="G26" i="32" s="1"/>
  <c r="AH27" i="32"/>
  <c r="L30" i="32"/>
  <c r="A35" i="32"/>
  <c r="D35" i="32"/>
  <c r="N32" i="32"/>
  <c r="AH59" i="32"/>
  <c r="F59" i="32"/>
  <c r="G59" i="32" s="1"/>
  <c r="R59" i="32" s="1"/>
  <c r="N40" i="32"/>
  <c r="M37" i="32"/>
  <c r="A52" i="32"/>
  <c r="D52" i="32"/>
  <c r="N55" i="32"/>
  <c r="AH35" i="32"/>
  <c r="F35" i="32"/>
  <c r="G35" i="32" s="1"/>
  <c r="N37" i="32"/>
  <c r="Q45" i="32"/>
  <c r="BA45" i="32" s="1"/>
  <c r="P45" i="32"/>
  <c r="W66" i="32"/>
  <c r="AE66" i="32" a="1"/>
  <c r="AE66" i="32" s="1"/>
  <c r="U66" i="32"/>
  <c r="AB66" i="32"/>
  <c r="Q66" i="32"/>
  <c r="BA66" i="32" s="1"/>
  <c r="BB66" i="32" s="1"/>
  <c r="AA66" i="32"/>
  <c r="Z66" i="32"/>
  <c r="AZ66" i="32" s="1"/>
  <c r="Y66" i="32"/>
  <c r="R66" i="32"/>
  <c r="R42" i="32"/>
  <c r="N48" i="32"/>
  <c r="A50" i="32"/>
  <c r="D50" i="32"/>
  <c r="N65" i="32"/>
  <c r="AH42" i="32"/>
  <c r="AH44" i="32"/>
  <c r="AH52" i="32"/>
  <c r="N84" i="32"/>
  <c r="M84" i="32"/>
  <c r="L84" i="32"/>
  <c r="A49" i="32"/>
  <c r="F50" i="32"/>
  <c r="G50" i="32" s="1"/>
  <c r="AA50" i="32" s="1"/>
  <c r="F51" i="32"/>
  <c r="G51" i="32" s="1"/>
  <c r="L54" i="32"/>
  <c r="M54" i="32"/>
  <c r="A62" i="32"/>
  <c r="D62" i="32"/>
  <c r="A64" i="32"/>
  <c r="D64" i="32"/>
  <c r="A65" i="32"/>
  <c r="D65" i="32"/>
  <c r="D67" i="32"/>
  <c r="M70" i="32"/>
  <c r="N70" i="32"/>
  <c r="M81" i="32"/>
  <c r="F105" i="32"/>
  <c r="G105" i="32" s="1"/>
  <c r="Z105" i="32" s="1"/>
  <c r="AZ105" i="32" s="1"/>
  <c r="F75" i="32"/>
  <c r="G75" i="32" s="1"/>
  <c r="M76" i="32"/>
  <c r="D80" i="32"/>
  <c r="F82" i="32"/>
  <c r="G82" i="32" s="1"/>
  <c r="Z73" i="32"/>
  <c r="AZ73" i="32" s="1"/>
  <c r="N76" i="32"/>
  <c r="M99" i="32"/>
  <c r="L99" i="32"/>
  <c r="N99" i="32"/>
  <c r="L75" i="32"/>
  <c r="N92" i="32"/>
  <c r="F106" i="32"/>
  <c r="G106" i="32" s="1"/>
  <c r="W106" i="32" s="1"/>
  <c r="L82" i="32"/>
  <c r="F107" i="32"/>
  <c r="G107" i="32" s="1"/>
  <c r="F114" i="32"/>
  <c r="G114" i="32" s="1"/>
  <c r="N116" i="32"/>
  <c r="M116" i="32"/>
  <c r="L116" i="32"/>
  <c r="F93" i="32"/>
  <c r="G93" i="32" s="1"/>
  <c r="AS93" i="32" s="1"/>
  <c r="AF93" i="32" s="1"/>
  <c r="M100" i="32"/>
  <c r="N109" i="32"/>
  <c r="M109" i="32"/>
  <c r="L109" i="32"/>
  <c r="L127" i="32"/>
  <c r="F113" i="32"/>
  <c r="G113" i="32" s="1"/>
  <c r="N117" i="32"/>
  <c r="M117" i="32"/>
  <c r="N124" i="32"/>
  <c r="L124" i="32"/>
  <c r="F120" i="32"/>
  <c r="G120" i="32" s="1"/>
  <c r="M125" i="32"/>
  <c r="N125" i="32"/>
  <c r="L125" i="32"/>
  <c r="F128" i="32"/>
  <c r="G128" i="32" s="1"/>
  <c r="R128" i="32" s="1"/>
  <c r="M114" i="32"/>
  <c r="F129" i="32"/>
  <c r="G129" i="32" s="1"/>
  <c r="AS129" i="32" s="1"/>
  <c r="AF129" i="32" s="1"/>
  <c r="N25" i="31"/>
  <c r="M25" i="31"/>
  <c r="N17" i="31"/>
  <c r="L118" i="31"/>
  <c r="N18" i="31"/>
  <c r="L111" i="31"/>
  <c r="L119" i="31"/>
  <c r="M127" i="31"/>
  <c r="W22" i="31"/>
  <c r="A10" i="31"/>
  <c r="D58" i="31"/>
  <c r="A2" i="31"/>
  <c r="R5" i="31"/>
  <c r="Q5" i="31"/>
  <c r="BA5" i="31" s="1"/>
  <c r="AA28" i="31"/>
  <c r="M7" i="31"/>
  <c r="AG7" i="31" s="1"/>
  <c r="L6" i="31"/>
  <c r="N6" i="31"/>
  <c r="M6" i="31"/>
  <c r="M15" i="31"/>
  <c r="L15" i="31"/>
  <c r="D8" i="31"/>
  <c r="A8" i="31"/>
  <c r="A11" i="31"/>
  <c r="D11" i="31"/>
  <c r="L14" i="31"/>
  <c r="M14" i="31"/>
  <c r="N14" i="31"/>
  <c r="L29" i="31"/>
  <c r="D28" i="31"/>
  <c r="A28" i="31"/>
  <c r="N21" i="31"/>
  <c r="AH21" i="31"/>
  <c r="AH8" i="31"/>
  <c r="D14" i="31"/>
  <c r="D74" i="31"/>
  <c r="AA14" i="31"/>
  <c r="A19" i="31"/>
  <c r="S22" i="31"/>
  <c r="AA22" i="31"/>
  <c r="Q22" i="31"/>
  <c r="BA22" i="31" s="1"/>
  <c r="Z22" i="31"/>
  <c r="AZ22" i="31" s="1"/>
  <c r="AU22" i="31"/>
  <c r="A26" i="31"/>
  <c r="AH4" i="31"/>
  <c r="L28" i="31"/>
  <c r="S30" i="31"/>
  <c r="R30" i="31"/>
  <c r="A35" i="31"/>
  <c r="D35" i="31"/>
  <c r="D6" i="31"/>
  <c r="AH7" i="31"/>
  <c r="L8" i="31"/>
  <c r="F12" i="31"/>
  <c r="G12" i="31" s="1"/>
  <c r="L16" i="31"/>
  <c r="L22" i="31"/>
  <c r="D33" i="31"/>
  <c r="A33" i="31"/>
  <c r="D42" i="31"/>
  <c r="A42" i="31"/>
  <c r="N57" i="31"/>
  <c r="N61" i="31"/>
  <c r="L61" i="31"/>
  <c r="M61" i="31"/>
  <c r="F15" i="31"/>
  <c r="G15" i="31" s="1"/>
  <c r="Q15" i="31" s="1"/>
  <c r="BA15" i="31" s="1"/>
  <c r="M16" i="31"/>
  <c r="M22" i="31"/>
  <c r="AG22" i="31" s="1"/>
  <c r="D29" i="31"/>
  <c r="N30" i="31"/>
  <c r="L30" i="31"/>
  <c r="AU30" i="31"/>
  <c r="D106" i="31"/>
  <c r="A38" i="31"/>
  <c r="F16" i="31"/>
  <c r="G16" i="31" s="1"/>
  <c r="AE16" i="31" s="1" a="1"/>
  <c r="AE16" i="31" s="1"/>
  <c r="F21" i="31"/>
  <c r="G21" i="31" s="1"/>
  <c r="U21" i="31" s="1"/>
  <c r="V14" i="31"/>
  <c r="AY14" i="31" s="1"/>
  <c r="M33" i="31"/>
  <c r="AH28" i="31"/>
  <c r="D31" i="31"/>
  <c r="A31" i="31"/>
  <c r="M37" i="31"/>
  <c r="N37" i="31"/>
  <c r="L37" i="31"/>
  <c r="D50" i="31"/>
  <c r="A50" i="31"/>
  <c r="AH22" i="31"/>
  <c r="D30" i="31"/>
  <c r="A30" i="31"/>
  <c r="D62" i="31"/>
  <c r="A62" i="31"/>
  <c r="F31" i="31"/>
  <c r="G31" i="31" s="1"/>
  <c r="F120" i="31"/>
  <c r="G120" i="31" s="1"/>
  <c r="AS120" i="31" s="1"/>
  <c r="AF120" i="31" s="1"/>
  <c r="N48" i="31"/>
  <c r="L48" i="31"/>
  <c r="M48" i="31"/>
  <c r="D54" i="31"/>
  <c r="A54" i="31"/>
  <c r="D56" i="31"/>
  <c r="A56" i="31"/>
  <c r="N63" i="31"/>
  <c r="L92" i="31"/>
  <c r="N92" i="31"/>
  <c r="M92" i="31"/>
  <c r="L38" i="31"/>
  <c r="M53" i="31"/>
  <c r="AG53" i="31" s="1"/>
  <c r="N62" i="31"/>
  <c r="L62" i="31"/>
  <c r="F32" i="31"/>
  <c r="G32" i="31" s="1"/>
  <c r="W32" i="31" s="1"/>
  <c r="M38" i="31"/>
  <c r="R55" i="31"/>
  <c r="Q55" i="31"/>
  <c r="BA55" i="31" s="1"/>
  <c r="S55" i="31"/>
  <c r="AU55" i="31"/>
  <c r="M62" i="31"/>
  <c r="D61" i="31"/>
  <c r="A61" i="31"/>
  <c r="F76" i="31"/>
  <c r="G76" i="31" s="1"/>
  <c r="AB76" i="31" s="1"/>
  <c r="M94" i="31"/>
  <c r="F39" i="31"/>
  <c r="G39" i="31" s="1"/>
  <c r="R39" i="31" s="1"/>
  <c r="F43" i="31"/>
  <c r="G43" i="31" s="1"/>
  <c r="Z43" i="31" s="1"/>
  <c r="AZ43" i="31" s="1"/>
  <c r="AH45" i="31"/>
  <c r="F45" i="31"/>
  <c r="G45" i="31" s="1"/>
  <c r="AH47" i="31"/>
  <c r="F47" i="31"/>
  <c r="G47" i="31" s="1"/>
  <c r="D55" i="31"/>
  <c r="A55" i="31"/>
  <c r="D60" i="31"/>
  <c r="A60" i="31"/>
  <c r="M69" i="31"/>
  <c r="L69" i="31"/>
  <c r="M45" i="31"/>
  <c r="L45" i="31"/>
  <c r="D46" i="31"/>
  <c r="A46" i="31"/>
  <c r="L47" i="31"/>
  <c r="D48" i="31"/>
  <c r="A48" i="31"/>
  <c r="D65" i="31"/>
  <c r="A65" i="31"/>
  <c r="M68" i="31"/>
  <c r="AH40" i="31"/>
  <c r="N45" i="31"/>
  <c r="AH46" i="31"/>
  <c r="F46" i="31"/>
  <c r="G46" i="31" s="1"/>
  <c r="N47" i="31"/>
  <c r="AH48" i="31"/>
  <c r="L71" i="31"/>
  <c r="F78" i="31"/>
  <c r="G78" i="31" s="1"/>
  <c r="N84" i="31"/>
  <c r="M84" i="31"/>
  <c r="L84" i="31"/>
  <c r="D89" i="31"/>
  <c r="A89" i="31"/>
  <c r="N54" i="31"/>
  <c r="L54" i="31"/>
  <c r="M85" i="31"/>
  <c r="L85" i="31"/>
  <c r="D83" i="31"/>
  <c r="A83" i="31"/>
  <c r="F84" i="31"/>
  <c r="G84" i="31" s="1"/>
  <c r="F112" i="31"/>
  <c r="G112" i="31" s="1"/>
  <c r="W112" i="31" s="1"/>
  <c r="AH53" i="31"/>
  <c r="AH54" i="31"/>
  <c r="AH55" i="31"/>
  <c r="AH56" i="31"/>
  <c r="D85" i="31"/>
  <c r="A85" i="31"/>
  <c r="F60" i="31"/>
  <c r="G60" i="31" s="1"/>
  <c r="U60" i="31" s="1"/>
  <c r="F61" i="31"/>
  <c r="G61" i="31" s="1"/>
  <c r="AB61" i="31" s="1"/>
  <c r="F62" i="31"/>
  <c r="G62" i="31" s="1"/>
  <c r="Z62" i="31" s="1"/>
  <c r="AZ62" i="31" s="1"/>
  <c r="F63" i="31"/>
  <c r="G63" i="31" s="1"/>
  <c r="W63" i="31" s="1"/>
  <c r="F64" i="31"/>
  <c r="G64" i="31" s="1"/>
  <c r="AB64" i="31" s="1"/>
  <c r="F77" i="31"/>
  <c r="G77" i="31" s="1"/>
  <c r="R77" i="31" s="1"/>
  <c r="L86" i="31"/>
  <c r="L102" i="31"/>
  <c r="N101" i="31"/>
  <c r="M101" i="31"/>
  <c r="L93" i="31"/>
  <c r="M93" i="31"/>
  <c r="N93" i="31"/>
  <c r="N110" i="31"/>
  <c r="N117" i="31"/>
  <c r="L117" i="31"/>
  <c r="F100" i="31"/>
  <c r="G100" i="31"/>
  <c r="AB100" i="31" s="1"/>
  <c r="M117" i="31"/>
  <c r="F102" i="31"/>
  <c r="G102" i="31" s="1"/>
  <c r="AS102" i="31" s="1"/>
  <c r="AF102" i="31" s="1"/>
  <c r="F103" i="31"/>
  <c r="G103" i="31"/>
  <c r="AS103" i="31" s="1"/>
  <c r="F108" i="31"/>
  <c r="G108" i="31" s="1"/>
  <c r="AA108" i="31" s="1"/>
  <c r="D112" i="31"/>
  <c r="M109" i="31"/>
  <c r="M112" i="31"/>
  <c r="F116" i="31"/>
  <c r="G116" i="31" s="1"/>
  <c r="U116" i="31" s="1"/>
  <c r="F124" i="31"/>
  <c r="G124" i="31" s="1"/>
  <c r="AB124" i="31" s="1"/>
  <c r="F111" i="31"/>
  <c r="G111" i="31" s="1"/>
  <c r="R111" i="31" s="1"/>
  <c r="F119" i="31"/>
  <c r="G119" i="31" s="1"/>
  <c r="D114" i="31"/>
  <c r="L72" i="30"/>
  <c r="L74" i="30"/>
  <c r="M74" i="30"/>
  <c r="M92" i="30"/>
  <c r="M86" i="30"/>
  <c r="M78" i="30"/>
  <c r="A57" i="30"/>
  <c r="A17" i="30"/>
  <c r="V50" i="30"/>
  <c r="AY50" i="30" s="1"/>
  <c r="D28" i="30"/>
  <c r="D24" i="30"/>
  <c r="AH36" i="30"/>
  <c r="A8" i="30"/>
  <c r="A18" i="30"/>
  <c r="AH18" i="30"/>
  <c r="A4" i="30"/>
  <c r="D4" i="30"/>
  <c r="D18" i="30"/>
  <c r="F4" i="30"/>
  <c r="G4" i="30" s="1"/>
  <c r="P4" i="30" s="1"/>
  <c r="F15" i="30"/>
  <c r="G15" i="30" s="1"/>
  <c r="A15" i="30"/>
  <c r="M14" i="30"/>
  <c r="L14" i="30"/>
  <c r="M15" i="30"/>
  <c r="AG15" i="30" s="1"/>
  <c r="A23" i="30"/>
  <c r="D23" i="30"/>
  <c r="D27" i="30"/>
  <c r="AH26" i="30"/>
  <c r="L16" i="30"/>
  <c r="D11" i="30"/>
  <c r="A7" i="30"/>
  <c r="M27" i="30"/>
  <c r="AG27" i="30" s="1"/>
  <c r="A28" i="30"/>
  <c r="AH7" i="30"/>
  <c r="D17" i="30"/>
  <c r="AH24" i="30"/>
  <c r="F27" i="30"/>
  <c r="G27" i="30" s="1"/>
  <c r="P27" i="30" s="1"/>
  <c r="M30" i="30"/>
  <c r="M46" i="30"/>
  <c r="AG46" i="30" s="1"/>
  <c r="D57" i="30"/>
  <c r="A33" i="30"/>
  <c r="D33" i="30"/>
  <c r="AH38" i="30"/>
  <c r="A34" i="30"/>
  <c r="D34" i="30"/>
  <c r="A38" i="30"/>
  <c r="D38" i="30"/>
  <c r="M26" i="30"/>
  <c r="L33" i="30"/>
  <c r="N26" i="30"/>
  <c r="AH33" i="30"/>
  <c r="M38" i="30"/>
  <c r="L38" i="30"/>
  <c r="N38" i="30"/>
  <c r="AH42" i="30"/>
  <c r="Y35" i="30"/>
  <c r="D51" i="30"/>
  <c r="A51" i="30"/>
  <c r="D43" i="30"/>
  <c r="A43" i="30"/>
  <c r="N47" i="30"/>
  <c r="M47" i="30"/>
  <c r="AB50" i="30"/>
  <c r="R50" i="30"/>
  <c r="AA50" i="30"/>
  <c r="M56" i="30"/>
  <c r="AE57" i="30" a="1"/>
  <c r="AE57" i="30" s="1"/>
  <c r="AU57" i="30"/>
  <c r="AB57" i="30"/>
  <c r="AA57" i="30"/>
  <c r="Z57" i="30"/>
  <c r="AZ57" i="30" s="1"/>
  <c r="M64" i="30"/>
  <c r="M66" i="30"/>
  <c r="N66" i="30"/>
  <c r="L66" i="30"/>
  <c r="A44" i="30"/>
  <c r="D47" i="30"/>
  <c r="A47" i="30"/>
  <c r="L42" i="30"/>
  <c r="M42" i="30"/>
  <c r="AG42" i="30" s="1"/>
  <c r="AH44" i="30"/>
  <c r="N54" i="30"/>
  <c r="L54" i="30"/>
  <c r="A55" i="30"/>
  <c r="U57" i="30"/>
  <c r="AH43" i="30"/>
  <c r="M50" i="30"/>
  <c r="Y57" i="30"/>
  <c r="A83" i="30"/>
  <c r="N97" i="30"/>
  <c r="M97" i="30"/>
  <c r="L97" i="30"/>
  <c r="AH50" i="30"/>
  <c r="AH51" i="30"/>
  <c r="AH52" i="30"/>
  <c r="N85" i="30"/>
  <c r="D64" i="30"/>
  <c r="A64" i="30"/>
  <c r="A58" i="30"/>
  <c r="L75" i="30"/>
  <c r="P81" i="30"/>
  <c r="N87" i="30"/>
  <c r="N82" i="30"/>
  <c r="M82" i="30"/>
  <c r="L82" i="30"/>
  <c r="M94" i="30"/>
  <c r="L94" i="30"/>
  <c r="N103" i="30"/>
  <c r="M105" i="30"/>
  <c r="N101" i="30"/>
  <c r="M101" i="30"/>
  <c r="L101" i="30"/>
  <c r="F123" i="30"/>
  <c r="G123" i="30" s="1"/>
  <c r="M108" i="30"/>
  <c r="Z103" i="30"/>
  <c r="AZ103" i="30" s="1"/>
  <c r="L108" i="30"/>
  <c r="N89" i="30"/>
  <c r="M89" i="30"/>
  <c r="N109" i="30"/>
  <c r="M109" i="30"/>
  <c r="L89" i="30"/>
  <c r="L115" i="30"/>
  <c r="D119" i="30"/>
  <c r="N123" i="30"/>
  <c r="M123" i="30"/>
  <c r="L123" i="30"/>
  <c r="F112" i="30"/>
  <c r="G112" i="30" s="1"/>
  <c r="AS112" i="30" s="1"/>
  <c r="AF112" i="30" s="1"/>
  <c r="N119" i="30"/>
  <c r="F125" i="30"/>
  <c r="G125" i="30" s="1"/>
  <c r="N128" i="30"/>
  <c r="M120" i="30"/>
  <c r="L120" i="30"/>
  <c r="N120" i="30"/>
  <c r="L126" i="30"/>
  <c r="M117" i="30"/>
  <c r="M122" i="30"/>
  <c r="D125" i="30"/>
  <c r="D120" i="30"/>
  <c r="D118" i="43"/>
  <c r="A84" i="43"/>
  <c r="D84" i="43"/>
  <c r="D116" i="43"/>
  <c r="A116" i="43"/>
  <c r="D22" i="43"/>
  <c r="A22" i="43"/>
  <c r="D119" i="43"/>
  <c r="A119" i="43"/>
  <c r="A19" i="43"/>
  <c r="A89" i="43"/>
  <c r="D50" i="43"/>
  <c r="A50" i="43"/>
  <c r="D46" i="43"/>
  <c r="A46" i="43"/>
  <c r="D14" i="43"/>
  <c r="A14" i="43"/>
  <c r="A27" i="43"/>
  <c r="D27" i="43"/>
  <c r="P7" i="43"/>
  <c r="A83" i="43"/>
  <c r="D83" i="43"/>
  <c r="D54" i="43"/>
  <c r="A54" i="43"/>
  <c r="D17" i="43"/>
  <c r="A17" i="43"/>
  <c r="D11" i="43"/>
  <c r="A11" i="43"/>
  <c r="A39" i="43"/>
  <c r="D39" i="43"/>
  <c r="D56" i="43"/>
  <c r="A56" i="43"/>
  <c r="D9" i="43"/>
  <c r="A9" i="43"/>
  <c r="S62" i="43"/>
  <c r="A61" i="43"/>
  <c r="D61" i="43"/>
  <c r="Q25" i="43"/>
  <c r="BA25" i="43" s="1"/>
  <c r="P25" i="43"/>
  <c r="AU25" i="43"/>
  <c r="S25" i="43"/>
  <c r="R25" i="43"/>
  <c r="A57" i="43"/>
  <c r="D57" i="43"/>
  <c r="A53" i="43"/>
  <c r="D53" i="43"/>
  <c r="A117" i="43"/>
  <c r="D117" i="43"/>
  <c r="A59" i="43"/>
  <c r="D59" i="43"/>
  <c r="A62" i="43"/>
  <c r="D62" i="43"/>
  <c r="D44" i="43"/>
  <c r="A44" i="43"/>
  <c r="D3" i="43"/>
  <c r="A3" i="43"/>
  <c r="R23" i="43"/>
  <c r="Q23" i="43"/>
  <c r="BA23" i="43" s="1"/>
  <c r="AU9" i="43"/>
  <c r="S9" i="43"/>
  <c r="D55" i="43"/>
  <c r="A55" i="43"/>
  <c r="D48" i="43"/>
  <c r="A48" i="43"/>
  <c r="R53" i="43"/>
  <c r="Q53" i="43"/>
  <c r="BA53" i="43" s="1"/>
  <c r="D25" i="43"/>
  <c r="A25" i="43"/>
  <c r="D126" i="42"/>
  <c r="A126" i="42"/>
  <c r="D127" i="42"/>
  <c r="A127" i="42"/>
  <c r="D10" i="42"/>
  <c r="S44" i="42"/>
  <c r="P44" i="42"/>
  <c r="S51" i="42"/>
  <c r="P51" i="42"/>
  <c r="A54" i="42"/>
  <c r="D54" i="42"/>
  <c r="D40" i="42"/>
  <c r="A40" i="42"/>
  <c r="A56" i="42"/>
  <c r="D56" i="42"/>
  <c r="P46" i="42"/>
  <c r="AU46" i="42"/>
  <c r="D2" i="42"/>
  <c r="AB108" i="42"/>
  <c r="P108" i="42"/>
  <c r="R43" i="42"/>
  <c r="A53" i="42"/>
  <c r="D53" i="42"/>
  <c r="D8" i="42"/>
  <c r="A8" i="42"/>
  <c r="D125" i="42"/>
  <c r="A125" i="42"/>
  <c r="AU53" i="42"/>
  <c r="D13" i="42"/>
  <c r="A13" i="42"/>
  <c r="D18" i="42"/>
  <c r="A18" i="42"/>
  <c r="A128" i="42"/>
  <c r="D128" i="42"/>
  <c r="D90" i="42"/>
  <c r="A90" i="42"/>
  <c r="D61" i="42"/>
  <c r="A61" i="42"/>
  <c r="D45" i="42"/>
  <c r="A45" i="42"/>
  <c r="A55" i="42"/>
  <c r="D55" i="42"/>
  <c r="A48" i="42"/>
  <c r="D48" i="42"/>
  <c r="D27" i="42"/>
  <c r="A27" i="42"/>
  <c r="D22" i="42"/>
  <c r="A22" i="42"/>
  <c r="D69" i="41"/>
  <c r="A69" i="41"/>
  <c r="A71" i="41"/>
  <c r="D57" i="41"/>
  <c r="A57" i="41"/>
  <c r="A17" i="41"/>
  <c r="D17" i="41"/>
  <c r="D12" i="41"/>
  <c r="A12" i="41"/>
  <c r="D53" i="41"/>
  <c r="A53" i="41"/>
  <c r="D67" i="41"/>
  <c r="D32" i="41"/>
  <c r="A32" i="41"/>
  <c r="A104" i="41"/>
  <c r="D104" i="41"/>
  <c r="D31" i="41"/>
  <c r="A31" i="41"/>
  <c r="A72" i="41"/>
  <c r="D33" i="41"/>
  <c r="D63" i="41"/>
  <c r="A63" i="41"/>
  <c r="AB64" i="41"/>
  <c r="D19" i="41"/>
  <c r="A19" i="41"/>
  <c r="A105" i="41"/>
  <c r="D105" i="41"/>
  <c r="D59" i="41"/>
  <c r="A59" i="41"/>
  <c r="D29" i="41"/>
  <c r="A29" i="41"/>
  <c r="D5" i="41"/>
  <c r="A5" i="41"/>
  <c r="D2" i="41"/>
  <c r="A2" i="41"/>
  <c r="D55" i="41"/>
  <c r="A55" i="41"/>
  <c r="D21" i="41"/>
  <c r="A21" i="41"/>
  <c r="D28" i="41"/>
  <c r="A28" i="41"/>
  <c r="D64" i="41"/>
  <c r="A64" i="41"/>
  <c r="A65" i="41"/>
  <c r="D65" i="41"/>
  <c r="A101" i="41"/>
  <c r="D60" i="41"/>
  <c r="A60" i="41"/>
  <c r="A36" i="41"/>
  <c r="D36" i="41"/>
  <c r="D18" i="40"/>
  <c r="A18" i="40"/>
  <c r="D76" i="40"/>
  <c r="A76" i="40"/>
  <c r="D32" i="40"/>
  <c r="A32" i="40"/>
  <c r="D54" i="40"/>
  <c r="A54" i="40"/>
  <c r="D53" i="40"/>
  <c r="A53" i="40"/>
  <c r="D46" i="40"/>
  <c r="D24" i="40"/>
  <c r="A24" i="40"/>
  <c r="D75" i="40"/>
  <c r="A75" i="40"/>
  <c r="D109" i="40"/>
  <c r="A109" i="40"/>
  <c r="D48" i="40"/>
  <c r="A48" i="40"/>
  <c r="D38" i="40"/>
  <c r="A38" i="40"/>
  <c r="D79" i="40"/>
  <c r="A79" i="40"/>
  <c r="W10" i="40"/>
  <c r="D106" i="40"/>
  <c r="A106" i="40"/>
  <c r="S48" i="40"/>
  <c r="D51" i="40"/>
  <c r="A51" i="40"/>
  <c r="D19" i="40"/>
  <c r="A19" i="40"/>
  <c r="S123" i="40"/>
  <c r="Q59" i="40"/>
  <c r="BA59" i="40" s="1"/>
  <c r="AU59" i="40"/>
  <c r="S59" i="40"/>
  <c r="R59" i="40"/>
  <c r="P59" i="40"/>
  <c r="D31" i="40"/>
  <c r="A31" i="40"/>
  <c r="D14" i="40"/>
  <c r="A14" i="40"/>
  <c r="D3" i="40"/>
  <c r="A3" i="40"/>
  <c r="D56" i="40"/>
  <c r="A56" i="40"/>
  <c r="A13" i="40"/>
  <c r="D13" i="40"/>
  <c r="A74" i="40"/>
  <c r="D74" i="40"/>
  <c r="D55" i="40"/>
  <c r="A55" i="40"/>
  <c r="A39" i="40"/>
  <c r="D39" i="40"/>
  <c r="AU43" i="40"/>
  <c r="A35" i="40"/>
  <c r="D35" i="40"/>
  <c r="A7" i="40"/>
  <c r="D7" i="40"/>
  <c r="D77" i="40"/>
  <c r="A77" i="40"/>
  <c r="D62" i="39"/>
  <c r="A62" i="39"/>
  <c r="D18" i="39"/>
  <c r="A18" i="39"/>
  <c r="D55" i="39"/>
  <c r="A55" i="39"/>
  <c r="D50" i="39"/>
  <c r="A50" i="39"/>
  <c r="A88" i="39"/>
  <c r="D88" i="39"/>
  <c r="D44" i="39"/>
  <c r="A44" i="39"/>
  <c r="D86" i="39"/>
  <c r="A86" i="39"/>
  <c r="D14" i="39"/>
  <c r="A14" i="39"/>
  <c r="A85" i="39"/>
  <c r="D42" i="39"/>
  <c r="A42" i="39"/>
  <c r="Y10" i="39"/>
  <c r="D13" i="39"/>
  <c r="A13" i="39"/>
  <c r="D2" i="39"/>
  <c r="A2" i="39"/>
  <c r="A37" i="39"/>
  <c r="D37" i="39"/>
  <c r="AU35" i="39"/>
  <c r="A24" i="39"/>
  <c r="D24" i="39"/>
  <c r="D114" i="39"/>
  <c r="A114" i="39"/>
  <c r="D35" i="39"/>
  <c r="A35" i="39"/>
  <c r="D10" i="39"/>
  <c r="A10" i="39"/>
  <c r="W86" i="39"/>
  <c r="D6" i="39"/>
  <c r="A6" i="39"/>
  <c r="AA107" i="39"/>
  <c r="D56" i="38"/>
  <c r="A56" i="38"/>
  <c r="D21" i="38"/>
  <c r="A21" i="38"/>
  <c r="D38" i="38"/>
  <c r="A38" i="38"/>
  <c r="A54" i="38"/>
  <c r="D54" i="38"/>
  <c r="D23" i="38"/>
  <c r="A23" i="38"/>
  <c r="D36" i="38"/>
  <c r="A36" i="38"/>
  <c r="D46" i="38"/>
  <c r="A46" i="38"/>
  <c r="D126" i="38"/>
  <c r="A126" i="38"/>
  <c r="Z4" i="38"/>
  <c r="AZ4" i="38" s="1"/>
  <c r="Y4" i="38"/>
  <c r="A128" i="38"/>
  <c r="D128" i="38"/>
  <c r="D64" i="38"/>
  <c r="A64" i="38"/>
  <c r="D30" i="38"/>
  <c r="A30" i="38"/>
  <c r="A48" i="38"/>
  <c r="D48" i="38"/>
  <c r="D11" i="38"/>
  <c r="A11" i="38"/>
  <c r="A63" i="38"/>
  <c r="D63" i="38"/>
  <c r="D29" i="38"/>
  <c r="A29" i="38"/>
  <c r="A55" i="38"/>
  <c r="D55" i="38"/>
  <c r="D8" i="38"/>
  <c r="A8" i="38"/>
  <c r="D4" i="38"/>
  <c r="A4" i="38"/>
  <c r="D32" i="38"/>
  <c r="A32" i="38"/>
  <c r="D91" i="38"/>
  <c r="A91" i="38"/>
  <c r="U118" i="38"/>
  <c r="D28" i="38"/>
  <c r="A28" i="38"/>
  <c r="A40" i="38"/>
  <c r="D40" i="38"/>
  <c r="D2" i="38"/>
  <c r="A2" i="38"/>
  <c r="D60" i="38"/>
  <c r="A60" i="38"/>
  <c r="D31" i="38"/>
  <c r="A31" i="38"/>
  <c r="D39" i="38"/>
  <c r="A39" i="38"/>
  <c r="W52" i="38"/>
  <c r="AU52" i="38"/>
  <c r="AA52" i="38"/>
  <c r="Z52" i="38"/>
  <c r="AZ52" i="38" s="1"/>
  <c r="Q52" i="38"/>
  <c r="BA52" i="38" s="1"/>
  <c r="BB52" i="38" s="1"/>
  <c r="A37" i="38"/>
  <c r="D37" i="38"/>
  <c r="A27" i="38"/>
  <c r="D27" i="38"/>
  <c r="A62" i="38"/>
  <c r="D62" i="38"/>
  <c r="D129" i="38"/>
  <c r="A129" i="38"/>
  <c r="D34" i="38"/>
  <c r="A34" i="38"/>
  <c r="A26" i="38"/>
  <c r="D26" i="38"/>
  <c r="A61" i="38"/>
  <c r="D61" i="38"/>
  <c r="D49" i="37"/>
  <c r="D41" i="37"/>
  <c r="A41" i="37"/>
  <c r="A105" i="37"/>
  <c r="A94" i="37"/>
  <c r="D94" i="37"/>
  <c r="D91" i="37"/>
  <c r="A91" i="37"/>
  <c r="D92" i="37"/>
  <c r="A92" i="37"/>
  <c r="D16" i="37"/>
  <c r="A16" i="37"/>
  <c r="D5" i="37"/>
  <c r="A5" i="37"/>
  <c r="D126" i="37"/>
  <c r="A126" i="37"/>
  <c r="Y112" i="37"/>
  <c r="D98" i="37"/>
  <c r="A98" i="37"/>
  <c r="U64" i="37"/>
  <c r="AA64" i="37"/>
  <c r="AE64" i="37" a="1"/>
  <c r="AE64" i="37" s="1"/>
  <c r="AB64" i="37"/>
  <c r="Y64" i="37"/>
  <c r="A66" i="37"/>
  <c r="D66" i="37"/>
  <c r="A129" i="37"/>
  <c r="D129" i="37"/>
  <c r="D127" i="37"/>
  <c r="A127" i="37"/>
  <c r="D97" i="37"/>
  <c r="A97" i="37"/>
  <c r="D27" i="37"/>
  <c r="A27" i="37"/>
  <c r="D124" i="37"/>
  <c r="A124" i="37"/>
  <c r="D60" i="37"/>
  <c r="A60" i="37"/>
  <c r="D44" i="37"/>
  <c r="A44" i="37"/>
  <c r="D11" i="37"/>
  <c r="A11" i="37"/>
  <c r="D19" i="37"/>
  <c r="A19" i="37"/>
  <c r="A67" i="37"/>
  <c r="D67" i="37"/>
  <c r="D59" i="37"/>
  <c r="A59" i="37"/>
  <c r="AS83" i="37"/>
  <c r="AF83" i="37" s="1"/>
  <c r="Y83" i="37"/>
  <c r="D58" i="37"/>
  <c r="A58" i="37"/>
  <c r="D62" i="37"/>
  <c r="A62" i="37"/>
  <c r="D26" i="37"/>
  <c r="A26" i="37"/>
  <c r="D15" i="37"/>
  <c r="A15" i="37"/>
  <c r="D70" i="37"/>
  <c r="A70" i="37"/>
  <c r="Y94" i="37"/>
  <c r="W94" i="37"/>
  <c r="D42" i="37"/>
  <c r="A42" i="37"/>
  <c r="A33" i="37"/>
  <c r="D33" i="37"/>
  <c r="D8" i="37"/>
  <c r="A8" i="37"/>
  <c r="A101" i="37"/>
  <c r="D101" i="37"/>
  <c r="AB47" i="37"/>
  <c r="A32" i="37"/>
  <c r="D32" i="37"/>
  <c r="AU24" i="37"/>
  <c r="AE128" i="37" a="1"/>
  <c r="AE128" i="37" s="1"/>
  <c r="AE32" i="37" a="1"/>
  <c r="AE32" i="37" s="1"/>
  <c r="U32" i="37"/>
  <c r="AA32" i="37"/>
  <c r="AU32" i="37"/>
  <c r="W32" i="37"/>
  <c r="AB32" i="37"/>
  <c r="Z32" i="37"/>
  <c r="AZ32" i="37" s="1"/>
  <c r="Y32" i="37"/>
  <c r="D3" i="37"/>
  <c r="A3" i="37"/>
  <c r="A103" i="37"/>
  <c r="D103" i="37"/>
  <c r="D61" i="37"/>
  <c r="A61" i="37"/>
  <c r="Q22" i="37"/>
  <c r="BA22" i="37" s="1"/>
  <c r="P22" i="37"/>
  <c r="D7" i="37"/>
  <c r="A7" i="37"/>
  <c r="D125" i="37"/>
  <c r="A125" i="37"/>
  <c r="D63" i="36"/>
  <c r="A63" i="36"/>
  <c r="D7" i="36"/>
  <c r="A7" i="36"/>
  <c r="D74" i="36"/>
  <c r="A74" i="36"/>
  <c r="A18" i="36"/>
  <c r="D34" i="36"/>
  <c r="A34" i="36"/>
  <c r="A26" i="36"/>
  <c r="D71" i="36"/>
  <c r="A71" i="36"/>
  <c r="D98" i="36"/>
  <c r="A98" i="36"/>
  <c r="D103" i="36"/>
  <c r="A103" i="36"/>
  <c r="D104" i="36"/>
  <c r="A104" i="36"/>
  <c r="D106" i="36"/>
  <c r="A106" i="36"/>
  <c r="A108" i="36"/>
  <c r="D108" i="36"/>
  <c r="A77" i="36"/>
  <c r="D77" i="36"/>
  <c r="D57" i="36"/>
  <c r="A57" i="36"/>
  <c r="D6" i="36"/>
  <c r="A6" i="36"/>
  <c r="D5" i="36"/>
  <c r="A5" i="36"/>
  <c r="A12" i="36"/>
  <c r="D12" i="36"/>
  <c r="A112" i="36"/>
  <c r="D112" i="36"/>
  <c r="D56" i="36"/>
  <c r="A56" i="36"/>
  <c r="A15" i="36"/>
  <c r="D15" i="36"/>
  <c r="D101" i="36"/>
  <c r="A101" i="36"/>
  <c r="U75" i="36"/>
  <c r="A50" i="36"/>
  <c r="D50" i="36"/>
  <c r="D25" i="36"/>
  <c r="A25" i="36"/>
  <c r="A40" i="36"/>
  <c r="D40" i="36"/>
  <c r="V127" i="36"/>
  <c r="AY127" i="36" s="1"/>
  <c r="Q127" i="36"/>
  <c r="BA127" i="36" s="1"/>
  <c r="A81" i="36"/>
  <c r="D81" i="36"/>
  <c r="A49" i="36"/>
  <c r="D49" i="36"/>
  <c r="D22" i="36"/>
  <c r="A22" i="36"/>
  <c r="D2" i="36"/>
  <c r="A2" i="36"/>
  <c r="AE50" i="36" a="1"/>
  <c r="AE50" i="36" s="1"/>
  <c r="D52" i="36"/>
  <c r="A52" i="36"/>
  <c r="D3" i="36"/>
  <c r="A3" i="36"/>
  <c r="Z22" i="36"/>
  <c r="AZ22" i="36" s="1"/>
  <c r="P22" i="36"/>
  <c r="AB22" i="36"/>
  <c r="Y22" i="36"/>
  <c r="AE22" i="36" a="1"/>
  <c r="AE22" i="36" s="1"/>
  <c r="U22" i="36"/>
  <c r="AA22" i="36"/>
  <c r="D100" i="36"/>
  <c r="A100" i="36"/>
  <c r="D72" i="36"/>
  <c r="A72" i="36"/>
  <c r="D53" i="36"/>
  <c r="A53" i="36"/>
  <c r="D65" i="36"/>
  <c r="A65" i="36"/>
  <c r="A37" i="36"/>
  <c r="D37" i="36"/>
  <c r="D51" i="36"/>
  <c r="A51" i="36"/>
  <c r="D62" i="36"/>
  <c r="A62" i="36"/>
  <c r="D55" i="36"/>
  <c r="A55" i="36"/>
  <c r="AU53" i="36"/>
  <c r="D14" i="36"/>
  <c r="A14" i="36"/>
  <c r="D11" i="36"/>
  <c r="A11" i="36"/>
  <c r="D13" i="36"/>
  <c r="A13" i="36"/>
  <c r="A70" i="36"/>
  <c r="D70" i="36"/>
  <c r="A4" i="36"/>
  <c r="D4" i="36"/>
  <c r="S20" i="36"/>
  <c r="A105" i="36"/>
  <c r="D105" i="36"/>
  <c r="D39" i="36"/>
  <c r="A39" i="36"/>
  <c r="D19" i="36"/>
  <c r="A19" i="36"/>
  <c r="A21" i="36"/>
  <c r="D21" i="36"/>
  <c r="W12" i="36"/>
  <c r="V12" i="36"/>
  <c r="AY12" i="36" s="1"/>
  <c r="U12" i="36"/>
  <c r="S12" i="36"/>
  <c r="AB12" i="36"/>
  <c r="R12" i="36"/>
  <c r="Y12" i="36"/>
  <c r="Z12" i="36"/>
  <c r="AZ12" i="36" s="1"/>
  <c r="P12" i="36"/>
  <c r="A121" i="35"/>
  <c r="D121" i="35"/>
  <c r="D25" i="35"/>
  <c r="A108" i="35"/>
  <c r="D108" i="35"/>
  <c r="A107" i="35"/>
  <c r="D107" i="35"/>
  <c r="D116" i="35"/>
  <c r="A116" i="35"/>
  <c r="A82" i="35"/>
  <c r="D82" i="35"/>
  <c r="D80" i="35"/>
  <c r="A80" i="35"/>
  <c r="AS116" i="35"/>
  <c r="AF116" i="35" s="1"/>
  <c r="D76" i="35"/>
  <c r="A76" i="35"/>
  <c r="A109" i="35"/>
  <c r="A31" i="35"/>
  <c r="D31" i="35"/>
  <c r="A52" i="35"/>
  <c r="D52" i="35"/>
  <c r="D19" i="35"/>
  <c r="A19" i="35"/>
  <c r="D30" i="35"/>
  <c r="A32" i="35"/>
  <c r="D32" i="35"/>
  <c r="A113" i="35"/>
  <c r="D113" i="35"/>
  <c r="A84" i="35"/>
  <c r="D84" i="35"/>
  <c r="P73" i="35"/>
  <c r="R73" i="35"/>
  <c r="A112" i="35"/>
  <c r="D112" i="35"/>
  <c r="A77" i="35"/>
  <c r="D77" i="35"/>
  <c r="A79" i="35"/>
  <c r="D79" i="35"/>
  <c r="D61" i="35"/>
  <c r="A61" i="35"/>
  <c r="A56" i="35"/>
  <c r="D56" i="35"/>
  <c r="A58" i="35"/>
  <c r="D58" i="35"/>
  <c r="AE32" i="35" a="1"/>
  <c r="AE32" i="35" s="1"/>
  <c r="V32" i="35"/>
  <c r="AY32" i="35" s="1"/>
  <c r="A28" i="35"/>
  <c r="D28" i="35"/>
  <c r="D75" i="35"/>
  <c r="A75" i="35"/>
  <c r="D4" i="35"/>
  <c r="A4" i="35"/>
  <c r="D5" i="35"/>
  <c r="A5" i="35"/>
  <c r="A86" i="35"/>
  <c r="D86" i="35"/>
  <c r="Q52" i="35"/>
  <c r="BA52" i="35" s="1"/>
  <c r="A29" i="35"/>
  <c r="D29" i="35"/>
  <c r="A27" i="35"/>
  <c r="D27" i="35"/>
  <c r="A18" i="35"/>
  <c r="D18" i="35"/>
  <c r="A14" i="35"/>
  <c r="D14" i="35"/>
  <c r="D111" i="35"/>
  <c r="A111" i="35"/>
  <c r="D106" i="35"/>
  <c r="A106" i="35"/>
  <c r="A49" i="35"/>
  <c r="D49" i="35"/>
  <c r="A34" i="35"/>
  <c r="D34" i="35"/>
  <c r="R15" i="35"/>
  <c r="D110" i="35"/>
  <c r="A110" i="35"/>
  <c r="D88" i="35"/>
  <c r="A88" i="35"/>
  <c r="D83" i="35"/>
  <c r="A83" i="35"/>
  <c r="A50" i="35"/>
  <c r="D50" i="35"/>
  <c r="A54" i="35"/>
  <c r="D54" i="35"/>
  <c r="A33" i="35"/>
  <c r="D33" i="35"/>
  <c r="V20" i="35"/>
  <c r="AY20" i="35" s="1"/>
  <c r="S20" i="35"/>
  <c r="D115" i="34"/>
  <c r="D122" i="34"/>
  <c r="A121" i="34"/>
  <c r="D121" i="34"/>
  <c r="D3" i="34"/>
  <c r="A3" i="34"/>
  <c r="A120" i="34"/>
  <c r="D120" i="34"/>
  <c r="D83" i="34"/>
  <c r="A83" i="34"/>
  <c r="D87" i="34"/>
  <c r="A87" i="34"/>
  <c r="D62" i="34"/>
  <c r="A62" i="34"/>
  <c r="D31" i="34"/>
  <c r="D14" i="34"/>
  <c r="A14" i="34"/>
  <c r="Q108" i="34"/>
  <c r="BA108" i="34" s="1"/>
  <c r="D84" i="34"/>
  <c r="A84" i="34"/>
  <c r="D116" i="34"/>
  <c r="A116" i="34"/>
  <c r="D96" i="34"/>
  <c r="A96" i="34"/>
  <c r="AA72" i="34"/>
  <c r="D51" i="34"/>
  <c r="A51" i="34"/>
  <c r="A59" i="34"/>
  <c r="D59" i="34"/>
  <c r="A44" i="34"/>
  <c r="D44" i="34"/>
  <c r="D23" i="34"/>
  <c r="A23" i="34"/>
  <c r="A35" i="34"/>
  <c r="D35" i="34"/>
  <c r="D124" i="34"/>
  <c r="A124" i="34"/>
  <c r="W128" i="34"/>
  <c r="AS128" i="34"/>
  <c r="AF128" i="34" s="1"/>
  <c r="S128" i="34"/>
  <c r="Y128" i="34"/>
  <c r="AA128" i="34"/>
  <c r="Z128" i="34"/>
  <c r="AZ128" i="34" s="1"/>
  <c r="Q128" i="34"/>
  <c r="BA128" i="34" s="1"/>
  <c r="P128" i="34"/>
  <c r="D91" i="34"/>
  <c r="A91" i="34"/>
  <c r="W39" i="34"/>
  <c r="AE39" i="34" a="1"/>
  <c r="AE39" i="34" s="1"/>
  <c r="V39" i="34"/>
  <c r="AY39" i="34" s="1"/>
  <c r="R39" i="34"/>
  <c r="Q39" i="34"/>
  <c r="BA39" i="34" s="1"/>
  <c r="BB39" i="34" s="1"/>
  <c r="S39" i="34"/>
  <c r="P39" i="34"/>
  <c r="Y39" i="34"/>
  <c r="A61" i="34"/>
  <c r="D61" i="34"/>
  <c r="A52" i="34"/>
  <c r="A46" i="34"/>
  <c r="D46" i="34"/>
  <c r="D65" i="34"/>
  <c r="A65" i="34"/>
  <c r="D88" i="34"/>
  <c r="A57" i="34"/>
  <c r="D57" i="34"/>
  <c r="A39" i="34"/>
  <c r="D39" i="34"/>
  <c r="D25" i="34"/>
  <c r="A25" i="34"/>
  <c r="A4" i="34"/>
  <c r="D4" i="34"/>
  <c r="D9" i="34"/>
  <c r="A9" i="34"/>
  <c r="D117" i="34"/>
  <c r="A117" i="34"/>
  <c r="W101" i="34"/>
  <c r="Q101" i="34"/>
  <c r="BA101" i="34" s="1"/>
  <c r="BB101" i="34" s="1"/>
  <c r="P101" i="34"/>
  <c r="AE101" i="34" a="1"/>
  <c r="AE101" i="34" s="1"/>
  <c r="D64" i="34"/>
  <c r="A64" i="34"/>
  <c r="AU55" i="34"/>
  <c r="S55" i="34"/>
  <c r="A48" i="34"/>
  <c r="D48" i="34"/>
  <c r="D22" i="34"/>
  <c r="A22" i="34"/>
  <c r="A114" i="34"/>
  <c r="D114" i="34"/>
  <c r="S112" i="34"/>
  <c r="Q112" i="34"/>
  <c r="BA112" i="34" s="1"/>
  <c r="A129" i="34"/>
  <c r="D129" i="34"/>
  <c r="D17" i="34"/>
  <c r="A17" i="34"/>
  <c r="D48" i="33"/>
  <c r="A48" i="33"/>
  <c r="D17" i="33"/>
  <c r="A17" i="33"/>
  <c r="D40" i="33"/>
  <c r="A40" i="33"/>
  <c r="D126" i="33"/>
  <c r="A126" i="33"/>
  <c r="D127" i="33"/>
  <c r="A127" i="33"/>
  <c r="D129" i="33"/>
  <c r="AB48" i="33"/>
  <c r="AU48" i="33"/>
  <c r="W48" i="33"/>
  <c r="AE48" i="33" a="1"/>
  <c r="AE48" i="33" s="1"/>
  <c r="D31" i="33"/>
  <c r="A31" i="33"/>
  <c r="D96" i="33"/>
  <c r="A96" i="33"/>
  <c r="D42" i="33"/>
  <c r="A42" i="33"/>
  <c r="D32" i="33"/>
  <c r="A32" i="33"/>
  <c r="D72" i="33"/>
  <c r="A72" i="33"/>
  <c r="D93" i="33"/>
  <c r="A93" i="33"/>
  <c r="D100" i="33"/>
  <c r="A100" i="33"/>
  <c r="A45" i="33"/>
  <c r="D45" i="33"/>
  <c r="D24" i="33"/>
  <c r="A24" i="33"/>
  <c r="A11" i="33"/>
  <c r="D11" i="33"/>
  <c r="Y28" i="33"/>
  <c r="AA28" i="33"/>
  <c r="P28" i="33"/>
  <c r="Z28" i="33"/>
  <c r="AZ28" i="33" s="1"/>
  <c r="W28" i="33"/>
  <c r="V28" i="33"/>
  <c r="AY28" i="33" s="1"/>
  <c r="AE28" i="33" a="1"/>
  <c r="AE28" i="33" s="1"/>
  <c r="U28" i="33"/>
  <c r="S28" i="33"/>
  <c r="AB28" i="33"/>
  <c r="Q28" i="33"/>
  <c r="BA28" i="33" s="1"/>
  <c r="AU28" i="33"/>
  <c r="D16" i="33"/>
  <c r="A16" i="33"/>
  <c r="D97" i="33"/>
  <c r="A97" i="33"/>
  <c r="D123" i="33"/>
  <c r="A123" i="33"/>
  <c r="S129" i="33"/>
  <c r="AB129" i="33"/>
  <c r="D70" i="33"/>
  <c r="A70" i="33"/>
  <c r="A43" i="33"/>
  <c r="D43" i="33"/>
  <c r="S24" i="33"/>
  <c r="R24" i="33"/>
  <c r="AA24" i="33"/>
  <c r="Y24" i="33"/>
  <c r="AU24" i="33"/>
  <c r="W24" i="33"/>
  <c r="V24" i="33"/>
  <c r="AY24" i="33" s="1"/>
  <c r="U24" i="33"/>
  <c r="P24" i="33"/>
  <c r="D94" i="33"/>
  <c r="A94" i="33"/>
  <c r="AS87" i="33"/>
  <c r="AF87" i="33" s="1"/>
  <c r="A41" i="33"/>
  <c r="D41" i="33"/>
  <c r="U26" i="33"/>
  <c r="AU26" i="33"/>
  <c r="AB26" i="33"/>
  <c r="R26" i="33"/>
  <c r="AA26" i="33"/>
  <c r="Q26" i="33"/>
  <c r="BA26" i="33" s="1"/>
  <c r="Y26" i="33"/>
  <c r="W26" i="33"/>
  <c r="D28" i="33"/>
  <c r="A28" i="33"/>
  <c r="AB8" i="33"/>
  <c r="Q8" i="33"/>
  <c r="BA8" i="33" s="1"/>
  <c r="P8" i="33"/>
  <c r="D102" i="33"/>
  <c r="A102" i="33"/>
  <c r="R84" i="33"/>
  <c r="D39" i="33"/>
  <c r="A39" i="33"/>
  <c r="A19" i="33"/>
  <c r="D19" i="33"/>
  <c r="R7" i="33"/>
  <c r="P32" i="33"/>
  <c r="R32" i="33"/>
  <c r="D20" i="33"/>
  <c r="A20" i="33"/>
  <c r="AE112" i="33" a="1"/>
  <c r="AE112" i="33" s="1"/>
  <c r="V112" i="33"/>
  <c r="AY112" i="33" s="1"/>
  <c r="U112" i="33"/>
  <c r="AB112" i="33"/>
  <c r="R112" i="33"/>
  <c r="Y112" i="33"/>
  <c r="AA112" i="33"/>
  <c r="S112" i="33"/>
  <c r="Q112" i="33"/>
  <c r="BA112" i="33" s="1"/>
  <c r="BB112" i="33" s="1"/>
  <c r="P112" i="33"/>
  <c r="AE49" i="33" a="1"/>
  <c r="AE49" i="33" s="1"/>
  <c r="P49" i="33"/>
  <c r="D33" i="33"/>
  <c r="A33" i="33"/>
  <c r="AE10" i="33" a="1"/>
  <c r="AE10" i="33" s="1"/>
  <c r="Z10" i="33"/>
  <c r="AZ10" i="33" s="1"/>
  <c r="AU10" i="33"/>
  <c r="D7" i="33"/>
  <c r="A7" i="33"/>
  <c r="D6" i="33"/>
  <c r="A6" i="33"/>
  <c r="R65" i="32"/>
  <c r="D17" i="32"/>
  <c r="A17" i="32"/>
  <c r="A41" i="32"/>
  <c r="D41" i="32"/>
  <c r="D102" i="32"/>
  <c r="A102" i="32"/>
  <c r="A67" i="32"/>
  <c r="A70" i="32"/>
  <c r="D70" i="32"/>
  <c r="D6" i="32"/>
  <c r="A6" i="32"/>
  <c r="A28" i="32"/>
  <c r="D28" i="32"/>
  <c r="AU37" i="32"/>
  <c r="AA37" i="32"/>
  <c r="Q37" i="32"/>
  <c r="BA37" i="32" s="1"/>
  <c r="BB37" i="32" s="1"/>
  <c r="AE37" i="32" a="1"/>
  <c r="AE37" i="32" s="1"/>
  <c r="V37" i="32"/>
  <c r="AY37" i="32" s="1"/>
  <c r="R37" i="32"/>
  <c r="P37" i="32"/>
  <c r="AB37" i="32"/>
  <c r="Z37" i="32"/>
  <c r="AZ37" i="32" s="1"/>
  <c r="Y37" i="32"/>
  <c r="W37" i="32"/>
  <c r="U37" i="32"/>
  <c r="S37" i="32"/>
  <c r="A57" i="32"/>
  <c r="D57" i="32"/>
  <c r="D8" i="32"/>
  <c r="A8" i="32"/>
  <c r="D107" i="32"/>
  <c r="A107" i="32"/>
  <c r="AE51" i="32" a="1"/>
  <c r="AE51" i="32" s="1"/>
  <c r="AB51" i="32"/>
  <c r="R51" i="32"/>
  <c r="AA51" i="32"/>
  <c r="A56" i="32"/>
  <c r="D56" i="32"/>
  <c r="A106" i="32"/>
  <c r="D106" i="32"/>
  <c r="D69" i="32"/>
  <c r="A69" i="32"/>
  <c r="Y82" i="32"/>
  <c r="W82" i="32"/>
  <c r="AB82" i="32"/>
  <c r="AA82" i="32"/>
  <c r="Z82" i="32"/>
  <c r="AZ82" i="32" s="1"/>
  <c r="U82" i="32"/>
  <c r="AE82" i="32" a="1"/>
  <c r="AE82" i="32" s="1"/>
  <c r="AA35" i="32"/>
  <c r="Y35" i="32"/>
  <c r="D23" i="32"/>
  <c r="A23" i="32"/>
  <c r="D73" i="32"/>
  <c r="A73" i="32"/>
  <c r="D31" i="32"/>
  <c r="A31" i="32"/>
  <c r="AU12" i="32"/>
  <c r="S12" i="32"/>
  <c r="P12" i="32"/>
  <c r="Z12" i="32"/>
  <c r="AZ12" i="32" s="1"/>
  <c r="V12" i="32"/>
  <c r="AY12" i="32" s="1"/>
  <c r="R12" i="32"/>
  <c r="Q12" i="32"/>
  <c r="BA12" i="32" s="1"/>
  <c r="U114" i="32"/>
  <c r="AE114" i="32" a="1"/>
  <c r="AE114" i="32" s="1"/>
  <c r="V114" i="32"/>
  <c r="AY114" i="32" s="1"/>
  <c r="Y114" i="32"/>
  <c r="W114" i="32"/>
  <c r="S114" i="32"/>
  <c r="AB114" i="32"/>
  <c r="P114" i="32"/>
  <c r="Z114" i="32"/>
  <c r="AZ114" i="32" s="1"/>
  <c r="R114" i="32"/>
  <c r="Q114" i="32"/>
  <c r="BA114" i="32" s="1"/>
  <c r="BB114" i="32" s="1"/>
  <c r="AA114" i="32"/>
  <c r="D100" i="32"/>
  <c r="A100" i="32"/>
  <c r="AU36" i="32"/>
  <c r="U36" i="32"/>
  <c r="D14" i="32"/>
  <c r="A14" i="32"/>
  <c r="AU20" i="32"/>
  <c r="W20" i="32"/>
  <c r="AB20" i="32"/>
  <c r="AA20" i="32"/>
  <c r="P20" i="32"/>
  <c r="Z20" i="32"/>
  <c r="AZ20" i="32" s="1"/>
  <c r="Y20" i="32"/>
  <c r="U20" i="32"/>
  <c r="AE20" i="32" a="1"/>
  <c r="AE20" i="32" s="1"/>
  <c r="A105" i="32"/>
  <c r="D105" i="32"/>
  <c r="A18" i="32"/>
  <c r="D18" i="32"/>
  <c r="W120" i="32"/>
  <c r="AE120" i="32" a="1"/>
  <c r="AE120" i="32" s="1"/>
  <c r="Y120" i="32"/>
  <c r="Z120" i="32"/>
  <c r="AZ120" i="32" s="1"/>
  <c r="AB120" i="32"/>
  <c r="AA120" i="32"/>
  <c r="U120" i="32"/>
  <c r="D98" i="32"/>
  <c r="A98" i="32"/>
  <c r="D79" i="32"/>
  <c r="A79" i="32"/>
  <c r="D11" i="32"/>
  <c r="A11" i="32"/>
  <c r="AU28" i="32"/>
  <c r="D71" i="32"/>
  <c r="A71" i="32"/>
  <c r="A37" i="32"/>
  <c r="D37" i="32"/>
  <c r="V2" i="32"/>
  <c r="AY2" i="32" s="1"/>
  <c r="AE2" i="32" a="1"/>
  <c r="AE2" i="32" s="1"/>
  <c r="D25" i="31"/>
  <c r="A25" i="31"/>
  <c r="D75" i="31"/>
  <c r="D34" i="31"/>
  <c r="A34" i="31"/>
  <c r="A78" i="31"/>
  <c r="A106" i="31"/>
  <c r="Q77" i="31"/>
  <c r="BA77" i="31" s="1"/>
  <c r="BB77" i="31" s="1"/>
  <c r="Y77" i="31"/>
  <c r="V77" i="31"/>
  <c r="AY77" i="31" s="1"/>
  <c r="AA63" i="31"/>
  <c r="P63" i="31"/>
  <c r="U112" i="31"/>
  <c r="R112" i="31"/>
  <c r="AA112" i="31"/>
  <c r="Q112" i="31"/>
  <c r="BA112" i="31" s="1"/>
  <c r="BB112" i="31" s="1"/>
  <c r="Y112" i="31"/>
  <c r="P112" i="31"/>
  <c r="S112" i="31"/>
  <c r="AE112" i="31" a="1"/>
  <c r="AE112" i="31" s="1"/>
  <c r="S43" i="31"/>
  <c r="A82" i="31"/>
  <c r="D82" i="31"/>
  <c r="D79" i="31"/>
  <c r="A49" i="31"/>
  <c r="D49" i="31"/>
  <c r="A4" i="31"/>
  <c r="D4" i="31"/>
  <c r="AA31" i="31"/>
  <c r="D12" i="31"/>
  <c r="A12" i="31"/>
  <c r="D77" i="31"/>
  <c r="A77" i="31"/>
  <c r="AU62" i="31"/>
  <c r="Y32" i="31"/>
  <c r="AE32" i="31" a="1"/>
  <c r="AE32" i="31" s="1"/>
  <c r="AB32" i="31"/>
  <c r="U32" i="31"/>
  <c r="AA32" i="31"/>
  <c r="D26" i="31"/>
  <c r="D119" i="31"/>
  <c r="A119" i="31"/>
  <c r="Q103" i="31"/>
  <c r="BA103" i="31" s="1"/>
  <c r="AF103" i="31"/>
  <c r="S103" i="31"/>
  <c r="R103" i="31"/>
  <c r="AU60" i="31"/>
  <c r="A43" i="31"/>
  <c r="D43" i="31"/>
  <c r="P21" i="31"/>
  <c r="D7" i="31"/>
  <c r="A7" i="31"/>
  <c r="A86" i="31"/>
  <c r="D86" i="31"/>
  <c r="U76" i="31"/>
  <c r="S76" i="31"/>
  <c r="AA76" i="31"/>
  <c r="AE76" i="31" a="1"/>
  <c r="AE76" i="31" s="1"/>
  <c r="Y76" i="31"/>
  <c r="A84" i="31"/>
  <c r="D84" i="31"/>
  <c r="D120" i="31"/>
  <c r="A120" i="31"/>
  <c r="D13" i="31"/>
  <c r="A13" i="31"/>
  <c r="D121" i="31"/>
  <c r="A121" i="31"/>
  <c r="D116" i="31"/>
  <c r="A116" i="31"/>
  <c r="AB102" i="31"/>
  <c r="Z102" i="31"/>
  <c r="AZ102" i="31" s="1"/>
  <c r="A47" i="31"/>
  <c r="D47" i="31"/>
  <c r="W16" i="31"/>
  <c r="V16" i="31"/>
  <c r="AY16" i="31" s="1"/>
  <c r="A29" i="31"/>
  <c r="A41" i="31"/>
  <c r="D41" i="31"/>
  <c r="A114" i="31"/>
  <c r="D115" i="31"/>
  <c r="A115" i="31"/>
  <c r="AU45" i="31"/>
  <c r="D16" i="31"/>
  <c r="A16" i="31"/>
  <c r="A45" i="31"/>
  <c r="D45" i="31"/>
  <c r="D110" i="31"/>
  <c r="A110" i="31"/>
  <c r="D118" i="31"/>
  <c r="A118" i="31"/>
  <c r="D40" i="31"/>
  <c r="A40" i="31"/>
  <c r="A86" i="30"/>
  <c r="A84" i="30"/>
  <c r="D87" i="30"/>
  <c r="D36" i="30"/>
  <c r="A36" i="30"/>
  <c r="D121" i="30"/>
  <c r="A121" i="30"/>
  <c r="A129" i="30"/>
  <c r="D129" i="30"/>
  <c r="D114" i="30"/>
  <c r="A114" i="30"/>
  <c r="D91" i="30"/>
  <c r="A91" i="30"/>
  <c r="D122" i="30"/>
  <c r="A122" i="30"/>
  <c r="D118" i="30"/>
  <c r="A118" i="30"/>
  <c r="D123" i="30"/>
  <c r="A123" i="30"/>
  <c r="Y112" i="30"/>
  <c r="A119" i="30"/>
  <c r="D94" i="30"/>
  <c r="A94" i="30"/>
  <c r="D46" i="30"/>
  <c r="A46" i="30"/>
  <c r="D61" i="30"/>
  <c r="A61" i="30"/>
  <c r="D14" i="30"/>
  <c r="A14" i="30"/>
  <c r="D92" i="30"/>
  <c r="A92" i="30"/>
  <c r="D84" i="30"/>
  <c r="A59" i="30"/>
  <c r="D59" i="30"/>
  <c r="R15" i="30"/>
  <c r="P15" i="30"/>
  <c r="A31" i="30"/>
  <c r="D31" i="30"/>
  <c r="AS125" i="30"/>
  <c r="AF125" i="30" s="1"/>
  <c r="D2" i="30"/>
  <c r="A2" i="30"/>
  <c r="A26" i="30"/>
  <c r="D26" i="30"/>
  <c r="D82" i="30"/>
  <c r="A82" i="30"/>
  <c r="D117" i="30"/>
  <c r="D65" i="30"/>
  <c r="A65" i="30"/>
  <c r="A120" i="43"/>
  <c r="A85" i="43"/>
  <c r="D87" i="43"/>
  <c r="A114" i="43"/>
  <c r="A88" i="43"/>
  <c r="A121" i="43"/>
  <c r="D121" i="43"/>
  <c r="A91" i="42"/>
  <c r="D91" i="42"/>
  <c r="D98" i="41"/>
  <c r="D70" i="41"/>
  <c r="D102" i="41"/>
  <c r="A68" i="41"/>
  <c r="D100" i="41"/>
  <c r="D78" i="40"/>
  <c r="D80" i="40"/>
  <c r="A80" i="40"/>
  <c r="D110" i="40"/>
  <c r="A110" i="40"/>
  <c r="A116" i="39"/>
  <c r="D119" i="39"/>
  <c r="A95" i="37"/>
  <c r="D96" i="37"/>
  <c r="A90" i="37"/>
  <c r="D122" i="37"/>
  <c r="A128" i="37"/>
  <c r="D128" i="37"/>
  <c r="D73" i="36"/>
  <c r="A67" i="36"/>
  <c r="D99" i="36"/>
  <c r="D102" i="36"/>
  <c r="D68" i="36"/>
  <c r="A68" i="36"/>
  <c r="D66" i="36"/>
  <c r="D67" i="36"/>
  <c r="A81" i="35"/>
  <c r="D74" i="35"/>
  <c r="D78" i="35"/>
  <c r="A78" i="35"/>
  <c r="D85" i="34"/>
  <c r="D118" i="34"/>
  <c r="D119" i="34"/>
  <c r="A82" i="34"/>
  <c r="D82" i="34"/>
  <c r="D86" i="34"/>
  <c r="A86" i="34"/>
  <c r="A124" i="33"/>
  <c r="D122" i="33"/>
  <c r="D91" i="33"/>
  <c r="A90" i="33"/>
  <c r="A122" i="33"/>
  <c r="A91" i="33"/>
  <c r="D125" i="33"/>
  <c r="A125" i="33"/>
  <c r="D103" i="32"/>
  <c r="D72" i="32"/>
  <c r="A72" i="32"/>
  <c r="A103" i="32"/>
  <c r="D99" i="32"/>
  <c r="A99" i="32"/>
  <c r="A104" i="32"/>
  <c r="D104" i="32"/>
  <c r="A111" i="31"/>
  <c r="D78" i="31"/>
  <c r="A81" i="31"/>
  <c r="A75" i="31"/>
  <c r="A108" i="31"/>
  <c r="AF54" i="31"/>
  <c r="A107" i="31"/>
  <c r="D107" i="31"/>
  <c r="D97" i="30"/>
  <c r="A97" i="30"/>
  <c r="D86" i="30"/>
  <c r="D126" i="30"/>
  <c r="A88" i="30"/>
  <c r="D127" i="30"/>
  <c r="A96" i="30"/>
  <c r="D115" i="30"/>
  <c r="D128" i="30"/>
  <c r="D124" i="30"/>
  <c r="A87" i="43"/>
  <c r="A70" i="41"/>
  <c r="AF25" i="37"/>
  <c r="AF55" i="37"/>
  <c r="AF52" i="37"/>
  <c r="AF57" i="37"/>
  <c r="AF54" i="37"/>
  <c r="AF53" i="37"/>
  <c r="AF56" i="37"/>
  <c r="AF50" i="37"/>
  <c r="AF51" i="37"/>
  <c r="AF12" i="36"/>
  <c r="AF15" i="36"/>
  <c r="AF11" i="36"/>
  <c r="AF17" i="36"/>
  <c r="AF16" i="36"/>
  <c r="A102" i="36"/>
  <c r="AF14" i="36"/>
  <c r="AF13" i="36"/>
  <c r="AF10" i="36"/>
  <c r="AF54" i="35"/>
  <c r="AF56" i="35"/>
  <c r="AF10" i="34"/>
  <c r="AF17" i="34"/>
  <c r="AF14" i="34"/>
  <c r="AF15" i="34"/>
  <c r="AF16" i="34"/>
  <c r="AF13" i="34"/>
  <c r="AF12" i="34"/>
  <c r="AF11" i="34"/>
  <c r="AF54" i="33"/>
  <c r="AF53" i="33"/>
  <c r="AF56" i="33"/>
  <c r="AF52" i="33"/>
  <c r="AF57" i="33"/>
  <c r="AF55" i="33"/>
  <c r="AF51" i="33"/>
  <c r="D90" i="33"/>
  <c r="A128" i="33"/>
  <c r="D128" i="33"/>
  <c r="AF50" i="33"/>
  <c r="AF11" i="32"/>
  <c r="AF17" i="32"/>
  <c r="AF13" i="32"/>
  <c r="AF10" i="32"/>
  <c r="AF14" i="32"/>
  <c r="AF16" i="32"/>
  <c r="AF15" i="32"/>
  <c r="AF12" i="32"/>
  <c r="AF53" i="31"/>
  <c r="AF50" i="31"/>
  <c r="AF52" i="31"/>
  <c r="AF51" i="31"/>
  <c r="AF57" i="31"/>
  <c r="AF56" i="31"/>
  <c r="AF55" i="31"/>
  <c r="A115" i="30"/>
  <c r="D88" i="30"/>
  <c r="A127" i="30"/>
  <c r="D96" i="30"/>
  <c r="D85" i="30"/>
  <c r="A85" i="30"/>
  <c r="AF39" i="37"/>
  <c r="AF34" i="37"/>
  <c r="AF40" i="37"/>
  <c r="AF35" i="37"/>
  <c r="AF36" i="37"/>
  <c r="AF38" i="37"/>
  <c r="AF37" i="37"/>
  <c r="AF41" i="37"/>
  <c r="AF4" i="37"/>
  <c r="AF5" i="37"/>
  <c r="AF24" i="37"/>
  <c r="AF20" i="37"/>
  <c r="AF21" i="37"/>
  <c r="AF9" i="37"/>
  <c r="AF7" i="37"/>
  <c r="AF18" i="37"/>
  <c r="AF3" i="37"/>
  <c r="AF19" i="37"/>
  <c r="AF22" i="37"/>
  <c r="AF23" i="37"/>
  <c r="AF6" i="37"/>
  <c r="AF8" i="37"/>
  <c r="AF2" i="37"/>
  <c r="AF58" i="36"/>
  <c r="AF60" i="36"/>
  <c r="AF62" i="36"/>
  <c r="AF59" i="36"/>
  <c r="AF63" i="36"/>
  <c r="AF65" i="36"/>
  <c r="AF61" i="36"/>
  <c r="AF64" i="36"/>
  <c r="AF30" i="36"/>
  <c r="AF31" i="36"/>
  <c r="AF32" i="36"/>
  <c r="AF29" i="36"/>
  <c r="AF33" i="36"/>
  <c r="AF27" i="36"/>
  <c r="AF28" i="36"/>
  <c r="AF26" i="36"/>
  <c r="AF46" i="36"/>
  <c r="AF48" i="36"/>
  <c r="AF49" i="36"/>
  <c r="AF45" i="36"/>
  <c r="AF43" i="36"/>
  <c r="AF44" i="36"/>
  <c r="AF42" i="36"/>
  <c r="AF47" i="36"/>
  <c r="AF23" i="35"/>
  <c r="AF2" i="35"/>
  <c r="AF51" i="35"/>
  <c r="AF52" i="35"/>
  <c r="AF57" i="35"/>
  <c r="AF53" i="35"/>
  <c r="AF50" i="35"/>
  <c r="AF55" i="35"/>
  <c r="AF63" i="34"/>
  <c r="AF62" i="34"/>
  <c r="AF60" i="34"/>
  <c r="AF61" i="34"/>
  <c r="AF59" i="34"/>
  <c r="AF58" i="34"/>
  <c r="AF65" i="34"/>
  <c r="AF64" i="34"/>
  <c r="AF48" i="34"/>
  <c r="AF49" i="34"/>
  <c r="AF45" i="34"/>
  <c r="AF46" i="34"/>
  <c r="AF47" i="34"/>
  <c r="AF43" i="34"/>
  <c r="AF42" i="34"/>
  <c r="AF44" i="34"/>
  <c r="AF27" i="34"/>
  <c r="AF29" i="34"/>
  <c r="AF30" i="34"/>
  <c r="AF28" i="34"/>
  <c r="AF31" i="34"/>
  <c r="AF33" i="34"/>
  <c r="AF32" i="34"/>
  <c r="AF26" i="34"/>
  <c r="AF37" i="33"/>
  <c r="AF39" i="33"/>
  <c r="AF40" i="33"/>
  <c r="AF35" i="33"/>
  <c r="AF34" i="33"/>
  <c r="AF38" i="33"/>
  <c r="AF36" i="33"/>
  <c r="AF41" i="33"/>
  <c r="AF3" i="33"/>
  <c r="AF8" i="33"/>
  <c r="AF20" i="33"/>
  <c r="AF24" i="33"/>
  <c r="AF19" i="33"/>
  <c r="AF18" i="33"/>
  <c r="AF9" i="33"/>
  <c r="AF25" i="33"/>
  <c r="AF4" i="33"/>
  <c r="AF22" i="33"/>
  <c r="AF21" i="33"/>
  <c r="AF6" i="33"/>
  <c r="AF23" i="33"/>
  <c r="AF5" i="33"/>
  <c r="AF7" i="33"/>
  <c r="AF2" i="33"/>
  <c r="AF27" i="32"/>
  <c r="AF30" i="32"/>
  <c r="AF32" i="32"/>
  <c r="AF29" i="32"/>
  <c r="AF33" i="32"/>
  <c r="AF28" i="32"/>
  <c r="AF31" i="32"/>
  <c r="AF26" i="32"/>
  <c r="AF62" i="32"/>
  <c r="AF65" i="32"/>
  <c r="AF59" i="32"/>
  <c r="AF61" i="32"/>
  <c r="AF64" i="32"/>
  <c r="AF60" i="32"/>
  <c r="AF63" i="32"/>
  <c r="AF58" i="32"/>
  <c r="AF42" i="32"/>
  <c r="AF48" i="32"/>
  <c r="AF47" i="32"/>
  <c r="AF44" i="32"/>
  <c r="AF49" i="32"/>
  <c r="AF43" i="32"/>
  <c r="AF46" i="32"/>
  <c r="AF45" i="32"/>
  <c r="AF34" i="31"/>
  <c r="AF40" i="31"/>
  <c r="AF37" i="31"/>
  <c r="AF35" i="31"/>
  <c r="AF41" i="31"/>
  <c r="AF38" i="31"/>
  <c r="AF36" i="31"/>
  <c r="AF39" i="31"/>
  <c r="AF20" i="31"/>
  <c r="AF25" i="31"/>
  <c r="AF6" i="31"/>
  <c r="AF9" i="31"/>
  <c r="AF3" i="31"/>
  <c r="AF23" i="31"/>
  <c r="AF22" i="31"/>
  <c r="AF21" i="31"/>
  <c r="AF24" i="31"/>
  <c r="AF8" i="31"/>
  <c r="AF5" i="31"/>
  <c r="AF19" i="31"/>
  <c r="AF18" i="31"/>
  <c r="AF7" i="31"/>
  <c r="AF36" i="35"/>
  <c r="AF41" i="35"/>
  <c r="AF39" i="35"/>
  <c r="AF40" i="35"/>
  <c r="AF35" i="35"/>
  <c r="AF34" i="35"/>
  <c r="AF38" i="35"/>
  <c r="AF37" i="35"/>
  <c r="AF6" i="35"/>
  <c r="AF4" i="35"/>
  <c r="AF21" i="35"/>
  <c r="AF8" i="35"/>
  <c r="AF22" i="35"/>
  <c r="AF24" i="35"/>
  <c r="AF20" i="35"/>
  <c r="AF5" i="35"/>
  <c r="AF18" i="35"/>
  <c r="AF7" i="35"/>
  <c r="AF25" i="35"/>
  <c r="AF19" i="35"/>
  <c r="AF9" i="35"/>
  <c r="AF3" i="35"/>
  <c r="L37" i="59"/>
  <c r="N55" i="59"/>
  <c r="L122" i="59"/>
  <c r="A59" i="59"/>
  <c r="D85" i="59"/>
  <c r="D117" i="59"/>
  <c r="D4" i="59"/>
  <c r="A51" i="59"/>
  <c r="D2" i="59"/>
  <c r="S2" i="59"/>
  <c r="M4" i="59"/>
  <c r="L4" i="59"/>
  <c r="AH28" i="59"/>
  <c r="F28" i="59"/>
  <c r="G28" i="59" s="1"/>
  <c r="Q28" i="59" s="1"/>
  <c r="BA28" i="59" s="1"/>
  <c r="BB28" i="59" s="1"/>
  <c r="N85" i="59"/>
  <c r="M85" i="59"/>
  <c r="L85" i="59"/>
  <c r="M3" i="59"/>
  <c r="F7" i="59"/>
  <c r="G7" i="59" s="1"/>
  <c r="D40" i="59"/>
  <c r="A24" i="59"/>
  <c r="AH15" i="59"/>
  <c r="F15" i="59"/>
  <c r="G15" i="59" s="1"/>
  <c r="D22" i="59"/>
  <c r="A22" i="59"/>
  <c r="L6" i="59"/>
  <c r="D13" i="59"/>
  <c r="A13" i="59"/>
  <c r="AH20" i="59"/>
  <c r="AH39" i="59"/>
  <c r="F39" i="59"/>
  <c r="G39" i="59"/>
  <c r="W39" i="59" s="1"/>
  <c r="M60" i="59"/>
  <c r="AH2" i="59"/>
  <c r="D36" i="59"/>
  <c r="AH22" i="59"/>
  <c r="L21" i="59"/>
  <c r="L78" i="59"/>
  <c r="Z78" i="59"/>
  <c r="AZ78" i="59" s="1"/>
  <c r="N21" i="59"/>
  <c r="Z31" i="59"/>
  <c r="AZ31" i="59" s="1"/>
  <c r="Y31" i="59"/>
  <c r="AU31" i="59"/>
  <c r="AB31" i="59"/>
  <c r="N38" i="59"/>
  <c r="M38" i="59"/>
  <c r="AG38" i="59" s="1"/>
  <c r="L38" i="59"/>
  <c r="P36" i="59"/>
  <c r="A37" i="59"/>
  <c r="Q36" i="59"/>
  <c r="BA36" i="59" s="1"/>
  <c r="M45" i="59"/>
  <c r="AS100" i="59"/>
  <c r="AF100" i="59" s="1"/>
  <c r="A43" i="59"/>
  <c r="AH47" i="59"/>
  <c r="L62" i="59"/>
  <c r="M30" i="59"/>
  <c r="M39" i="59"/>
  <c r="AG39" i="59" s="1"/>
  <c r="M42" i="59"/>
  <c r="L64" i="59"/>
  <c r="AU52" i="59"/>
  <c r="S52" i="59"/>
  <c r="R52" i="59"/>
  <c r="Q52" i="59"/>
  <c r="BA52" i="59" s="1"/>
  <c r="P52" i="59"/>
  <c r="AU36" i="59"/>
  <c r="W60" i="59"/>
  <c r="AH63" i="59"/>
  <c r="F84" i="59"/>
  <c r="G84" i="59" s="1"/>
  <c r="AS84" i="59" s="1"/>
  <c r="AF84" i="59" s="1"/>
  <c r="AS70" i="59"/>
  <c r="AF70" i="59" s="1"/>
  <c r="L71" i="59"/>
  <c r="F77" i="59"/>
  <c r="G77" i="59" s="1"/>
  <c r="N71" i="59"/>
  <c r="F81" i="59"/>
  <c r="G81" i="59" s="1"/>
  <c r="AB81" i="59" s="1"/>
  <c r="N82" i="59"/>
  <c r="M82" i="59"/>
  <c r="L82" i="59"/>
  <c r="N86" i="59"/>
  <c r="L75" i="59"/>
  <c r="P80" i="59"/>
  <c r="AS103" i="59"/>
  <c r="AF103" i="59" s="1"/>
  <c r="F88" i="59"/>
  <c r="G88" i="59" s="1"/>
  <c r="Z88" i="59" s="1"/>
  <c r="AZ88" i="59" s="1"/>
  <c r="P98" i="59"/>
  <c r="F90" i="59"/>
  <c r="G90" i="59" s="1"/>
  <c r="P90" i="59" s="1"/>
  <c r="P100" i="59"/>
  <c r="V78" i="59"/>
  <c r="AY78" i="59" s="1"/>
  <c r="S103" i="59"/>
  <c r="P103" i="59"/>
  <c r="AB103" i="59"/>
  <c r="R103" i="59"/>
  <c r="Q103" i="59"/>
  <c r="BA103" i="59" s="1"/>
  <c r="F107" i="59"/>
  <c r="G107" i="59" s="1"/>
  <c r="N107" i="59"/>
  <c r="M107" i="59"/>
  <c r="N87" i="59"/>
  <c r="M117" i="59"/>
  <c r="L117" i="59"/>
  <c r="N117" i="59"/>
  <c r="M125" i="59"/>
  <c r="N111" i="59"/>
  <c r="M111" i="59"/>
  <c r="L111" i="59"/>
  <c r="N110" i="59"/>
  <c r="N124" i="59"/>
  <c r="M124" i="59"/>
  <c r="AE125" i="59" a="1"/>
  <c r="AE125" i="59" s="1"/>
  <c r="D118" i="59"/>
  <c r="A118" i="59"/>
  <c r="F120" i="59"/>
  <c r="G120" i="59"/>
  <c r="Q120" i="59" s="1"/>
  <c r="BA120" i="59" s="1"/>
  <c r="Y128" i="59"/>
  <c r="Z118" i="59"/>
  <c r="AZ118" i="59" s="1"/>
  <c r="M120" i="59"/>
  <c r="L120" i="59"/>
  <c r="W128" i="59"/>
  <c r="AE128" i="59" a="1"/>
  <c r="AE128" i="59" s="1"/>
  <c r="U128" i="59"/>
  <c r="AB128" i="59"/>
  <c r="AA128" i="59"/>
  <c r="Z122" i="59"/>
  <c r="AZ122" i="59" s="1"/>
  <c r="AA122" i="59"/>
  <c r="R122" i="59"/>
  <c r="AB122" i="59"/>
  <c r="N88" i="58"/>
  <c r="M88" i="58"/>
  <c r="L88" i="58"/>
  <c r="N72" i="58"/>
  <c r="L72" i="58"/>
  <c r="N64" i="58"/>
  <c r="M64" i="58"/>
  <c r="AG64" i="58" s="1"/>
  <c r="L64" i="58"/>
  <c r="N48" i="58"/>
  <c r="M48" i="58"/>
  <c r="L48" i="58"/>
  <c r="L40" i="58"/>
  <c r="N40" i="58"/>
  <c r="M40" i="58"/>
  <c r="M24" i="58"/>
  <c r="L24" i="58"/>
  <c r="N24" i="58"/>
  <c r="N109" i="58"/>
  <c r="N25" i="58"/>
  <c r="L79" i="58"/>
  <c r="M49" i="58"/>
  <c r="M109" i="58"/>
  <c r="Y113" i="58"/>
  <c r="S113" i="58"/>
  <c r="D129" i="58"/>
  <c r="A18" i="58"/>
  <c r="A10" i="58"/>
  <c r="A16" i="58"/>
  <c r="A94" i="58"/>
  <c r="D59" i="58"/>
  <c r="D125" i="58"/>
  <c r="A15" i="58"/>
  <c r="A29" i="58"/>
  <c r="AU10" i="58"/>
  <c r="AU17" i="58"/>
  <c r="L10" i="58"/>
  <c r="N10" i="58"/>
  <c r="D12" i="58"/>
  <c r="A12" i="58"/>
  <c r="D4" i="58"/>
  <c r="A4" i="58"/>
  <c r="A7" i="58"/>
  <c r="D7" i="58"/>
  <c r="A13" i="58"/>
  <c r="D13" i="58"/>
  <c r="L14" i="58"/>
  <c r="N3" i="58"/>
  <c r="L3" i="58"/>
  <c r="D21" i="58"/>
  <c r="A21" i="58"/>
  <c r="AH12" i="58"/>
  <c r="AA14" i="58"/>
  <c r="S28" i="58"/>
  <c r="R28" i="58"/>
  <c r="Q28" i="58"/>
  <c r="BA28" i="58" s="1"/>
  <c r="AU28" i="58"/>
  <c r="P28" i="58"/>
  <c r="V28" i="58"/>
  <c r="AY28" i="58" s="1"/>
  <c r="F4" i="58"/>
  <c r="G4" i="58" s="1"/>
  <c r="Q4" i="58" s="1"/>
  <c r="BA4" i="58" s="1"/>
  <c r="BB4" i="58" s="1"/>
  <c r="AH4" i="58"/>
  <c r="L8" i="58"/>
  <c r="D10" i="58"/>
  <c r="F12" i="58"/>
  <c r="G12" i="58" s="1"/>
  <c r="AU14" i="58"/>
  <c r="M17" i="58"/>
  <c r="D34" i="58"/>
  <c r="A34" i="58"/>
  <c r="A3" i="58"/>
  <c r="M8" i="58"/>
  <c r="A11" i="58"/>
  <c r="F13" i="58"/>
  <c r="G13" i="58" s="1"/>
  <c r="AH22" i="58"/>
  <c r="F22" i="58"/>
  <c r="G22" i="58" s="1"/>
  <c r="AU22" i="58" s="1"/>
  <c r="AH2" i="58"/>
  <c r="F5" i="58"/>
  <c r="G5" i="58" s="1"/>
  <c r="Y5" i="58" s="1"/>
  <c r="A9" i="58"/>
  <c r="L9" i="58"/>
  <c r="A14" i="58"/>
  <c r="Y14" i="58"/>
  <c r="L16" i="58"/>
  <c r="D33" i="58"/>
  <c r="A33" i="58"/>
  <c r="Y6" i="58"/>
  <c r="N16" i="58"/>
  <c r="R26" i="58"/>
  <c r="F3" i="58"/>
  <c r="G3" i="58" s="1"/>
  <c r="AA3" i="58" s="1"/>
  <c r="L7" i="58"/>
  <c r="AH13" i="58"/>
  <c r="P14" i="58"/>
  <c r="F20" i="58"/>
  <c r="G20" i="58" s="1"/>
  <c r="N23" i="58"/>
  <c r="L23" i="58"/>
  <c r="S27" i="58"/>
  <c r="Q27" i="58"/>
  <c r="BA27" i="58" s="1"/>
  <c r="AH30" i="58"/>
  <c r="F30" i="58"/>
  <c r="G30" i="58" s="1"/>
  <c r="R14" i="58"/>
  <c r="M23" i="58"/>
  <c r="M26" i="58"/>
  <c r="N26" i="58"/>
  <c r="AH16" i="58"/>
  <c r="D25" i="58"/>
  <c r="F29" i="58"/>
  <c r="G29" i="58"/>
  <c r="AH25" i="58"/>
  <c r="AB36" i="58"/>
  <c r="Y36" i="58"/>
  <c r="W36" i="58"/>
  <c r="A40" i="58"/>
  <c r="D40" i="58"/>
  <c r="N39" i="58"/>
  <c r="M39" i="58"/>
  <c r="L39" i="58"/>
  <c r="AH33" i="58"/>
  <c r="AH27" i="58"/>
  <c r="L31" i="58"/>
  <c r="N27" i="58"/>
  <c r="N31" i="58"/>
  <c r="N38" i="58"/>
  <c r="L38" i="58"/>
  <c r="N41" i="58"/>
  <c r="M41" i="58"/>
  <c r="L47" i="58"/>
  <c r="N47" i="58"/>
  <c r="AH52" i="58"/>
  <c r="F52" i="58"/>
  <c r="G52" i="58" s="1"/>
  <c r="F37" i="58"/>
  <c r="G37" i="58" s="1"/>
  <c r="D43" i="58"/>
  <c r="A43" i="58"/>
  <c r="N56" i="58"/>
  <c r="M56" i="58"/>
  <c r="L56" i="58"/>
  <c r="AH39" i="58"/>
  <c r="L42" i="58"/>
  <c r="D45" i="58"/>
  <c r="A45" i="58"/>
  <c r="D38" i="58"/>
  <c r="A38" i="58"/>
  <c r="D60" i="58"/>
  <c r="A60" i="58"/>
  <c r="D41" i="58"/>
  <c r="A41" i="58"/>
  <c r="M54" i="58"/>
  <c r="N54" i="58"/>
  <c r="L54" i="58"/>
  <c r="P62" i="58"/>
  <c r="W62" i="58"/>
  <c r="R62" i="58"/>
  <c r="N65" i="58"/>
  <c r="D49" i="58"/>
  <c r="AH54" i="58"/>
  <c r="F54" i="58"/>
  <c r="G54" i="58" s="1"/>
  <c r="AA54" i="58" s="1"/>
  <c r="AH57" i="58"/>
  <c r="AH44" i="58"/>
  <c r="F51" i="58"/>
  <c r="G51" i="58" s="1"/>
  <c r="W51" i="58" s="1"/>
  <c r="M62" i="58"/>
  <c r="AG62" i="58"/>
  <c r="L62" i="58"/>
  <c r="F49" i="58"/>
  <c r="G49" i="58"/>
  <c r="N62" i="58"/>
  <c r="AH53" i="58"/>
  <c r="F53" i="58"/>
  <c r="G53" i="58" s="1"/>
  <c r="AA53" i="58" s="1"/>
  <c r="L57" i="58"/>
  <c r="F63" i="58"/>
  <c r="G63" i="58" s="1"/>
  <c r="A65" i="58"/>
  <c r="D65" i="58"/>
  <c r="Y69" i="58"/>
  <c r="W69" i="58"/>
  <c r="AH55" i="58"/>
  <c r="F55" i="58"/>
  <c r="G55" i="58" s="1"/>
  <c r="Z55" i="58" s="1"/>
  <c r="AZ55" i="58" s="1"/>
  <c r="N63" i="58"/>
  <c r="L63" i="58"/>
  <c r="L66" i="58"/>
  <c r="N66" i="58"/>
  <c r="N80" i="58"/>
  <c r="M80" i="58"/>
  <c r="L80" i="58"/>
  <c r="AS113" i="58"/>
  <c r="AF113" i="58" s="1"/>
  <c r="F82" i="58"/>
  <c r="G82" i="58" s="1"/>
  <c r="AA82" i="58" s="1"/>
  <c r="M72" i="58"/>
  <c r="F76" i="58"/>
  <c r="G76" i="58" s="1"/>
  <c r="AE84" i="58" a="1"/>
  <c r="AE84" i="58" s="1"/>
  <c r="Z84" i="58"/>
  <c r="AZ84" i="58" s="1"/>
  <c r="M96" i="58"/>
  <c r="N96" i="58"/>
  <c r="L96" i="58"/>
  <c r="L82" i="58"/>
  <c r="N82" i="58"/>
  <c r="M82" i="58"/>
  <c r="N95" i="58"/>
  <c r="M95" i="58"/>
  <c r="L95" i="58"/>
  <c r="F77" i="58"/>
  <c r="G77" i="58" s="1"/>
  <c r="R77" i="58" s="1"/>
  <c r="M94" i="58"/>
  <c r="L94" i="58"/>
  <c r="M81" i="58"/>
  <c r="L81" i="58"/>
  <c r="F86" i="58"/>
  <c r="G86" i="58" s="1"/>
  <c r="A97" i="58"/>
  <c r="D97" i="58"/>
  <c r="F98" i="58"/>
  <c r="G98" i="58" s="1"/>
  <c r="W98" i="58" s="1"/>
  <c r="AE103" i="58" a="1"/>
  <c r="AE103" i="58" s="1"/>
  <c r="D90" i="58"/>
  <c r="A90" i="58"/>
  <c r="W83" i="58"/>
  <c r="M86" i="58"/>
  <c r="L87" i="58"/>
  <c r="D95" i="58"/>
  <c r="A95" i="58"/>
  <c r="Z101" i="58"/>
  <c r="AZ101" i="58" s="1"/>
  <c r="M104" i="58"/>
  <c r="N104" i="58"/>
  <c r="L104" i="58"/>
  <c r="F107" i="58"/>
  <c r="G107" i="58" s="1"/>
  <c r="N90" i="58"/>
  <c r="L90" i="58"/>
  <c r="N101" i="58"/>
  <c r="M101" i="58"/>
  <c r="L101" i="58"/>
  <c r="F127" i="58"/>
  <c r="G127" i="58" s="1"/>
  <c r="V127" i="58" s="1"/>
  <c r="AY127" i="58" s="1"/>
  <c r="Q108" i="58"/>
  <c r="BA108" i="58" s="1"/>
  <c r="S108" i="58"/>
  <c r="N123" i="58"/>
  <c r="M123" i="58"/>
  <c r="L123" i="58"/>
  <c r="AB103" i="58"/>
  <c r="R103" i="58"/>
  <c r="M111" i="58"/>
  <c r="N111" i="58"/>
  <c r="F112" i="58"/>
  <c r="G112" i="58" s="1"/>
  <c r="F96" i="58"/>
  <c r="G96" i="58" s="1"/>
  <c r="S96" i="58" s="1"/>
  <c r="L102" i="58"/>
  <c r="V103" i="58"/>
  <c r="AY103" i="58" s="1"/>
  <c r="L111" i="58"/>
  <c r="M102" i="58"/>
  <c r="N117" i="58"/>
  <c r="M117" i="58"/>
  <c r="L117" i="58"/>
  <c r="AB117" i="58"/>
  <c r="L103" i="58"/>
  <c r="R108" i="58"/>
  <c r="N125" i="58"/>
  <c r="M125" i="58"/>
  <c r="L125" i="58"/>
  <c r="N127" i="58"/>
  <c r="M127" i="58"/>
  <c r="L127" i="58"/>
  <c r="M112" i="58"/>
  <c r="L112" i="58"/>
  <c r="F120" i="58"/>
  <c r="G120" i="58" s="1"/>
  <c r="W120" i="58" s="1"/>
  <c r="AS108" i="58"/>
  <c r="AF108" i="58" s="1"/>
  <c r="N112" i="58"/>
  <c r="A123" i="58"/>
  <c r="F128" i="58"/>
  <c r="G128" i="58" s="1"/>
  <c r="F111" i="58"/>
  <c r="G111" i="58"/>
  <c r="V111" i="58" s="1"/>
  <c r="AY111" i="58" s="1"/>
  <c r="F119" i="58"/>
  <c r="G119" i="58" s="1"/>
  <c r="V119" i="58" s="1"/>
  <c r="AY119" i="58" s="1"/>
  <c r="M113" i="58"/>
  <c r="F116" i="58"/>
  <c r="G116" i="58" s="1"/>
  <c r="AA117" i="58"/>
  <c r="Q117" i="58"/>
  <c r="BA117" i="58" s="1"/>
  <c r="BB117" i="58" s="1"/>
  <c r="Z117" i="58"/>
  <c r="AZ117" i="58" s="1"/>
  <c r="P117" i="58"/>
  <c r="Y117" i="58"/>
  <c r="W117" i="58"/>
  <c r="AE117" i="58" a="1"/>
  <c r="AE117" i="58" s="1"/>
  <c r="V117" i="58"/>
  <c r="AY117" i="58" s="1"/>
  <c r="U117" i="58"/>
  <c r="Z113" i="58"/>
  <c r="AZ113" i="58" s="1"/>
  <c r="Q113" i="58"/>
  <c r="BA113" i="58" s="1"/>
  <c r="A126" i="58"/>
  <c r="M119" i="58"/>
  <c r="V113" i="58"/>
  <c r="AY113" i="58" s="1"/>
  <c r="L129" i="57"/>
  <c r="M129" i="57"/>
  <c r="D49" i="57"/>
  <c r="A49" i="57"/>
  <c r="AU33" i="57"/>
  <c r="A15" i="57"/>
  <c r="D22" i="57"/>
  <c r="D68" i="57"/>
  <c r="D98" i="57"/>
  <c r="A11" i="57"/>
  <c r="F65" i="57"/>
  <c r="G65" i="57" s="1"/>
  <c r="AA65" i="57" s="1"/>
  <c r="A34" i="57"/>
  <c r="BC34" i="57" s="1"/>
  <c r="AH25" i="57"/>
  <c r="A32" i="57"/>
  <c r="AH34" i="57"/>
  <c r="A50" i="57"/>
  <c r="BC50" i="57" s="1"/>
  <c r="A31" i="57"/>
  <c r="P94" i="57"/>
  <c r="AE93" i="57" a="1"/>
  <c r="AE93" i="57" s="1"/>
  <c r="AF69" i="57"/>
  <c r="A4" i="57"/>
  <c r="D4" i="57"/>
  <c r="N10" i="57"/>
  <c r="AH17" i="57"/>
  <c r="F17" i="57"/>
  <c r="G17" i="57"/>
  <c r="AU17" i="57" s="1"/>
  <c r="D52" i="57"/>
  <c r="A52" i="57"/>
  <c r="A2" i="57"/>
  <c r="BC2" i="57" s="1"/>
  <c r="D34" i="57"/>
  <c r="D38" i="57"/>
  <c r="A38" i="57"/>
  <c r="R40" i="57"/>
  <c r="M14" i="57"/>
  <c r="D25" i="57"/>
  <c r="A25" i="57"/>
  <c r="P50" i="57"/>
  <c r="AH10" i="57"/>
  <c r="F10" i="57"/>
  <c r="G10" i="57" s="1"/>
  <c r="AA10" i="57" s="1"/>
  <c r="D12" i="57"/>
  <c r="A14" i="57"/>
  <c r="D14" i="57"/>
  <c r="AU63" i="57"/>
  <c r="D23" i="57"/>
  <c r="A23" i="57"/>
  <c r="D8" i="57"/>
  <c r="A8" i="57"/>
  <c r="F18" i="57"/>
  <c r="G18" i="57" s="1"/>
  <c r="AB33" i="57"/>
  <c r="A7" i="57"/>
  <c r="F9" i="57"/>
  <c r="G9" i="57" s="1"/>
  <c r="R9" i="57" s="1"/>
  <c r="Z33" i="57"/>
  <c r="AZ33" i="57" s="1"/>
  <c r="Y33" i="57"/>
  <c r="U33" i="57"/>
  <c r="AE33" i="57" a="1"/>
  <c r="AE33" i="57" s="1"/>
  <c r="AA33" i="57"/>
  <c r="W33" i="57"/>
  <c r="AE48" i="57" a="1"/>
  <c r="AE48" i="57" s="1"/>
  <c r="AU48" i="57"/>
  <c r="U48" i="57"/>
  <c r="L50" i="57"/>
  <c r="M50" i="57"/>
  <c r="D53" i="57"/>
  <c r="A53" i="57"/>
  <c r="F36" i="57"/>
  <c r="G36" i="57" s="1"/>
  <c r="Z36" i="57" s="1"/>
  <c r="AZ36" i="57" s="1"/>
  <c r="D40" i="57"/>
  <c r="A40" i="57"/>
  <c r="D47" i="57"/>
  <c r="A47" i="57"/>
  <c r="M29" i="57"/>
  <c r="AH36" i="57"/>
  <c r="L43" i="57"/>
  <c r="AE64" i="57" a="1"/>
  <c r="AE64" i="57" s="1"/>
  <c r="U64" i="57"/>
  <c r="S72" i="57"/>
  <c r="AH27" i="57"/>
  <c r="AH44" i="57"/>
  <c r="F44" i="57"/>
  <c r="G44" i="57" s="1"/>
  <c r="Y44" i="57" s="1"/>
  <c r="N53" i="57"/>
  <c r="N64" i="57"/>
  <c r="L64" i="57"/>
  <c r="AG64" i="57"/>
  <c r="N40" i="57"/>
  <c r="M40" i="57"/>
  <c r="AG40" i="57" s="1"/>
  <c r="D62" i="57"/>
  <c r="A62" i="57"/>
  <c r="AF66" i="57"/>
  <c r="D50" i="57"/>
  <c r="D58" i="57"/>
  <c r="A58" i="57"/>
  <c r="BC58" i="57" s="1"/>
  <c r="D70" i="57"/>
  <c r="A70" i="57"/>
  <c r="N74" i="57"/>
  <c r="M74" i="57"/>
  <c r="L74" i="57"/>
  <c r="N75" i="57"/>
  <c r="D61" i="57"/>
  <c r="A61" i="57"/>
  <c r="D65" i="57"/>
  <c r="A65" i="57"/>
  <c r="AF68" i="57"/>
  <c r="A72" i="57"/>
  <c r="D72" i="57"/>
  <c r="D55" i="57"/>
  <c r="A55" i="57"/>
  <c r="D57" i="57"/>
  <c r="A57" i="57"/>
  <c r="F75" i="57"/>
  <c r="G75" i="57" s="1"/>
  <c r="W75" i="57" s="1"/>
  <c r="N81" i="57"/>
  <c r="M81" i="57"/>
  <c r="L81" i="57"/>
  <c r="AH40" i="57"/>
  <c r="Q70" i="57"/>
  <c r="BA70" i="57" s="1"/>
  <c r="L72" i="57"/>
  <c r="D54" i="57"/>
  <c r="A54" i="57"/>
  <c r="D59" i="57"/>
  <c r="A59" i="57"/>
  <c r="L61" i="57"/>
  <c r="D63" i="57"/>
  <c r="A63" i="57"/>
  <c r="AA93" i="57"/>
  <c r="W93" i="57"/>
  <c r="AH41" i="57"/>
  <c r="AH49" i="57"/>
  <c r="F49" i="57"/>
  <c r="G49" i="57" s="1"/>
  <c r="Z49" i="57" s="1"/>
  <c r="AZ49" i="57" s="1"/>
  <c r="D51" i="57"/>
  <c r="A51" i="57"/>
  <c r="AG63" i="57"/>
  <c r="AG65" i="57"/>
  <c r="M69" i="57"/>
  <c r="L69" i="57"/>
  <c r="D56" i="57"/>
  <c r="A56" i="57"/>
  <c r="N58" i="57"/>
  <c r="L58" i="57"/>
  <c r="D60" i="57"/>
  <c r="A60" i="57"/>
  <c r="D64" i="57"/>
  <c r="A64" i="57"/>
  <c r="M66" i="57"/>
  <c r="L66" i="57"/>
  <c r="P70" i="57"/>
  <c r="AF70" i="57"/>
  <c r="AF67" i="57"/>
  <c r="F71" i="57"/>
  <c r="G71" i="57" s="1"/>
  <c r="F79" i="57"/>
  <c r="G79" i="57" s="1"/>
  <c r="S85" i="57"/>
  <c r="P85" i="57"/>
  <c r="AA85" i="57"/>
  <c r="Y85" i="57"/>
  <c r="AS85" i="57"/>
  <c r="AF85" i="57" s="1"/>
  <c r="AF72" i="57"/>
  <c r="F87" i="57"/>
  <c r="G87" i="57" s="1"/>
  <c r="P87" i="57" s="1"/>
  <c r="N89" i="57"/>
  <c r="M89" i="57"/>
  <c r="M105" i="57"/>
  <c r="N105" i="57"/>
  <c r="L105" i="57"/>
  <c r="A102" i="57"/>
  <c r="D102" i="57"/>
  <c r="Q102" i="57"/>
  <c r="BA102" i="57" s="1"/>
  <c r="R102" i="57"/>
  <c r="D105" i="57"/>
  <c r="A105" i="57"/>
  <c r="U93" i="57"/>
  <c r="AB93" i="57"/>
  <c r="Z93" i="57"/>
  <c r="AZ93" i="57" s="1"/>
  <c r="Y93" i="57"/>
  <c r="S93" i="57"/>
  <c r="D99" i="57"/>
  <c r="A99" i="57"/>
  <c r="F101" i="57"/>
  <c r="G101" i="57" s="1"/>
  <c r="A103" i="57"/>
  <c r="D103" i="57"/>
  <c r="AB94" i="57"/>
  <c r="M120" i="57"/>
  <c r="N108" i="57"/>
  <c r="F110" i="57"/>
  <c r="G110" i="57" s="1"/>
  <c r="N112" i="57"/>
  <c r="L112" i="57"/>
  <c r="D100" i="57"/>
  <c r="M112" i="57"/>
  <c r="F113" i="57"/>
  <c r="G113" i="57" s="1"/>
  <c r="U94" i="57"/>
  <c r="F117" i="57"/>
  <c r="G117" i="57" s="1"/>
  <c r="L121" i="57"/>
  <c r="N121" i="57"/>
  <c r="M121" i="57"/>
  <c r="M117" i="57"/>
  <c r="L117" i="57"/>
  <c r="L113" i="57"/>
  <c r="N113" i="57"/>
  <c r="F127" i="57"/>
  <c r="G127" i="57" s="1"/>
  <c r="W127" i="57" s="1"/>
  <c r="M128" i="57"/>
  <c r="L128" i="57"/>
  <c r="N129" i="57"/>
  <c r="L81" i="56"/>
  <c r="L9" i="56"/>
  <c r="N9" i="56"/>
  <c r="M9" i="56"/>
  <c r="M128" i="56"/>
  <c r="N128" i="56"/>
  <c r="N96" i="56"/>
  <c r="M16" i="56"/>
  <c r="N16" i="56"/>
  <c r="L16" i="56"/>
  <c r="L121" i="56"/>
  <c r="M121" i="56"/>
  <c r="N121" i="56"/>
  <c r="L17" i="56"/>
  <c r="N17" i="56"/>
  <c r="M17" i="56"/>
  <c r="M41" i="56"/>
  <c r="L41" i="56"/>
  <c r="N41" i="56"/>
  <c r="N91" i="56"/>
  <c r="N120" i="56"/>
  <c r="L7" i="56"/>
  <c r="Y17" i="56"/>
  <c r="N26" i="56"/>
  <c r="M82" i="56"/>
  <c r="M109" i="56"/>
  <c r="L78" i="56"/>
  <c r="A74" i="56"/>
  <c r="D74" i="56"/>
  <c r="U33" i="56"/>
  <c r="D10" i="56"/>
  <c r="AH34" i="56"/>
  <c r="A40" i="56"/>
  <c r="D60" i="56"/>
  <c r="F74" i="56"/>
  <c r="G74" i="56" s="1"/>
  <c r="AS74" i="56" s="1"/>
  <c r="AF74" i="56" s="1"/>
  <c r="D106" i="56"/>
  <c r="D112" i="56"/>
  <c r="AH10" i="56"/>
  <c r="A7" i="56"/>
  <c r="AH26" i="56"/>
  <c r="A32" i="56"/>
  <c r="U32" i="56"/>
  <c r="A38" i="56"/>
  <c r="A64" i="56"/>
  <c r="W32" i="56"/>
  <c r="D22" i="56"/>
  <c r="Y32" i="56"/>
  <c r="D44" i="56"/>
  <c r="D54" i="56"/>
  <c r="D109" i="56"/>
  <c r="AG66" i="56"/>
  <c r="W97" i="56"/>
  <c r="D25" i="56"/>
  <c r="A34" i="56"/>
  <c r="A6" i="56"/>
  <c r="D6" i="56"/>
  <c r="D12" i="56"/>
  <c r="A12" i="56"/>
  <c r="D11" i="56"/>
  <c r="A11" i="56"/>
  <c r="D4" i="56"/>
  <c r="A4" i="56"/>
  <c r="L11" i="56"/>
  <c r="AA2" i="56"/>
  <c r="Z2" i="56"/>
  <c r="AZ2" i="56" s="1"/>
  <c r="Y2" i="56"/>
  <c r="W2" i="56"/>
  <c r="AU2" i="56"/>
  <c r="AE2" i="56" a="1"/>
  <c r="AE2" i="56" s="1"/>
  <c r="U2" i="56"/>
  <c r="AB2" i="56"/>
  <c r="M24" i="56"/>
  <c r="N24" i="56"/>
  <c r="L24" i="56"/>
  <c r="D3" i="56"/>
  <c r="A3" i="56"/>
  <c r="AB22" i="56"/>
  <c r="Y22" i="56"/>
  <c r="AE22" i="56" a="1"/>
  <c r="AE22" i="56" s="1"/>
  <c r="M27" i="56"/>
  <c r="L27" i="56"/>
  <c r="F14" i="56"/>
  <c r="G14" i="56"/>
  <c r="Q14" i="56" s="1"/>
  <c r="BA14" i="56" s="1"/>
  <c r="Z17" i="56"/>
  <c r="AZ17" i="56" s="1"/>
  <c r="P17" i="56"/>
  <c r="V17" i="56"/>
  <c r="AY17" i="56" s="1"/>
  <c r="BB17" i="56" s="1"/>
  <c r="S17" i="56"/>
  <c r="W17" i="56"/>
  <c r="AU17" i="56"/>
  <c r="AG67" i="56"/>
  <c r="F67" i="56"/>
  <c r="G67" i="56" s="1"/>
  <c r="V67" i="56" s="1"/>
  <c r="AY67" i="56" s="1"/>
  <c r="A10" i="56"/>
  <c r="A13" i="56"/>
  <c r="AA17" i="56"/>
  <c r="F23" i="56"/>
  <c r="G23" i="56" s="1"/>
  <c r="U23" i="56" s="1"/>
  <c r="AB17" i="56"/>
  <c r="M32" i="56"/>
  <c r="V32" i="56"/>
  <c r="AY32" i="56" s="1"/>
  <c r="N32" i="56"/>
  <c r="L8" i="56"/>
  <c r="N14" i="56"/>
  <c r="AH15" i="56"/>
  <c r="M25" i="56"/>
  <c r="L25" i="56"/>
  <c r="L32" i="56"/>
  <c r="F7" i="56"/>
  <c r="G7" i="56" s="1"/>
  <c r="AA7" i="56" s="1"/>
  <c r="M8" i="56"/>
  <c r="D17" i="56"/>
  <c r="Q17" i="56"/>
  <c r="BA17" i="56" s="1"/>
  <c r="AH19" i="56"/>
  <c r="L23" i="56"/>
  <c r="N25" i="56"/>
  <c r="AH2" i="56"/>
  <c r="R17" i="56"/>
  <c r="F5" i="56"/>
  <c r="G5" i="56" s="1"/>
  <c r="Q5" i="56" s="1"/>
  <c r="BA5" i="56" s="1"/>
  <c r="BB5" i="56" s="1"/>
  <c r="U17" i="56"/>
  <c r="D20" i="56"/>
  <c r="F21" i="56"/>
  <c r="G21" i="56" s="1"/>
  <c r="AU21" i="56" s="1"/>
  <c r="N40" i="56"/>
  <c r="L40" i="56"/>
  <c r="M40" i="56"/>
  <c r="L56" i="56"/>
  <c r="N56" i="56"/>
  <c r="M56" i="56"/>
  <c r="D80" i="56"/>
  <c r="A80" i="56"/>
  <c r="N36" i="56"/>
  <c r="N33" i="56"/>
  <c r="M33" i="56"/>
  <c r="AH24" i="56"/>
  <c r="F24" i="56"/>
  <c r="G24" i="56" s="1"/>
  <c r="L26" i="56"/>
  <c r="A48" i="56"/>
  <c r="D48" i="56"/>
  <c r="AH37" i="56"/>
  <c r="F37" i="56"/>
  <c r="G37" i="56" s="1"/>
  <c r="AA37" i="56" s="1"/>
  <c r="N39" i="56"/>
  <c r="AB40" i="56"/>
  <c r="Q40" i="56"/>
  <c r="BA40" i="56" s="1"/>
  <c r="BB40" i="56" s="1"/>
  <c r="W40" i="56"/>
  <c r="R40" i="56"/>
  <c r="P40" i="56"/>
  <c r="L48" i="56"/>
  <c r="N48" i="56"/>
  <c r="M48" i="56"/>
  <c r="A52" i="56"/>
  <c r="D52" i="56"/>
  <c r="AH56" i="56"/>
  <c r="F56" i="56"/>
  <c r="G56" i="56" s="1"/>
  <c r="Z56" i="56" s="1"/>
  <c r="AZ56" i="56" s="1"/>
  <c r="AH41" i="56"/>
  <c r="F41" i="56"/>
  <c r="G41" i="56" s="1"/>
  <c r="F45" i="56"/>
  <c r="G45" i="56" s="1"/>
  <c r="Q45" i="56" s="1"/>
  <c r="BA45" i="56" s="1"/>
  <c r="AH45" i="56"/>
  <c r="A46" i="56"/>
  <c r="D46" i="56"/>
  <c r="A50" i="56"/>
  <c r="D50" i="56"/>
  <c r="P32" i="56"/>
  <c r="Z32" i="56"/>
  <c r="AZ32" i="56" s="1"/>
  <c r="F46" i="56"/>
  <c r="G46" i="56" s="1"/>
  <c r="V46" i="56" s="1"/>
  <c r="AY46" i="56" s="1"/>
  <c r="N49" i="56"/>
  <c r="AH50" i="56"/>
  <c r="F50" i="56"/>
  <c r="G50" i="56" s="1"/>
  <c r="L54" i="56"/>
  <c r="Q32" i="56"/>
  <c r="BA32" i="56" s="1"/>
  <c r="AA32" i="56"/>
  <c r="AH42" i="56"/>
  <c r="A61" i="56"/>
  <c r="R32" i="56"/>
  <c r="AB32" i="56"/>
  <c r="F43" i="56"/>
  <c r="G43" i="56" s="1"/>
  <c r="W43" i="56" s="1"/>
  <c r="L45" i="56"/>
  <c r="L46" i="56"/>
  <c r="N46" i="56"/>
  <c r="AH48" i="56"/>
  <c r="F48" i="56"/>
  <c r="G48" i="56" s="1"/>
  <c r="R48" i="56" s="1"/>
  <c r="W57" i="56"/>
  <c r="AE57" i="56" a="1"/>
  <c r="AE57" i="56" s="1"/>
  <c r="V57" i="56"/>
  <c r="AY57" i="56" s="1"/>
  <c r="AB57" i="56"/>
  <c r="R57" i="56"/>
  <c r="U57" i="56"/>
  <c r="S57" i="56"/>
  <c r="Q57" i="56"/>
  <c r="BA57" i="56" s="1"/>
  <c r="BB57" i="56" s="1"/>
  <c r="P57" i="56"/>
  <c r="AA57" i="56"/>
  <c r="AU57" i="56"/>
  <c r="Z57" i="56"/>
  <c r="AZ57" i="56" s="1"/>
  <c r="S32" i="56"/>
  <c r="M46" i="56"/>
  <c r="AH59" i="56"/>
  <c r="F59" i="56"/>
  <c r="G59" i="56" s="1"/>
  <c r="R59" i="56" s="1"/>
  <c r="M57" i="56"/>
  <c r="L57" i="56"/>
  <c r="M67" i="56"/>
  <c r="L67" i="56"/>
  <c r="D81" i="56"/>
  <c r="A81" i="56"/>
  <c r="N57" i="56"/>
  <c r="M63" i="56"/>
  <c r="AG63" i="56" s="1"/>
  <c r="M74" i="56"/>
  <c r="D75" i="56"/>
  <c r="A75" i="56"/>
  <c r="AH44" i="56"/>
  <c r="F51" i="56"/>
  <c r="G51" i="56" s="1"/>
  <c r="AH58" i="56"/>
  <c r="F65" i="56"/>
  <c r="G65" i="56" s="1"/>
  <c r="S65" i="56" s="1"/>
  <c r="F75" i="56"/>
  <c r="G75" i="56" s="1"/>
  <c r="F49" i="56"/>
  <c r="G49" i="56" s="1"/>
  <c r="W49" i="56" s="1"/>
  <c r="D63" i="56"/>
  <c r="A63" i="56"/>
  <c r="N69" i="56"/>
  <c r="M69" i="56"/>
  <c r="S80" i="56"/>
  <c r="F53" i="56"/>
  <c r="G53" i="56" s="1"/>
  <c r="D55" i="56"/>
  <c r="D57" i="56"/>
  <c r="AH65" i="56"/>
  <c r="AG68" i="56"/>
  <c r="L69" i="56"/>
  <c r="M77" i="56"/>
  <c r="AH49" i="56"/>
  <c r="N50" i="56"/>
  <c r="AH57" i="56"/>
  <c r="AS80" i="56"/>
  <c r="AF80" i="56" s="1"/>
  <c r="M85" i="56"/>
  <c r="N85" i="56"/>
  <c r="L85" i="56"/>
  <c r="A78" i="56"/>
  <c r="AG69" i="56"/>
  <c r="AG72" i="56"/>
  <c r="D77" i="56"/>
  <c r="L102" i="56"/>
  <c r="F62" i="56"/>
  <c r="G62" i="56" s="1"/>
  <c r="F73" i="56"/>
  <c r="G73" i="56"/>
  <c r="R73" i="56" s="1"/>
  <c r="AS93" i="56"/>
  <c r="AF93" i="56" s="1"/>
  <c r="F81" i="56"/>
  <c r="G81" i="56" s="1"/>
  <c r="M104" i="56"/>
  <c r="F89" i="56"/>
  <c r="G89" i="56" s="1"/>
  <c r="AE89" i="56" s="1" a="1"/>
  <c r="AE89" i="56" s="1"/>
  <c r="M91" i="56"/>
  <c r="N93" i="56"/>
  <c r="M93" i="56"/>
  <c r="N98" i="56"/>
  <c r="M98" i="56"/>
  <c r="L98" i="56"/>
  <c r="W99" i="56"/>
  <c r="AE99" i="56" a="1"/>
  <c r="AE99" i="56" s="1"/>
  <c r="AB99" i="56"/>
  <c r="AA99" i="56"/>
  <c r="Z99" i="56"/>
  <c r="AZ99" i="56" s="1"/>
  <c r="Y99" i="56"/>
  <c r="U99" i="56"/>
  <c r="N105" i="56"/>
  <c r="M105" i="56"/>
  <c r="L105" i="56"/>
  <c r="F128" i="56"/>
  <c r="G128" i="56" s="1"/>
  <c r="F100" i="56"/>
  <c r="G100" i="56" s="1"/>
  <c r="Y100" i="56" s="1"/>
  <c r="M117" i="56"/>
  <c r="L117" i="56"/>
  <c r="L82" i="56"/>
  <c r="F90" i="56"/>
  <c r="G90" i="56" s="1"/>
  <c r="Z90" i="56" s="1"/>
  <c r="AZ90" i="56" s="1"/>
  <c r="N97" i="56"/>
  <c r="Q97" i="56"/>
  <c r="BA97" i="56" s="1"/>
  <c r="F103" i="56"/>
  <c r="G103" i="56" s="1"/>
  <c r="AA103" i="56" s="1"/>
  <c r="M103" i="56"/>
  <c r="L109" i="56"/>
  <c r="N109" i="56"/>
  <c r="N110" i="56"/>
  <c r="F107" i="56"/>
  <c r="G107" i="56" s="1"/>
  <c r="L113" i="56"/>
  <c r="N113" i="56"/>
  <c r="M113" i="56"/>
  <c r="A106" i="56"/>
  <c r="F108" i="56"/>
  <c r="G108" i="56" s="1"/>
  <c r="P108" i="56" s="1"/>
  <c r="N107" i="56"/>
  <c r="M107" i="56"/>
  <c r="A110" i="56"/>
  <c r="D111" i="56"/>
  <c r="A111" i="56"/>
  <c r="N125" i="56"/>
  <c r="M125" i="56"/>
  <c r="L125" i="56"/>
  <c r="N116" i="56"/>
  <c r="M116" i="56"/>
  <c r="A113" i="56"/>
  <c r="D113" i="56"/>
  <c r="N126" i="56"/>
  <c r="M129" i="56"/>
  <c r="F119" i="56"/>
  <c r="G119" i="56" s="1"/>
  <c r="V119" i="56" s="1"/>
  <c r="AY119" i="56" s="1"/>
  <c r="N129" i="56"/>
  <c r="F120" i="56"/>
  <c r="G120" i="56" s="1"/>
  <c r="L123" i="56"/>
  <c r="M119" i="56"/>
  <c r="L120" i="56"/>
  <c r="L128" i="56"/>
  <c r="L121" i="55"/>
  <c r="M121" i="55"/>
  <c r="M97" i="55"/>
  <c r="N73" i="55"/>
  <c r="L73" i="55"/>
  <c r="M73" i="55"/>
  <c r="M57" i="55"/>
  <c r="AG57" i="55" s="1"/>
  <c r="N57" i="55"/>
  <c r="L57" i="55"/>
  <c r="M2" i="55"/>
  <c r="L19" i="55"/>
  <c r="L71" i="55"/>
  <c r="L79" i="55"/>
  <c r="M89" i="55"/>
  <c r="M95" i="55"/>
  <c r="M28" i="55"/>
  <c r="N89" i="55"/>
  <c r="N105" i="55"/>
  <c r="L8" i="55"/>
  <c r="N52" i="55"/>
  <c r="N60" i="55"/>
  <c r="M104" i="55"/>
  <c r="L125" i="55"/>
  <c r="M8" i="55"/>
  <c r="L74" i="55"/>
  <c r="M84" i="55"/>
  <c r="L99" i="55"/>
  <c r="L100" i="55"/>
  <c r="A63" i="55"/>
  <c r="D120" i="55"/>
  <c r="A25" i="55"/>
  <c r="D22" i="55"/>
  <c r="AH34" i="55"/>
  <c r="AH58" i="55"/>
  <c r="D40" i="55"/>
  <c r="A87" i="55"/>
  <c r="A49" i="55"/>
  <c r="A53" i="55"/>
  <c r="D58" i="55"/>
  <c r="A65" i="55"/>
  <c r="A2" i="55"/>
  <c r="U2" i="55"/>
  <c r="S2" i="55"/>
  <c r="Z2" i="55"/>
  <c r="AZ2" i="55" s="1"/>
  <c r="P2" i="55"/>
  <c r="Q2" i="55"/>
  <c r="BA2" i="55" s="1"/>
  <c r="AB2" i="55"/>
  <c r="R2" i="55"/>
  <c r="AA2" i="55"/>
  <c r="AU2" i="55"/>
  <c r="Y2" i="55"/>
  <c r="W2" i="55"/>
  <c r="V2" i="55"/>
  <c r="AY2" i="55" s="1"/>
  <c r="A4" i="55"/>
  <c r="M7" i="55"/>
  <c r="L7" i="55"/>
  <c r="M18" i="55"/>
  <c r="L18" i="55"/>
  <c r="N18" i="55"/>
  <c r="D27" i="55"/>
  <c r="A27" i="55"/>
  <c r="S9" i="55"/>
  <c r="A24" i="55"/>
  <c r="D24" i="55"/>
  <c r="A5" i="55"/>
  <c r="A8" i="55"/>
  <c r="AH10" i="55"/>
  <c r="F10" i="55"/>
  <c r="G10" i="55" s="1"/>
  <c r="D14" i="55"/>
  <c r="A14" i="55"/>
  <c r="N21" i="55"/>
  <c r="Q68" i="55"/>
  <c r="BA68" i="55" s="1"/>
  <c r="R68" i="55"/>
  <c r="P68" i="55"/>
  <c r="N9" i="55"/>
  <c r="M9" i="55"/>
  <c r="AG9" i="55" s="1"/>
  <c r="N12" i="55"/>
  <c r="F16" i="55"/>
  <c r="G16" i="55" s="1"/>
  <c r="D38" i="55"/>
  <c r="A38" i="55"/>
  <c r="A41" i="55"/>
  <c r="D41" i="55"/>
  <c r="D6" i="55"/>
  <c r="A6" i="55"/>
  <c r="M10" i="55"/>
  <c r="L10" i="55"/>
  <c r="N10" i="55"/>
  <c r="M17" i="55"/>
  <c r="M4" i="55"/>
  <c r="D7" i="55"/>
  <c r="L17" i="55"/>
  <c r="F3" i="55"/>
  <c r="G3" i="55" s="1"/>
  <c r="W3" i="55" s="1"/>
  <c r="AA9" i="55"/>
  <c r="Q9" i="55"/>
  <c r="BA9" i="55" s="1"/>
  <c r="Z9" i="55"/>
  <c r="AZ9" i="55" s="1"/>
  <c r="AU9" i="55"/>
  <c r="U9" i="55"/>
  <c r="AB9" i="55"/>
  <c r="R9" i="55"/>
  <c r="D15" i="55"/>
  <c r="A15" i="55"/>
  <c r="A18" i="55"/>
  <c r="D18" i="55"/>
  <c r="A37" i="55"/>
  <c r="D37" i="55"/>
  <c r="M23" i="55"/>
  <c r="F26" i="55"/>
  <c r="G26" i="55" s="1"/>
  <c r="N31" i="55"/>
  <c r="M31" i="55"/>
  <c r="N34" i="55"/>
  <c r="M34" i="55"/>
  <c r="M39" i="55"/>
  <c r="L39" i="55"/>
  <c r="AH18" i="55"/>
  <c r="M35" i="55"/>
  <c r="L35" i="55"/>
  <c r="M70" i="55"/>
  <c r="F18" i="55"/>
  <c r="G18" i="55" s="1"/>
  <c r="L20" i="55"/>
  <c r="D23" i="55"/>
  <c r="L30" i="55"/>
  <c r="N36" i="55"/>
  <c r="Y38" i="55"/>
  <c r="R40" i="55"/>
  <c r="Q40" i="55"/>
  <c r="BA40" i="55" s="1"/>
  <c r="D43" i="55"/>
  <c r="A43" i="55"/>
  <c r="F11" i="55"/>
  <c r="G11" i="55" s="1"/>
  <c r="AU11" i="55" s="1"/>
  <c r="A21" i="55"/>
  <c r="N33" i="55"/>
  <c r="M33" i="55"/>
  <c r="AH54" i="55"/>
  <c r="F54" i="55"/>
  <c r="G54" i="55" s="1"/>
  <c r="AU54" i="55" s="1"/>
  <c r="L29" i="55"/>
  <c r="L33" i="55"/>
  <c r="N49" i="55"/>
  <c r="L49" i="55"/>
  <c r="M49" i="55"/>
  <c r="N25" i="55"/>
  <c r="M25" i="55"/>
  <c r="AH27" i="55"/>
  <c r="F27" i="55"/>
  <c r="G27" i="55" s="1"/>
  <c r="AH30" i="55"/>
  <c r="F30" i="55"/>
  <c r="G30" i="55" s="1"/>
  <c r="AU30" i="55" s="1"/>
  <c r="D45" i="55"/>
  <c r="A45" i="55"/>
  <c r="AH35" i="55"/>
  <c r="AH42" i="55"/>
  <c r="M55" i="55"/>
  <c r="N55" i="55"/>
  <c r="D59" i="55"/>
  <c r="A59" i="55"/>
  <c r="F35" i="55"/>
  <c r="G35" i="55" s="1"/>
  <c r="AA35" i="55" s="1"/>
  <c r="F42" i="55"/>
  <c r="G42" i="55" s="1"/>
  <c r="F43" i="55"/>
  <c r="G43" i="55" s="1"/>
  <c r="V43" i="55" s="1"/>
  <c r="AY43" i="55" s="1"/>
  <c r="L47" i="55"/>
  <c r="F51" i="55"/>
  <c r="G51" i="55" s="1"/>
  <c r="AU51" i="55" s="1"/>
  <c r="L55" i="55"/>
  <c r="F59" i="55"/>
  <c r="G59" i="55"/>
  <c r="U59" i="55" s="1"/>
  <c r="A36" i="55"/>
  <c r="N50" i="55"/>
  <c r="N66" i="55"/>
  <c r="F31" i="55"/>
  <c r="G31" i="55" s="1"/>
  <c r="V31" i="55" s="1"/>
  <c r="AY31" i="55" s="1"/>
  <c r="M42" i="55"/>
  <c r="N42" i="55"/>
  <c r="M51" i="55"/>
  <c r="M59" i="55"/>
  <c r="N59" i="55"/>
  <c r="L41" i="55"/>
  <c r="L42" i="55"/>
  <c r="L43" i="55"/>
  <c r="M45" i="55"/>
  <c r="D47" i="55"/>
  <c r="A47" i="55"/>
  <c r="AH50" i="55"/>
  <c r="L51" i="55"/>
  <c r="M38" i="55"/>
  <c r="S40" i="55"/>
  <c r="N41" i="55"/>
  <c r="M43" i="55"/>
  <c r="F50" i="55"/>
  <c r="G50" i="55" s="1"/>
  <c r="AU50" i="55" s="1"/>
  <c r="M63" i="55"/>
  <c r="N63" i="55"/>
  <c r="AH46" i="55"/>
  <c r="F48" i="55"/>
  <c r="G48" i="55" s="1"/>
  <c r="M56" i="55"/>
  <c r="L56" i="55"/>
  <c r="M58" i="55"/>
  <c r="N65" i="55"/>
  <c r="M65" i="55"/>
  <c r="F67" i="55"/>
  <c r="G67" i="55" s="1"/>
  <c r="Z67" i="55" s="1"/>
  <c r="AZ67" i="55" s="1"/>
  <c r="N75" i="55"/>
  <c r="M75" i="55"/>
  <c r="M77" i="55"/>
  <c r="L77" i="55"/>
  <c r="F81" i="55"/>
  <c r="G81" i="55" s="1"/>
  <c r="A58" i="55"/>
  <c r="N67" i="55"/>
  <c r="N78" i="55"/>
  <c r="F56" i="55"/>
  <c r="G56" i="55" s="1"/>
  <c r="W88" i="55"/>
  <c r="V88" i="55"/>
  <c r="AY88" i="55" s="1"/>
  <c r="L85" i="55"/>
  <c r="M79" i="55"/>
  <c r="A116" i="55"/>
  <c r="D116" i="55"/>
  <c r="D86" i="55"/>
  <c r="A86" i="55"/>
  <c r="M76" i="55"/>
  <c r="D85" i="55"/>
  <c r="N94" i="55"/>
  <c r="L94" i="55"/>
  <c r="M94" i="55"/>
  <c r="N83" i="55"/>
  <c r="Y97" i="55"/>
  <c r="AE97" i="55" a="1"/>
  <c r="AE97" i="55" s="1"/>
  <c r="R97" i="55"/>
  <c r="M87" i="55"/>
  <c r="L87" i="55"/>
  <c r="M88" i="55"/>
  <c r="N95" i="55"/>
  <c r="F115" i="55"/>
  <c r="G115" i="55"/>
  <c r="N127" i="55"/>
  <c r="M127" i="55"/>
  <c r="L127" i="55"/>
  <c r="D88" i="55"/>
  <c r="N86" i="55"/>
  <c r="L86" i="55"/>
  <c r="A121" i="55"/>
  <c r="D121" i="55"/>
  <c r="L126" i="55"/>
  <c r="L128" i="55"/>
  <c r="N128" i="55"/>
  <c r="N110" i="55"/>
  <c r="M110" i="55"/>
  <c r="F105" i="55"/>
  <c r="G105" i="55"/>
  <c r="AA105" i="55" s="1"/>
  <c r="L110" i="55"/>
  <c r="L101" i="55"/>
  <c r="F108" i="55"/>
  <c r="G108" i="55" s="1"/>
  <c r="P108" i="55" s="1"/>
  <c r="N113" i="55"/>
  <c r="M113" i="55"/>
  <c r="F114" i="55"/>
  <c r="G114" i="55" s="1"/>
  <c r="W114" i="55" s="1"/>
  <c r="N118" i="55"/>
  <c r="M118" i="55"/>
  <c r="F123" i="55"/>
  <c r="G123" i="55" s="1"/>
  <c r="M115" i="55"/>
  <c r="L115" i="55"/>
  <c r="P116" i="55"/>
  <c r="F122" i="55"/>
  <c r="G122" i="55" s="1"/>
  <c r="N122" i="55"/>
  <c r="L123" i="55"/>
  <c r="M124" i="55"/>
  <c r="M114" i="55"/>
  <c r="N119" i="55"/>
  <c r="M119" i="55"/>
  <c r="L119" i="55"/>
  <c r="A16" i="54"/>
  <c r="D16" i="54"/>
  <c r="V49" i="54"/>
  <c r="AY49" i="54" s="1"/>
  <c r="AH8" i="54"/>
  <c r="D26" i="54"/>
  <c r="F16" i="54"/>
  <c r="G16" i="54" s="1"/>
  <c r="AH48" i="54"/>
  <c r="A94" i="54"/>
  <c r="D31" i="54"/>
  <c r="D46" i="54"/>
  <c r="A50" i="54"/>
  <c r="AH56" i="54"/>
  <c r="A125" i="54"/>
  <c r="D9" i="54"/>
  <c r="D30" i="54"/>
  <c r="D34" i="54"/>
  <c r="A53" i="54"/>
  <c r="A55" i="54"/>
  <c r="D29" i="54"/>
  <c r="AH32" i="54"/>
  <c r="D54" i="54"/>
  <c r="D61" i="54"/>
  <c r="L98" i="54"/>
  <c r="M10" i="54"/>
  <c r="AG10" i="54" s="1"/>
  <c r="N106" i="54"/>
  <c r="L106" i="54"/>
  <c r="N18" i="54"/>
  <c r="L26" i="54"/>
  <c r="N90" i="54"/>
  <c r="L90" i="54"/>
  <c r="L34" i="54"/>
  <c r="M34" i="54"/>
  <c r="L123" i="54"/>
  <c r="M123" i="54"/>
  <c r="M8" i="54"/>
  <c r="L27" i="54"/>
  <c r="L32" i="54"/>
  <c r="L109" i="54"/>
  <c r="N8" i="54"/>
  <c r="M27" i="54"/>
  <c r="M32" i="54"/>
  <c r="AG32" i="54" s="1"/>
  <c r="N55" i="54"/>
  <c r="L24" i="54"/>
  <c r="L43" i="54"/>
  <c r="L91" i="54"/>
  <c r="L51" i="54"/>
  <c r="L63" i="54"/>
  <c r="N120" i="54"/>
  <c r="N128" i="54"/>
  <c r="M29" i="54"/>
  <c r="M63" i="54"/>
  <c r="AG63" i="54" s="1"/>
  <c r="N103" i="54"/>
  <c r="N113" i="54"/>
  <c r="AE9" i="54" a="1"/>
  <c r="AE9" i="54" s="1"/>
  <c r="D10" i="54"/>
  <c r="A10" i="54"/>
  <c r="D21" i="54"/>
  <c r="A21" i="54"/>
  <c r="U7" i="54"/>
  <c r="D3" i="54"/>
  <c r="A3" i="54"/>
  <c r="N3" i="54"/>
  <c r="M3" i="54"/>
  <c r="L3" i="54"/>
  <c r="Q11" i="54"/>
  <c r="BA11" i="54" s="1"/>
  <c r="F3" i="54"/>
  <c r="G3" i="54" s="1"/>
  <c r="AE3" i="54" s="1" a="1"/>
  <c r="AE3" i="54" s="1"/>
  <c r="AH3" i="54"/>
  <c r="F10" i="54"/>
  <c r="G10" i="54" s="1"/>
  <c r="AB10" i="54" s="1"/>
  <c r="D17" i="54"/>
  <c r="A17" i="54"/>
  <c r="D18" i="54"/>
  <c r="R19" i="54"/>
  <c r="AH25" i="54"/>
  <c r="F25" i="54"/>
  <c r="G25" i="54" s="1"/>
  <c r="Y25" i="54" s="1"/>
  <c r="W31" i="54"/>
  <c r="AU31" i="54"/>
  <c r="S31" i="54"/>
  <c r="AB31" i="54"/>
  <c r="R31" i="54"/>
  <c r="Q31" i="54"/>
  <c r="BA31" i="54" s="1"/>
  <c r="P31" i="54"/>
  <c r="N40" i="54"/>
  <c r="M40" i="54"/>
  <c r="L40" i="54"/>
  <c r="A44" i="54"/>
  <c r="D44" i="54"/>
  <c r="L48" i="54"/>
  <c r="N48" i="54"/>
  <c r="M48" i="54"/>
  <c r="N42" i="54"/>
  <c r="M7" i="54"/>
  <c r="AH11" i="54"/>
  <c r="F17" i="54"/>
  <c r="G17" i="54" s="1"/>
  <c r="D19" i="54"/>
  <c r="A19" i="54"/>
  <c r="S19" i="54"/>
  <c r="AH20" i="54"/>
  <c r="AU19" i="54"/>
  <c r="L44" i="54"/>
  <c r="AH15" i="54"/>
  <c r="D20" i="54"/>
  <c r="N25" i="54"/>
  <c r="M25" i="54"/>
  <c r="L25" i="54"/>
  <c r="AH39" i="54"/>
  <c r="F39" i="54"/>
  <c r="G39" i="54" s="1"/>
  <c r="P39" i="54" s="1"/>
  <c r="N17" i="54"/>
  <c r="AA19" i="54"/>
  <c r="P19" i="54"/>
  <c r="AE19" i="54" a="1"/>
  <c r="AE19" i="54" s="1"/>
  <c r="AH23" i="54"/>
  <c r="F23" i="54"/>
  <c r="G23" i="54" s="1"/>
  <c r="AA23" i="54" s="1"/>
  <c r="Y35" i="54"/>
  <c r="U35" i="54"/>
  <c r="R35" i="54"/>
  <c r="AB28" i="54"/>
  <c r="R28" i="54"/>
  <c r="L16" i="54"/>
  <c r="D40" i="54"/>
  <c r="A40" i="54"/>
  <c r="A42" i="54"/>
  <c r="D42" i="54"/>
  <c r="N16" i="54"/>
  <c r="N19" i="54"/>
  <c r="L19" i="54"/>
  <c r="M20" i="54"/>
  <c r="L20" i="54"/>
  <c r="Y28" i="54"/>
  <c r="F43" i="54"/>
  <c r="G43" i="54" s="1"/>
  <c r="R43" i="54" s="1"/>
  <c r="A49" i="54"/>
  <c r="N50" i="54"/>
  <c r="M51" i="54"/>
  <c r="AH41" i="54"/>
  <c r="F41" i="54"/>
  <c r="G41" i="54"/>
  <c r="U41" i="54" s="1"/>
  <c r="P58" i="54"/>
  <c r="AB58" i="54"/>
  <c r="AU58" i="54"/>
  <c r="R58" i="54"/>
  <c r="AH43" i="54"/>
  <c r="A51" i="54"/>
  <c r="Z49" i="54"/>
  <c r="AZ49" i="54" s="1"/>
  <c r="F47" i="54"/>
  <c r="G47" i="54" s="1"/>
  <c r="V47" i="54" s="1"/>
  <c r="AY47" i="54" s="1"/>
  <c r="M67" i="54"/>
  <c r="N67" i="54"/>
  <c r="L67" i="54"/>
  <c r="M49" i="54"/>
  <c r="P51" i="54"/>
  <c r="Q58" i="54"/>
  <c r="BA58" i="54" s="1"/>
  <c r="R61" i="54"/>
  <c r="AH64" i="54"/>
  <c r="F64" i="54"/>
  <c r="G64" i="54" s="1"/>
  <c r="AB89" i="54"/>
  <c r="D62" i="54"/>
  <c r="A62" i="54"/>
  <c r="L58" i="54"/>
  <c r="AH60" i="54"/>
  <c r="F60" i="54"/>
  <c r="G60" i="54" s="1"/>
  <c r="AU60" i="54" s="1"/>
  <c r="D63" i="54"/>
  <c r="A63" i="54"/>
  <c r="N59" i="54"/>
  <c r="L59" i="54"/>
  <c r="L66" i="54"/>
  <c r="N66" i="54"/>
  <c r="M66" i="54"/>
  <c r="AA75" i="54"/>
  <c r="R75" i="54"/>
  <c r="F67" i="54"/>
  <c r="G67" i="54" s="1"/>
  <c r="N77" i="54"/>
  <c r="L77" i="54"/>
  <c r="M88" i="54"/>
  <c r="L88" i="54"/>
  <c r="N88" i="54"/>
  <c r="M75" i="54"/>
  <c r="N75" i="54"/>
  <c r="N74" i="54"/>
  <c r="M74" i="54"/>
  <c r="D65" i="54"/>
  <c r="F71" i="54"/>
  <c r="G71" i="54" s="1"/>
  <c r="L74" i="54"/>
  <c r="M81" i="54"/>
  <c r="N82" i="54"/>
  <c r="L82" i="54"/>
  <c r="M82" i="54"/>
  <c r="F83" i="54"/>
  <c r="G83" i="54" s="1"/>
  <c r="W83" i="54" s="1"/>
  <c r="F65" i="54"/>
  <c r="G65" i="54" s="1"/>
  <c r="D93" i="54"/>
  <c r="A93" i="54"/>
  <c r="D95" i="54"/>
  <c r="A95" i="54"/>
  <c r="N116" i="54"/>
  <c r="U116" i="54"/>
  <c r="N79" i="54"/>
  <c r="N83" i="54"/>
  <c r="L89" i="54"/>
  <c r="A92" i="54"/>
  <c r="D92" i="54"/>
  <c r="F91" i="54"/>
  <c r="G91" i="54"/>
  <c r="N99" i="54"/>
  <c r="F88" i="54"/>
  <c r="G88" i="54" s="1"/>
  <c r="F96" i="54"/>
  <c r="G96" i="54" s="1"/>
  <c r="F104" i="54"/>
  <c r="G104" i="54" s="1"/>
  <c r="M101" i="54"/>
  <c r="L129" i="54"/>
  <c r="N129" i="54"/>
  <c r="M129" i="54"/>
  <c r="N98" i="54"/>
  <c r="M98" i="54"/>
  <c r="N104" i="54"/>
  <c r="N124" i="54"/>
  <c r="M124" i="54"/>
  <c r="F97" i="54"/>
  <c r="G97" i="54" s="1"/>
  <c r="Z99" i="54"/>
  <c r="AZ99" i="54" s="1"/>
  <c r="M90" i="54"/>
  <c r="N91" i="54"/>
  <c r="N96" i="54"/>
  <c r="AA99" i="54"/>
  <c r="L103" i="54"/>
  <c r="N107" i="54"/>
  <c r="N95" i="54"/>
  <c r="L95" i="54"/>
  <c r="N97" i="54"/>
  <c r="M106" i="54"/>
  <c r="AB99" i="54"/>
  <c r="R99" i="54"/>
  <c r="N118" i="54"/>
  <c r="M118" i="54"/>
  <c r="L118" i="54"/>
  <c r="U99" i="54"/>
  <c r="AE99" i="54" a="1"/>
  <c r="AE99" i="54"/>
  <c r="P107" i="54"/>
  <c r="F120" i="54"/>
  <c r="G120" i="54" s="1"/>
  <c r="AB115" i="54"/>
  <c r="U115" i="54"/>
  <c r="AE115" i="54" a="1"/>
  <c r="AE115" i="54" s="1"/>
  <c r="Y115" i="54"/>
  <c r="F127" i="54"/>
  <c r="G127" i="54" s="1"/>
  <c r="Y99" i="54"/>
  <c r="D123" i="54"/>
  <c r="A129" i="54"/>
  <c r="D129" i="54"/>
  <c r="N111" i="54"/>
  <c r="M111" i="54"/>
  <c r="L111" i="54"/>
  <c r="D128" i="54"/>
  <c r="Q109" i="54"/>
  <c r="BA109" i="54" s="1"/>
  <c r="AB123" i="54"/>
  <c r="Q123" i="54"/>
  <c r="BA123" i="54" s="1"/>
  <c r="N126" i="54"/>
  <c r="M126" i="54"/>
  <c r="L126" i="54"/>
  <c r="M127" i="54"/>
  <c r="L127" i="54"/>
  <c r="F128" i="54"/>
  <c r="G128" i="54" s="1"/>
  <c r="F112" i="54"/>
  <c r="G112" i="54" s="1"/>
  <c r="Y112" i="54" s="1"/>
  <c r="M113" i="54"/>
  <c r="Y116" i="54"/>
  <c r="F119" i="54"/>
  <c r="G119" i="54" s="1"/>
  <c r="M121" i="54"/>
  <c r="A124" i="54"/>
  <c r="A126" i="54"/>
  <c r="L120" i="54"/>
  <c r="L128" i="54"/>
  <c r="A7" i="53"/>
  <c r="A26" i="53"/>
  <c r="D38" i="53"/>
  <c r="D53" i="53"/>
  <c r="D55" i="53"/>
  <c r="AH9" i="53"/>
  <c r="F25" i="53"/>
  <c r="G25" i="53" s="1"/>
  <c r="P25" i="53" s="1"/>
  <c r="D9" i="53"/>
  <c r="F17" i="53"/>
  <c r="G17" i="53" s="1"/>
  <c r="Q17" i="53" s="1"/>
  <c r="BA17" i="53" s="1"/>
  <c r="D59" i="53"/>
  <c r="A100" i="53"/>
  <c r="A32" i="53"/>
  <c r="A35" i="53"/>
  <c r="Y48" i="53"/>
  <c r="W75" i="53"/>
  <c r="A104" i="53"/>
  <c r="A34" i="53"/>
  <c r="D51" i="53"/>
  <c r="A102" i="53"/>
  <c r="A3" i="53"/>
  <c r="A54" i="53"/>
  <c r="M50" i="53"/>
  <c r="N34" i="53"/>
  <c r="N26" i="53"/>
  <c r="L26" i="53"/>
  <c r="N119" i="53"/>
  <c r="M119" i="53"/>
  <c r="N79" i="53"/>
  <c r="M79" i="53"/>
  <c r="L79" i="53"/>
  <c r="M118" i="53"/>
  <c r="M7" i="53"/>
  <c r="L11" i="53"/>
  <c r="L58" i="53"/>
  <c r="L61" i="53"/>
  <c r="M85" i="53"/>
  <c r="M106" i="53"/>
  <c r="N108" i="53"/>
  <c r="N11" i="53"/>
  <c r="L55" i="53"/>
  <c r="N61" i="53"/>
  <c r="N73" i="53"/>
  <c r="L3" i="53"/>
  <c r="L40" i="53"/>
  <c r="L53" i="53"/>
  <c r="M3" i="53"/>
  <c r="M19" i="53"/>
  <c r="AG19" i="53" s="1"/>
  <c r="L22" i="53"/>
  <c r="M40" i="53"/>
  <c r="AG40" i="53" s="1"/>
  <c r="N53" i="53"/>
  <c r="M89" i="53"/>
  <c r="M14" i="53"/>
  <c r="L17" i="53"/>
  <c r="Q35" i="53"/>
  <c r="BA35" i="53" s="1"/>
  <c r="V94" i="53"/>
  <c r="AY94" i="53" s="1"/>
  <c r="N14" i="53"/>
  <c r="N17" i="53"/>
  <c r="M64" i="53"/>
  <c r="R70" i="53"/>
  <c r="AF70" i="53"/>
  <c r="AF67" i="53"/>
  <c r="L6" i="53"/>
  <c r="N6" i="53"/>
  <c r="M6" i="53"/>
  <c r="Y13" i="53"/>
  <c r="L2" i="53"/>
  <c r="N2" i="53"/>
  <c r="M2" i="53"/>
  <c r="M4" i="53"/>
  <c r="L4" i="53"/>
  <c r="A6" i="53"/>
  <c r="D6" i="53"/>
  <c r="F19" i="53"/>
  <c r="G19" i="53" s="1"/>
  <c r="AA19" i="53" s="1"/>
  <c r="A24" i="53"/>
  <c r="D24" i="53"/>
  <c r="AE113" i="53" a="1"/>
  <c r="AE113" i="53" s="1"/>
  <c r="F24" i="53"/>
  <c r="G24" i="53" s="1"/>
  <c r="P24" i="53" s="1"/>
  <c r="AH24" i="53"/>
  <c r="AE75" i="53" a="1"/>
  <c r="AE75" i="53" s="1"/>
  <c r="N15" i="53"/>
  <c r="L15" i="53"/>
  <c r="N24" i="53"/>
  <c r="M24" i="53"/>
  <c r="L23" i="53"/>
  <c r="M23" i="53"/>
  <c r="A4" i="53"/>
  <c r="A9" i="53"/>
  <c r="D14" i="53"/>
  <c r="M15" i="53"/>
  <c r="AH18" i="53"/>
  <c r="AH58" i="53"/>
  <c r="N8" i="53"/>
  <c r="L8" i="53"/>
  <c r="M10" i="53"/>
  <c r="D17" i="53"/>
  <c r="A17" i="53"/>
  <c r="N56" i="53"/>
  <c r="M56" i="53"/>
  <c r="L56" i="53"/>
  <c r="M8" i="53"/>
  <c r="L10" i="53"/>
  <c r="AH11" i="53"/>
  <c r="AH27" i="53"/>
  <c r="F27" i="53"/>
  <c r="G27" i="53" s="1"/>
  <c r="D8" i="53"/>
  <c r="A8" i="53"/>
  <c r="D15" i="53"/>
  <c r="A15" i="53"/>
  <c r="AH42" i="53"/>
  <c r="AH39" i="53"/>
  <c r="F39" i="53"/>
  <c r="G39" i="53" s="1"/>
  <c r="D40" i="53"/>
  <c r="A40" i="53"/>
  <c r="AH16" i="53"/>
  <c r="AA17" i="53"/>
  <c r="L27" i="53"/>
  <c r="A44" i="53"/>
  <c r="D44" i="53"/>
  <c r="L19" i="53"/>
  <c r="F20" i="53"/>
  <c r="G20" i="53" s="1"/>
  <c r="Q20" i="53" s="1"/>
  <c r="BA20" i="53" s="1"/>
  <c r="D23" i="53"/>
  <c r="AH28" i="53"/>
  <c r="M39" i="53"/>
  <c r="AG39" i="53" s="1"/>
  <c r="S32" i="53"/>
  <c r="AH20" i="53"/>
  <c r="A22" i="53"/>
  <c r="M22" i="53"/>
  <c r="N25" i="53"/>
  <c r="M25" i="53"/>
  <c r="AG25" i="53" s="1"/>
  <c r="AH31" i="53"/>
  <c r="F31" i="53"/>
  <c r="G31" i="53" s="1"/>
  <c r="R31" i="53" s="1"/>
  <c r="D36" i="53"/>
  <c r="A36" i="53"/>
  <c r="N31" i="53"/>
  <c r="M31" i="53"/>
  <c r="N33" i="53"/>
  <c r="M33" i="53"/>
  <c r="L33" i="53"/>
  <c r="AU36" i="53"/>
  <c r="V36" i="53"/>
  <c r="AY36" i="53" s="1"/>
  <c r="S36" i="53"/>
  <c r="N41" i="53"/>
  <c r="M41" i="53"/>
  <c r="AG41" i="53" s="1"/>
  <c r="AH43" i="53"/>
  <c r="F43" i="53"/>
  <c r="G43" i="53" s="1"/>
  <c r="AA43" i="53" s="1"/>
  <c r="F57" i="53"/>
  <c r="G57" i="53" s="1"/>
  <c r="V57" i="53" s="1"/>
  <c r="AY57" i="53" s="1"/>
  <c r="W60" i="53"/>
  <c r="AA35" i="53"/>
  <c r="F40" i="53"/>
  <c r="G40" i="53" s="1"/>
  <c r="F46" i="53"/>
  <c r="G46" i="53" s="1"/>
  <c r="W46" i="53" s="1"/>
  <c r="N47" i="53"/>
  <c r="M47" i="53"/>
  <c r="AH54" i="53"/>
  <c r="AE59" i="53" a="1"/>
  <c r="AE59" i="53" s="1"/>
  <c r="AU59" i="53"/>
  <c r="AA59" i="53"/>
  <c r="W59" i="53"/>
  <c r="L47" i="53"/>
  <c r="D50" i="53"/>
  <c r="AH57" i="53"/>
  <c r="AH62" i="53"/>
  <c r="F62" i="53"/>
  <c r="G62" i="53" s="1"/>
  <c r="W62" i="53" s="1"/>
  <c r="S35" i="53"/>
  <c r="F41" i="53"/>
  <c r="G41" i="53" s="1"/>
  <c r="Q41" i="53" s="1"/>
  <c r="BA41" i="53" s="1"/>
  <c r="AH52" i="53"/>
  <c r="AF66" i="53"/>
  <c r="AF68" i="53"/>
  <c r="AF69" i="53"/>
  <c r="V70" i="53"/>
  <c r="AY70" i="53" s="1"/>
  <c r="AF71" i="53"/>
  <c r="F81" i="53"/>
  <c r="G81" i="53" s="1"/>
  <c r="S81" i="53" s="1"/>
  <c r="A73" i="53"/>
  <c r="D73" i="53"/>
  <c r="A63" i="53"/>
  <c r="P78" i="53"/>
  <c r="AE78" i="53" a="1"/>
  <c r="AE78" i="53" s="1"/>
  <c r="AB78" i="53"/>
  <c r="R78" i="53"/>
  <c r="N80" i="53"/>
  <c r="M80" i="53"/>
  <c r="A56" i="53"/>
  <c r="AF73" i="53"/>
  <c r="U75" i="53"/>
  <c r="Z75" i="53"/>
  <c r="AZ75" i="53" s="1"/>
  <c r="Y75" i="53"/>
  <c r="AA75" i="53"/>
  <c r="L78" i="53"/>
  <c r="N78" i="53"/>
  <c r="F47" i="53"/>
  <c r="G47" i="53"/>
  <c r="F49" i="53"/>
  <c r="G49" i="53" s="1"/>
  <c r="AB49" i="53" s="1"/>
  <c r="F65" i="53"/>
  <c r="G65" i="53" s="1"/>
  <c r="AE65" i="53" s="1" a="1"/>
  <c r="AE65" i="53" s="1"/>
  <c r="AF72" i="53"/>
  <c r="M78" i="53"/>
  <c r="L68" i="53"/>
  <c r="M68" i="53"/>
  <c r="L70" i="53"/>
  <c r="M70" i="53"/>
  <c r="L71" i="53"/>
  <c r="M71" i="53"/>
  <c r="M72" i="53"/>
  <c r="P103" i="53"/>
  <c r="AA103" i="53"/>
  <c r="S103" i="53"/>
  <c r="R103" i="53"/>
  <c r="Q103" i="53"/>
  <c r="BA103" i="53" s="1"/>
  <c r="M91" i="53"/>
  <c r="F91" i="53"/>
  <c r="G91" i="53" s="1"/>
  <c r="A103" i="53"/>
  <c r="D103" i="53"/>
  <c r="AS114" i="53"/>
  <c r="AF114" i="53" s="1"/>
  <c r="M87" i="53"/>
  <c r="L87" i="53"/>
  <c r="N87" i="53"/>
  <c r="M73" i="53"/>
  <c r="N76" i="53"/>
  <c r="M76" i="53"/>
  <c r="N81" i="53"/>
  <c r="R83" i="53"/>
  <c r="Q83" i="53"/>
  <c r="BA83" i="53" s="1"/>
  <c r="AS103" i="53"/>
  <c r="AF103" i="53" s="1"/>
  <c r="F86" i="53"/>
  <c r="G86" i="53" s="1"/>
  <c r="AB86" i="53" s="1"/>
  <c r="AS83" i="53"/>
  <c r="AF83" i="53" s="1"/>
  <c r="M97" i="53"/>
  <c r="F99" i="53"/>
  <c r="G99" i="53" s="1"/>
  <c r="F80" i="53"/>
  <c r="G80" i="53" s="1"/>
  <c r="N86" i="53"/>
  <c r="M86" i="53"/>
  <c r="Y94" i="53"/>
  <c r="F87" i="53"/>
  <c r="G87" i="53" s="1"/>
  <c r="AS87" i="53" s="1"/>
  <c r="AF87" i="53" s="1"/>
  <c r="W94" i="53"/>
  <c r="AB94" i="53"/>
  <c r="Q94" i="53"/>
  <c r="BA94" i="53" s="1"/>
  <c r="BB94" i="53" s="1"/>
  <c r="AA94" i="53"/>
  <c r="P94" i="53"/>
  <c r="AE94" i="53" a="1"/>
  <c r="AE94" i="53" s="1"/>
  <c r="U94" i="53"/>
  <c r="S94" i="53"/>
  <c r="Z94" i="53"/>
  <c r="AZ94" i="53" s="1"/>
  <c r="A101" i="53"/>
  <c r="N103" i="53"/>
  <c r="F105" i="53"/>
  <c r="G105" i="53" s="1"/>
  <c r="S105" i="53" s="1"/>
  <c r="L94" i="53"/>
  <c r="L95" i="53"/>
  <c r="N95" i="53"/>
  <c r="M95" i="53"/>
  <c r="N101" i="53"/>
  <c r="L101" i="53"/>
  <c r="F107" i="53"/>
  <c r="G107" i="53"/>
  <c r="AA107" i="53" s="1"/>
  <c r="M110" i="53"/>
  <c r="L110" i="53"/>
  <c r="N110" i="53"/>
  <c r="N94" i="53"/>
  <c r="M101" i="53"/>
  <c r="M102" i="53"/>
  <c r="N102" i="53"/>
  <c r="M107" i="53"/>
  <c r="F119" i="53"/>
  <c r="G119" i="53" s="1"/>
  <c r="F96" i="53"/>
  <c r="G96" i="53" s="1"/>
  <c r="F110" i="53"/>
  <c r="G110" i="53" s="1"/>
  <c r="W110" i="53" s="1"/>
  <c r="R108" i="53"/>
  <c r="N109" i="53"/>
  <c r="M109" i="53"/>
  <c r="L109" i="53"/>
  <c r="L126" i="53"/>
  <c r="V111" i="53"/>
  <c r="AY111" i="53" s="1"/>
  <c r="S111" i="53"/>
  <c r="U111" i="53"/>
  <c r="Z111" i="53"/>
  <c r="AZ111" i="53" s="1"/>
  <c r="Z113" i="53"/>
  <c r="AZ113" i="53" s="1"/>
  <c r="U113" i="53"/>
  <c r="M108" i="53"/>
  <c r="N116" i="53"/>
  <c r="L116" i="53"/>
  <c r="N112" i="53"/>
  <c r="N115" i="53"/>
  <c r="L115" i="53"/>
  <c r="F125" i="53"/>
  <c r="G125" i="53" s="1"/>
  <c r="R114" i="53"/>
  <c r="P114" i="53"/>
  <c r="Z126" i="53"/>
  <c r="AZ126" i="53" s="1"/>
  <c r="P126" i="53"/>
  <c r="Y126" i="53"/>
  <c r="W126" i="53"/>
  <c r="AE126" i="53" a="1"/>
  <c r="AE126" i="53" s="1"/>
  <c r="U126" i="53"/>
  <c r="AB126" i="53"/>
  <c r="R126" i="53"/>
  <c r="F127" i="53"/>
  <c r="G127" i="53" s="1"/>
  <c r="N123" i="53"/>
  <c r="L123" i="53"/>
  <c r="Q126" i="53"/>
  <c r="BA126" i="53" s="1"/>
  <c r="BB126" i="53" s="1"/>
  <c r="L112" i="53"/>
  <c r="Q114" i="53"/>
  <c r="BA114" i="53" s="1"/>
  <c r="N117" i="53"/>
  <c r="L117" i="53"/>
  <c r="M123" i="53"/>
  <c r="AA126" i="53"/>
  <c r="W128" i="53"/>
  <c r="AE128" i="53" a="1"/>
  <c r="AE128" i="53" s="1"/>
  <c r="U128" i="53"/>
  <c r="S128" i="53"/>
  <c r="AB128" i="53"/>
  <c r="AA128" i="53"/>
  <c r="Z128" i="53"/>
  <c r="AZ128" i="53" s="1"/>
  <c r="S114" i="53"/>
  <c r="M128" i="53"/>
  <c r="L125" i="53"/>
  <c r="M125" i="53"/>
  <c r="L119" i="53"/>
  <c r="L127" i="53"/>
  <c r="D19" i="52"/>
  <c r="D27" i="52"/>
  <c r="D65" i="52"/>
  <c r="D79" i="52"/>
  <c r="A11" i="52"/>
  <c r="D57" i="52"/>
  <c r="A60" i="52"/>
  <c r="A80" i="52"/>
  <c r="A36" i="52"/>
  <c r="A62" i="52"/>
  <c r="D28" i="52"/>
  <c r="A61" i="52"/>
  <c r="L81" i="52"/>
  <c r="M17" i="52"/>
  <c r="N17" i="52"/>
  <c r="L17" i="52"/>
  <c r="N33" i="52"/>
  <c r="R33" i="52"/>
  <c r="M33" i="52"/>
  <c r="N105" i="52"/>
  <c r="M65" i="52"/>
  <c r="AG65" i="52" s="1"/>
  <c r="L89" i="52"/>
  <c r="M36" i="52"/>
  <c r="M66" i="52"/>
  <c r="L88" i="52"/>
  <c r="L104" i="52"/>
  <c r="M88" i="52"/>
  <c r="M104" i="52"/>
  <c r="D34" i="52"/>
  <c r="A34" i="52"/>
  <c r="D6" i="52"/>
  <c r="A6" i="52"/>
  <c r="D12" i="52"/>
  <c r="F17" i="52"/>
  <c r="G17" i="52" s="1"/>
  <c r="Z33" i="52"/>
  <c r="AZ33" i="52" s="1"/>
  <c r="P33" i="52"/>
  <c r="Y33" i="52"/>
  <c r="AU33" i="52"/>
  <c r="S33" i="52"/>
  <c r="AB33" i="52"/>
  <c r="AA33" i="52"/>
  <c r="W33" i="52"/>
  <c r="V33" i="52"/>
  <c r="AY33" i="52" s="1"/>
  <c r="BB33" i="52" s="1"/>
  <c r="U33" i="52"/>
  <c r="Q33" i="52"/>
  <c r="BA33" i="52" s="1"/>
  <c r="D21" i="52"/>
  <c r="A21" i="52"/>
  <c r="D38" i="52"/>
  <c r="A38" i="52"/>
  <c r="A23" i="52"/>
  <c r="D23" i="52"/>
  <c r="A2" i="52"/>
  <c r="V6" i="52"/>
  <c r="AY6" i="52" s="1"/>
  <c r="A13" i="52"/>
  <c r="N25" i="52"/>
  <c r="M25" i="52"/>
  <c r="L25" i="52"/>
  <c r="L37" i="52"/>
  <c r="M42" i="52"/>
  <c r="N6" i="52"/>
  <c r="L6" i="52"/>
  <c r="AH9" i="52"/>
  <c r="R16" i="52"/>
  <c r="Q16" i="52"/>
  <c r="BA16" i="52" s="1"/>
  <c r="P16" i="52"/>
  <c r="AU16" i="52"/>
  <c r="D9" i="52"/>
  <c r="A9" i="52"/>
  <c r="D4" i="52"/>
  <c r="A5" i="52"/>
  <c r="F9" i="52"/>
  <c r="G9" i="52" s="1"/>
  <c r="AE9" i="52" s="1" a="1"/>
  <c r="AE9" i="52" s="1"/>
  <c r="L29" i="52"/>
  <c r="F25" i="52"/>
  <c r="G25" i="52" s="1"/>
  <c r="Z25" i="52" s="1"/>
  <c r="AZ25" i="52" s="1"/>
  <c r="AH25" i="52"/>
  <c r="F74" i="52"/>
  <c r="G74" i="52" s="1"/>
  <c r="AS74" i="52" s="1"/>
  <c r="AF74" i="52" s="1"/>
  <c r="AH26" i="52"/>
  <c r="AE40" i="52" a="1"/>
  <c r="AE40" i="52" s="1"/>
  <c r="U40" i="52"/>
  <c r="AU40" i="52"/>
  <c r="AA40" i="52"/>
  <c r="Z40" i="52"/>
  <c r="AZ40" i="52" s="1"/>
  <c r="Y40" i="52"/>
  <c r="AB40" i="52"/>
  <c r="AH41" i="52"/>
  <c r="F41" i="52"/>
  <c r="G41" i="52" s="1"/>
  <c r="A59" i="52"/>
  <c r="D59" i="52"/>
  <c r="A14" i="52"/>
  <c r="A22" i="52"/>
  <c r="A29" i="52"/>
  <c r="AH53" i="52"/>
  <c r="F53" i="52"/>
  <c r="G53" i="52" s="1"/>
  <c r="L64" i="52"/>
  <c r="N64" i="52"/>
  <c r="M64" i="52"/>
  <c r="AG64" i="52" s="1"/>
  <c r="AH16" i="52"/>
  <c r="A32" i="52"/>
  <c r="N41" i="52"/>
  <c r="M41" i="52"/>
  <c r="L41" i="52"/>
  <c r="L77" i="52"/>
  <c r="F8" i="52"/>
  <c r="G8" i="52" s="1"/>
  <c r="F24" i="52"/>
  <c r="G24" i="52" s="1"/>
  <c r="W24" i="52" s="1"/>
  <c r="L46" i="52"/>
  <c r="AH51" i="52"/>
  <c r="F51" i="52"/>
  <c r="G51" i="52" s="1"/>
  <c r="A30" i="52"/>
  <c r="L33" i="52"/>
  <c r="F49" i="52"/>
  <c r="G49" i="52" s="1"/>
  <c r="A33" i="52"/>
  <c r="A40" i="52"/>
  <c r="D40" i="52"/>
  <c r="L72" i="52"/>
  <c r="M72" i="52"/>
  <c r="N72" i="52"/>
  <c r="L74" i="52"/>
  <c r="M74" i="52"/>
  <c r="A52" i="52"/>
  <c r="N74" i="52"/>
  <c r="A58" i="52"/>
  <c r="A75" i="52"/>
  <c r="AH42" i="52"/>
  <c r="AH44" i="52"/>
  <c r="AH48" i="52"/>
  <c r="V56" i="52"/>
  <c r="AY56" i="52" s="1"/>
  <c r="F59" i="52"/>
  <c r="G59" i="52" s="1"/>
  <c r="S59" i="52" s="1"/>
  <c r="M83" i="52"/>
  <c r="L47" i="52"/>
  <c r="L49" i="52"/>
  <c r="W56" i="52"/>
  <c r="D64" i="52"/>
  <c r="M47" i="52"/>
  <c r="M59" i="52"/>
  <c r="L59" i="52"/>
  <c r="AH64" i="52"/>
  <c r="F64" i="52"/>
  <c r="G64" i="52" s="1"/>
  <c r="L56" i="52"/>
  <c r="AA56" i="52"/>
  <c r="N59" i="52"/>
  <c r="L62" i="52"/>
  <c r="M80" i="52"/>
  <c r="L78" i="52"/>
  <c r="F80" i="52"/>
  <c r="G80" i="52" s="1"/>
  <c r="D81" i="52"/>
  <c r="A81" i="52"/>
  <c r="M96" i="52"/>
  <c r="L96" i="52"/>
  <c r="M90" i="52"/>
  <c r="N96" i="52"/>
  <c r="N98" i="52"/>
  <c r="M98" i="52"/>
  <c r="L98" i="52"/>
  <c r="D111" i="52"/>
  <c r="A111" i="52"/>
  <c r="D110" i="52"/>
  <c r="A110" i="52"/>
  <c r="N113" i="52"/>
  <c r="M129" i="52"/>
  <c r="L110" i="52"/>
  <c r="F112" i="52"/>
  <c r="G112" i="52" s="1"/>
  <c r="F117" i="52"/>
  <c r="G117" i="52" s="1"/>
  <c r="Q117" i="52" s="1"/>
  <c r="BA117" i="52" s="1"/>
  <c r="BB117" i="52" s="1"/>
  <c r="M112" i="52"/>
  <c r="N112" i="52"/>
  <c r="N114" i="52"/>
  <c r="L114" i="52"/>
  <c r="F120" i="52"/>
  <c r="G120" i="52" s="1"/>
  <c r="M125" i="52"/>
  <c r="M121" i="52"/>
  <c r="M120" i="52"/>
  <c r="N120" i="52"/>
  <c r="F113" i="52"/>
  <c r="G113" i="52" s="1"/>
  <c r="Z113" i="52" s="1"/>
  <c r="AZ113" i="52" s="1"/>
  <c r="L116" i="52"/>
  <c r="L120" i="52"/>
  <c r="F128" i="52"/>
  <c r="G128" i="52" s="1"/>
  <c r="A89" i="51"/>
  <c r="D89" i="51"/>
  <c r="A33" i="51"/>
  <c r="D33" i="51"/>
  <c r="D30" i="51"/>
  <c r="D59" i="51"/>
  <c r="U74" i="51"/>
  <c r="D63" i="51"/>
  <c r="F9" i="51"/>
  <c r="G9" i="51" s="1"/>
  <c r="P9" i="51" s="1"/>
  <c r="Q74" i="51"/>
  <c r="BA74" i="51" s="1"/>
  <c r="BB74" i="51" s="1"/>
  <c r="L129" i="51"/>
  <c r="M129" i="51"/>
  <c r="N129" i="51"/>
  <c r="M113" i="51"/>
  <c r="N113" i="51"/>
  <c r="L113" i="51"/>
  <c r="L65" i="51"/>
  <c r="M65" i="51"/>
  <c r="N65" i="51"/>
  <c r="L57" i="51"/>
  <c r="N57" i="51"/>
  <c r="M57" i="51"/>
  <c r="L41" i="51"/>
  <c r="N18" i="51"/>
  <c r="L82" i="51"/>
  <c r="P82" i="51"/>
  <c r="L66" i="51"/>
  <c r="M66" i="51"/>
  <c r="L71" i="51"/>
  <c r="M71" i="51"/>
  <c r="N71" i="51"/>
  <c r="L63" i="51"/>
  <c r="N63" i="51"/>
  <c r="M63" i="51"/>
  <c r="L31" i="51"/>
  <c r="N31" i="51"/>
  <c r="M114" i="51"/>
  <c r="AG58" i="51"/>
  <c r="L90" i="51"/>
  <c r="N50" i="51"/>
  <c r="M50" i="51"/>
  <c r="M26" i="51"/>
  <c r="M53" i="51"/>
  <c r="L59" i="51"/>
  <c r="M68" i="51"/>
  <c r="N88" i="51"/>
  <c r="M28" i="51"/>
  <c r="M59" i="51"/>
  <c r="P102" i="51"/>
  <c r="N28" i="51"/>
  <c r="M93" i="51"/>
  <c r="N3" i="51"/>
  <c r="M48" i="51"/>
  <c r="N103" i="51"/>
  <c r="AG62" i="51"/>
  <c r="N80" i="51"/>
  <c r="N7" i="51"/>
  <c r="M7" i="51"/>
  <c r="L7" i="51"/>
  <c r="N5" i="51"/>
  <c r="A2" i="51"/>
  <c r="D2" i="51"/>
  <c r="F2" i="51"/>
  <c r="G2" i="51" s="1"/>
  <c r="S2" i="51" s="1"/>
  <c r="U16" i="51"/>
  <c r="D13" i="51"/>
  <c r="A13" i="51"/>
  <c r="D6" i="51"/>
  <c r="D12" i="51"/>
  <c r="AH2" i="51"/>
  <c r="F8" i="51"/>
  <c r="G8" i="51" s="1"/>
  <c r="P8" i="51" s="1"/>
  <c r="D11" i="51"/>
  <c r="A11" i="51"/>
  <c r="N10" i="51"/>
  <c r="M10" i="51"/>
  <c r="M12" i="51"/>
  <c r="L12" i="51"/>
  <c r="D5" i="51"/>
  <c r="A7" i="51"/>
  <c r="L10" i="51"/>
  <c r="N12" i="51"/>
  <c r="D15" i="51"/>
  <c r="L3" i="51"/>
  <c r="L15" i="51"/>
  <c r="N37" i="51"/>
  <c r="F21" i="51"/>
  <c r="G21" i="51" s="1"/>
  <c r="AU21" i="51" s="1"/>
  <c r="AH15" i="51"/>
  <c r="F15" i="51"/>
  <c r="G15" i="51" s="1"/>
  <c r="A28" i="51"/>
  <c r="D28" i="51"/>
  <c r="F12" i="51"/>
  <c r="G12" i="51" s="1"/>
  <c r="AE12" i="51" s="1" a="1"/>
  <c r="AE12" i="51" s="1"/>
  <c r="D19" i="51"/>
  <c r="AH21" i="51"/>
  <c r="A31" i="51"/>
  <c r="D31" i="51"/>
  <c r="M23" i="51"/>
  <c r="N23" i="51"/>
  <c r="AH29" i="51"/>
  <c r="F29" i="51"/>
  <c r="G29" i="51" s="1"/>
  <c r="AE29" i="51" s="1" a="1"/>
  <c r="AE29" i="51" s="1"/>
  <c r="L11" i="51"/>
  <c r="L14" i="51"/>
  <c r="D16" i="51"/>
  <c r="L18" i="51"/>
  <c r="L23" i="51"/>
  <c r="L27" i="51"/>
  <c r="N27" i="51"/>
  <c r="M27" i="51"/>
  <c r="AH16" i="51"/>
  <c r="M18" i="51"/>
  <c r="AH19" i="51"/>
  <c r="D47" i="51"/>
  <c r="A47" i="51"/>
  <c r="AU16" i="51"/>
  <c r="Y16" i="51"/>
  <c r="A18" i="51"/>
  <c r="F20" i="51"/>
  <c r="G20" i="51" s="1"/>
  <c r="Q36" i="51"/>
  <c r="BA36" i="51" s="1"/>
  <c r="Y36" i="51"/>
  <c r="V36" i="51"/>
  <c r="AY36" i="51" s="1"/>
  <c r="U36" i="51"/>
  <c r="AB36" i="51"/>
  <c r="S39" i="51"/>
  <c r="P39" i="51"/>
  <c r="D58" i="51"/>
  <c r="A58" i="51"/>
  <c r="A23" i="51"/>
  <c r="N26" i="51"/>
  <c r="AH30" i="51"/>
  <c r="F30" i="51"/>
  <c r="G30" i="51" s="1"/>
  <c r="AA30" i="51" s="1"/>
  <c r="A43" i="51"/>
  <c r="D48" i="51"/>
  <c r="A48" i="51"/>
  <c r="AH60" i="51"/>
  <c r="F60" i="51"/>
  <c r="G60" i="51" s="1"/>
  <c r="S60" i="51" s="1"/>
  <c r="AG60" i="51"/>
  <c r="F31" i="51"/>
  <c r="G31" i="51" s="1"/>
  <c r="N42" i="51"/>
  <c r="M42" i="51"/>
  <c r="L42" i="51"/>
  <c r="D35" i="51"/>
  <c r="A35" i="51"/>
  <c r="AH37" i="51"/>
  <c r="D40" i="51"/>
  <c r="A40" i="51"/>
  <c r="D44" i="51"/>
  <c r="A44" i="51"/>
  <c r="AH46" i="51"/>
  <c r="F23" i="51"/>
  <c r="G23" i="51" s="1"/>
  <c r="D26" i="51"/>
  <c r="M30" i="51"/>
  <c r="D34" i="51"/>
  <c r="AH34" i="51"/>
  <c r="F35" i="51"/>
  <c r="G35" i="51" s="1"/>
  <c r="V35" i="51" s="1"/>
  <c r="AY35" i="51" s="1"/>
  <c r="F44" i="51"/>
  <c r="G44" i="51" s="1"/>
  <c r="AB44" i="51" s="1"/>
  <c r="A45" i="51"/>
  <c r="A54" i="51"/>
  <c r="AG61" i="51"/>
  <c r="AH26" i="51"/>
  <c r="F26" i="51"/>
  <c r="G26" i="51" s="1"/>
  <c r="N30" i="51"/>
  <c r="M31" i="51"/>
  <c r="AH42" i="51"/>
  <c r="D42" i="51"/>
  <c r="A42" i="51"/>
  <c r="D46" i="51"/>
  <c r="A46" i="51"/>
  <c r="Z52" i="51"/>
  <c r="AZ52" i="51" s="1"/>
  <c r="F57" i="51"/>
  <c r="G57" i="51" s="1"/>
  <c r="AB57" i="51" s="1"/>
  <c r="AH28" i="51"/>
  <c r="F28" i="51"/>
  <c r="G28" i="51" s="1"/>
  <c r="W28" i="51" s="1"/>
  <c r="N35" i="51"/>
  <c r="M35" i="51"/>
  <c r="L35" i="51"/>
  <c r="D36" i="51"/>
  <c r="A36" i="51"/>
  <c r="D39" i="51"/>
  <c r="A39" i="51"/>
  <c r="F42" i="51"/>
  <c r="G42" i="51" s="1"/>
  <c r="F46" i="51"/>
  <c r="G46" i="51" s="1"/>
  <c r="W46" i="51" s="1"/>
  <c r="AH63" i="51"/>
  <c r="F63" i="51"/>
  <c r="G63" i="51" s="1"/>
  <c r="W63" i="51" s="1"/>
  <c r="N73" i="51"/>
  <c r="M76" i="51"/>
  <c r="L76" i="51"/>
  <c r="AH58" i="51"/>
  <c r="F58" i="51"/>
  <c r="G58" i="51" s="1"/>
  <c r="Q58" i="51" s="1"/>
  <c r="BA58" i="51" s="1"/>
  <c r="BB58" i="51" s="1"/>
  <c r="F43" i="51"/>
  <c r="G43" i="51" s="1"/>
  <c r="L44" i="51"/>
  <c r="F45" i="51"/>
  <c r="G45" i="51" s="1"/>
  <c r="L50" i="51"/>
  <c r="L52" i="51"/>
  <c r="L53" i="51"/>
  <c r="AH61" i="51"/>
  <c r="F61" i="51"/>
  <c r="G61" i="51" s="1"/>
  <c r="AE61" i="51" s="1" a="1"/>
  <c r="AE61" i="51" s="1"/>
  <c r="F79" i="51"/>
  <c r="G79" i="51" s="1"/>
  <c r="AH36" i="51"/>
  <c r="M44" i="51"/>
  <c r="M46" i="51"/>
  <c r="AH55" i="51"/>
  <c r="L72" i="51"/>
  <c r="M72" i="51"/>
  <c r="F59" i="51"/>
  <c r="G59" i="51" s="1"/>
  <c r="S59" i="51" s="1"/>
  <c r="N67" i="51"/>
  <c r="N68" i="51"/>
  <c r="Z74" i="51"/>
  <c r="AZ74" i="51" s="1"/>
  <c r="AE74" i="51" a="1"/>
  <c r="AE74" i="51" s="1"/>
  <c r="AB74" i="51"/>
  <c r="AA74" i="51"/>
  <c r="Y74" i="51"/>
  <c r="W74" i="51"/>
  <c r="N86" i="51"/>
  <c r="W108" i="51"/>
  <c r="AH62" i="51"/>
  <c r="F62" i="51"/>
  <c r="G62" i="51" s="1"/>
  <c r="S62" i="51" s="1"/>
  <c r="N82" i="51"/>
  <c r="F98" i="51"/>
  <c r="G98" i="51" s="1"/>
  <c r="AA98" i="51" s="1"/>
  <c r="N95" i="51"/>
  <c r="L95" i="51"/>
  <c r="M95" i="51"/>
  <c r="F78" i="51"/>
  <c r="G78" i="51" s="1"/>
  <c r="D86" i="51"/>
  <c r="A86" i="51"/>
  <c r="D87" i="51"/>
  <c r="A87" i="51"/>
  <c r="F76" i="51"/>
  <c r="G76" i="51" s="1"/>
  <c r="D84" i="51"/>
  <c r="R82" i="51"/>
  <c r="W82" i="51"/>
  <c r="M88" i="51"/>
  <c r="L88" i="51"/>
  <c r="L89" i="51"/>
  <c r="M89" i="51"/>
  <c r="N89" i="51"/>
  <c r="N90" i="51"/>
  <c r="M101" i="51"/>
  <c r="M82" i="51"/>
  <c r="F83" i="51"/>
  <c r="G83" i="51" s="1"/>
  <c r="M94" i="51"/>
  <c r="N94" i="51"/>
  <c r="N122" i="51"/>
  <c r="L122" i="51"/>
  <c r="M122" i="51"/>
  <c r="AA106" i="51"/>
  <c r="Z92" i="51"/>
  <c r="AZ92" i="51" s="1"/>
  <c r="W92" i="51"/>
  <c r="L98" i="51"/>
  <c r="M98" i="51"/>
  <c r="V102" i="51"/>
  <c r="AY102" i="51" s="1"/>
  <c r="N108" i="51"/>
  <c r="L103" i="51"/>
  <c r="L105" i="51"/>
  <c r="F101" i="51"/>
  <c r="G101" i="51" s="1"/>
  <c r="Z101" i="51" s="1"/>
  <c r="AZ101" i="51" s="1"/>
  <c r="L106" i="51"/>
  <c r="N106" i="51"/>
  <c r="M106" i="51"/>
  <c r="L111" i="51"/>
  <c r="N111" i="51"/>
  <c r="M111" i="51"/>
  <c r="M110" i="51"/>
  <c r="L110" i="51"/>
  <c r="AA117" i="51"/>
  <c r="Q117" i="51"/>
  <c r="BA117" i="51" s="1"/>
  <c r="Y117" i="51"/>
  <c r="V117" i="51"/>
  <c r="AY117" i="51" s="1"/>
  <c r="W117" i="51"/>
  <c r="S117" i="51"/>
  <c r="P117" i="51"/>
  <c r="N110" i="51"/>
  <c r="A121" i="51"/>
  <c r="D121" i="51"/>
  <c r="N124" i="51"/>
  <c r="N125" i="51"/>
  <c r="A116" i="51"/>
  <c r="D116" i="51"/>
  <c r="AS102" i="51"/>
  <c r="AF102" i="51" s="1"/>
  <c r="F111" i="51"/>
  <c r="G111" i="51" s="1"/>
  <c r="N114" i="51"/>
  <c r="L114" i="51"/>
  <c r="R117" i="51"/>
  <c r="M118" i="51"/>
  <c r="N118" i="51"/>
  <c r="L118" i="51"/>
  <c r="D119" i="51"/>
  <c r="A119" i="51"/>
  <c r="L121" i="51"/>
  <c r="M121" i="51"/>
  <c r="AS117" i="51"/>
  <c r="AF117" i="51" s="1"/>
  <c r="D117" i="51"/>
  <c r="A117" i="51"/>
  <c r="M128" i="51"/>
  <c r="L128" i="51"/>
  <c r="N117" i="51"/>
  <c r="L117" i="51"/>
  <c r="N128" i="51"/>
  <c r="L127" i="51"/>
  <c r="M74" i="50"/>
  <c r="M42" i="50"/>
  <c r="L18" i="50"/>
  <c r="N40" i="50"/>
  <c r="M91" i="50"/>
  <c r="L95" i="50"/>
  <c r="L46" i="50"/>
  <c r="L87" i="50"/>
  <c r="N91" i="50"/>
  <c r="L17" i="50"/>
  <c r="N46" i="50"/>
  <c r="M80" i="50"/>
  <c r="N17" i="50"/>
  <c r="L79" i="50"/>
  <c r="M112" i="50"/>
  <c r="N24" i="50"/>
  <c r="N63" i="50"/>
  <c r="N112" i="50"/>
  <c r="D25" i="50"/>
  <c r="A25" i="50"/>
  <c r="AB14" i="50"/>
  <c r="U41" i="50"/>
  <c r="D9" i="50"/>
  <c r="A40" i="50"/>
  <c r="A46" i="50"/>
  <c r="A53" i="50"/>
  <c r="A55" i="50"/>
  <c r="AH57" i="50"/>
  <c r="A126" i="50"/>
  <c r="A44" i="50"/>
  <c r="A58" i="50"/>
  <c r="D97" i="50"/>
  <c r="R125" i="50"/>
  <c r="A129" i="50"/>
  <c r="D33" i="50"/>
  <c r="V125" i="50"/>
  <c r="AY125" i="50" s="1"/>
  <c r="A18" i="50"/>
  <c r="A26" i="50"/>
  <c r="D30" i="50"/>
  <c r="A48" i="50"/>
  <c r="A54" i="50"/>
  <c r="A56" i="50"/>
  <c r="D62" i="50"/>
  <c r="D96" i="50"/>
  <c r="A125" i="50"/>
  <c r="A3" i="50"/>
  <c r="A27" i="50"/>
  <c r="A35" i="50"/>
  <c r="A36" i="50"/>
  <c r="A23" i="50"/>
  <c r="D2" i="50"/>
  <c r="Z7" i="50"/>
  <c r="AZ7" i="50" s="1"/>
  <c r="AE7" i="50" a="1"/>
  <c r="AE7" i="50" s="1"/>
  <c r="A8" i="50"/>
  <c r="D8" i="50"/>
  <c r="N2" i="50"/>
  <c r="M2" i="50"/>
  <c r="A15" i="50"/>
  <c r="L19" i="50"/>
  <c r="M3" i="50"/>
  <c r="F6" i="50"/>
  <c r="G6" i="50" s="1"/>
  <c r="AA6" i="50" s="1"/>
  <c r="F5" i="50"/>
  <c r="G5" i="50" s="1"/>
  <c r="Q5" i="50" s="1"/>
  <c r="BA5" i="50" s="1"/>
  <c r="BB5" i="50" s="1"/>
  <c r="P14" i="50"/>
  <c r="D24" i="50"/>
  <c r="N32" i="50"/>
  <c r="L32" i="50"/>
  <c r="F71" i="50"/>
  <c r="G71" i="50" s="1"/>
  <c r="AE71" i="50" s="1" a="1"/>
  <c r="AE71" i="50" s="1"/>
  <c r="Q14" i="50"/>
  <c r="BA14" i="50" s="1"/>
  <c r="Q31" i="50"/>
  <c r="BA31" i="50" s="1"/>
  <c r="Z31" i="50"/>
  <c r="AZ31" i="50" s="1"/>
  <c r="P31" i="50"/>
  <c r="A14" i="50"/>
  <c r="D14" i="50"/>
  <c r="R14" i="50"/>
  <c r="L31" i="50"/>
  <c r="N31" i="50"/>
  <c r="M31" i="50"/>
  <c r="L11" i="50"/>
  <c r="AU14" i="50"/>
  <c r="V14" i="50"/>
  <c r="AY14" i="50" s="1"/>
  <c r="U14" i="50"/>
  <c r="S14" i="50"/>
  <c r="N16" i="50"/>
  <c r="M16" i="50"/>
  <c r="L16" i="50"/>
  <c r="N18" i="50"/>
  <c r="M18" i="50"/>
  <c r="M24" i="50"/>
  <c r="N25" i="50"/>
  <c r="M25" i="50"/>
  <c r="F69" i="50"/>
  <c r="G69" i="50" s="1"/>
  <c r="A47" i="50"/>
  <c r="D47" i="50"/>
  <c r="F60" i="50"/>
  <c r="G60" i="50" s="1"/>
  <c r="D29" i="50"/>
  <c r="A19" i="50"/>
  <c r="A21" i="50"/>
  <c r="AH22" i="50"/>
  <c r="A28" i="50"/>
  <c r="AH13" i="50"/>
  <c r="D32" i="50"/>
  <c r="A32" i="50"/>
  <c r="D31" i="50"/>
  <c r="D45" i="50"/>
  <c r="A49" i="50"/>
  <c r="D49" i="50"/>
  <c r="N127" i="50"/>
  <c r="M127" i="50"/>
  <c r="L127" i="50"/>
  <c r="A38" i="50"/>
  <c r="P45" i="50"/>
  <c r="N60" i="50"/>
  <c r="M60" i="50"/>
  <c r="AG60" i="50" s="1"/>
  <c r="L71" i="50"/>
  <c r="M71" i="50"/>
  <c r="AH30" i="50"/>
  <c r="AH31" i="50"/>
  <c r="AH32" i="50"/>
  <c r="AH33" i="50"/>
  <c r="N71" i="50"/>
  <c r="L40" i="50"/>
  <c r="N57" i="50"/>
  <c r="M57" i="50"/>
  <c r="N56" i="50"/>
  <c r="M56" i="50"/>
  <c r="F65" i="50"/>
  <c r="G65" i="50" s="1"/>
  <c r="Y65" i="50" s="1"/>
  <c r="F66" i="50"/>
  <c r="G66" i="50" s="1"/>
  <c r="AB66" i="50" s="1"/>
  <c r="L34" i="50"/>
  <c r="AH39" i="50"/>
  <c r="F39" i="50"/>
  <c r="G39" i="50" s="1"/>
  <c r="D43" i="50"/>
  <c r="Q45" i="50"/>
  <c r="BA45" i="50" s="1"/>
  <c r="N55" i="50"/>
  <c r="M66" i="50"/>
  <c r="L66" i="50"/>
  <c r="M72" i="50"/>
  <c r="L72" i="50"/>
  <c r="N41" i="50"/>
  <c r="N54" i="50"/>
  <c r="M54" i="50"/>
  <c r="M73" i="50"/>
  <c r="N73" i="50"/>
  <c r="N78" i="50"/>
  <c r="M78" i="50"/>
  <c r="L78" i="50"/>
  <c r="N81" i="50"/>
  <c r="F61" i="50"/>
  <c r="G61" i="50" s="1"/>
  <c r="AU61" i="50" s="1"/>
  <c r="F79" i="50"/>
  <c r="G79" i="50" s="1"/>
  <c r="U79" i="50" s="1"/>
  <c r="L81" i="50"/>
  <c r="A59" i="50"/>
  <c r="A63" i="50"/>
  <c r="L80" i="50"/>
  <c r="N70" i="50"/>
  <c r="N94" i="50"/>
  <c r="L94" i="50"/>
  <c r="M94" i="50"/>
  <c r="Q78" i="50"/>
  <c r="BA78" i="50" s="1"/>
  <c r="AB78" i="50"/>
  <c r="A91" i="50"/>
  <c r="N86" i="50"/>
  <c r="L86" i="50"/>
  <c r="M86" i="50"/>
  <c r="M97" i="50"/>
  <c r="F90" i="50"/>
  <c r="G90" i="50" s="1"/>
  <c r="AS90" i="50" s="1"/>
  <c r="AF90" i="50" s="1"/>
  <c r="D94" i="50"/>
  <c r="A94" i="50"/>
  <c r="N95" i="50"/>
  <c r="M95" i="50"/>
  <c r="M102" i="50"/>
  <c r="N102" i="50"/>
  <c r="N117" i="50"/>
  <c r="M117" i="50"/>
  <c r="L117" i="50"/>
  <c r="N126" i="50"/>
  <c r="M126" i="50"/>
  <c r="L126" i="50"/>
  <c r="N87" i="50"/>
  <c r="D122" i="50"/>
  <c r="A122" i="50"/>
  <c r="AB118" i="50"/>
  <c r="N101" i="50"/>
  <c r="L101" i="50"/>
  <c r="N118" i="50"/>
  <c r="M118" i="50"/>
  <c r="AE121" i="50" a="1"/>
  <c r="AE121" i="50" s="1"/>
  <c r="U121" i="50"/>
  <c r="F120" i="50"/>
  <c r="G120" i="50" s="1"/>
  <c r="U120" i="50" s="1"/>
  <c r="F115" i="50"/>
  <c r="G115" i="50" s="1"/>
  <c r="Z115" i="50" s="1"/>
  <c r="AZ115" i="50" s="1"/>
  <c r="D127" i="50"/>
  <c r="A127" i="50"/>
  <c r="F123" i="50"/>
  <c r="G123" i="50" s="1"/>
  <c r="AA125" i="50"/>
  <c r="AB125" i="50"/>
  <c r="F128" i="50"/>
  <c r="G128" i="50" s="1"/>
  <c r="Z128" i="50" s="1"/>
  <c r="AZ128" i="50" s="1"/>
  <c r="D129" i="50"/>
  <c r="D124" i="50"/>
  <c r="L125" i="50"/>
  <c r="M125" i="50"/>
  <c r="N122" i="49"/>
  <c r="M122" i="49"/>
  <c r="L122" i="49"/>
  <c r="L114" i="49"/>
  <c r="M114" i="49"/>
  <c r="N114" i="49"/>
  <c r="M106" i="49"/>
  <c r="L106" i="49"/>
  <c r="N106" i="49"/>
  <c r="N98" i="49"/>
  <c r="M98" i="49"/>
  <c r="L98" i="49"/>
  <c r="N50" i="49"/>
  <c r="M50" i="49"/>
  <c r="AG50" i="49" s="1"/>
  <c r="L18" i="49"/>
  <c r="N18" i="49"/>
  <c r="M18" i="49"/>
  <c r="L10" i="49"/>
  <c r="N10" i="49"/>
  <c r="M10" i="49"/>
  <c r="L57" i="49"/>
  <c r="M68" i="49"/>
  <c r="N81" i="49"/>
  <c r="L109" i="49"/>
  <c r="M57" i="49"/>
  <c r="M14" i="49"/>
  <c r="N22" i="49"/>
  <c r="M25" i="49"/>
  <c r="L27" i="49"/>
  <c r="L31" i="49"/>
  <c r="M49" i="49"/>
  <c r="N76" i="49"/>
  <c r="M27" i="49"/>
  <c r="M31" i="49"/>
  <c r="L54" i="49"/>
  <c r="M61" i="49"/>
  <c r="L63" i="49"/>
  <c r="S40" i="49"/>
  <c r="R62" i="49"/>
  <c r="AU62" i="49"/>
  <c r="A66" i="49"/>
  <c r="D66" i="49"/>
  <c r="AA13" i="49"/>
  <c r="R13" i="49"/>
  <c r="Q13" i="49"/>
  <c r="BA13" i="49" s="1"/>
  <c r="BB13" i="49" s="1"/>
  <c r="D42" i="49"/>
  <c r="A42" i="49"/>
  <c r="U109" i="49"/>
  <c r="R109" i="49"/>
  <c r="A98" i="49"/>
  <c r="D98" i="49"/>
  <c r="A13" i="49"/>
  <c r="D36" i="49"/>
  <c r="A45" i="49"/>
  <c r="D50" i="49"/>
  <c r="A59" i="49"/>
  <c r="D62" i="49"/>
  <c r="F66" i="49"/>
  <c r="G66" i="49" s="1"/>
  <c r="A69" i="49"/>
  <c r="F98" i="49"/>
  <c r="G98" i="49" s="1"/>
  <c r="A18" i="49"/>
  <c r="AH50" i="49"/>
  <c r="V64" i="49"/>
  <c r="AY64" i="49" s="1"/>
  <c r="W93" i="49"/>
  <c r="A57" i="49"/>
  <c r="A64" i="49"/>
  <c r="D51" i="49"/>
  <c r="A99" i="49"/>
  <c r="A46" i="49"/>
  <c r="AH58" i="49"/>
  <c r="A8" i="49"/>
  <c r="A16" i="49"/>
  <c r="A4" i="49"/>
  <c r="D4" i="49"/>
  <c r="A7" i="49"/>
  <c r="D7" i="49"/>
  <c r="N6" i="49"/>
  <c r="M6" i="49"/>
  <c r="L6" i="49"/>
  <c r="F4" i="49"/>
  <c r="G4" i="49" s="1"/>
  <c r="AA4" i="49" s="1"/>
  <c r="R5" i="49"/>
  <c r="Q5" i="49"/>
  <c r="BA5" i="49" s="1"/>
  <c r="P5" i="49"/>
  <c r="AH10" i="49"/>
  <c r="F10" i="49"/>
  <c r="G10" i="49" s="1"/>
  <c r="AH11" i="49"/>
  <c r="F11" i="49"/>
  <c r="G11" i="49" s="1"/>
  <c r="D28" i="49"/>
  <c r="A28" i="49"/>
  <c r="A38" i="49"/>
  <c r="D38" i="49"/>
  <c r="AB43" i="49"/>
  <c r="AU43" i="49"/>
  <c r="Y43" i="49"/>
  <c r="AE43" i="49" a="1"/>
  <c r="AE43" i="49" s="1"/>
  <c r="AA43" i="49"/>
  <c r="Z43" i="49"/>
  <c r="AZ43" i="49" s="1"/>
  <c r="U43" i="49"/>
  <c r="W43" i="49"/>
  <c r="A2" i="49"/>
  <c r="AH4" i="49"/>
  <c r="AU5" i="49"/>
  <c r="AE62" i="49" a="1"/>
  <c r="AE62" i="49" s="1"/>
  <c r="AE13" i="49" a="1"/>
  <c r="AE13" i="49" s="1"/>
  <c r="D6" i="49"/>
  <c r="A6" i="49"/>
  <c r="L7" i="49"/>
  <c r="AA75" i="49"/>
  <c r="Z75" i="49"/>
  <c r="AZ75" i="49" s="1"/>
  <c r="N3" i="49"/>
  <c r="M4" i="49"/>
  <c r="A5" i="49"/>
  <c r="M7" i="49"/>
  <c r="U13" i="49"/>
  <c r="AB13" i="49"/>
  <c r="A22" i="49"/>
  <c r="D22" i="49"/>
  <c r="N44" i="49"/>
  <c r="M44" i="49"/>
  <c r="L44" i="49"/>
  <c r="AE59" i="49" a="1"/>
  <c r="AE59" i="49" s="1"/>
  <c r="F26" i="49"/>
  <c r="G26" i="49" s="1"/>
  <c r="AH26" i="49"/>
  <c r="S5" i="49"/>
  <c r="D14" i="49"/>
  <c r="M19" i="49"/>
  <c r="L19" i="49"/>
  <c r="D18" i="49"/>
  <c r="AH24" i="49"/>
  <c r="AH27" i="49"/>
  <c r="N37" i="49"/>
  <c r="L37" i="49"/>
  <c r="L38" i="49"/>
  <c r="N38" i="49"/>
  <c r="M38" i="49"/>
  <c r="A40" i="49"/>
  <c r="D40" i="49"/>
  <c r="F12" i="49"/>
  <c r="G12" i="49" s="1"/>
  <c r="V12" i="49" s="1"/>
  <c r="AY12" i="49" s="1"/>
  <c r="F19" i="49"/>
  <c r="G19" i="49" s="1"/>
  <c r="F24" i="49"/>
  <c r="G24" i="49" s="1"/>
  <c r="F27" i="49"/>
  <c r="G27" i="49" s="1"/>
  <c r="D29" i="49"/>
  <c r="D33" i="49"/>
  <c r="A33" i="49"/>
  <c r="M37" i="49"/>
  <c r="AG37" i="49" s="1"/>
  <c r="N42" i="49"/>
  <c r="D47" i="49"/>
  <c r="A47" i="49"/>
  <c r="AH8" i="49"/>
  <c r="S13" i="49"/>
  <c r="Z13" i="49"/>
  <c r="AZ13" i="49" s="1"/>
  <c r="P13" i="49"/>
  <c r="Y13" i="49"/>
  <c r="V13" i="49"/>
  <c r="AY13" i="49" s="1"/>
  <c r="AH34" i="49"/>
  <c r="F34" i="49"/>
  <c r="G34" i="49" s="1"/>
  <c r="D52" i="49"/>
  <c r="A52" i="49"/>
  <c r="W13" i="49"/>
  <c r="AU13" i="49"/>
  <c r="N14" i="49"/>
  <c r="L16" i="49"/>
  <c r="N30" i="49"/>
  <c r="M30" i="49"/>
  <c r="L34" i="49"/>
  <c r="D43" i="49"/>
  <c r="A43" i="49"/>
  <c r="AU48" i="49"/>
  <c r="Y48" i="49"/>
  <c r="W48" i="49"/>
  <c r="U48" i="49"/>
  <c r="Z48" i="49"/>
  <c r="AZ48" i="49" s="1"/>
  <c r="AE48" i="49" a="1"/>
  <c r="AE48" i="49" s="1"/>
  <c r="AB48" i="49"/>
  <c r="AH42" i="49"/>
  <c r="M45" i="49"/>
  <c r="AA49" i="49"/>
  <c r="P67" i="49"/>
  <c r="D73" i="49"/>
  <c r="A73" i="49"/>
  <c r="L77" i="49"/>
  <c r="M77" i="49"/>
  <c r="N77" i="49"/>
  <c r="N94" i="49"/>
  <c r="L94" i="49"/>
  <c r="AH18" i="49"/>
  <c r="Z47" i="49"/>
  <c r="AZ47" i="49" s="1"/>
  <c r="AU47" i="49"/>
  <c r="N71" i="49"/>
  <c r="L71" i="49"/>
  <c r="AA91" i="49"/>
  <c r="W91" i="49"/>
  <c r="U91" i="49"/>
  <c r="Z91" i="49"/>
  <c r="AZ91" i="49" s="1"/>
  <c r="Y91" i="49"/>
  <c r="AB91" i="49"/>
  <c r="AE91" i="49" a="1"/>
  <c r="AE91" i="49" s="1"/>
  <c r="AE47" i="49" a="1"/>
  <c r="AE47" i="49" s="1"/>
  <c r="N56" i="49"/>
  <c r="D61" i="49"/>
  <c r="AA64" i="49"/>
  <c r="AE64" i="49" a="1"/>
  <c r="AE64" i="49" s="1"/>
  <c r="A67" i="49"/>
  <c r="M73" i="49"/>
  <c r="M99" i="49"/>
  <c r="P99" i="49"/>
  <c r="N100" i="49"/>
  <c r="M100" i="49"/>
  <c r="L100" i="49"/>
  <c r="AU40" i="49"/>
  <c r="L52" i="49"/>
  <c r="D65" i="49"/>
  <c r="A65" i="49"/>
  <c r="N84" i="49"/>
  <c r="L84" i="49"/>
  <c r="M84" i="49"/>
  <c r="F42" i="49"/>
  <c r="G42" i="49" s="1"/>
  <c r="AU42" i="49" s="1"/>
  <c r="L45" i="49"/>
  <c r="W49" i="49"/>
  <c r="N52" i="49"/>
  <c r="M62" i="49"/>
  <c r="L62" i="49"/>
  <c r="N62" i="49"/>
  <c r="D71" i="49"/>
  <c r="A71" i="49"/>
  <c r="N89" i="49"/>
  <c r="L89" i="49"/>
  <c r="M89" i="49"/>
  <c r="L101" i="49"/>
  <c r="L86" i="49"/>
  <c r="N86" i="49"/>
  <c r="M86" i="49"/>
  <c r="U96" i="49"/>
  <c r="N70" i="49"/>
  <c r="L70" i="49"/>
  <c r="N117" i="49"/>
  <c r="Z62" i="49"/>
  <c r="AZ62" i="49" s="1"/>
  <c r="W62" i="49"/>
  <c r="M46" i="49"/>
  <c r="M54" i="49"/>
  <c r="AB62" i="49"/>
  <c r="N82" i="49"/>
  <c r="Q83" i="49"/>
  <c r="BA83" i="49" s="1"/>
  <c r="AS86" i="49"/>
  <c r="AF86" i="49" s="1"/>
  <c r="N69" i="49"/>
  <c r="L69" i="49"/>
  <c r="N78" i="49"/>
  <c r="L78" i="49"/>
  <c r="M78" i="49"/>
  <c r="Z93" i="49"/>
  <c r="AZ93" i="49" s="1"/>
  <c r="Y93" i="49"/>
  <c r="AE93" i="49" a="1"/>
  <c r="AE93" i="49" s="1"/>
  <c r="AB93" i="49"/>
  <c r="AA93" i="49"/>
  <c r="V93" i="49"/>
  <c r="AY93" i="49" s="1"/>
  <c r="U93" i="49"/>
  <c r="Q93" i="49"/>
  <c r="BA93" i="49" s="1"/>
  <c r="BB93" i="49" s="1"/>
  <c r="S66" i="49"/>
  <c r="W75" i="49"/>
  <c r="AE75" i="49" a="1"/>
  <c r="AE75" i="49" s="1"/>
  <c r="AB75" i="49"/>
  <c r="Y75" i="49"/>
  <c r="F79" i="49"/>
  <c r="G79" i="49" s="1"/>
  <c r="M118" i="49"/>
  <c r="L118" i="49"/>
  <c r="L90" i="49"/>
  <c r="F85" i="49"/>
  <c r="G85" i="49" s="1"/>
  <c r="U85" i="49" s="1"/>
  <c r="D101" i="49"/>
  <c r="A101" i="49"/>
  <c r="R66" i="49"/>
  <c r="U75" i="49"/>
  <c r="M85" i="49"/>
  <c r="L85" i="49"/>
  <c r="V86" i="49"/>
  <c r="AY86" i="49" s="1"/>
  <c r="S86" i="49"/>
  <c r="L93" i="49"/>
  <c r="D100" i="49"/>
  <c r="L129" i="49"/>
  <c r="N129" i="49"/>
  <c r="M129" i="49"/>
  <c r="AS99" i="49"/>
  <c r="AF99" i="49" s="1"/>
  <c r="S99" i="49"/>
  <c r="R99" i="49"/>
  <c r="Q99" i="49"/>
  <c r="BA99" i="49" s="1"/>
  <c r="D102" i="49"/>
  <c r="A102" i="49"/>
  <c r="M95" i="49"/>
  <c r="L95" i="49"/>
  <c r="N95" i="49"/>
  <c r="N116" i="49"/>
  <c r="M116" i="49"/>
  <c r="L116" i="49"/>
  <c r="N108" i="49"/>
  <c r="M108" i="49"/>
  <c r="L108" i="49"/>
  <c r="F114" i="49"/>
  <c r="G114" i="49" s="1"/>
  <c r="AB114" i="49" s="1"/>
  <c r="D103" i="49"/>
  <c r="A103" i="49"/>
  <c r="L121" i="49"/>
  <c r="M121" i="49"/>
  <c r="N121" i="49"/>
  <c r="M125" i="49"/>
  <c r="M119" i="49"/>
  <c r="M97" i="49"/>
  <c r="F104" i="49"/>
  <c r="G104" i="49" s="1"/>
  <c r="Q116" i="49"/>
  <c r="BA116" i="49" s="1"/>
  <c r="N111" i="49"/>
  <c r="M111" i="49"/>
  <c r="F120" i="49"/>
  <c r="G120" i="49"/>
  <c r="W120" i="49" s="1"/>
  <c r="N127" i="49"/>
  <c r="M127" i="49"/>
  <c r="L127" i="49"/>
  <c r="L111" i="49"/>
  <c r="N124" i="49"/>
  <c r="N126" i="49"/>
  <c r="M126" i="49"/>
  <c r="Y109" i="49"/>
  <c r="L110" i="49"/>
  <c r="AS115" i="49"/>
  <c r="AF115" i="49" s="1"/>
  <c r="S115" i="49"/>
  <c r="R115" i="49"/>
  <c r="Q115" i="49"/>
  <c r="BA115" i="49" s="1"/>
  <c r="P115" i="49"/>
  <c r="N128" i="49"/>
  <c r="A13" i="48"/>
  <c r="D42" i="48"/>
  <c r="A48" i="48"/>
  <c r="A18" i="48"/>
  <c r="A37" i="48"/>
  <c r="D109" i="48"/>
  <c r="A111" i="48"/>
  <c r="A51" i="48"/>
  <c r="D10" i="48"/>
  <c r="A29" i="48"/>
  <c r="A74" i="48"/>
  <c r="A113" i="48"/>
  <c r="A28" i="48"/>
  <c r="D32" i="48"/>
  <c r="M50" i="48"/>
  <c r="N50" i="48"/>
  <c r="L50" i="48"/>
  <c r="N10" i="48"/>
  <c r="L33" i="48"/>
  <c r="N55" i="48"/>
  <c r="L65" i="48"/>
  <c r="M33" i="48"/>
  <c r="M65" i="48"/>
  <c r="L62" i="48"/>
  <c r="L79" i="48"/>
  <c r="M32" i="48"/>
  <c r="M31" i="48"/>
  <c r="L47" i="48"/>
  <c r="L127" i="48"/>
  <c r="A7" i="48"/>
  <c r="D7" i="48"/>
  <c r="M9" i="48"/>
  <c r="D4" i="48"/>
  <c r="A4" i="48"/>
  <c r="L12" i="48"/>
  <c r="M16" i="48"/>
  <c r="A2" i="48"/>
  <c r="A5" i="48"/>
  <c r="D15" i="48"/>
  <c r="D24" i="48"/>
  <c r="F7" i="48"/>
  <c r="G7" i="48" s="1"/>
  <c r="AH7" i="48"/>
  <c r="A6" i="48"/>
  <c r="N13" i="48"/>
  <c r="AH13" i="48"/>
  <c r="A14" i="48"/>
  <c r="A17" i="48"/>
  <c r="D17" i="48"/>
  <c r="N17" i="48"/>
  <c r="D25" i="48"/>
  <c r="A25" i="48"/>
  <c r="D46" i="48"/>
  <c r="A46" i="48"/>
  <c r="A55" i="48"/>
  <c r="D55" i="48"/>
  <c r="AH60" i="48"/>
  <c r="A57" i="48"/>
  <c r="D57" i="48"/>
  <c r="A19" i="48"/>
  <c r="A22" i="48"/>
  <c r="L25" i="48"/>
  <c r="D33" i="48"/>
  <c r="N73" i="48"/>
  <c r="L73" i="48"/>
  <c r="M73" i="48"/>
  <c r="D20" i="48"/>
  <c r="D31" i="48"/>
  <c r="AH19" i="48"/>
  <c r="D23" i="48"/>
  <c r="D34" i="48"/>
  <c r="D38" i="48"/>
  <c r="D52" i="48"/>
  <c r="A52" i="48"/>
  <c r="AH31" i="48"/>
  <c r="A54" i="48"/>
  <c r="D54" i="48"/>
  <c r="M56" i="48"/>
  <c r="F30" i="48"/>
  <c r="G30" i="48" s="1"/>
  <c r="R30" i="48" s="1"/>
  <c r="F31" i="48"/>
  <c r="G31" i="48" s="1"/>
  <c r="W31" i="48" s="1"/>
  <c r="F34" i="48"/>
  <c r="G34" i="48" s="1"/>
  <c r="AE34" i="48" s="1" a="1"/>
  <c r="AE34" i="48" s="1"/>
  <c r="A36" i="48"/>
  <c r="F38" i="48"/>
  <c r="G38" i="48" s="1"/>
  <c r="AH38" i="48"/>
  <c r="L42" i="48"/>
  <c r="L44" i="48"/>
  <c r="A64" i="48"/>
  <c r="D64" i="48"/>
  <c r="A56" i="48"/>
  <c r="D56" i="48"/>
  <c r="D65" i="48"/>
  <c r="A65" i="48"/>
  <c r="N63" i="48"/>
  <c r="M63" i="48"/>
  <c r="AG63" i="48" s="1"/>
  <c r="AH46" i="48"/>
  <c r="N59" i="48"/>
  <c r="M72" i="48"/>
  <c r="N70" i="48"/>
  <c r="M70" i="48"/>
  <c r="L70" i="48"/>
  <c r="N74" i="48"/>
  <c r="M82" i="48"/>
  <c r="N82" i="48"/>
  <c r="M64" i="48"/>
  <c r="L64" i="48"/>
  <c r="D58" i="48"/>
  <c r="N64" i="48"/>
  <c r="N71" i="48"/>
  <c r="F80" i="48"/>
  <c r="G80" i="48" s="1"/>
  <c r="AS80" i="48" s="1"/>
  <c r="AF80" i="48" s="1"/>
  <c r="M55" i="48"/>
  <c r="M57" i="48"/>
  <c r="N62" i="48"/>
  <c r="N72" i="48"/>
  <c r="L72" i="48"/>
  <c r="D75" i="48"/>
  <c r="A75" i="48"/>
  <c r="A78" i="48"/>
  <c r="A79" i="48"/>
  <c r="D77" i="48"/>
  <c r="D76" i="48"/>
  <c r="L89" i="48"/>
  <c r="F92" i="48"/>
  <c r="G92" i="48" s="1"/>
  <c r="P92" i="48" s="1"/>
  <c r="AB72" i="48"/>
  <c r="AA72" i="48"/>
  <c r="M94" i="48"/>
  <c r="L94" i="48"/>
  <c r="M117" i="48"/>
  <c r="N94" i="48"/>
  <c r="M98" i="48"/>
  <c r="L98" i="48"/>
  <c r="U100" i="48"/>
  <c r="D108" i="48"/>
  <c r="A108" i="48"/>
  <c r="L109" i="48"/>
  <c r="N125" i="48"/>
  <c r="M125" i="48"/>
  <c r="L125" i="48"/>
  <c r="A106" i="48"/>
  <c r="D106" i="48"/>
  <c r="M102" i="48"/>
  <c r="L102" i="48"/>
  <c r="N126" i="48"/>
  <c r="F105" i="48"/>
  <c r="G105" i="48" s="1"/>
  <c r="W105" i="48" s="1"/>
  <c r="D113" i="48"/>
  <c r="A112" i="48"/>
  <c r="F120" i="48"/>
  <c r="G120" i="48" s="1"/>
  <c r="A110" i="48"/>
  <c r="M120" i="48"/>
  <c r="L120" i="48"/>
  <c r="N113" i="48"/>
  <c r="M127" i="48"/>
  <c r="Q35" i="47"/>
  <c r="BA35" i="47" s="1"/>
  <c r="D11" i="47"/>
  <c r="AH11" i="47" s="1"/>
  <c r="D87" i="47"/>
  <c r="M34" i="47"/>
  <c r="AG34" i="47" s="1"/>
  <c r="M18" i="47"/>
  <c r="N18" i="47"/>
  <c r="L18" i="47"/>
  <c r="N95" i="47"/>
  <c r="M24" i="47"/>
  <c r="N116" i="47"/>
  <c r="Y65" i="47"/>
  <c r="L31" i="47"/>
  <c r="L85" i="47"/>
  <c r="N31" i="47"/>
  <c r="M85" i="47"/>
  <c r="M86" i="47"/>
  <c r="A22" i="47"/>
  <c r="D22" i="47"/>
  <c r="Q2" i="47"/>
  <c r="BA2" i="47" s="1"/>
  <c r="AU19" i="47"/>
  <c r="S19" i="47"/>
  <c r="R19" i="47"/>
  <c r="Q19" i="47"/>
  <c r="BA19" i="47" s="1"/>
  <c r="P19" i="47"/>
  <c r="AE65" i="47" a="1"/>
  <c r="AE65" i="47" s="1"/>
  <c r="N16" i="47"/>
  <c r="M16" i="47"/>
  <c r="D25" i="47"/>
  <c r="N17" i="47"/>
  <c r="M17" i="47"/>
  <c r="D14" i="47"/>
  <c r="F50" i="47"/>
  <c r="G50" i="47" s="1"/>
  <c r="AH50" i="47"/>
  <c r="A50" i="47"/>
  <c r="F26" i="47"/>
  <c r="G26" i="47" s="1"/>
  <c r="N39" i="47"/>
  <c r="M39" i="47"/>
  <c r="AG39" i="47" s="1"/>
  <c r="L39" i="47"/>
  <c r="F29" i="47"/>
  <c r="G29" i="47" s="1"/>
  <c r="P29" i="47" s="1"/>
  <c r="L63" i="47"/>
  <c r="A13" i="47"/>
  <c r="L13" i="47"/>
  <c r="A21" i="47"/>
  <c r="N23" i="47"/>
  <c r="U11" i="47"/>
  <c r="AH18" i="47"/>
  <c r="N33" i="47"/>
  <c r="V35" i="47"/>
  <c r="AY35" i="47" s="1"/>
  <c r="S35" i="47"/>
  <c r="R35" i="47"/>
  <c r="P35" i="47"/>
  <c r="M38" i="47"/>
  <c r="M43" i="47"/>
  <c r="F10" i="47"/>
  <c r="G10" i="47" s="1"/>
  <c r="AU10" i="47" s="1"/>
  <c r="F27" i="47"/>
  <c r="G27" i="47" s="1"/>
  <c r="D57" i="47"/>
  <c r="A57" i="47"/>
  <c r="N58" i="47"/>
  <c r="L58" i="47"/>
  <c r="AH34" i="47"/>
  <c r="F42" i="47"/>
  <c r="G42" i="47" s="1"/>
  <c r="D46" i="47"/>
  <c r="A46" i="47"/>
  <c r="D47" i="47"/>
  <c r="AH47" i="47" s="1"/>
  <c r="D53" i="47"/>
  <c r="A53" i="47"/>
  <c r="N49" i="47"/>
  <c r="L49" i="47"/>
  <c r="L50" i="47"/>
  <c r="N54" i="47"/>
  <c r="L54" i="47"/>
  <c r="N57" i="47"/>
  <c r="L57" i="47"/>
  <c r="N46" i="47"/>
  <c r="L46" i="47"/>
  <c r="M57" i="47"/>
  <c r="AG57" i="47" s="1"/>
  <c r="M46" i="47"/>
  <c r="U43" i="47"/>
  <c r="L71" i="47"/>
  <c r="L88" i="47"/>
  <c r="F57" i="47"/>
  <c r="G57" i="47" s="1"/>
  <c r="Z57" i="47" s="1"/>
  <c r="AZ57" i="47" s="1"/>
  <c r="F59" i="47"/>
  <c r="G59" i="47" s="1"/>
  <c r="Y59" i="47" s="1"/>
  <c r="L77" i="47"/>
  <c r="N99" i="47"/>
  <c r="L67" i="47"/>
  <c r="N70" i="47"/>
  <c r="L70" i="47"/>
  <c r="F72" i="47"/>
  <c r="G72" i="47" s="1"/>
  <c r="F74" i="47"/>
  <c r="G74" i="47"/>
  <c r="N78" i="47"/>
  <c r="L78" i="47"/>
  <c r="M78" i="47"/>
  <c r="M67" i="47"/>
  <c r="M70" i="47"/>
  <c r="L79" i="47"/>
  <c r="M60" i="47"/>
  <c r="AA65" i="47"/>
  <c r="Z65" i="47"/>
  <c r="AZ65" i="47" s="1"/>
  <c r="W65" i="47"/>
  <c r="U65" i="47"/>
  <c r="AB65" i="47"/>
  <c r="D76" i="47"/>
  <c r="D86" i="47"/>
  <c r="A86" i="47"/>
  <c r="AS71" i="47"/>
  <c r="AF71" i="47" s="1"/>
  <c r="M82" i="47"/>
  <c r="L80" i="47"/>
  <c r="N80" i="47"/>
  <c r="M80" i="47"/>
  <c r="M91" i="47"/>
  <c r="D82" i="47"/>
  <c r="A82" i="47"/>
  <c r="A83" i="47"/>
  <c r="F83" i="47"/>
  <c r="G83" i="47" s="1"/>
  <c r="AS83" i="47" s="1"/>
  <c r="AF83" i="47" s="1"/>
  <c r="N87" i="47"/>
  <c r="F103" i="47"/>
  <c r="G103" i="47" s="1"/>
  <c r="U103" i="47" s="1"/>
  <c r="N93" i="47"/>
  <c r="M93" i="47"/>
  <c r="F95" i="47"/>
  <c r="G95" i="47" s="1"/>
  <c r="M112" i="47"/>
  <c r="L112" i="47"/>
  <c r="N112" i="47"/>
  <c r="F111" i="47"/>
  <c r="G111" i="47" s="1"/>
  <c r="N124" i="47"/>
  <c r="N119" i="47"/>
  <c r="M119" i="47"/>
  <c r="L119" i="47"/>
  <c r="L103" i="47"/>
  <c r="F121" i="47"/>
  <c r="G121" i="47" s="1"/>
  <c r="A121" i="47"/>
  <c r="L109" i="47"/>
  <c r="N109" i="47"/>
  <c r="N110" i="47"/>
  <c r="M110" i="47"/>
  <c r="D112" i="47"/>
  <c r="L117" i="47"/>
  <c r="M117" i="47"/>
  <c r="M128" i="47"/>
  <c r="L128" i="47"/>
  <c r="D117" i="47"/>
  <c r="A117" i="47"/>
  <c r="N128" i="47"/>
  <c r="F119" i="47"/>
  <c r="G119" i="47" s="1"/>
  <c r="M120" i="47"/>
  <c r="L120" i="47"/>
  <c r="F127" i="47"/>
  <c r="G127" i="47" s="1"/>
  <c r="N120" i="47"/>
  <c r="L129" i="47"/>
  <c r="N129" i="47"/>
  <c r="L127" i="47"/>
  <c r="M127" i="47"/>
  <c r="N5" i="46"/>
  <c r="N98" i="46"/>
  <c r="L63" i="46"/>
  <c r="N83" i="46"/>
  <c r="M47" i="46"/>
  <c r="L98" i="46"/>
  <c r="V39" i="46"/>
  <c r="AY39" i="46" s="1"/>
  <c r="AE39" i="46" a="1"/>
  <c r="AE39" i="46" s="1"/>
  <c r="Z39" i="46"/>
  <c r="AZ39" i="46" s="1"/>
  <c r="R39" i="46"/>
  <c r="P39" i="46"/>
  <c r="D23" i="46"/>
  <c r="D57" i="46"/>
  <c r="L45" i="45"/>
  <c r="F58" i="45"/>
  <c r="G58" i="45" s="1"/>
  <c r="P58" i="45" s="1"/>
  <c r="M64" i="44"/>
  <c r="AG64" i="44" s="1"/>
  <c r="N46" i="44"/>
  <c r="L90" i="43"/>
  <c r="M74" i="43"/>
  <c r="N74" i="43"/>
  <c r="L74" i="43"/>
  <c r="M129" i="43"/>
  <c r="N129" i="43"/>
  <c r="L129" i="43"/>
  <c r="N97" i="43"/>
  <c r="M97" i="43"/>
  <c r="L97" i="43"/>
  <c r="M114" i="43"/>
  <c r="N114" i="43"/>
  <c r="L114" i="43"/>
  <c r="M18" i="43"/>
  <c r="N18" i="43"/>
  <c r="L18" i="43"/>
  <c r="L106" i="43"/>
  <c r="M106" i="43"/>
  <c r="N106" i="43"/>
  <c r="M58" i="43"/>
  <c r="M98" i="43"/>
  <c r="N98" i="43"/>
  <c r="L98" i="43"/>
  <c r="M122" i="43"/>
  <c r="N10" i="43"/>
  <c r="L10" i="43"/>
  <c r="L68" i="43"/>
  <c r="M113" i="43"/>
  <c r="L46" i="43"/>
  <c r="L54" i="43"/>
  <c r="N113" i="43"/>
  <c r="M81" i="42"/>
  <c r="L129" i="42"/>
  <c r="M129" i="42"/>
  <c r="N129" i="42"/>
  <c r="N73" i="42"/>
  <c r="M33" i="42"/>
  <c r="L89" i="42"/>
  <c r="N89" i="42"/>
  <c r="M89" i="42"/>
  <c r="N122" i="42"/>
  <c r="L122" i="42"/>
  <c r="L74" i="42"/>
  <c r="L59" i="42"/>
  <c r="M57" i="41"/>
  <c r="AG57" i="41" s="1"/>
  <c r="AB57" i="41"/>
  <c r="V57" i="41"/>
  <c r="AY57" i="41" s="1"/>
  <c r="N129" i="41"/>
  <c r="M129" i="41"/>
  <c r="M81" i="41"/>
  <c r="N97" i="41"/>
  <c r="L41" i="41"/>
  <c r="M41" i="41"/>
  <c r="AG41" i="41" s="1"/>
  <c r="L73" i="41"/>
  <c r="L93" i="41"/>
  <c r="L22" i="41"/>
  <c r="L46" i="41"/>
  <c r="N109" i="41"/>
  <c r="M5" i="41"/>
  <c r="AG5" i="41" s="1"/>
  <c r="L54" i="41"/>
  <c r="N96" i="41"/>
  <c r="N46" i="41"/>
  <c r="M50" i="41"/>
  <c r="AG50" i="41" s="1"/>
  <c r="M10" i="41"/>
  <c r="N82" i="40"/>
  <c r="M122" i="40"/>
  <c r="N106" i="39"/>
  <c r="N90" i="39"/>
  <c r="L50" i="39"/>
  <c r="M50" i="39"/>
  <c r="L98" i="39"/>
  <c r="M82" i="39"/>
  <c r="L82" i="39"/>
  <c r="N82" i="39"/>
  <c r="N58" i="39"/>
  <c r="L18" i="39"/>
  <c r="M18" i="39"/>
  <c r="N18" i="39"/>
  <c r="M35" i="39"/>
  <c r="AG35" i="39" s="1"/>
  <c r="L10" i="39"/>
  <c r="N108" i="39"/>
  <c r="M114" i="39"/>
  <c r="R108" i="39"/>
  <c r="N35" i="39"/>
  <c r="L114" i="39"/>
  <c r="R109" i="39"/>
  <c r="L108" i="39"/>
  <c r="M57" i="38"/>
  <c r="L57" i="38"/>
  <c r="N57" i="38"/>
  <c r="L9" i="38"/>
  <c r="N9" i="38"/>
  <c r="M9" i="38"/>
  <c r="L17" i="38"/>
  <c r="P100" i="38"/>
  <c r="L60" i="38"/>
  <c r="L49" i="38"/>
  <c r="N4" i="38"/>
  <c r="L67" i="38"/>
  <c r="N60" i="38"/>
  <c r="N49" i="38"/>
  <c r="M119" i="38"/>
  <c r="M33" i="38"/>
  <c r="M29" i="38"/>
  <c r="AG29" i="38" s="1"/>
  <c r="L127" i="38"/>
  <c r="M67" i="38"/>
  <c r="AH58" i="44"/>
  <c r="F50" i="44"/>
  <c r="G50" i="44" s="1"/>
  <c r="AB50" i="44" s="1"/>
  <c r="A15" i="44"/>
  <c r="A7" i="44"/>
  <c r="D88" i="43"/>
  <c r="F122" i="43"/>
  <c r="G122" i="43" s="1"/>
  <c r="F42" i="43"/>
  <c r="G42" i="43" s="1"/>
  <c r="F34" i="43"/>
  <c r="G34" i="43" s="1"/>
  <c r="P34" i="43" s="1"/>
  <c r="AH34" i="43"/>
  <c r="F58" i="43"/>
  <c r="G58" i="43" s="1"/>
  <c r="W58" i="43" s="1"/>
  <c r="R41" i="43"/>
  <c r="F82" i="43"/>
  <c r="G82" i="43" s="1"/>
  <c r="AH50" i="43"/>
  <c r="F66" i="43"/>
  <c r="G66" i="43" s="1"/>
  <c r="AS66" i="43" s="1"/>
  <c r="AF66" i="43" s="1"/>
  <c r="A79" i="43"/>
  <c r="V32" i="43"/>
  <c r="AY32" i="43" s="1"/>
  <c r="F90" i="43"/>
  <c r="G90" i="43" s="1"/>
  <c r="S90" i="43" s="1"/>
  <c r="AB31" i="43"/>
  <c r="P31" i="43"/>
  <c r="AU62" i="42"/>
  <c r="F57" i="42"/>
  <c r="G57" i="42" s="1"/>
  <c r="U51" i="42"/>
  <c r="AB51" i="42"/>
  <c r="A37" i="42"/>
  <c r="D37" i="42"/>
  <c r="AA83" i="42"/>
  <c r="U83" i="42"/>
  <c r="AH9" i="42"/>
  <c r="Y51" i="42"/>
  <c r="AU51" i="42"/>
  <c r="AB69" i="42"/>
  <c r="Y69" i="42"/>
  <c r="Z51" i="42"/>
  <c r="AZ51" i="42" s="1"/>
  <c r="V51" i="42"/>
  <c r="AY51" i="42" s="1"/>
  <c r="Y54" i="42"/>
  <c r="AB54" i="42"/>
  <c r="AA69" i="42"/>
  <c r="V74" i="42"/>
  <c r="AY74" i="42" s="1"/>
  <c r="BB74" i="42" s="1"/>
  <c r="R74" i="42"/>
  <c r="Q74" i="42"/>
  <c r="BA74" i="42" s="1"/>
  <c r="P74" i="42"/>
  <c r="Y74" i="42"/>
  <c r="U74" i="42"/>
  <c r="W51" i="42"/>
  <c r="D44" i="42"/>
  <c r="A44" i="42"/>
  <c r="AH25" i="42"/>
  <c r="Q51" i="42"/>
  <c r="BA51" i="42" s="1"/>
  <c r="BB51" i="42" s="1"/>
  <c r="U54" i="42"/>
  <c r="AU54" i="42"/>
  <c r="Z69" i="42"/>
  <c r="AZ69" i="42" s="1"/>
  <c r="AU22" i="42"/>
  <c r="AB22" i="42"/>
  <c r="Z22" i="42"/>
  <c r="AZ22" i="42" s="1"/>
  <c r="AA22" i="42"/>
  <c r="U22" i="42"/>
  <c r="Z60" i="42"/>
  <c r="AZ60" i="42" s="1"/>
  <c r="AB60" i="42"/>
  <c r="AA51" i="42"/>
  <c r="Z54" i="42"/>
  <c r="AZ54" i="42" s="1"/>
  <c r="AU38" i="42"/>
  <c r="D66" i="41"/>
  <c r="A66" i="41"/>
  <c r="AH10" i="41"/>
  <c r="F10" i="41"/>
  <c r="G10" i="41" s="1"/>
  <c r="U10" i="41" s="1"/>
  <c r="Z57" i="41"/>
  <c r="AZ57" i="41" s="1"/>
  <c r="Q57" i="41"/>
  <c r="BA57" i="41" s="1"/>
  <c r="AH34" i="41"/>
  <c r="F34" i="41"/>
  <c r="G34" i="41" s="1"/>
  <c r="AB34" i="41" s="1"/>
  <c r="A98" i="41"/>
  <c r="Y64" i="41"/>
  <c r="AH18" i="41"/>
  <c r="F18" i="41"/>
  <c r="G18" i="41" s="1"/>
  <c r="A27" i="41"/>
  <c r="S89" i="41"/>
  <c r="F66" i="41"/>
  <c r="G66" i="41" s="1"/>
  <c r="AS66" i="41" s="1"/>
  <c r="AF66" i="41" s="1"/>
  <c r="D23" i="41"/>
  <c r="A23" i="41"/>
  <c r="F74" i="41"/>
  <c r="G74" i="41" s="1"/>
  <c r="AE74" i="41" s="1" a="1"/>
  <c r="AE74" i="41" s="1"/>
  <c r="AH26" i="41"/>
  <c r="F26" i="41"/>
  <c r="G26" i="41" s="1"/>
  <c r="U26" i="41" s="1"/>
  <c r="P53" i="41"/>
  <c r="F50" i="41"/>
  <c r="G50" i="41" s="1"/>
  <c r="Z50" i="41" s="1"/>
  <c r="AZ50" i="41" s="1"/>
  <c r="AH50" i="41"/>
  <c r="A9" i="41"/>
  <c r="D9" i="41"/>
  <c r="D42" i="41"/>
  <c r="AH42" i="41"/>
  <c r="F58" i="41"/>
  <c r="G58" i="41" s="1"/>
  <c r="Y58" i="41" s="1"/>
  <c r="AH58" i="41"/>
  <c r="AA95" i="41"/>
  <c r="A45" i="41"/>
  <c r="D45" i="41"/>
  <c r="A16" i="41"/>
  <c r="D16" i="41"/>
  <c r="A39" i="41"/>
  <c r="R42" i="40"/>
  <c r="S42" i="40"/>
  <c r="F89" i="40"/>
  <c r="G89" i="40" s="1"/>
  <c r="R48" i="40"/>
  <c r="P48" i="40"/>
  <c r="AU48" i="40"/>
  <c r="Q48" i="40"/>
  <c r="BA48" i="40" s="1"/>
  <c r="U104" i="40"/>
  <c r="AB104" i="40"/>
  <c r="W26" i="40"/>
  <c r="AU10" i="40"/>
  <c r="P10" i="40"/>
  <c r="AB10" i="40"/>
  <c r="Q10" i="40"/>
  <c r="BA10" i="40" s="1"/>
  <c r="S10" i="40"/>
  <c r="A113" i="40"/>
  <c r="D113" i="40"/>
  <c r="A65" i="40"/>
  <c r="F121" i="40"/>
  <c r="G121" i="40" s="1"/>
  <c r="W104" i="40"/>
  <c r="Z8" i="40"/>
  <c r="AZ8" i="40" s="1"/>
  <c r="R8" i="40"/>
  <c r="P32" i="40"/>
  <c r="Z18" i="40"/>
  <c r="AZ18" i="40" s="1"/>
  <c r="P90" i="40"/>
  <c r="R112" i="40"/>
  <c r="R34" i="40"/>
  <c r="Z34" i="40"/>
  <c r="AZ34" i="40" s="1"/>
  <c r="Y34" i="40"/>
  <c r="AU16" i="40"/>
  <c r="S91" i="40"/>
  <c r="Y3" i="40"/>
  <c r="AB3" i="40"/>
  <c r="AU3" i="40"/>
  <c r="W3" i="40"/>
  <c r="U3" i="40"/>
  <c r="AA3" i="40"/>
  <c r="Z3" i="40"/>
  <c r="AZ3" i="40" s="1"/>
  <c r="Q13" i="40"/>
  <c r="BA13" i="40" s="1"/>
  <c r="P13" i="40"/>
  <c r="R13" i="40"/>
  <c r="AB19" i="40"/>
  <c r="Z19" i="40"/>
  <c r="AZ19" i="40" s="1"/>
  <c r="AA19" i="40"/>
  <c r="Y19" i="40"/>
  <c r="W19" i="40"/>
  <c r="U19" i="40"/>
  <c r="AU19" i="40"/>
  <c r="A37" i="40"/>
  <c r="D37" i="40"/>
  <c r="AA67" i="40"/>
  <c r="A21" i="40"/>
  <c r="A16" i="40"/>
  <c r="R2" i="40"/>
  <c r="AA2" i="40"/>
  <c r="AU2" i="40"/>
  <c r="Z2" i="40"/>
  <c r="AZ2" i="40" s="1"/>
  <c r="U2" i="40"/>
  <c r="Y2" i="40"/>
  <c r="S2" i="40"/>
  <c r="W2" i="40"/>
  <c r="AB2" i="40"/>
  <c r="F49" i="39"/>
  <c r="G49" i="39" s="1"/>
  <c r="AH49" i="39"/>
  <c r="V58" i="39"/>
  <c r="AY58" i="39" s="1"/>
  <c r="Y58" i="39"/>
  <c r="A29" i="39"/>
  <c r="D29" i="39"/>
  <c r="AH9" i="39"/>
  <c r="F9" i="39"/>
  <c r="G9" i="39" s="1"/>
  <c r="Y9" i="39" s="1"/>
  <c r="D48" i="39"/>
  <c r="F97" i="39"/>
  <c r="G97" i="39" s="1"/>
  <c r="W97" i="39" s="1"/>
  <c r="F41" i="39"/>
  <c r="G41" i="39" s="1"/>
  <c r="A33" i="39"/>
  <c r="D33" i="39"/>
  <c r="F33" i="39"/>
  <c r="G33" i="39" s="1"/>
  <c r="AH33" i="39"/>
  <c r="F129" i="39"/>
  <c r="G129" i="39" s="1"/>
  <c r="AE129" i="39" s="1" a="1"/>
  <c r="AE129" i="39" s="1"/>
  <c r="AH17" i="39"/>
  <c r="F17" i="39"/>
  <c r="G17" i="39" s="1"/>
  <c r="V17" i="39" s="1"/>
  <c r="AY17" i="39" s="1"/>
  <c r="Q103" i="39"/>
  <c r="BA103" i="39" s="1"/>
  <c r="F65" i="39"/>
  <c r="G65" i="39" s="1"/>
  <c r="A65" i="39"/>
  <c r="AH65" i="39"/>
  <c r="F25" i="39"/>
  <c r="G25" i="39" s="1"/>
  <c r="AH25" i="39"/>
  <c r="AH41" i="39"/>
  <c r="AH57" i="39"/>
  <c r="F57" i="39"/>
  <c r="G57" i="39" s="1"/>
  <c r="AU54" i="39"/>
  <c r="AA78" i="39"/>
  <c r="Y78" i="39"/>
  <c r="U78" i="39"/>
  <c r="V42" i="39"/>
  <c r="AY42" i="39" s="1"/>
  <c r="S53" i="39"/>
  <c r="A61" i="39"/>
  <c r="D61" i="39"/>
  <c r="P119" i="39"/>
  <c r="A11" i="39"/>
  <c r="D11" i="39"/>
  <c r="S88" i="39"/>
  <c r="A19" i="39"/>
  <c r="AB64" i="38"/>
  <c r="U64" i="38"/>
  <c r="F98" i="38"/>
  <c r="G98" i="38" s="1"/>
  <c r="F90" i="38"/>
  <c r="G90" i="38" s="1"/>
  <c r="AH50" i="38"/>
  <c r="F34" i="38"/>
  <c r="G34" i="38" s="1"/>
  <c r="AH34" i="38"/>
  <c r="AH18" i="38"/>
  <c r="F10" i="38"/>
  <c r="G10" i="38" s="1"/>
  <c r="Y10" i="38" s="1"/>
  <c r="Q16" i="38"/>
  <c r="BA16" i="38" s="1"/>
  <c r="S16" i="38"/>
  <c r="R16" i="38"/>
  <c r="Q20" i="38"/>
  <c r="BA20" i="38" s="1"/>
  <c r="BB20" i="38" s="1"/>
  <c r="R76" i="38"/>
  <c r="V18" i="38"/>
  <c r="AY18" i="38" s="1"/>
  <c r="AB18" i="38"/>
  <c r="U18" i="38"/>
  <c r="Y18" i="38"/>
  <c r="P18" i="38"/>
  <c r="AU18" i="38"/>
  <c r="R44" i="38"/>
  <c r="Y44" i="38"/>
  <c r="U44" i="38"/>
  <c r="Z44" i="38"/>
  <c r="AZ44" i="38" s="1"/>
  <c r="A5" i="38"/>
  <c r="AA68" i="38"/>
  <c r="A94" i="38"/>
  <c r="A14" i="38"/>
  <c r="A7" i="38"/>
  <c r="F5" i="46"/>
  <c r="M24" i="46"/>
  <c r="F13" i="46"/>
  <c r="D22" i="46"/>
  <c r="AW22" i="46" s="1"/>
  <c r="F27" i="46"/>
  <c r="A27" i="46"/>
  <c r="N18" i="46"/>
  <c r="M18" i="46"/>
  <c r="F2" i="46"/>
  <c r="M20" i="46"/>
  <c r="A24" i="46"/>
  <c r="D24" i="46"/>
  <c r="AW24" i="46" s="1"/>
  <c r="F26" i="46"/>
  <c r="N29" i="46"/>
  <c r="M29" i="46"/>
  <c r="AG29" i="46" s="1"/>
  <c r="N31" i="46"/>
  <c r="M31" i="46"/>
  <c r="AG31" i="46" s="1"/>
  <c r="M124" i="46"/>
  <c r="L34" i="46"/>
  <c r="N58" i="46"/>
  <c r="M58" i="46"/>
  <c r="AG58" i="46" s="1"/>
  <c r="L58" i="46"/>
  <c r="L69" i="46"/>
  <c r="N69" i="46"/>
  <c r="M69" i="46"/>
  <c r="F11" i="46"/>
  <c r="G11" i="46" s="1"/>
  <c r="D20" i="46"/>
  <c r="L60" i="46"/>
  <c r="A114" i="46"/>
  <c r="F29" i="46"/>
  <c r="D29" i="46"/>
  <c r="AW29" i="46" s="1"/>
  <c r="L5" i="46"/>
  <c r="L13" i="46"/>
  <c r="L23" i="46"/>
  <c r="F74" i="46"/>
  <c r="G74" i="46"/>
  <c r="F12" i="46"/>
  <c r="G12" i="46" s="1"/>
  <c r="D26" i="46"/>
  <c r="AW26" i="46" s="1"/>
  <c r="D28" i="46"/>
  <c r="AW28" i="46" s="1"/>
  <c r="F35" i="46"/>
  <c r="D31" i="46"/>
  <c r="AW31" i="46" s="1"/>
  <c r="D32" i="46"/>
  <c r="AW32" i="46" s="1"/>
  <c r="D33" i="46"/>
  <c r="AW33" i="46" s="1"/>
  <c r="S39" i="46"/>
  <c r="A52" i="46"/>
  <c r="L86" i="46"/>
  <c r="M66" i="46"/>
  <c r="N66" i="46"/>
  <c r="M71" i="46"/>
  <c r="U39" i="46"/>
  <c r="AU39" i="46"/>
  <c r="AA39" i="46"/>
  <c r="Q39" i="46"/>
  <c r="BA39" i="46" s="1"/>
  <c r="BB39" i="46" s="1"/>
  <c r="Y39" i="46"/>
  <c r="W39" i="46"/>
  <c r="L64" i="46"/>
  <c r="M37" i="46"/>
  <c r="L39" i="46"/>
  <c r="AB39" i="46"/>
  <c r="AG47" i="46"/>
  <c r="D60" i="46"/>
  <c r="AW60" i="46" s="1"/>
  <c r="L61" i="46"/>
  <c r="Y84" i="46"/>
  <c r="U84" i="46"/>
  <c r="N37" i="46"/>
  <c r="M39" i="46"/>
  <c r="L53" i="46"/>
  <c r="A65" i="46"/>
  <c r="A59" i="46"/>
  <c r="M85" i="46"/>
  <c r="L85" i="46"/>
  <c r="F42" i="46"/>
  <c r="L47" i="46"/>
  <c r="F66" i="46"/>
  <c r="G66" i="46" s="1"/>
  <c r="M77" i="46"/>
  <c r="L88" i="46"/>
  <c r="N88" i="46"/>
  <c r="F61" i="46"/>
  <c r="L79" i="46"/>
  <c r="F82" i="46"/>
  <c r="M87" i="46"/>
  <c r="N95" i="46"/>
  <c r="M95" i="46"/>
  <c r="L95" i="46"/>
  <c r="M90" i="46"/>
  <c r="L90" i="46"/>
  <c r="N106" i="46"/>
  <c r="M106" i="46"/>
  <c r="M117" i="46"/>
  <c r="L117" i="46"/>
  <c r="F90" i="46"/>
  <c r="L93" i="46"/>
  <c r="N93" i="46"/>
  <c r="M93" i="46"/>
  <c r="M101" i="46"/>
  <c r="N125" i="46"/>
  <c r="L125" i="46"/>
  <c r="N109" i="46"/>
  <c r="M103" i="46"/>
  <c r="F108" i="46"/>
  <c r="N115" i="46"/>
  <c r="M115" i="46"/>
  <c r="L115" i="46"/>
  <c r="F119" i="46"/>
  <c r="N111" i="46"/>
  <c r="M111" i="46"/>
  <c r="M127" i="46"/>
  <c r="L128" i="46"/>
  <c r="N114" i="45"/>
  <c r="M114" i="45"/>
  <c r="L114" i="45"/>
  <c r="M31" i="45"/>
  <c r="N31" i="45"/>
  <c r="L31" i="45"/>
  <c r="N103" i="45"/>
  <c r="M87" i="45"/>
  <c r="N87" i="45"/>
  <c r="M81" i="45"/>
  <c r="Y45" i="45"/>
  <c r="L115" i="45"/>
  <c r="D29" i="45"/>
  <c r="AH29" i="45" s="1"/>
  <c r="AH34" i="45"/>
  <c r="AB72" i="45"/>
  <c r="A4" i="45"/>
  <c r="D4" i="45"/>
  <c r="F6" i="45"/>
  <c r="G6" i="45" s="1"/>
  <c r="A6" i="45"/>
  <c r="D3" i="45"/>
  <c r="A3" i="45"/>
  <c r="N10" i="45"/>
  <c r="M10" i="45"/>
  <c r="L10" i="45"/>
  <c r="N7" i="45"/>
  <c r="M7" i="45"/>
  <c r="L7" i="45"/>
  <c r="Z16" i="45"/>
  <c r="AZ16" i="45" s="1"/>
  <c r="U16" i="45"/>
  <c r="Y16" i="45"/>
  <c r="N2" i="45"/>
  <c r="AH22" i="45"/>
  <c r="F22" i="45"/>
  <c r="G22" i="45" s="1"/>
  <c r="AB22" i="45" s="1"/>
  <c r="D40" i="45"/>
  <c r="A40" i="45"/>
  <c r="N27" i="45"/>
  <c r="L27" i="45"/>
  <c r="Y29" i="45"/>
  <c r="F8" i="45"/>
  <c r="G8" i="45" s="1"/>
  <c r="S8" i="45" s="1"/>
  <c r="L15" i="45"/>
  <c r="D32" i="45"/>
  <c r="AH32" i="45" s="1"/>
  <c r="A32" i="45"/>
  <c r="AH37" i="45"/>
  <c r="F37" i="45"/>
  <c r="G37" i="45" s="1"/>
  <c r="R37" i="45" s="1"/>
  <c r="D31" i="45"/>
  <c r="A31" i="45"/>
  <c r="L37" i="45"/>
  <c r="M34" i="45"/>
  <c r="AG34" i="45" s="1"/>
  <c r="F39" i="45"/>
  <c r="G39" i="45" s="1"/>
  <c r="AH31" i="45"/>
  <c r="D41" i="45"/>
  <c r="A41" i="45"/>
  <c r="U45" i="45"/>
  <c r="AA45" i="45"/>
  <c r="AU45" i="45"/>
  <c r="AE45" i="45" a="1"/>
  <c r="AE45" i="45" s="1"/>
  <c r="AB45" i="45"/>
  <c r="Z45" i="45"/>
  <c r="AZ45" i="45" s="1"/>
  <c r="W45" i="45"/>
  <c r="L22" i="45"/>
  <c r="F21" i="45"/>
  <c r="G21" i="45" s="1"/>
  <c r="L34" i="45"/>
  <c r="D103" i="45"/>
  <c r="M74" i="45"/>
  <c r="N74" i="45"/>
  <c r="L74" i="45"/>
  <c r="N83" i="45"/>
  <c r="L62" i="45"/>
  <c r="M55" i="45"/>
  <c r="L55" i="45"/>
  <c r="M56" i="45"/>
  <c r="AG56" i="45" s="1"/>
  <c r="L56" i="45"/>
  <c r="F63" i="45"/>
  <c r="G63" i="45" s="1"/>
  <c r="F79" i="45"/>
  <c r="G79" i="45" s="1"/>
  <c r="AA79" i="45" s="1"/>
  <c r="M90" i="45"/>
  <c r="N90" i="45"/>
  <c r="Q84" i="45"/>
  <c r="BA84" i="45" s="1"/>
  <c r="AS84" i="45"/>
  <c r="AF84" i="45" s="1"/>
  <c r="N94" i="45"/>
  <c r="M94" i="45"/>
  <c r="L94" i="45"/>
  <c r="P72" i="45"/>
  <c r="A65" i="45"/>
  <c r="R72" i="45"/>
  <c r="Z72" i="45"/>
  <c r="AZ72" i="45" s="1"/>
  <c r="F95" i="45"/>
  <c r="G95" i="45" s="1"/>
  <c r="F103" i="45"/>
  <c r="G103" i="45" s="1"/>
  <c r="L87" i="45"/>
  <c r="F100" i="45"/>
  <c r="G100" i="45" s="1"/>
  <c r="M95" i="45"/>
  <c r="N95" i="45"/>
  <c r="L95" i="45"/>
  <c r="L79" i="45"/>
  <c r="N79" i="45"/>
  <c r="N80" i="45"/>
  <c r="F82" i="45"/>
  <c r="G82" i="45" s="1"/>
  <c r="W82" i="45" s="1"/>
  <c r="F87" i="45"/>
  <c r="G87" i="45" s="1"/>
  <c r="M108" i="45"/>
  <c r="L101" i="45"/>
  <c r="N102" i="45"/>
  <c r="L102" i="45"/>
  <c r="Q119" i="45"/>
  <c r="BA119" i="45" s="1"/>
  <c r="N116" i="45"/>
  <c r="N118" i="45"/>
  <c r="M118" i="45"/>
  <c r="L118" i="45"/>
  <c r="M115" i="45"/>
  <c r="U118" i="45"/>
  <c r="F120" i="45"/>
  <c r="G120" i="45" s="1"/>
  <c r="L127" i="45"/>
  <c r="M127" i="45"/>
  <c r="AE58" i="39" a="1"/>
  <c r="AE58" i="39" s="1"/>
  <c r="A105" i="40"/>
  <c r="A111" i="43"/>
  <c r="A120" i="42"/>
  <c r="A85" i="42"/>
  <c r="AE62" i="43" a="1"/>
  <c r="AE62" i="43" s="1"/>
  <c r="D114" i="42"/>
  <c r="D86" i="42"/>
  <c r="A121" i="42"/>
  <c r="D76" i="43"/>
  <c r="D78" i="43"/>
  <c r="D75" i="39"/>
  <c r="A113" i="39"/>
  <c r="AE115" i="40" a="1"/>
  <c r="AE115" i="40" s="1"/>
  <c r="AE53" i="42" a="1"/>
  <c r="AE53" i="42" s="1"/>
  <c r="AE54" i="42" a="1"/>
  <c r="AE54" i="42" s="1"/>
  <c r="AE4" i="38" a="1"/>
  <c r="AE4" i="38" s="1"/>
  <c r="AE104" i="40" a="1"/>
  <c r="AE104" i="40" s="1"/>
  <c r="AE51" i="42" a="1"/>
  <c r="AE51" i="42" s="1"/>
  <c r="D125" i="41"/>
  <c r="D83" i="42"/>
  <c r="A104" i="40"/>
  <c r="A98" i="40"/>
  <c r="D68" i="40"/>
  <c r="D73" i="40"/>
  <c r="A108" i="43"/>
  <c r="D89" i="42"/>
  <c r="AE116" i="42" a="1"/>
  <c r="AE116" i="42" s="1"/>
  <c r="AE52" i="38" a="1"/>
  <c r="AE52" i="38" s="1"/>
  <c r="AE3" i="40" a="1"/>
  <c r="AE3" i="40" s="1"/>
  <c r="AE34" i="40" a="1"/>
  <c r="AE34" i="40" s="1"/>
  <c r="AE108" i="39" a="1"/>
  <c r="AE108" i="39" s="1"/>
  <c r="AE38" i="42" a="1"/>
  <c r="AE38" i="42" s="1"/>
  <c r="A74" i="39"/>
  <c r="AS90" i="40"/>
  <c r="AF90" i="40" s="1"/>
  <c r="AS123" i="40"/>
  <c r="AF123" i="40" s="1"/>
  <c r="AS107" i="40"/>
  <c r="AF107" i="40" s="1"/>
  <c r="A124" i="41"/>
  <c r="AS120" i="41"/>
  <c r="AF120" i="41" s="1"/>
  <c r="AS104" i="41"/>
  <c r="AF104" i="41" s="1"/>
  <c r="A96" i="41"/>
  <c r="D87" i="42"/>
  <c r="AS74" i="42"/>
  <c r="AF74" i="42" s="1"/>
  <c r="AS90" i="42"/>
  <c r="AF90" i="42" s="1"/>
  <c r="AS91" i="42"/>
  <c r="AF91" i="42" s="1"/>
  <c r="AS108" i="42"/>
  <c r="AF108" i="42" s="1"/>
  <c r="A110" i="43"/>
  <c r="D109" i="43"/>
  <c r="M93" i="44"/>
  <c r="M72" i="44"/>
  <c r="M53" i="44"/>
  <c r="AE109" i="39" a="1"/>
  <c r="AE109" i="39" s="1"/>
  <c r="AE100" i="38" a="1"/>
  <c r="AE100" i="38" s="1"/>
  <c r="AE108" i="41" a="1"/>
  <c r="AE108" i="41" s="1"/>
  <c r="AE115" i="42" a="1"/>
  <c r="AE115" i="42" s="1"/>
  <c r="AE69" i="42" a="1"/>
  <c r="AE69" i="42" s="1"/>
  <c r="AE19" i="40" a="1"/>
  <c r="AE19" i="40" s="1"/>
  <c r="AE83" i="42" a="1"/>
  <c r="AE83" i="42" s="1"/>
  <c r="AE112" i="41" a="1"/>
  <c r="AE112" i="41" s="1"/>
  <c r="AE67" i="40" a="1"/>
  <c r="AE67" i="40" s="1"/>
  <c r="AE26" i="41" a="1"/>
  <c r="AE26" i="41" s="1"/>
  <c r="AE2" i="40" a="1"/>
  <c r="AE2" i="40" s="1"/>
  <c r="AE82" i="40" a="1"/>
  <c r="AE82" i="40" s="1"/>
  <c r="AE8" i="40" a="1"/>
  <c r="AE8" i="40" s="1"/>
  <c r="AE22" i="42" a="1"/>
  <c r="AE22" i="42" s="1"/>
  <c r="AE78" i="39" a="1"/>
  <c r="AE78" i="39" s="1"/>
  <c r="A84" i="38"/>
  <c r="A115" i="38"/>
  <c r="A82" i="38"/>
  <c r="AS128" i="38"/>
  <c r="AF128" i="38" s="1"/>
  <c r="AS112" i="38"/>
  <c r="AF112" i="38" s="1"/>
  <c r="AS77" i="38"/>
  <c r="AF77" i="38" s="1"/>
  <c r="D112" i="39"/>
  <c r="D110" i="39"/>
  <c r="D81" i="39"/>
  <c r="AS119" i="39"/>
  <c r="AF119" i="39" s="1"/>
  <c r="AS86" i="39"/>
  <c r="AF86" i="39" s="1"/>
  <c r="AS117" i="39"/>
  <c r="AF117" i="39" s="1"/>
  <c r="AS83" i="39"/>
  <c r="AF83" i="39" s="1"/>
  <c r="AF66" i="39"/>
  <c r="AS88" i="39"/>
  <c r="AF88" i="39" s="1"/>
  <c r="D71" i="40"/>
  <c r="A72" i="40"/>
  <c r="D99" i="40"/>
  <c r="D100" i="40"/>
  <c r="AS106" i="40"/>
  <c r="AF106" i="40" s="1"/>
  <c r="A70" i="40"/>
  <c r="F97" i="44"/>
  <c r="G97" i="44" s="1"/>
  <c r="F9" i="44"/>
  <c r="G9" i="44" s="1"/>
  <c r="A21" i="44"/>
  <c r="D22" i="44"/>
  <c r="A44" i="44"/>
  <c r="AE125" i="39" a="1"/>
  <c r="AE125" i="39" s="1"/>
  <c r="AF80" i="44"/>
  <c r="AS76" i="38"/>
  <c r="AF76" i="38" s="1"/>
  <c r="AS103" i="39"/>
  <c r="AF103" i="39" s="1"/>
  <c r="AS70" i="39"/>
  <c r="AF70" i="39" s="1"/>
  <c r="AS98" i="39"/>
  <c r="AF98" i="39" s="1"/>
  <c r="AS116" i="39"/>
  <c r="AF116" i="39" s="1"/>
  <c r="AH3" i="44"/>
  <c r="F3" i="44"/>
  <c r="G3" i="44" s="1"/>
  <c r="AE3" i="44" s="1" a="1"/>
  <c r="AE3" i="44" s="1"/>
  <c r="A111" i="39"/>
  <c r="D80" i="43"/>
  <c r="N7" i="44"/>
  <c r="D13" i="44"/>
  <c r="A13" i="44"/>
  <c r="L10" i="44"/>
  <c r="L14" i="44"/>
  <c r="N15" i="44"/>
  <c r="M15" i="44"/>
  <c r="L15" i="44"/>
  <c r="F8" i="44"/>
  <c r="G8" i="44" s="1"/>
  <c r="P8" i="44" s="1"/>
  <c r="AH11" i="44"/>
  <c r="F16" i="44"/>
  <c r="G16" i="44" s="1"/>
  <c r="Y16" i="44" s="1"/>
  <c r="AH16" i="44"/>
  <c r="AH27" i="44"/>
  <c r="F27" i="44"/>
  <c r="G27" i="44" s="1"/>
  <c r="U27" i="44" s="1"/>
  <c r="D50" i="44"/>
  <c r="A50" i="44"/>
  <c r="D5" i="44"/>
  <c r="A5" i="44"/>
  <c r="F11" i="44"/>
  <c r="G11" i="44" s="1"/>
  <c r="N31" i="44"/>
  <c r="L31" i="44"/>
  <c r="M31" i="44"/>
  <c r="L56" i="44"/>
  <c r="AH2" i="44"/>
  <c r="AH19" i="44"/>
  <c r="F42" i="44"/>
  <c r="G42" i="44" s="1"/>
  <c r="AB42" i="44" s="1"/>
  <c r="F2" i="44"/>
  <c r="G2" i="44" s="1"/>
  <c r="F19" i="44"/>
  <c r="G19" i="44" s="1"/>
  <c r="D53" i="44"/>
  <c r="A53" i="44"/>
  <c r="N63" i="44"/>
  <c r="L63" i="44"/>
  <c r="M63" i="44"/>
  <c r="A8" i="44"/>
  <c r="D8" i="44"/>
  <c r="N21" i="44"/>
  <c r="D26" i="44"/>
  <c r="A26" i="44"/>
  <c r="N29" i="44"/>
  <c r="L29" i="44"/>
  <c r="N38" i="44"/>
  <c r="M38" i="44"/>
  <c r="AE35" i="44" a="1"/>
  <c r="AE35" i="44" s="1"/>
  <c r="F36" i="44"/>
  <c r="G36" i="44" s="1"/>
  <c r="F46" i="44"/>
  <c r="G46" i="44" s="1"/>
  <c r="P46" i="44" s="1"/>
  <c r="Y51" i="44"/>
  <c r="AU51" i="44"/>
  <c r="D52" i="44"/>
  <c r="A52" i="44"/>
  <c r="R56" i="44"/>
  <c r="AE56" i="44" a="1"/>
  <c r="AE56" i="44" s="1"/>
  <c r="N78" i="44"/>
  <c r="L78" i="44"/>
  <c r="D30" i="44"/>
  <c r="A30" i="44"/>
  <c r="D58" i="44"/>
  <c r="A58" i="44"/>
  <c r="L37" i="44"/>
  <c r="M41" i="44"/>
  <c r="AH44" i="44"/>
  <c r="F44" i="44"/>
  <c r="G44" i="44" s="1"/>
  <c r="D20" i="44"/>
  <c r="D32" i="44"/>
  <c r="A32" i="44"/>
  <c r="F40" i="44"/>
  <c r="G40" i="44" s="1"/>
  <c r="D62" i="44"/>
  <c r="A62" i="44"/>
  <c r="N62" i="44"/>
  <c r="AH26" i="44"/>
  <c r="F26" i="44"/>
  <c r="G26" i="44" s="1"/>
  <c r="AB26" i="44" s="1"/>
  <c r="P32" i="44"/>
  <c r="D35" i="44"/>
  <c r="N47" i="44"/>
  <c r="M47" i="44"/>
  <c r="L47" i="44"/>
  <c r="N54" i="44"/>
  <c r="D56" i="44"/>
  <c r="A56" i="44"/>
  <c r="D67" i="44"/>
  <c r="A103" i="44"/>
  <c r="L77" i="44"/>
  <c r="A45" i="44"/>
  <c r="A47" i="44"/>
  <c r="A57" i="44"/>
  <c r="F65" i="44"/>
  <c r="G65" i="44" s="1"/>
  <c r="Q65" i="44" s="1"/>
  <c r="BA65" i="44" s="1"/>
  <c r="L53" i="44"/>
  <c r="Y80" i="44"/>
  <c r="S80" i="44"/>
  <c r="R80" i="44"/>
  <c r="AB80" i="44"/>
  <c r="Z80" i="44"/>
  <c r="AZ80" i="44" s="1"/>
  <c r="U80" i="44"/>
  <c r="Q80" i="44"/>
  <c r="BA80" i="44" s="1"/>
  <c r="P80" i="44"/>
  <c r="F28" i="44"/>
  <c r="G28" i="44" s="1"/>
  <c r="P28" i="44" s="1"/>
  <c r="AS97" i="44"/>
  <c r="AF97" i="44" s="1"/>
  <c r="L55" i="44"/>
  <c r="D64" i="44"/>
  <c r="Z72" i="44"/>
  <c r="AZ72" i="44" s="1"/>
  <c r="W73" i="44"/>
  <c r="AB73" i="44"/>
  <c r="AE73" i="44" a="1"/>
  <c r="AE73" i="44" s="1"/>
  <c r="AA73" i="44"/>
  <c r="S72" i="44"/>
  <c r="N69" i="44"/>
  <c r="L69" i="44"/>
  <c r="A69" i="44"/>
  <c r="N75" i="44"/>
  <c r="Y72" i="44"/>
  <c r="W72" i="44"/>
  <c r="N80" i="44"/>
  <c r="M80" i="44"/>
  <c r="L80" i="44"/>
  <c r="M85" i="44"/>
  <c r="AB103" i="44"/>
  <c r="F92" i="44"/>
  <c r="G92" i="44" s="1"/>
  <c r="F99" i="44"/>
  <c r="G99" i="44" s="1"/>
  <c r="N87" i="44"/>
  <c r="M87" i="44"/>
  <c r="F93" i="44"/>
  <c r="G93" i="44" s="1"/>
  <c r="R93" i="44" s="1"/>
  <c r="D112" i="44"/>
  <c r="F123" i="44"/>
  <c r="G123" i="44" s="1"/>
  <c r="R123" i="44" s="1"/>
  <c r="N117" i="44"/>
  <c r="F120" i="44"/>
  <c r="G120" i="44"/>
  <c r="F121" i="44"/>
  <c r="G121" i="44" s="1"/>
  <c r="U121" i="44" s="1"/>
  <c r="A110" i="44"/>
  <c r="L115" i="44"/>
  <c r="P127" i="44"/>
  <c r="R127" i="44"/>
  <c r="N125" i="44"/>
  <c r="M125" i="44"/>
  <c r="L125" i="44"/>
  <c r="W119" i="44"/>
  <c r="S119" i="44"/>
  <c r="Z119" i="44"/>
  <c r="AZ119" i="44" s="1"/>
  <c r="L126" i="44"/>
  <c r="F129" i="44"/>
  <c r="G129" i="44" s="1"/>
  <c r="Q129" i="44" s="1"/>
  <c r="BA129" i="44" s="1"/>
  <c r="L127" i="44"/>
  <c r="D10" i="59"/>
  <c r="A10" i="59"/>
  <c r="D108" i="59"/>
  <c r="A108" i="59"/>
  <c r="D110" i="59"/>
  <c r="A110" i="59"/>
  <c r="A81" i="59"/>
  <c r="D9" i="59"/>
  <c r="A9" i="59"/>
  <c r="D14" i="59"/>
  <c r="A14" i="59"/>
  <c r="A61" i="59"/>
  <c r="D61" i="59"/>
  <c r="D32" i="59"/>
  <c r="D28" i="59"/>
  <c r="A28" i="59"/>
  <c r="D116" i="59"/>
  <c r="A116" i="59"/>
  <c r="Z107" i="59"/>
  <c r="AZ107" i="59" s="1"/>
  <c r="A87" i="59"/>
  <c r="D77" i="59"/>
  <c r="A77" i="59"/>
  <c r="AB15" i="59"/>
  <c r="Z15" i="59"/>
  <c r="AZ15" i="59" s="1"/>
  <c r="A109" i="59"/>
  <c r="D109" i="59"/>
  <c r="D107" i="59"/>
  <c r="A107" i="59"/>
  <c r="A84" i="59"/>
  <c r="D84" i="59"/>
  <c r="A20" i="59"/>
  <c r="D20" i="59"/>
  <c r="A75" i="59"/>
  <c r="D75" i="59"/>
  <c r="D83" i="59"/>
  <c r="A83" i="59"/>
  <c r="A15" i="59"/>
  <c r="D30" i="59"/>
  <c r="A30" i="59"/>
  <c r="D39" i="59"/>
  <c r="D27" i="59"/>
  <c r="A78" i="59"/>
  <c r="D78" i="59"/>
  <c r="D49" i="59"/>
  <c r="W28" i="59"/>
  <c r="V28" i="59"/>
  <c r="AY28" i="59" s="1"/>
  <c r="D80" i="59"/>
  <c r="D33" i="59"/>
  <c r="A33" i="59"/>
  <c r="D29" i="59"/>
  <c r="A29" i="59"/>
  <c r="D26" i="58"/>
  <c r="A26" i="58"/>
  <c r="D122" i="58"/>
  <c r="A122" i="58"/>
  <c r="D18" i="58"/>
  <c r="AB116" i="58"/>
  <c r="W116" i="58"/>
  <c r="Z116" i="58"/>
  <c r="AZ116" i="58" s="1"/>
  <c r="Z120" i="58"/>
  <c r="AZ120" i="58" s="1"/>
  <c r="Y120" i="58"/>
  <c r="D92" i="58"/>
  <c r="A92" i="58"/>
  <c r="D50" i="58"/>
  <c r="A50" i="58"/>
  <c r="AB53" i="58"/>
  <c r="R53" i="58"/>
  <c r="U53" i="58"/>
  <c r="D58" i="58"/>
  <c r="A58" i="58"/>
  <c r="D89" i="58"/>
  <c r="A89" i="58"/>
  <c r="A47" i="58"/>
  <c r="D47" i="58"/>
  <c r="AB4" i="58"/>
  <c r="AA4" i="58"/>
  <c r="A117" i="58"/>
  <c r="D117" i="58"/>
  <c r="D57" i="58"/>
  <c r="A57" i="58"/>
  <c r="D46" i="58"/>
  <c r="A46" i="58"/>
  <c r="D56" i="58"/>
  <c r="A56" i="58"/>
  <c r="V33" i="58"/>
  <c r="AY33" i="58" s="1"/>
  <c r="R33" i="58"/>
  <c r="AU33" i="58"/>
  <c r="Q33" i="58"/>
  <c r="BA33" i="58" s="1"/>
  <c r="D118" i="58"/>
  <c r="A118" i="58"/>
  <c r="D30" i="58"/>
  <c r="A30" i="58"/>
  <c r="S13" i="58"/>
  <c r="AU13" i="58"/>
  <c r="R13" i="58"/>
  <c r="Q13" i="58"/>
  <c r="BA13" i="58" s="1"/>
  <c r="P13" i="58"/>
  <c r="R107" i="58"/>
  <c r="Q107" i="58"/>
  <c r="BA107" i="58" s="1"/>
  <c r="U63" i="58"/>
  <c r="S63" i="58"/>
  <c r="P63" i="58"/>
  <c r="D44" i="58"/>
  <c r="A44" i="58"/>
  <c r="AB3" i="58"/>
  <c r="R3" i="58"/>
  <c r="W3" i="58"/>
  <c r="AE3" i="58" a="1"/>
  <c r="AE3" i="58" s="1"/>
  <c r="AB127" i="58"/>
  <c r="A82" i="58"/>
  <c r="D82" i="58"/>
  <c r="D63" i="58"/>
  <c r="A63" i="58"/>
  <c r="D61" i="58"/>
  <c r="A61" i="58"/>
  <c r="AB37" i="58"/>
  <c r="Y37" i="58"/>
  <c r="Q37" i="58"/>
  <c r="BA37" i="58" s="1"/>
  <c r="BB37" i="58" s="1"/>
  <c r="U37" i="58"/>
  <c r="D23" i="58"/>
  <c r="A23" i="58"/>
  <c r="AB20" i="58"/>
  <c r="Y20" i="58"/>
  <c r="U20" i="58"/>
  <c r="Z20" i="58"/>
  <c r="AZ20" i="58" s="1"/>
  <c r="W20" i="58"/>
  <c r="AU20" i="58"/>
  <c r="AE20" i="58" a="1"/>
  <c r="AE20" i="58" s="1"/>
  <c r="AA20" i="58"/>
  <c r="D20" i="58"/>
  <c r="A20" i="58"/>
  <c r="D2" i="58"/>
  <c r="A2" i="58"/>
  <c r="S119" i="58"/>
  <c r="AB119" i="58"/>
  <c r="D119" i="58"/>
  <c r="A119" i="58"/>
  <c r="A96" i="58"/>
  <c r="D96" i="58"/>
  <c r="D127" i="58"/>
  <c r="A127" i="58"/>
  <c r="A62" i="58"/>
  <c r="D62" i="58"/>
  <c r="Z82" i="58"/>
  <c r="AZ82" i="58" s="1"/>
  <c r="W82" i="58"/>
  <c r="D51" i="58"/>
  <c r="A51" i="58"/>
  <c r="D54" i="58"/>
  <c r="A54" i="58"/>
  <c r="D35" i="58"/>
  <c r="A35" i="58"/>
  <c r="D84" i="58"/>
  <c r="A84" i="58"/>
  <c r="Q96" i="58"/>
  <c r="BA96" i="58" s="1"/>
  <c r="W96" i="58"/>
  <c r="V96" i="58"/>
  <c r="AY96" i="58" s="1"/>
  <c r="Y96" i="58"/>
  <c r="U96" i="58"/>
  <c r="R96" i="58"/>
  <c r="D55" i="58"/>
  <c r="A55" i="58"/>
  <c r="AB51" i="58"/>
  <c r="AA51" i="58"/>
  <c r="AB54" i="58"/>
  <c r="R54" i="58"/>
  <c r="V54" i="58"/>
  <c r="AY54" i="58" s="1"/>
  <c r="U54" i="58"/>
  <c r="D39" i="58"/>
  <c r="A39" i="58"/>
  <c r="A52" i="58"/>
  <c r="D52" i="58"/>
  <c r="A121" i="58"/>
  <c r="D121" i="58"/>
  <c r="A19" i="58"/>
  <c r="D19" i="58"/>
  <c r="D31" i="58"/>
  <c r="A31" i="58"/>
  <c r="W111" i="58"/>
  <c r="AS111" i="58"/>
  <c r="AF111" i="58" s="1"/>
  <c r="R111" i="58"/>
  <c r="P128" i="58"/>
  <c r="V112" i="58"/>
  <c r="AY112" i="58" s="1"/>
  <c r="AB112" i="58"/>
  <c r="Q112" i="58"/>
  <c r="BA112" i="58" s="1"/>
  <c r="U112" i="58"/>
  <c r="P112" i="58"/>
  <c r="Y112" i="58"/>
  <c r="D93" i="58"/>
  <c r="A93" i="58"/>
  <c r="A86" i="58"/>
  <c r="D86" i="58"/>
  <c r="S76" i="58"/>
  <c r="R76" i="58"/>
  <c r="Q76" i="58"/>
  <c r="BA76" i="58" s="1"/>
  <c r="P76" i="58"/>
  <c r="AE55" i="58" a="1"/>
  <c r="AE55" i="58" s="1"/>
  <c r="AB52" i="58"/>
  <c r="AA52" i="58"/>
  <c r="W52" i="58"/>
  <c r="AE52" i="58" a="1"/>
  <c r="AE52" i="58" s="1"/>
  <c r="Z52" i="58"/>
  <c r="AZ52" i="58" s="1"/>
  <c r="AU52" i="58"/>
  <c r="Y52" i="58"/>
  <c r="U52" i="58"/>
  <c r="D22" i="58"/>
  <c r="A22" i="58"/>
  <c r="D5" i="58"/>
  <c r="A5" i="58"/>
  <c r="D124" i="58"/>
  <c r="A124" i="58"/>
  <c r="D116" i="58"/>
  <c r="A116" i="58"/>
  <c r="A128" i="58"/>
  <c r="D128" i="58"/>
  <c r="V86" i="58"/>
  <c r="AY86" i="58" s="1"/>
  <c r="Q86" i="58"/>
  <c r="BA86" i="58" s="1"/>
  <c r="BB86" i="58" s="1"/>
  <c r="AB86" i="58"/>
  <c r="Z86" i="58"/>
  <c r="AZ86" i="58" s="1"/>
  <c r="U86" i="58"/>
  <c r="R86" i="58"/>
  <c r="D53" i="58"/>
  <c r="A53" i="58"/>
  <c r="D48" i="58"/>
  <c r="A48" i="58"/>
  <c r="D42" i="58"/>
  <c r="A42" i="58"/>
  <c r="D114" i="58"/>
  <c r="A114" i="58"/>
  <c r="AB30" i="58"/>
  <c r="R30" i="58"/>
  <c r="AA22" i="58"/>
  <c r="Y22" i="58"/>
  <c r="Z22" i="58"/>
  <c r="AZ22" i="58" s="1"/>
  <c r="AU12" i="58"/>
  <c r="S12" i="58"/>
  <c r="R12" i="58"/>
  <c r="Q12" i="58"/>
  <c r="BA12" i="58" s="1"/>
  <c r="P12" i="58"/>
  <c r="A98" i="57"/>
  <c r="BC98" i="57" s="1"/>
  <c r="D33" i="57"/>
  <c r="A33" i="57"/>
  <c r="D90" i="57"/>
  <c r="A90" i="57"/>
  <c r="BC90" i="57" s="1"/>
  <c r="A67" i="57"/>
  <c r="D67" i="57"/>
  <c r="D30" i="57"/>
  <c r="A30" i="57"/>
  <c r="D6" i="57"/>
  <c r="A6" i="57"/>
  <c r="A129" i="57"/>
  <c r="D129" i="57"/>
  <c r="A101" i="57"/>
  <c r="D101" i="57"/>
  <c r="A66" i="57"/>
  <c r="BC66" i="57" s="1"/>
  <c r="D66" i="57"/>
  <c r="A44" i="57"/>
  <c r="D44" i="57"/>
  <c r="D28" i="57"/>
  <c r="A28" i="57"/>
  <c r="D10" i="57"/>
  <c r="A10" i="57"/>
  <c r="BC10" i="57" s="1"/>
  <c r="D17" i="57"/>
  <c r="A17" i="57"/>
  <c r="D123" i="57"/>
  <c r="A123" i="57"/>
  <c r="D97" i="57"/>
  <c r="A97" i="57"/>
  <c r="AB101" i="57"/>
  <c r="R101" i="57"/>
  <c r="AS101" i="57"/>
  <c r="AF101" i="57" s="1"/>
  <c r="S101" i="57"/>
  <c r="Q101" i="57"/>
  <c r="BA101" i="57" s="1"/>
  <c r="W101" i="57"/>
  <c r="P101" i="57"/>
  <c r="A48" i="57"/>
  <c r="D48" i="57"/>
  <c r="D29" i="57"/>
  <c r="A29" i="57"/>
  <c r="D26" i="57"/>
  <c r="A26" i="57"/>
  <c r="BC26" i="57" s="1"/>
  <c r="D16" i="57"/>
  <c r="A16" i="57"/>
  <c r="D45" i="57"/>
  <c r="A45" i="57"/>
  <c r="D124" i="57"/>
  <c r="A124" i="57"/>
  <c r="D73" i="57"/>
  <c r="A73" i="57"/>
  <c r="A92" i="57"/>
  <c r="D92" i="57"/>
  <c r="A46" i="57"/>
  <c r="D46" i="57"/>
  <c r="A128" i="57"/>
  <c r="D128" i="57"/>
  <c r="D125" i="57"/>
  <c r="A125" i="57"/>
  <c r="AF73" i="57"/>
  <c r="A43" i="57"/>
  <c r="D43" i="57"/>
  <c r="D27" i="57"/>
  <c r="A27" i="57"/>
  <c r="D9" i="57"/>
  <c r="A9" i="57"/>
  <c r="D96" i="57"/>
  <c r="A96" i="57"/>
  <c r="D127" i="57"/>
  <c r="A127" i="57"/>
  <c r="AA79" i="57"/>
  <c r="Y79" i="57"/>
  <c r="AE79" i="57" a="1"/>
  <c r="AE79" i="57" s="1"/>
  <c r="U79" i="57"/>
  <c r="AB79" i="57"/>
  <c r="W79" i="57"/>
  <c r="Z79" i="57"/>
  <c r="AZ79" i="57" s="1"/>
  <c r="A42" i="57"/>
  <c r="BC42" i="57" s="1"/>
  <c r="D42" i="57"/>
  <c r="AB75" i="57"/>
  <c r="Y75" i="57"/>
  <c r="D35" i="57"/>
  <c r="A35" i="57"/>
  <c r="A24" i="57"/>
  <c r="D24" i="57"/>
  <c r="D126" i="57"/>
  <c r="A126" i="57"/>
  <c r="Q117" i="57"/>
  <c r="BA117" i="57" s="1"/>
  <c r="AS117" i="57"/>
  <c r="AF117" i="57" s="1"/>
  <c r="S117" i="57"/>
  <c r="U117" i="57"/>
  <c r="R117" i="57"/>
  <c r="P117" i="57"/>
  <c r="Y110" i="57"/>
  <c r="AE110" i="57" a="1"/>
  <c r="AE110" i="57" s="1"/>
  <c r="D104" i="57"/>
  <c r="A104" i="57"/>
  <c r="R87" i="57"/>
  <c r="AA87" i="57"/>
  <c r="AF71" i="57"/>
  <c r="A41" i="57"/>
  <c r="D41" i="57"/>
  <c r="AB49" i="57"/>
  <c r="D37" i="57"/>
  <c r="A37" i="57"/>
  <c r="A21" i="57"/>
  <c r="D21" i="57"/>
  <c r="Q36" i="57"/>
  <c r="BA36" i="57" s="1"/>
  <c r="R36" i="57"/>
  <c r="P36" i="57"/>
  <c r="D18" i="57"/>
  <c r="A18" i="57"/>
  <c r="BC18" i="57" s="1"/>
  <c r="D122" i="57"/>
  <c r="A122" i="57"/>
  <c r="BC122" i="57" s="1"/>
  <c r="AA44" i="57"/>
  <c r="Z44" i="57"/>
  <c r="AZ44" i="57" s="1"/>
  <c r="A13" i="57"/>
  <c r="D13" i="57"/>
  <c r="A36" i="57"/>
  <c r="D36" i="57"/>
  <c r="D39" i="57"/>
  <c r="A39" i="57"/>
  <c r="A42" i="56"/>
  <c r="D42" i="56"/>
  <c r="A26" i="56"/>
  <c r="D26" i="56"/>
  <c r="A58" i="56"/>
  <c r="D58" i="56"/>
  <c r="A18" i="56"/>
  <c r="D18" i="56"/>
  <c r="A100" i="56"/>
  <c r="D100" i="56"/>
  <c r="D66" i="56"/>
  <c r="A66" i="56"/>
  <c r="D104" i="56"/>
  <c r="A104" i="56"/>
  <c r="W128" i="56"/>
  <c r="V128" i="56"/>
  <c r="AY128" i="56" s="1"/>
  <c r="U128" i="56"/>
  <c r="AS128" i="56"/>
  <c r="AF128" i="56" s="1"/>
  <c r="S128" i="56"/>
  <c r="AB128" i="56"/>
  <c r="R128" i="56"/>
  <c r="Y128" i="56"/>
  <c r="Q128" i="56"/>
  <c r="BA128" i="56" s="1"/>
  <c r="P128" i="56"/>
  <c r="AA128" i="56"/>
  <c r="Z128" i="56"/>
  <c r="AZ128" i="56" s="1"/>
  <c r="U73" i="56"/>
  <c r="AB73" i="56"/>
  <c r="Y73" i="56"/>
  <c r="AB49" i="56"/>
  <c r="D105" i="56"/>
  <c r="A105" i="56"/>
  <c r="D72" i="56"/>
  <c r="A72" i="56"/>
  <c r="A37" i="56"/>
  <c r="D37" i="56"/>
  <c r="AA21" i="56"/>
  <c r="AE21" i="56" a="1"/>
  <c r="AE21" i="56" s="1"/>
  <c r="Z21" i="56"/>
  <c r="AZ21" i="56" s="1"/>
  <c r="D15" i="56"/>
  <c r="A15" i="56"/>
  <c r="AA23" i="56"/>
  <c r="S23" i="56"/>
  <c r="AU23" i="56"/>
  <c r="W23" i="56"/>
  <c r="Y23" i="56"/>
  <c r="AE67" i="56" a="1"/>
  <c r="AE67" i="56" s="1"/>
  <c r="U67" i="56"/>
  <c r="Z67" i="56"/>
  <c r="AZ67" i="56" s="1"/>
  <c r="D108" i="56"/>
  <c r="A108" i="56"/>
  <c r="AU59" i="56"/>
  <c r="D43" i="56"/>
  <c r="A43" i="56"/>
  <c r="A39" i="56"/>
  <c r="D39" i="56"/>
  <c r="AU37" i="56"/>
  <c r="Z37" i="56"/>
  <c r="AZ37" i="56" s="1"/>
  <c r="Y37" i="56"/>
  <c r="AE37" i="56" a="1"/>
  <c r="AE37" i="56" s="1"/>
  <c r="U37" i="56"/>
  <c r="R37" i="56"/>
  <c r="A16" i="56"/>
  <c r="D16" i="56"/>
  <c r="A19" i="56"/>
  <c r="D19" i="56"/>
  <c r="D14" i="56"/>
  <c r="A14" i="56"/>
  <c r="D98" i="56"/>
  <c r="A98" i="56"/>
  <c r="AB100" i="56"/>
  <c r="P65" i="56"/>
  <c r="V65" i="56"/>
  <c r="AY65" i="56" s="1"/>
  <c r="AB65" i="56"/>
  <c r="R65" i="56"/>
  <c r="Q65" i="56"/>
  <c r="BA65" i="56" s="1"/>
  <c r="Y43" i="56"/>
  <c r="S43" i="56"/>
  <c r="AU43" i="56"/>
  <c r="D36" i="56"/>
  <c r="A36" i="56"/>
  <c r="AE56" i="56" a="1"/>
  <c r="AE56" i="56" s="1"/>
  <c r="V56" i="56"/>
  <c r="AY56" i="56" s="1"/>
  <c r="Q56" i="56"/>
  <c r="BA56" i="56" s="1"/>
  <c r="BB56" i="56" s="1"/>
  <c r="AU56" i="56"/>
  <c r="Y56" i="56"/>
  <c r="S56" i="56"/>
  <c r="D21" i="56"/>
  <c r="A21" i="56"/>
  <c r="AA14" i="56"/>
  <c r="AU14" i="56"/>
  <c r="S14" i="56"/>
  <c r="P14" i="56"/>
  <c r="Z14" i="56"/>
  <c r="AZ14" i="56" s="1"/>
  <c r="D62" i="56"/>
  <c r="A62" i="56"/>
  <c r="A68" i="56"/>
  <c r="D68" i="56"/>
  <c r="AB48" i="56"/>
  <c r="AA48" i="56"/>
  <c r="U48" i="56"/>
  <c r="Y48" i="56"/>
  <c r="P48" i="56"/>
  <c r="A107" i="56"/>
  <c r="D107" i="56"/>
  <c r="A103" i="56"/>
  <c r="D103" i="56"/>
  <c r="P89" i="56"/>
  <c r="D73" i="56"/>
  <c r="A73" i="56"/>
  <c r="A53" i="56"/>
  <c r="D53" i="56"/>
  <c r="AB46" i="56"/>
  <c r="W46" i="56"/>
  <c r="Q46" i="56"/>
  <c r="BA46" i="56" s="1"/>
  <c r="Y46" i="56"/>
  <c r="D47" i="56"/>
  <c r="A47" i="56"/>
  <c r="A24" i="56"/>
  <c r="D24" i="56"/>
  <c r="D8" i="56"/>
  <c r="A8" i="56"/>
  <c r="D5" i="56"/>
  <c r="A5" i="56"/>
  <c r="D101" i="56"/>
  <c r="A101" i="56"/>
  <c r="R103" i="56"/>
  <c r="Q103" i="56"/>
  <c r="BA103" i="56" s="1"/>
  <c r="BB103" i="56" s="1"/>
  <c r="Y103" i="56"/>
  <c r="AE103" i="56" a="1"/>
  <c r="AE103" i="56" s="1"/>
  <c r="U103" i="56"/>
  <c r="D45" i="56"/>
  <c r="A45" i="56"/>
  <c r="A56" i="56"/>
  <c r="D56" i="56"/>
  <c r="AU24" i="56"/>
  <c r="S24" i="56"/>
  <c r="Y24" i="56"/>
  <c r="S7" i="56"/>
  <c r="W7" i="56"/>
  <c r="D76" i="56"/>
  <c r="A76" i="56"/>
  <c r="U75" i="56"/>
  <c r="AB75" i="56"/>
  <c r="R75" i="56"/>
  <c r="Y75" i="56"/>
  <c r="S75" i="56"/>
  <c r="Q75" i="56"/>
  <c r="BA75" i="56" s="1"/>
  <c r="P75" i="56"/>
  <c r="AA75" i="56"/>
  <c r="AS75" i="56"/>
  <c r="AF75" i="56" s="1"/>
  <c r="Z75" i="56"/>
  <c r="AZ75" i="56" s="1"/>
  <c r="W75" i="56"/>
  <c r="V75" i="56"/>
  <c r="AY75" i="56" s="1"/>
  <c r="AE51" i="56" a="1"/>
  <c r="AE51" i="56" s="1"/>
  <c r="V51" i="56"/>
  <c r="AY51" i="56" s="1"/>
  <c r="AB51" i="56"/>
  <c r="R51" i="56"/>
  <c r="Z51" i="56"/>
  <c r="AZ51" i="56" s="1"/>
  <c r="Y51" i="56"/>
  <c r="W51" i="56"/>
  <c r="U51" i="56"/>
  <c r="P51" i="56"/>
  <c r="AU51" i="56"/>
  <c r="AA51" i="56"/>
  <c r="A51" i="56"/>
  <c r="D51" i="56"/>
  <c r="R45" i="56"/>
  <c r="S45" i="56"/>
  <c r="V120" i="56"/>
  <c r="AY120" i="56" s="1"/>
  <c r="R120" i="56"/>
  <c r="Q120" i="56"/>
  <c r="BA120" i="56" s="1"/>
  <c r="BB120" i="56" s="1"/>
  <c r="V90" i="56"/>
  <c r="AY90" i="56" s="1"/>
  <c r="A71" i="56"/>
  <c r="D71" i="56"/>
  <c r="A59" i="56"/>
  <c r="D59" i="56"/>
  <c r="D49" i="56"/>
  <c r="A49" i="56"/>
  <c r="D65" i="56"/>
  <c r="A65" i="56"/>
  <c r="AE50" i="56" a="1"/>
  <c r="AE50" i="56" s="1"/>
  <c r="V50" i="56"/>
  <c r="AY50" i="56" s="1"/>
  <c r="AB50" i="56"/>
  <c r="AU50" i="56"/>
  <c r="AA50" i="56"/>
  <c r="Z50" i="56"/>
  <c r="AZ50" i="56" s="1"/>
  <c r="Y50" i="56"/>
  <c r="W50" i="56"/>
  <c r="U50" i="56"/>
  <c r="S50" i="56"/>
  <c r="AA41" i="56"/>
  <c r="Q41" i="56"/>
  <c r="BA41" i="56" s="1"/>
  <c r="BB41" i="56" s="1"/>
  <c r="Y41" i="56"/>
  <c r="AE41" i="56" a="1"/>
  <c r="AE41" i="56" s="1"/>
  <c r="U41" i="56"/>
  <c r="S41" i="56"/>
  <c r="P41" i="56"/>
  <c r="AU41" i="56"/>
  <c r="AB41" i="56"/>
  <c r="Z41" i="56"/>
  <c r="AZ41" i="56" s="1"/>
  <c r="W41" i="56"/>
  <c r="R41" i="56"/>
  <c r="V41" i="56"/>
  <c r="AY41" i="56" s="1"/>
  <c r="D2" i="56"/>
  <c r="A2" i="56"/>
  <c r="D23" i="56"/>
  <c r="A23" i="56"/>
  <c r="D80" i="55"/>
  <c r="A80" i="55"/>
  <c r="D108" i="55"/>
  <c r="A108" i="55"/>
  <c r="A113" i="55"/>
  <c r="D113" i="55"/>
  <c r="A115" i="55"/>
  <c r="D115" i="55"/>
  <c r="D84" i="55"/>
  <c r="A84" i="55"/>
  <c r="AU56" i="55"/>
  <c r="S56" i="55"/>
  <c r="U56" i="55"/>
  <c r="Z56" i="55"/>
  <c r="AZ56" i="55" s="1"/>
  <c r="Y56" i="55"/>
  <c r="P56" i="55"/>
  <c r="A81" i="55"/>
  <c r="D81" i="55"/>
  <c r="D76" i="55"/>
  <c r="A76" i="55"/>
  <c r="D52" i="55"/>
  <c r="A52" i="55"/>
  <c r="D33" i="55"/>
  <c r="A33" i="55"/>
  <c r="D54" i="55"/>
  <c r="A54" i="55"/>
  <c r="W18" i="55"/>
  <c r="S18" i="55"/>
  <c r="P18" i="55"/>
  <c r="D119" i="55"/>
  <c r="A119" i="55"/>
  <c r="D114" i="55"/>
  <c r="A114" i="55"/>
  <c r="AS115" i="55"/>
  <c r="AF115" i="55" s="1"/>
  <c r="S115" i="55"/>
  <c r="AA115" i="55"/>
  <c r="Q115" i="55"/>
  <c r="BA115" i="55" s="1"/>
  <c r="P115" i="55"/>
  <c r="R115" i="55"/>
  <c r="D46" i="55"/>
  <c r="A46" i="55"/>
  <c r="V35" i="55"/>
  <c r="AY35" i="55" s="1"/>
  <c r="U35" i="55"/>
  <c r="AB35" i="55"/>
  <c r="D32" i="55"/>
  <c r="A32" i="55"/>
  <c r="D74" i="55"/>
  <c r="A74" i="55"/>
  <c r="AU10" i="55"/>
  <c r="W10" i="55"/>
  <c r="AE10" i="55" a="1"/>
  <c r="AE10" i="55" s="1"/>
  <c r="V10" i="55"/>
  <c r="AY10" i="55" s="1"/>
  <c r="U10" i="55"/>
  <c r="S10" i="55"/>
  <c r="AA10" i="55"/>
  <c r="Q10" i="55"/>
  <c r="BA10" i="55" s="1"/>
  <c r="BB10" i="55" s="1"/>
  <c r="Y10" i="55"/>
  <c r="R10" i="55"/>
  <c r="P10" i="55"/>
  <c r="Z10" i="55"/>
  <c r="AZ10" i="55" s="1"/>
  <c r="AB10" i="55"/>
  <c r="S123" i="55"/>
  <c r="AB123" i="55"/>
  <c r="AA123" i="55"/>
  <c r="W123" i="55"/>
  <c r="AE123" i="55" a="1"/>
  <c r="AE123" i="55" s="1"/>
  <c r="Z123" i="55"/>
  <c r="AZ123" i="55" s="1"/>
  <c r="U123" i="55"/>
  <c r="Y123" i="55"/>
  <c r="A89" i="55"/>
  <c r="D89" i="55"/>
  <c r="A82" i="55"/>
  <c r="D82" i="55"/>
  <c r="D50" i="55"/>
  <c r="A50" i="55"/>
  <c r="AB59" i="55"/>
  <c r="P59" i="55"/>
  <c r="Z59" i="55"/>
  <c r="AZ59" i="55" s="1"/>
  <c r="AE59" i="55" a="1"/>
  <c r="AE59" i="55" s="1"/>
  <c r="Y59" i="55"/>
  <c r="D31" i="55"/>
  <c r="A31" i="55"/>
  <c r="D30" i="55"/>
  <c r="A30" i="55"/>
  <c r="D26" i="55"/>
  <c r="A26" i="55"/>
  <c r="D20" i="55"/>
  <c r="A20" i="55"/>
  <c r="D44" i="55"/>
  <c r="A44" i="55"/>
  <c r="U30" i="55"/>
  <c r="Y30" i="55"/>
  <c r="W30" i="55"/>
  <c r="AB30" i="55"/>
  <c r="Z30" i="55"/>
  <c r="AZ30" i="55" s="1"/>
  <c r="A110" i="55"/>
  <c r="D110" i="55"/>
  <c r="A60" i="55"/>
  <c r="D60" i="55"/>
  <c r="U26" i="55"/>
  <c r="AU26" i="55"/>
  <c r="AA26" i="55"/>
  <c r="Y26" i="55"/>
  <c r="AE26" i="55" a="1"/>
  <c r="AE26" i="55" s="1"/>
  <c r="Z26" i="55"/>
  <c r="AZ26" i="55" s="1"/>
  <c r="W26" i="55"/>
  <c r="AB26" i="55"/>
  <c r="A10" i="55"/>
  <c r="D10" i="55"/>
  <c r="D111" i="55"/>
  <c r="A111" i="55"/>
  <c r="AB43" i="55"/>
  <c r="R43" i="55"/>
  <c r="Y43" i="55"/>
  <c r="AA43" i="55"/>
  <c r="Z43" i="55"/>
  <c r="AZ43" i="55" s="1"/>
  <c r="U43" i="55"/>
  <c r="A11" i="55"/>
  <c r="D11" i="55"/>
  <c r="D16" i="55"/>
  <c r="A16" i="55"/>
  <c r="D75" i="55"/>
  <c r="A75" i="55"/>
  <c r="A55" i="55"/>
  <c r="D55" i="55"/>
  <c r="S42" i="55"/>
  <c r="Q42" i="55"/>
  <c r="BA42" i="55" s="1"/>
  <c r="BB42" i="55" s="1"/>
  <c r="AA42" i="55"/>
  <c r="R42" i="55"/>
  <c r="A42" i="55"/>
  <c r="D42" i="55"/>
  <c r="U27" i="55"/>
  <c r="AU27" i="55"/>
  <c r="S27" i="55"/>
  <c r="AA27" i="55"/>
  <c r="Q27" i="55"/>
  <c r="BA27" i="55" s="1"/>
  <c r="BB27" i="55" s="1"/>
  <c r="Y27" i="55"/>
  <c r="W27" i="55"/>
  <c r="V27" i="55"/>
  <c r="AY27" i="55" s="1"/>
  <c r="R27" i="55"/>
  <c r="P27" i="55"/>
  <c r="AE27" i="55" a="1"/>
  <c r="AE27" i="55" s="1"/>
  <c r="AB27" i="55"/>
  <c r="Z27" i="55"/>
  <c r="AZ27" i="55" s="1"/>
  <c r="D117" i="55"/>
  <c r="A117" i="55"/>
  <c r="D107" i="55"/>
  <c r="A107" i="55"/>
  <c r="A78" i="55"/>
  <c r="D78" i="55"/>
  <c r="W48" i="55"/>
  <c r="Q48" i="55"/>
  <c r="BA48" i="55" s="1"/>
  <c r="Y48" i="55"/>
  <c r="U122" i="55"/>
  <c r="S122" i="55"/>
  <c r="AB122" i="55"/>
  <c r="R122" i="55"/>
  <c r="Y122" i="55"/>
  <c r="W122" i="55"/>
  <c r="AE122" i="55" a="1"/>
  <c r="AE122" i="55" s="1"/>
  <c r="AA122" i="55"/>
  <c r="Z122" i="55"/>
  <c r="AZ122" i="55" s="1"/>
  <c r="Q122" i="55"/>
  <c r="BA122" i="55" s="1"/>
  <c r="BB122" i="55" s="1"/>
  <c r="P122" i="55"/>
  <c r="V122" i="55"/>
  <c r="AY122" i="55" s="1"/>
  <c r="W108" i="55"/>
  <c r="AE81" i="55" a="1"/>
  <c r="AE81" i="55" s="1"/>
  <c r="Y81" i="55"/>
  <c r="S67" i="55"/>
  <c r="AB67" i="55"/>
  <c r="P67" i="55"/>
  <c r="AS67" i="55"/>
  <c r="AF67" i="55" s="1"/>
  <c r="Y67" i="55"/>
  <c r="V67" i="55"/>
  <c r="AY67" i="55" s="1"/>
  <c r="D48" i="55"/>
  <c r="A48" i="55"/>
  <c r="D34" i="55"/>
  <c r="A34" i="55"/>
  <c r="D12" i="55"/>
  <c r="A12" i="55"/>
  <c r="D3" i="55"/>
  <c r="A3" i="55"/>
  <c r="D29" i="55"/>
  <c r="A29" i="55"/>
  <c r="A32" i="54"/>
  <c r="D32" i="54"/>
  <c r="A48" i="54"/>
  <c r="D48" i="54"/>
  <c r="A24" i="54"/>
  <c r="D24" i="54"/>
  <c r="D56" i="54"/>
  <c r="A56" i="54"/>
  <c r="D117" i="54"/>
  <c r="A83" i="54"/>
  <c r="D83" i="54"/>
  <c r="A120" i="54"/>
  <c r="D120" i="54"/>
  <c r="D82" i="54"/>
  <c r="A82" i="54"/>
  <c r="D87" i="54"/>
  <c r="A87" i="54"/>
  <c r="W128" i="54"/>
  <c r="V128" i="54"/>
  <c r="AY128" i="54" s="1"/>
  <c r="U128" i="54"/>
  <c r="AS128" i="54"/>
  <c r="AF128" i="54"/>
  <c r="S128" i="54"/>
  <c r="AB128" i="54"/>
  <c r="AA128" i="54"/>
  <c r="Z128" i="54"/>
  <c r="AZ128" i="54" s="1"/>
  <c r="Y128" i="54"/>
  <c r="R128" i="54"/>
  <c r="Q128" i="54"/>
  <c r="BA128" i="54" s="1"/>
  <c r="P128" i="54"/>
  <c r="D122" i="54"/>
  <c r="A122" i="54"/>
  <c r="D64" i="54"/>
  <c r="A64" i="54"/>
  <c r="D38" i="54"/>
  <c r="A38" i="54"/>
  <c r="D36" i="54"/>
  <c r="A36" i="54"/>
  <c r="A23" i="54"/>
  <c r="D23" i="54"/>
  <c r="D12" i="54"/>
  <c r="A12" i="54"/>
  <c r="R67" i="54"/>
  <c r="U67" i="54"/>
  <c r="A39" i="54"/>
  <c r="D39" i="54"/>
  <c r="V10" i="54"/>
  <c r="AY10" i="54" s="1"/>
  <c r="W3" i="54"/>
  <c r="AB3" i="54"/>
  <c r="D127" i="54"/>
  <c r="A127" i="54"/>
  <c r="A97" i="54"/>
  <c r="D97" i="54"/>
  <c r="D88" i="54"/>
  <c r="A88" i="54"/>
  <c r="AA41" i="54"/>
  <c r="Z41" i="54"/>
  <c r="AZ41" i="54" s="1"/>
  <c r="Y41" i="54"/>
  <c r="V41" i="54"/>
  <c r="AY41" i="54" s="1"/>
  <c r="AE41" i="54" a="1"/>
  <c r="AE41" i="54" s="1"/>
  <c r="R41" i="54"/>
  <c r="P41" i="54"/>
  <c r="U97" i="54"/>
  <c r="R97" i="54"/>
  <c r="Z97" i="54"/>
  <c r="AZ97" i="54" s="1"/>
  <c r="Y97" i="54"/>
  <c r="W97" i="54"/>
  <c r="AB97" i="54"/>
  <c r="AA97" i="54"/>
  <c r="V97" i="54"/>
  <c r="AY97" i="54" s="1"/>
  <c r="AS97" i="54"/>
  <c r="AF97" i="54" s="1"/>
  <c r="S97" i="54"/>
  <c r="Q97" i="54"/>
  <c r="BA97" i="54" s="1"/>
  <c r="P97" i="54"/>
  <c r="W91" i="54"/>
  <c r="AS91" i="54"/>
  <c r="AF91" i="54" s="1"/>
  <c r="S91" i="54"/>
  <c r="AA91" i="54"/>
  <c r="Q91" i="54"/>
  <c r="BA91" i="54" s="1"/>
  <c r="P91" i="54"/>
  <c r="Z91" i="54"/>
  <c r="AZ91" i="54" s="1"/>
  <c r="Y91" i="54"/>
  <c r="V91" i="54"/>
  <c r="AY91" i="54" s="1"/>
  <c r="U91" i="54"/>
  <c r="AB91" i="54"/>
  <c r="R91" i="54"/>
  <c r="D22" i="54"/>
  <c r="A22" i="54"/>
  <c r="A45" i="54"/>
  <c r="D45" i="54"/>
  <c r="D11" i="54"/>
  <c r="A11" i="54"/>
  <c r="D85" i="54"/>
  <c r="A85" i="54"/>
  <c r="A91" i="54"/>
  <c r="D91" i="54"/>
  <c r="Z47" i="54"/>
  <c r="AZ47" i="54" s="1"/>
  <c r="Y47" i="54"/>
  <c r="D41" i="54"/>
  <c r="A41" i="54"/>
  <c r="D2" i="54"/>
  <c r="A2" i="54"/>
  <c r="D7" i="54"/>
  <c r="A7" i="54"/>
  <c r="D114" i="54"/>
  <c r="A114" i="54"/>
  <c r="D90" i="54"/>
  <c r="A90" i="54"/>
  <c r="A84" i="54"/>
  <c r="D84" i="54"/>
  <c r="D59" i="54"/>
  <c r="A59" i="54"/>
  <c r="D47" i="54"/>
  <c r="A47" i="54"/>
  <c r="P43" i="54"/>
  <c r="V43" i="54"/>
  <c r="AY43" i="54" s="1"/>
  <c r="Z23" i="54"/>
  <c r="AZ23" i="54" s="1"/>
  <c r="D8" i="54"/>
  <c r="A8" i="54"/>
  <c r="D25" i="54"/>
  <c r="A25" i="54"/>
  <c r="A15" i="54"/>
  <c r="D15" i="54"/>
  <c r="D96" i="54"/>
  <c r="A96" i="54"/>
  <c r="D60" i="54"/>
  <c r="A60" i="54"/>
  <c r="R64" i="54"/>
  <c r="AA64" i="54"/>
  <c r="Q64" i="54"/>
  <c r="BA64" i="54" s="1"/>
  <c r="AU64" i="54"/>
  <c r="Y64" i="54"/>
  <c r="S64" i="54"/>
  <c r="P64" i="54"/>
  <c r="V64" i="54"/>
  <c r="AY64" i="54" s="1"/>
  <c r="D35" i="54"/>
  <c r="A35" i="54"/>
  <c r="A43" i="54"/>
  <c r="D43" i="54"/>
  <c r="AA25" i="54"/>
  <c r="Q25" i="54"/>
  <c r="BA25" i="54" s="1"/>
  <c r="BB25" i="54" s="1"/>
  <c r="S25" i="54"/>
  <c r="U25" i="54"/>
  <c r="R25" i="54"/>
  <c r="Y119" i="54"/>
  <c r="W119" i="54"/>
  <c r="AE119" i="54" a="1"/>
  <c r="AE119" i="54" s="1"/>
  <c r="U119" i="54"/>
  <c r="AA119" i="54"/>
  <c r="Z119" i="54"/>
  <c r="AZ119" i="54" s="1"/>
  <c r="AB119" i="54"/>
  <c r="AA96" i="54"/>
  <c r="Q96" i="54"/>
  <c r="BA96" i="54" s="1"/>
  <c r="W96" i="54"/>
  <c r="U96" i="54"/>
  <c r="P96" i="54"/>
  <c r="AB96" i="54"/>
  <c r="Z96" i="54"/>
  <c r="AZ96" i="54" s="1"/>
  <c r="Y96" i="54"/>
  <c r="AS96" i="54"/>
  <c r="AF96" i="54" s="1"/>
  <c r="V96" i="54"/>
  <c r="AY96" i="54" s="1"/>
  <c r="S96" i="54"/>
  <c r="R96" i="54"/>
  <c r="Q65" i="54"/>
  <c r="BA65" i="54" s="1"/>
  <c r="P65" i="54"/>
  <c r="S65" i="54"/>
  <c r="R65" i="54"/>
  <c r="AB71" i="54"/>
  <c r="W71" i="54"/>
  <c r="AE71" i="54" a="1"/>
  <c r="AE71" i="54" s="1"/>
  <c r="Y71" i="54"/>
  <c r="U71" i="54"/>
  <c r="AA71" i="54"/>
  <c r="Z71" i="54"/>
  <c r="AZ71" i="54" s="1"/>
  <c r="A89" i="54"/>
  <c r="D89" i="54"/>
  <c r="AE39" i="54" a="1"/>
  <c r="AE39" i="54" s="1"/>
  <c r="V39" i="54"/>
  <c r="AY39" i="54" s="1"/>
  <c r="AA39" i="54"/>
  <c r="U39" i="54"/>
  <c r="S39" i="54"/>
  <c r="R39" i="54"/>
  <c r="D5" i="54"/>
  <c r="A5" i="54"/>
  <c r="Y17" i="54"/>
  <c r="AU17" i="54"/>
  <c r="W17" i="54"/>
  <c r="V17" i="54"/>
  <c r="AY17" i="54" s="1"/>
  <c r="S17" i="54"/>
  <c r="Q17" i="54"/>
  <c r="BA17" i="54" s="1"/>
  <c r="P17" i="54"/>
  <c r="R17" i="54"/>
  <c r="AB17" i="54"/>
  <c r="AA17" i="54"/>
  <c r="Z17" i="54"/>
  <c r="AZ17" i="54" s="1"/>
  <c r="U17" i="54"/>
  <c r="D4" i="54"/>
  <c r="A4" i="54"/>
  <c r="D25" i="53"/>
  <c r="A25" i="53"/>
  <c r="D33" i="53"/>
  <c r="A33" i="53"/>
  <c r="D127" i="53"/>
  <c r="A127" i="53"/>
  <c r="D93" i="53"/>
  <c r="A93" i="53"/>
  <c r="A128" i="53"/>
  <c r="D128" i="53"/>
  <c r="A95" i="53"/>
  <c r="D95" i="53"/>
  <c r="D123" i="53"/>
  <c r="A123" i="53"/>
  <c r="A105" i="53"/>
  <c r="D105" i="53"/>
  <c r="A72" i="53"/>
  <c r="D72" i="53"/>
  <c r="S46" i="53"/>
  <c r="Z46" i="53"/>
  <c r="AZ46" i="53" s="1"/>
  <c r="Y46" i="53"/>
  <c r="AA46" i="53"/>
  <c r="A46" i="53"/>
  <c r="D46" i="53"/>
  <c r="D28" i="53"/>
  <c r="A28" i="53"/>
  <c r="D20" i="53"/>
  <c r="A20" i="53"/>
  <c r="A39" i="53"/>
  <c r="D39" i="53"/>
  <c r="D30" i="53"/>
  <c r="A30" i="53"/>
  <c r="D11" i="53"/>
  <c r="A11" i="53"/>
  <c r="Y127" i="53"/>
  <c r="W127" i="53"/>
  <c r="AE127" i="53" a="1"/>
  <c r="AE127" i="53" s="1"/>
  <c r="V127" i="53"/>
  <c r="AY127" i="53" s="1"/>
  <c r="U127" i="53"/>
  <c r="S127" i="53"/>
  <c r="AB127" i="53"/>
  <c r="R127" i="53"/>
  <c r="AA127" i="53"/>
  <c r="Q127" i="53"/>
  <c r="BA127" i="53" s="1"/>
  <c r="BB127" i="53" s="1"/>
  <c r="P127" i="53"/>
  <c r="Z127" i="53"/>
  <c r="AZ127" i="53" s="1"/>
  <c r="D94" i="53"/>
  <c r="A94" i="53"/>
  <c r="Y110" i="53"/>
  <c r="Q110" i="53"/>
  <c r="BA110" i="53" s="1"/>
  <c r="BB110" i="53" s="1"/>
  <c r="AA110" i="53"/>
  <c r="W86" i="53"/>
  <c r="P86" i="53"/>
  <c r="AB91" i="53"/>
  <c r="AA91" i="53"/>
  <c r="AE91" i="53" a="1"/>
  <c r="AE91" i="53" s="1"/>
  <c r="V91" i="53"/>
  <c r="AY91" i="53" s="1"/>
  <c r="Z91" i="53"/>
  <c r="AZ91" i="53" s="1"/>
  <c r="Y91" i="53"/>
  <c r="U91" i="53"/>
  <c r="W91" i="53"/>
  <c r="Z49" i="53"/>
  <c r="AZ49" i="53" s="1"/>
  <c r="W49" i="53"/>
  <c r="A71" i="53"/>
  <c r="D71" i="53"/>
  <c r="D41" i="53"/>
  <c r="A41" i="53"/>
  <c r="D43" i="53"/>
  <c r="A43" i="53"/>
  <c r="U37" i="53"/>
  <c r="D10" i="53"/>
  <c r="A10" i="53"/>
  <c r="A122" i="53"/>
  <c r="D122" i="53"/>
  <c r="D97" i="53"/>
  <c r="A97" i="53"/>
  <c r="A98" i="53"/>
  <c r="D98" i="53"/>
  <c r="AA47" i="53"/>
  <c r="Q47" i="53"/>
  <c r="BA47" i="53" s="1"/>
  <c r="BB47" i="53" s="1"/>
  <c r="Z47" i="53"/>
  <c r="AZ47" i="53" s="1"/>
  <c r="P47" i="53"/>
  <c r="AU47" i="53"/>
  <c r="Y47" i="53"/>
  <c r="W47" i="53"/>
  <c r="U47" i="53"/>
  <c r="R47" i="53"/>
  <c r="AE47" i="53" a="1"/>
  <c r="AE47" i="53" s="1"/>
  <c r="AB47" i="53"/>
  <c r="V47" i="53"/>
  <c r="AY47" i="53" s="1"/>
  <c r="S47" i="53"/>
  <c r="A70" i="53"/>
  <c r="D70" i="53"/>
  <c r="A60" i="53"/>
  <c r="D60" i="53"/>
  <c r="AA41" i="53"/>
  <c r="S41" i="53"/>
  <c r="R41" i="53"/>
  <c r="P41" i="53"/>
  <c r="D52" i="53"/>
  <c r="A52" i="53"/>
  <c r="Y43" i="53"/>
  <c r="P43" i="53"/>
  <c r="Z43" i="53"/>
  <c r="AZ43" i="53" s="1"/>
  <c r="A16" i="53"/>
  <c r="D16" i="53"/>
  <c r="AA24" i="53"/>
  <c r="Q24" i="53"/>
  <c r="BA24" i="53" s="1"/>
  <c r="V24" i="53"/>
  <c r="AY24" i="53" s="1"/>
  <c r="S24" i="53"/>
  <c r="AU24" i="53"/>
  <c r="U19" i="53"/>
  <c r="W19" i="53"/>
  <c r="R19" i="53"/>
  <c r="AB19" i="53"/>
  <c r="A2" i="53"/>
  <c r="D2" i="53"/>
  <c r="Q87" i="53"/>
  <c r="BA87" i="53" s="1"/>
  <c r="AB87" i="53"/>
  <c r="A69" i="53"/>
  <c r="D69" i="53"/>
  <c r="D31" i="53"/>
  <c r="A31" i="53"/>
  <c r="D37" i="53"/>
  <c r="A37" i="53"/>
  <c r="A42" i="53"/>
  <c r="D42" i="53"/>
  <c r="R96" i="53"/>
  <c r="S96" i="53"/>
  <c r="A68" i="53"/>
  <c r="D68" i="53"/>
  <c r="AU31" i="53"/>
  <c r="S31" i="53"/>
  <c r="AB31" i="53"/>
  <c r="AE31" i="53" a="1"/>
  <c r="AE31" i="53" s="1"/>
  <c r="Z31" i="53"/>
  <c r="AZ31" i="53" s="1"/>
  <c r="V31" i="53"/>
  <c r="AY31" i="53" s="1"/>
  <c r="D18" i="53"/>
  <c r="A18" i="53"/>
  <c r="D19" i="53"/>
  <c r="A19" i="53"/>
  <c r="D64" i="53"/>
  <c r="A64" i="53"/>
  <c r="A67" i="53"/>
  <c r="D67" i="53"/>
  <c r="D49" i="53"/>
  <c r="A49" i="53"/>
  <c r="D29" i="53"/>
  <c r="A29" i="53"/>
  <c r="D99" i="53"/>
  <c r="A99" i="53"/>
  <c r="A66" i="53"/>
  <c r="D66" i="53"/>
  <c r="D47" i="53"/>
  <c r="A47" i="53"/>
  <c r="S57" i="53"/>
  <c r="AU57" i="53"/>
  <c r="D45" i="53"/>
  <c r="A45" i="53"/>
  <c r="R39" i="53"/>
  <c r="Q39" i="53"/>
  <c r="BA39" i="53" s="1"/>
  <c r="P39" i="53"/>
  <c r="AA39" i="53"/>
  <c r="Z39" i="53"/>
  <c r="AZ39" i="53" s="1"/>
  <c r="W39" i="53"/>
  <c r="AU39" i="53"/>
  <c r="S39" i="53"/>
  <c r="D27" i="53"/>
  <c r="A27" i="53"/>
  <c r="D58" i="53"/>
  <c r="A58" i="53"/>
  <c r="A129" i="53"/>
  <c r="D129" i="53"/>
  <c r="Q99" i="53"/>
  <c r="BA99" i="53" s="1"/>
  <c r="AS99" i="53"/>
  <c r="AF99" i="53" s="1"/>
  <c r="P99" i="53"/>
  <c r="S99" i="53"/>
  <c r="R99" i="53"/>
  <c r="AB65" i="53"/>
  <c r="Y65" i="53"/>
  <c r="V65" i="53"/>
  <c r="AY65" i="53" s="1"/>
  <c r="R65" i="53"/>
  <c r="D65" i="53"/>
  <c r="A65" i="53"/>
  <c r="D62" i="53"/>
  <c r="A62" i="53"/>
  <c r="D57" i="53"/>
  <c r="A57" i="53"/>
  <c r="W20" i="53"/>
  <c r="AA20" i="53"/>
  <c r="S20" i="53"/>
  <c r="AB20" i="53"/>
  <c r="Z20" i="53"/>
  <c r="AZ20" i="53" s="1"/>
  <c r="A61" i="53"/>
  <c r="D61" i="53"/>
  <c r="U27" i="53"/>
  <c r="AU27" i="53"/>
  <c r="S27" i="53"/>
  <c r="AA27" i="53"/>
  <c r="Y27" i="53"/>
  <c r="AE27" i="53" a="1"/>
  <c r="AE27" i="53" s="1"/>
  <c r="AB27" i="53"/>
  <c r="Z27" i="53"/>
  <c r="AZ27" i="53" s="1"/>
  <c r="W27" i="53"/>
  <c r="D124" i="53"/>
  <c r="A124" i="53"/>
  <c r="D26" i="52"/>
  <c r="A26" i="52"/>
  <c r="D18" i="52"/>
  <c r="A18" i="52"/>
  <c r="A10" i="52"/>
  <c r="D10" i="52"/>
  <c r="D100" i="52"/>
  <c r="A100" i="52"/>
  <c r="A63" i="52"/>
  <c r="D63" i="52"/>
  <c r="D49" i="52"/>
  <c r="A49" i="52"/>
  <c r="D47" i="52"/>
  <c r="A47" i="52"/>
  <c r="P53" i="52"/>
  <c r="AB53" i="52"/>
  <c r="A15" i="52"/>
  <c r="D15" i="52"/>
  <c r="D17" i="52"/>
  <c r="A17" i="52"/>
  <c r="D112" i="52"/>
  <c r="A112" i="52"/>
  <c r="D106" i="52"/>
  <c r="A106" i="52"/>
  <c r="D69" i="52"/>
  <c r="A69" i="52"/>
  <c r="D25" i="52"/>
  <c r="A25" i="52"/>
  <c r="AB8" i="52"/>
  <c r="AA8" i="52"/>
  <c r="Z8" i="52"/>
  <c r="AZ8" i="52" s="1"/>
  <c r="AU8" i="52"/>
  <c r="AE8" i="52" a="1"/>
  <c r="AE8" i="52" s="1"/>
  <c r="U8" i="52"/>
  <c r="A35" i="52"/>
  <c r="D35" i="52"/>
  <c r="D101" i="52"/>
  <c r="A101" i="52"/>
  <c r="A78" i="52"/>
  <c r="D78" i="52"/>
  <c r="D68" i="52"/>
  <c r="A68" i="52"/>
  <c r="D50" i="52"/>
  <c r="A50" i="52"/>
  <c r="A37" i="52"/>
  <c r="D37" i="52"/>
  <c r="Z24" i="52"/>
  <c r="AZ24" i="52" s="1"/>
  <c r="Y24" i="52"/>
  <c r="AU24" i="52"/>
  <c r="D8" i="52"/>
  <c r="A8" i="52"/>
  <c r="D67" i="52"/>
  <c r="A67" i="52"/>
  <c r="D48" i="52"/>
  <c r="A48" i="52"/>
  <c r="D53" i="52"/>
  <c r="A53" i="52"/>
  <c r="D45" i="52"/>
  <c r="A45" i="52"/>
  <c r="A113" i="52"/>
  <c r="D113" i="52"/>
  <c r="A109" i="52"/>
  <c r="D109" i="52"/>
  <c r="D105" i="52"/>
  <c r="A105" i="52"/>
  <c r="A103" i="52"/>
  <c r="D103" i="52"/>
  <c r="P80" i="52"/>
  <c r="AB80" i="52"/>
  <c r="A76" i="52"/>
  <c r="D76" i="52"/>
  <c r="D66" i="52"/>
  <c r="A66" i="52"/>
  <c r="D46" i="52"/>
  <c r="A46" i="52"/>
  <c r="D39" i="52"/>
  <c r="A39" i="52"/>
  <c r="D24" i="52"/>
  <c r="A24" i="52"/>
  <c r="D43" i="52"/>
  <c r="A43" i="52"/>
  <c r="AA113" i="52"/>
  <c r="Q113" i="52"/>
  <c r="BA113" i="52" s="1"/>
  <c r="S113" i="52"/>
  <c r="D56" i="52"/>
  <c r="A56" i="52"/>
  <c r="D44" i="52"/>
  <c r="A44" i="52"/>
  <c r="AU41" i="52"/>
  <c r="R41" i="52"/>
  <c r="AA41" i="52"/>
  <c r="A74" i="52"/>
  <c r="D74" i="52"/>
  <c r="AA64" i="52"/>
  <c r="D42" i="52"/>
  <c r="A42" i="52"/>
  <c r="R74" i="52"/>
  <c r="AA74" i="52"/>
  <c r="A73" i="52"/>
  <c r="D73" i="52"/>
  <c r="A72" i="52"/>
  <c r="D72" i="52"/>
  <c r="D55" i="52"/>
  <c r="A55" i="52"/>
  <c r="Q49" i="52"/>
  <c r="BA49" i="52" s="1"/>
  <c r="Z49" i="52"/>
  <c r="AZ49" i="52" s="1"/>
  <c r="D51" i="52"/>
  <c r="A51" i="52"/>
  <c r="D41" i="52"/>
  <c r="A41" i="52"/>
  <c r="D16" i="52"/>
  <c r="A16" i="52"/>
  <c r="Y17" i="52"/>
  <c r="AU17" i="52"/>
  <c r="W17" i="52"/>
  <c r="V17" i="52"/>
  <c r="AY17" i="52" s="1"/>
  <c r="U17" i="52"/>
  <c r="S17" i="52"/>
  <c r="AA17" i="52"/>
  <c r="Q17" i="52"/>
  <c r="BA17" i="52" s="1"/>
  <c r="P17" i="52"/>
  <c r="AB17" i="52"/>
  <c r="Z17" i="52"/>
  <c r="AZ17" i="52" s="1"/>
  <c r="R17" i="52"/>
  <c r="D49" i="51"/>
  <c r="A49" i="51"/>
  <c r="D25" i="51"/>
  <c r="A25" i="51"/>
  <c r="D17" i="51"/>
  <c r="A17" i="51"/>
  <c r="A9" i="51"/>
  <c r="D9" i="51"/>
  <c r="D109" i="51"/>
  <c r="A109" i="51"/>
  <c r="A79" i="51"/>
  <c r="D79" i="51"/>
  <c r="D75" i="51"/>
  <c r="A75" i="51"/>
  <c r="D120" i="51"/>
  <c r="A120" i="51"/>
  <c r="D108" i="51"/>
  <c r="A108" i="51"/>
  <c r="AB101" i="51"/>
  <c r="R101" i="51"/>
  <c r="S101" i="51"/>
  <c r="P101" i="51"/>
  <c r="AA101" i="51"/>
  <c r="W101" i="51"/>
  <c r="AB45" i="51"/>
  <c r="AA45" i="51"/>
  <c r="Z45" i="51"/>
  <c r="AZ45" i="51" s="1"/>
  <c r="AU45" i="51"/>
  <c r="Y45" i="51"/>
  <c r="AE45" i="51" a="1"/>
  <c r="AE45" i="51" s="1"/>
  <c r="W45" i="51"/>
  <c r="U45" i="51"/>
  <c r="D37" i="51"/>
  <c r="A37" i="51"/>
  <c r="U60" i="51"/>
  <c r="P60" i="51"/>
  <c r="AE60" i="51" a="1"/>
  <c r="AE60" i="51" s="1"/>
  <c r="A38" i="51"/>
  <c r="D38" i="51"/>
  <c r="AE42" i="51" a="1"/>
  <c r="AE42" i="51" s="1"/>
  <c r="Z42" i="51"/>
  <c r="AZ42" i="51" s="1"/>
  <c r="P42" i="51"/>
  <c r="AE31" i="51" a="1"/>
  <c r="AE31" i="51" s="1"/>
  <c r="V31" i="51"/>
  <c r="AY31" i="51" s="1"/>
  <c r="U31" i="51"/>
  <c r="AA31" i="51"/>
  <c r="Q31" i="51"/>
  <c r="BA31" i="51" s="1"/>
  <c r="P31" i="51"/>
  <c r="AB31" i="51"/>
  <c r="Z31" i="51"/>
  <c r="AZ31" i="51" s="1"/>
  <c r="Y31" i="51"/>
  <c r="W31" i="51"/>
  <c r="S31" i="51"/>
  <c r="R31" i="51"/>
  <c r="AU31" i="51"/>
  <c r="A81" i="51"/>
  <c r="D81" i="51"/>
  <c r="W76" i="51"/>
  <c r="R76" i="51"/>
  <c r="Z76" i="51"/>
  <c r="AZ76" i="51" s="1"/>
  <c r="A78" i="51"/>
  <c r="D78" i="51"/>
  <c r="Y43" i="51"/>
  <c r="D64" i="51"/>
  <c r="A64" i="51"/>
  <c r="A27" i="51"/>
  <c r="D27" i="51"/>
  <c r="D57" i="51"/>
  <c r="A57" i="51"/>
  <c r="D113" i="51"/>
  <c r="A113" i="51"/>
  <c r="D115" i="51"/>
  <c r="A115" i="51"/>
  <c r="D53" i="51"/>
  <c r="A53" i="51"/>
  <c r="AU61" i="51"/>
  <c r="AB61" i="51"/>
  <c r="AA61" i="51"/>
  <c r="Y61" i="51"/>
  <c r="Y44" i="51"/>
  <c r="V44" i="51"/>
  <c r="AY44" i="51" s="1"/>
  <c r="U44" i="51"/>
  <c r="S44" i="51"/>
  <c r="Z44" i="51"/>
  <c r="AZ44" i="51" s="1"/>
  <c r="P44" i="51"/>
  <c r="A74" i="51"/>
  <c r="D74" i="51"/>
  <c r="A32" i="51"/>
  <c r="D32" i="51"/>
  <c r="D21" i="51"/>
  <c r="A21" i="51"/>
  <c r="D85" i="51"/>
  <c r="A85" i="51"/>
  <c r="D52" i="51"/>
  <c r="A52" i="51"/>
  <c r="V30" i="51"/>
  <c r="AY30" i="51" s="1"/>
  <c r="Z30" i="51"/>
  <c r="AZ30" i="51" s="1"/>
  <c r="D10" i="51"/>
  <c r="A10" i="51"/>
  <c r="AU8" i="51"/>
  <c r="S8" i="51"/>
  <c r="R8" i="51"/>
  <c r="Q8" i="51"/>
  <c r="BA8" i="51" s="1"/>
  <c r="D62" i="51"/>
  <c r="A62" i="51"/>
  <c r="D51" i="51"/>
  <c r="A51" i="51"/>
  <c r="D55" i="51"/>
  <c r="A55" i="51"/>
  <c r="A60" i="51"/>
  <c r="D60" i="51"/>
  <c r="D41" i="51"/>
  <c r="A41" i="51"/>
  <c r="A29" i="51"/>
  <c r="D29" i="51"/>
  <c r="AA15" i="51"/>
  <c r="Q15" i="51"/>
  <c r="BA15" i="51" s="1"/>
  <c r="BB15" i="51" s="1"/>
  <c r="Z15" i="51"/>
  <c r="AZ15" i="51" s="1"/>
  <c r="P15" i="51"/>
  <c r="AE15" i="51" a="1"/>
  <c r="AE15" i="51" s="1"/>
  <c r="V15" i="51"/>
  <c r="AY15" i="51" s="1"/>
  <c r="AB15" i="51"/>
  <c r="Y15" i="51"/>
  <c r="AU15" i="51"/>
  <c r="W15" i="51"/>
  <c r="U15" i="51"/>
  <c r="R15" i="51"/>
  <c r="S15" i="51"/>
  <c r="AE111" i="51" a="1"/>
  <c r="AE111" i="51" s="1"/>
  <c r="V111" i="51"/>
  <c r="AY111" i="51" s="1"/>
  <c r="S111" i="51"/>
  <c r="AA111" i="51"/>
  <c r="U111" i="51"/>
  <c r="Z111" i="51"/>
  <c r="AZ111" i="51" s="1"/>
  <c r="Y111" i="51"/>
  <c r="W111" i="51"/>
  <c r="R111" i="51"/>
  <c r="Q111" i="51"/>
  <c r="BA111" i="51" s="1"/>
  <c r="P111" i="51"/>
  <c r="AB111" i="51"/>
  <c r="A83" i="51"/>
  <c r="D83" i="51"/>
  <c r="S98" i="51"/>
  <c r="R98" i="51"/>
  <c r="P98" i="51"/>
  <c r="Y98" i="51"/>
  <c r="Q98" i="51"/>
  <c r="BA98" i="51" s="1"/>
  <c r="AS98" i="51"/>
  <c r="AF98" i="51" s="1"/>
  <c r="AU59" i="51"/>
  <c r="Q59" i="51"/>
  <c r="BA59" i="51" s="1"/>
  <c r="V59" i="51"/>
  <c r="AY59" i="51" s="1"/>
  <c r="D50" i="51"/>
  <c r="A50" i="51"/>
  <c r="D61" i="51"/>
  <c r="A61" i="51"/>
  <c r="AU46" i="51"/>
  <c r="Y46" i="51"/>
  <c r="V46" i="51"/>
  <c r="AY46" i="51" s="1"/>
  <c r="AA46" i="51"/>
  <c r="Z46" i="51"/>
  <c r="AZ46" i="51" s="1"/>
  <c r="R46" i="51"/>
  <c r="AB46" i="51"/>
  <c r="U28" i="51"/>
  <c r="AA28" i="51"/>
  <c r="Q28" i="51"/>
  <c r="BA28" i="51" s="1"/>
  <c r="BB28" i="51" s="1"/>
  <c r="AU28" i="51"/>
  <c r="AB28" i="51"/>
  <c r="Z28" i="51"/>
  <c r="AZ28" i="51" s="1"/>
  <c r="Y28" i="51"/>
  <c r="D65" i="51"/>
  <c r="A65" i="51"/>
  <c r="D20" i="51"/>
  <c r="A20" i="51"/>
  <c r="Y2" i="51"/>
  <c r="A41" i="50"/>
  <c r="D41" i="50"/>
  <c r="A97" i="50"/>
  <c r="A33" i="50"/>
  <c r="D57" i="50"/>
  <c r="A57" i="50"/>
  <c r="D89" i="50"/>
  <c r="A89" i="50"/>
  <c r="AS123" i="50"/>
  <c r="AF123" i="50" s="1"/>
  <c r="S123" i="50"/>
  <c r="R123" i="50"/>
  <c r="Q123" i="50"/>
  <c r="BA123" i="50" s="1"/>
  <c r="P123" i="50"/>
  <c r="W79" i="50"/>
  <c r="AA79" i="50"/>
  <c r="P79" i="50"/>
  <c r="Z79" i="50"/>
  <c r="AZ79" i="50" s="1"/>
  <c r="Y79" i="50"/>
  <c r="V79" i="50"/>
  <c r="AY79" i="50" s="1"/>
  <c r="S79" i="50"/>
  <c r="R79" i="50"/>
  <c r="Q79" i="50"/>
  <c r="BA79" i="50" s="1"/>
  <c r="AS79" i="50"/>
  <c r="AF79" i="50" s="1"/>
  <c r="AB79" i="50"/>
  <c r="D39" i="50"/>
  <c r="A39" i="50"/>
  <c r="D84" i="50"/>
  <c r="A84" i="50"/>
  <c r="D34" i="50"/>
  <c r="A34" i="50"/>
  <c r="D16" i="50"/>
  <c r="A16" i="50"/>
  <c r="D4" i="50"/>
  <c r="A4" i="50"/>
  <c r="Y6" i="50"/>
  <c r="Z6" i="50"/>
  <c r="AZ6" i="50" s="1"/>
  <c r="U6" i="50"/>
  <c r="AE6" i="50" a="1"/>
  <c r="AE6" i="50" s="1"/>
  <c r="AB6" i="50"/>
  <c r="D114" i="50"/>
  <c r="A114" i="50"/>
  <c r="A61" i="50"/>
  <c r="D61" i="50"/>
  <c r="D64" i="50"/>
  <c r="A64" i="50"/>
  <c r="D13" i="50"/>
  <c r="A13" i="50"/>
  <c r="A17" i="50"/>
  <c r="D17" i="50"/>
  <c r="D92" i="50"/>
  <c r="A92" i="50"/>
  <c r="A42" i="50"/>
  <c r="D42" i="50"/>
  <c r="U61" i="50"/>
  <c r="S61" i="50"/>
  <c r="P61" i="50"/>
  <c r="R61" i="50"/>
  <c r="Y61" i="50"/>
  <c r="D117" i="50"/>
  <c r="A117" i="50"/>
  <c r="D85" i="50"/>
  <c r="A85" i="50"/>
  <c r="AB65" i="50"/>
  <c r="R65" i="50"/>
  <c r="Z65" i="50"/>
  <c r="AZ65" i="50" s="1"/>
  <c r="S65" i="50"/>
  <c r="AA65" i="50"/>
  <c r="D87" i="50"/>
  <c r="A87" i="50"/>
  <c r="R60" i="50"/>
  <c r="S60" i="50"/>
  <c r="A12" i="50"/>
  <c r="D12" i="50"/>
  <c r="A116" i="50"/>
  <c r="D116" i="50"/>
  <c r="Q128" i="50"/>
  <c r="BA128" i="50" s="1"/>
  <c r="AB128" i="50"/>
  <c r="D115" i="50"/>
  <c r="A115" i="50"/>
  <c r="A120" i="50"/>
  <c r="D120" i="50"/>
  <c r="D83" i="50"/>
  <c r="A83" i="50"/>
  <c r="A128" i="50"/>
  <c r="D128" i="50"/>
  <c r="W115" i="50"/>
  <c r="D82" i="50"/>
  <c r="A82" i="50"/>
  <c r="D22" i="50"/>
  <c r="A22" i="50"/>
  <c r="D60" i="50"/>
  <c r="A60" i="50"/>
  <c r="AA71" i="50"/>
  <c r="Q71" i="50"/>
  <c r="BA71" i="50" s="1"/>
  <c r="V71" i="50"/>
  <c r="AY71" i="50" s="1"/>
  <c r="W71" i="50"/>
  <c r="U71" i="50"/>
  <c r="R71" i="50"/>
  <c r="P71" i="50"/>
  <c r="S71" i="50"/>
  <c r="A20" i="50"/>
  <c r="D20" i="50"/>
  <c r="A123" i="50"/>
  <c r="D123" i="50"/>
  <c r="A90" i="50"/>
  <c r="D90" i="50"/>
  <c r="D65" i="50"/>
  <c r="A65" i="50"/>
  <c r="AA5" i="50"/>
  <c r="D6" i="50"/>
  <c r="A6" i="50"/>
  <c r="V98" i="49"/>
  <c r="AY98" i="49" s="1"/>
  <c r="A58" i="49"/>
  <c r="D58" i="49"/>
  <c r="W66" i="49"/>
  <c r="U66" i="49"/>
  <c r="AB66" i="49"/>
  <c r="Y66" i="49"/>
  <c r="AA66" i="49"/>
  <c r="A90" i="49"/>
  <c r="D90" i="49"/>
  <c r="A129" i="49"/>
  <c r="D129" i="49"/>
  <c r="V104" i="49"/>
  <c r="AY104" i="49" s="1"/>
  <c r="U104" i="49"/>
  <c r="AS104" i="49"/>
  <c r="AF104" i="49" s="1"/>
  <c r="S104" i="49"/>
  <c r="Q104" i="49"/>
  <c r="BA104" i="49" s="1"/>
  <c r="P104" i="49"/>
  <c r="AA104" i="49"/>
  <c r="R104" i="49"/>
  <c r="P42" i="49"/>
  <c r="A30" i="49"/>
  <c r="D30" i="49"/>
  <c r="A96" i="49"/>
  <c r="D96" i="49"/>
  <c r="D44" i="49"/>
  <c r="A44" i="49"/>
  <c r="AA11" i="49"/>
  <c r="Q11" i="49"/>
  <c r="BA11" i="49" s="1"/>
  <c r="BB11" i="49" s="1"/>
  <c r="AU11" i="49"/>
  <c r="W11" i="49"/>
  <c r="Y11" i="49"/>
  <c r="V11" i="49"/>
  <c r="AY11" i="49" s="1"/>
  <c r="U11" i="49"/>
  <c r="S11" i="49"/>
  <c r="R11" i="49"/>
  <c r="P11" i="49"/>
  <c r="AE11" i="49" a="1"/>
  <c r="AE11" i="49" s="1"/>
  <c r="AB11" i="49"/>
  <c r="Z11" i="49"/>
  <c r="AZ11" i="49" s="1"/>
  <c r="AB4" i="49"/>
  <c r="R4" i="49"/>
  <c r="D125" i="49"/>
  <c r="A125" i="49"/>
  <c r="A19" i="49"/>
  <c r="D19" i="49"/>
  <c r="D91" i="49"/>
  <c r="A91" i="49"/>
  <c r="W85" i="49"/>
  <c r="AS85" i="49"/>
  <c r="AF85" i="49" s="1"/>
  <c r="D39" i="49"/>
  <c r="A39" i="49"/>
  <c r="AA19" i="49"/>
  <c r="Q19" i="49"/>
  <c r="BA19" i="49" s="1"/>
  <c r="AU19" i="49"/>
  <c r="W19" i="49"/>
  <c r="V19" i="49"/>
  <c r="AY19" i="49" s="1"/>
  <c r="AB19" i="49"/>
  <c r="R19" i="49"/>
  <c r="Z19" i="49"/>
  <c r="AZ19" i="49" s="1"/>
  <c r="Y19" i="49"/>
  <c r="U19" i="49"/>
  <c r="S19" i="49"/>
  <c r="P19" i="49"/>
  <c r="A26" i="49"/>
  <c r="D26" i="49"/>
  <c r="Y6" i="49"/>
  <c r="AU6" i="49"/>
  <c r="W6" i="49"/>
  <c r="V6" i="49"/>
  <c r="AY6" i="49" s="1"/>
  <c r="AA6" i="49"/>
  <c r="Z6" i="49"/>
  <c r="AZ6" i="49" s="1"/>
  <c r="U6" i="49"/>
  <c r="S6" i="49"/>
  <c r="R6" i="49"/>
  <c r="Q6" i="49"/>
  <c r="BA6" i="49" s="1"/>
  <c r="P6" i="49"/>
  <c r="AB6" i="49"/>
  <c r="D123" i="49"/>
  <c r="A123" i="49"/>
  <c r="A128" i="49"/>
  <c r="D128" i="49"/>
  <c r="D126" i="49"/>
  <c r="A126" i="49"/>
  <c r="S27" i="49"/>
  <c r="Z27" i="49"/>
  <c r="AZ27" i="49" s="1"/>
  <c r="W27" i="49"/>
  <c r="D24" i="49"/>
  <c r="A24" i="49"/>
  <c r="U10" i="49"/>
  <c r="AA10" i="49"/>
  <c r="Q10" i="49"/>
  <c r="BA10" i="49" s="1"/>
  <c r="BB10" i="49" s="1"/>
  <c r="Y10" i="49"/>
  <c r="W10" i="49"/>
  <c r="V10" i="49"/>
  <c r="AY10" i="49" s="1"/>
  <c r="S10" i="49"/>
  <c r="R10" i="49"/>
  <c r="AU10" i="49"/>
  <c r="P10" i="49"/>
  <c r="AE10" i="49" a="1"/>
  <c r="AE10" i="49" s="1"/>
  <c r="AB10" i="49"/>
  <c r="Z10" i="49"/>
  <c r="AZ10" i="49" s="1"/>
  <c r="A122" i="49"/>
  <c r="D122" i="49"/>
  <c r="W114" i="49"/>
  <c r="D124" i="49"/>
  <c r="A124" i="49"/>
  <c r="A34" i="49"/>
  <c r="D34" i="49"/>
  <c r="AB26" i="49"/>
  <c r="U34" i="49"/>
  <c r="AU34" i="49"/>
  <c r="Y34" i="49"/>
  <c r="W34" i="49"/>
  <c r="S34" i="49"/>
  <c r="R34" i="49"/>
  <c r="Z34" i="49"/>
  <c r="AZ34" i="49" s="1"/>
  <c r="AB34" i="49"/>
  <c r="AA34" i="49"/>
  <c r="V34" i="49"/>
  <c r="AY34" i="49" s="1"/>
  <c r="BB34" i="49" s="1"/>
  <c r="Q34" i="49"/>
  <c r="BA34" i="49" s="1"/>
  <c r="P34" i="49"/>
  <c r="AB24" i="49"/>
  <c r="R24" i="49"/>
  <c r="AU24" i="49"/>
  <c r="S24" i="49"/>
  <c r="Z24" i="49"/>
  <c r="AZ24" i="49" s="1"/>
  <c r="V24" i="49"/>
  <c r="AY24" i="49" s="1"/>
  <c r="U24" i="49"/>
  <c r="Q24" i="49"/>
  <c r="BA24" i="49" s="1"/>
  <c r="P24" i="49"/>
  <c r="A31" i="49"/>
  <c r="D31" i="49"/>
  <c r="D9" i="49"/>
  <c r="A9" i="49"/>
  <c r="D94" i="49"/>
  <c r="A94" i="49"/>
  <c r="A105" i="49"/>
  <c r="D105" i="49"/>
  <c r="A23" i="49"/>
  <c r="D23" i="49"/>
  <c r="A10" i="49"/>
  <c r="D10" i="49"/>
  <c r="D93" i="49"/>
  <c r="A93" i="49"/>
  <c r="D27" i="49"/>
  <c r="A27" i="49"/>
  <c r="A11" i="49"/>
  <c r="D11" i="49"/>
  <c r="D100" i="48"/>
  <c r="A100" i="48"/>
  <c r="A102" i="48"/>
  <c r="D102" i="48"/>
  <c r="D70" i="48"/>
  <c r="A70" i="48"/>
  <c r="D101" i="48"/>
  <c r="A101" i="48"/>
  <c r="D81" i="48"/>
  <c r="A81" i="48"/>
  <c r="D73" i="48"/>
  <c r="A73" i="48"/>
  <c r="A63" i="48"/>
  <c r="D63" i="48"/>
  <c r="D71" i="48"/>
  <c r="A71" i="48"/>
  <c r="D39" i="48"/>
  <c r="A39" i="48"/>
  <c r="D26" i="48"/>
  <c r="A26" i="48"/>
  <c r="A66" i="48"/>
  <c r="D66" i="48"/>
  <c r="D27" i="48"/>
  <c r="A27" i="48"/>
  <c r="A16" i="48"/>
  <c r="D16" i="48"/>
  <c r="A11" i="48"/>
  <c r="D11" i="48"/>
  <c r="D105" i="48"/>
  <c r="A105" i="48"/>
  <c r="D67" i="48"/>
  <c r="A67" i="48"/>
  <c r="D49" i="48"/>
  <c r="A49" i="48"/>
  <c r="S34" i="48"/>
  <c r="D60" i="48"/>
  <c r="A60" i="48"/>
  <c r="D8" i="48"/>
  <c r="A8" i="48"/>
  <c r="D104" i="48"/>
  <c r="A104" i="48"/>
  <c r="D99" i="48"/>
  <c r="A99" i="48"/>
  <c r="D53" i="48"/>
  <c r="A53" i="48"/>
  <c r="D47" i="48"/>
  <c r="A47" i="48"/>
  <c r="D44" i="48"/>
  <c r="A44" i="48"/>
  <c r="D61" i="48"/>
  <c r="A61" i="48"/>
  <c r="D35" i="48"/>
  <c r="A35" i="48"/>
  <c r="A80" i="48"/>
  <c r="D80" i="48"/>
  <c r="D72" i="48"/>
  <c r="A72" i="48"/>
  <c r="D9" i="48"/>
  <c r="A9" i="48"/>
  <c r="A12" i="48"/>
  <c r="D12" i="48"/>
  <c r="D98" i="48"/>
  <c r="A98" i="48"/>
  <c r="D59" i="48"/>
  <c r="A59" i="48"/>
  <c r="D41" i="48"/>
  <c r="A41" i="48"/>
  <c r="A103" i="48"/>
  <c r="D103" i="48"/>
  <c r="D3" i="48"/>
  <c r="A3" i="48"/>
  <c r="D45" i="48"/>
  <c r="A45" i="48"/>
  <c r="D88" i="47"/>
  <c r="A88" i="47"/>
  <c r="D74" i="47"/>
  <c r="A74" i="47"/>
  <c r="A112" i="47"/>
  <c r="D10" i="47"/>
  <c r="AH10" i="47" s="1"/>
  <c r="A10" i="47"/>
  <c r="D75" i="47"/>
  <c r="A75" i="47"/>
  <c r="D17" i="47"/>
  <c r="A17" i="47"/>
  <c r="AB50" i="47"/>
  <c r="AU50" i="47"/>
  <c r="Q50" i="47"/>
  <c r="BA50" i="47" s="1"/>
  <c r="R121" i="47"/>
  <c r="R103" i="47"/>
  <c r="P103" i="47"/>
  <c r="U27" i="47"/>
  <c r="AA27" i="47"/>
  <c r="AE27" i="47" a="1"/>
  <c r="AE27" i="47" s="1"/>
  <c r="AB27" i="47"/>
  <c r="Z27" i="47"/>
  <c r="AZ27" i="47" s="1"/>
  <c r="Y27" i="47"/>
  <c r="AU27" i="47"/>
  <c r="W27" i="47"/>
  <c r="D15" i="47"/>
  <c r="A15" i="47"/>
  <c r="D116" i="47"/>
  <c r="A116" i="47"/>
  <c r="D107" i="47"/>
  <c r="A107" i="47"/>
  <c r="AU29" i="47"/>
  <c r="R29" i="47"/>
  <c r="Q119" i="47"/>
  <c r="BA119" i="47" s="1"/>
  <c r="D119" i="47"/>
  <c r="A119" i="47"/>
  <c r="A80" i="47"/>
  <c r="D80" i="47"/>
  <c r="D54" i="47"/>
  <c r="A54" i="47"/>
  <c r="S83" i="47"/>
  <c r="S72" i="47"/>
  <c r="R72" i="47"/>
  <c r="Q72" i="47"/>
  <c r="BA72" i="47" s="1"/>
  <c r="AU57" i="47"/>
  <c r="D55" i="47"/>
  <c r="A55" i="47"/>
  <c r="D110" i="47"/>
  <c r="A110" i="47"/>
  <c r="U26" i="47"/>
  <c r="AA26" i="47"/>
  <c r="AB26" i="47"/>
  <c r="Z26" i="47"/>
  <c r="AZ26" i="47" s="1"/>
  <c r="Y26" i="47"/>
  <c r="AU26" i="47"/>
  <c r="W26" i="47"/>
  <c r="AE26" i="47" a="1"/>
  <c r="AE26" i="47" s="1"/>
  <c r="D115" i="47"/>
  <c r="A115" i="47"/>
  <c r="Y111" i="47"/>
  <c r="W111" i="47"/>
  <c r="AB111" i="47"/>
  <c r="Q95" i="47"/>
  <c r="BA95" i="47" s="1"/>
  <c r="BB95" i="47" s="1"/>
  <c r="W95" i="47"/>
  <c r="Z95" i="47"/>
  <c r="AZ95" i="47" s="1"/>
  <c r="D85" i="47"/>
  <c r="A85" i="47"/>
  <c r="D50" i="47"/>
  <c r="D66" i="45"/>
  <c r="R6" i="45"/>
  <c r="A58" i="43"/>
  <c r="D58" i="43"/>
  <c r="D106" i="43"/>
  <c r="D42" i="43"/>
  <c r="A42" i="43"/>
  <c r="A26" i="43"/>
  <c r="D26" i="43"/>
  <c r="D34" i="43"/>
  <c r="A34" i="43"/>
  <c r="D10" i="43"/>
  <c r="A10" i="43"/>
  <c r="D74" i="43"/>
  <c r="A18" i="43"/>
  <c r="D18" i="43"/>
  <c r="W66" i="43"/>
  <c r="P66" i="43"/>
  <c r="U66" i="43"/>
  <c r="S66" i="43"/>
  <c r="AB66" i="43"/>
  <c r="Y66" i="43"/>
  <c r="R66" i="43"/>
  <c r="Q66" i="43"/>
  <c r="BA66" i="43" s="1"/>
  <c r="AA66" i="43"/>
  <c r="Z66" i="43"/>
  <c r="AZ66" i="43" s="1"/>
  <c r="V66" i="43"/>
  <c r="AY66" i="43" s="1"/>
  <c r="A57" i="42"/>
  <c r="D57" i="42"/>
  <c r="D97" i="42"/>
  <c r="A97" i="42"/>
  <c r="A41" i="42"/>
  <c r="D41" i="42"/>
  <c r="A33" i="42"/>
  <c r="D33" i="42"/>
  <c r="A129" i="42"/>
  <c r="D129" i="42"/>
  <c r="D17" i="42"/>
  <c r="A17" i="42"/>
  <c r="A65" i="42"/>
  <c r="D65" i="42"/>
  <c r="D9" i="42"/>
  <c r="A9" i="42"/>
  <c r="D49" i="42"/>
  <c r="A49" i="42"/>
  <c r="Y26" i="41"/>
  <c r="Y10" i="41"/>
  <c r="D18" i="41"/>
  <c r="A18" i="41"/>
  <c r="D10" i="41"/>
  <c r="A10" i="41"/>
  <c r="R18" i="41"/>
  <c r="Q18" i="41"/>
  <c r="BA18" i="41" s="1"/>
  <c r="P18" i="41"/>
  <c r="S18" i="41"/>
  <c r="AU18" i="41"/>
  <c r="AA58" i="41"/>
  <c r="D50" i="41"/>
  <c r="A50" i="41"/>
  <c r="U74" i="41"/>
  <c r="D34" i="41"/>
  <c r="A34" i="41"/>
  <c r="AA50" i="41"/>
  <c r="AB50" i="41"/>
  <c r="P50" i="41"/>
  <c r="S50" i="41"/>
  <c r="Q50" i="41"/>
  <c r="BA50" i="41" s="1"/>
  <c r="AU50" i="41"/>
  <c r="P34" i="41"/>
  <c r="Y34" i="41"/>
  <c r="Q34" i="41"/>
  <c r="BA34" i="41" s="1"/>
  <c r="U34" i="41"/>
  <c r="D26" i="41"/>
  <c r="A26" i="41"/>
  <c r="D49" i="40"/>
  <c r="A49" i="40"/>
  <c r="D81" i="40"/>
  <c r="A81" i="40"/>
  <c r="A17" i="40"/>
  <c r="D17" i="40"/>
  <c r="A33" i="40"/>
  <c r="D33" i="40"/>
  <c r="D9" i="40"/>
  <c r="A9" i="40"/>
  <c r="D57" i="39"/>
  <c r="A57" i="39"/>
  <c r="AU49" i="39"/>
  <c r="U49" i="39"/>
  <c r="AA49" i="39"/>
  <c r="A49" i="39"/>
  <c r="D49" i="39"/>
  <c r="Z129" i="39"/>
  <c r="AZ129" i="39" s="1"/>
  <c r="AB129" i="39"/>
  <c r="R9" i="39"/>
  <c r="Q25" i="39"/>
  <c r="BA25" i="39" s="1"/>
  <c r="D89" i="39"/>
  <c r="A89" i="39"/>
  <c r="A25" i="39"/>
  <c r="D25" i="39"/>
  <c r="D17" i="39"/>
  <c r="A17" i="39"/>
  <c r="D9" i="39"/>
  <c r="A9" i="39"/>
  <c r="A41" i="39"/>
  <c r="D41" i="39"/>
  <c r="U65" i="39"/>
  <c r="Y65" i="39"/>
  <c r="AB65" i="39"/>
  <c r="AA65" i="39"/>
  <c r="Z65" i="39"/>
  <c r="AZ65" i="39" s="1"/>
  <c r="W65" i="39"/>
  <c r="D65" i="39"/>
  <c r="A121" i="39"/>
  <c r="D121" i="39"/>
  <c r="P41" i="39"/>
  <c r="R41" i="39"/>
  <c r="A50" i="38"/>
  <c r="D50" i="38"/>
  <c r="D90" i="38"/>
  <c r="A90" i="38"/>
  <c r="A10" i="38"/>
  <c r="D10" i="38"/>
  <c r="D58" i="38"/>
  <c r="A58" i="38"/>
  <c r="D42" i="38"/>
  <c r="A42" i="38"/>
  <c r="D18" i="38"/>
  <c r="A18" i="38"/>
  <c r="D116" i="46"/>
  <c r="AW116" i="46" s="1"/>
  <c r="A116" i="46"/>
  <c r="D119" i="46"/>
  <c r="AW119" i="46" s="1"/>
  <c r="A119" i="46"/>
  <c r="A84" i="46"/>
  <c r="D84" i="46"/>
  <c r="AW84" i="46" s="1"/>
  <c r="D91" i="46"/>
  <c r="AW91" i="46" s="1"/>
  <c r="A91" i="46"/>
  <c r="A94" i="46"/>
  <c r="D94" i="46"/>
  <c r="AW94" i="46" s="1"/>
  <c r="A89" i="46"/>
  <c r="D89" i="46"/>
  <c r="AW89" i="46" s="1"/>
  <c r="A60" i="46"/>
  <c r="A82" i="46"/>
  <c r="A121" i="46"/>
  <c r="D121" i="46"/>
  <c r="AW121" i="46" s="1"/>
  <c r="D87" i="46"/>
  <c r="AW87" i="46" s="1"/>
  <c r="A87" i="46"/>
  <c r="D92" i="46"/>
  <c r="AW92" i="46" s="1"/>
  <c r="A92" i="46"/>
  <c r="D125" i="46"/>
  <c r="AW125" i="46" s="1"/>
  <c r="A125" i="46"/>
  <c r="D59" i="46"/>
  <c r="AW59" i="46" s="1"/>
  <c r="A64" i="46"/>
  <c r="D64" i="46"/>
  <c r="AW64" i="46" s="1"/>
  <c r="A90" i="46"/>
  <c r="D90" i="46"/>
  <c r="AW90" i="46" s="1"/>
  <c r="D86" i="46"/>
  <c r="AW86" i="46" s="1"/>
  <c r="A86" i="46"/>
  <c r="D95" i="46"/>
  <c r="AW95" i="46" s="1"/>
  <c r="A95" i="46"/>
  <c r="D114" i="46"/>
  <c r="AW114" i="46" s="1"/>
  <c r="D27" i="46"/>
  <c r="AW27" i="46" s="1"/>
  <c r="D124" i="46"/>
  <c r="AW124" i="46" s="1"/>
  <c r="A124" i="46"/>
  <c r="A88" i="46"/>
  <c r="D88" i="46"/>
  <c r="AW88" i="46" s="1"/>
  <c r="D123" i="46"/>
  <c r="AW123" i="46" s="1"/>
  <c r="A123" i="46"/>
  <c r="D105" i="40"/>
  <c r="A75" i="39"/>
  <c r="D67" i="45"/>
  <c r="D34" i="45"/>
  <c r="A34" i="45"/>
  <c r="A58" i="45"/>
  <c r="D58" i="45"/>
  <c r="AU6" i="45"/>
  <c r="S6" i="45"/>
  <c r="P6" i="45"/>
  <c r="D127" i="45"/>
  <c r="A127" i="45"/>
  <c r="A129" i="45"/>
  <c r="D129" i="45"/>
  <c r="A66" i="45"/>
  <c r="D69" i="45"/>
  <c r="A69" i="45"/>
  <c r="A101" i="45"/>
  <c r="D101" i="45"/>
  <c r="P87" i="45"/>
  <c r="D26" i="45"/>
  <c r="A26" i="45"/>
  <c r="P37" i="45"/>
  <c r="D9" i="45"/>
  <c r="A9" i="45"/>
  <c r="A5" i="45"/>
  <c r="D5" i="45"/>
  <c r="D125" i="45"/>
  <c r="A125" i="45"/>
  <c r="A104" i="45"/>
  <c r="D104" i="45"/>
  <c r="A103" i="45"/>
  <c r="D126" i="45"/>
  <c r="D70" i="45"/>
  <c r="A70" i="45"/>
  <c r="U8" i="45"/>
  <c r="U22" i="45"/>
  <c r="S22" i="45"/>
  <c r="P22" i="45"/>
  <c r="D96" i="41"/>
  <c r="A91" i="45"/>
  <c r="D91" i="45"/>
  <c r="Q103" i="45"/>
  <c r="BA103" i="45" s="1"/>
  <c r="P103" i="45"/>
  <c r="Z103" i="45"/>
  <c r="AZ103" i="45" s="1"/>
  <c r="D64" i="45"/>
  <c r="AH64" i="45" s="1"/>
  <c r="A64" i="45"/>
  <c r="AB63" i="45"/>
  <c r="AA63" i="45"/>
  <c r="Z63" i="45"/>
  <c r="AZ63" i="45" s="1"/>
  <c r="Y63" i="45"/>
  <c r="W63" i="45"/>
  <c r="AE63" i="45" a="1"/>
  <c r="AE63" i="45" s="1"/>
  <c r="U63" i="45"/>
  <c r="AU63" i="45"/>
  <c r="A67" i="45"/>
  <c r="AA21" i="45"/>
  <c r="D96" i="45"/>
  <c r="D97" i="45"/>
  <c r="A97" i="45"/>
  <c r="R82" i="45"/>
  <c r="P82" i="45"/>
  <c r="A39" i="45"/>
  <c r="D39" i="45"/>
  <c r="A2" i="45"/>
  <c r="D2" i="45"/>
  <c r="D100" i="45"/>
  <c r="A100" i="45"/>
  <c r="D73" i="45"/>
  <c r="A73" i="45"/>
  <c r="D63" i="45"/>
  <c r="AH63" i="45" s="1"/>
  <c r="A63" i="45"/>
  <c r="D90" i="45"/>
  <c r="A90" i="45"/>
  <c r="V95" i="45"/>
  <c r="AY95" i="45" s="1"/>
  <c r="R95" i="45"/>
  <c r="Z95" i="45"/>
  <c r="AZ95" i="45" s="1"/>
  <c r="D71" i="45"/>
  <c r="A71" i="45"/>
  <c r="D105" i="45"/>
  <c r="A105" i="45"/>
  <c r="D28" i="45"/>
  <c r="A28" i="45"/>
  <c r="D36" i="45"/>
  <c r="A36" i="45"/>
  <c r="D27" i="45"/>
  <c r="A27" i="45"/>
  <c r="A37" i="45"/>
  <c r="D37" i="45"/>
  <c r="D68" i="45"/>
  <c r="A68" i="45"/>
  <c r="D79" i="43"/>
  <c r="A114" i="42"/>
  <c r="A83" i="42"/>
  <c r="A73" i="40"/>
  <c r="A125" i="41"/>
  <c r="D124" i="41"/>
  <c r="D85" i="42"/>
  <c r="D111" i="43"/>
  <c r="D113" i="39"/>
  <c r="A68" i="40"/>
  <c r="D120" i="42"/>
  <c r="A86" i="42"/>
  <c r="D121" i="42"/>
  <c r="AF57" i="41"/>
  <c r="D72" i="40"/>
  <c r="A92" i="41"/>
  <c r="D92" i="41"/>
  <c r="D113" i="43"/>
  <c r="A113" i="43"/>
  <c r="D81" i="43"/>
  <c r="A81" i="43"/>
  <c r="D98" i="40"/>
  <c r="A89" i="42"/>
  <c r="AF23" i="41"/>
  <c r="AF55" i="41"/>
  <c r="D112" i="43"/>
  <c r="A112" i="43"/>
  <c r="D126" i="41"/>
  <c r="A126" i="41"/>
  <c r="D110" i="43"/>
  <c r="AF22" i="41"/>
  <c r="AF54" i="41"/>
  <c r="A88" i="42"/>
  <c r="D88" i="42"/>
  <c r="D116" i="42"/>
  <c r="A116" i="42"/>
  <c r="AF19" i="41"/>
  <c r="AF51" i="41"/>
  <c r="A120" i="38"/>
  <c r="D120" i="38"/>
  <c r="D84" i="42"/>
  <c r="A84" i="42"/>
  <c r="A91" i="41"/>
  <c r="D91" i="41"/>
  <c r="AF18" i="41"/>
  <c r="AF50" i="41"/>
  <c r="A100" i="40"/>
  <c r="A90" i="41"/>
  <c r="D90" i="41"/>
  <c r="A95" i="41"/>
  <c r="D95" i="41"/>
  <c r="D84" i="38"/>
  <c r="A77" i="43"/>
  <c r="D77" i="43"/>
  <c r="AF52" i="41"/>
  <c r="AF20" i="41"/>
  <c r="D75" i="43"/>
  <c r="A75" i="43"/>
  <c r="AF53" i="41"/>
  <c r="AF21" i="41"/>
  <c r="D97" i="41"/>
  <c r="A97" i="41"/>
  <c r="D82" i="38"/>
  <c r="D115" i="42"/>
  <c r="A115" i="42"/>
  <c r="D74" i="39"/>
  <c r="A118" i="42"/>
  <c r="D118" i="42"/>
  <c r="D93" i="41"/>
  <c r="A93" i="41"/>
  <c r="AF56" i="41"/>
  <c r="AF24" i="41"/>
  <c r="A81" i="39"/>
  <c r="D109" i="39"/>
  <c r="A109" i="39"/>
  <c r="A110" i="39"/>
  <c r="D107" i="39"/>
  <c r="A107" i="39"/>
  <c r="A99" i="40"/>
  <c r="A112" i="39"/>
  <c r="D87" i="38"/>
  <c r="A87" i="38"/>
  <c r="D122" i="41"/>
  <c r="A122" i="41"/>
  <c r="D115" i="38"/>
  <c r="D70" i="40"/>
  <c r="A67" i="40"/>
  <c r="D67" i="40"/>
  <c r="A71" i="40"/>
  <c r="A108" i="39"/>
  <c r="D108" i="39"/>
  <c r="D86" i="38"/>
  <c r="A86" i="38"/>
  <c r="D85" i="38"/>
  <c r="A85" i="38"/>
  <c r="D98" i="44"/>
  <c r="A102" i="40"/>
  <c r="D102" i="40"/>
  <c r="D66" i="40"/>
  <c r="A66" i="40"/>
  <c r="A69" i="40"/>
  <c r="D69" i="40"/>
  <c r="A117" i="38"/>
  <c r="D117" i="38"/>
  <c r="D129" i="41"/>
  <c r="A129" i="41"/>
  <c r="A9" i="44"/>
  <c r="D9" i="44"/>
  <c r="A106" i="39"/>
  <c r="D106" i="39"/>
  <c r="D80" i="39"/>
  <c r="A80" i="39"/>
  <c r="D78" i="39"/>
  <c r="A78" i="39"/>
  <c r="A88" i="38"/>
  <c r="D88" i="38"/>
  <c r="D116" i="38"/>
  <c r="A116" i="38"/>
  <c r="D119" i="38"/>
  <c r="A119" i="38"/>
  <c r="D77" i="39"/>
  <c r="A77" i="39"/>
  <c r="D69" i="44"/>
  <c r="D110" i="44"/>
  <c r="D99" i="44"/>
  <c r="A99" i="44"/>
  <c r="D72" i="44"/>
  <c r="A72" i="44"/>
  <c r="D103" i="44"/>
  <c r="D101" i="44"/>
  <c r="A101" i="44"/>
  <c r="D42" i="44"/>
  <c r="A42" i="44"/>
  <c r="D128" i="41"/>
  <c r="A128" i="41"/>
  <c r="D65" i="44"/>
  <c r="A65" i="44"/>
  <c r="D46" i="44"/>
  <c r="A46" i="44"/>
  <c r="D55" i="44"/>
  <c r="A55" i="44"/>
  <c r="D27" i="44"/>
  <c r="A27" i="44"/>
  <c r="V16" i="44"/>
  <c r="AY16" i="44" s="1"/>
  <c r="A89" i="38"/>
  <c r="D89" i="38"/>
  <c r="A67" i="44"/>
  <c r="D54" i="44"/>
  <c r="A54" i="44"/>
  <c r="D57" i="44"/>
  <c r="AU44" i="44"/>
  <c r="A101" i="40"/>
  <c r="D101" i="40"/>
  <c r="A3" i="44"/>
  <c r="D3" i="44"/>
  <c r="D109" i="44"/>
  <c r="A109" i="44"/>
  <c r="D2" i="44"/>
  <c r="A2" i="44"/>
  <c r="AE99" i="44" a="1"/>
  <c r="AE99" i="44" s="1"/>
  <c r="Z99" i="44"/>
  <c r="AZ99" i="44" s="1"/>
  <c r="D76" i="44"/>
  <c r="A76" i="44"/>
  <c r="A71" i="44"/>
  <c r="D71" i="44"/>
  <c r="D43" i="44"/>
  <c r="A43" i="44"/>
  <c r="D18" i="44"/>
  <c r="A18" i="44"/>
  <c r="A106" i="44"/>
  <c r="D106" i="44"/>
  <c r="D63" i="44"/>
  <c r="A63" i="44"/>
  <c r="A35" i="44"/>
  <c r="A40" i="44"/>
  <c r="D40" i="44"/>
  <c r="A75" i="44"/>
  <c r="D75" i="44"/>
  <c r="D79" i="44"/>
  <c r="A79" i="44"/>
  <c r="D61" i="44"/>
  <c r="A61" i="44"/>
  <c r="AU19" i="44"/>
  <c r="V8" i="44"/>
  <c r="AY8" i="44" s="1"/>
  <c r="A111" i="44"/>
  <c r="D111" i="44"/>
  <c r="D107" i="44"/>
  <c r="A107" i="44"/>
  <c r="D37" i="44"/>
  <c r="A37" i="44"/>
  <c r="AA65" i="44"/>
  <c r="A66" i="44"/>
  <c r="D66" i="44"/>
  <c r="D104" i="44"/>
  <c r="A104" i="44"/>
  <c r="D111" i="39"/>
  <c r="D76" i="59"/>
  <c r="A76" i="59"/>
  <c r="D106" i="59"/>
  <c r="A120" i="58"/>
  <c r="D120" i="58"/>
  <c r="D115" i="58"/>
  <c r="A115" i="58"/>
  <c r="D88" i="58"/>
  <c r="A88" i="58"/>
  <c r="A87" i="58"/>
  <c r="D87" i="58"/>
  <c r="D93" i="57"/>
  <c r="A93" i="57"/>
  <c r="D69" i="56"/>
  <c r="A69" i="56"/>
  <c r="A99" i="56"/>
  <c r="D99" i="56"/>
  <c r="D67" i="56"/>
  <c r="A67" i="56"/>
  <c r="D102" i="56"/>
  <c r="A102" i="56"/>
  <c r="D112" i="55"/>
  <c r="A112" i="55"/>
  <c r="AF54" i="55"/>
  <c r="A77" i="55"/>
  <c r="D77" i="55"/>
  <c r="A117" i="54"/>
  <c r="A121" i="54"/>
  <c r="D121" i="54"/>
  <c r="D116" i="54"/>
  <c r="A116" i="54"/>
  <c r="D115" i="54"/>
  <c r="A115" i="54"/>
  <c r="D118" i="54"/>
  <c r="A118" i="54"/>
  <c r="A91" i="53"/>
  <c r="D91" i="53"/>
  <c r="A90" i="53"/>
  <c r="D90" i="53"/>
  <c r="D126" i="53"/>
  <c r="A126" i="53"/>
  <c r="D125" i="53"/>
  <c r="A125" i="53"/>
  <c r="A96" i="53"/>
  <c r="D96" i="53"/>
  <c r="D99" i="52"/>
  <c r="A99" i="52"/>
  <c r="D104" i="52"/>
  <c r="A104" i="52"/>
  <c r="D71" i="52"/>
  <c r="A71" i="52"/>
  <c r="D70" i="52"/>
  <c r="A70" i="52"/>
  <c r="D98" i="52"/>
  <c r="A98" i="52"/>
  <c r="A111" i="51"/>
  <c r="D76" i="51"/>
  <c r="A76" i="51"/>
  <c r="D80" i="51"/>
  <c r="A80" i="51"/>
  <c r="D110" i="51"/>
  <c r="A110" i="51"/>
  <c r="A121" i="50"/>
  <c r="D121" i="50"/>
  <c r="D119" i="50"/>
  <c r="A119" i="50"/>
  <c r="D118" i="50"/>
  <c r="A118" i="50"/>
  <c r="D127" i="49"/>
  <c r="A127" i="49"/>
  <c r="D92" i="49"/>
  <c r="A92" i="49"/>
  <c r="A95" i="49"/>
  <c r="D95" i="49"/>
  <c r="A69" i="48"/>
  <c r="D69" i="48"/>
  <c r="A109" i="47"/>
  <c r="D81" i="47"/>
  <c r="D83" i="46"/>
  <c r="AW83" i="46" s="1"/>
  <c r="D96" i="46"/>
  <c r="AW96" i="46" s="1"/>
  <c r="A117" i="46"/>
  <c r="D97" i="46"/>
  <c r="AW97" i="46" s="1"/>
  <c r="D129" i="46"/>
  <c r="AW129" i="46" s="1"/>
  <c r="A118" i="46"/>
  <c r="A115" i="46"/>
  <c r="D122" i="46"/>
  <c r="AW122" i="46" s="1"/>
  <c r="A96" i="45"/>
  <c r="A124" i="45"/>
  <c r="A94" i="45"/>
  <c r="D72" i="45"/>
  <c r="A102" i="45"/>
  <c r="D99" i="45"/>
  <c r="A122" i="45"/>
  <c r="D100" i="44"/>
  <c r="A128" i="46"/>
  <c r="D85" i="46"/>
  <c r="AW85" i="46" s="1"/>
  <c r="A85" i="46"/>
  <c r="D82" i="46"/>
  <c r="AW82" i="46" s="1"/>
  <c r="A96" i="46"/>
  <c r="A97" i="46"/>
  <c r="D128" i="45"/>
  <c r="A123" i="45"/>
  <c r="A92" i="45"/>
  <c r="D98" i="45"/>
  <c r="A98" i="44"/>
  <c r="A80" i="44"/>
  <c r="A105" i="44"/>
  <c r="D77" i="44"/>
  <c r="D68" i="44"/>
  <c r="A70" i="44"/>
  <c r="A100" i="44"/>
  <c r="D78" i="44"/>
  <c r="A78" i="44"/>
  <c r="AF23" i="59"/>
  <c r="AF52" i="59"/>
  <c r="AF57" i="59"/>
  <c r="AF54" i="59"/>
  <c r="AF53" i="59"/>
  <c r="AF50" i="59"/>
  <c r="AF51" i="59"/>
  <c r="AF56" i="59"/>
  <c r="AF55" i="59"/>
  <c r="AF65" i="58"/>
  <c r="AF12" i="58"/>
  <c r="AF10" i="58"/>
  <c r="D85" i="58"/>
  <c r="A85" i="58"/>
  <c r="A83" i="58"/>
  <c r="D83" i="58"/>
  <c r="AF15" i="58"/>
  <c r="AF11" i="58"/>
  <c r="AF17" i="58"/>
  <c r="AF14" i="58"/>
  <c r="AF13" i="58"/>
  <c r="AF16" i="58"/>
  <c r="AF34" i="57"/>
  <c r="AF57" i="57"/>
  <c r="AF55" i="57"/>
  <c r="AF50" i="57"/>
  <c r="AF53" i="57"/>
  <c r="AF54" i="57"/>
  <c r="AF51" i="57"/>
  <c r="AF56" i="57"/>
  <c r="A95" i="57"/>
  <c r="D95" i="57"/>
  <c r="AF52" i="57"/>
  <c r="A94" i="57"/>
  <c r="D94" i="57"/>
  <c r="A91" i="57"/>
  <c r="D91" i="57"/>
  <c r="AF58" i="56"/>
  <c r="AF49" i="56"/>
  <c r="AF15" i="56"/>
  <c r="AF12" i="56"/>
  <c r="AF13" i="56"/>
  <c r="A70" i="56"/>
  <c r="D70" i="56"/>
  <c r="AF11" i="56"/>
  <c r="AF14" i="56"/>
  <c r="AF16" i="56"/>
  <c r="AF10" i="56"/>
  <c r="AF17" i="56"/>
  <c r="AF51" i="55"/>
  <c r="AF50" i="55"/>
  <c r="AF57" i="55"/>
  <c r="AF53" i="55"/>
  <c r="AF52" i="55"/>
  <c r="D79" i="55"/>
  <c r="A79" i="55"/>
  <c r="AF56" i="55"/>
  <c r="AF55" i="55"/>
  <c r="A109" i="55"/>
  <c r="D109" i="55"/>
  <c r="A106" i="55"/>
  <c r="D106" i="55"/>
  <c r="AF17" i="54"/>
  <c r="AF11" i="54"/>
  <c r="AF15" i="54"/>
  <c r="D119" i="54"/>
  <c r="A119" i="54"/>
  <c r="D86" i="54"/>
  <c r="A86" i="54"/>
  <c r="AF12" i="54"/>
  <c r="AF13" i="54"/>
  <c r="AF16" i="54"/>
  <c r="AF14" i="54"/>
  <c r="AF10" i="54"/>
  <c r="AF40" i="53"/>
  <c r="AF3" i="53"/>
  <c r="AF2" i="53"/>
  <c r="AF52" i="53"/>
  <c r="AF56" i="53"/>
  <c r="AF57" i="53"/>
  <c r="AF50" i="53"/>
  <c r="D92" i="53"/>
  <c r="A92" i="53"/>
  <c r="AF51" i="53"/>
  <c r="AF54" i="53"/>
  <c r="AF55" i="53"/>
  <c r="AF53" i="53"/>
  <c r="AF65" i="52"/>
  <c r="AF17" i="52"/>
  <c r="AF15" i="52"/>
  <c r="AF14" i="52"/>
  <c r="A102" i="52"/>
  <c r="D102" i="52"/>
  <c r="AF13" i="52"/>
  <c r="AF11" i="52"/>
  <c r="AF16" i="52"/>
  <c r="AF10" i="52"/>
  <c r="AF12" i="52"/>
  <c r="AF56" i="51"/>
  <c r="AF52" i="51"/>
  <c r="A106" i="51"/>
  <c r="D106" i="51"/>
  <c r="AF50" i="51"/>
  <c r="AF53" i="51"/>
  <c r="A107" i="51"/>
  <c r="D107" i="51"/>
  <c r="D111" i="51"/>
  <c r="A112" i="51"/>
  <c r="D112" i="51"/>
  <c r="D77" i="51"/>
  <c r="A77" i="51"/>
  <c r="AF57" i="51"/>
  <c r="AF54" i="51"/>
  <c r="AF51" i="51"/>
  <c r="AF55" i="51"/>
  <c r="AF13" i="50"/>
  <c r="D86" i="50"/>
  <c r="A86" i="50"/>
  <c r="A88" i="50"/>
  <c r="D88" i="50"/>
  <c r="AF16" i="50"/>
  <c r="AF14" i="50"/>
  <c r="AF12" i="50"/>
  <c r="AF17" i="50"/>
  <c r="AF11" i="50"/>
  <c r="AF10" i="50"/>
  <c r="AF15" i="50"/>
  <c r="AF9" i="49"/>
  <c r="AF54" i="49"/>
  <c r="AF50" i="49"/>
  <c r="AF56" i="49"/>
  <c r="AF52" i="49"/>
  <c r="A97" i="49"/>
  <c r="D97" i="49"/>
  <c r="AF53" i="49"/>
  <c r="AF57" i="49"/>
  <c r="AF55" i="49"/>
  <c r="AF51" i="49"/>
  <c r="AF58" i="48"/>
  <c r="AF11" i="48"/>
  <c r="D68" i="48"/>
  <c r="A68" i="48"/>
  <c r="AF17" i="48"/>
  <c r="AF10" i="48"/>
  <c r="AF14" i="48"/>
  <c r="AF12" i="48"/>
  <c r="AF15" i="48"/>
  <c r="AF16" i="48"/>
  <c r="AF13" i="48"/>
  <c r="AF8" i="47"/>
  <c r="AF53" i="47"/>
  <c r="AF56" i="47"/>
  <c r="AF51" i="47"/>
  <c r="AF57" i="47"/>
  <c r="AF55" i="47"/>
  <c r="D109" i="47"/>
  <c r="D108" i="47"/>
  <c r="A108" i="47"/>
  <c r="AF52" i="47"/>
  <c r="AF50" i="47"/>
  <c r="AF54" i="47"/>
  <c r="D117" i="46"/>
  <c r="AW117" i="46" s="1"/>
  <c r="A93" i="46"/>
  <c r="D93" i="46"/>
  <c r="AW93" i="46" s="1"/>
  <c r="D124" i="45"/>
  <c r="D122" i="45"/>
  <c r="A102" i="44"/>
  <c r="D102" i="44"/>
  <c r="AF55" i="43"/>
  <c r="AF53" i="43"/>
  <c r="AF52" i="43"/>
  <c r="AF56" i="43"/>
  <c r="AF50" i="43"/>
  <c r="AF57" i="43"/>
  <c r="AF51" i="43"/>
  <c r="AF34" i="43"/>
  <c r="AF54" i="43"/>
  <c r="AF41" i="43"/>
  <c r="AF40" i="43"/>
  <c r="AF38" i="43"/>
  <c r="AF37" i="43"/>
  <c r="AF39" i="43"/>
  <c r="AF35" i="43"/>
  <c r="AF36" i="43"/>
  <c r="AF47" i="42"/>
  <c r="AF10" i="42"/>
  <c r="AF16" i="42"/>
  <c r="AF13" i="42"/>
  <c r="AF15" i="42"/>
  <c r="AF12" i="42"/>
  <c r="AF14" i="42"/>
  <c r="AF17" i="42"/>
  <c r="AF11" i="42"/>
  <c r="AF39" i="41"/>
  <c r="AF25" i="41"/>
  <c r="AF41" i="41"/>
  <c r="AF32" i="40"/>
  <c r="AF10" i="40"/>
  <c r="AF16" i="40"/>
  <c r="AF14" i="40"/>
  <c r="AF15" i="40"/>
  <c r="AF12" i="40"/>
  <c r="AF17" i="40"/>
  <c r="AF11" i="40"/>
  <c r="AF13" i="40"/>
  <c r="AF57" i="39"/>
  <c r="AF51" i="39"/>
  <c r="AF54" i="39"/>
  <c r="AF55" i="39"/>
  <c r="AF52" i="39"/>
  <c r="AF50" i="39"/>
  <c r="AF53" i="39"/>
  <c r="AF56" i="39"/>
  <c r="AF31" i="38"/>
  <c r="AF15" i="38"/>
  <c r="AF14" i="38"/>
  <c r="AF12" i="38"/>
  <c r="AF17" i="38"/>
  <c r="AF10" i="38"/>
  <c r="AF13" i="38"/>
  <c r="AF11" i="38"/>
  <c r="AF16" i="38"/>
  <c r="D128" i="46"/>
  <c r="AW128" i="46" s="1"/>
  <c r="AF19" i="45"/>
  <c r="AF53" i="45"/>
  <c r="D123" i="45"/>
  <c r="AF51" i="45"/>
  <c r="AF57" i="45"/>
  <c r="AF50" i="45"/>
  <c r="A128" i="45"/>
  <c r="AF54" i="45"/>
  <c r="A98" i="45"/>
  <c r="AF55" i="45"/>
  <c r="AF56" i="45"/>
  <c r="AF52" i="45"/>
  <c r="D105" i="44"/>
  <c r="AF13" i="44"/>
  <c r="AF12" i="44"/>
  <c r="AF10" i="44"/>
  <c r="AF17" i="44"/>
  <c r="AF16" i="44"/>
  <c r="AF14" i="44"/>
  <c r="A68" i="44"/>
  <c r="AF15" i="44"/>
  <c r="AF11" i="44"/>
  <c r="D70" i="44"/>
  <c r="AF36" i="59"/>
  <c r="AF38" i="59"/>
  <c r="AF39" i="59"/>
  <c r="AF41" i="59"/>
  <c r="AF34" i="59"/>
  <c r="AF35" i="59"/>
  <c r="AF37" i="59"/>
  <c r="AF40" i="59"/>
  <c r="AF25" i="59"/>
  <c r="AF8" i="59"/>
  <c r="AF24" i="59"/>
  <c r="AF7" i="59"/>
  <c r="AF6" i="59"/>
  <c r="AF20" i="59"/>
  <c r="AF4" i="59"/>
  <c r="AF22" i="59"/>
  <c r="AF3" i="59"/>
  <c r="AF18" i="59"/>
  <c r="AF5" i="59"/>
  <c r="AF19" i="59"/>
  <c r="AF21" i="59"/>
  <c r="AF9" i="59"/>
  <c r="AF2" i="59"/>
  <c r="AF64" i="58"/>
  <c r="AF61" i="58"/>
  <c r="AF63" i="58"/>
  <c r="AF58" i="58"/>
  <c r="AF60" i="58"/>
  <c r="AF59" i="58"/>
  <c r="AF62" i="58"/>
  <c r="AF45" i="58"/>
  <c r="AF47" i="58"/>
  <c r="AF46" i="58"/>
  <c r="AF42" i="58"/>
  <c r="AF48" i="58"/>
  <c r="AF43" i="58"/>
  <c r="AF49" i="58"/>
  <c r="AF44" i="58"/>
  <c r="AF33" i="58"/>
  <c r="AF27" i="58"/>
  <c r="AF32" i="58"/>
  <c r="AF31" i="58"/>
  <c r="AF28" i="58"/>
  <c r="AF30" i="58"/>
  <c r="AF29" i="58"/>
  <c r="AF26" i="58"/>
  <c r="AF41" i="57"/>
  <c r="AF37" i="57"/>
  <c r="AF36" i="57"/>
  <c r="AF40" i="57"/>
  <c r="AF35" i="57"/>
  <c r="AF38" i="57"/>
  <c r="AF39" i="57"/>
  <c r="AF21" i="57"/>
  <c r="AF23" i="57"/>
  <c r="AF24" i="57"/>
  <c r="AF8" i="57"/>
  <c r="AF6" i="57"/>
  <c r="AF9" i="57"/>
  <c r="AF5" i="57"/>
  <c r="AF20" i="57"/>
  <c r="AF4" i="57"/>
  <c r="AF22" i="57"/>
  <c r="AF7" i="57"/>
  <c r="AF19" i="57"/>
  <c r="AF25" i="57"/>
  <c r="AF18" i="57"/>
  <c r="AF3" i="57"/>
  <c r="AF2" i="57"/>
  <c r="AF61" i="56"/>
  <c r="AF65" i="56"/>
  <c r="AF59" i="56"/>
  <c r="AF60" i="56"/>
  <c r="AF63" i="56"/>
  <c r="AF64" i="56"/>
  <c r="AF62" i="56"/>
  <c r="AF43" i="56"/>
  <c r="AF45" i="56"/>
  <c r="AF42" i="56"/>
  <c r="AF47" i="56"/>
  <c r="AF48" i="56"/>
  <c r="AF44" i="56"/>
  <c r="AF46" i="56"/>
  <c r="AF28" i="56"/>
  <c r="AF31" i="56"/>
  <c r="AF29" i="56"/>
  <c r="AF27" i="56"/>
  <c r="AF33" i="56"/>
  <c r="AF32" i="56"/>
  <c r="AF30" i="56"/>
  <c r="AF26" i="56"/>
  <c r="AF35" i="55"/>
  <c r="AF36" i="55"/>
  <c r="AF41" i="55"/>
  <c r="AF37" i="55"/>
  <c r="AF38" i="55"/>
  <c r="AF40" i="55"/>
  <c r="AF39" i="55"/>
  <c r="AF34" i="55"/>
  <c r="AF19" i="55"/>
  <c r="AF20" i="55"/>
  <c r="AF24" i="55"/>
  <c r="AF5" i="55"/>
  <c r="AF22" i="55"/>
  <c r="AF6" i="55"/>
  <c r="AF25" i="55"/>
  <c r="AF3" i="55"/>
  <c r="AF8" i="55"/>
  <c r="AF18" i="55"/>
  <c r="AF21" i="55"/>
  <c r="AF9" i="55"/>
  <c r="AF23" i="55"/>
  <c r="AF7" i="55"/>
  <c r="AF4" i="55"/>
  <c r="AF2" i="55"/>
  <c r="AF61" i="54"/>
  <c r="AF62" i="54"/>
  <c r="AF63" i="54"/>
  <c r="AF60" i="54"/>
  <c r="AF59" i="54"/>
  <c r="AF58" i="54"/>
  <c r="AF65" i="54"/>
  <c r="AF64" i="54"/>
  <c r="AF45" i="54"/>
  <c r="AF42" i="54"/>
  <c r="AF49" i="54"/>
  <c r="AF44" i="54"/>
  <c r="AF46" i="54"/>
  <c r="AF43" i="54"/>
  <c r="AF47" i="54"/>
  <c r="AF48" i="54"/>
  <c r="AF27" i="54"/>
  <c r="AF31" i="54"/>
  <c r="AF30" i="54"/>
  <c r="AF29" i="54"/>
  <c r="AF33" i="54"/>
  <c r="AF28" i="54"/>
  <c r="AF32" i="54"/>
  <c r="AF26" i="54"/>
  <c r="AF41" i="53"/>
  <c r="AF38" i="53"/>
  <c r="AF36" i="53"/>
  <c r="AF39" i="53"/>
  <c r="AF35" i="53"/>
  <c r="AF34" i="53"/>
  <c r="AF37" i="53"/>
  <c r="AF6" i="53"/>
  <c r="AF8" i="53"/>
  <c r="AF22" i="53"/>
  <c r="AF20" i="53"/>
  <c r="AF9" i="53"/>
  <c r="AF5" i="53"/>
  <c r="AF21" i="53"/>
  <c r="AF7" i="53"/>
  <c r="AF18" i="53"/>
  <c r="AF23" i="53"/>
  <c r="AF25" i="53"/>
  <c r="AF4" i="53"/>
  <c r="AF24" i="53"/>
  <c r="AF19" i="53"/>
  <c r="AF58" i="52"/>
  <c r="AF63" i="52"/>
  <c r="AF60" i="52"/>
  <c r="AF59" i="52"/>
  <c r="AF62" i="52"/>
  <c r="AF61" i="52"/>
  <c r="AF64" i="52"/>
  <c r="AF31" i="52"/>
  <c r="AF33" i="52"/>
  <c r="AF32" i="52"/>
  <c r="AF29" i="52"/>
  <c r="AF28" i="52"/>
  <c r="AF27" i="52"/>
  <c r="AF30" i="52"/>
  <c r="AF44" i="52"/>
  <c r="AF45" i="52"/>
  <c r="AF46" i="52"/>
  <c r="AF43" i="52"/>
  <c r="AF47" i="52"/>
  <c r="AF42" i="52"/>
  <c r="AF48" i="52"/>
  <c r="AF49" i="52"/>
  <c r="AF26" i="52"/>
  <c r="AF41" i="51"/>
  <c r="AF40" i="51"/>
  <c r="AF34" i="51"/>
  <c r="AF36" i="51"/>
  <c r="AF38" i="51"/>
  <c r="AF37" i="51"/>
  <c r="AF39" i="51"/>
  <c r="AF35" i="51"/>
  <c r="AF22" i="51"/>
  <c r="AF8" i="51"/>
  <c r="AF5" i="51"/>
  <c r="AF3" i="51"/>
  <c r="AF19" i="51"/>
  <c r="AF6" i="51"/>
  <c r="AF7" i="51"/>
  <c r="AF25" i="51"/>
  <c r="AF9" i="51"/>
  <c r="AF18" i="51"/>
  <c r="AF21" i="51"/>
  <c r="AF24" i="51"/>
  <c r="AF23" i="51"/>
  <c r="AF4" i="51"/>
  <c r="AF20" i="51"/>
  <c r="AF2" i="51"/>
  <c r="AF60" i="50"/>
  <c r="AF59" i="50"/>
  <c r="AF62" i="50"/>
  <c r="AF65" i="50"/>
  <c r="AF63" i="50"/>
  <c r="AF61" i="50"/>
  <c r="AF58" i="50"/>
  <c r="AF64" i="50"/>
  <c r="AF49" i="50"/>
  <c r="AF47" i="50"/>
  <c r="AF42" i="50"/>
  <c r="AF48" i="50"/>
  <c r="AF44" i="50"/>
  <c r="AF45" i="50"/>
  <c r="AF43" i="50"/>
  <c r="AF46" i="50"/>
  <c r="AF32" i="50"/>
  <c r="AF31" i="50"/>
  <c r="AF29" i="50"/>
  <c r="AF30" i="50"/>
  <c r="AF27" i="50"/>
  <c r="AF28" i="50"/>
  <c r="AF33" i="50"/>
  <c r="AF26" i="50"/>
  <c r="AF41" i="49"/>
  <c r="AF40" i="49"/>
  <c r="AF37" i="49"/>
  <c r="AF35" i="49"/>
  <c r="AF34" i="49"/>
  <c r="AF38" i="49"/>
  <c r="AF39" i="49"/>
  <c r="AF36" i="49"/>
  <c r="AF22" i="49"/>
  <c r="AF23" i="49"/>
  <c r="AF7" i="49"/>
  <c r="AF3" i="49"/>
  <c r="AF18" i="49"/>
  <c r="AF4" i="49"/>
  <c r="AF24" i="49"/>
  <c r="AF19" i="49"/>
  <c r="AF8" i="49"/>
  <c r="AF6" i="49"/>
  <c r="AF21" i="49"/>
  <c r="AF5" i="49"/>
  <c r="AF20" i="49"/>
  <c r="AF25" i="49"/>
  <c r="AF2" i="49"/>
  <c r="AF59" i="48"/>
  <c r="AF61" i="48"/>
  <c r="AF64" i="48"/>
  <c r="AF60" i="48"/>
  <c r="AF63" i="48"/>
  <c r="AF62" i="48"/>
  <c r="AF65" i="48"/>
  <c r="AF32" i="48"/>
  <c r="AF27" i="48"/>
  <c r="AF33" i="48"/>
  <c r="AF28" i="48"/>
  <c r="AF29" i="48"/>
  <c r="AF30" i="48"/>
  <c r="AF31" i="48"/>
  <c r="AF45" i="48"/>
  <c r="AF43" i="48"/>
  <c r="AF49" i="48"/>
  <c r="AF44" i="48"/>
  <c r="AF47" i="48"/>
  <c r="AF42" i="48"/>
  <c r="AF46" i="48"/>
  <c r="AF48" i="48"/>
  <c r="AF26" i="48"/>
  <c r="AF34" i="47"/>
  <c r="AF37" i="47"/>
  <c r="AF40" i="47"/>
  <c r="AF38" i="47"/>
  <c r="AF41" i="47"/>
  <c r="AF36" i="47"/>
  <c r="AF35" i="47"/>
  <c r="AF39" i="47"/>
  <c r="AF5" i="47"/>
  <c r="AF20" i="47"/>
  <c r="AF18" i="47"/>
  <c r="AF9" i="47"/>
  <c r="AF21" i="47"/>
  <c r="AF23" i="47"/>
  <c r="AF22" i="47"/>
  <c r="AF6" i="47"/>
  <c r="AF4" i="47"/>
  <c r="AF7" i="47"/>
  <c r="AF24" i="47"/>
  <c r="AF25" i="47"/>
  <c r="AF3" i="47"/>
  <c r="AF19" i="47"/>
  <c r="AF2" i="47"/>
  <c r="AF5" i="43"/>
  <c r="AF25" i="43"/>
  <c r="AF22" i="43"/>
  <c r="AF21" i="43"/>
  <c r="AF20" i="43"/>
  <c r="AF8" i="43"/>
  <c r="AF3" i="43"/>
  <c r="AF23" i="43"/>
  <c r="AF19" i="43"/>
  <c r="AF9" i="43"/>
  <c r="AF7" i="43"/>
  <c r="AF18" i="43"/>
  <c r="AF4" i="43"/>
  <c r="AF6" i="43"/>
  <c r="AF24" i="43"/>
  <c r="AF2" i="43"/>
  <c r="AF65" i="42"/>
  <c r="AF59" i="42"/>
  <c r="AF64" i="42"/>
  <c r="AF62" i="42"/>
  <c r="AF61" i="42"/>
  <c r="AF60" i="42"/>
  <c r="AF58" i="42"/>
  <c r="AF63" i="42"/>
  <c r="AF43" i="42"/>
  <c r="AF49" i="42"/>
  <c r="AF44" i="42"/>
  <c r="AF42" i="42"/>
  <c r="AF48" i="42"/>
  <c r="AF45" i="42"/>
  <c r="AF46" i="42"/>
  <c r="AF27" i="42"/>
  <c r="AF32" i="42"/>
  <c r="AF33" i="42"/>
  <c r="AF29" i="42"/>
  <c r="AF30" i="42"/>
  <c r="AF28" i="42"/>
  <c r="AF31" i="42"/>
  <c r="AF26" i="42"/>
  <c r="AF37" i="41"/>
  <c r="AF35" i="41"/>
  <c r="AF36" i="41"/>
  <c r="AF40" i="41"/>
  <c r="AF34" i="41"/>
  <c r="AF38" i="41"/>
  <c r="AF4" i="41"/>
  <c r="AF9" i="41"/>
  <c r="AF3" i="41"/>
  <c r="AF7" i="41"/>
  <c r="AF5" i="41"/>
  <c r="AF8" i="41"/>
  <c r="AF6" i="41"/>
  <c r="AF2" i="41"/>
  <c r="AF59" i="40"/>
  <c r="AF62" i="40"/>
  <c r="AF61" i="40"/>
  <c r="AF65" i="40"/>
  <c r="AF58" i="40"/>
  <c r="AF64" i="40"/>
  <c r="AF63" i="40"/>
  <c r="AF60" i="40"/>
  <c r="AF46" i="40"/>
  <c r="AF43" i="40"/>
  <c r="AF47" i="40"/>
  <c r="AF49" i="40"/>
  <c r="AF48" i="40"/>
  <c r="AF45" i="40"/>
  <c r="AF42" i="40"/>
  <c r="AF44" i="40"/>
  <c r="AF27" i="40"/>
  <c r="AF29" i="40"/>
  <c r="AF30" i="40"/>
  <c r="AF33" i="40"/>
  <c r="AF28" i="40"/>
  <c r="AF31" i="40"/>
  <c r="AF26" i="40"/>
  <c r="AF40" i="39"/>
  <c r="AF39" i="39"/>
  <c r="AF38" i="39"/>
  <c r="AF36" i="39"/>
  <c r="AF37" i="39"/>
  <c r="AF35" i="39"/>
  <c r="AF41" i="39"/>
  <c r="AF34" i="39"/>
  <c r="AF3" i="39"/>
  <c r="AF20" i="39"/>
  <c r="AF23" i="39"/>
  <c r="AF25" i="39"/>
  <c r="AF19" i="39"/>
  <c r="AF6" i="39"/>
  <c r="AF22" i="39"/>
  <c r="AF24" i="39"/>
  <c r="AF21" i="39"/>
  <c r="AF4" i="39"/>
  <c r="AF7" i="39"/>
  <c r="AF18" i="39"/>
  <c r="AF8" i="39"/>
  <c r="AF5" i="39"/>
  <c r="AF9" i="39"/>
  <c r="AF2" i="39"/>
  <c r="AF62" i="38"/>
  <c r="AF64" i="38"/>
  <c r="AF63" i="38"/>
  <c r="AF65" i="38"/>
  <c r="AF58" i="38"/>
  <c r="AF60" i="38"/>
  <c r="AF59" i="38"/>
  <c r="AF61" i="38"/>
  <c r="AF33" i="38"/>
  <c r="AF30" i="38"/>
  <c r="AF32" i="38"/>
  <c r="AF27" i="38"/>
  <c r="AF28" i="38"/>
  <c r="AF29" i="38"/>
  <c r="AF26" i="38"/>
  <c r="AF46" i="38"/>
  <c r="AF45" i="38"/>
  <c r="AF48" i="38"/>
  <c r="AF47" i="38"/>
  <c r="AF44" i="38"/>
  <c r="AF49" i="38"/>
  <c r="AF42" i="38"/>
  <c r="AF43" i="38"/>
  <c r="AF36" i="45"/>
  <c r="AF35" i="45"/>
  <c r="AF39" i="45"/>
  <c r="AF34" i="45"/>
  <c r="AF38" i="45"/>
  <c r="AF41" i="45"/>
  <c r="AF37" i="45"/>
  <c r="AF40" i="45"/>
  <c r="AF9" i="45"/>
  <c r="AF8" i="45"/>
  <c r="AF7" i="45"/>
  <c r="AF3" i="45"/>
  <c r="AF6" i="45"/>
  <c r="AF4" i="45"/>
  <c r="AF5" i="45"/>
  <c r="AF2" i="45"/>
  <c r="AF20" i="45"/>
  <c r="AF23" i="45"/>
  <c r="AF22" i="45"/>
  <c r="AF21" i="45"/>
  <c r="AF24" i="45"/>
  <c r="AF25" i="45"/>
  <c r="AF18" i="45"/>
  <c r="AF61" i="44"/>
  <c r="AF63" i="44"/>
  <c r="AF59" i="44"/>
  <c r="AF62" i="44"/>
  <c r="AF60" i="44"/>
  <c r="AF65" i="44"/>
  <c r="AF43" i="44"/>
  <c r="AF47" i="44"/>
  <c r="AF48" i="44"/>
  <c r="AF44" i="44"/>
  <c r="AF46" i="44"/>
  <c r="AF42" i="44"/>
  <c r="AF45" i="44"/>
  <c r="AF49" i="44"/>
  <c r="AF29" i="44"/>
  <c r="AF30" i="44"/>
  <c r="AF33" i="44"/>
  <c r="AF27" i="44"/>
  <c r="AF31" i="44"/>
  <c r="AF28" i="44"/>
  <c r="AF32" i="44"/>
  <c r="AF26" i="44"/>
  <c r="AF64" i="44"/>
  <c r="AF58" i="44"/>
  <c r="M20" i="28"/>
  <c r="A65" i="28"/>
  <c r="U10" i="28"/>
  <c r="D92" i="28"/>
  <c r="F92" i="28"/>
  <c r="G92" i="28" s="1"/>
  <c r="U92" i="28" s="1"/>
  <c r="M67" i="28"/>
  <c r="L67" i="28"/>
  <c r="N67" i="28"/>
  <c r="L59" i="28"/>
  <c r="AB10" i="28"/>
  <c r="W10" i="28"/>
  <c r="M100" i="28"/>
  <c r="L100" i="28"/>
  <c r="N100" i="28"/>
  <c r="R16" i="28"/>
  <c r="AU10" i="28"/>
  <c r="D3" i="28"/>
  <c r="AA10" i="28"/>
  <c r="P102" i="28"/>
  <c r="D27" i="28"/>
  <c r="A27" i="28"/>
  <c r="AE10" i="28" a="1"/>
  <c r="AE10" i="28" s="1"/>
  <c r="A37" i="28"/>
  <c r="D37" i="28"/>
  <c r="F125" i="28"/>
  <c r="G125" i="28" s="1"/>
  <c r="F56" i="28"/>
  <c r="G56" i="28" s="1"/>
  <c r="R56" i="28" s="1"/>
  <c r="A56" i="28"/>
  <c r="D66" i="28"/>
  <c r="A123" i="28"/>
  <c r="D90" i="28"/>
  <c r="A58" i="28"/>
  <c r="BC58" i="28" s="1"/>
  <c r="AH52" i="28"/>
  <c r="F52" i="28"/>
  <c r="G52" i="28" s="1"/>
  <c r="AB52" i="28" s="1"/>
  <c r="A60" i="28"/>
  <c r="D39" i="28"/>
  <c r="N85" i="28"/>
  <c r="M85" i="28"/>
  <c r="D49" i="28"/>
  <c r="A90" i="28"/>
  <c r="BC90" i="28" s="1"/>
  <c r="P56" i="28"/>
  <c r="A66" i="28"/>
  <c r="BC66" i="28" s="1"/>
  <c r="AA125" i="28"/>
  <c r="A125" i="28"/>
  <c r="A92" i="28"/>
  <c r="M33" i="47"/>
  <c r="M107" i="47"/>
  <c r="A81" i="47"/>
  <c r="Y119" i="47"/>
  <c r="Z119" i="47"/>
  <c r="AZ119" i="47" s="1"/>
  <c r="V119" i="47"/>
  <c r="AY119" i="47" s="1"/>
  <c r="Z74" i="47"/>
  <c r="AZ74" i="47" s="1"/>
  <c r="Q127" i="47"/>
  <c r="BA127" i="47" s="1"/>
  <c r="BB127" i="47" s="1"/>
  <c r="W29" i="47"/>
  <c r="AA29" i="47"/>
  <c r="AE29" i="47" a="1"/>
  <c r="AE29" i="47" s="1"/>
  <c r="D111" i="47"/>
  <c r="A111" i="47"/>
  <c r="P50" i="47"/>
  <c r="S50" i="47"/>
  <c r="U50" i="47"/>
  <c r="Y50" i="47"/>
  <c r="R50" i="47"/>
  <c r="P72" i="47"/>
  <c r="AS72" i="47"/>
  <c r="AF72" i="47" s="1"/>
  <c r="D78" i="47"/>
  <c r="A78" i="47"/>
  <c r="Q121" i="47"/>
  <c r="BA121" i="47" s="1"/>
  <c r="AS121" i="47"/>
  <c r="AF121" i="47" s="1"/>
  <c r="Z121" i="47"/>
  <c r="AZ121" i="47" s="1"/>
  <c r="S121" i="47"/>
  <c r="P121" i="47"/>
  <c r="D18" i="47"/>
  <c r="A18" i="47"/>
  <c r="L111" i="47"/>
  <c r="A120" i="47"/>
  <c r="D120" i="47"/>
  <c r="F36" i="47"/>
  <c r="G36" i="47" s="1"/>
  <c r="AH12" i="47"/>
  <c r="L23" i="47"/>
  <c r="M23" i="47"/>
  <c r="F5" i="47"/>
  <c r="G5" i="47" s="1"/>
  <c r="P5" i="47" s="1"/>
  <c r="AH5" i="47"/>
  <c r="Q79" i="47"/>
  <c r="BA79" i="47" s="1"/>
  <c r="BB79" i="47" s="1"/>
  <c r="L95" i="47"/>
  <c r="M95" i="47"/>
  <c r="L81" i="47"/>
  <c r="M81" i="47"/>
  <c r="N15" i="47"/>
  <c r="M15" i="47"/>
  <c r="L15" i="47"/>
  <c r="AG50" i="47"/>
  <c r="S34" i="47"/>
  <c r="M102" i="47"/>
  <c r="N102" i="47"/>
  <c r="L102" i="47"/>
  <c r="M7" i="47"/>
  <c r="AG7" i="47" s="1"/>
  <c r="L7" i="47"/>
  <c r="N7" i="47"/>
  <c r="F118" i="47"/>
  <c r="G118" i="47" s="1"/>
  <c r="F49" i="47"/>
  <c r="G49" i="47" s="1"/>
  <c r="R2" i="47"/>
  <c r="N8" i="47"/>
  <c r="M8" i="47"/>
  <c r="L8" i="47"/>
  <c r="Z18" i="47"/>
  <c r="AZ18" i="47" s="1"/>
  <c r="Z13" i="47"/>
  <c r="AZ13" i="47" s="1"/>
  <c r="N29" i="47"/>
  <c r="M29" i="47"/>
  <c r="M113" i="47"/>
  <c r="N96" i="47"/>
  <c r="M123" i="46"/>
  <c r="L123" i="46"/>
  <c r="N123" i="46"/>
  <c r="D25" i="46"/>
  <c r="A25" i="46"/>
  <c r="N7" i="46"/>
  <c r="L7" i="46"/>
  <c r="M7" i="46"/>
  <c r="A120" i="46"/>
  <c r="D120" i="46"/>
  <c r="AW120" i="46" s="1"/>
  <c r="A83" i="46"/>
  <c r="N55" i="46"/>
  <c r="M55" i="46"/>
  <c r="L55" i="46"/>
  <c r="A54" i="46"/>
  <c r="F47" i="46"/>
  <c r="G47" i="46" s="1"/>
  <c r="D61" i="46"/>
  <c r="AW61" i="46" s="1"/>
  <c r="M13" i="46"/>
  <c r="N13" i="46"/>
  <c r="F14" i="46"/>
  <c r="G14" i="46" s="1"/>
  <c r="F21" i="46"/>
  <c r="G21" i="46" s="1"/>
  <c r="A21" i="46"/>
  <c r="AG13" i="46"/>
  <c r="M8" i="46"/>
  <c r="F34" i="46"/>
  <c r="N77" i="46"/>
  <c r="L77" i="46"/>
  <c r="N127" i="46"/>
  <c r="D92" i="45"/>
  <c r="D95" i="45"/>
  <c r="A95" i="45"/>
  <c r="P52" i="45"/>
  <c r="R58" i="45"/>
  <c r="Y58" i="45"/>
  <c r="AE58" i="45" a="1"/>
  <c r="AE58" i="45" s="1"/>
  <c r="Z58" i="45"/>
  <c r="AZ58" i="45" s="1"/>
  <c r="S58" i="45"/>
  <c r="M8" i="45"/>
  <c r="AG8" i="45" s="1"/>
  <c r="S39" i="45"/>
  <c r="P39" i="45"/>
  <c r="Q39" i="45"/>
  <c r="BA39" i="45" s="1"/>
  <c r="AU39" i="45"/>
  <c r="R39" i="45"/>
  <c r="R8" i="45"/>
  <c r="AA8" i="45"/>
  <c r="Q8" i="45"/>
  <c r="BA8" i="45" s="1"/>
  <c r="R88" i="45"/>
  <c r="S88" i="45"/>
  <c r="N99" i="45"/>
  <c r="L99" i="45"/>
  <c r="M71" i="45"/>
  <c r="N71" i="45"/>
  <c r="L71" i="45"/>
  <c r="M62" i="45"/>
  <c r="N62" i="45"/>
  <c r="L67" i="45"/>
  <c r="AS119" i="45"/>
  <c r="AF119" i="45" s="1"/>
  <c r="AA119" i="45"/>
  <c r="V119" i="45"/>
  <c r="AY119" i="45" s="1"/>
  <c r="U119" i="45"/>
  <c r="S119" i="45"/>
  <c r="P119" i="45"/>
  <c r="F47" i="45"/>
  <c r="G47" i="45" s="1"/>
  <c r="AH39" i="45"/>
  <c r="M77" i="45"/>
  <c r="M9" i="45"/>
  <c r="AG9" i="45" s="1"/>
  <c r="AH61" i="45"/>
  <c r="F61" i="45"/>
  <c r="G61" i="45" s="1"/>
  <c r="F53" i="45"/>
  <c r="G53" i="45" s="1"/>
  <c r="AH53" i="45"/>
  <c r="N113" i="45"/>
  <c r="M29" i="45"/>
  <c r="AH7" i="45"/>
  <c r="F7" i="45"/>
  <c r="G7" i="45" s="1"/>
  <c r="R7" i="45" s="1"/>
  <c r="AG7" i="45"/>
  <c r="M82" i="45"/>
  <c r="N82" i="45"/>
  <c r="Q6" i="45"/>
  <c r="BA6" i="45" s="1"/>
  <c r="M3" i="45"/>
  <c r="AG3" i="45" s="1"/>
  <c r="M92" i="45"/>
  <c r="P27" i="44"/>
  <c r="Y46" i="44"/>
  <c r="M103" i="44"/>
  <c r="R103" i="44"/>
  <c r="P103" i="44"/>
  <c r="Q103" i="44"/>
  <c r="BA103" i="44" s="1"/>
  <c r="BB103" i="44" s="1"/>
  <c r="Q27" i="44"/>
  <c r="BA27" i="44" s="1"/>
  <c r="Z46" i="44"/>
  <c r="AZ46" i="44" s="1"/>
  <c r="D10" i="44"/>
  <c r="A10" i="44"/>
  <c r="A6" i="44"/>
  <c r="D6" i="44"/>
  <c r="R16" i="44"/>
  <c r="AB46" i="44"/>
  <c r="A14" i="44"/>
  <c r="D14" i="44"/>
  <c r="L27" i="44"/>
  <c r="U51" i="44"/>
  <c r="AB51" i="44"/>
  <c r="Z51" i="44"/>
  <c r="AZ51" i="44" s="1"/>
  <c r="W51" i="44"/>
  <c r="AA51" i="44"/>
  <c r="AE51" i="44" a="1"/>
  <c r="AE51" i="44" s="1"/>
  <c r="M88" i="44"/>
  <c r="V73" i="44"/>
  <c r="AY73" i="44" s="1"/>
  <c r="M57" i="44"/>
  <c r="L57" i="44"/>
  <c r="D34" i="44"/>
  <c r="L72" i="44"/>
  <c r="V72" i="44"/>
  <c r="AY72" i="44" s="1"/>
  <c r="L64" i="44"/>
  <c r="L91" i="44"/>
  <c r="N101" i="44"/>
  <c r="L101" i="44"/>
  <c r="M55" i="44"/>
  <c r="N55" i="44"/>
  <c r="L7" i="44"/>
  <c r="N83" i="44"/>
  <c r="AH24" i="44"/>
  <c r="D24" i="44"/>
  <c r="M65" i="44"/>
  <c r="AG65" i="44" s="1"/>
  <c r="F60" i="44"/>
  <c r="G60" i="44" s="1"/>
  <c r="M6" i="44"/>
  <c r="N6" i="44"/>
  <c r="AG59" i="44"/>
  <c r="N74" i="44"/>
  <c r="AH43" i="44"/>
  <c r="AH51" i="44"/>
  <c r="AA57" i="43"/>
  <c r="N52" i="43"/>
  <c r="M61" i="43"/>
  <c r="L61" i="43"/>
  <c r="N61" i="43"/>
  <c r="L26" i="43"/>
  <c r="L20" i="43"/>
  <c r="N20" i="43"/>
  <c r="M20" i="43"/>
  <c r="D85" i="43"/>
  <c r="A74" i="43"/>
  <c r="N5" i="43"/>
  <c r="L5" i="43"/>
  <c r="M5" i="43"/>
  <c r="P42" i="43"/>
  <c r="AA42" i="43"/>
  <c r="Y42" i="43"/>
  <c r="S42" i="43"/>
  <c r="V42" i="43"/>
  <c r="AY42" i="43" s="1"/>
  <c r="Z42" i="43"/>
  <c r="AZ42" i="43" s="1"/>
  <c r="AE42" i="43" a="1"/>
  <c r="AE42" i="43" s="1"/>
  <c r="R42" i="43"/>
  <c r="AB42" i="43"/>
  <c r="U42" i="43"/>
  <c r="M13" i="43"/>
  <c r="N13" i="43"/>
  <c r="L13" i="43"/>
  <c r="A118" i="43"/>
  <c r="L126" i="43"/>
  <c r="AB111" i="43"/>
  <c r="AA111" i="43"/>
  <c r="P9" i="43"/>
  <c r="D24" i="43"/>
  <c r="A24" i="43"/>
  <c r="AG21" i="43"/>
  <c r="AH21" i="43"/>
  <c r="AU16" i="43"/>
  <c r="AB16" i="43"/>
  <c r="R16" i="43"/>
  <c r="AA16" i="43"/>
  <c r="W16" i="43"/>
  <c r="Z16" i="43"/>
  <c r="AZ16" i="43" s="1"/>
  <c r="F60" i="43"/>
  <c r="G60" i="43" s="1"/>
  <c r="AH60" i="43"/>
  <c r="N92" i="43"/>
  <c r="M92" i="43"/>
  <c r="N54" i="43"/>
  <c r="M54" i="43"/>
  <c r="AG54" i="43" s="1"/>
  <c r="R9" i="43"/>
  <c r="Q9" i="43"/>
  <c r="BA9" i="43" s="1"/>
  <c r="L92" i="43"/>
  <c r="M60" i="43"/>
  <c r="L60" i="43"/>
  <c r="N60" i="43"/>
  <c r="D63" i="43"/>
  <c r="L120" i="43"/>
  <c r="N120" i="43"/>
  <c r="U17" i="43"/>
  <c r="A21" i="43"/>
  <c r="N36" i="43"/>
  <c r="A31" i="43"/>
  <c r="N119" i="43"/>
  <c r="AS106" i="42"/>
  <c r="AF106" i="42" s="1"/>
  <c r="N97" i="42"/>
  <c r="M97" i="42"/>
  <c r="L97" i="42"/>
  <c r="U67" i="42"/>
  <c r="R67" i="42"/>
  <c r="W67" i="42"/>
  <c r="V67" i="42"/>
  <c r="AY67" i="42" s="1"/>
  <c r="S67" i="42"/>
  <c r="P67" i="42"/>
  <c r="AA67" i="42"/>
  <c r="AB67" i="42"/>
  <c r="Z67" i="42"/>
  <c r="AZ67" i="42" s="1"/>
  <c r="Q67" i="42"/>
  <c r="BA67" i="42" s="1"/>
  <c r="BB67" i="42" s="1"/>
  <c r="AE67" i="42" a="1"/>
  <c r="AE67" i="42" s="1"/>
  <c r="L90" i="42"/>
  <c r="M90" i="42"/>
  <c r="AB90" i="42"/>
  <c r="N90" i="42"/>
  <c r="Y90" i="42"/>
  <c r="W90" i="42"/>
  <c r="A25" i="42"/>
  <c r="D25" i="42"/>
  <c r="D119" i="42"/>
  <c r="A119" i="42"/>
  <c r="A117" i="42"/>
  <c r="D117" i="42"/>
  <c r="Y67" i="42"/>
  <c r="Q62" i="42"/>
  <c r="BA62" i="42" s="1"/>
  <c r="S62" i="42"/>
  <c r="A52" i="42"/>
  <c r="D52" i="42"/>
  <c r="M120" i="42"/>
  <c r="L112" i="42"/>
  <c r="AA43" i="42"/>
  <c r="P43" i="42"/>
  <c r="Q43" i="42"/>
  <c r="BA43" i="42" s="1"/>
  <c r="AB43" i="42"/>
  <c r="W43" i="42"/>
  <c r="S43" i="42"/>
  <c r="V43" i="42"/>
  <c r="AY43" i="42" s="1"/>
  <c r="AU43" i="42"/>
  <c r="Z43" i="42"/>
  <c r="AZ43" i="42" s="1"/>
  <c r="Y43" i="42"/>
  <c r="D47" i="42"/>
  <c r="A47" i="42"/>
  <c r="V52" i="42"/>
  <c r="AY52" i="42" s="1"/>
  <c r="U52" i="42"/>
  <c r="AU52" i="42"/>
  <c r="P52" i="42"/>
  <c r="S52" i="42"/>
  <c r="L58" i="42"/>
  <c r="N58" i="42"/>
  <c r="M58" i="42"/>
  <c r="L52" i="42"/>
  <c r="M52" i="42"/>
  <c r="Q98" i="42"/>
  <c r="BA98" i="42" s="1"/>
  <c r="BB98" i="42" s="1"/>
  <c r="R90" i="42"/>
  <c r="P90" i="42"/>
  <c r="AA90" i="42"/>
  <c r="U90" i="42"/>
  <c r="V90" i="42"/>
  <c r="AY90" i="42" s="1"/>
  <c r="S90" i="42"/>
  <c r="Q90" i="42"/>
  <c r="BA90" i="42" s="1"/>
  <c r="W54" i="42"/>
  <c r="AA54" i="42"/>
  <c r="R96" i="42"/>
  <c r="F124" i="42"/>
  <c r="G124" i="42" s="1"/>
  <c r="D95" i="42"/>
  <c r="A95" i="42"/>
  <c r="AB91" i="42"/>
  <c r="P91" i="42"/>
  <c r="S91" i="42"/>
  <c r="V91" i="42"/>
  <c r="AY91" i="42" s="1"/>
  <c r="R91" i="42"/>
  <c r="Y91" i="42"/>
  <c r="AA91" i="42"/>
  <c r="Q91" i="42"/>
  <c r="BA91" i="42" s="1"/>
  <c r="Z91" i="42"/>
  <c r="AZ91" i="42" s="1"/>
  <c r="Q128" i="42"/>
  <c r="BA128" i="42" s="1"/>
  <c r="AB53" i="42"/>
  <c r="AA53" i="42"/>
  <c r="Q53" i="42"/>
  <c r="BA53" i="42" s="1"/>
  <c r="BB53" i="42" s="1"/>
  <c r="W53" i="42"/>
  <c r="Z53" i="42"/>
  <c r="AZ53" i="42" s="1"/>
  <c r="R45" i="42"/>
  <c r="Z116" i="42"/>
  <c r="AZ116" i="42" s="1"/>
  <c r="AA116" i="42"/>
  <c r="R44" i="42"/>
  <c r="Q44" i="42"/>
  <c r="BA44" i="42" s="1"/>
  <c r="AU44" i="42"/>
  <c r="L119" i="42"/>
  <c r="N119" i="42"/>
  <c r="L19" i="42"/>
  <c r="N19" i="42"/>
  <c r="L55" i="42"/>
  <c r="L34" i="42"/>
  <c r="U6" i="42"/>
  <c r="AU6" i="42"/>
  <c r="AB6" i="42"/>
  <c r="Z6" i="42"/>
  <c r="AZ6" i="42" s="1"/>
  <c r="D29" i="42"/>
  <c r="A29" i="42"/>
  <c r="P30" i="42"/>
  <c r="W38" i="42"/>
  <c r="AA38" i="42"/>
  <c r="AB38" i="42"/>
  <c r="Z38" i="42"/>
  <c r="AZ38" i="42" s="1"/>
  <c r="L56" i="42"/>
  <c r="M56" i="42"/>
  <c r="N11" i="42"/>
  <c r="M11" i="42"/>
  <c r="N34" i="42"/>
  <c r="Q29" i="42"/>
  <c r="BA29" i="42" s="1"/>
  <c r="Z29" i="42"/>
  <c r="AZ29" i="42" s="1"/>
  <c r="P29" i="42"/>
  <c r="R29" i="42"/>
  <c r="N63" i="42"/>
  <c r="M63" i="42"/>
  <c r="M119" i="42"/>
  <c r="M86" i="42"/>
  <c r="F2" i="42"/>
  <c r="G2" i="42" s="1"/>
  <c r="Z2" i="42" s="1"/>
  <c r="AZ2" i="42" s="1"/>
  <c r="N12" i="42"/>
  <c r="W37" i="42"/>
  <c r="AB37" i="42"/>
  <c r="U37" i="42"/>
  <c r="AU37" i="42"/>
  <c r="AA37" i="42"/>
  <c r="Y37" i="42"/>
  <c r="AH60" i="42"/>
  <c r="F36" i="42"/>
  <c r="G36" i="42" s="1"/>
  <c r="S36" i="42" s="1"/>
  <c r="AH28" i="42"/>
  <c r="F28" i="42"/>
  <c r="G28" i="42" s="1"/>
  <c r="F12" i="42"/>
  <c r="G12" i="42" s="1"/>
  <c r="AA127" i="42"/>
  <c r="L86" i="42"/>
  <c r="N55" i="42"/>
  <c r="M27" i="42"/>
  <c r="AG27" i="42" s="1"/>
  <c r="M12" i="42"/>
  <c r="AG12" i="42" s="1"/>
  <c r="Y22" i="42"/>
  <c r="W22" i="42"/>
  <c r="N23" i="42"/>
  <c r="M23" i="42"/>
  <c r="AG59" i="42"/>
  <c r="F59" i="42"/>
  <c r="G59" i="42" s="1"/>
  <c r="P59" i="42" s="1"/>
  <c r="AH59" i="42"/>
  <c r="A51" i="42"/>
  <c r="AH51" i="42"/>
  <c r="F35" i="42"/>
  <c r="G35" i="42" s="1"/>
  <c r="AH35" i="42"/>
  <c r="AH27" i="42"/>
  <c r="F27" i="42"/>
  <c r="G27" i="42" s="1"/>
  <c r="D19" i="42"/>
  <c r="F3" i="42"/>
  <c r="G3" i="42" s="1"/>
  <c r="N27" i="42"/>
  <c r="L23" i="42"/>
  <c r="L127" i="42"/>
  <c r="N4" i="42"/>
  <c r="M83" i="42"/>
  <c r="N83" i="42"/>
  <c r="L83" i="42"/>
  <c r="A21" i="42"/>
  <c r="A42" i="41"/>
  <c r="W74" i="41"/>
  <c r="M22" i="41"/>
  <c r="AG22" i="41" s="1"/>
  <c r="N22" i="41"/>
  <c r="L95" i="41"/>
  <c r="N95" i="41"/>
  <c r="L66" i="41"/>
  <c r="N66" i="41"/>
  <c r="M66" i="41"/>
  <c r="AE80" i="41" a="1"/>
  <c r="AE80" i="41" s="1"/>
  <c r="Y74" i="41"/>
  <c r="W116" i="41"/>
  <c r="M125" i="41"/>
  <c r="N125" i="41"/>
  <c r="L125" i="41"/>
  <c r="F73" i="41"/>
  <c r="G73" i="41" s="1"/>
  <c r="L6" i="41"/>
  <c r="M6" i="41"/>
  <c r="N6" i="41"/>
  <c r="Q74" i="41"/>
  <c r="BA74" i="41" s="1"/>
  <c r="A100" i="41"/>
  <c r="Z89" i="41"/>
  <c r="AZ89" i="41" s="1"/>
  <c r="P89" i="41"/>
  <c r="R89" i="41"/>
  <c r="Q89" i="41"/>
  <c r="BA89" i="41" s="1"/>
  <c r="Z2" i="41"/>
  <c r="AZ2" i="41" s="1"/>
  <c r="Y2" i="41"/>
  <c r="P74" i="41"/>
  <c r="Y95" i="41"/>
  <c r="AE95" i="41" a="1"/>
  <c r="AE95" i="41" s="1"/>
  <c r="AB74" i="41"/>
  <c r="AA74" i="41"/>
  <c r="Q115" i="41"/>
  <c r="BA115" i="41" s="1"/>
  <c r="L69" i="41"/>
  <c r="N69" i="41"/>
  <c r="M69" i="41"/>
  <c r="F127" i="41"/>
  <c r="G127" i="41" s="1"/>
  <c r="Y127" i="41" s="1"/>
  <c r="S74" i="41"/>
  <c r="Z74" i="41"/>
  <c r="AZ74" i="41" s="1"/>
  <c r="D99" i="41"/>
  <c r="A99" i="41"/>
  <c r="L13" i="41"/>
  <c r="N13" i="41"/>
  <c r="M13" i="41"/>
  <c r="P13" i="41"/>
  <c r="V13" i="41"/>
  <c r="AY13" i="41" s="1"/>
  <c r="V74" i="41"/>
  <c r="AY74" i="41" s="1"/>
  <c r="R74" i="41"/>
  <c r="N86" i="41"/>
  <c r="L86" i="41"/>
  <c r="V104" i="41"/>
  <c r="AY104" i="41" s="1"/>
  <c r="L59" i="41"/>
  <c r="Q120" i="41"/>
  <c r="BA120" i="41" s="1"/>
  <c r="U112" i="41"/>
  <c r="AB112" i="41"/>
  <c r="D4" i="41"/>
  <c r="A4" i="41"/>
  <c r="N44" i="41"/>
  <c r="Y108" i="41"/>
  <c r="N27" i="41"/>
  <c r="AH62" i="41"/>
  <c r="AH54" i="41"/>
  <c r="F54" i="41"/>
  <c r="G54" i="41" s="1"/>
  <c r="D46" i="41"/>
  <c r="F46" i="41"/>
  <c r="G46" i="41" s="1"/>
  <c r="U46" i="41" s="1"/>
  <c r="AH46" i="41"/>
  <c r="AG38" i="41"/>
  <c r="F38" i="41"/>
  <c r="G38" i="41" s="1"/>
  <c r="AH38" i="41"/>
  <c r="F30" i="41"/>
  <c r="G30" i="41" s="1"/>
  <c r="AH30" i="41"/>
  <c r="AH22" i="41"/>
  <c r="F22" i="41"/>
  <c r="G22" i="41" s="1"/>
  <c r="W22" i="41" s="1"/>
  <c r="F14" i="41"/>
  <c r="G14" i="41" s="1"/>
  <c r="AG6" i="41"/>
  <c r="F6" i="41"/>
  <c r="G6" i="41" s="1"/>
  <c r="AH6" i="41"/>
  <c r="M109" i="41"/>
  <c r="L109" i="41"/>
  <c r="N34" i="41"/>
  <c r="M34" i="41"/>
  <c r="AG34" i="41" s="1"/>
  <c r="R120" i="41"/>
  <c r="L102" i="41"/>
  <c r="A13" i="41"/>
  <c r="A8" i="41"/>
  <c r="D8" i="41"/>
  <c r="N56" i="41"/>
  <c r="D15" i="41"/>
  <c r="A15" i="41"/>
  <c r="N21" i="41"/>
  <c r="M21" i="41"/>
  <c r="L117" i="41"/>
  <c r="N117" i="41"/>
  <c r="L2" i="41"/>
  <c r="N2" i="41"/>
  <c r="M2" i="41"/>
  <c r="AG2" i="41" s="1"/>
  <c r="M63" i="41"/>
  <c r="A3" i="41"/>
  <c r="S120" i="41"/>
  <c r="Z112" i="41"/>
  <c r="AZ112" i="41" s="1"/>
  <c r="L30" i="41"/>
  <c r="N30" i="41"/>
  <c r="A47" i="41"/>
  <c r="D47" i="41"/>
  <c r="F62" i="41"/>
  <c r="G62" i="41" s="1"/>
  <c r="N98" i="41"/>
  <c r="M98" i="41"/>
  <c r="L98" i="41"/>
  <c r="Y112" i="41"/>
  <c r="N70" i="41"/>
  <c r="M70" i="41"/>
  <c r="N45" i="41"/>
  <c r="L45" i="41"/>
  <c r="L38" i="41"/>
  <c r="N38" i="41"/>
  <c r="R121" i="40"/>
  <c r="D25" i="40"/>
  <c r="A25" i="40"/>
  <c r="R96" i="40"/>
  <c r="U96" i="40"/>
  <c r="N7" i="40"/>
  <c r="M7" i="40"/>
  <c r="L7" i="40"/>
  <c r="U64" i="40"/>
  <c r="S64" i="40"/>
  <c r="P64" i="40"/>
  <c r="AU64" i="40"/>
  <c r="AE89" i="40" a="1"/>
  <c r="AE89" i="40" s="1"/>
  <c r="AA89" i="40"/>
  <c r="Y89" i="40"/>
  <c r="A57" i="40"/>
  <c r="D57" i="40"/>
  <c r="N54" i="40"/>
  <c r="M54" i="40"/>
  <c r="L54" i="40"/>
  <c r="U34" i="40"/>
  <c r="AA34" i="40"/>
  <c r="AU34" i="40"/>
  <c r="W34" i="40"/>
  <c r="F60" i="40"/>
  <c r="G60" i="40" s="1"/>
  <c r="AH52" i="40"/>
  <c r="AH36" i="40"/>
  <c r="F36" i="40"/>
  <c r="G36" i="40" s="1"/>
  <c r="F28" i="40"/>
  <c r="G28" i="40" s="1"/>
  <c r="A28" i="40"/>
  <c r="F12" i="40"/>
  <c r="G12" i="40" s="1"/>
  <c r="AH12" i="40"/>
  <c r="AH4" i="40"/>
  <c r="F4" i="40"/>
  <c r="G4" i="40" s="1"/>
  <c r="AE4" i="40" s="1" a="1"/>
  <c r="AE4" i="40" s="1"/>
  <c r="N87" i="40"/>
  <c r="L87" i="40"/>
  <c r="N79" i="40"/>
  <c r="M79" i="40"/>
  <c r="L79" i="40"/>
  <c r="N63" i="40"/>
  <c r="M63" i="40"/>
  <c r="L63" i="40"/>
  <c r="L55" i="40"/>
  <c r="N55" i="40"/>
  <c r="M47" i="40"/>
  <c r="N47" i="40"/>
  <c r="L47" i="40"/>
  <c r="M39" i="40"/>
  <c r="L39" i="40"/>
  <c r="N39" i="40"/>
  <c r="M31" i="40"/>
  <c r="L31" i="40"/>
  <c r="N31" i="40"/>
  <c r="L23" i="40"/>
  <c r="N23" i="40"/>
  <c r="M15" i="40"/>
  <c r="N15" i="40"/>
  <c r="L15" i="40"/>
  <c r="M119" i="40"/>
  <c r="A2" i="40"/>
  <c r="D2" i="40"/>
  <c r="M9" i="40"/>
  <c r="N30" i="40"/>
  <c r="AU18" i="40"/>
  <c r="L73" i="40"/>
  <c r="M73" i="40"/>
  <c r="M111" i="40"/>
  <c r="L127" i="40"/>
  <c r="L103" i="40"/>
  <c r="L111" i="40"/>
  <c r="M127" i="40"/>
  <c r="M103" i="40"/>
  <c r="N71" i="40"/>
  <c r="AH60" i="40"/>
  <c r="M55" i="40"/>
  <c r="Q16" i="40"/>
  <c r="BA16" i="40" s="1"/>
  <c r="N21" i="40"/>
  <c r="L95" i="40"/>
  <c r="N103" i="40"/>
  <c r="M23" i="40"/>
  <c r="Q80" i="40"/>
  <c r="BA80" i="40" s="1"/>
  <c r="AB80" i="40"/>
  <c r="M95" i="40"/>
  <c r="N45" i="40"/>
  <c r="L45" i="40"/>
  <c r="Z115" i="40"/>
  <c r="AZ115" i="40" s="1"/>
  <c r="AU50" i="40"/>
  <c r="W50" i="40"/>
  <c r="V50" i="40"/>
  <c r="AY50" i="40" s="1"/>
  <c r="S50" i="40"/>
  <c r="AB34" i="40"/>
  <c r="M69" i="40"/>
  <c r="U101" i="39"/>
  <c r="L101" i="39"/>
  <c r="P116" i="39"/>
  <c r="Q116" i="39"/>
  <c r="BA116" i="39" s="1"/>
  <c r="L123" i="39"/>
  <c r="N123" i="39"/>
  <c r="M123" i="39"/>
  <c r="AB125" i="39"/>
  <c r="Z125" i="39"/>
  <c r="AZ125" i="39" s="1"/>
  <c r="Y125" i="39"/>
  <c r="U125" i="39"/>
  <c r="Z95" i="39"/>
  <c r="AZ95" i="39" s="1"/>
  <c r="Y95" i="39"/>
  <c r="R66" i="39"/>
  <c r="P66" i="39"/>
  <c r="AB66" i="39"/>
  <c r="W42" i="39"/>
  <c r="Z42" i="39"/>
  <c r="AZ42" i="39" s="1"/>
  <c r="Y42" i="39"/>
  <c r="P107" i="39"/>
  <c r="D40" i="39"/>
  <c r="A40" i="39"/>
  <c r="M69" i="39"/>
  <c r="A120" i="39"/>
  <c r="D120" i="39"/>
  <c r="R102" i="39"/>
  <c r="AS102" i="39"/>
  <c r="AF102" i="39" s="1"/>
  <c r="A117" i="39"/>
  <c r="D117" i="39"/>
  <c r="M106" i="39"/>
  <c r="L106" i="39"/>
  <c r="L90" i="39"/>
  <c r="M90" i="39"/>
  <c r="M66" i="39"/>
  <c r="N66" i="39"/>
  <c r="L58" i="39"/>
  <c r="M58" i="39"/>
  <c r="R58" i="39"/>
  <c r="N50" i="39"/>
  <c r="N43" i="39"/>
  <c r="M43" i="39"/>
  <c r="L43" i="39"/>
  <c r="L35" i="39"/>
  <c r="U35" i="39"/>
  <c r="V35" i="39"/>
  <c r="AY35" i="39" s="1"/>
  <c r="Y35" i="39"/>
  <c r="AB35" i="39"/>
  <c r="AB128" i="39"/>
  <c r="Q98" i="39"/>
  <c r="BA98" i="39" s="1"/>
  <c r="Y98" i="39"/>
  <c r="AA98" i="39"/>
  <c r="R98" i="39"/>
  <c r="W98" i="39"/>
  <c r="S98" i="39"/>
  <c r="U98" i="39"/>
  <c r="W35" i="39"/>
  <c r="A31" i="39"/>
  <c r="D31" i="39"/>
  <c r="Y109" i="39"/>
  <c r="AA109" i="39"/>
  <c r="AB109" i="39"/>
  <c r="U109" i="39"/>
  <c r="W109" i="39"/>
  <c r="AB101" i="39"/>
  <c r="D82" i="39"/>
  <c r="A82" i="39"/>
  <c r="Q112" i="39"/>
  <c r="BA112" i="39" s="1"/>
  <c r="AB112" i="39"/>
  <c r="AE112" i="39" a="1"/>
  <c r="AE112" i="39" s="1"/>
  <c r="R70" i="39"/>
  <c r="AA11" i="39"/>
  <c r="U11" i="39"/>
  <c r="P11" i="39"/>
  <c r="AB11" i="39"/>
  <c r="Y11" i="39"/>
  <c r="AU11" i="39"/>
  <c r="W11" i="39"/>
  <c r="AE11" i="39" a="1"/>
  <c r="AE11" i="39" s="1"/>
  <c r="Z11" i="39"/>
  <c r="AZ11" i="39" s="1"/>
  <c r="L20" i="39"/>
  <c r="M20" i="39"/>
  <c r="AG20" i="39" s="1"/>
  <c r="M37" i="39"/>
  <c r="D53" i="39"/>
  <c r="A53" i="39"/>
  <c r="R86" i="39"/>
  <c r="AA86" i="39"/>
  <c r="S86" i="39"/>
  <c r="P86" i="39"/>
  <c r="AB86" i="39"/>
  <c r="U83" i="39"/>
  <c r="Y83" i="39"/>
  <c r="P83" i="39"/>
  <c r="W83" i="39"/>
  <c r="AA83" i="39"/>
  <c r="L12" i="39"/>
  <c r="L14" i="39"/>
  <c r="N44" i="39"/>
  <c r="F115" i="39"/>
  <c r="G115" i="39" s="1"/>
  <c r="N2" i="39"/>
  <c r="M63" i="39"/>
  <c r="A119" i="39"/>
  <c r="D26" i="39"/>
  <c r="A26" i="39"/>
  <c r="N55" i="39"/>
  <c r="D47" i="39"/>
  <c r="A47" i="39"/>
  <c r="U108" i="39"/>
  <c r="AA108" i="39"/>
  <c r="Z108" i="39"/>
  <c r="AZ108" i="39" s="1"/>
  <c r="AB108" i="39"/>
  <c r="A56" i="39"/>
  <c r="D56" i="39"/>
  <c r="W69" i="39"/>
  <c r="U69" i="39"/>
  <c r="A121" i="38"/>
  <c r="D121" i="38"/>
  <c r="Q10" i="38"/>
  <c r="BA10" i="38" s="1"/>
  <c r="Z118" i="38"/>
  <c r="AZ118" i="38" s="1"/>
  <c r="D65" i="38"/>
  <c r="AH65" i="38"/>
  <c r="F49" i="38"/>
  <c r="G49" i="38" s="1"/>
  <c r="U49" i="38" s="1"/>
  <c r="F33" i="38"/>
  <c r="G33" i="38" s="1"/>
  <c r="R33" i="38" s="1"/>
  <c r="AH33" i="38"/>
  <c r="AH25" i="38"/>
  <c r="AH17" i="38"/>
  <c r="AH9" i="38"/>
  <c r="M121" i="38"/>
  <c r="M5" i="38"/>
  <c r="L5" i="38"/>
  <c r="N5" i="38"/>
  <c r="Q109" i="38"/>
  <c r="BA109" i="38" s="1"/>
  <c r="V109" i="38"/>
  <c r="AY109" i="38" s="1"/>
  <c r="Q68" i="38"/>
  <c r="BA68" i="38" s="1"/>
  <c r="BB68" i="38" s="1"/>
  <c r="W68" i="38"/>
  <c r="Z68" i="38"/>
  <c r="AZ68" i="38" s="1"/>
  <c r="Y68" i="38"/>
  <c r="V68" i="38"/>
  <c r="AY68" i="38" s="1"/>
  <c r="AE68" i="38" a="1"/>
  <c r="AE68" i="38" s="1"/>
  <c r="AB68" i="38"/>
  <c r="D96" i="38"/>
  <c r="A96" i="38"/>
  <c r="R109" i="38"/>
  <c r="Y98" i="38"/>
  <c r="W98" i="38"/>
  <c r="M114" i="38"/>
  <c r="L114" i="38"/>
  <c r="N114" i="38"/>
  <c r="R98" i="38"/>
  <c r="S34" i="38"/>
  <c r="AB34" i="38"/>
  <c r="P109" i="38"/>
  <c r="A95" i="38"/>
  <c r="D95" i="38"/>
  <c r="M12" i="38"/>
  <c r="AG12" i="38" s="1"/>
  <c r="L12" i="38"/>
  <c r="N12" i="38"/>
  <c r="N34" i="38"/>
  <c r="M34" i="38"/>
  <c r="D22" i="38"/>
  <c r="A22" i="38"/>
  <c r="Z76" i="38"/>
  <c r="AZ76" i="38" s="1"/>
  <c r="Q76" i="38"/>
  <c r="BA76" i="38" s="1"/>
  <c r="V76" i="38"/>
  <c r="AY76" i="38" s="1"/>
  <c r="AB76" i="38"/>
  <c r="S76" i="38"/>
  <c r="M98" i="38"/>
  <c r="L98" i="38"/>
  <c r="L64" i="38"/>
  <c r="M64" i="38"/>
  <c r="AG64" i="38" s="1"/>
  <c r="U12" i="38"/>
  <c r="P28" i="38"/>
  <c r="Q28" i="38"/>
  <c r="BA28" i="38" s="1"/>
  <c r="AU28" i="38"/>
  <c r="AA28" i="38"/>
  <c r="S28" i="38"/>
  <c r="R28" i="38"/>
  <c r="M71" i="38"/>
  <c r="L71" i="38"/>
  <c r="D97" i="38"/>
  <c r="A97" i="38"/>
  <c r="N40" i="38"/>
  <c r="M40" i="38"/>
  <c r="L40" i="38"/>
  <c r="D93" i="38"/>
  <c r="A93" i="38"/>
  <c r="A53" i="38"/>
  <c r="D53" i="38"/>
  <c r="AA99" i="38"/>
  <c r="R99" i="38"/>
  <c r="V99" i="38"/>
  <c r="AY99" i="38" s="1"/>
  <c r="A20" i="38"/>
  <c r="L39" i="38"/>
  <c r="M90" i="38"/>
  <c r="U101" i="37"/>
  <c r="AS101" i="37"/>
  <c r="AF101" i="37" s="1"/>
  <c r="AB101" i="37"/>
  <c r="Y101" i="37"/>
  <c r="S101" i="37"/>
  <c r="P101" i="37"/>
  <c r="V101" i="37"/>
  <c r="AY101" i="37" s="1"/>
  <c r="R101" i="37"/>
  <c r="Q101" i="37"/>
  <c r="BA101" i="37" s="1"/>
  <c r="AE91" i="37" a="1"/>
  <c r="AE91" i="37" s="1"/>
  <c r="A57" i="37"/>
  <c r="D57" i="37"/>
  <c r="Z43" i="37"/>
  <c r="AZ43" i="37" s="1"/>
  <c r="Y14" i="37"/>
  <c r="U14" i="37"/>
  <c r="P25" i="37"/>
  <c r="AU25" i="37"/>
  <c r="Z14" i="37"/>
  <c r="AZ14" i="37" s="1"/>
  <c r="M26" i="37"/>
  <c r="A63" i="37"/>
  <c r="AE14" i="37" a="1"/>
  <c r="AE14" i="37" s="1"/>
  <c r="V43" i="37"/>
  <c r="AY43" i="37" s="1"/>
  <c r="AB43" i="37"/>
  <c r="R25" i="37"/>
  <c r="AH62" i="37"/>
  <c r="F62" i="37"/>
  <c r="G62" i="37" s="1"/>
  <c r="D25" i="37"/>
  <c r="A25" i="37"/>
  <c r="M2" i="37"/>
  <c r="AG2" i="37" s="1"/>
  <c r="L2" i="37"/>
  <c r="M124" i="37"/>
  <c r="M86" i="37"/>
  <c r="L64" i="37"/>
  <c r="M40" i="37"/>
  <c r="AG40" i="37" s="1"/>
  <c r="AA40" i="37"/>
  <c r="D73" i="37"/>
  <c r="A73" i="37"/>
  <c r="F123" i="37"/>
  <c r="G123" i="37" s="1"/>
  <c r="AH9" i="37"/>
  <c r="L92" i="37"/>
  <c r="AA55" i="37"/>
  <c r="AB55" i="37"/>
  <c r="M55" i="37"/>
  <c r="AG55" i="37" s="1"/>
  <c r="N16" i="37"/>
  <c r="M16" i="37"/>
  <c r="D22" i="37"/>
  <c r="A22" i="37"/>
  <c r="L106" i="37"/>
  <c r="M106" i="37"/>
  <c r="M30" i="37"/>
  <c r="L30" i="37"/>
  <c r="L22" i="37"/>
  <c r="M22" i="37"/>
  <c r="AG22" i="37" s="1"/>
  <c r="AH15" i="37"/>
  <c r="M120" i="37"/>
  <c r="N120" i="37"/>
  <c r="M60" i="37"/>
  <c r="L60" i="37"/>
  <c r="N60" i="37"/>
  <c r="N27" i="37"/>
  <c r="M27" i="37"/>
  <c r="A65" i="37"/>
  <c r="D65" i="37"/>
  <c r="F57" i="37"/>
  <c r="G57" i="37" s="1"/>
  <c r="AH57" i="37"/>
  <c r="L96" i="37"/>
  <c r="M66" i="37"/>
  <c r="M59" i="37"/>
  <c r="L59" i="37"/>
  <c r="N59" i="37"/>
  <c r="M74" i="37"/>
  <c r="N74" i="37"/>
  <c r="M97" i="37"/>
  <c r="N97" i="37"/>
  <c r="M73" i="37"/>
  <c r="L73" i="37"/>
  <c r="N28" i="37"/>
  <c r="M28" i="37"/>
  <c r="L28" i="37"/>
  <c r="A71" i="37"/>
  <c r="D71" i="37"/>
  <c r="N107" i="37"/>
  <c r="M107" i="37"/>
  <c r="F50" i="37"/>
  <c r="G50" i="37" s="1"/>
  <c r="AH23" i="37"/>
  <c r="L14" i="37"/>
  <c r="N114" i="37"/>
  <c r="D24" i="37"/>
  <c r="U18" i="36"/>
  <c r="Y18" i="36"/>
  <c r="W18" i="36"/>
  <c r="A99" i="36"/>
  <c r="F61" i="36"/>
  <c r="G61" i="36" s="1"/>
  <c r="S61" i="36" s="1"/>
  <c r="AG61" i="36"/>
  <c r="AH61" i="36"/>
  <c r="AS75" i="36"/>
  <c r="AF75" i="36" s="1"/>
  <c r="R75" i="36"/>
  <c r="Q75" i="36"/>
  <c r="BA75" i="36" s="1"/>
  <c r="P75" i="36"/>
  <c r="S75" i="36"/>
  <c r="A36" i="36"/>
  <c r="D36" i="36"/>
  <c r="AH31" i="36"/>
  <c r="F31" i="36"/>
  <c r="G31" i="36" s="1"/>
  <c r="AE3" i="36" a="1"/>
  <c r="AE3" i="36" s="1"/>
  <c r="Z39" i="36"/>
  <c r="AZ39" i="36" s="1"/>
  <c r="W5" i="36"/>
  <c r="D111" i="36"/>
  <c r="A111" i="36"/>
  <c r="V93" i="36"/>
  <c r="AY93" i="36" s="1"/>
  <c r="L64" i="36"/>
  <c r="L107" i="36"/>
  <c r="M107" i="36"/>
  <c r="M46" i="36"/>
  <c r="AG46" i="36" s="1"/>
  <c r="L46" i="36"/>
  <c r="AB39" i="36"/>
  <c r="Z101" i="36"/>
  <c r="AZ101" i="36" s="1"/>
  <c r="AA101" i="36"/>
  <c r="AU18" i="36"/>
  <c r="AE120" i="36" a="1"/>
  <c r="AE120" i="36" s="1"/>
  <c r="Q120" i="36"/>
  <c r="BA120" i="36" s="1"/>
  <c r="BB120" i="36" s="1"/>
  <c r="AB3" i="36"/>
  <c r="P3" i="36"/>
  <c r="Z5" i="36"/>
  <c r="AZ5" i="36" s="1"/>
  <c r="AE18" i="36" a="1"/>
  <c r="AE18" i="36" s="1"/>
  <c r="S79" i="36"/>
  <c r="AS79" i="36"/>
  <c r="AF79" i="36" s="1"/>
  <c r="V79" i="36"/>
  <c r="AY79" i="36" s="1"/>
  <c r="U3" i="36"/>
  <c r="AB93" i="36"/>
  <c r="AG45" i="36"/>
  <c r="L129" i="36"/>
  <c r="N105" i="36"/>
  <c r="N17" i="36"/>
  <c r="AG29" i="36"/>
  <c r="AG43" i="36"/>
  <c r="M128" i="36"/>
  <c r="N128" i="36"/>
  <c r="F107" i="36"/>
  <c r="G107" i="36" s="1"/>
  <c r="U107" i="36" s="1"/>
  <c r="N91" i="36"/>
  <c r="AG26" i="36"/>
  <c r="F113" i="36"/>
  <c r="G113" i="36" s="1"/>
  <c r="S113" i="36" s="1"/>
  <c r="F48" i="36"/>
  <c r="G48" i="36" s="1"/>
  <c r="D24" i="36"/>
  <c r="AH24" i="36"/>
  <c r="M11" i="36"/>
  <c r="AG11" i="36" s="1"/>
  <c r="L11" i="36"/>
  <c r="AH15" i="36"/>
  <c r="F42" i="36"/>
  <c r="G42" i="36" s="1"/>
  <c r="F38" i="36"/>
  <c r="G38" i="36" s="1"/>
  <c r="AH32" i="36"/>
  <c r="M104" i="36"/>
  <c r="AH26" i="36"/>
  <c r="D21" i="35"/>
  <c r="A21" i="35"/>
  <c r="A74" i="35"/>
  <c r="AB76" i="35"/>
  <c r="AA76" i="35"/>
  <c r="AE76" i="35" a="1"/>
  <c r="AE76" i="35" s="1"/>
  <c r="A26" i="35"/>
  <c r="D26" i="35"/>
  <c r="M118" i="35"/>
  <c r="N118" i="35"/>
  <c r="L118" i="35"/>
  <c r="N95" i="35"/>
  <c r="M95" i="35"/>
  <c r="L95" i="35"/>
  <c r="M88" i="35"/>
  <c r="M58" i="35"/>
  <c r="N58" i="35"/>
  <c r="M50" i="35"/>
  <c r="AG50" i="35" s="1"/>
  <c r="N50" i="35"/>
  <c r="L50" i="35"/>
  <c r="L100" i="35"/>
  <c r="N100" i="35"/>
  <c r="M100" i="35"/>
  <c r="AB116" i="35"/>
  <c r="R116" i="35"/>
  <c r="S116" i="35"/>
  <c r="AA116" i="35"/>
  <c r="Z116" i="35"/>
  <c r="AZ116" i="35" s="1"/>
  <c r="Q116" i="35"/>
  <c r="BA116" i="35" s="1"/>
  <c r="U116" i="35"/>
  <c r="Y116" i="35"/>
  <c r="P116" i="35"/>
  <c r="W116" i="35"/>
  <c r="V116" i="35"/>
  <c r="AY116" i="35" s="1"/>
  <c r="W89" i="35"/>
  <c r="Y89" i="35"/>
  <c r="AS89" i="35"/>
  <c r="AF89" i="35" s="1"/>
  <c r="Z89" i="35"/>
  <c r="AZ89" i="35" s="1"/>
  <c r="AS73" i="35"/>
  <c r="AF73" i="35" s="1"/>
  <c r="AB73" i="35"/>
  <c r="Z73" i="35"/>
  <c r="AZ73" i="35" s="1"/>
  <c r="S73" i="35"/>
  <c r="U73" i="35"/>
  <c r="AA73" i="35"/>
  <c r="Y73" i="35"/>
  <c r="Q73" i="35"/>
  <c r="BA73" i="35" s="1"/>
  <c r="V73" i="35"/>
  <c r="AY73" i="35" s="1"/>
  <c r="L2" i="35"/>
  <c r="M2" i="35"/>
  <c r="AG2" i="35" s="1"/>
  <c r="N2" i="35"/>
  <c r="Y2" i="35"/>
  <c r="Z2" i="35"/>
  <c r="AZ2" i="35" s="1"/>
  <c r="AA2" i="35"/>
  <c r="AB64" i="35"/>
  <c r="W64" i="35"/>
  <c r="AE64" i="35" a="1"/>
  <c r="AE64" i="35" s="1"/>
  <c r="L115" i="35"/>
  <c r="S4" i="35"/>
  <c r="W4" i="35"/>
  <c r="D42" i="35"/>
  <c r="A42" i="35"/>
  <c r="AH65" i="35"/>
  <c r="F65" i="35"/>
  <c r="G65" i="35" s="1"/>
  <c r="W65" i="35" s="1"/>
  <c r="AH57" i="35"/>
  <c r="F57" i="35"/>
  <c r="G57" i="35" s="1"/>
  <c r="F34" i="35"/>
  <c r="G34" i="35" s="1"/>
  <c r="S34" i="35" s="1"/>
  <c r="AH4" i="35"/>
  <c r="AH34" i="35"/>
  <c r="M76" i="35"/>
  <c r="AG40" i="35"/>
  <c r="F10" i="35"/>
  <c r="G10" i="35" s="1"/>
  <c r="A3" i="35"/>
  <c r="D3" i="35"/>
  <c r="Y13" i="35"/>
  <c r="U13" i="35"/>
  <c r="AA13" i="35"/>
  <c r="M63" i="35"/>
  <c r="AH24" i="35"/>
  <c r="F24" i="35"/>
  <c r="G24" i="35" s="1"/>
  <c r="N10" i="35"/>
  <c r="Y18" i="35"/>
  <c r="N38" i="35"/>
  <c r="S2" i="35"/>
  <c r="P2" i="35"/>
  <c r="U2" i="35"/>
  <c r="W2" i="35"/>
  <c r="AU2" i="35"/>
  <c r="AB2" i="35"/>
  <c r="R2" i="35"/>
  <c r="AH60" i="35"/>
  <c r="F60" i="35"/>
  <c r="G60" i="35" s="1"/>
  <c r="AH52" i="35"/>
  <c r="M105" i="35"/>
  <c r="L105" i="35"/>
  <c r="M24" i="35"/>
  <c r="AG24" i="35" s="1"/>
  <c r="L24" i="35"/>
  <c r="N70" i="35"/>
  <c r="F21" i="35"/>
  <c r="G21" i="35" s="1"/>
  <c r="M104" i="35"/>
  <c r="W92" i="35"/>
  <c r="AH20" i="35"/>
  <c r="AH25" i="35"/>
  <c r="AH41" i="35"/>
  <c r="AH56" i="35"/>
  <c r="AH40" i="35"/>
  <c r="AH7" i="35"/>
  <c r="AH55" i="35"/>
  <c r="M58" i="34"/>
  <c r="N58" i="34"/>
  <c r="P9" i="34"/>
  <c r="Q9" i="34"/>
  <c r="BA9" i="34" s="1"/>
  <c r="BB9" i="34" s="1"/>
  <c r="S11" i="34"/>
  <c r="AU11" i="34"/>
  <c r="P11" i="34"/>
  <c r="R11" i="34"/>
  <c r="A53" i="34"/>
  <c r="D53" i="34"/>
  <c r="D33" i="34"/>
  <c r="A33" i="34"/>
  <c r="N113" i="34"/>
  <c r="L113" i="34"/>
  <c r="M113" i="34"/>
  <c r="M46" i="34"/>
  <c r="L46" i="34"/>
  <c r="N46" i="34"/>
  <c r="AA129" i="34"/>
  <c r="V129" i="34"/>
  <c r="AY129" i="34" s="1"/>
  <c r="D42" i="34"/>
  <c r="L62" i="34"/>
  <c r="R75" i="34"/>
  <c r="S75" i="34"/>
  <c r="M45" i="34"/>
  <c r="AG45" i="34" s="1"/>
  <c r="F123" i="34"/>
  <c r="G123" i="34" s="1"/>
  <c r="F56" i="34"/>
  <c r="G56" i="34" s="1"/>
  <c r="F12" i="34"/>
  <c r="G12" i="34" s="1"/>
  <c r="A60" i="34"/>
  <c r="D60" i="34"/>
  <c r="F36" i="34"/>
  <c r="G36" i="34" s="1"/>
  <c r="AH36" i="34"/>
  <c r="AG14" i="34"/>
  <c r="N15" i="34"/>
  <c r="D19" i="34"/>
  <c r="A19" i="34"/>
  <c r="AG28" i="34"/>
  <c r="F21" i="34"/>
  <c r="G21" i="34" s="1"/>
  <c r="AH21" i="34"/>
  <c r="L110" i="34"/>
  <c r="M110" i="34"/>
  <c r="N110" i="34"/>
  <c r="A115" i="34"/>
  <c r="F40" i="34"/>
  <c r="G40" i="34" s="1"/>
  <c r="V40" i="34" s="1"/>
  <c r="AY40" i="34" s="1"/>
  <c r="F32" i="34"/>
  <c r="G32" i="34" s="1"/>
  <c r="AH32" i="34"/>
  <c r="D13" i="34"/>
  <c r="A13" i="34"/>
  <c r="W47" i="34"/>
  <c r="N51" i="34"/>
  <c r="L51" i="34"/>
  <c r="F127" i="34"/>
  <c r="G127" i="34" s="1"/>
  <c r="AS127" i="34" s="1"/>
  <c r="AF127" i="34" s="1"/>
  <c r="AG16" i="34"/>
  <c r="F16" i="34"/>
  <c r="G16" i="34" s="1"/>
  <c r="L9" i="34"/>
  <c r="N38" i="34"/>
  <c r="A45" i="34"/>
  <c r="L101" i="34"/>
  <c r="L27" i="34"/>
  <c r="N31" i="34"/>
  <c r="A95" i="34"/>
  <c r="Q120" i="33"/>
  <c r="BA120" i="33" s="1"/>
  <c r="D67" i="33"/>
  <c r="A67" i="33"/>
  <c r="Y72" i="33"/>
  <c r="W72" i="33"/>
  <c r="AS72" i="33"/>
  <c r="AF72" i="33" s="1"/>
  <c r="D29" i="33"/>
  <c r="A29" i="33"/>
  <c r="F53" i="33"/>
  <c r="G53" i="33" s="1"/>
  <c r="AH53" i="33"/>
  <c r="AE129" i="33" a="1"/>
  <c r="AE129" i="33" s="1"/>
  <c r="W129" i="33"/>
  <c r="V129" i="33"/>
  <c r="AY129" i="33" s="1"/>
  <c r="Z129" i="33"/>
  <c r="AZ129" i="33" s="1"/>
  <c r="W84" i="33"/>
  <c r="D2" i="33"/>
  <c r="A2" i="33"/>
  <c r="A34" i="33"/>
  <c r="Q57" i="33"/>
  <c r="BA57" i="33" s="1"/>
  <c r="M84" i="33"/>
  <c r="N84" i="33"/>
  <c r="L84" i="33"/>
  <c r="L34" i="33"/>
  <c r="M34" i="33"/>
  <c r="AG34" i="33" s="1"/>
  <c r="M26" i="33"/>
  <c r="N26" i="33"/>
  <c r="L18" i="33"/>
  <c r="M18" i="33"/>
  <c r="AG18" i="33" s="1"/>
  <c r="N18" i="33"/>
  <c r="N10" i="33"/>
  <c r="L10" i="33"/>
  <c r="M45" i="33"/>
  <c r="M123" i="33"/>
  <c r="N123" i="33"/>
  <c r="L123" i="33"/>
  <c r="M102" i="33"/>
  <c r="L102" i="33"/>
  <c r="N95" i="33"/>
  <c r="M95" i="33"/>
  <c r="L95" i="33"/>
  <c r="L88" i="33"/>
  <c r="L72" i="33"/>
  <c r="M7" i="33"/>
  <c r="N7" i="33"/>
  <c r="L7" i="33"/>
  <c r="D13" i="33"/>
  <c r="A13" i="33"/>
  <c r="Y99" i="33"/>
  <c r="S99" i="33"/>
  <c r="M115" i="33"/>
  <c r="L115" i="33"/>
  <c r="N115" i="33"/>
  <c r="M9" i="33"/>
  <c r="AG9" i="33" s="1"/>
  <c r="M78" i="33"/>
  <c r="L78" i="33"/>
  <c r="F65" i="33"/>
  <c r="G65" i="33" s="1"/>
  <c r="AH65" i="33"/>
  <c r="L114" i="33"/>
  <c r="N114" i="33"/>
  <c r="N23" i="33"/>
  <c r="M23" i="33"/>
  <c r="U12" i="33"/>
  <c r="Q12" i="33"/>
  <c r="BA12" i="33" s="1"/>
  <c r="F41" i="33"/>
  <c r="G41" i="33" s="1"/>
  <c r="AG41" i="33"/>
  <c r="F6" i="33"/>
  <c r="G6" i="33" s="1"/>
  <c r="D46" i="33"/>
  <c r="A46" i="33"/>
  <c r="AG5" i="33"/>
  <c r="AH5" i="33"/>
  <c r="N55" i="33"/>
  <c r="D69" i="33"/>
  <c r="F103" i="33"/>
  <c r="G103" i="33" s="1"/>
  <c r="AH10" i="33"/>
  <c r="N36" i="33"/>
  <c r="L36" i="33"/>
  <c r="AG24" i="33"/>
  <c r="N81" i="33"/>
  <c r="M81" i="33"/>
  <c r="N73" i="33"/>
  <c r="M73" i="33"/>
  <c r="N57" i="33"/>
  <c r="M57" i="33"/>
  <c r="AG57" i="33" s="1"/>
  <c r="AH57" i="33"/>
  <c r="F40" i="33"/>
  <c r="G40" i="33" s="1"/>
  <c r="M49" i="33"/>
  <c r="A99" i="33"/>
  <c r="M113" i="32"/>
  <c r="N106" i="32"/>
  <c r="M106" i="32"/>
  <c r="L106" i="32"/>
  <c r="Z35" i="32"/>
  <c r="AZ35" i="32" s="1"/>
  <c r="AU35" i="32"/>
  <c r="U6" i="32"/>
  <c r="Q34" i="32"/>
  <c r="BA34" i="32" s="1"/>
  <c r="BB34" i="32" s="1"/>
  <c r="L115" i="32"/>
  <c r="N115" i="32"/>
  <c r="M115" i="32"/>
  <c r="S59" i="32"/>
  <c r="AB35" i="32"/>
  <c r="P106" i="32"/>
  <c r="A59" i="32"/>
  <c r="D59" i="32"/>
  <c r="AU3" i="32"/>
  <c r="V3" i="32"/>
  <c r="AY3" i="32" s="1"/>
  <c r="Z3" i="32"/>
  <c r="AZ3" i="32" s="1"/>
  <c r="S3" i="32"/>
  <c r="AE3" i="32" a="1"/>
  <c r="AE3" i="32" s="1"/>
  <c r="A16" i="32"/>
  <c r="D16" i="32"/>
  <c r="A113" i="32"/>
  <c r="D113" i="32"/>
  <c r="AH61" i="32"/>
  <c r="F61" i="32"/>
  <c r="G61" i="32" s="1"/>
  <c r="F53" i="32"/>
  <c r="G53" i="32" s="1"/>
  <c r="AH53" i="32"/>
  <c r="W5" i="32"/>
  <c r="AA5" i="32"/>
  <c r="AE5" i="32" a="1"/>
  <c r="AE5" i="32" s="1"/>
  <c r="Z5" i="32"/>
  <c r="AZ5" i="32" s="1"/>
  <c r="AE35" i="32" a="1"/>
  <c r="AE35" i="32" s="1"/>
  <c r="Q59" i="32"/>
  <c r="BA59" i="32" s="1"/>
  <c r="U35" i="32"/>
  <c r="Z51" i="32"/>
  <c r="AZ51" i="32" s="1"/>
  <c r="U51" i="32"/>
  <c r="AU51" i="32"/>
  <c r="Y51" i="32"/>
  <c r="W51" i="32"/>
  <c r="Q29" i="32"/>
  <c r="BA29" i="32" s="1"/>
  <c r="P29" i="32"/>
  <c r="W35" i="32"/>
  <c r="Q50" i="32"/>
  <c r="BA50" i="32" s="1"/>
  <c r="A68" i="32"/>
  <c r="D68" i="32"/>
  <c r="W18" i="32"/>
  <c r="AA18" i="32"/>
  <c r="AE18" i="32" a="1"/>
  <c r="AE18" i="32" s="1"/>
  <c r="Y18" i="32"/>
  <c r="V18" i="32"/>
  <c r="AY18" i="32" s="1"/>
  <c r="P18" i="32"/>
  <c r="U18" i="32"/>
  <c r="Z18" i="32"/>
  <c r="AZ18" i="32" s="1"/>
  <c r="AU5" i="32"/>
  <c r="AE4" i="32" a="1"/>
  <c r="AE4" i="32"/>
  <c r="D66" i="32"/>
  <c r="A66" i="32"/>
  <c r="D4" i="32"/>
  <c r="A4" i="32"/>
  <c r="U5" i="32"/>
  <c r="AS91" i="32"/>
  <c r="AF91" i="32" s="1"/>
  <c r="V91" i="32"/>
  <c r="AY91" i="32" s="1"/>
  <c r="Y91" i="32"/>
  <c r="AB91" i="32"/>
  <c r="P91" i="32"/>
  <c r="AA91" i="32"/>
  <c r="U91" i="32"/>
  <c r="Q91" i="32"/>
  <c r="BA91" i="32" s="1"/>
  <c r="S91" i="32"/>
  <c r="W91" i="32"/>
  <c r="N38" i="32"/>
  <c r="V73" i="32"/>
  <c r="AY73" i="32" s="1"/>
  <c r="R73" i="32"/>
  <c r="Q73" i="32"/>
  <c r="BA73" i="32" s="1"/>
  <c r="BB73" i="32" s="1"/>
  <c r="D77" i="32"/>
  <c r="F46" i="32"/>
  <c r="G46" i="32" s="1"/>
  <c r="AU45" i="32"/>
  <c r="AG44" i="32"/>
  <c r="N105" i="32"/>
  <c r="L105" i="32"/>
  <c r="A75" i="32"/>
  <c r="F111" i="32"/>
  <c r="G111" i="32" s="1"/>
  <c r="U111" i="32" s="1"/>
  <c r="M52" i="32"/>
  <c r="D110" i="32"/>
  <c r="AH5" i="32"/>
  <c r="L51" i="32"/>
  <c r="N24" i="32"/>
  <c r="N88" i="32"/>
  <c r="F41" i="32"/>
  <c r="G41" i="32" s="1"/>
  <c r="AH41" i="32"/>
  <c r="F11" i="32"/>
  <c r="G11" i="32" s="1"/>
  <c r="N101" i="32"/>
  <c r="M101" i="32"/>
  <c r="M93" i="32"/>
  <c r="L101" i="32"/>
  <c r="N100" i="32"/>
  <c r="L100" i="32"/>
  <c r="N85" i="32"/>
  <c r="M85" i="32"/>
  <c r="L85" i="32"/>
  <c r="N34" i="32"/>
  <c r="N123" i="32"/>
  <c r="M26" i="32"/>
  <c r="AG26" i="32" s="1"/>
  <c r="M53" i="32"/>
  <c r="A108" i="32"/>
  <c r="U15" i="31"/>
  <c r="R15" i="31"/>
  <c r="S63" i="31"/>
  <c r="Y63" i="31"/>
  <c r="W15" i="31"/>
  <c r="AB15" i="31"/>
  <c r="M23" i="31"/>
  <c r="N23" i="31"/>
  <c r="N29" i="31"/>
  <c r="M29" i="31"/>
  <c r="AU15" i="31"/>
  <c r="N129" i="31"/>
  <c r="Y15" i="31"/>
  <c r="D113" i="31"/>
  <c r="A113" i="31"/>
  <c r="AU6" i="31"/>
  <c r="P6" i="31"/>
  <c r="Y6" i="31"/>
  <c r="Z6" i="31"/>
  <c r="AZ6" i="31" s="1"/>
  <c r="W6" i="31"/>
  <c r="AA6" i="31"/>
  <c r="S6" i="31"/>
  <c r="V6" i="31"/>
  <c r="AY6" i="31" s="1"/>
  <c r="R6" i="31"/>
  <c r="M40" i="31"/>
  <c r="AG40" i="31" s="1"/>
  <c r="N40" i="31"/>
  <c r="L40" i="31"/>
  <c r="F52" i="31"/>
  <c r="G52" i="31" s="1"/>
  <c r="AH15" i="31"/>
  <c r="L65" i="31"/>
  <c r="M65" i="31"/>
  <c r="S15" i="31"/>
  <c r="P15" i="31"/>
  <c r="V15" i="31"/>
  <c r="AY15" i="31" s="1"/>
  <c r="Z15" i="31"/>
  <c r="AZ15" i="31" s="1"/>
  <c r="V54" i="31"/>
  <c r="AY54" i="31" s="1"/>
  <c r="AB54" i="31"/>
  <c r="S54" i="31"/>
  <c r="AU14" i="31"/>
  <c r="P14" i="31"/>
  <c r="Z14" i="31"/>
  <c r="AZ14" i="31" s="1"/>
  <c r="W14" i="31"/>
  <c r="AE14" i="31" a="1"/>
  <c r="AE14" i="31" s="1"/>
  <c r="R14" i="31"/>
  <c r="Y14" i="31"/>
  <c r="Q14" i="31"/>
  <c r="BA14" i="31" s="1"/>
  <c r="BB14" i="31" s="1"/>
  <c r="AB14" i="31"/>
  <c r="U14" i="31"/>
  <c r="S14" i="31"/>
  <c r="M95" i="31"/>
  <c r="F79" i="31"/>
  <c r="G79" i="31" s="1"/>
  <c r="A44" i="31"/>
  <c r="A51" i="31"/>
  <c r="M81" i="31"/>
  <c r="L73" i="31"/>
  <c r="N73" i="31"/>
  <c r="L95" i="31"/>
  <c r="N68" i="31"/>
  <c r="Y68" i="31"/>
  <c r="N7" i="31"/>
  <c r="L7" i="31"/>
  <c r="AS68" i="31"/>
  <c r="AF68" i="31" s="1"/>
  <c r="U68" i="31"/>
  <c r="F20" i="31"/>
  <c r="G20" i="31" s="1"/>
  <c r="AB28" i="31"/>
  <c r="AS85" i="31"/>
  <c r="AF85" i="31" s="1"/>
  <c r="F87" i="31"/>
  <c r="G87" i="31" s="1"/>
  <c r="L68" i="31"/>
  <c r="M100" i="31"/>
  <c r="N100" i="31"/>
  <c r="R85" i="31"/>
  <c r="L41" i="31"/>
  <c r="L100" i="31"/>
  <c r="F40" i="31"/>
  <c r="G40" i="31" s="1"/>
  <c r="M124" i="31"/>
  <c r="L124" i="31"/>
  <c r="N124" i="31"/>
  <c r="M116" i="31"/>
  <c r="L116" i="31"/>
  <c r="N116" i="31"/>
  <c r="N9" i="31"/>
  <c r="M9" i="31"/>
  <c r="L9" i="31"/>
  <c r="L103" i="31"/>
  <c r="M103" i="31"/>
  <c r="M41" i="31"/>
  <c r="AG41" i="31" s="1"/>
  <c r="Y28" i="31"/>
  <c r="A3" i="31"/>
  <c r="D3" i="31"/>
  <c r="D17" i="31"/>
  <c r="A17" i="31"/>
  <c r="Q85" i="31"/>
  <c r="BA85" i="31" s="1"/>
  <c r="L3" i="31"/>
  <c r="U22" i="31"/>
  <c r="N22" i="31"/>
  <c r="AB22" i="31"/>
  <c r="N111" i="31"/>
  <c r="F25" i="31"/>
  <c r="G25" i="31" s="1"/>
  <c r="D83" i="30"/>
  <c r="D63" i="30"/>
  <c r="A63" i="30"/>
  <c r="A124" i="30"/>
  <c r="D42" i="30"/>
  <c r="A42" i="30"/>
  <c r="AA81" i="30"/>
  <c r="D116" i="30"/>
  <c r="A116" i="30"/>
  <c r="A117" i="30"/>
  <c r="A120" i="30"/>
  <c r="D58" i="30"/>
  <c r="M112" i="30"/>
  <c r="N112" i="30"/>
  <c r="N90" i="30"/>
  <c r="L90" i="30"/>
  <c r="A126" i="30"/>
  <c r="A128" i="30"/>
  <c r="R123" i="30"/>
  <c r="P123" i="30"/>
  <c r="Y26" i="30"/>
  <c r="L70" i="30"/>
  <c r="AH41" i="30"/>
  <c r="AH55" i="30"/>
  <c r="F55" i="30"/>
  <c r="G55" i="30" s="1"/>
  <c r="F62" i="30"/>
  <c r="G62" i="30" s="1"/>
  <c r="AH62" i="30"/>
  <c r="A9" i="30"/>
  <c r="N8" i="30"/>
  <c r="M8" i="30"/>
  <c r="D15" i="30"/>
  <c r="AG30" i="30"/>
  <c r="M88" i="30"/>
  <c r="N22" i="30"/>
  <c r="M22" i="30"/>
  <c r="L22" i="30"/>
  <c r="N111" i="30"/>
  <c r="AH20" i="30"/>
  <c r="AH14" i="30"/>
  <c r="A50" i="30"/>
  <c r="AH49" i="30"/>
  <c r="R70" i="28"/>
  <c r="P70" i="28"/>
  <c r="P37" i="28"/>
  <c r="AU37" i="28"/>
  <c r="N44" i="28"/>
  <c r="M44" i="28"/>
  <c r="L44" i="28"/>
  <c r="L33" i="28"/>
  <c r="N20" i="28"/>
  <c r="L20" i="28"/>
  <c r="L14" i="28"/>
  <c r="R29" i="28"/>
  <c r="D58" i="28"/>
  <c r="R102" i="28"/>
  <c r="Q102" i="28"/>
  <c r="BA102" i="28" s="1"/>
  <c r="S102" i="28"/>
  <c r="S124" i="28"/>
  <c r="AE124" i="28" a="1"/>
  <c r="AE124" i="28" s="1"/>
  <c r="R39" i="28"/>
  <c r="R10" i="28"/>
  <c r="F101" i="28"/>
  <c r="G101" i="28" s="1"/>
  <c r="D40" i="28"/>
  <c r="L89" i="28"/>
  <c r="L68" i="28"/>
  <c r="N68" i="28"/>
  <c r="N6" i="28"/>
  <c r="Z39" i="28"/>
  <c r="AZ39" i="28" s="1"/>
  <c r="D59" i="28"/>
  <c r="A59" i="28"/>
  <c r="A32" i="28"/>
  <c r="F32" i="28"/>
  <c r="G32" i="28" s="1"/>
  <c r="D31" i="28"/>
  <c r="L82" i="28"/>
  <c r="F45" i="28"/>
  <c r="G45" i="28" s="1"/>
  <c r="AA45" i="28" s="1"/>
  <c r="M108" i="28"/>
  <c r="N108" i="28"/>
  <c r="AH53" i="28"/>
  <c r="AH11" i="28"/>
  <c r="A71" i="28"/>
  <c r="AU47" i="28"/>
  <c r="V10" i="28"/>
  <c r="AY10" i="28" s="1"/>
  <c r="Z10" i="28"/>
  <c r="AZ10" i="28" s="1"/>
  <c r="D64" i="28"/>
  <c r="A64" i="28"/>
  <c r="D10" i="28"/>
  <c r="A10" i="28"/>
  <c r="BC10" i="28" s="1"/>
  <c r="M106" i="28"/>
  <c r="N106" i="28"/>
  <c r="N98" i="28"/>
  <c r="M98" i="28"/>
  <c r="L98" i="28"/>
  <c r="M121" i="28"/>
  <c r="L125" i="28"/>
  <c r="M125" i="28"/>
  <c r="F94" i="28"/>
  <c r="G94" i="28" s="1"/>
  <c r="F63" i="28"/>
  <c r="G63" i="28" s="1"/>
  <c r="AU63" i="28" s="1"/>
  <c r="A7" i="28"/>
  <c r="D7" i="28"/>
  <c r="F2" i="28"/>
  <c r="G2" i="28" s="1"/>
  <c r="Y2" i="28" s="1"/>
  <c r="N46" i="28"/>
  <c r="AU48" i="28"/>
  <c r="N51" i="28"/>
  <c r="M51" i="28"/>
  <c r="N11" i="28"/>
  <c r="M107" i="28"/>
  <c r="N107" i="28"/>
  <c r="M53" i="12"/>
  <c r="L53" i="12"/>
  <c r="A10" i="12"/>
  <c r="BC10" i="12" s="1"/>
  <c r="A6" i="12"/>
  <c r="D6" i="12"/>
  <c r="A106" i="12"/>
  <c r="BC106" i="12" s="1"/>
  <c r="D106" i="12"/>
  <c r="M62" i="12"/>
  <c r="N45" i="12"/>
  <c r="L39" i="12"/>
  <c r="N39" i="12"/>
  <c r="D72" i="12"/>
  <c r="A72" i="12"/>
  <c r="M69" i="12"/>
  <c r="F110" i="12"/>
  <c r="G110" i="12" s="1"/>
  <c r="A98" i="12"/>
  <c r="BC98" i="12" s="1"/>
  <c r="D98" i="12"/>
  <c r="N108" i="12"/>
  <c r="L73" i="12"/>
  <c r="L16" i="12"/>
  <c r="N37" i="12"/>
  <c r="L15" i="12"/>
  <c r="AH9" i="12"/>
  <c r="D12" i="47"/>
  <c r="A12" i="47"/>
  <c r="AB118" i="47"/>
  <c r="Y36" i="47"/>
  <c r="R36" i="47"/>
  <c r="D7" i="45"/>
  <c r="A7" i="45"/>
  <c r="D61" i="45"/>
  <c r="A61" i="45"/>
  <c r="AA7" i="45"/>
  <c r="D33" i="45"/>
  <c r="A33" i="45"/>
  <c r="A51" i="44"/>
  <c r="D51" i="44"/>
  <c r="A11" i="44"/>
  <c r="D11" i="44"/>
  <c r="A31" i="44"/>
  <c r="D31" i="44"/>
  <c r="A60" i="44"/>
  <c r="D60" i="44"/>
  <c r="A38" i="44"/>
  <c r="D38" i="44"/>
  <c r="A60" i="43"/>
  <c r="D60" i="43"/>
  <c r="A5" i="43"/>
  <c r="D5" i="43"/>
  <c r="D29" i="43"/>
  <c r="A29" i="43"/>
  <c r="D52" i="43"/>
  <c r="A52" i="43"/>
  <c r="D13" i="43"/>
  <c r="A13" i="43"/>
  <c r="A37" i="43"/>
  <c r="D37" i="43"/>
  <c r="D45" i="43"/>
  <c r="A45" i="43"/>
  <c r="D93" i="42"/>
  <c r="A93" i="42"/>
  <c r="U35" i="42"/>
  <c r="AB35" i="42"/>
  <c r="Z35" i="42"/>
  <c r="AZ35" i="42" s="1"/>
  <c r="P35" i="42"/>
  <c r="D94" i="42"/>
  <c r="A94" i="42"/>
  <c r="P36" i="42"/>
  <c r="AE36" i="42" a="1"/>
  <c r="AE36" i="42" s="1"/>
  <c r="AB36" i="42"/>
  <c r="D36" i="42"/>
  <c r="A36" i="42"/>
  <c r="D123" i="42"/>
  <c r="A123" i="42"/>
  <c r="D60" i="42"/>
  <c r="A60" i="42"/>
  <c r="A59" i="42"/>
  <c r="D59" i="42"/>
  <c r="D124" i="42"/>
  <c r="A124" i="42"/>
  <c r="A12" i="42"/>
  <c r="D12" i="42"/>
  <c r="AE46" i="41" a="1"/>
  <c r="AE46" i="41" s="1"/>
  <c r="D30" i="41"/>
  <c r="A30" i="41"/>
  <c r="A46" i="41"/>
  <c r="D54" i="41"/>
  <c r="A54" i="41"/>
  <c r="D14" i="41"/>
  <c r="A14" i="41"/>
  <c r="D38" i="41"/>
  <c r="A38" i="41"/>
  <c r="A22" i="41"/>
  <c r="D22" i="41"/>
  <c r="A62" i="41"/>
  <c r="D62" i="41"/>
  <c r="Z22" i="41"/>
  <c r="AZ22" i="41" s="1"/>
  <c r="D127" i="41"/>
  <c r="A127" i="41"/>
  <c r="D6" i="41"/>
  <c r="A6" i="41"/>
  <c r="D73" i="41"/>
  <c r="A73" i="41"/>
  <c r="A60" i="40"/>
  <c r="D60" i="40"/>
  <c r="D4" i="40"/>
  <c r="A4" i="40"/>
  <c r="A108" i="40"/>
  <c r="D108" i="40"/>
  <c r="A12" i="40"/>
  <c r="D12" i="40"/>
  <c r="A52" i="40"/>
  <c r="D52" i="40"/>
  <c r="A44" i="40"/>
  <c r="D44" i="40"/>
  <c r="AU36" i="40"/>
  <c r="Z36" i="40"/>
  <c r="AZ36" i="40" s="1"/>
  <c r="D20" i="40"/>
  <c r="A20" i="40"/>
  <c r="D36" i="40"/>
  <c r="A36" i="40"/>
  <c r="D63" i="39"/>
  <c r="A63" i="39"/>
  <c r="D115" i="39"/>
  <c r="A115" i="39"/>
  <c r="A23" i="39"/>
  <c r="D23" i="39"/>
  <c r="D39" i="39"/>
  <c r="A39" i="39"/>
  <c r="A25" i="38"/>
  <c r="D25" i="38"/>
  <c r="A41" i="38"/>
  <c r="D41" i="38"/>
  <c r="Q49" i="38"/>
  <c r="BA49" i="38" s="1"/>
  <c r="AA49" i="38"/>
  <c r="AU49" i="38"/>
  <c r="V49" i="38"/>
  <c r="AY49" i="38" s="1"/>
  <c r="W49" i="38"/>
  <c r="A65" i="38"/>
  <c r="A9" i="38"/>
  <c r="D9" i="38"/>
  <c r="A33" i="38"/>
  <c r="D33" i="38"/>
  <c r="A17" i="38"/>
  <c r="D17" i="38"/>
  <c r="D49" i="38"/>
  <c r="A49" i="38"/>
  <c r="D127" i="38"/>
  <c r="A127" i="38"/>
  <c r="V33" i="38"/>
  <c r="AY33" i="38" s="1"/>
  <c r="Y33" i="38"/>
  <c r="D57" i="38"/>
  <c r="A57" i="38"/>
  <c r="A104" i="37"/>
  <c r="D104" i="37"/>
  <c r="A43" i="37"/>
  <c r="D43" i="37"/>
  <c r="D123" i="37"/>
  <c r="A123" i="37"/>
  <c r="A28" i="37"/>
  <c r="D28" i="37"/>
  <c r="A50" i="37"/>
  <c r="D50" i="37"/>
  <c r="A37" i="37"/>
  <c r="D37" i="37"/>
  <c r="A69" i="37"/>
  <c r="D69" i="37"/>
  <c r="D38" i="36"/>
  <c r="A38" i="36"/>
  <c r="D78" i="36"/>
  <c r="A78" i="36"/>
  <c r="A109" i="36"/>
  <c r="D109" i="36"/>
  <c r="A9" i="36"/>
  <c r="D9" i="36"/>
  <c r="A24" i="36"/>
  <c r="A31" i="36"/>
  <c r="D31" i="36"/>
  <c r="D32" i="36"/>
  <c r="A32" i="36"/>
  <c r="A113" i="36"/>
  <c r="D113" i="36"/>
  <c r="D107" i="36"/>
  <c r="A107" i="36"/>
  <c r="AU31" i="36"/>
  <c r="A48" i="36"/>
  <c r="D48" i="36"/>
  <c r="R107" i="36"/>
  <c r="D61" i="36"/>
  <c r="A61" i="36"/>
  <c r="R61" i="36"/>
  <c r="AA61" i="36"/>
  <c r="Y61" i="36"/>
  <c r="U61" i="36"/>
  <c r="D24" i="35"/>
  <c r="A24" i="35"/>
  <c r="D9" i="35"/>
  <c r="A9" i="35"/>
  <c r="D15" i="35"/>
  <c r="A15" i="35"/>
  <c r="A10" i="35"/>
  <c r="D10" i="35"/>
  <c r="D57" i="35"/>
  <c r="A57" i="35"/>
  <c r="D60" i="35"/>
  <c r="A60" i="35"/>
  <c r="D115" i="35"/>
  <c r="A115" i="35"/>
  <c r="A65" i="35"/>
  <c r="D65" i="35"/>
  <c r="D44" i="35"/>
  <c r="A44" i="35"/>
  <c r="D37" i="35"/>
  <c r="A37" i="35"/>
  <c r="AB65" i="35"/>
  <c r="D58" i="34"/>
  <c r="A58" i="34"/>
  <c r="D28" i="34"/>
  <c r="A28" i="34"/>
  <c r="D12" i="34"/>
  <c r="A12" i="34"/>
  <c r="D16" i="34"/>
  <c r="A16" i="34"/>
  <c r="R40" i="34"/>
  <c r="P40" i="34"/>
  <c r="A94" i="34"/>
  <c r="D94" i="34"/>
  <c r="D40" i="34"/>
  <c r="A40" i="34"/>
  <c r="A34" i="34"/>
  <c r="D34" i="34"/>
  <c r="D89" i="34"/>
  <c r="A89" i="34"/>
  <c r="D127" i="34"/>
  <c r="A127" i="34"/>
  <c r="P127" i="34"/>
  <c r="D32" i="34"/>
  <c r="A32" i="34"/>
  <c r="A36" i="34"/>
  <c r="D36" i="34"/>
  <c r="D123" i="34"/>
  <c r="A123" i="34"/>
  <c r="A10" i="33"/>
  <c r="D10" i="33"/>
  <c r="A53" i="33"/>
  <c r="D53" i="33"/>
  <c r="D65" i="33"/>
  <c r="A65" i="33"/>
  <c r="A30" i="33"/>
  <c r="D30" i="33"/>
  <c r="A103" i="33"/>
  <c r="D103" i="33"/>
  <c r="D5" i="33"/>
  <c r="A5" i="33"/>
  <c r="D59" i="33"/>
  <c r="A59" i="33"/>
  <c r="D54" i="33"/>
  <c r="A54" i="33"/>
  <c r="A12" i="32"/>
  <c r="D12" i="32"/>
  <c r="A46" i="32"/>
  <c r="D46" i="32"/>
  <c r="D40" i="32"/>
  <c r="A40" i="32"/>
  <c r="Y11" i="32"/>
  <c r="AB11" i="32"/>
  <c r="V11" i="32"/>
  <c r="AY11" i="32" s="1"/>
  <c r="AU11" i="32"/>
  <c r="Q11" i="32"/>
  <c r="BA11" i="32" s="1"/>
  <c r="P11" i="32"/>
  <c r="D54" i="32"/>
  <c r="A54" i="32"/>
  <c r="A61" i="32"/>
  <c r="D61" i="32"/>
  <c r="D47" i="32"/>
  <c r="A47" i="32"/>
  <c r="S61" i="32"/>
  <c r="D111" i="32"/>
  <c r="A111" i="32"/>
  <c r="Q111" i="32"/>
  <c r="BA111" i="32" s="1"/>
  <c r="D5" i="32"/>
  <c r="A5" i="32"/>
  <c r="AU20" i="31"/>
  <c r="P20" i="31"/>
  <c r="D52" i="31"/>
  <c r="A52" i="31"/>
  <c r="D87" i="31"/>
  <c r="A87" i="31"/>
  <c r="D21" i="31"/>
  <c r="A21" i="31"/>
  <c r="D59" i="31"/>
  <c r="A59" i="31"/>
  <c r="A15" i="31"/>
  <c r="D15" i="31"/>
  <c r="D20" i="31"/>
  <c r="A20" i="31"/>
  <c r="A56" i="30"/>
  <c r="D56" i="30"/>
  <c r="D62" i="30"/>
  <c r="A62" i="30"/>
  <c r="D48" i="30"/>
  <c r="A48" i="30"/>
  <c r="D95" i="30"/>
  <c r="A95" i="30"/>
  <c r="A20" i="30"/>
  <c r="D20" i="30"/>
  <c r="A21" i="30"/>
  <c r="D21" i="30"/>
  <c r="D89" i="30"/>
  <c r="A89" i="30"/>
  <c r="D41" i="30"/>
  <c r="A41" i="30"/>
  <c r="A26" i="28"/>
  <c r="BC26" i="28" s="1"/>
  <c r="D26" i="28"/>
  <c r="D67" i="28"/>
  <c r="A67" i="28"/>
  <c r="A21" i="28"/>
  <c r="D21" i="28"/>
  <c r="D22" i="28"/>
  <c r="A22" i="28"/>
  <c r="D11" i="28"/>
  <c r="A11" i="28"/>
  <c r="W32" i="28"/>
  <c r="Z32" i="28"/>
  <c r="AZ32" i="28" s="1"/>
  <c r="A14" i="28"/>
  <c r="D14" i="28"/>
  <c r="D2" i="28"/>
  <c r="A2" i="28"/>
  <c r="BC2" i="28" s="1"/>
  <c r="D94" i="28"/>
  <c r="A94" i="28"/>
  <c r="A40" i="28"/>
  <c r="A95" i="28"/>
  <c r="D95" i="28"/>
  <c r="D41" i="28"/>
  <c r="A41" i="28"/>
  <c r="D98" i="28"/>
  <c r="A98" i="28"/>
  <c r="BC98" i="28" s="1"/>
  <c r="D72" i="28"/>
  <c r="A72" i="28"/>
  <c r="D25" i="28"/>
  <c r="A25" i="28"/>
  <c r="D53" i="28"/>
  <c r="A53" i="28"/>
  <c r="A101" i="28"/>
  <c r="D101" i="28"/>
  <c r="A45" i="28"/>
  <c r="D45" i="28"/>
  <c r="A66" i="12"/>
  <c r="BC66" i="12" s="1"/>
  <c r="D66" i="12"/>
  <c r="A74" i="12"/>
  <c r="BC74" i="12" s="1"/>
  <c r="D74" i="12"/>
  <c r="A35" i="12"/>
  <c r="D35" i="12"/>
  <c r="A110" i="12"/>
  <c r="D110" i="12"/>
  <c r="A78" i="12"/>
  <c r="D78" i="12"/>
  <c r="D39" i="12"/>
  <c r="A39" i="12"/>
  <c r="AA2" i="28"/>
  <c r="AB2" i="28"/>
  <c r="AU15" i="59"/>
  <c r="N47" i="59"/>
  <c r="L47" i="59"/>
  <c r="P31" i="59"/>
  <c r="Q90" i="59"/>
  <c r="BA90" i="59" s="1"/>
  <c r="V90" i="59"/>
  <c r="AY90" i="59" s="1"/>
  <c r="L91" i="59"/>
  <c r="N91" i="59"/>
  <c r="W77" i="59"/>
  <c r="U77" i="59"/>
  <c r="AE77" i="59" a="1"/>
  <c r="AE77" i="59" s="1"/>
  <c r="D63" i="59"/>
  <c r="A119" i="59"/>
  <c r="P20" i="59"/>
  <c r="L98" i="59"/>
  <c r="N98" i="59"/>
  <c r="AH27" i="59"/>
  <c r="L19" i="59"/>
  <c r="L35" i="59"/>
  <c r="M35" i="59"/>
  <c r="N35" i="59"/>
  <c r="N39" i="59"/>
  <c r="N13" i="59"/>
  <c r="M13" i="59"/>
  <c r="L13" i="59"/>
  <c r="S20" i="59"/>
  <c r="AA20" i="59"/>
  <c r="L20" i="59"/>
  <c r="N20" i="59"/>
  <c r="L69" i="59"/>
  <c r="N69" i="59"/>
  <c r="M69" i="59"/>
  <c r="F48" i="59"/>
  <c r="G48" i="59" s="1"/>
  <c r="N11" i="59"/>
  <c r="M11" i="59"/>
  <c r="L11" i="59"/>
  <c r="N3" i="59"/>
  <c r="L3" i="59"/>
  <c r="N119" i="59"/>
  <c r="L119" i="59"/>
  <c r="D55" i="59"/>
  <c r="A55" i="59"/>
  <c r="M119" i="59"/>
  <c r="AG69" i="59"/>
  <c r="F69" i="59"/>
  <c r="G69" i="59" s="1"/>
  <c r="AA69" i="59" s="1"/>
  <c r="AG62" i="59"/>
  <c r="AH62" i="59"/>
  <c r="N34" i="59"/>
  <c r="L34" i="59"/>
  <c r="L26" i="59"/>
  <c r="M26" i="59"/>
  <c r="N26" i="59"/>
  <c r="A47" i="59"/>
  <c r="D47" i="59"/>
  <c r="A23" i="59"/>
  <c r="D23" i="59"/>
  <c r="A31" i="59"/>
  <c r="A79" i="59"/>
  <c r="M5" i="59"/>
  <c r="L5" i="59"/>
  <c r="M87" i="59"/>
  <c r="L87" i="59"/>
  <c r="AG55" i="59"/>
  <c r="D11" i="59"/>
  <c r="A11" i="59"/>
  <c r="D60" i="59"/>
  <c r="A60" i="59"/>
  <c r="D52" i="59"/>
  <c r="A52" i="59"/>
  <c r="A44" i="59"/>
  <c r="D44" i="59"/>
  <c r="D12" i="59"/>
  <c r="A12" i="59"/>
  <c r="F55" i="59"/>
  <c r="G55" i="59" s="1"/>
  <c r="P70" i="59"/>
  <c r="AA70" i="59"/>
  <c r="N24" i="59"/>
  <c r="AG4" i="59"/>
  <c r="L55" i="59"/>
  <c r="R15" i="59"/>
  <c r="W15" i="59"/>
  <c r="AA15" i="59"/>
  <c r="AE15" i="59" a="1"/>
  <c r="AE15" i="59" s="1"/>
  <c r="Q15" i="59"/>
  <c r="BA15" i="59" s="1"/>
  <c r="BB15" i="59" s="1"/>
  <c r="Y15" i="59"/>
  <c r="U15" i="59"/>
  <c r="P15" i="59"/>
  <c r="S15" i="59"/>
  <c r="S120" i="59"/>
  <c r="U120" i="59"/>
  <c r="Y107" i="59"/>
  <c r="V107" i="59"/>
  <c r="AY107" i="59" s="1"/>
  <c r="W107" i="59"/>
  <c r="AB107" i="59"/>
  <c r="U107" i="59"/>
  <c r="AA107" i="59"/>
  <c r="AE107" i="59" a="1"/>
  <c r="AE107" i="59" s="1"/>
  <c r="Y77" i="59"/>
  <c r="AB77" i="59"/>
  <c r="AA77" i="59"/>
  <c r="Z77" i="59"/>
  <c r="AZ77" i="59" s="1"/>
  <c r="W81" i="59"/>
  <c r="AH29" i="59"/>
  <c r="M51" i="59"/>
  <c r="AG51" i="59" s="1"/>
  <c r="L51" i="59"/>
  <c r="N51" i="59"/>
  <c r="N44" i="59"/>
  <c r="M44" i="59"/>
  <c r="L44" i="59"/>
  <c r="D57" i="59"/>
  <c r="AG20" i="59"/>
  <c r="M80" i="59"/>
  <c r="L23" i="59"/>
  <c r="N23" i="59"/>
  <c r="M23" i="59"/>
  <c r="AG23" i="59" s="1"/>
  <c r="M106" i="59"/>
  <c r="N106" i="59"/>
  <c r="L106" i="59"/>
  <c r="F35" i="59"/>
  <c r="G35" i="59" s="1"/>
  <c r="AH35" i="59"/>
  <c r="N37" i="59"/>
  <c r="R2" i="59"/>
  <c r="P2" i="59"/>
  <c r="N28" i="59"/>
  <c r="L28" i="59"/>
  <c r="Z36" i="59"/>
  <c r="AZ36" i="59" s="1"/>
  <c r="N114" i="59"/>
  <c r="V122" i="59"/>
  <c r="AY122" i="59" s="1"/>
  <c r="AE122" i="59" a="1"/>
  <c r="AE122" i="59" s="1"/>
  <c r="U122" i="59"/>
  <c r="Y122" i="59"/>
  <c r="F56" i="59"/>
  <c r="G56" i="59" s="1"/>
  <c r="M100" i="59"/>
  <c r="R8" i="59"/>
  <c r="AA31" i="59"/>
  <c r="Y8" i="59"/>
  <c r="AG68" i="59"/>
  <c r="F68" i="59"/>
  <c r="G68" i="59" s="1"/>
  <c r="S68" i="59" s="1"/>
  <c r="L30" i="59"/>
  <c r="N30" i="59"/>
  <c r="M15" i="59"/>
  <c r="N15" i="59"/>
  <c r="N7" i="59"/>
  <c r="L7" i="59"/>
  <c r="M7" i="59"/>
  <c r="AG7" i="59" s="1"/>
  <c r="AG63" i="59"/>
  <c r="N27" i="59"/>
  <c r="N31" i="59"/>
  <c r="M54" i="59"/>
  <c r="AG54" i="59" s="1"/>
  <c r="L79" i="59"/>
  <c r="L83" i="59"/>
  <c r="M128" i="59"/>
  <c r="L54" i="59"/>
  <c r="M79" i="59"/>
  <c r="A114" i="59"/>
  <c r="A95" i="59"/>
  <c r="D98" i="59"/>
  <c r="D103" i="59"/>
  <c r="A126" i="59"/>
  <c r="A71" i="59"/>
  <c r="A90" i="59"/>
  <c r="D101" i="59"/>
  <c r="D94" i="59"/>
  <c r="A99" i="59"/>
  <c r="A67" i="59"/>
  <c r="A125" i="59"/>
  <c r="D69" i="59"/>
  <c r="D123" i="59"/>
  <c r="A123" i="59"/>
  <c r="A69" i="59"/>
  <c r="A101" i="59"/>
  <c r="A94" i="59"/>
  <c r="D99" i="59"/>
  <c r="A103" i="59"/>
  <c r="D92" i="59"/>
  <c r="A98" i="59"/>
  <c r="D95" i="59"/>
  <c r="A96" i="59"/>
  <c r="A122" i="59"/>
  <c r="D125" i="59"/>
  <c r="D124" i="59"/>
  <c r="A124" i="59"/>
  <c r="A72" i="59"/>
  <c r="D90" i="59"/>
  <c r="D126" i="59"/>
  <c r="D67" i="59"/>
  <c r="D71" i="59"/>
  <c r="D100" i="59"/>
  <c r="A100" i="59"/>
  <c r="D70" i="59"/>
  <c r="A70" i="59"/>
  <c r="D102" i="59"/>
  <c r="A102" i="59"/>
  <c r="D91" i="59"/>
  <c r="A91" i="59"/>
  <c r="A93" i="59"/>
  <c r="D93" i="59"/>
  <c r="A68" i="59"/>
  <c r="D68" i="59"/>
  <c r="A92" i="59"/>
  <c r="A128" i="59"/>
  <c r="A127" i="59"/>
  <c r="D127" i="59"/>
  <c r="D72" i="59"/>
  <c r="D122" i="59"/>
  <c r="BD2" i="28" l="1" a="1"/>
  <c r="BD2" i="28" s="1"/>
  <c r="AX2" i="12"/>
  <c r="F2" i="12"/>
  <c r="G2" i="12" s="1"/>
  <c r="N69" i="12"/>
  <c r="AG27" i="12"/>
  <c r="AH24" i="12"/>
  <c r="N126" i="12"/>
  <c r="F66" i="12"/>
  <c r="G66" i="12" s="1"/>
  <c r="F78" i="12"/>
  <c r="G78" i="12" s="1"/>
  <c r="AH6" i="12"/>
  <c r="M62" i="57"/>
  <c r="N62" i="57"/>
  <c r="L62" i="57"/>
  <c r="W2" i="57"/>
  <c r="AA2" i="57"/>
  <c r="L124" i="57"/>
  <c r="BD125" i="57" s="1" a="1"/>
  <c r="BD125" i="57" s="1"/>
  <c r="N124" i="57"/>
  <c r="N37" i="57"/>
  <c r="M37" i="57"/>
  <c r="L37" i="57"/>
  <c r="U70" i="57"/>
  <c r="Z70" i="57"/>
  <c r="AZ70" i="57" s="1"/>
  <c r="L70" i="57"/>
  <c r="Y18" i="57"/>
  <c r="AA18" i="57"/>
  <c r="AU18" i="57"/>
  <c r="P18" i="57"/>
  <c r="V18" i="57"/>
  <c r="AY18" i="57" s="1"/>
  <c r="N30" i="57"/>
  <c r="M30" i="57"/>
  <c r="L30" i="57"/>
  <c r="L126" i="57"/>
  <c r="BD129" i="57" s="1" a="1"/>
  <c r="BD129" i="57" s="1"/>
  <c r="N117" i="57"/>
  <c r="U44" i="57"/>
  <c r="AU36" i="57"/>
  <c r="Y49" i="57"/>
  <c r="V117" i="57"/>
  <c r="AY117" i="57" s="1"/>
  <c r="P9" i="57"/>
  <c r="U75" i="57"/>
  <c r="U17" i="57"/>
  <c r="V101" i="57"/>
  <c r="AY101" i="57" s="1"/>
  <c r="BB101" i="57" s="1"/>
  <c r="M126" i="57"/>
  <c r="R93" i="57"/>
  <c r="Z85" i="57"/>
  <c r="AZ85" i="57" s="1"/>
  <c r="N93" i="57"/>
  <c r="N61" i="57"/>
  <c r="R70" i="57"/>
  <c r="AH29" i="57"/>
  <c r="AE63" i="57" a="1"/>
  <c r="AE63" i="57" s="1"/>
  <c r="M5" i="57"/>
  <c r="P40" i="57"/>
  <c r="N14" i="57"/>
  <c r="Z94" i="57"/>
  <c r="AZ94" i="57" s="1"/>
  <c r="AE44" i="57" a="1"/>
  <c r="AE44" i="57" s="1"/>
  <c r="U49" i="57"/>
  <c r="AB17" i="57"/>
  <c r="AB44" i="57"/>
  <c r="S36" i="57"/>
  <c r="AE49" i="57" a="1"/>
  <c r="AE49" i="57" s="1"/>
  <c r="Z117" i="57"/>
  <c r="AZ117" i="57" s="1"/>
  <c r="W117" i="57"/>
  <c r="AU9" i="57"/>
  <c r="V75" i="57"/>
  <c r="AY75" i="57" s="1"/>
  <c r="Y101" i="57"/>
  <c r="V93" i="57"/>
  <c r="AY93" i="57" s="1"/>
  <c r="AG66" i="57"/>
  <c r="Y63" i="57"/>
  <c r="S40" i="57"/>
  <c r="Z17" i="57"/>
  <c r="AZ17" i="57" s="1"/>
  <c r="V110" i="57"/>
  <c r="AY110" i="57" s="1"/>
  <c r="U101" i="57"/>
  <c r="AU44" i="57"/>
  <c r="U36" i="57"/>
  <c r="AU49" i="57"/>
  <c r="AB117" i="57"/>
  <c r="Y117" i="57"/>
  <c r="Q9" i="57"/>
  <c r="BA9" i="57" s="1"/>
  <c r="Z75" i="57"/>
  <c r="AZ75" i="57" s="1"/>
  <c r="Z101" i="57"/>
  <c r="AZ101" i="57" s="1"/>
  <c r="M125" i="57"/>
  <c r="AB85" i="57"/>
  <c r="U85" i="57"/>
  <c r="AG59" i="57"/>
  <c r="L45" i="57"/>
  <c r="M38" i="57"/>
  <c r="Z63" i="57"/>
  <c r="AZ63" i="57" s="1"/>
  <c r="M46" i="57"/>
  <c r="W94" i="57"/>
  <c r="N85" i="57"/>
  <c r="AA49" i="57"/>
  <c r="S9" i="57"/>
  <c r="W44" i="57"/>
  <c r="W49" i="57"/>
  <c r="AA75" i="57"/>
  <c r="L125" i="57"/>
  <c r="AA94" i="57"/>
  <c r="Q110" i="57"/>
  <c r="BA110" i="57" s="1"/>
  <c r="BB110" i="57" s="1"/>
  <c r="V85" i="57"/>
  <c r="AY85" i="57" s="1"/>
  <c r="L93" i="57"/>
  <c r="L54" i="57"/>
  <c r="M53" i="57"/>
  <c r="M45" i="57"/>
  <c r="L38" i="57"/>
  <c r="AB63" i="57"/>
  <c r="N46" i="57"/>
  <c r="F7" i="57"/>
  <c r="G7" i="57" s="1"/>
  <c r="W7" i="57" s="1"/>
  <c r="F100" i="57"/>
  <c r="G100" i="57" s="1"/>
  <c r="W102" i="57"/>
  <c r="AA63" i="57"/>
  <c r="F108" i="57"/>
  <c r="G108" i="57" s="1"/>
  <c r="U63" i="57"/>
  <c r="AA101" i="57"/>
  <c r="F82" i="57"/>
  <c r="G82" i="57" s="1"/>
  <c r="Q82" i="57" s="1"/>
  <c r="BA82" i="57" s="1"/>
  <c r="M93" i="57"/>
  <c r="N54" i="57"/>
  <c r="F124" i="57"/>
  <c r="G124" i="57" s="1"/>
  <c r="AH43" i="12"/>
  <c r="N30" i="12"/>
  <c r="N62" i="12"/>
  <c r="L70" i="12"/>
  <c r="L55" i="12"/>
  <c r="F15" i="12"/>
  <c r="G15" i="12" s="1"/>
  <c r="P15" i="12" s="1"/>
  <c r="M14" i="12"/>
  <c r="AG14" i="12" s="1"/>
  <c r="AH34" i="12"/>
  <c r="BD82" i="59" a="1"/>
  <c r="BD82" i="59" s="1"/>
  <c r="BD18" i="59" a="1"/>
  <c r="BD18" i="59" s="1"/>
  <c r="BD90" i="59" a="1"/>
  <c r="BD90" i="59" s="1"/>
  <c r="BD26" i="59" a="1"/>
  <c r="BD26" i="59" s="1"/>
  <c r="BD98" i="59" a="1"/>
  <c r="BD98" i="59" s="1"/>
  <c r="BD34" i="59" a="1"/>
  <c r="BD34" i="59" s="1"/>
  <c r="BD106" i="59" a="1"/>
  <c r="BD106" i="59" s="1"/>
  <c r="BD42" i="59" a="1"/>
  <c r="BD42" i="59" s="1"/>
  <c r="BD114" i="59" a="1"/>
  <c r="BD114" i="59" s="1"/>
  <c r="BD50" i="59" a="1"/>
  <c r="BD50" i="59" s="1"/>
  <c r="BD122" i="59" a="1"/>
  <c r="BD122" i="59" s="1"/>
  <c r="BD58" i="59" a="1"/>
  <c r="BD58" i="59" s="1"/>
  <c r="BD66" i="59" a="1"/>
  <c r="BD66" i="59" s="1"/>
  <c r="BD2" i="59" a="1"/>
  <c r="BD2" i="59" s="1"/>
  <c r="BD74" i="59" a="1"/>
  <c r="BD74" i="59" s="1"/>
  <c r="BD10" i="59" a="1"/>
  <c r="BD10" i="59" s="1"/>
  <c r="BD117" i="59" a="1"/>
  <c r="BD117" i="59" s="1"/>
  <c r="BD53" i="59" a="1"/>
  <c r="BD53" i="59" s="1"/>
  <c r="BD125" i="59" a="1"/>
  <c r="BD125" i="59" s="1"/>
  <c r="BD61" i="59" a="1"/>
  <c r="BD61" i="59" s="1"/>
  <c r="BD69" i="59" a="1"/>
  <c r="BD69" i="59" s="1"/>
  <c r="BD5" i="59" a="1"/>
  <c r="BD5" i="59" s="1"/>
  <c r="BD77" i="59" a="1"/>
  <c r="BD77" i="59" s="1"/>
  <c r="BD13" i="59" a="1"/>
  <c r="BD13" i="59" s="1"/>
  <c r="BD85" i="59" a="1"/>
  <c r="BD85" i="59" s="1"/>
  <c r="BD21" i="59" a="1"/>
  <c r="BD21" i="59" s="1"/>
  <c r="BD93" i="59" a="1"/>
  <c r="BD93" i="59" s="1"/>
  <c r="BD29" i="59" a="1"/>
  <c r="BD29" i="59" s="1"/>
  <c r="BD101" i="59" a="1"/>
  <c r="BD101" i="59" s="1"/>
  <c r="BD37" i="59" a="1"/>
  <c r="BD37" i="59" s="1"/>
  <c r="BD109" i="59" a="1"/>
  <c r="BD109" i="59" s="1"/>
  <c r="BD45" i="59" a="1"/>
  <c r="BD45" i="59" s="1"/>
  <c r="BD104" i="59" a="1"/>
  <c r="BD104" i="59" s="1"/>
  <c r="BD40" i="59" a="1"/>
  <c r="BD40" i="59" s="1"/>
  <c r="BD112" i="59" a="1"/>
  <c r="BD112" i="59" s="1"/>
  <c r="BD48" i="59" a="1"/>
  <c r="BD48" i="59" s="1"/>
  <c r="BD120" i="59" a="1"/>
  <c r="BD120" i="59" s="1"/>
  <c r="BD56" i="59" a="1"/>
  <c r="BD56" i="59" s="1"/>
  <c r="BD128" i="59" a="1"/>
  <c r="BD128" i="59" s="1"/>
  <c r="BD64" i="59" a="1"/>
  <c r="BD64" i="59" s="1"/>
  <c r="BD72" i="59" a="1"/>
  <c r="BD72" i="59" s="1"/>
  <c r="BD8" i="59" a="1"/>
  <c r="BD8" i="59" s="1"/>
  <c r="BD80" i="59" a="1"/>
  <c r="BD80" i="59" s="1"/>
  <c r="BD16" i="59" a="1"/>
  <c r="BD16" i="59" s="1"/>
  <c r="BD88" i="59" a="1"/>
  <c r="BD88" i="59" s="1"/>
  <c r="BD24" i="59" a="1"/>
  <c r="BD24" i="59" s="1"/>
  <c r="BD96" i="59" a="1"/>
  <c r="BD96" i="59" s="1"/>
  <c r="BD32" i="59" a="1"/>
  <c r="BD32" i="59" s="1"/>
  <c r="BD83" i="59" a="1"/>
  <c r="BD83" i="59" s="1"/>
  <c r="BD19" i="59" a="1"/>
  <c r="BD19" i="59" s="1"/>
  <c r="BD91" i="59" a="1"/>
  <c r="BD91" i="59" s="1"/>
  <c r="BD27" i="59" a="1"/>
  <c r="BD27" i="59" s="1"/>
  <c r="BD99" i="59" a="1"/>
  <c r="BD99" i="59" s="1"/>
  <c r="BD35" i="59" a="1"/>
  <c r="BD35" i="59" s="1"/>
  <c r="BD107" i="59" a="1"/>
  <c r="BD107" i="59" s="1"/>
  <c r="BD43" i="59" a="1"/>
  <c r="BD43" i="59" s="1"/>
  <c r="BD115" i="59" a="1"/>
  <c r="BD115" i="59" s="1"/>
  <c r="BD51" i="59" a="1"/>
  <c r="BD51" i="59" s="1"/>
  <c r="BD123" i="59" a="1"/>
  <c r="BD123" i="59" s="1"/>
  <c r="BD59" i="59" a="1"/>
  <c r="BD59" i="59" s="1"/>
  <c r="BD67" i="59" a="1"/>
  <c r="BD67" i="59" s="1"/>
  <c r="BD3" i="59" a="1"/>
  <c r="BD3" i="59" s="1"/>
  <c r="BD75" i="59" a="1"/>
  <c r="BD75" i="59" s="1"/>
  <c r="BD11" i="59" a="1"/>
  <c r="BD11" i="59" s="1"/>
  <c r="BD70" i="59" a="1"/>
  <c r="BD70" i="59" s="1"/>
  <c r="BD6" i="59" a="1"/>
  <c r="BD6" i="59" s="1"/>
  <c r="BD78" i="59" a="1"/>
  <c r="BD78" i="59" s="1"/>
  <c r="BD14" i="59" a="1"/>
  <c r="BD14" i="59" s="1"/>
  <c r="BD86" i="59" a="1"/>
  <c r="BD86" i="59" s="1"/>
  <c r="BD22" i="59" a="1"/>
  <c r="BD22" i="59" s="1"/>
  <c r="BD94" i="59" a="1"/>
  <c r="BD94" i="59" s="1"/>
  <c r="BD30" i="59" a="1"/>
  <c r="BD30" i="59" s="1"/>
  <c r="BD102" i="59" a="1"/>
  <c r="BD102" i="59" s="1"/>
  <c r="BD38" i="59" a="1"/>
  <c r="BD38" i="59" s="1"/>
  <c r="BD110" i="59" a="1"/>
  <c r="BD110" i="59" s="1"/>
  <c r="BD46" i="59" a="1"/>
  <c r="BD46" i="59" s="1"/>
  <c r="BD118" i="59" a="1"/>
  <c r="BD118" i="59" s="1"/>
  <c r="BD54" i="59" a="1"/>
  <c r="BD54" i="59" s="1"/>
  <c r="BD126" i="59" a="1"/>
  <c r="BD126" i="59" s="1"/>
  <c r="BD62" i="59" a="1"/>
  <c r="BD62" i="59" s="1"/>
  <c r="BD121" i="59" a="1"/>
  <c r="BD121" i="59" s="1"/>
  <c r="BD57" i="59" a="1"/>
  <c r="BD57" i="59" s="1"/>
  <c r="BD129" i="59" a="1"/>
  <c r="BD129" i="59" s="1"/>
  <c r="BD65" i="59" a="1"/>
  <c r="BD65" i="59" s="1"/>
  <c r="BD73" i="59" a="1"/>
  <c r="BD73" i="59" s="1"/>
  <c r="BD9" i="59" a="1"/>
  <c r="BD9" i="59" s="1"/>
  <c r="BD81" i="59" a="1"/>
  <c r="BD81" i="59" s="1"/>
  <c r="BD17" i="59" a="1"/>
  <c r="BD17" i="59" s="1"/>
  <c r="BD89" i="59" a="1"/>
  <c r="BD89" i="59" s="1"/>
  <c r="BD25" i="59" a="1"/>
  <c r="BD25" i="59" s="1"/>
  <c r="BD97" i="59" a="1"/>
  <c r="BD97" i="59" s="1"/>
  <c r="BD33" i="59" a="1"/>
  <c r="BD33" i="59" s="1"/>
  <c r="BD105" i="59" a="1"/>
  <c r="BD105" i="59" s="1"/>
  <c r="BD41" i="59" a="1"/>
  <c r="BD41" i="59" s="1"/>
  <c r="BD113" i="59" a="1"/>
  <c r="BD113" i="59" s="1"/>
  <c r="BD49" i="59" a="1"/>
  <c r="BD49" i="59" s="1"/>
  <c r="BD100" i="59" a="1"/>
  <c r="BD100" i="59" s="1"/>
  <c r="BD36" i="59" a="1"/>
  <c r="BD36" i="59" s="1"/>
  <c r="BD108" i="59" a="1"/>
  <c r="BD108" i="59" s="1"/>
  <c r="BD44" i="59" a="1"/>
  <c r="BD44" i="59" s="1"/>
  <c r="BD116" i="59" a="1"/>
  <c r="BD116" i="59" s="1"/>
  <c r="BD52" i="59" a="1"/>
  <c r="BD52" i="59" s="1"/>
  <c r="BD124" i="59" a="1"/>
  <c r="BD124" i="59" s="1"/>
  <c r="BD60" i="59" a="1"/>
  <c r="BD60" i="59" s="1"/>
  <c r="BD68" i="59" a="1"/>
  <c r="BD68" i="59" s="1"/>
  <c r="BD4" i="59" a="1"/>
  <c r="BD4" i="59" s="1"/>
  <c r="BD76" i="59" a="1"/>
  <c r="BD76" i="59" s="1"/>
  <c r="BD12" i="59" a="1"/>
  <c r="BD12" i="59" s="1"/>
  <c r="BD84" i="59" a="1"/>
  <c r="BD84" i="59" s="1"/>
  <c r="BD20" i="59" a="1"/>
  <c r="BD20" i="59" s="1"/>
  <c r="BD92" i="59" a="1"/>
  <c r="BD92" i="59" s="1"/>
  <c r="BD28" i="59" a="1"/>
  <c r="BD28" i="59" s="1"/>
  <c r="BD87" i="59" a="1"/>
  <c r="BD87" i="59" s="1"/>
  <c r="BD23" i="59" a="1"/>
  <c r="BD23" i="59" s="1"/>
  <c r="BD95" i="59" a="1"/>
  <c r="BD95" i="59" s="1"/>
  <c r="BD31" i="59" a="1"/>
  <c r="BD31" i="59" s="1"/>
  <c r="BD103" i="59" a="1"/>
  <c r="BD103" i="59" s="1"/>
  <c r="BD39" i="59" a="1"/>
  <c r="BD39" i="59" s="1"/>
  <c r="BD111" i="59" a="1"/>
  <c r="BD111" i="59" s="1"/>
  <c r="BD47" i="59" a="1"/>
  <c r="BD47" i="59" s="1"/>
  <c r="BD119" i="59" a="1"/>
  <c r="BD119" i="59" s="1"/>
  <c r="BD55" i="59" a="1"/>
  <c r="BD55" i="59" s="1"/>
  <c r="BD127" i="59" a="1"/>
  <c r="BD127" i="59" s="1"/>
  <c r="BD63" i="59" a="1"/>
  <c r="BD63" i="59" s="1"/>
  <c r="BD71" i="59" a="1"/>
  <c r="BD71" i="59" s="1"/>
  <c r="BD7" i="59" a="1"/>
  <c r="BD7" i="59" s="1"/>
  <c r="BD79" i="59" a="1"/>
  <c r="BD79" i="59" s="1"/>
  <c r="BD15" i="59" a="1"/>
  <c r="BD15" i="59" s="1"/>
  <c r="Z81" i="59"/>
  <c r="AZ81" i="59" s="1"/>
  <c r="S88" i="59"/>
  <c r="F58" i="59"/>
  <c r="G58" i="59" s="1"/>
  <c r="Q88" i="59"/>
  <c r="BA88" i="59" s="1"/>
  <c r="S128" i="59"/>
  <c r="AB88" i="59"/>
  <c r="M129" i="59"/>
  <c r="N97" i="59"/>
  <c r="Y81" i="59"/>
  <c r="AH58" i="59"/>
  <c r="F111" i="59"/>
  <c r="G111" i="59" s="1"/>
  <c r="P111" i="59" s="1"/>
  <c r="AA81" i="59"/>
  <c r="AE81" i="59" a="1"/>
  <c r="AE81" i="59" s="1"/>
  <c r="P81" i="59"/>
  <c r="AG58" i="59"/>
  <c r="F73" i="59"/>
  <c r="G73" i="59" s="1"/>
  <c r="R81" i="59"/>
  <c r="AH50" i="59"/>
  <c r="F10" i="59"/>
  <c r="G10" i="59" s="1"/>
  <c r="AH34" i="59"/>
  <c r="F129" i="59"/>
  <c r="G129" i="59" s="1"/>
  <c r="Q81" i="59"/>
  <c r="BA81" i="59" s="1"/>
  <c r="BB81" i="59" s="1"/>
  <c r="AH10" i="59"/>
  <c r="P89" i="59"/>
  <c r="L65" i="59"/>
  <c r="AG67" i="59"/>
  <c r="U81" i="59"/>
  <c r="BD104" i="58" a="1"/>
  <c r="BD104" i="58" s="1"/>
  <c r="BD40" i="58" a="1"/>
  <c r="BD40" i="58" s="1"/>
  <c r="BD112" i="58" a="1"/>
  <c r="BD112" i="58" s="1"/>
  <c r="BD48" i="58" a="1"/>
  <c r="BD48" i="58" s="1"/>
  <c r="BD120" i="58" a="1"/>
  <c r="BD120" i="58" s="1"/>
  <c r="BD56" i="58" a="1"/>
  <c r="BD56" i="58" s="1"/>
  <c r="BD128" i="58" a="1"/>
  <c r="BD128" i="58" s="1"/>
  <c r="BD64" i="58" a="1"/>
  <c r="BD64" i="58" s="1"/>
  <c r="BD72" i="58" a="1"/>
  <c r="BD72" i="58" s="1"/>
  <c r="BD8" i="58" a="1"/>
  <c r="BD8" i="58" s="1"/>
  <c r="BD80" i="58" a="1"/>
  <c r="BD80" i="58" s="1"/>
  <c r="BD16" i="58" a="1"/>
  <c r="BD16" i="58" s="1"/>
  <c r="BD88" i="58" a="1"/>
  <c r="BD88" i="58" s="1"/>
  <c r="BD24" i="58" a="1"/>
  <c r="BD24" i="58" s="1"/>
  <c r="BD96" i="58" a="1"/>
  <c r="BD96" i="58" s="1"/>
  <c r="BD32" i="58" a="1"/>
  <c r="BD32" i="58" s="1"/>
  <c r="BD100" i="58" a="1"/>
  <c r="BD100" i="58" s="1"/>
  <c r="BD36" i="58" a="1"/>
  <c r="BD36" i="58" s="1"/>
  <c r="BD108" i="58" a="1"/>
  <c r="BD108" i="58" s="1"/>
  <c r="BD44" i="58" a="1"/>
  <c r="BD44" i="58" s="1"/>
  <c r="BD116" i="58" a="1"/>
  <c r="BD116" i="58" s="1"/>
  <c r="BD52" i="58" a="1"/>
  <c r="BD52" i="58" s="1"/>
  <c r="BD124" i="58" a="1"/>
  <c r="BD124" i="58" s="1"/>
  <c r="BD60" i="58" a="1"/>
  <c r="BD60" i="58" s="1"/>
  <c r="BD68" i="58" a="1"/>
  <c r="BD68" i="58" s="1"/>
  <c r="BD4" i="58" a="1"/>
  <c r="BD4" i="58" s="1"/>
  <c r="BD76" i="58" a="1"/>
  <c r="BD76" i="58" s="1"/>
  <c r="BD12" i="58" a="1"/>
  <c r="BD12" i="58" s="1"/>
  <c r="BD84" i="58" a="1"/>
  <c r="BD84" i="58" s="1"/>
  <c r="BD20" i="58" a="1"/>
  <c r="BD20" i="58" s="1"/>
  <c r="BD92" i="58" a="1"/>
  <c r="BD92" i="58" s="1"/>
  <c r="BD28" i="58" a="1"/>
  <c r="BD28" i="58" s="1"/>
  <c r="BD70" i="58" a="1"/>
  <c r="BD70" i="58" s="1"/>
  <c r="BD6" i="58" a="1"/>
  <c r="BD6" i="58" s="1"/>
  <c r="BD78" i="58" a="1"/>
  <c r="BD78" i="58" s="1"/>
  <c r="BD14" i="58" a="1"/>
  <c r="BD14" i="58" s="1"/>
  <c r="BD86" i="58" a="1"/>
  <c r="BD86" i="58" s="1"/>
  <c r="BD22" i="58" a="1"/>
  <c r="BD22" i="58" s="1"/>
  <c r="BD94" i="58" a="1"/>
  <c r="BD94" i="58" s="1"/>
  <c r="BD30" i="58" a="1"/>
  <c r="BD30" i="58" s="1"/>
  <c r="BD102" i="58" a="1"/>
  <c r="BD102" i="58" s="1"/>
  <c r="BD38" i="58" a="1"/>
  <c r="BD38" i="58" s="1"/>
  <c r="BD110" i="58" a="1"/>
  <c r="BD110" i="58" s="1"/>
  <c r="BD46" i="58" a="1"/>
  <c r="BD46" i="58" s="1"/>
  <c r="BD118" i="58" a="1"/>
  <c r="BD118" i="58" s="1"/>
  <c r="BD54" i="58" a="1"/>
  <c r="BD54" i="58" s="1"/>
  <c r="BD126" i="58" a="1"/>
  <c r="BD126" i="58" s="1"/>
  <c r="BD62" i="58" a="1"/>
  <c r="BD62" i="58" s="1"/>
  <c r="BD82" i="58" a="1"/>
  <c r="BD82" i="58" s="1"/>
  <c r="BD18" i="58" a="1"/>
  <c r="BD18" i="58" s="1"/>
  <c r="BD90" i="58" a="1"/>
  <c r="BD90" i="58" s="1"/>
  <c r="BD26" i="58" a="1"/>
  <c r="BD26" i="58" s="1"/>
  <c r="BD98" i="58" a="1"/>
  <c r="BD98" i="58" s="1"/>
  <c r="BD34" i="58" a="1"/>
  <c r="BD34" i="58" s="1"/>
  <c r="BD106" i="58" a="1"/>
  <c r="BD106" i="58" s="1"/>
  <c r="BD42" i="58" a="1"/>
  <c r="BD42" i="58" s="1"/>
  <c r="BD114" i="58" a="1"/>
  <c r="BD114" i="58" s="1"/>
  <c r="BD50" i="58" a="1"/>
  <c r="BD50" i="58" s="1"/>
  <c r="BD122" i="58" a="1"/>
  <c r="BD122" i="58" s="1"/>
  <c r="BD58" i="58" a="1"/>
  <c r="BD58" i="58" s="1"/>
  <c r="BD66" i="58" a="1"/>
  <c r="BD66" i="58" s="1"/>
  <c r="BD2" i="58" a="1"/>
  <c r="BD2" i="58" s="1"/>
  <c r="BD74" i="58" a="1"/>
  <c r="BD74" i="58" s="1"/>
  <c r="BD10" i="58" a="1"/>
  <c r="BD10" i="58" s="1"/>
  <c r="BD117" i="58" a="1"/>
  <c r="BD117" i="58" s="1"/>
  <c r="BD53" i="58" a="1"/>
  <c r="BD53" i="58" s="1"/>
  <c r="BD125" i="58" a="1"/>
  <c r="BD125" i="58" s="1"/>
  <c r="BD61" i="58" a="1"/>
  <c r="BD61" i="58" s="1"/>
  <c r="BD69" i="58" a="1"/>
  <c r="BD69" i="58" s="1"/>
  <c r="BD5" i="58" a="1"/>
  <c r="BD5" i="58" s="1"/>
  <c r="BD77" i="58" a="1"/>
  <c r="BD77" i="58" s="1"/>
  <c r="BD13" i="58" a="1"/>
  <c r="BD13" i="58" s="1"/>
  <c r="BD85" i="58" a="1"/>
  <c r="BD85" i="58" s="1"/>
  <c r="BD21" i="58" a="1"/>
  <c r="BD21" i="58" s="1"/>
  <c r="BD93" i="58" a="1"/>
  <c r="BD93" i="58" s="1"/>
  <c r="BD29" i="58" a="1"/>
  <c r="BD29" i="58" s="1"/>
  <c r="BD101" i="58" a="1"/>
  <c r="BD101" i="58" s="1"/>
  <c r="BD37" i="58" a="1"/>
  <c r="BD37" i="58" s="1"/>
  <c r="BD109" i="58" a="1"/>
  <c r="BD109" i="58" s="1"/>
  <c r="BD45" i="58" a="1"/>
  <c r="BD45" i="58" s="1"/>
  <c r="BD87" i="58" a="1"/>
  <c r="BD87" i="58" s="1"/>
  <c r="BD23" i="58" a="1"/>
  <c r="BD23" i="58" s="1"/>
  <c r="BD95" i="58" a="1"/>
  <c r="BD95" i="58" s="1"/>
  <c r="BD31" i="58" a="1"/>
  <c r="BD31" i="58" s="1"/>
  <c r="BD103" i="58" a="1"/>
  <c r="BD103" i="58" s="1"/>
  <c r="BD39" i="58" a="1"/>
  <c r="BD39" i="58" s="1"/>
  <c r="BD119" i="58" a="1"/>
  <c r="BD119" i="58" s="1"/>
  <c r="BD111" i="58" a="1"/>
  <c r="BD111" i="58" s="1"/>
  <c r="BD47" i="58" a="1"/>
  <c r="BD47" i="58" s="1"/>
  <c r="BD55" i="58" a="1"/>
  <c r="BD55" i="58" s="1"/>
  <c r="BD127" i="58" a="1"/>
  <c r="BD127" i="58" s="1"/>
  <c r="BD63" i="58" a="1"/>
  <c r="BD63" i="58" s="1"/>
  <c r="BD71" i="58" a="1"/>
  <c r="BD71" i="58" s="1"/>
  <c r="BD7" i="58" a="1"/>
  <c r="BD7" i="58" s="1"/>
  <c r="BD79" i="58" a="1"/>
  <c r="BD79" i="58" s="1"/>
  <c r="BD15" i="58" a="1"/>
  <c r="BD15" i="58" s="1"/>
  <c r="BD121" i="58" a="1"/>
  <c r="BD121" i="58" s="1"/>
  <c r="BD57" i="58" a="1"/>
  <c r="BD57" i="58" s="1"/>
  <c r="BD129" i="58" a="1"/>
  <c r="BD129" i="58" s="1"/>
  <c r="BD65" i="58" a="1"/>
  <c r="BD65" i="58" s="1"/>
  <c r="BD73" i="58" a="1"/>
  <c r="BD73" i="58" s="1"/>
  <c r="BD9" i="58" a="1"/>
  <c r="BD9" i="58" s="1"/>
  <c r="BD81" i="58" a="1"/>
  <c r="BD81" i="58" s="1"/>
  <c r="BD17" i="58" a="1"/>
  <c r="BD17" i="58" s="1"/>
  <c r="BD89" i="58" a="1"/>
  <c r="BD89" i="58" s="1"/>
  <c r="BD25" i="58" a="1"/>
  <c r="BD25" i="58" s="1"/>
  <c r="BD97" i="58" a="1"/>
  <c r="BD97" i="58" s="1"/>
  <c r="BD33" i="58" a="1"/>
  <c r="BD33" i="58" s="1"/>
  <c r="BD105" i="58" a="1"/>
  <c r="BD105" i="58" s="1"/>
  <c r="BD41" i="58" a="1"/>
  <c r="BD41" i="58" s="1"/>
  <c r="BD113" i="58" a="1"/>
  <c r="BD113" i="58" s="1"/>
  <c r="BD49" i="58" a="1"/>
  <c r="BD49" i="58" s="1"/>
  <c r="BD83" i="58" a="1"/>
  <c r="BD83" i="58" s="1"/>
  <c r="BD19" i="58" a="1"/>
  <c r="BD19" i="58" s="1"/>
  <c r="BD91" i="58" a="1"/>
  <c r="BD91" i="58" s="1"/>
  <c r="BD27" i="58" a="1"/>
  <c r="BD27" i="58" s="1"/>
  <c r="BD99" i="58" a="1"/>
  <c r="BD99" i="58" s="1"/>
  <c r="BD35" i="58" a="1"/>
  <c r="BD35" i="58" s="1"/>
  <c r="BD107" i="58" a="1"/>
  <c r="BD107" i="58" s="1"/>
  <c r="BD43" i="58" a="1"/>
  <c r="BD43" i="58" s="1"/>
  <c r="BD115" i="58" a="1"/>
  <c r="BD115" i="58" s="1"/>
  <c r="BD51" i="58" a="1"/>
  <c r="BD51" i="58" s="1"/>
  <c r="BD123" i="58" a="1"/>
  <c r="BD123" i="58" s="1"/>
  <c r="BD59" i="58" a="1"/>
  <c r="BD59" i="58" s="1"/>
  <c r="BD67" i="58" a="1"/>
  <c r="BD67" i="58" s="1"/>
  <c r="BD3" i="58" a="1"/>
  <c r="BD3" i="58" s="1"/>
  <c r="BD75" i="58" a="1"/>
  <c r="BD75" i="58" s="1"/>
  <c r="BD11" i="58" a="1"/>
  <c r="BD11" i="58" s="1"/>
  <c r="BD19" i="57" a="1"/>
  <c r="BD19" i="57" s="1"/>
  <c r="BD91" i="57" a="1"/>
  <c r="BD91" i="57" s="1"/>
  <c r="BD99" i="57" a="1"/>
  <c r="BD99" i="57" s="1"/>
  <c r="BD35" i="57" a="1"/>
  <c r="BD35" i="57" s="1"/>
  <c r="BD43" i="57" a="1"/>
  <c r="BD43" i="57" s="1"/>
  <c r="BD115" i="57" a="1"/>
  <c r="BD115" i="57" s="1"/>
  <c r="BD51" i="57" a="1"/>
  <c r="BD51" i="57" s="1"/>
  <c r="BD123" i="57" a="1"/>
  <c r="BD123" i="57" s="1"/>
  <c r="BD59" i="57" a="1"/>
  <c r="BD59" i="57" s="1"/>
  <c r="BD75" i="57" a="1"/>
  <c r="BD75" i="57" s="1"/>
  <c r="BD11" i="57" a="1"/>
  <c r="BD11" i="57" s="1"/>
  <c r="BD67" i="57" a="1"/>
  <c r="BD67" i="57" s="1"/>
  <c r="BD78" i="57" a="1"/>
  <c r="BD78" i="57" s="1"/>
  <c r="BD14" i="57" a="1"/>
  <c r="BD14" i="57" s="1"/>
  <c r="BD86" i="57" a="1"/>
  <c r="BD86" i="57" s="1"/>
  <c r="BD22" i="57" a="1"/>
  <c r="BD22" i="57" s="1"/>
  <c r="BD46" i="57" a="1"/>
  <c r="BD46" i="57" s="1"/>
  <c r="BD62" i="57" a="1"/>
  <c r="BD62" i="57" s="1"/>
  <c r="BD118" i="57" a="1"/>
  <c r="BD118" i="57" s="1"/>
  <c r="BD126" i="57" a="1"/>
  <c r="BD126" i="57" s="1"/>
  <c r="BD57" i="57" a="1"/>
  <c r="BD57" i="57" s="1"/>
  <c r="BD65" i="57" a="1"/>
  <c r="BD65" i="57" s="1"/>
  <c r="BD73" i="57" a="1"/>
  <c r="BD73" i="57" s="1"/>
  <c r="BD9" i="57" a="1"/>
  <c r="BD9" i="57" s="1"/>
  <c r="BD81" i="57" a="1"/>
  <c r="BD81" i="57" s="1"/>
  <c r="BD17" i="57" a="1"/>
  <c r="BD17" i="57" s="1"/>
  <c r="BD33" i="57" a="1"/>
  <c r="BD33" i="57" s="1"/>
  <c r="BD113" i="57" a="1"/>
  <c r="BD113" i="57" s="1"/>
  <c r="BD49" i="57" a="1"/>
  <c r="BD49" i="57" s="1"/>
  <c r="BD41" i="57" a="1"/>
  <c r="BD41" i="57" s="1"/>
  <c r="BD82" i="57" a="1"/>
  <c r="BD82" i="57" s="1"/>
  <c r="BD90" i="57" a="1"/>
  <c r="BD90" i="57" s="1"/>
  <c r="BD98" i="57" a="1"/>
  <c r="BD98" i="57" s="1"/>
  <c r="BD34" i="57" a="1"/>
  <c r="BD34" i="57" s="1"/>
  <c r="BD106" i="57" a="1"/>
  <c r="BD106" i="57" s="1"/>
  <c r="BD114" i="57" a="1"/>
  <c r="BD114" i="57" s="1"/>
  <c r="BD122" i="57" a="1"/>
  <c r="BD122" i="57" s="1"/>
  <c r="BD66" i="57" a="1"/>
  <c r="BD66" i="57" s="1"/>
  <c r="BD74" i="57" a="1"/>
  <c r="BD74" i="57" s="1"/>
  <c r="BD52" i="57" a="1"/>
  <c r="BD52" i="57" s="1"/>
  <c r="BD60" i="57" a="1"/>
  <c r="BD60" i="57" s="1"/>
  <c r="BD76" i="57" a="1"/>
  <c r="BD76" i="57" s="1"/>
  <c r="BD12" i="57" a="1"/>
  <c r="BD12" i="57" s="1"/>
  <c r="BD92" i="57" a="1"/>
  <c r="BD92" i="57" s="1"/>
  <c r="BD28" i="57" a="1"/>
  <c r="BD28" i="57" s="1"/>
  <c r="BD20" i="57" a="1"/>
  <c r="BD20" i="57" s="1"/>
  <c r="BD95" i="57" a="1"/>
  <c r="BD95" i="57" s="1"/>
  <c r="BD103" i="57" a="1"/>
  <c r="BD103" i="57" s="1"/>
  <c r="BD127" i="57" a="1"/>
  <c r="BD127" i="57" s="1"/>
  <c r="BD63" i="57" a="1"/>
  <c r="BD63" i="57" s="1"/>
  <c r="BD71" i="57" a="1"/>
  <c r="BD71" i="57" s="1"/>
  <c r="BD69" i="57" a="1"/>
  <c r="BD69" i="57" s="1"/>
  <c r="BD5" i="57" a="1"/>
  <c r="BD5" i="57" s="1"/>
  <c r="BD45" i="57" a="1"/>
  <c r="BD45" i="57" s="1"/>
  <c r="BD101" i="57" a="1"/>
  <c r="BD101" i="57" s="1"/>
  <c r="BD109" i="57" a="1"/>
  <c r="BD109" i="57" s="1"/>
  <c r="BD112" i="57" a="1"/>
  <c r="BD112" i="57" s="1"/>
  <c r="BD120" i="57" a="1"/>
  <c r="BD120" i="57" s="1"/>
  <c r="BD56" i="57" a="1"/>
  <c r="BD56" i="57" s="1"/>
  <c r="BD128" i="57" a="1"/>
  <c r="BD128" i="57" s="1"/>
  <c r="BD64" i="57" a="1"/>
  <c r="BD64" i="57" s="1"/>
  <c r="BD72" i="57" a="1"/>
  <c r="BD72" i="57" s="1"/>
  <c r="BD32" i="57" a="1"/>
  <c r="BD32" i="57" s="1"/>
  <c r="BD88" i="57" a="1"/>
  <c r="BD88" i="57" s="1"/>
  <c r="BD82" i="55" a="1"/>
  <c r="BD82" i="55" s="1"/>
  <c r="BD18" i="55" a="1"/>
  <c r="BD18" i="55" s="1"/>
  <c r="BD90" i="55" a="1"/>
  <c r="BD90" i="55" s="1"/>
  <c r="BD26" i="55" a="1"/>
  <c r="BD26" i="55" s="1"/>
  <c r="BD66" i="55" a="1"/>
  <c r="BD66" i="55" s="1"/>
  <c r="BD98" i="55" a="1"/>
  <c r="BD98" i="55" s="1"/>
  <c r="BD34" i="55" a="1"/>
  <c r="BD34" i="55" s="1"/>
  <c r="BD106" i="55" a="1"/>
  <c r="BD106" i="55" s="1"/>
  <c r="BD42" i="55" a="1"/>
  <c r="BD42" i="55" s="1"/>
  <c r="BD2" i="55" a="1"/>
  <c r="BD2" i="55" s="1"/>
  <c r="BD114" i="55" a="1"/>
  <c r="BD114" i="55" s="1"/>
  <c r="BD50" i="55" a="1"/>
  <c r="BD50" i="55" s="1"/>
  <c r="BD122" i="55" a="1"/>
  <c r="BD122" i="55" s="1"/>
  <c r="BD58" i="55" a="1"/>
  <c r="BD58" i="55" s="1"/>
  <c r="BD74" i="55" a="1"/>
  <c r="BD74" i="55" s="1"/>
  <c r="BD10" i="55" a="1"/>
  <c r="BD10" i="55" s="1"/>
  <c r="BD100" i="55" a="1"/>
  <c r="BD100" i="55" s="1"/>
  <c r="BD36" i="55" a="1"/>
  <c r="BD36" i="55" s="1"/>
  <c r="BD20" i="55" a="1"/>
  <c r="BD20" i="55" s="1"/>
  <c r="BD108" i="55" a="1"/>
  <c r="BD108" i="55" s="1"/>
  <c r="BD44" i="55" a="1"/>
  <c r="BD44" i="55" s="1"/>
  <c r="BD116" i="55" a="1"/>
  <c r="BD116" i="55" s="1"/>
  <c r="BD52" i="55" a="1"/>
  <c r="BD52" i="55" s="1"/>
  <c r="BD124" i="55" a="1"/>
  <c r="BD124" i="55" s="1"/>
  <c r="BD60" i="55" a="1"/>
  <c r="BD60" i="55" s="1"/>
  <c r="BD84" i="55" a="1"/>
  <c r="BD84" i="55" s="1"/>
  <c r="BD68" i="55" a="1"/>
  <c r="BD68" i="55" s="1"/>
  <c r="BD4" i="55" a="1"/>
  <c r="BD4" i="55" s="1"/>
  <c r="BD76" i="55" a="1"/>
  <c r="BD76" i="55" s="1"/>
  <c r="BD12" i="55" a="1"/>
  <c r="BD12" i="55" s="1"/>
  <c r="BD92" i="55" a="1"/>
  <c r="BD92" i="55" s="1"/>
  <c r="BD28" i="55" a="1"/>
  <c r="BD28" i="55" s="1"/>
  <c r="BD87" i="55" a="1"/>
  <c r="BD87" i="55" s="1"/>
  <c r="BD23" i="55" a="1"/>
  <c r="BD23" i="55" s="1"/>
  <c r="BD95" i="55" a="1"/>
  <c r="BD95" i="55" s="1"/>
  <c r="BD31" i="55" a="1"/>
  <c r="BD31" i="55" s="1"/>
  <c r="BD7" i="55" a="1"/>
  <c r="BD7" i="55" s="1"/>
  <c r="BD103" i="55" a="1"/>
  <c r="BD103" i="55" s="1"/>
  <c r="BD39" i="55" a="1"/>
  <c r="BD39" i="55" s="1"/>
  <c r="BD111" i="55" a="1"/>
  <c r="BD111" i="55" s="1"/>
  <c r="BD47" i="55" a="1"/>
  <c r="BD47" i="55" s="1"/>
  <c r="BD119" i="55" a="1"/>
  <c r="BD119" i="55" s="1"/>
  <c r="BD55" i="55" a="1"/>
  <c r="BD55" i="55" s="1"/>
  <c r="BD127" i="55" a="1"/>
  <c r="BD127" i="55" s="1"/>
  <c r="BD63" i="55" a="1"/>
  <c r="BD63" i="55" s="1"/>
  <c r="BD71" i="55" a="1"/>
  <c r="BD71" i="55" s="1"/>
  <c r="BD79" i="55" a="1"/>
  <c r="BD79" i="55" s="1"/>
  <c r="BD15" i="55" a="1"/>
  <c r="BD15" i="55" s="1"/>
  <c r="BD117" i="55" a="1"/>
  <c r="BD117" i="55" s="1"/>
  <c r="BD53" i="55" a="1"/>
  <c r="BD53" i="55" s="1"/>
  <c r="BD125" i="55" a="1"/>
  <c r="BD125" i="55" s="1"/>
  <c r="BD61" i="55" a="1"/>
  <c r="BD61" i="55" s="1"/>
  <c r="BD101" i="55" a="1"/>
  <c r="BD101" i="55" s="1"/>
  <c r="BD37" i="55" a="1"/>
  <c r="BD37" i="55" s="1"/>
  <c r="BD69" i="55" a="1"/>
  <c r="BD69" i="55" s="1"/>
  <c r="BD5" i="55" a="1"/>
  <c r="BD5" i="55" s="1"/>
  <c r="BD77" i="55" a="1"/>
  <c r="BD77" i="55" s="1"/>
  <c r="BD13" i="55" a="1"/>
  <c r="BD13" i="55" s="1"/>
  <c r="BD85" i="55" a="1"/>
  <c r="BD85" i="55" s="1"/>
  <c r="BD21" i="55" a="1"/>
  <c r="BD21" i="55" s="1"/>
  <c r="BD93" i="55" a="1"/>
  <c r="BD93" i="55" s="1"/>
  <c r="BD29" i="55" a="1"/>
  <c r="BD29" i="55" s="1"/>
  <c r="BD109" i="55" a="1"/>
  <c r="BD109" i="55" s="1"/>
  <c r="BD45" i="55" a="1"/>
  <c r="BD45" i="55" s="1"/>
  <c r="BD83" i="55" a="1"/>
  <c r="BD83" i="55" s="1"/>
  <c r="BD19" i="55" a="1"/>
  <c r="BD19" i="55" s="1"/>
  <c r="BD91" i="55" a="1"/>
  <c r="BD91" i="55" s="1"/>
  <c r="BD27" i="55" a="1"/>
  <c r="BD27" i="55" s="1"/>
  <c r="BD99" i="55" a="1"/>
  <c r="BD99" i="55" s="1"/>
  <c r="BD35" i="55" a="1"/>
  <c r="BD35" i="55" s="1"/>
  <c r="BD107" i="55" a="1"/>
  <c r="BD107" i="55" s="1"/>
  <c r="BD43" i="55" a="1"/>
  <c r="BD43" i="55" s="1"/>
  <c r="BD115" i="55" a="1"/>
  <c r="BD115" i="55" s="1"/>
  <c r="BD51" i="55" a="1"/>
  <c r="BD51" i="55" s="1"/>
  <c r="BD67" i="55" a="1"/>
  <c r="BD67" i="55" s="1"/>
  <c r="BD123" i="55" a="1"/>
  <c r="BD123" i="55" s="1"/>
  <c r="BD59" i="55" a="1"/>
  <c r="BD59" i="55" s="1"/>
  <c r="BD3" i="55" a="1"/>
  <c r="BD3" i="55" s="1"/>
  <c r="BD75" i="55" a="1"/>
  <c r="BD75" i="55" s="1"/>
  <c r="BD11" i="55" a="1"/>
  <c r="BD11" i="55" s="1"/>
  <c r="BD121" i="55" a="1"/>
  <c r="BD121" i="55" s="1"/>
  <c r="BD57" i="55" a="1"/>
  <c r="BD57" i="55" s="1"/>
  <c r="BD41" i="55" a="1"/>
  <c r="BD41" i="55" s="1"/>
  <c r="BD129" i="55" a="1"/>
  <c r="BD129" i="55" s="1"/>
  <c r="BD65" i="55" a="1"/>
  <c r="BD65" i="55" s="1"/>
  <c r="BD73" i="55" a="1"/>
  <c r="BD73" i="55" s="1"/>
  <c r="BD9" i="55" a="1"/>
  <c r="BD9" i="55" s="1"/>
  <c r="BD81" i="55" a="1"/>
  <c r="BD81" i="55" s="1"/>
  <c r="BD17" i="55" a="1"/>
  <c r="BD17" i="55" s="1"/>
  <c r="BD89" i="55" a="1"/>
  <c r="BD89" i="55" s="1"/>
  <c r="BD25" i="55" a="1"/>
  <c r="BD25" i="55" s="1"/>
  <c r="BD105" i="55" a="1"/>
  <c r="BD105" i="55" s="1"/>
  <c r="BD97" i="55" a="1"/>
  <c r="BD97" i="55" s="1"/>
  <c r="BD33" i="55" a="1"/>
  <c r="BD33" i="55" s="1"/>
  <c r="BD113" i="55" a="1"/>
  <c r="BD113" i="55" s="1"/>
  <c r="BD49" i="55" a="1"/>
  <c r="BD49" i="55" s="1"/>
  <c r="BD70" i="55" a="1"/>
  <c r="BD70" i="55" s="1"/>
  <c r="BD6" i="55" a="1"/>
  <c r="BD6" i="55" s="1"/>
  <c r="BD54" i="55" a="1"/>
  <c r="BD54" i="55" s="1"/>
  <c r="BD78" i="55" a="1"/>
  <c r="BD78" i="55" s="1"/>
  <c r="BD14" i="55" a="1"/>
  <c r="BD14" i="55" s="1"/>
  <c r="BD86" i="55" a="1"/>
  <c r="BD86" i="55" s="1"/>
  <c r="BD22" i="55" a="1"/>
  <c r="BD22" i="55" s="1"/>
  <c r="BD94" i="55" a="1"/>
  <c r="BD94" i="55" s="1"/>
  <c r="BD30" i="55" a="1"/>
  <c r="BD30" i="55" s="1"/>
  <c r="BD118" i="55" a="1"/>
  <c r="BD118" i="55" s="1"/>
  <c r="BD102" i="55" a="1"/>
  <c r="BD102" i="55" s="1"/>
  <c r="BD38" i="55" a="1"/>
  <c r="BD38" i="55" s="1"/>
  <c r="BD110" i="55" a="1"/>
  <c r="BD110" i="55" s="1"/>
  <c r="BD46" i="55" a="1"/>
  <c r="BD46" i="55" s="1"/>
  <c r="BD126" i="55" a="1"/>
  <c r="BD126" i="55" s="1"/>
  <c r="BD62" i="55" a="1"/>
  <c r="BD62" i="55" s="1"/>
  <c r="BD104" i="55" a="1"/>
  <c r="BD104" i="55" s="1"/>
  <c r="BD40" i="55" a="1"/>
  <c r="BD40" i="55" s="1"/>
  <c r="BD112" i="55" a="1"/>
  <c r="BD112" i="55" s="1"/>
  <c r="BD48" i="55" a="1"/>
  <c r="BD48" i="55" s="1"/>
  <c r="BD120" i="55" a="1"/>
  <c r="BD120" i="55" s="1"/>
  <c r="BD56" i="55" a="1"/>
  <c r="BD56" i="55" s="1"/>
  <c r="BD128" i="55" a="1"/>
  <c r="BD128" i="55" s="1"/>
  <c r="BD64" i="55" a="1"/>
  <c r="BD64" i="55" s="1"/>
  <c r="BD72" i="55" a="1"/>
  <c r="BD72" i="55" s="1"/>
  <c r="BD8" i="55" a="1"/>
  <c r="BD8" i="55" s="1"/>
  <c r="BD80" i="55" a="1"/>
  <c r="BD80" i="55" s="1"/>
  <c r="BD16" i="55" a="1"/>
  <c r="BD16" i="55" s="1"/>
  <c r="BD88" i="55" a="1"/>
  <c r="BD88" i="55" s="1"/>
  <c r="BD24" i="55" a="1"/>
  <c r="BD24" i="55" s="1"/>
  <c r="BD96" i="55" a="1"/>
  <c r="BD96" i="55" s="1"/>
  <c r="BD32" i="55" a="1"/>
  <c r="BD32" i="55" s="1"/>
  <c r="BD83" i="54" a="1"/>
  <c r="BD83" i="54" s="1"/>
  <c r="BD19" i="54" a="1"/>
  <c r="BD19" i="54" s="1"/>
  <c r="BD91" i="54" a="1"/>
  <c r="BD91" i="54" s="1"/>
  <c r="BD27" i="54" a="1"/>
  <c r="BD27" i="54" s="1"/>
  <c r="BD51" i="54" a="1"/>
  <c r="BD51" i="54" s="1"/>
  <c r="BD99" i="54" a="1"/>
  <c r="BD99" i="54" s="1"/>
  <c r="BD35" i="54" a="1"/>
  <c r="BD35" i="54" s="1"/>
  <c r="BD115" i="54" a="1"/>
  <c r="BD115" i="54" s="1"/>
  <c r="BD107" i="54" a="1"/>
  <c r="BD107" i="54" s="1"/>
  <c r="BD43" i="54" a="1"/>
  <c r="BD43" i="54" s="1"/>
  <c r="BD123" i="54" a="1"/>
  <c r="BD123" i="54" s="1"/>
  <c r="BD59" i="54" a="1"/>
  <c r="BD59" i="54" s="1"/>
  <c r="BD11" i="54" a="1"/>
  <c r="BD11" i="54" s="1"/>
  <c r="BD67" i="54" a="1"/>
  <c r="BD67" i="54" s="1"/>
  <c r="BD3" i="54" a="1"/>
  <c r="BD3" i="54" s="1"/>
  <c r="BD75" i="54" a="1"/>
  <c r="BD75" i="54" s="1"/>
  <c r="BD70" i="54" a="1"/>
  <c r="BD70" i="54" s="1"/>
  <c r="BD6" i="54" a="1"/>
  <c r="BD6" i="54" s="1"/>
  <c r="BD78" i="54" a="1"/>
  <c r="BD78" i="54" s="1"/>
  <c r="BD14" i="54" a="1"/>
  <c r="BD14" i="54" s="1"/>
  <c r="BD102" i="54" a="1"/>
  <c r="BD102" i="54" s="1"/>
  <c r="BD86" i="54" a="1"/>
  <c r="BD86" i="54" s="1"/>
  <c r="BD22" i="54" a="1"/>
  <c r="BD22" i="54" s="1"/>
  <c r="BD38" i="54" a="1"/>
  <c r="BD38" i="54" s="1"/>
  <c r="BD94" i="54" a="1"/>
  <c r="BD94" i="54" s="1"/>
  <c r="BD30" i="54" a="1"/>
  <c r="BD30" i="54" s="1"/>
  <c r="BD110" i="54" a="1"/>
  <c r="BD110" i="54" s="1"/>
  <c r="BD46" i="54" a="1"/>
  <c r="BD46" i="54" s="1"/>
  <c r="BD62" i="54" a="1"/>
  <c r="BD62" i="54" s="1"/>
  <c r="BD118" i="54" a="1"/>
  <c r="BD118" i="54" s="1"/>
  <c r="BD54" i="54" a="1"/>
  <c r="BD54" i="54" s="1"/>
  <c r="BD126" i="54" a="1"/>
  <c r="BD126" i="54" s="1"/>
  <c r="BD100" i="54" a="1"/>
  <c r="BD100" i="54" s="1"/>
  <c r="BD36" i="54" a="1"/>
  <c r="BD36" i="54" s="1"/>
  <c r="BD68" i="54" a="1"/>
  <c r="BD68" i="54" s="1"/>
  <c r="BD108" i="54" a="1"/>
  <c r="BD108" i="54" s="1"/>
  <c r="BD44" i="54" a="1"/>
  <c r="BD44" i="54" s="1"/>
  <c r="BD4" i="54" a="1"/>
  <c r="BD4" i="54" s="1"/>
  <c r="BD116" i="54" a="1"/>
  <c r="BD116" i="54" s="1"/>
  <c r="BD52" i="54" a="1"/>
  <c r="BD52" i="54" s="1"/>
  <c r="BD124" i="54" a="1"/>
  <c r="BD124" i="54" s="1"/>
  <c r="BD60" i="54" a="1"/>
  <c r="BD60" i="54" s="1"/>
  <c r="BD76" i="54" a="1"/>
  <c r="BD76" i="54" s="1"/>
  <c r="BD12" i="54" a="1"/>
  <c r="BD12" i="54" s="1"/>
  <c r="BD92" i="54" a="1"/>
  <c r="BD92" i="54" s="1"/>
  <c r="BD28" i="54" a="1"/>
  <c r="BD28" i="54" s="1"/>
  <c r="BD84" i="54" a="1"/>
  <c r="BD84" i="54" s="1"/>
  <c r="BD20" i="54" a="1"/>
  <c r="BD20" i="54" s="1"/>
  <c r="BD87" i="54" a="1"/>
  <c r="BD87" i="54" s="1"/>
  <c r="BD23" i="54" a="1"/>
  <c r="BD23" i="54" s="1"/>
  <c r="BD119" i="54" a="1"/>
  <c r="BD119" i="54" s="1"/>
  <c r="BD55" i="54" a="1"/>
  <c r="BD55" i="54" s="1"/>
  <c r="BD95" i="54" a="1"/>
  <c r="BD95" i="54" s="1"/>
  <c r="BD31" i="54" a="1"/>
  <c r="BD31" i="54" s="1"/>
  <c r="BD103" i="54" a="1"/>
  <c r="BD103" i="54" s="1"/>
  <c r="BD39" i="54" a="1"/>
  <c r="BD39" i="54" s="1"/>
  <c r="BD111" i="54" a="1"/>
  <c r="BD111" i="54" s="1"/>
  <c r="BD47" i="54" a="1"/>
  <c r="BD47" i="54" s="1"/>
  <c r="BD127" i="54" a="1"/>
  <c r="BD127" i="54" s="1"/>
  <c r="BD63" i="54" a="1"/>
  <c r="BD63" i="54" s="1"/>
  <c r="BD79" i="54" a="1"/>
  <c r="BD79" i="54" s="1"/>
  <c r="BD71" i="54" a="1"/>
  <c r="BD71" i="54" s="1"/>
  <c r="BD7" i="54" a="1"/>
  <c r="BD7" i="54" s="1"/>
  <c r="BD15" i="54" a="1"/>
  <c r="BD15" i="54" s="1"/>
  <c r="BD121" i="54" a="1"/>
  <c r="BD121" i="54" s="1"/>
  <c r="BD57" i="54" a="1"/>
  <c r="BD57" i="54" s="1"/>
  <c r="BD129" i="54" a="1"/>
  <c r="BD129" i="54" s="1"/>
  <c r="BD65" i="54" a="1"/>
  <c r="BD65" i="54" s="1"/>
  <c r="BD89" i="54" a="1"/>
  <c r="BD89" i="54" s="1"/>
  <c r="BD25" i="54" a="1"/>
  <c r="BD25" i="54" s="1"/>
  <c r="BD73" i="54" a="1"/>
  <c r="BD73" i="54" s="1"/>
  <c r="BD9" i="54" a="1"/>
  <c r="BD9" i="54" s="1"/>
  <c r="BD81" i="54" a="1"/>
  <c r="BD81" i="54" s="1"/>
  <c r="BD17" i="54" a="1"/>
  <c r="BD17" i="54" s="1"/>
  <c r="BD97" i="54" a="1"/>
  <c r="BD97" i="54" s="1"/>
  <c r="BD33" i="54" a="1"/>
  <c r="BD33" i="54" s="1"/>
  <c r="BD49" i="54" a="1"/>
  <c r="BD49" i="54" s="1"/>
  <c r="BD105" i="54" a="1"/>
  <c r="BD105" i="54" s="1"/>
  <c r="BD41" i="54" a="1"/>
  <c r="BD41" i="54" s="1"/>
  <c r="BD113" i="54" a="1"/>
  <c r="BD113" i="54" s="1"/>
  <c r="BD117" i="54" a="1"/>
  <c r="BD117" i="54" s="1"/>
  <c r="BD53" i="54" a="1"/>
  <c r="BD53" i="54" s="1"/>
  <c r="BD85" i="54" a="1"/>
  <c r="BD85" i="54" s="1"/>
  <c r="BD125" i="54" a="1"/>
  <c r="BD125" i="54" s="1"/>
  <c r="BD61" i="54" a="1"/>
  <c r="BD61" i="54" s="1"/>
  <c r="BD21" i="54" a="1"/>
  <c r="BD21" i="54" s="1"/>
  <c r="BD69" i="54" a="1"/>
  <c r="BD69" i="54" s="1"/>
  <c r="BD5" i="54" a="1"/>
  <c r="BD5" i="54" s="1"/>
  <c r="BD77" i="54" a="1"/>
  <c r="BD77" i="54" s="1"/>
  <c r="BD13" i="54" a="1"/>
  <c r="BD13" i="54" s="1"/>
  <c r="BD93" i="54" a="1"/>
  <c r="BD93" i="54" s="1"/>
  <c r="BD29" i="54" a="1"/>
  <c r="BD29" i="54" s="1"/>
  <c r="BD109" i="54" a="1"/>
  <c r="BD109" i="54" s="1"/>
  <c r="BD101" i="54" a="1"/>
  <c r="BD101" i="54" s="1"/>
  <c r="BD37" i="54" a="1"/>
  <c r="BD37" i="54" s="1"/>
  <c r="BD45" i="54" a="1"/>
  <c r="BD45" i="54" s="1"/>
  <c r="BD82" i="54" a="1"/>
  <c r="BD82" i="54" s="1"/>
  <c r="BD18" i="54" a="1"/>
  <c r="BD18" i="54" s="1"/>
  <c r="BD90" i="54" a="1"/>
  <c r="BD90" i="54" s="1"/>
  <c r="BD26" i="54" a="1"/>
  <c r="BD26" i="54" s="1"/>
  <c r="BD114" i="54" a="1"/>
  <c r="BD114" i="54" s="1"/>
  <c r="BD50" i="54" a="1"/>
  <c r="BD50" i="54" s="1"/>
  <c r="BD98" i="54" a="1"/>
  <c r="BD98" i="54" s="1"/>
  <c r="BD34" i="54" a="1"/>
  <c r="BD34" i="54" s="1"/>
  <c r="BD106" i="54" a="1"/>
  <c r="BD106" i="54" s="1"/>
  <c r="BD42" i="54" a="1"/>
  <c r="BD42" i="54" s="1"/>
  <c r="BD122" i="54" a="1"/>
  <c r="BD122" i="54" s="1"/>
  <c r="BD58" i="54" a="1"/>
  <c r="BD58" i="54" s="1"/>
  <c r="BD74" i="54" a="1"/>
  <c r="BD74" i="54" s="1"/>
  <c r="BD66" i="54" a="1"/>
  <c r="BD66" i="54" s="1"/>
  <c r="BD2" i="54" a="1"/>
  <c r="BD2" i="54" s="1"/>
  <c r="BD10" i="54" a="1"/>
  <c r="BD10" i="54" s="1"/>
  <c r="BD104" i="54" a="1"/>
  <c r="BD104" i="54" s="1"/>
  <c r="BD40" i="54" a="1"/>
  <c r="BD40" i="54" s="1"/>
  <c r="BD112" i="54" a="1"/>
  <c r="BD112" i="54" s="1"/>
  <c r="BD48" i="54" a="1"/>
  <c r="BD48" i="54" s="1"/>
  <c r="BD72" i="54" a="1"/>
  <c r="BD72" i="54" s="1"/>
  <c r="BD8" i="54" a="1"/>
  <c r="BD8" i="54" s="1"/>
  <c r="BD120" i="54" a="1"/>
  <c r="BD120" i="54" s="1"/>
  <c r="BD56" i="54" a="1"/>
  <c r="BD56" i="54" s="1"/>
  <c r="BD128" i="54" a="1"/>
  <c r="BD128" i="54" s="1"/>
  <c r="BD64" i="54" a="1"/>
  <c r="BD64" i="54" s="1"/>
  <c r="BD80" i="54" a="1"/>
  <c r="BD80" i="54" s="1"/>
  <c r="BD16" i="54" a="1"/>
  <c r="BD16" i="54" s="1"/>
  <c r="BD88" i="54" a="1"/>
  <c r="BD88" i="54" s="1"/>
  <c r="BD24" i="54" a="1"/>
  <c r="BD24" i="54" s="1"/>
  <c r="BD96" i="54" a="1"/>
  <c r="BD96" i="54" s="1"/>
  <c r="BD32" i="54" a="1"/>
  <c r="BD32" i="54" s="1"/>
  <c r="BD100" i="53" a="1"/>
  <c r="BD100" i="53" s="1"/>
  <c r="BD36" i="53" a="1"/>
  <c r="BD36" i="53" s="1"/>
  <c r="BD108" i="53" a="1"/>
  <c r="BD108" i="53" s="1"/>
  <c r="BD44" i="53" a="1"/>
  <c r="BD44" i="53" s="1"/>
  <c r="BD116" i="53" a="1"/>
  <c r="BD116" i="53" s="1"/>
  <c r="BD52" i="53" a="1"/>
  <c r="BD52" i="53" s="1"/>
  <c r="BD124" i="53" a="1"/>
  <c r="BD124" i="53" s="1"/>
  <c r="BD60" i="53" a="1"/>
  <c r="BD60" i="53" s="1"/>
  <c r="BD68" i="53" a="1"/>
  <c r="BD68" i="53" s="1"/>
  <c r="BD4" i="53" a="1"/>
  <c r="BD4" i="53" s="1"/>
  <c r="BD76" i="53" a="1"/>
  <c r="BD76" i="53" s="1"/>
  <c r="BD12" i="53" a="1"/>
  <c r="BD12" i="53" s="1"/>
  <c r="BD92" i="53" a="1"/>
  <c r="BD92" i="53" s="1"/>
  <c r="BD28" i="53" a="1"/>
  <c r="BD28" i="53" s="1"/>
  <c r="BD84" i="53" a="1"/>
  <c r="BD84" i="53" s="1"/>
  <c r="BD20" i="53" a="1"/>
  <c r="BD20" i="53" s="1"/>
  <c r="BD87" i="53" a="1"/>
  <c r="BD87" i="53" s="1"/>
  <c r="BD23" i="53" a="1"/>
  <c r="BD23" i="53" s="1"/>
  <c r="BD95" i="53" a="1"/>
  <c r="BD95" i="53" s="1"/>
  <c r="BD31" i="53" a="1"/>
  <c r="BD31" i="53" s="1"/>
  <c r="BD103" i="53" a="1"/>
  <c r="BD103" i="53" s="1"/>
  <c r="BD39" i="53" a="1"/>
  <c r="BD39" i="53" s="1"/>
  <c r="BD111" i="53" a="1"/>
  <c r="BD111" i="53" s="1"/>
  <c r="BD47" i="53" a="1"/>
  <c r="BD47" i="53" s="1"/>
  <c r="BD119" i="53" a="1"/>
  <c r="BD119" i="53" s="1"/>
  <c r="BD55" i="53" a="1"/>
  <c r="BD55" i="53" s="1"/>
  <c r="BD127" i="53" a="1"/>
  <c r="BD127" i="53" s="1"/>
  <c r="BD63" i="53" a="1"/>
  <c r="BD63" i="53" s="1"/>
  <c r="BD79" i="53" a="1"/>
  <c r="BD79" i="53" s="1"/>
  <c r="BD71" i="53" a="1"/>
  <c r="BD71" i="53" s="1"/>
  <c r="BD7" i="53" a="1"/>
  <c r="BD7" i="53" s="1"/>
  <c r="BD15" i="53" a="1"/>
  <c r="BD15" i="53" s="1"/>
  <c r="BD83" i="53" a="1"/>
  <c r="BD83" i="53" s="1"/>
  <c r="BD19" i="53" a="1"/>
  <c r="BD19" i="53" s="1"/>
  <c r="BD91" i="53" a="1"/>
  <c r="BD91" i="53" s="1"/>
  <c r="BD27" i="53" a="1"/>
  <c r="BD27" i="53" s="1"/>
  <c r="BD99" i="53" a="1"/>
  <c r="BD99" i="53" s="1"/>
  <c r="BD35" i="53" a="1"/>
  <c r="BD35" i="53" s="1"/>
  <c r="BD107" i="53" a="1"/>
  <c r="BD107" i="53" s="1"/>
  <c r="BD43" i="53" a="1"/>
  <c r="BD43" i="53" s="1"/>
  <c r="BD115" i="53" a="1"/>
  <c r="BD115" i="53" s="1"/>
  <c r="BD51" i="53" a="1"/>
  <c r="BD51" i="53" s="1"/>
  <c r="BD123" i="53" a="1"/>
  <c r="BD123" i="53" s="1"/>
  <c r="BD59" i="53" a="1"/>
  <c r="BD59" i="53" s="1"/>
  <c r="BD11" i="53" a="1"/>
  <c r="BD11" i="53" s="1"/>
  <c r="BD67" i="53" a="1"/>
  <c r="BD67" i="53" s="1"/>
  <c r="BD3" i="53" a="1"/>
  <c r="BD3" i="53" s="1"/>
  <c r="BD75" i="53" a="1"/>
  <c r="BD75" i="53" s="1"/>
  <c r="BD117" i="53" a="1"/>
  <c r="BD117" i="53" s="1"/>
  <c r="BD53" i="53" a="1"/>
  <c r="BD53" i="53" s="1"/>
  <c r="BD125" i="53" a="1"/>
  <c r="BD125" i="53" s="1"/>
  <c r="BD61" i="53" a="1"/>
  <c r="BD61" i="53" s="1"/>
  <c r="BD69" i="53" a="1"/>
  <c r="BD69" i="53" s="1"/>
  <c r="BD5" i="53" a="1"/>
  <c r="BD5" i="53" s="1"/>
  <c r="BD77" i="53" a="1"/>
  <c r="BD77" i="53" s="1"/>
  <c r="BD13" i="53" a="1"/>
  <c r="BD13" i="53" s="1"/>
  <c r="BD85" i="53" a="1"/>
  <c r="BD85" i="53" s="1"/>
  <c r="BD21" i="53" a="1"/>
  <c r="BD21" i="53" s="1"/>
  <c r="BD93" i="53" a="1"/>
  <c r="BD93" i="53" s="1"/>
  <c r="BD29" i="53" a="1"/>
  <c r="BD29" i="53" s="1"/>
  <c r="BD45" i="53" a="1"/>
  <c r="BD45" i="53" s="1"/>
  <c r="BD101" i="53" a="1"/>
  <c r="BD101" i="53" s="1"/>
  <c r="BD37" i="53" a="1"/>
  <c r="BD37" i="53" s="1"/>
  <c r="BD109" i="53" a="1"/>
  <c r="BD109" i="53" s="1"/>
  <c r="BD104" i="53" a="1"/>
  <c r="BD104" i="53" s="1"/>
  <c r="BD40" i="53" a="1"/>
  <c r="BD40" i="53" s="1"/>
  <c r="BD112" i="53" a="1"/>
  <c r="BD112" i="53" s="1"/>
  <c r="BD48" i="53" a="1"/>
  <c r="BD48" i="53" s="1"/>
  <c r="BD120" i="53" a="1"/>
  <c r="BD120" i="53" s="1"/>
  <c r="BD56" i="53" a="1"/>
  <c r="BD56" i="53" s="1"/>
  <c r="BD128" i="53" a="1"/>
  <c r="BD128" i="53" s="1"/>
  <c r="BD64" i="53" a="1"/>
  <c r="BD64" i="53" s="1"/>
  <c r="BD72" i="53" a="1"/>
  <c r="BD72" i="53" s="1"/>
  <c r="BD8" i="53" a="1"/>
  <c r="BD8" i="53" s="1"/>
  <c r="BD80" i="53" a="1"/>
  <c r="BD80" i="53" s="1"/>
  <c r="BD16" i="53" a="1"/>
  <c r="BD16" i="53" s="1"/>
  <c r="BD88" i="53" a="1"/>
  <c r="BD88" i="53" s="1"/>
  <c r="BD24" i="53" a="1"/>
  <c r="BD24" i="53" s="1"/>
  <c r="BD96" i="53" a="1"/>
  <c r="BD96" i="53" s="1"/>
  <c r="BD32" i="53" a="1"/>
  <c r="BD32" i="53" s="1"/>
  <c r="BD82" i="53" a="1"/>
  <c r="BD82" i="53" s="1"/>
  <c r="BD18" i="53" a="1"/>
  <c r="BD18" i="53" s="1"/>
  <c r="BD90" i="53" a="1"/>
  <c r="BD90" i="53" s="1"/>
  <c r="BD26" i="53" a="1"/>
  <c r="BD26" i="53" s="1"/>
  <c r="BD98" i="53" a="1"/>
  <c r="BD98" i="53" s="1"/>
  <c r="BD34" i="53" a="1"/>
  <c r="BD34" i="53" s="1"/>
  <c r="BD106" i="53" a="1"/>
  <c r="BD106" i="53" s="1"/>
  <c r="BD42" i="53" a="1"/>
  <c r="BD42" i="53" s="1"/>
  <c r="BD114" i="53" a="1"/>
  <c r="BD114" i="53" s="1"/>
  <c r="BD50" i="53" a="1"/>
  <c r="BD50" i="53" s="1"/>
  <c r="BD122" i="53" a="1"/>
  <c r="BD122" i="53" s="1"/>
  <c r="BD58" i="53" a="1"/>
  <c r="BD58" i="53" s="1"/>
  <c r="BD74" i="53" a="1"/>
  <c r="BD74" i="53" s="1"/>
  <c r="BD66" i="53" a="1"/>
  <c r="BD66" i="53" s="1"/>
  <c r="BD2" i="53" a="1"/>
  <c r="BD2" i="53" s="1"/>
  <c r="BD10" i="53" a="1"/>
  <c r="BD10" i="53" s="1"/>
  <c r="BD70" i="53" a="1"/>
  <c r="BD70" i="53" s="1"/>
  <c r="BD6" i="53" a="1"/>
  <c r="BD6" i="53" s="1"/>
  <c r="BD78" i="53" a="1"/>
  <c r="BD78" i="53" s="1"/>
  <c r="BD14" i="53" a="1"/>
  <c r="BD14" i="53" s="1"/>
  <c r="BD86" i="53" a="1"/>
  <c r="BD86" i="53" s="1"/>
  <c r="BD22" i="53" a="1"/>
  <c r="BD22" i="53" s="1"/>
  <c r="BD94" i="53" a="1"/>
  <c r="BD94" i="53" s="1"/>
  <c r="BD30" i="53" a="1"/>
  <c r="BD30" i="53" s="1"/>
  <c r="BD102" i="53" a="1"/>
  <c r="BD102" i="53" s="1"/>
  <c r="BD38" i="53" a="1"/>
  <c r="BD38" i="53" s="1"/>
  <c r="BD110" i="53" a="1"/>
  <c r="BD110" i="53" s="1"/>
  <c r="BD46" i="53" a="1"/>
  <c r="BD46" i="53" s="1"/>
  <c r="BD118" i="53" a="1"/>
  <c r="BD118" i="53" s="1"/>
  <c r="BD54" i="53" a="1"/>
  <c r="BD54" i="53" s="1"/>
  <c r="BD126" i="53" a="1"/>
  <c r="BD126" i="53" s="1"/>
  <c r="BD62" i="53" a="1"/>
  <c r="BD62" i="53" s="1"/>
  <c r="BD121" i="53" a="1"/>
  <c r="BD121" i="53" s="1"/>
  <c r="BD57" i="53" a="1"/>
  <c r="BD57" i="53" s="1"/>
  <c r="BD129" i="53" a="1"/>
  <c r="BD129" i="53" s="1"/>
  <c r="BD65" i="53" a="1"/>
  <c r="BD65" i="53" s="1"/>
  <c r="BD73" i="53" a="1"/>
  <c r="BD73" i="53" s="1"/>
  <c r="BD9" i="53" a="1"/>
  <c r="BD9" i="53" s="1"/>
  <c r="BD81" i="53" a="1"/>
  <c r="BD81" i="53" s="1"/>
  <c r="BD17" i="53" a="1"/>
  <c r="BD17" i="53" s="1"/>
  <c r="BD89" i="53" a="1"/>
  <c r="BD89" i="53" s="1"/>
  <c r="BD25" i="53" a="1"/>
  <c r="BD25" i="53" s="1"/>
  <c r="BD97" i="53" a="1"/>
  <c r="BD97" i="53" s="1"/>
  <c r="BD33" i="53" a="1"/>
  <c r="BD33" i="53" s="1"/>
  <c r="BD113" i="53" a="1"/>
  <c r="BD113" i="53" s="1"/>
  <c r="BD105" i="53" a="1"/>
  <c r="BD105" i="53" s="1"/>
  <c r="BD41" i="53" a="1"/>
  <c r="BD41" i="53" s="1"/>
  <c r="BD49" i="53" a="1"/>
  <c r="BD49" i="53" s="1"/>
  <c r="BD83" i="52" a="1"/>
  <c r="BD83" i="52" s="1"/>
  <c r="BD19" i="52" a="1"/>
  <c r="BD19" i="52" s="1"/>
  <c r="BD91" i="52" a="1"/>
  <c r="BD91" i="52" s="1"/>
  <c r="BD27" i="52" a="1"/>
  <c r="BD27" i="52" s="1"/>
  <c r="BD99" i="52" a="1"/>
  <c r="BD99" i="52" s="1"/>
  <c r="BD35" i="52" a="1"/>
  <c r="BD35" i="52" s="1"/>
  <c r="BD107" i="52" a="1"/>
  <c r="BD107" i="52" s="1"/>
  <c r="BD43" i="52" a="1"/>
  <c r="BD43" i="52" s="1"/>
  <c r="BD115" i="52" a="1"/>
  <c r="BD115" i="52" s="1"/>
  <c r="BD51" i="52" a="1"/>
  <c r="BD51" i="52" s="1"/>
  <c r="BD123" i="52" a="1"/>
  <c r="BD123" i="52" s="1"/>
  <c r="BD59" i="52" a="1"/>
  <c r="BD59" i="52" s="1"/>
  <c r="BD67" i="52" a="1"/>
  <c r="BD67" i="52" s="1"/>
  <c r="BD3" i="52" a="1"/>
  <c r="BD3" i="52" s="1"/>
  <c r="BD75" i="52" a="1"/>
  <c r="BD75" i="52" s="1"/>
  <c r="BD11" i="52" a="1"/>
  <c r="BD11" i="52" s="1"/>
  <c r="BD104" i="52" a="1"/>
  <c r="BD104" i="52" s="1"/>
  <c r="BD40" i="52" a="1"/>
  <c r="BD40" i="52" s="1"/>
  <c r="BD112" i="52" a="1"/>
  <c r="BD112" i="52" s="1"/>
  <c r="BD48" i="52" a="1"/>
  <c r="BD48" i="52" s="1"/>
  <c r="BD120" i="52" a="1"/>
  <c r="BD120" i="52" s="1"/>
  <c r="BD56" i="52" a="1"/>
  <c r="BD56" i="52" s="1"/>
  <c r="BD128" i="52" a="1"/>
  <c r="BD128" i="52" s="1"/>
  <c r="BD64" i="52" a="1"/>
  <c r="BD64" i="52" s="1"/>
  <c r="BD72" i="52" a="1"/>
  <c r="BD72" i="52" s="1"/>
  <c r="BD8" i="52" a="1"/>
  <c r="BD8" i="52" s="1"/>
  <c r="BD80" i="52" a="1"/>
  <c r="BD80" i="52" s="1"/>
  <c r="BD16" i="52" a="1"/>
  <c r="BD16" i="52" s="1"/>
  <c r="BD88" i="52" a="1"/>
  <c r="BD88" i="52" s="1"/>
  <c r="BD24" i="52" a="1"/>
  <c r="BD24" i="52" s="1"/>
  <c r="BD96" i="52" a="1"/>
  <c r="BD96" i="52" s="1"/>
  <c r="BD32" i="52" a="1"/>
  <c r="BD32" i="52" s="1"/>
  <c r="BD70" i="52" a="1"/>
  <c r="BD70" i="52" s="1"/>
  <c r="BD6" i="52" a="1"/>
  <c r="BD6" i="52" s="1"/>
  <c r="BD78" i="52" a="1"/>
  <c r="BD78" i="52" s="1"/>
  <c r="BD14" i="52" a="1"/>
  <c r="BD14" i="52" s="1"/>
  <c r="BD86" i="52" a="1"/>
  <c r="BD86" i="52" s="1"/>
  <c r="BD22" i="52" a="1"/>
  <c r="BD22" i="52" s="1"/>
  <c r="BD94" i="52" a="1"/>
  <c r="BD94" i="52" s="1"/>
  <c r="BD30" i="52" a="1"/>
  <c r="BD30" i="52" s="1"/>
  <c r="BD102" i="52" a="1"/>
  <c r="BD102" i="52" s="1"/>
  <c r="BD38" i="52" a="1"/>
  <c r="BD38" i="52" s="1"/>
  <c r="BD110" i="52" a="1"/>
  <c r="BD110" i="52" s="1"/>
  <c r="BD46" i="52" a="1"/>
  <c r="BD46" i="52" s="1"/>
  <c r="BD118" i="52" a="1"/>
  <c r="BD118" i="52" s="1"/>
  <c r="BD54" i="52" a="1"/>
  <c r="BD54" i="52" s="1"/>
  <c r="BD126" i="52" a="1"/>
  <c r="BD126" i="52" s="1"/>
  <c r="BD62" i="52" a="1"/>
  <c r="BD62" i="52" s="1"/>
  <c r="BD100" i="52" a="1"/>
  <c r="BD100" i="52" s="1"/>
  <c r="BD36" i="52" a="1"/>
  <c r="BD36" i="52" s="1"/>
  <c r="BD108" i="52" a="1"/>
  <c r="BD108" i="52" s="1"/>
  <c r="BD44" i="52" a="1"/>
  <c r="BD44" i="52" s="1"/>
  <c r="BD116" i="52" a="1"/>
  <c r="BD116" i="52" s="1"/>
  <c r="BD52" i="52" a="1"/>
  <c r="BD52" i="52" s="1"/>
  <c r="BD124" i="52" a="1"/>
  <c r="BD124" i="52" s="1"/>
  <c r="BD60" i="52" a="1"/>
  <c r="BD60" i="52" s="1"/>
  <c r="BD68" i="52" a="1"/>
  <c r="BD68" i="52" s="1"/>
  <c r="BD4" i="52" a="1"/>
  <c r="BD4" i="52" s="1"/>
  <c r="BD76" i="52" a="1"/>
  <c r="BD76" i="52" s="1"/>
  <c r="BD12" i="52" a="1"/>
  <c r="BD12" i="52" s="1"/>
  <c r="BD84" i="52" a="1"/>
  <c r="BD84" i="52" s="1"/>
  <c r="BD20" i="52" a="1"/>
  <c r="BD20" i="52" s="1"/>
  <c r="BD92" i="52" a="1"/>
  <c r="BD92" i="52" s="1"/>
  <c r="BD28" i="52" a="1"/>
  <c r="BD28" i="52" s="1"/>
  <c r="BD121" i="52" a="1"/>
  <c r="BD121" i="52" s="1"/>
  <c r="BD57" i="52" a="1"/>
  <c r="BD57" i="52" s="1"/>
  <c r="BD129" i="52" a="1"/>
  <c r="BD129" i="52" s="1"/>
  <c r="BD65" i="52" a="1"/>
  <c r="BD65" i="52" s="1"/>
  <c r="BD73" i="52" a="1"/>
  <c r="BD73" i="52" s="1"/>
  <c r="BD9" i="52" a="1"/>
  <c r="BD9" i="52" s="1"/>
  <c r="BD81" i="52" a="1"/>
  <c r="BD81" i="52" s="1"/>
  <c r="BD17" i="52" a="1"/>
  <c r="BD17" i="52" s="1"/>
  <c r="BD89" i="52" a="1"/>
  <c r="BD89" i="52" s="1"/>
  <c r="BD25" i="52" a="1"/>
  <c r="BD25" i="52" s="1"/>
  <c r="BD97" i="52" a="1"/>
  <c r="BD97" i="52" s="1"/>
  <c r="BD33" i="52" a="1"/>
  <c r="BD33" i="52" s="1"/>
  <c r="BD105" i="52" a="1"/>
  <c r="BD105" i="52" s="1"/>
  <c r="BD41" i="52" a="1"/>
  <c r="BD41" i="52" s="1"/>
  <c r="BD113" i="52" a="1"/>
  <c r="BD113" i="52" s="1"/>
  <c r="BD49" i="52" a="1"/>
  <c r="BD49" i="52" s="1"/>
  <c r="BD82" i="52" a="1"/>
  <c r="BD82" i="52" s="1"/>
  <c r="BD18" i="52" a="1"/>
  <c r="BD18" i="52" s="1"/>
  <c r="BD90" i="52" a="1"/>
  <c r="BD90" i="52" s="1"/>
  <c r="BD26" i="52" a="1"/>
  <c r="BD26" i="52" s="1"/>
  <c r="BD98" i="52" a="1"/>
  <c r="BD98" i="52" s="1"/>
  <c r="BD34" i="52" a="1"/>
  <c r="BD34" i="52" s="1"/>
  <c r="BD106" i="52" a="1"/>
  <c r="BD106" i="52" s="1"/>
  <c r="BD42" i="52" a="1"/>
  <c r="BD42" i="52" s="1"/>
  <c r="BD114" i="52" a="1"/>
  <c r="BD114" i="52" s="1"/>
  <c r="BD50" i="52" a="1"/>
  <c r="BD50" i="52" s="1"/>
  <c r="BD122" i="52" a="1"/>
  <c r="BD122" i="52" s="1"/>
  <c r="BD58" i="52" a="1"/>
  <c r="BD58" i="52" s="1"/>
  <c r="BD66" i="52" a="1"/>
  <c r="BD66" i="52" s="1"/>
  <c r="BD2" i="52" a="1"/>
  <c r="BD2" i="52" s="1"/>
  <c r="BD74" i="52" a="1"/>
  <c r="BD74" i="52" s="1"/>
  <c r="BD10" i="52" a="1"/>
  <c r="BD10" i="52" s="1"/>
  <c r="BD87" i="52" a="1"/>
  <c r="BD87" i="52" s="1"/>
  <c r="BD23" i="52" a="1"/>
  <c r="BD23" i="52" s="1"/>
  <c r="BD95" i="52" a="1"/>
  <c r="BD95" i="52" s="1"/>
  <c r="BD31" i="52" a="1"/>
  <c r="BD31" i="52" s="1"/>
  <c r="BD103" i="52" a="1"/>
  <c r="BD103" i="52" s="1"/>
  <c r="BD39" i="52" a="1"/>
  <c r="BD39" i="52" s="1"/>
  <c r="BD111" i="52" a="1"/>
  <c r="BD111" i="52" s="1"/>
  <c r="BD47" i="52" a="1"/>
  <c r="BD47" i="52" s="1"/>
  <c r="BD119" i="52" a="1"/>
  <c r="BD119" i="52" s="1"/>
  <c r="BD55" i="52" a="1"/>
  <c r="BD55" i="52" s="1"/>
  <c r="BD127" i="52" a="1"/>
  <c r="BD127" i="52" s="1"/>
  <c r="BD63" i="52" a="1"/>
  <c r="BD63" i="52" s="1"/>
  <c r="BD71" i="52" a="1"/>
  <c r="BD71" i="52" s="1"/>
  <c r="BD7" i="52" a="1"/>
  <c r="BD7" i="52" s="1"/>
  <c r="BD79" i="52" a="1"/>
  <c r="BD79" i="52" s="1"/>
  <c r="BD15" i="52" a="1"/>
  <c r="BD15" i="52" s="1"/>
  <c r="BD117" i="52" a="1"/>
  <c r="BD117" i="52" s="1"/>
  <c r="BD53" i="52" a="1"/>
  <c r="BD53" i="52" s="1"/>
  <c r="BD125" i="52" a="1"/>
  <c r="BD125" i="52" s="1"/>
  <c r="BD61" i="52" a="1"/>
  <c r="BD61" i="52" s="1"/>
  <c r="BD69" i="52" a="1"/>
  <c r="BD69" i="52" s="1"/>
  <c r="BD5" i="52" a="1"/>
  <c r="BD5" i="52" s="1"/>
  <c r="BD77" i="52" a="1"/>
  <c r="BD77" i="52" s="1"/>
  <c r="BD13" i="52" a="1"/>
  <c r="BD13" i="52" s="1"/>
  <c r="BD85" i="52" a="1"/>
  <c r="BD85" i="52" s="1"/>
  <c r="BD21" i="52" a="1"/>
  <c r="BD21" i="52" s="1"/>
  <c r="BD93" i="52" a="1"/>
  <c r="BD93" i="52" s="1"/>
  <c r="BD29" i="52" a="1"/>
  <c r="BD29" i="52" s="1"/>
  <c r="BD101" i="52" a="1"/>
  <c r="BD101" i="52" s="1"/>
  <c r="BD37" i="52" a="1"/>
  <c r="BD37" i="52" s="1"/>
  <c r="BD109" i="52" a="1"/>
  <c r="BD109" i="52" s="1"/>
  <c r="BD45" i="52" a="1"/>
  <c r="BD45" i="52" s="1"/>
  <c r="BD82" i="51" a="1"/>
  <c r="BD82" i="51" s="1"/>
  <c r="BD18" i="51" a="1"/>
  <c r="BD18" i="51" s="1"/>
  <c r="BD90" i="51" a="1"/>
  <c r="BD90" i="51" s="1"/>
  <c r="BD26" i="51" a="1"/>
  <c r="BD26" i="51" s="1"/>
  <c r="BD98" i="51" a="1"/>
  <c r="BD98" i="51" s="1"/>
  <c r="BD34" i="51" a="1"/>
  <c r="BD34" i="51" s="1"/>
  <c r="BD106" i="51" a="1"/>
  <c r="BD106" i="51" s="1"/>
  <c r="BD42" i="51" a="1"/>
  <c r="BD42" i="51" s="1"/>
  <c r="BD114" i="51" a="1"/>
  <c r="BD114" i="51" s="1"/>
  <c r="BD50" i="51" a="1"/>
  <c r="BD50" i="51" s="1"/>
  <c r="BD122" i="51" a="1"/>
  <c r="BD122" i="51" s="1"/>
  <c r="BD58" i="51" a="1"/>
  <c r="BD58" i="51" s="1"/>
  <c r="BD66" i="51" a="1"/>
  <c r="BD66" i="51" s="1"/>
  <c r="BD2" i="51" a="1"/>
  <c r="BD2" i="51" s="1"/>
  <c r="BD74" i="51" a="1"/>
  <c r="BD74" i="51" s="1"/>
  <c r="BD10" i="51" a="1"/>
  <c r="BD10" i="51" s="1"/>
  <c r="BD100" i="51" a="1"/>
  <c r="BD100" i="51" s="1"/>
  <c r="BD36" i="51" a="1"/>
  <c r="BD36" i="51" s="1"/>
  <c r="BD108" i="51" a="1"/>
  <c r="BD108" i="51" s="1"/>
  <c r="BD44" i="51" a="1"/>
  <c r="BD44" i="51" s="1"/>
  <c r="BD116" i="51" a="1"/>
  <c r="BD116" i="51" s="1"/>
  <c r="BD52" i="51" a="1"/>
  <c r="BD52" i="51" s="1"/>
  <c r="BD124" i="51" a="1"/>
  <c r="BD124" i="51" s="1"/>
  <c r="BD60" i="51" a="1"/>
  <c r="BD60" i="51" s="1"/>
  <c r="BD68" i="51" a="1"/>
  <c r="BD68" i="51" s="1"/>
  <c r="BD4" i="51" a="1"/>
  <c r="BD4" i="51" s="1"/>
  <c r="BD76" i="51" a="1"/>
  <c r="BD76" i="51" s="1"/>
  <c r="BD12" i="51" a="1"/>
  <c r="BD12" i="51" s="1"/>
  <c r="BD84" i="51" a="1"/>
  <c r="BD84" i="51" s="1"/>
  <c r="BD20" i="51" a="1"/>
  <c r="BD20" i="51" s="1"/>
  <c r="BD92" i="51" a="1"/>
  <c r="BD92" i="51" s="1"/>
  <c r="BD28" i="51" a="1"/>
  <c r="BD28" i="51" s="1"/>
  <c r="BD70" i="51" a="1"/>
  <c r="BD70" i="51" s="1"/>
  <c r="BD6" i="51" a="1"/>
  <c r="BD6" i="51" s="1"/>
  <c r="BD78" i="51" a="1"/>
  <c r="BD78" i="51" s="1"/>
  <c r="BD14" i="51" a="1"/>
  <c r="BD14" i="51" s="1"/>
  <c r="BD86" i="51" a="1"/>
  <c r="BD86" i="51" s="1"/>
  <c r="BD22" i="51" a="1"/>
  <c r="BD22" i="51" s="1"/>
  <c r="BD94" i="51" a="1"/>
  <c r="BD94" i="51" s="1"/>
  <c r="BD30" i="51" a="1"/>
  <c r="BD30" i="51" s="1"/>
  <c r="BD102" i="51" a="1"/>
  <c r="BD102" i="51" s="1"/>
  <c r="BD38" i="51" a="1"/>
  <c r="BD38" i="51" s="1"/>
  <c r="BD110" i="51" a="1"/>
  <c r="BD110" i="51" s="1"/>
  <c r="BD46" i="51" a="1"/>
  <c r="BD46" i="51" s="1"/>
  <c r="BD118" i="51" a="1"/>
  <c r="BD118" i="51" s="1"/>
  <c r="BD54" i="51" a="1"/>
  <c r="BD54" i="51" s="1"/>
  <c r="BD126" i="51" a="1"/>
  <c r="BD126" i="51" s="1"/>
  <c r="BD62" i="51" a="1"/>
  <c r="BD62" i="51" s="1"/>
  <c r="BD104" i="51" a="1"/>
  <c r="BD104" i="51" s="1"/>
  <c r="BD40" i="51" a="1"/>
  <c r="BD40" i="51" s="1"/>
  <c r="BD112" i="51" a="1"/>
  <c r="BD112" i="51" s="1"/>
  <c r="BD48" i="51" a="1"/>
  <c r="BD48" i="51" s="1"/>
  <c r="BD120" i="51" a="1"/>
  <c r="BD120" i="51" s="1"/>
  <c r="BD56" i="51" a="1"/>
  <c r="BD56" i="51" s="1"/>
  <c r="BD128" i="51" a="1"/>
  <c r="BD128" i="51" s="1"/>
  <c r="BD64" i="51" a="1"/>
  <c r="BD64" i="51" s="1"/>
  <c r="BD72" i="51" a="1"/>
  <c r="BD72" i="51" s="1"/>
  <c r="BD8" i="51" a="1"/>
  <c r="BD8" i="51" s="1"/>
  <c r="BD80" i="51" a="1"/>
  <c r="BD80" i="51" s="1"/>
  <c r="BD16" i="51" a="1"/>
  <c r="BD16" i="51" s="1"/>
  <c r="BD88" i="51" a="1"/>
  <c r="BD88" i="51" s="1"/>
  <c r="BD24" i="51" a="1"/>
  <c r="BD24" i="51" s="1"/>
  <c r="BD96" i="51" a="1"/>
  <c r="BD96" i="51" s="1"/>
  <c r="BD32" i="51" a="1"/>
  <c r="BD32" i="51" s="1"/>
  <c r="BD121" i="51" a="1"/>
  <c r="BD121" i="51" s="1"/>
  <c r="BD57" i="51" a="1"/>
  <c r="BD57" i="51" s="1"/>
  <c r="BD129" i="51" a="1"/>
  <c r="BD129" i="51" s="1"/>
  <c r="BD65" i="51" a="1"/>
  <c r="BD65" i="51" s="1"/>
  <c r="BD73" i="51" a="1"/>
  <c r="BD73" i="51" s="1"/>
  <c r="BD9" i="51" a="1"/>
  <c r="BD9" i="51" s="1"/>
  <c r="BD81" i="51" a="1"/>
  <c r="BD81" i="51" s="1"/>
  <c r="BD17" i="51" a="1"/>
  <c r="BD17" i="51" s="1"/>
  <c r="BD89" i="51" a="1"/>
  <c r="BD89" i="51" s="1"/>
  <c r="BD25" i="51" a="1"/>
  <c r="BD25" i="51" s="1"/>
  <c r="BD97" i="51" a="1"/>
  <c r="BD97" i="51" s="1"/>
  <c r="BD33" i="51" a="1"/>
  <c r="BD33" i="51" s="1"/>
  <c r="BD105" i="51" a="1"/>
  <c r="BD105" i="51" s="1"/>
  <c r="BD41" i="51" a="1"/>
  <c r="BD41" i="51" s="1"/>
  <c r="BD113" i="51" a="1"/>
  <c r="BD113" i="51" s="1"/>
  <c r="BD49" i="51" a="1"/>
  <c r="BD49" i="51" s="1"/>
  <c r="BD83" i="51" a="1"/>
  <c r="BD83" i="51" s="1"/>
  <c r="BD19" i="51" a="1"/>
  <c r="BD19" i="51" s="1"/>
  <c r="BD91" i="51" a="1"/>
  <c r="BD91" i="51" s="1"/>
  <c r="BD27" i="51" a="1"/>
  <c r="BD27" i="51" s="1"/>
  <c r="BD99" i="51" a="1"/>
  <c r="BD99" i="51" s="1"/>
  <c r="BD35" i="51" a="1"/>
  <c r="BD35" i="51" s="1"/>
  <c r="BD107" i="51" a="1"/>
  <c r="BD107" i="51" s="1"/>
  <c r="BD43" i="51" a="1"/>
  <c r="BD43" i="51" s="1"/>
  <c r="BD115" i="51" a="1"/>
  <c r="BD115" i="51" s="1"/>
  <c r="BD51" i="51" a="1"/>
  <c r="BD51" i="51" s="1"/>
  <c r="BD123" i="51" a="1"/>
  <c r="BD123" i="51" s="1"/>
  <c r="BD59" i="51" a="1"/>
  <c r="BD59" i="51" s="1"/>
  <c r="BD67" i="51" a="1"/>
  <c r="BD67" i="51" s="1"/>
  <c r="BD3" i="51" a="1"/>
  <c r="BD3" i="51" s="1"/>
  <c r="BD75" i="51" a="1"/>
  <c r="BD75" i="51" s="1"/>
  <c r="BD11" i="51" a="1"/>
  <c r="BD11" i="51" s="1"/>
  <c r="BD87" i="51" a="1"/>
  <c r="BD87" i="51" s="1"/>
  <c r="BD23" i="51" a="1"/>
  <c r="BD23" i="51" s="1"/>
  <c r="BD95" i="51" a="1"/>
  <c r="BD95" i="51" s="1"/>
  <c r="BD31" i="51" a="1"/>
  <c r="BD31" i="51" s="1"/>
  <c r="BD103" i="51" a="1"/>
  <c r="BD103" i="51" s="1"/>
  <c r="BD39" i="51" a="1"/>
  <c r="BD39" i="51" s="1"/>
  <c r="BD111" i="51" a="1"/>
  <c r="BD111" i="51" s="1"/>
  <c r="BD47" i="51" a="1"/>
  <c r="BD47" i="51" s="1"/>
  <c r="BD119" i="51" a="1"/>
  <c r="BD119" i="51" s="1"/>
  <c r="BD55" i="51" a="1"/>
  <c r="BD55" i="51" s="1"/>
  <c r="BD127" i="51" a="1"/>
  <c r="BD127" i="51" s="1"/>
  <c r="BD63" i="51" a="1"/>
  <c r="BD63" i="51" s="1"/>
  <c r="BD71" i="51" a="1"/>
  <c r="BD71" i="51" s="1"/>
  <c r="BD7" i="51" a="1"/>
  <c r="BD7" i="51" s="1"/>
  <c r="BD79" i="51" a="1"/>
  <c r="BD79" i="51" s="1"/>
  <c r="BD15" i="51" a="1"/>
  <c r="BD15" i="51" s="1"/>
  <c r="BD117" i="51" a="1"/>
  <c r="BD117" i="51" s="1"/>
  <c r="BD53" i="51" a="1"/>
  <c r="BD53" i="51" s="1"/>
  <c r="BD125" i="51" a="1"/>
  <c r="BD125" i="51" s="1"/>
  <c r="BD61" i="51" a="1"/>
  <c r="BD61" i="51" s="1"/>
  <c r="BD69" i="51" a="1"/>
  <c r="BD69" i="51" s="1"/>
  <c r="BD5" i="51" a="1"/>
  <c r="BD5" i="51" s="1"/>
  <c r="BD77" i="51" a="1"/>
  <c r="BD77" i="51" s="1"/>
  <c r="BD13" i="51" a="1"/>
  <c r="BD13" i="51" s="1"/>
  <c r="BD85" i="51" a="1"/>
  <c r="BD85" i="51" s="1"/>
  <c r="BD21" i="51" a="1"/>
  <c r="BD21" i="51" s="1"/>
  <c r="BD93" i="51" a="1"/>
  <c r="BD93" i="51" s="1"/>
  <c r="BD29" i="51" a="1"/>
  <c r="BD29" i="51" s="1"/>
  <c r="BD101" i="51" a="1"/>
  <c r="BD101" i="51" s="1"/>
  <c r="BD37" i="51" a="1"/>
  <c r="BD37" i="51" s="1"/>
  <c r="BD109" i="51" a="1"/>
  <c r="BD109" i="51" s="1"/>
  <c r="BD45" i="51" a="1"/>
  <c r="BD45" i="51" s="1"/>
  <c r="BD83" i="49" a="1"/>
  <c r="BD83" i="49" s="1"/>
  <c r="BD19" i="49" a="1"/>
  <c r="BD19" i="49" s="1"/>
  <c r="BD91" i="49" a="1"/>
  <c r="BD91" i="49" s="1"/>
  <c r="BD27" i="49" a="1"/>
  <c r="BD27" i="49" s="1"/>
  <c r="BD99" i="49" a="1"/>
  <c r="BD99" i="49" s="1"/>
  <c r="BD35" i="49" a="1"/>
  <c r="BD35" i="49" s="1"/>
  <c r="BD107" i="49" a="1"/>
  <c r="BD107" i="49" s="1"/>
  <c r="BD43" i="49" a="1"/>
  <c r="BD43" i="49" s="1"/>
  <c r="BD115" i="49" a="1"/>
  <c r="BD115" i="49" s="1"/>
  <c r="BD51" i="49" a="1"/>
  <c r="BD51" i="49" s="1"/>
  <c r="BD11" i="49" a="1"/>
  <c r="BD11" i="49" s="1"/>
  <c r="BD123" i="49" a="1"/>
  <c r="BD123" i="49" s="1"/>
  <c r="BD59" i="49" a="1"/>
  <c r="BD59" i="49" s="1"/>
  <c r="BD67" i="49" a="1"/>
  <c r="BD67" i="49" s="1"/>
  <c r="BD3" i="49" a="1"/>
  <c r="BD3" i="49" s="1"/>
  <c r="BD75" i="49" a="1"/>
  <c r="BD75" i="49" s="1"/>
  <c r="BD117" i="49" a="1"/>
  <c r="BD117" i="49" s="1"/>
  <c r="BD53" i="49" a="1"/>
  <c r="BD53" i="49" s="1"/>
  <c r="BD125" i="49" a="1"/>
  <c r="BD125" i="49" s="1"/>
  <c r="BD61" i="49" a="1"/>
  <c r="BD61" i="49" s="1"/>
  <c r="BD69" i="49" a="1"/>
  <c r="BD69" i="49" s="1"/>
  <c r="BD5" i="49" a="1"/>
  <c r="BD5" i="49" s="1"/>
  <c r="BD77" i="49" a="1"/>
  <c r="BD77" i="49" s="1"/>
  <c r="BD13" i="49" a="1"/>
  <c r="BD13" i="49" s="1"/>
  <c r="BD85" i="49" a="1"/>
  <c r="BD85" i="49" s="1"/>
  <c r="BD21" i="49" a="1"/>
  <c r="BD21" i="49" s="1"/>
  <c r="BD45" i="49" a="1"/>
  <c r="BD45" i="49" s="1"/>
  <c r="BD93" i="49" a="1"/>
  <c r="BD93" i="49" s="1"/>
  <c r="BD29" i="49" a="1"/>
  <c r="BD29" i="49" s="1"/>
  <c r="BD109" i="49" a="1"/>
  <c r="BD109" i="49" s="1"/>
  <c r="BD101" i="49" a="1"/>
  <c r="BD101" i="49" s="1"/>
  <c r="BD37" i="49" a="1"/>
  <c r="BD37" i="49" s="1"/>
  <c r="BD104" i="49" a="1"/>
  <c r="BD104" i="49" s="1"/>
  <c r="BD40" i="49" a="1"/>
  <c r="BD40" i="49" s="1"/>
  <c r="BD112" i="49" a="1"/>
  <c r="BD112" i="49" s="1"/>
  <c r="BD48" i="49" a="1"/>
  <c r="BD48" i="49" s="1"/>
  <c r="BD120" i="49" a="1"/>
  <c r="BD120" i="49" s="1"/>
  <c r="BD56" i="49" a="1"/>
  <c r="BD56" i="49" s="1"/>
  <c r="BD128" i="49" a="1"/>
  <c r="BD128" i="49" s="1"/>
  <c r="BD64" i="49" a="1"/>
  <c r="BD64" i="49" s="1"/>
  <c r="BD72" i="49" a="1"/>
  <c r="BD72" i="49" s="1"/>
  <c r="BD8" i="49" a="1"/>
  <c r="BD8" i="49" s="1"/>
  <c r="BD80" i="49" a="1"/>
  <c r="BD80" i="49" s="1"/>
  <c r="BD16" i="49" a="1"/>
  <c r="BD16" i="49" s="1"/>
  <c r="BD32" i="49" a="1"/>
  <c r="BD32" i="49" s="1"/>
  <c r="BD88" i="49" a="1"/>
  <c r="BD88" i="49" s="1"/>
  <c r="BD24" i="49" a="1"/>
  <c r="BD24" i="49" s="1"/>
  <c r="BD96" i="49" a="1"/>
  <c r="BD96" i="49" s="1"/>
  <c r="BD82" i="49" a="1"/>
  <c r="BD82" i="49" s="1"/>
  <c r="BD18" i="49" a="1"/>
  <c r="BD18" i="49" s="1"/>
  <c r="BD90" i="49" a="1"/>
  <c r="BD90" i="49" s="1"/>
  <c r="BD26" i="49" a="1"/>
  <c r="BD26" i="49" s="1"/>
  <c r="BD98" i="49" a="1"/>
  <c r="BD98" i="49" s="1"/>
  <c r="BD34" i="49" a="1"/>
  <c r="BD34" i="49" s="1"/>
  <c r="BD106" i="49" a="1"/>
  <c r="BD106" i="49" s="1"/>
  <c r="BD42" i="49" a="1"/>
  <c r="BD42" i="49" s="1"/>
  <c r="BD114" i="49" a="1"/>
  <c r="BD114" i="49" s="1"/>
  <c r="BD50" i="49" a="1"/>
  <c r="BD50" i="49" s="1"/>
  <c r="BD74" i="49" a="1"/>
  <c r="BD74" i="49" s="1"/>
  <c r="BD122" i="49" a="1"/>
  <c r="BD122" i="49" s="1"/>
  <c r="BD58" i="49" a="1"/>
  <c r="BD58" i="49" s="1"/>
  <c r="BD10" i="49" a="1"/>
  <c r="BD10" i="49" s="1"/>
  <c r="BD66" i="49" a="1"/>
  <c r="BD66" i="49" s="1"/>
  <c r="BD2" i="49" a="1"/>
  <c r="BD2" i="49" s="1"/>
  <c r="BD100" i="49" a="1"/>
  <c r="BD100" i="49" s="1"/>
  <c r="BD36" i="49" a="1"/>
  <c r="BD36" i="49" s="1"/>
  <c r="BD108" i="49" a="1"/>
  <c r="BD108" i="49" s="1"/>
  <c r="BD44" i="49" a="1"/>
  <c r="BD44" i="49" s="1"/>
  <c r="BD116" i="49" a="1"/>
  <c r="BD116" i="49" s="1"/>
  <c r="BD52" i="49" a="1"/>
  <c r="BD52" i="49" s="1"/>
  <c r="BD124" i="49" a="1"/>
  <c r="BD124" i="49" s="1"/>
  <c r="BD60" i="49" a="1"/>
  <c r="BD60" i="49" s="1"/>
  <c r="BD68" i="49" a="1"/>
  <c r="BD68" i="49" s="1"/>
  <c r="BD4" i="49" a="1"/>
  <c r="BD4" i="49" s="1"/>
  <c r="BD28" i="49" a="1"/>
  <c r="BD28" i="49" s="1"/>
  <c r="BD76" i="49" a="1"/>
  <c r="BD76" i="49" s="1"/>
  <c r="BD12" i="49" a="1"/>
  <c r="BD12" i="49" s="1"/>
  <c r="BD92" i="49" a="1"/>
  <c r="BD92" i="49" s="1"/>
  <c r="BD84" i="49" a="1"/>
  <c r="BD84" i="49" s="1"/>
  <c r="BD20" i="49" a="1"/>
  <c r="BD20" i="49" s="1"/>
  <c r="BD70" i="49" a="1"/>
  <c r="BD70" i="49" s="1"/>
  <c r="BD6" i="49" a="1"/>
  <c r="BD6" i="49" s="1"/>
  <c r="BD78" i="49" a="1"/>
  <c r="BD78" i="49" s="1"/>
  <c r="BD14" i="49" a="1"/>
  <c r="BD14" i="49" s="1"/>
  <c r="BD86" i="49" a="1"/>
  <c r="BD86" i="49" s="1"/>
  <c r="BD22" i="49" a="1"/>
  <c r="BD22" i="49" s="1"/>
  <c r="BD94" i="49" a="1"/>
  <c r="BD94" i="49" s="1"/>
  <c r="BD30" i="49" a="1"/>
  <c r="BD30" i="49" s="1"/>
  <c r="BD102" i="49" a="1"/>
  <c r="BD102" i="49" s="1"/>
  <c r="BD38" i="49" a="1"/>
  <c r="BD38" i="49" s="1"/>
  <c r="BD110" i="49" a="1"/>
  <c r="BD110" i="49" s="1"/>
  <c r="BD46" i="49" a="1"/>
  <c r="BD46" i="49" s="1"/>
  <c r="BD62" i="49" a="1"/>
  <c r="BD62" i="49" s="1"/>
  <c r="BD118" i="49" a="1"/>
  <c r="BD118" i="49" s="1"/>
  <c r="BD54" i="49" a="1"/>
  <c r="BD54" i="49" s="1"/>
  <c r="BD126" i="49" a="1"/>
  <c r="BD126" i="49" s="1"/>
  <c r="BD121" i="49" a="1"/>
  <c r="BD121" i="49" s="1"/>
  <c r="BD57" i="49" a="1"/>
  <c r="BD57" i="49" s="1"/>
  <c r="BD129" i="49" a="1"/>
  <c r="BD129" i="49" s="1"/>
  <c r="BD65" i="49" a="1"/>
  <c r="BD65" i="49" s="1"/>
  <c r="BD73" i="49" a="1"/>
  <c r="BD73" i="49" s="1"/>
  <c r="BD9" i="49" a="1"/>
  <c r="BD9" i="49" s="1"/>
  <c r="BD81" i="49" a="1"/>
  <c r="BD81" i="49" s="1"/>
  <c r="BD17" i="49" a="1"/>
  <c r="BD17" i="49" s="1"/>
  <c r="BD89" i="49" a="1"/>
  <c r="BD89" i="49" s="1"/>
  <c r="BD25" i="49" a="1"/>
  <c r="BD25" i="49" s="1"/>
  <c r="BD113" i="49" a="1"/>
  <c r="BD113" i="49" s="1"/>
  <c r="BD97" i="49" a="1"/>
  <c r="BD97" i="49" s="1"/>
  <c r="BD33" i="49" a="1"/>
  <c r="BD33" i="49" s="1"/>
  <c r="BD49" i="49" a="1"/>
  <c r="BD49" i="49" s="1"/>
  <c r="BD105" i="49" a="1"/>
  <c r="BD105" i="49" s="1"/>
  <c r="BD41" i="49" a="1"/>
  <c r="BD41" i="49" s="1"/>
  <c r="BD87" i="49" a="1"/>
  <c r="BD87" i="49" s="1"/>
  <c r="BD23" i="49" a="1"/>
  <c r="BD23" i="49" s="1"/>
  <c r="BD95" i="49" a="1"/>
  <c r="BD95" i="49" s="1"/>
  <c r="BD31" i="49" a="1"/>
  <c r="BD31" i="49" s="1"/>
  <c r="BD103" i="49" a="1"/>
  <c r="BD103" i="49" s="1"/>
  <c r="BD39" i="49" a="1"/>
  <c r="BD39" i="49" s="1"/>
  <c r="BD111" i="49" a="1"/>
  <c r="BD111" i="49" s="1"/>
  <c r="BD47" i="49" a="1"/>
  <c r="BD47" i="49" s="1"/>
  <c r="BD119" i="49" a="1"/>
  <c r="BD119" i="49" s="1"/>
  <c r="BD55" i="49" a="1"/>
  <c r="BD55" i="49" s="1"/>
  <c r="BD127" i="49" a="1"/>
  <c r="BD127" i="49" s="1"/>
  <c r="BD63" i="49" a="1"/>
  <c r="BD63" i="49" s="1"/>
  <c r="BD79" i="49" a="1"/>
  <c r="BD79" i="49" s="1"/>
  <c r="BD15" i="49" a="1"/>
  <c r="BD15" i="49" s="1"/>
  <c r="BD71" i="49" a="1"/>
  <c r="BD71" i="49" s="1"/>
  <c r="BD7" i="49" a="1"/>
  <c r="BD7" i="49" s="1"/>
  <c r="Y115" i="49"/>
  <c r="V115" i="49"/>
  <c r="AY115" i="49" s="1"/>
  <c r="W115" i="49"/>
  <c r="N115" i="49"/>
  <c r="AB115" i="49"/>
  <c r="L91" i="49"/>
  <c r="P91" i="49"/>
  <c r="Q91" i="49"/>
  <c r="BA91" i="49" s="1"/>
  <c r="BB91" i="49" s="1"/>
  <c r="M91" i="49"/>
  <c r="S91" i="49"/>
  <c r="V91" i="49"/>
  <c r="AY91" i="49" s="1"/>
  <c r="N91" i="49"/>
  <c r="R91" i="49"/>
  <c r="N43" i="49"/>
  <c r="V43" i="49"/>
  <c r="AY43" i="49" s="1"/>
  <c r="L43" i="49"/>
  <c r="P43" i="49"/>
  <c r="S43" i="49"/>
  <c r="R43" i="49"/>
  <c r="Q43" i="49"/>
  <c r="BA43" i="49" s="1"/>
  <c r="BB43" i="49" s="1"/>
  <c r="Y20" i="49"/>
  <c r="AA20" i="49"/>
  <c r="AB20" i="49"/>
  <c r="Z20" i="49"/>
  <c r="AZ20" i="49" s="1"/>
  <c r="AU20" i="49"/>
  <c r="V20" i="49"/>
  <c r="AY20" i="49" s="1"/>
  <c r="W20" i="49"/>
  <c r="U20" i="49"/>
  <c r="Q20" i="49"/>
  <c r="BA20" i="49" s="1"/>
  <c r="S20" i="49"/>
  <c r="P20" i="49"/>
  <c r="R20" i="49"/>
  <c r="V85" i="49"/>
  <c r="AY85" i="49" s="1"/>
  <c r="Y85" i="49"/>
  <c r="Q4" i="49"/>
  <c r="BA4" i="49" s="1"/>
  <c r="P4" i="49"/>
  <c r="AB42" i="49"/>
  <c r="AB125" i="49"/>
  <c r="Z116" i="49"/>
  <c r="AZ116" i="49" s="1"/>
  <c r="AB99" i="49"/>
  <c r="M83" i="49"/>
  <c r="N59" i="49"/>
  <c r="L99" i="49"/>
  <c r="M35" i="49"/>
  <c r="P53" i="49"/>
  <c r="F60" i="49"/>
  <c r="G60" i="49" s="1"/>
  <c r="Z85" i="49"/>
  <c r="AZ85" i="49" s="1"/>
  <c r="U4" i="49"/>
  <c r="S4" i="49"/>
  <c r="R42" i="49"/>
  <c r="AS116" i="49"/>
  <c r="AF116" i="49" s="1"/>
  <c r="AA116" i="49"/>
  <c r="L107" i="49"/>
  <c r="U99" i="49"/>
  <c r="V99" i="49"/>
  <c r="AY99" i="49" s="1"/>
  <c r="F108" i="49"/>
  <c r="G108" i="49" s="1"/>
  <c r="AE125" i="49" a="1"/>
  <c r="AE125" i="49" s="1"/>
  <c r="R59" i="49"/>
  <c r="M59" i="49"/>
  <c r="Z53" i="49"/>
  <c r="AZ53" i="49" s="1"/>
  <c r="AH60" i="49"/>
  <c r="AB85" i="49"/>
  <c r="W4" i="49"/>
  <c r="V4" i="49"/>
  <c r="AY4" i="49" s="1"/>
  <c r="BB4" i="49" s="1"/>
  <c r="AA42" i="49"/>
  <c r="U42" i="49"/>
  <c r="Q125" i="49"/>
  <c r="BA125" i="49" s="1"/>
  <c r="BB125" i="49" s="1"/>
  <c r="S116" i="49"/>
  <c r="R116" i="49"/>
  <c r="M107" i="49"/>
  <c r="W99" i="49"/>
  <c r="AA67" i="49"/>
  <c r="U67" i="49"/>
  <c r="AU53" i="49"/>
  <c r="M123" i="49"/>
  <c r="F52" i="49"/>
  <c r="G52" i="49" s="1"/>
  <c r="P85" i="49"/>
  <c r="AU4" i="49"/>
  <c r="AE42" i="49" a="1"/>
  <c r="AE42" i="49" s="1"/>
  <c r="S42" i="49"/>
  <c r="Z125" i="49"/>
  <c r="AZ125" i="49" s="1"/>
  <c r="AB116" i="49"/>
  <c r="Z99" i="49"/>
  <c r="AZ99" i="49" s="1"/>
  <c r="L67" i="49"/>
  <c r="V67" i="49"/>
  <c r="AY67" i="49" s="1"/>
  <c r="L51" i="49"/>
  <c r="S53" i="49"/>
  <c r="L123" i="49"/>
  <c r="AG52" i="49"/>
  <c r="F124" i="49"/>
  <c r="G124" i="49" s="1"/>
  <c r="AG66" i="49"/>
  <c r="P12" i="49"/>
  <c r="AA85" i="49"/>
  <c r="Y4" i="49"/>
  <c r="Q42" i="49"/>
  <c r="BA42" i="49" s="1"/>
  <c r="BB42" i="49" s="1"/>
  <c r="W42" i="49"/>
  <c r="Y125" i="49"/>
  <c r="W116" i="49"/>
  <c r="U125" i="49"/>
  <c r="N67" i="49"/>
  <c r="N20" i="49"/>
  <c r="AH44" i="49"/>
  <c r="M51" i="49"/>
  <c r="N12" i="49"/>
  <c r="R53" i="49"/>
  <c r="Y99" i="49"/>
  <c r="Q12" i="49"/>
  <c r="BA12" i="49" s="1"/>
  <c r="BB12" i="49" s="1"/>
  <c r="Y120" i="49"/>
  <c r="Q85" i="49"/>
  <c r="BA85" i="49" s="1"/>
  <c r="S85" i="49"/>
  <c r="Z4" i="49"/>
  <c r="AZ4" i="49" s="1"/>
  <c r="Z42" i="49"/>
  <c r="AZ42" i="49" s="1"/>
  <c r="Y42" i="49"/>
  <c r="Y116" i="49"/>
  <c r="L103" i="49"/>
  <c r="AA99" i="49"/>
  <c r="N83" i="49"/>
  <c r="M20" i="49"/>
  <c r="Q53" i="49"/>
  <c r="BA53" i="49" s="1"/>
  <c r="N35" i="49"/>
  <c r="R120" i="49"/>
  <c r="R85" i="49"/>
  <c r="V42" i="49"/>
  <c r="AY42" i="49" s="1"/>
  <c r="N103" i="49"/>
  <c r="F44" i="49"/>
  <c r="G44" i="49" s="1"/>
  <c r="L12" i="49"/>
  <c r="V5" i="49"/>
  <c r="AY5" i="49" s="1"/>
  <c r="BD82" i="50" a="1"/>
  <c r="BD82" i="50" s="1"/>
  <c r="BD18" i="50" a="1"/>
  <c r="BD18" i="50" s="1"/>
  <c r="BD90" i="50" a="1"/>
  <c r="BD90" i="50" s="1"/>
  <c r="BD26" i="50" a="1"/>
  <c r="BD26" i="50" s="1"/>
  <c r="BD98" i="50" a="1"/>
  <c r="BD98" i="50" s="1"/>
  <c r="BD34" i="50" a="1"/>
  <c r="BD34" i="50" s="1"/>
  <c r="BD106" i="50" a="1"/>
  <c r="BD106" i="50" s="1"/>
  <c r="BD42" i="50" a="1"/>
  <c r="BD42" i="50" s="1"/>
  <c r="BD122" i="50" a="1"/>
  <c r="BD122" i="50" s="1"/>
  <c r="BD58" i="50" a="1"/>
  <c r="BD58" i="50" s="1"/>
  <c r="BD66" i="50" a="1"/>
  <c r="BD66" i="50" s="1"/>
  <c r="BD2" i="50" a="1"/>
  <c r="BD2" i="50" s="1"/>
  <c r="BD10" i="50" a="1"/>
  <c r="BD10" i="50" s="1"/>
  <c r="BD114" i="50" a="1"/>
  <c r="BD114" i="50" s="1"/>
  <c r="BD74" i="50" a="1"/>
  <c r="BD74" i="50" s="1"/>
  <c r="BD50" i="50" a="1"/>
  <c r="BD50" i="50" s="1"/>
  <c r="BD121" i="50" a="1"/>
  <c r="BD121" i="50" s="1"/>
  <c r="BD57" i="50" a="1"/>
  <c r="BD57" i="50" s="1"/>
  <c r="BD129" i="50" a="1"/>
  <c r="BD129" i="50" s="1"/>
  <c r="BD65" i="50" a="1"/>
  <c r="BD65" i="50" s="1"/>
  <c r="BD73" i="50" a="1"/>
  <c r="BD73" i="50" s="1"/>
  <c r="BD9" i="50" a="1"/>
  <c r="BD9" i="50" s="1"/>
  <c r="BD81" i="50" a="1"/>
  <c r="BD81" i="50" s="1"/>
  <c r="BD17" i="50" a="1"/>
  <c r="BD17" i="50" s="1"/>
  <c r="BD97" i="50" a="1"/>
  <c r="BD97" i="50" s="1"/>
  <c r="BD33" i="50" a="1"/>
  <c r="BD33" i="50" s="1"/>
  <c r="BD105" i="50" a="1"/>
  <c r="BD105" i="50" s="1"/>
  <c r="BD41" i="50" a="1"/>
  <c r="BD41" i="50" s="1"/>
  <c r="BD89" i="50" a="1"/>
  <c r="BD89" i="50" s="1"/>
  <c r="BD49" i="50" a="1"/>
  <c r="BD49" i="50" s="1"/>
  <c r="BD25" i="50" a="1"/>
  <c r="BD25" i="50" s="1"/>
  <c r="BD113" i="50" a="1"/>
  <c r="BD113" i="50" s="1"/>
  <c r="BD117" i="50" a="1"/>
  <c r="BD117" i="50" s="1"/>
  <c r="BD53" i="50" a="1"/>
  <c r="BD53" i="50" s="1"/>
  <c r="BD125" i="50" a="1"/>
  <c r="BD125" i="50" s="1"/>
  <c r="BD61" i="50" a="1"/>
  <c r="BD61" i="50" s="1"/>
  <c r="BD69" i="50" a="1"/>
  <c r="BD69" i="50" s="1"/>
  <c r="BD5" i="50" a="1"/>
  <c r="BD5" i="50" s="1"/>
  <c r="BD77" i="50" a="1"/>
  <c r="BD77" i="50" s="1"/>
  <c r="BD13" i="50" a="1"/>
  <c r="BD13" i="50" s="1"/>
  <c r="BD93" i="50" a="1"/>
  <c r="BD93" i="50" s="1"/>
  <c r="BD29" i="50" a="1"/>
  <c r="BD29" i="50" s="1"/>
  <c r="BD101" i="50" a="1"/>
  <c r="BD101" i="50" s="1"/>
  <c r="BD37" i="50" a="1"/>
  <c r="BD37" i="50" s="1"/>
  <c r="BD85" i="50" a="1"/>
  <c r="BD85" i="50" s="1"/>
  <c r="BD45" i="50" a="1"/>
  <c r="BD45" i="50" s="1"/>
  <c r="BD21" i="50" a="1"/>
  <c r="BD21" i="50" s="1"/>
  <c r="BD109" i="50" a="1"/>
  <c r="BD109" i="50" s="1"/>
  <c r="BD87" i="50" a="1"/>
  <c r="BD87" i="50" s="1"/>
  <c r="BD23" i="50" a="1"/>
  <c r="BD23" i="50" s="1"/>
  <c r="BD95" i="50" a="1"/>
  <c r="BD95" i="50" s="1"/>
  <c r="BD31" i="50" a="1"/>
  <c r="BD31" i="50" s="1"/>
  <c r="BD103" i="50" a="1"/>
  <c r="BD103" i="50" s="1"/>
  <c r="BD39" i="50" a="1"/>
  <c r="BD39" i="50" s="1"/>
  <c r="BD111" i="50" a="1"/>
  <c r="BD111" i="50" s="1"/>
  <c r="BD47" i="50" a="1"/>
  <c r="BD47" i="50" s="1"/>
  <c r="BD127" i="50" a="1"/>
  <c r="BD127" i="50" s="1"/>
  <c r="BD63" i="50" a="1"/>
  <c r="BD63" i="50" s="1"/>
  <c r="BD71" i="50" a="1"/>
  <c r="BD71" i="50" s="1"/>
  <c r="BD7" i="50" a="1"/>
  <c r="BD7" i="50" s="1"/>
  <c r="BD79" i="50" a="1"/>
  <c r="BD79" i="50" s="1"/>
  <c r="BD55" i="50" a="1"/>
  <c r="BD55" i="50" s="1"/>
  <c r="BD15" i="50" a="1"/>
  <c r="BD15" i="50" s="1"/>
  <c r="BD119" i="50" a="1"/>
  <c r="BD119" i="50" s="1"/>
  <c r="BD83" i="50" a="1"/>
  <c r="BD83" i="50" s="1"/>
  <c r="BD19" i="50" a="1"/>
  <c r="BD19" i="50" s="1"/>
  <c r="BD91" i="50" a="1"/>
  <c r="BD91" i="50" s="1"/>
  <c r="BD27" i="50" a="1"/>
  <c r="BD27" i="50" s="1"/>
  <c r="BD99" i="50" a="1"/>
  <c r="BD99" i="50" s="1"/>
  <c r="BD35" i="50" a="1"/>
  <c r="BD35" i="50" s="1"/>
  <c r="BD107" i="50" a="1"/>
  <c r="BD107" i="50" s="1"/>
  <c r="BD43" i="50" a="1"/>
  <c r="BD43" i="50" s="1"/>
  <c r="BD123" i="50" a="1"/>
  <c r="BD123" i="50" s="1"/>
  <c r="BD59" i="50" a="1"/>
  <c r="BD59" i="50" s="1"/>
  <c r="BD67" i="50" a="1"/>
  <c r="BD67" i="50" s="1"/>
  <c r="BD3" i="50" a="1"/>
  <c r="BD3" i="50" s="1"/>
  <c r="BD115" i="50" a="1"/>
  <c r="BD115" i="50" s="1"/>
  <c r="BD75" i="50" a="1"/>
  <c r="BD75" i="50" s="1"/>
  <c r="BD51" i="50" a="1"/>
  <c r="BD51" i="50" s="1"/>
  <c r="BD11" i="50" a="1"/>
  <c r="BD11" i="50" s="1"/>
  <c r="BD104" i="50" a="1"/>
  <c r="BD104" i="50" s="1"/>
  <c r="BD40" i="50" a="1"/>
  <c r="BD40" i="50" s="1"/>
  <c r="BD112" i="50" a="1"/>
  <c r="BD112" i="50" s="1"/>
  <c r="BD48" i="50" a="1"/>
  <c r="BD48" i="50" s="1"/>
  <c r="BD120" i="50" a="1"/>
  <c r="BD120" i="50" s="1"/>
  <c r="BD56" i="50" a="1"/>
  <c r="BD56" i="50" s="1"/>
  <c r="BD128" i="50" a="1"/>
  <c r="BD128" i="50" s="1"/>
  <c r="BD64" i="50" a="1"/>
  <c r="BD64" i="50" s="1"/>
  <c r="BD80" i="50" a="1"/>
  <c r="BD80" i="50" s="1"/>
  <c r="BD16" i="50" a="1"/>
  <c r="BD16" i="50" s="1"/>
  <c r="BD88" i="50" a="1"/>
  <c r="BD88" i="50" s="1"/>
  <c r="BD24" i="50" a="1"/>
  <c r="BD24" i="50" s="1"/>
  <c r="BD96" i="50" a="1"/>
  <c r="BD96" i="50" s="1"/>
  <c r="BD8" i="50" a="1"/>
  <c r="BD8" i="50" s="1"/>
  <c r="BD72" i="50" a="1"/>
  <c r="BD72" i="50" s="1"/>
  <c r="BD32" i="50" a="1"/>
  <c r="BD32" i="50" s="1"/>
  <c r="BD70" i="50" a="1"/>
  <c r="BD70" i="50" s="1"/>
  <c r="BD6" i="50" a="1"/>
  <c r="BD6" i="50" s="1"/>
  <c r="BD78" i="50" a="1"/>
  <c r="BD78" i="50" s="1"/>
  <c r="BD14" i="50" a="1"/>
  <c r="BD14" i="50" s="1"/>
  <c r="BD86" i="50" a="1"/>
  <c r="BD86" i="50" s="1"/>
  <c r="BD22" i="50" a="1"/>
  <c r="BD22" i="50" s="1"/>
  <c r="BD94" i="50" a="1"/>
  <c r="BD94" i="50" s="1"/>
  <c r="BD30" i="50" a="1"/>
  <c r="BD30" i="50" s="1"/>
  <c r="BD110" i="50" a="1"/>
  <c r="BD110" i="50" s="1"/>
  <c r="BD46" i="50" a="1"/>
  <c r="BD46" i="50" s="1"/>
  <c r="BD118" i="50" a="1"/>
  <c r="BD118" i="50" s="1"/>
  <c r="BD54" i="50" a="1"/>
  <c r="BD54" i="50" s="1"/>
  <c r="BD38" i="50" a="1"/>
  <c r="BD38" i="50" s="1"/>
  <c r="BD126" i="50" a="1"/>
  <c r="BD126" i="50" s="1"/>
  <c r="BD102" i="50" a="1"/>
  <c r="BD102" i="50" s="1"/>
  <c r="BD62" i="50" a="1"/>
  <c r="BD62" i="50" s="1"/>
  <c r="BD100" i="50" a="1"/>
  <c r="BD100" i="50" s="1"/>
  <c r="BD36" i="50" a="1"/>
  <c r="BD36" i="50" s="1"/>
  <c r="BD108" i="50" a="1"/>
  <c r="BD108" i="50" s="1"/>
  <c r="BD44" i="50" a="1"/>
  <c r="BD44" i="50" s="1"/>
  <c r="BD116" i="50" a="1"/>
  <c r="BD116" i="50" s="1"/>
  <c r="BD52" i="50" a="1"/>
  <c r="BD52" i="50" s="1"/>
  <c r="BD124" i="50" a="1"/>
  <c r="BD124" i="50" s="1"/>
  <c r="BD60" i="50" a="1"/>
  <c r="BD60" i="50" s="1"/>
  <c r="BD76" i="50" a="1"/>
  <c r="BD76" i="50" s="1"/>
  <c r="BD12" i="50" a="1"/>
  <c r="BD12" i="50" s="1"/>
  <c r="BD84" i="50" a="1"/>
  <c r="BD84" i="50" s="1"/>
  <c r="BD20" i="50" a="1"/>
  <c r="BD20" i="50" s="1"/>
  <c r="BD68" i="50" a="1"/>
  <c r="BD68" i="50" s="1"/>
  <c r="BD28" i="50" a="1"/>
  <c r="BD28" i="50" s="1"/>
  <c r="BD92" i="50" a="1"/>
  <c r="BD92" i="50" s="1"/>
  <c r="BD4" i="50" a="1"/>
  <c r="BD4" i="50" s="1"/>
  <c r="BD83" i="48" a="1"/>
  <c r="BD83" i="48" s="1"/>
  <c r="BD19" i="48" a="1"/>
  <c r="BD19" i="48" s="1"/>
  <c r="BD91" i="48" a="1"/>
  <c r="BD91" i="48" s="1"/>
  <c r="BD27" i="48" a="1"/>
  <c r="BD27" i="48" s="1"/>
  <c r="BD99" i="48" a="1"/>
  <c r="BD99" i="48" s="1"/>
  <c r="BD35" i="48" a="1"/>
  <c r="BD35" i="48" s="1"/>
  <c r="BD107" i="48" a="1"/>
  <c r="BD107" i="48" s="1"/>
  <c r="BD43" i="48" a="1"/>
  <c r="BD43" i="48" s="1"/>
  <c r="BD115" i="48" a="1"/>
  <c r="BD115" i="48" s="1"/>
  <c r="BD51" i="48" a="1"/>
  <c r="BD51" i="48" s="1"/>
  <c r="BD123" i="48" a="1"/>
  <c r="BD123" i="48" s="1"/>
  <c r="BD59" i="48" a="1"/>
  <c r="BD59" i="48" s="1"/>
  <c r="BD67" i="48" a="1"/>
  <c r="BD67" i="48" s="1"/>
  <c r="BD3" i="48" a="1"/>
  <c r="BD3" i="48" s="1"/>
  <c r="BD75" i="48" a="1"/>
  <c r="BD75" i="48" s="1"/>
  <c r="BD11" i="48" a="1"/>
  <c r="BD11" i="48" s="1"/>
  <c r="BD70" i="48" a="1"/>
  <c r="BD70" i="48" s="1"/>
  <c r="BD6" i="48" a="1"/>
  <c r="BD6" i="48" s="1"/>
  <c r="BD78" i="48" a="1"/>
  <c r="BD78" i="48" s="1"/>
  <c r="BD14" i="48" a="1"/>
  <c r="BD14" i="48" s="1"/>
  <c r="BD86" i="48" a="1"/>
  <c r="BD86" i="48" s="1"/>
  <c r="BD22" i="48" a="1"/>
  <c r="BD22" i="48" s="1"/>
  <c r="BD94" i="48" a="1"/>
  <c r="BD94" i="48" s="1"/>
  <c r="BD30" i="48" a="1"/>
  <c r="BD30" i="48" s="1"/>
  <c r="BD102" i="48" a="1"/>
  <c r="BD102" i="48" s="1"/>
  <c r="BD38" i="48" a="1"/>
  <c r="BD38" i="48" s="1"/>
  <c r="BD110" i="48" a="1"/>
  <c r="BD110" i="48" s="1"/>
  <c r="BD46" i="48" a="1"/>
  <c r="BD46" i="48" s="1"/>
  <c r="BD118" i="48" a="1"/>
  <c r="BD118" i="48" s="1"/>
  <c r="BD54" i="48" a="1"/>
  <c r="BD54" i="48" s="1"/>
  <c r="BD126" i="48" a="1"/>
  <c r="BD126" i="48" s="1"/>
  <c r="BD62" i="48" a="1"/>
  <c r="BD62" i="48" s="1"/>
  <c r="BD100" i="48" a="1"/>
  <c r="BD100" i="48" s="1"/>
  <c r="BD36" i="48" a="1"/>
  <c r="BD36" i="48" s="1"/>
  <c r="BD108" i="48" a="1"/>
  <c r="BD108" i="48" s="1"/>
  <c r="BD44" i="48" a="1"/>
  <c r="BD44" i="48" s="1"/>
  <c r="BD116" i="48" a="1"/>
  <c r="BD116" i="48" s="1"/>
  <c r="BD52" i="48" a="1"/>
  <c r="BD52" i="48" s="1"/>
  <c r="BD124" i="48" a="1"/>
  <c r="BD124" i="48" s="1"/>
  <c r="BD60" i="48" a="1"/>
  <c r="BD60" i="48" s="1"/>
  <c r="BD68" i="48" a="1"/>
  <c r="BD68" i="48" s="1"/>
  <c r="BD4" i="48" a="1"/>
  <c r="BD4" i="48" s="1"/>
  <c r="BD76" i="48" a="1"/>
  <c r="BD76" i="48" s="1"/>
  <c r="BD12" i="48" a="1"/>
  <c r="BD12" i="48" s="1"/>
  <c r="BD84" i="48" a="1"/>
  <c r="BD84" i="48" s="1"/>
  <c r="BD20" i="48" a="1"/>
  <c r="BD20" i="48" s="1"/>
  <c r="BD92" i="48" a="1"/>
  <c r="BD92" i="48" s="1"/>
  <c r="BD28" i="48" a="1"/>
  <c r="BD28" i="48" s="1"/>
  <c r="BD87" i="48" a="1"/>
  <c r="BD87" i="48" s="1"/>
  <c r="BD23" i="48" a="1"/>
  <c r="BD23" i="48" s="1"/>
  <c r="BD95" i="48" a="1"/>
  <c r="BD95" i="48" s="1"/>
  <c r="BD31" i="48" a="1"/>
  <c r="BD31" i="48" s="1"/>
  <c r="BD103" i="48" a="1"/>
  <c r="BD103" i="48" s="1"/>
  <c r="BD39" i="48" a="1"/>
  <c r="BD39" i="48" s="1"/>
  <c r="BD111" i="48" a="1"/>
  <c r="BD111" i="48" s="1"/>
  <c r="BD47" i="48" a="1"/>
  <c r="BD47" i="48" s="1"/>
  <c r="BD119" i="48" a="1"/>
  <c r="BD119" i="48" s="1"/>
  <c r="BD55" i="48" a="1"/>
  <c r="BD55" i="48" s="1"/>
  <c r="BD127" i="48" a="1"/>
  <c r="BD127" i="48" s="1"/>
  <c r="BD63" i="48" a="1"/>
  <c r="BD63" i="48" s="1"/>
  <c r="BD71" i="48" a="1"/>
  <c r="BD71" i="48" s="1"/>
  <c r="BD7" i="48" a="1"/>
  <c r="BD7" i="48" s="1"/>
  <c r="BD79" i="48" a="1"/>
  <c r="BD79" i="48" s="1"/>
  <c r="BD15" i="48" a="1"/>
  <c r="BD15" i="48" s="1"/>
  <c r="BD117" i="48" a="1"/>
  <c r="BD117" i="48" s="1"/>
  <c r="BD53" i="48" a="1"/>
  <c r="BD53" i="48" s="1"/>
  <c r="BD125" i="48" a="1"/>
  <c r="BD125" i="48" s="1"/>
  <c r="BD61" i="48" a="1"/>
  <c r="BD61" i="48" s="1"/>
  <c r="BD69" i="48" a="1"/>
  <c r="BD69" i="48" s="1"/>
  <c r="BD5" i="48" a="1"/>
  <c r="BD5" i="48" s="1"/>
  <c r="BD77" i="48" a="1"/>
  <c r="BD77" i="48" s="1"/>
  <c r="BD13" i="48" a="1"/>
  <c r="BD13" i="48" s="1"/>
  <c r="BD85" i="48" a="1"/>
  <c r="BD85" i="48" s="1"/>
  <c r="BD21" i="48" a="1"/>
  <c r="BD21" i="48" s="1"/>
  <c r="BD93" i="48" a="1"/>
  <c r="BD93" i="48" s="1"/>
  <c r="BD29" i="48" a="1"/>
  <c r="BD29" i="48" s="1"/>
  <c r="BD101" i="48" a="1"/>
  <c r="BD101" i="48" s="1"/>
  <c r="BD37" i="48" a="1"/>
  <c r="BD37" i="48" s="1"/>
  <c r="BD109" i="48" a="1"/>
  <c r="BD109" i="48" s="1"/>
  <c r="BD45" i="48" a="1"/>
  <c r="BD45" i="48" s="1"/>
  <c r="BD104" i="48" a="1"/>
  <c r="BD104" i="48" s="1"/>
  <c r="BD40" i="48" a="1"/>
  <c r="BD40" i="48" s="1"/>
  <c r="BD112" i="48" a="1"/>
  <c r="BD112" i="48" s="1"/>
  <c r="BD48" i="48" a="1"/>
  <c r="BD48" i="48" s="1"/>
  <c r="BD120" i="48" a="1"/>
  <c r="BD120" i="48" s="1"/>
  <c r="BD56" i="48" a="1"/>
  <c r="BD56" i="48" s="1"/>
  <c r="BD128" i="48" a="1"/>
  <c r="BD128" i="48" s="1"/>
  <c r="BD64" i="48" a="1"/>
  <c r="BD64" i="48" s="1"/>
  <c r="BD72" i="48" a="1"/>
  <c r="BD72" i="48" s="1"/>
  <c r="BD8" i="48" a="1"/>
  <c r="BD8" i="48" s="1"/>
  <c r="BD80" i="48" a="1"/>
  <c r="BD80" i="48" s="1"/>
  <c r="BD16" i="48" a="1"/>
  <c r="BD16" i="48" s="1"/>
  <c r="BD88" i="48" a="1"/>
  <c r="BD88" i="48" s="1"/>
  <c r="BD24" i="48" a="1"/>
  <c r="BD24" i="48" s="1"/>
  <c r="BD96" i="48" a="1"/>
  <c r="BD96" i="48" s="1"/>
  <c r="BD32" i="48" a="1"/>
  <c r="BD32" i="48" s="1"/>
  <c r="BD82" i="48" a="1"/>
  <c r="BD82" i="48" s="1"/>
  <c r="BD18" i="48" a="1"/>
  <c r="BD18" i="48" s="1"/>
  <c r="BD90" i="48" a="1"/>
  <c r="BD90" i="48" s="1"/>
  <c r="BD26" i="48" a="1"/>
  <c r="BD26" i="48" s="1"/>
  <c r="BD98" i="48" a="1"/>
  <c r="BD98" i="48" s="1"/>
  <c r="BD34" i="48" a="1"/>
  <c r="BD34" i="48" s="1"/>
  <c r="BD106" i="48" a="1"/>
  <c r="BD106" i="48" s="1"/>
  <c r="BD42" i="48" a="1"/>
  <c r="BD42" i="48" s="1"/>
  <c r="BD114" i="48" a="1"/>
  <c r="BD114" i="48" s="1"/>
  <c r="BD50" i="48" a="1"/>
  <c r="BD50" i="48" s="1"/>
  <c r="BD122" i="48" a="1"/>
  <c r="BD122" i="48" s="1"/>
  <c r="BD58" i="48" a="1"/>
  <c r="BD58" i="48" s="1"/>
  <c r="BD66" i="48" a="1"/>
  <c r="BD66" i="48" s="1"/>
  <c r="BD2" i="48" a="1"/>
  <c r="BD2" i="48" s="1"/>
  <c r="BD74" i="48" a="1"/>
  <c r="BD74" i="48" s="1"/>
  <c r="BD10" i="48" a="1"/>
  <c r="BD10" i="48" s="1"/>
  <c r="BD121" i="48" a="1"/>
  <c r="BD121" i="48" s="1"/>
  <c r="BD57" i="48" a="1"/>
  <c r="BD57" i="48" s="1"/>
  <c r="BD129" i="48" a="1"/>
  <c r="BD129" i="48" s="1"/>
  <c r="BD65" i="48" a="1"/>
  <c r="BD65" i="48" s="1"/>
  <c r="BD73" i="48" a="1"/>
  <c r="BD73" i="48" s="1"/>
  <c r="BD9" i="48" a="1"/>
  <c r="BD9" i="48" s="1"/>
  <c r="BD81" i="48" a="1"/>
  <c r="BD81" i="48" s="1"/>
  <c r="BD17" i="48" a="1"/>
  <c r="BD17" i="48" s="1"/>
  <c r="BD89" i="48" a="1"/>
  <c r="BD89" i="48" s="1"/>
  <c r="BD25" i="48" a="1"/>
  <c r="BD25" i="48" s="1"/>
  <c r="BD97" i="48" a="1"/>
  <c r="BD97" i="48" s="1"/>
  <c r="BD33" i="48" a="1"/>
  <c r="BD33" i="48" s="1"/>
  <c r="BD105" i="48" a="1"/>
  <c r="BD105" i="48" s="1"/>
  <c r="BD41" i="48" a="1"/>
  <c r="BD41" i="48" s="1"/>
  <c r="BD113" i="48" a="1"/>
  <c r="BD113" i="48" s="1"/>
  <c r="BD49" i="48" a="1"/>
  <c r="BD49" i="48" s="1"/>
  <c r="BD70" i="47" a="1"/>
  <c r="BD70" i="47" s="1"/>
  <c r="BD6" i="47" a="1"/>
  <c r="BD6" i="47" s="1"/>
  <c r="BD78" i="47" a="1"/>
  <c r="BD78" i="47" s="1"/>
  <c r="BD14" i="47" a="1"/>
  <c r="BD14" i="47" s="1"/>
  <c r="BD86" i="47" a="1"/>
  <c r="BD86" i="47" s="1"/>
  <c r="BD22" i="47" a="1"/>
  <c r="BD22" i="47" s="1"/>
  <c r="BD94" i="47" a="1"/>
  <c r="BD94" i="47" s="1"/>
  <c r="BD30" i="47" a="1"/>
  <c r="BD30" i="47" s="1"/>
  <c r="BD110" i="47" a="1"/>
  <c r="BD110" i="47" s="1"/>
  <c r="BD46" i="47" a="1"/>
  <c r="BD46" i="47" s="1"/>
  <c r="BD118" i="47" a="1"/>
  <c r="BD118" i="47" s="1"/>
  <c r="BD54" i="47" a="1"/>
  <c r="BD54" i="47" s="1"/>
  <c r="BD38" i="47" a="1"/>
  <c r="BD38" i="47" s="1"/>
  <c r="BD126" i="47" a="1"/>
  <c r="BD126" i="47" s="1"/>
  <c r="BD62" i="47" a="1"/>
  <c r="BD62" i="47" s="1"/>
  <c r="BD102" i="47" a="1"/>
  <c r="BD102" i="47" s="1"/>
  <c r="BD83" i="47" a="1"/>
  <c r="BD83" i="47" s="1"/>
  <c r="BD19" i="47" a="1"/>
  <c r="BD19" i="47" s="1"/>
  <c r="BD91" i="47" a="1"/>
  <c r="BD91" i="47" s="1"/>
  <c r="BD27" i="47" a="1"/>
  <c r="BD27" i="47" s="1"/>
  <c r="BD99" i="47" a="1"/>
  <c r="BD99" i="47" s="1"/>
  <c r="BD35" i="47" a="1"/>
  <c r="BD35" i="47" s="1"/>
  <c r="BD107" i="47" a="1"/>
  <c r="BD107" i="47" s="1"/>
  <c r="BD43" i="47" a="1"/>
  <c r="BD43" i="47" s="1"/>
  <c r="BD123" i="47" a="1"/>
  <c r="BD123" i="47" s="1"/>
  <c r="BD59" i="47" a="1"/>
  <c r="BD59" i="47" s="1"/>
  <c r="BD67" i="47" a="1"/>
  <c r="BD67" i="47" s="1"/>
  <c r="BD3" i="47" a="1"/>
  <c r="BD3" i="47" s="1"/>
  <c r="BD115" i="47" a="1"/>
  <c r="BD115" i="47" s="1"/>
  <c r="BD75" i="47" a="1"/>
  <c r="BD75" i="47" s="1"/>
  <c r="BD51" i="47" a="1"/>
  <c r="BD51" i="47" s="1"/>
  <c r="BD11" i="47" a="1"/>
  <c r="BD11" i="47" s="1"/>
  <c r="BD87" i="47" a="1"/>
  <c r="BD87" i="47" s="1"/>
  <c r="BD23" i="47" a="1"/>
  <c r="BD23" i="47" s="1"/>
  <c r="BD95" i="47" a="1"/>
  <c r="BD95" i="47" s="1"/>
  <c r="BD31" i="47" a="1"/>
  <c r="BD31" i="47" s="1"/>
  <c r="BD103" i="47" a="1"/>
  <c r="BD103" i="47" s="1"/>
  <c r="BD39" i="47" a="1"/>
  <c r="BD39" i="47" s="1"/>
  <c r="BD111" i="47" a="1"/>
  <c r="BD111" i="47" s="1"/>
  <c r="BD47" i="47" a="1"/>
  <c r="BD47" i="47" s="1"/>
  <c r="BD127" i="47" a="1"/>
  <c r="BD127" i="47" s="1"/>
  <c r="BD63" i="47" a="1"/>
  <c r="BD63" i="47" s="1"/>
  <c r="BD71" i="47" a="1"/>
  <c r="BD71" i="47" s="1"/>
  <c r="BD7" i="47" a="1"/>
  <c r="BD7" i="47" s="1"/>
  <c r="BD79" i="47" a="1"/>
  <c r="BD79" i="47" s="1"/>
  <c r="BD55" i="47" a="1"/>
  <c r="BD55" i="47" s="1"/>
  <c r="BD15" i="47" a="1"/>
  <c r="BD15" i="47" s="1"/>
  <c r="BD119" i="47" a="1"/>
  <c r="BD119" i="47" s="1"/>
  <c r="BD100" i="47" a="1"/>
  <c r="BD100" i="47" s="1"/>
  <c r="BD36" i="47" a="1"/>
  <c r="BD36" i="47" s="1"/>
  <c r="BD108" i="47" a="1"/>
  <c r="BD108" i="47" s="1"/>
  <c r="BD44" i="47" a="1"/>
  <c r="BD44" i="47" s="1"/>
  <c r="BD116" i="47" a="1"/>
  <c r="BD116" i="47" s="1"/>
  <c r="BD52" i="47" a="1"/>
  <c r="BD52" i="47" s="1"/>
  <c r="BD124" i="47" a="1"/>
  <c r="BD124" i="47" s="1"/>
  <c r="BD60" i="47" a="1"/>
  <c r="BD60" i="47" s="1"/>
  <c r="BD76" i="47" a="1"/>
  <c r="BD76" i="47" s="1"/>
  <c r="BD12" i="47" a="1"/>
  <c r="BD12" i="47" s="1"/>
  <c r="BD84" i="47" a="1"/>
  <c r="BD84" i="47" s="1"/>
  <c r="BD20" i="47" a="1"/>
  <c r="BD20" i="47" s="1"/>
  <c r="BD68" i="47" a="1"/>
  <c r="BD68" i="47" s="1"/>
  <c r="BD28" i="47" a="1"/>
  <c r="BD28" i="47" s="1"/>
  <c r="BD92" i="47" a="1"/>
  <c r="BD92" i="47" s="1"/>
  <c r="BD4" i="47" a="1"/>
  <c r="BD4" i="47" s="1"/>
  <c r="BD104" i="47" a="1"/>
  <c r="BD104" i="47" s="1"/>
  <c r="BD40" i="47" a="1"/>
  <c r="BD40" i="47" s="1"/>
  <c r="BD112" i="47" a="1"/>
  <c r="BD112" i="47" s="1"/>
  <c r="BD48" i="47" a="1"/>
  <c r="BD48" i="47" s="1"/>
  <c r="BD120" i="47" a="1"/>
  <c r="BD120" i="47" s="1"/>
  <c r="BD56" i="47" a="1"/>
  <c r="BD56" i="47" s="1"/>
  <c r="BD128" i="47" a="1"/>
  <c r="BD128" i="47" s="1"/>
  <c r="BD64" i="47" a="1"/>
  <c r="BD64" i="47" s="1"/>
  <c r="BD80" i="47" a="1"/>
  <c r="BD80" i="47" s="1"/>
  <c r="BD16" i="47" a="1"/>
  <c r="BD16" i="47" s="1"/>
  <c r="BD88" i="47" a="1"/>
  <c r="BD88" i="47" s="1"/>
  <c r="BD24" i="47" a="1"/>
  <c r="BD24" i="47" s="1"/>
  <c r="BD96" i="47" a="1"/>
  <c r="BD96" i="47" s="1"/>
  <c r="BD8" i="47" a="1"/>
  <c r="BD8" i="47" s="1"/>
  <c r="BD72" i="47" a="1"/>
  <c r="BD72" i="47" s="1"/>
  <c r="BD32" i="47" a="1"/>
  <c r="BD32" i="47" s="1"/>
  <c r="BD117" i="47" a="1"/>
  <c r="BD117" i="47" s="1"/>
  <c r="BD53" i="47" a="1"/>
  <c r="BD53" i="47" s="1"/>
  <c r="BD125" i="47" a="1"/>
  <c r="BD125" i="47" s="1"/>
  <c r="BD61" i="47" a="1"/>
  <c r="BD61" i="47" s="1"/>
  <c r="BD69" i="47" a="1"/>
  <c r="BD69" i="47" s="1"/>
  <c r="BD5" i="47" a="1"/>
  <c r="BD5" i="47" s="1"/>
  <c r="BD77" i="47" a="1"/>
  <c r="BD77" i="47" s="1"/>
  <c r="BD13" i="47" a="1"/>
  <c r="BD13" i="47" s="1"/>
  <c r="BD93" i="47" a="1"/>
  <c r="BD93" i="47" s="1"/>
  <c r="BD29" i="47" a="1"/>
  <c r="BD29" i="47" s="1"/>
  <c r="BD101" i="47" a="1"/>
  <c r="BD101" i="47" s="1"/>
  <c r="BD37" i="47" a="1"/>
  <c r="BD37" i="47" s="1"/>
  <c r="BD85" i="47" a="1"/>
  <c r="BD85" i="47" s="1"/>
  <c r="BD45" i="47" a="1"/>
  <c r="BD45" i="47" s="1"/>
  <c r="BD21" i="47" a="1"/>
  <c r="BD21" i="47" s="1"/>
  <c r="BD109" i="47" a="1"/>
  <c r="BD109" i="47" s="1"/>
  <c r="BD121" i="47" a="1"/>
  <c r="BD121" i="47" s="1"/>
  <c r="BD57" i="47" a="1"/>
  <c r="BD57" i="47" s="1"/>
  <c r="BD129" i="47" a="1"/>
  <c r="BD129" i="47" s="1"/>
  <c r="BD65" i="47" a="1"/>
  <c r="BD65" i="47" s="1"/>
  <c r="BD73" i="47" a="1"/>
  <c r="BD73" i="47" s="1"/>
  <c r="BD9" i="47" a="1"/>
  <c r="BD9" i="47" s="1"/>
  <c r="BD81" i="47" a="1"/>
  <c r="BD81" i="47" s="1"/>
  <c r="BD17" i="47" a="1"/>
  <c r="BD17" i="47" s="1"/>
  <c r="BD97" i="47" a="1"/>
  <c r="BD97" i="47" s="1"/>
  <c r="BD33" i="47" a="1"/>
  <c r="BD33" i="47" s="1"/>
  <c r="BD105" i="47" a="1"/>
  <c r="BD105" i="47" s="1"/>
  <c r="BD41" i="47" a="1"/>
  <c r="BD41" i="47" s="1"/>
  <c r="BD89" i="47" a="1"/>
  <c r="BD89" i="47" s="1"/>
  <c r="BD49" i="47" a="1"/>
  <c r="BD49" i="47" s="1"/>
  <c r="BD113" i="47" a="1"/>
  <c r="BD113" i="47" s="1"/>
  <c r="BD25" i="47" a="1"/>
  <c r="BD25" i="47" s="1"/>
  <c r="BD82" i="47" a="1"/>
  <c r="BD82" i="47" s="1"/>
  <c r="BD18" i="47" a="1"/>
  <c r="BD18" i="47" s="1"/>
  <c r="BD90" i="47" a="1"/>
  <c r="BD90" i="47" s="1"/>
  <c r="BD26" i="47" a="1"/>
  <c r="BD26" i="47" s="1"/>
  <c r="BD98" i="47" a="1"/>
  <c r="BD98" i="47" s="1"/>
  <c r="BD34" i="47" a="1"/>
  <c r="BD34" i="47" s="1"/>
  <c r="BD106" i="47" a="1"/>
  <c r="BD106" i="47" s="1"/>
  <c r="BD42" i="47" a="1"/>
  <c r="BD42" i="47" s="1"/>
  <c r="BD122" i="47" a="1"/>
  <c r="BD122" i="47" s="1"/>
  <c r="BD58" i="47" a="1"/>
  <c r="BD58" i="47" s="1"/>
  <c r="BD66" i="47" a="1"/>
  <c r="BD66" i="47" s="1"/>
  <c r="BD2" i="47" a="1"/>
  <c r="BD2" i="47" s="1"/>
  <c r="BD10" i="47" a="1"/>
  <c r="BD10" i="47" s="1"/>
  <c r="BD114" i="47" a="1"/>
  <c r="BD114" i="47" s="1"/>
  <c r="BD74" i="47" a="1"/>
  <c r="BD74" i="47" s="1"/>
  <c r="BD50" i="47" a="1"/>
  <c r="BD50" i="47" s="1"/>
  <c r="BD78" i="46" a="1"/>
  <c r="BD78" i="46" s="1"/>
  <c r="BD14" i="46" a="1"/>
  <c r="BD14" i="46" s="1"/>
  <c r="BD110" i="46" a="1"/>
  <c r="BD110" i="46" s="1"/>
  <c r="BD46" i="46" a="1"/>
  <c r="BD46" i="46" s="1"/>
  <c r="BD86" i="46" a="1"/>
  <c r="BD86" i="46" s="1"/>
  <c r="BD22" i="46" a="1"/>
  <c r="BD22" i="46" s="1"/>
  <c r="BD94" i="46" a="1"/>
  <c r="BD94" i="46" s="1"/>
  <c r="BD30" i="46" a="1"/>
  <c r="BD30" i="46" s="1"/>
  <c r="BD102" i="46" a="1"/>
  <c r="BD102" i="46" s="1"/>
  <c r="BD38" i="46" a="1"/>
  <c r="BD38" i="46" s="1"/>
  <c r="BD118" i="46" a="1"/>
  <c r="BD118" i="46" s="1"/>
  <c r="BD54" i="46" a="1"/>
  <c r="BD54" i="46" s="1"/>
  <c r="BD70" i="46" a="1"/>
  <c r="BD70" i="46" s="1"/>
  <c r="BD126" i="46" a="1"/>
  <c r="BD126" i="46" s="1"/>
  <c r="BD62" i="46" a="1"/>
  <c r="BD62" i="46" s="1"/>
  <c r="BD6" i="46" a="1"/>
  <c r="BD6" i="46" s="1"/>
  <c r="BD91" i="46" a="1"/>
  <c r="BD91" i="46" s="1"/>
  <c r="BD27" i="46" a="1"/>
  <c r="BD27" i="46" s="1"/>
  <c r="BD59" i="46" a="1"/>
  <c r="BD59" i="46" s="1"/>
  <c r="BD99" i="46" a="1"/>
  <c r="BD99" i="46" s="1"/>
  <c r="BD35" i="46" a="1"/>
  <c r="BD35" i="46" s="1"/>
  <c r="BD123" i="46" a="1"/>
  <c r="BD123" i="46" s="1"/>
  <c r="BD107" i="46" a="1"/>
  <c r="BD107" i="46" s="1"/>
  <c r="BD43" i="46" a="1"/>
  <c r="BD43" i="46" s="1"/>
  <c r="BD115" i="46" a="1"/>
  <c r="BD115" i="46" s="1"/>
  <c r="BD51" i="46" a="1"/>
  <c r="BD51" i="46" s="1"/>
  <c r="BD67" i="46" a="1"/>
  <c r="BD67" i="46" s="1"/>
  <c r="BD3" i="46" a="1"/>
  <c r="BD3" i="46" s="1"/>
  <c r="BD75" i="46" a="1"/>
  <c r="BD75" i="46" s="1"/>
  <c r="BD11" i="46" a="1"/>
  <c r="BD11" i="46" s="1"/>
  <c r="BD83" i="46" a="1"/>
  <c r="BD83" i="46" s="1"/>
  <c r="BD19" i="46" a="1"/>
  <c r="BD19" i="46" s="1"/>
  <c r="BD108" i="46" a="1"/>
  <c r="BD108" i="46" s="1"/>
  <c r="BD44" i="46" a="1"/>
  <c r="BD44" i="46" s="1"/>
  <c r="BD76" i="46" a="1"/>
  <c r="BD76" i="46" s="1"/>
  <c r="BD12" i="46" a="1"/>
  <c r="BD12" i="46" s="1"/>
  <c r="BD116" i="46" a="1"/>
  <c r="BD116" i="46" s="1"/>
  <c r="BD52" i="46" a="1"/>
  <c r="BD52" i="46" s="1"/>
  <c r="BD124" i="46" a="1"/>
  <c r="BD124" i="46" s="1"/>
  <c r="BD60" i="46" a="1"/>
  <c r="BD60" i="46" s="1"/>
  <c r="BD68" i="46" a="1"/>
  <c r="BD68" i="46" s="1"/>
  <c r="BD4" i="46" a="1"/>
  <c r="BD4" i="46" s="1"/>
  <c r="BD84" i="46" a="1"/>
  <c r="BD84" i="46" s="1"/>
  <c r="BD20" i="46" a="1"/>
  <c r="BD20" i="46" s="1"/>
  <c r="BD36" i="46" a="1"/>
  <c r="BD36" i="46" s="1"/>
  <c r="BD92" i="46" a="1"/>
  <c r="BD92" i="46" s="1"/>
  <c r="BD28" i="46" a="1"/>
  <c r="BD28" i="46" s="1"/>
  <c r="BD100" i="46" a="1"/>
  <c r="BD100" i="46" s="1"/>
  <c r="BD95" i="46" a="1"/>
  <c r="BD95" i="46" s="1"/>
  <c r="BD31" i="46" a="1"/>
  <c r="BD31" i="46" s="1"/>
  <c r="BD103" i="46" a="1"/>
  <c r="BD103" i="46" s="1"/>
  <c r="BD39" i="46" a="1"/>
  <c r="BD39" i="46" s="1"/>
  <c r="BD111" i="46" a="1"/>
  <c r="BD111" i="46" s="1"/>
  <c r="BD47" i="46" a="1"/>
  <c r="BD47" i="46" s="1"/>
  <c r="BD119" i="46" a="1"/>
  <c r="BD119" i="46" s="1"/>
  <c r="BD55" i="46" a="1"/>
  <c r="BD55" i="46" s="1"/>
  <c r="BD127" i="46" a="1"/>
  <c r="BD127" i="46" s="1"/>
  <c r="BD63" i="46" a="1"/>
  <c r="BD63" i="46" s="1"/>
  <c r="BD71" i="46" a="1"/>
  <c r="BD71" i="46" s="1"/>
  <c r="BD7" i="46" a="1"/>
  <c r="BD7" i="46" s="1"/>
  <c r="BD87" i="46" a="1"/>
  <c r="BD87" i="46" s="1"/>
  <c r="BD23" i="46" a="1"/>
  <c r="BD23" i="46" s="1"/>
  <c r="BD79" i="46" a="1"/>
  <c r="BD79" i="46" s="1"/>
  <c r="BD15" i="46" a="1"/>
  <c r="BD15" i="46" s="1"/>
  <c r="BD112" i="46" a="1"/>
  <c r="BD112" i="46" s="1"/>
  <c r="BD48" i="46" a="1"/>
  <c r="BD48" i="46" s="1"/>
  <c r="BD120" i="46" a="1"/>
  <c r="BD120" i="46" s="1"/>
  <c r="BD56" i="46" a="1"/>
  <c r="BD56" i="46" s="1"/>
  <c r="BD128" i="46" a="1"/>
  <c r="BD128" i="46" s="1"/>
  <c r="BD64" i="46" a="1"/>
  <c r="BD64" i="46" s="1"/>
  <c r="BD72" i="46" a="1"/>
  <c r="BD72" i="46" s="1"/>
  <c r="BD8" i="46" a="1"/>
  <c r="BD8" i="46" s="1"/>
  <c r="BD80" i="46" a="1"/>
  <c r="BD80" i="46" s="1"/>
  <c r="BD16" i="46" a="1"/>
  <c r="BD16" i="46" s="1"/>
  <c r="BD88" i="46" a="1"/>
  <c r="BD88" i="46" s="1"/>
  <c r="BD24" i="46" a="1"/>
  <c r="BD24" i="46" s="1"/>
  <c r="BD104" i="46" a="1"/>
  <c r="BD104" i="46" s="1"/>
  <c r="BD96" i="46" a="1"/>
  <c r="BD96" i="46" s="1"/>
  <c r="BD32" i="46" a="1"/>
  <c r="BD32" i="46" s="1"/>
  <c r="BD40" i="46" a="1"/>
  <c r="BD40" i="46" s="1"/>
  <c r="BD90" i="46" a="1"/>
  <c r="BD90" i="46" s="1"/>
  <c r="BD26" i="46" a="1"/>
  <c r="BD26" i="46" s="1"/>
  <c r="BD122" i="46" a="1"/>
  <c r="BD122" i="46" s="1"/>
  <c r="BD98" i="46" a="1"/>
  <c r="BD98" i="46" s="1"/>
  <c r="BD34" i="46" a="1"/>
  <c r="BD34" i="46" s="1"/>
  <c r="BD106" i="46" a="1"/>
  <c r="BD106" i="46" s="1"/>
  <c r="BD42" i="46" a="1"/>
  <c r="BD42" i="46" s="1"/>
  <c r="BD114" i="46" a="1"/>
  <c r="BD114" i="46" s="1"/>
  <c r="BD50" i="46" a="1"/>
  <c r="BD50" i="46" s="1"/>
  <c r="BD58" i="46" a="1"/>
  <c r="BD58" i="46" s="1"/>
  <c r="BD66" i="46" a="1"/>
  <c r="BD66" i="46" s="1"/>
  <c r="BD2" i="46" a="1"/>
  <c r="BD2" i="46" s="1"/>
  <c r="BD18" i="46" a="1"/>
  <c r="BD18" i="46" s="1"/>
  <c r="BD74" i="46" a="1"/>
  <c r="BD74" i="46" s="1"/>
  <c r="BD10" i="46" a="1"/>
  <c r="BD10" i="46" s="1"/>
  <c r="BD82" i="46" a="1"/>
  <c r="BD82" i="46" s="1"/>
  <c r="BD125" i="46" a="1"/>
  <c r="BD125" i="46" s="1"/>
  <c r="BD61" i="46" a="1"/>
  <c r="BD61" i="46" s="1"/>
  <c r="BD69" i="46" a="1"/>
  <c r="BD69" i="46" s="1"/>
  <c r="BD5" i="46" a="1"/>
  <c r="BD5" i="46" s="1"/>
  <c r="BD77" i="46" a="1"/>
  <c r="BD77" i="46" s="1"/>
  <c r="BD13" i="46" a="1"/>
  <c r="BD13" i="46" s="1"/>
  <c r="BD85" i="46" a="1"/>
  <c r="BD85" i="46" s="1"/>
  <c r="BD21" i="46" a="1"/>
  <c r="BD21" i="46" s="1"/>
  <c r="BD93" i="46" a="1"/>
  <c r="BD93" i="46" s="1"/>
  <c r="BD29" i="46" a="1"/>
  <c r="BD29" i="46" s="1"/>
  <c r="BD101" i="46" a="1"/>
  <c r="BD101" i="46" s="1"/>
  <c r="BD37" i="46" a="1"/>
  <c r="BD37" i="46" s="1"/>
  <c r="BD53" i="46" a="1"/>
  <c r="BD53" i="46" s="1"/>
  <c r="BD109" i="46" a="1"/>
  <c r="BD109" i="46" s="1"/>
  <c r="BD45" i="46" a="1"/>
  <c r="BD45" i="46" s="1"/>
  <c r="BD117" i="46" a="1"/>
  <c r="BD117" i="46" s="1"/>
  <c r="BD129" i="46" a="1"/>
  <c r="BD129" i="46" s="1"/>
  <c r="BD65" i="46" a="1"/>
  <c r="BD65" i="46" s="1"/>
  <c r="BD73" i="46" a="1"/>
  <c r="BD73" i="46" s="1"/>
  <c r="BD9" i="46" a="1"/>
  <c r="BD9" i="46" s="1"/>
  <c r="BD81" i="46" a="1"/>
  <c r="BD81" i="46" s="1"/>
  <c r="BD17" i="46" a="1"/>
  <c r="BD17" i="46" s="1"/>
  <c r="BD89" i="46" a="1"/>
  <c r="BD89" i="46" s="1"/>
  <c r="BD25" i="46" a="1"/>
  <c r="BD25" i="46" s="1"/>
  <c r="BD97" i="46" a="1"/>
  <c r="BD97" i="46" s="1"/>
  <c r="BD33" i="46" a="1"/>
  <c r="BD33" i="46" s="1"/>
  <c r="BD105" i="46" a="1"/>
  <c r="BD105" i="46" s="1"/>
  <c r="BD41" i="46" a="1"/>
  <c r="BD41" i="46" s="1"/>
  <c r="BD121" i="46" a="1"/>
  <c r="BD121" i="46" s="1"/>
  <c r="BD57" i="46" a="1"/>
  <c r="BD57" i="46" s="1"/>
  <c r="BD113" i="46" a="1"/>
  <c r="BD113" i="46" s="1"/>
  <c r="BD49" i="46" a="1"/>
  <c r="BD49" i="46" s="1"/>
  <c r="AE2" i="45" a="1"/>
  <c r="AE2" i="45" s="1"/>
  <c r="BD83" i="45" a="1"/>
  <c r="BD83" i="45" s="1"/>
  <c r="BD19" i="45" a="1"/>
  <c r="BD19" i="45" s="1"/>
  <c r="BD91" i="45" a="1"/>
  <c r="BD91" i="45" s="1"/>
  <c r="BD27" i="45" a="1"/>
  <c r="BD27" i="45" s="1"/>
  <c r="BD99" i="45" a="1"/>
  <c r="BD99" i="45" s="1"/>
  <c r="BD35" i="45" a="1"/>
  <c r="BD35" i="45" s="1"/>
  <c r="BD107" i="45" a="1"/>
  <c r="BD107" i="45" s="1"/>
  <c r="BD43" i="45" a="1"/>
  <c r="BD43" i="45" s="1"/>
  <c r="BD51" i="45" a="1"/>
  <c r="BD51" i="45" s="1"/>
  <c r="BD123" i="45" a="1"/>
  <c r="BD123" i="45" s="1"/>
  <c r="BD59" i="45" a="1"/>
  <c r="BD59" i="45" s="1"/>
  <c r="BD115" i="45" a="1"/>
  <c r="BD115" i="45" s="1"/>
  <c r="BD67" i="45" a="1"/>
  <c r="BD67" i="45" s="1"/>
  <c r="BD3" i="45" a="1"/>
  <c r="BD3" i="45" s="1"/>
  <c r="BD75" i="45" a="1"/>
  <c r="BD75" i="45" s="1"/>
  <c r="BD11" i="45" a="1"/>
  <c r="BD11" i="45" s="1"/>
  <c r="BD87" i="45" a="1"/>
  <c r="BD87" i="45" s="1"/>
  <c r="BD23" i="45" a="1"/>
  <c r="BD23" i="45" s="1"/>
  <c r="BD95" i="45" a="1"/>
  <c r="BD95" i="45" s="1"/>
  <c r="BD31" i="45" a="1"/>
  <c r="BD31" i="45" s="1"/>
  <c r="BD103" i="45" a="1"/>
  <c r="BD103" i="45" s="1"/>
  <c r="BD39" i="45" a="1"/>
  <c r="BD39" i="45" s="1"/>
  <c r="BD111" i="45" a="1"/>
  <c r="BD111" i="45" s="1"/>
  <c r="BD47" i="45" a="1"/>
  <c r="BD47" i="45" s="1"/>
  <c r="BD55" i="45" a="1"/>
  <c r="BD55" i="45" s="1"/>
  <c r="BD127" i="45" a="1"/>
  <c r="BD127" i="45" s="1"/>
  <c r="BD63" i="45" a="1"/>
  <c r="BD63" i="45" s="1"/>
  <c r="BD79" i="45" a="1"/>
  <c r="BD79" i="45" s="1"/>
  <c r="BD15" i="45" a="1"/>
  <c r="BD15" i="45" s="1"/>
  <c r="BD71" i="45" a="1"/>
  <c r="BD71" i="45" s="1"/>
  <c r="BD7" i="45" a="1"/>
  <c r="BD7" i="45" s="1"/>
  <c r="BD119" i="45" a="1"/>
  <c r="BD119" i="45" s="1"/>
  <c r="BD82" i="45" a="1"/>
  <c r="BD82" i="45" s="1"/>
  <c r="BD18" i="45" a="1"/>
  <c r="BD18" i="45" s="1"/>
  <c r="BD90" i="45" a="1"/>
  <c r="BD90" i="45" s="1"/>
  <c r="BD26" i="45" a="1"/>
  <c r="BD26" i="45" s="1"/>
  <c r="BD98" i="45" a="1"/>
  <c r="BD98" i="45" s="1"/>
  <c r="BD34" i="45" a="1"/>
  <c r="BD34" i="45" s="1"/>
  <c r="BD106" i="45" a="1"/>
  <c r="BD106" i="45" s="1"/>
  <c r="BD42" i="45" a="1"/>
  <c r="BD42" i="45" s="1"/>
  <c r="BD114" i="45" a="1"/>
  <c r="BD114" i="45" s="1"/>
  <c r="BD50" i="45" a="1"/>
  <c r="BD50" i="45" s="1"/>
  <c r="BD122" i="45" a="1"/>
  <c r="BD122" i="45" s="1"/>
  <c r="BD58" i="45" a="1"/>
  <c r="BD58" i="45" s="1"/>
  <c r="BD74" i="45" a="1"/>
  <c r="BD74" i="45" s="1"/>
  <c r="BD66" i="45" a="1"/>
  <c r="BD66" i="45" s="1"/>
  <c r="BD2" i="45" a="1"/>
  <c r="BD2" i="45" s="1"/>
  <c r="BD10" i="45" a="1"/>
  <c r="BD10" i="45" s="1"/>
  <c r="BD100" i="45" a="1"/>
  <c r="BD100" i="45" s="1"/>
  <c r="BD36" i="45" a="1"/>
  <c r="BD36" i="45" s="1"/>
  <c r="BD108" i="45" a="1"/>
  <c r="BD108" i="45" s="1"/>
  <c r="BD44" i="45" a="1"/>
  <c r="BD44" i="45" s="1"/>
  <c r="BD124" i="45" a="1"/>
  <c r="BD124" i="45" s="1"/>
  <c r="BD116" i="45" a="1"/>
  <c r="BD116" i="45" s="1"/>
  <c r="BD52" i="45" a="1"/>
  <c r="BD52" i="45" s="1"/>
  <c r="BD60" i="45" a="1"/>
  <c r="BD60" i="45" s="1"/>
  <c r="BD68" i="45" a="1"/>
  <c r="BD68" i="45" s="1"/>
  <c r="BD4" i="45" a="1"/>
  <c r="BD4" i="45" s="1"/>
  <c r="BD76" i="45" a="1"/>
  <c r="BD76" i="45" s="1"/>
  <c r="BD12" i="45" a="1"/>
  <c r="BD12" i="45" s="1"/>
  <c r="BD84" i="45" a="1"/>
  <c r="BD84" i="45" s="1"/>
  <c r="BD20" i="45" a="1"/>
  <c r="BD20" i="45" s="1"/>
  <c r="BD92" i="45" a="1"/>
  <c r="BD92" i="45" s="1"/>
  <c r="BD28" i="45" a="1"/>
  <c r="BD28" i="45" s="1"/>
  <c r="BD104" i="45" a="1"/>
  <c r="BD104" i="45" s="1"/>
  <c r="BD40" i="45" a="1"/>
  <c r="BD40" i="45" s="1"/>
  <c r="BD112" i="45" a="1"/>
  <c r="BD112" i="45" s="1"/>
  <c r="BD48" i="45" a="1"/>
  <c r="BD48" i="45" s="1"/>
  <c r="BD120" i="45" a="1"/>
  <c r="BD120" i="45" s="1"/>
  <c r="BD56" i="45" a="1"/>
  <c r="BD56" i="45" s="1"/>
  <c r="BD128" i="45" a="1"/>
  <c r="BD128" i="45" s="1"/>
  <c r="BD64" i="45" a="1"/>
  <c r="BD64" i="45" s="1"/>
  <c r="BD72" i="45" a="1"/>
  <c r="BD72" i="45" s="1"/>
  <c r="BD8" i="45" a="1"/>
  <c r="BD8" i="45" s="1"/>
  <c r="BD80" i="45" a="1"/>
  <c r="BD80" i="45" s="1"/>
  <c r="BD16" i="45" a="1"/>
  <c r="BD16" i="45" s="1"/>
  <c r="BD96" i="45" a="1"/>
  <c r="BD96" i="45" s="1"/>
  <c r="BD88" i="45" a="1"/>
  <c r="BD88" i="45" s="1"/>
  <c r="BD24" i="45" a="1"/>
  <c r="BD24" i="45" s="1"/>
  <c r="BD32" i="45" a="1"/>
  <c r="BD32" i="45" s="1"/>
  <c r="BD117" i="45" a="1"/>
  <c r="BD117" i="45" s="1"/>
  <c r="BD53" i="45" a="1"/>
  <c r="BD53" i="45" s="1"/>
  <c r="BD125" i="45" a="1"/>
  <c r="BD125" i="45" s="1"/>
  <c r="BD61" i="45" a="1"/>
  <c r="BD61" i="45" s="1"/>
  <c r="BD69" i="45" a="1"/>
  <c r="BD69" i="45" s="1"/>
  <c r="BD5" i="45" a="1"/>
  <c r="BD5" i="45" s="1"/>
  <c r="BD77" i="45" a="1"/>
  <c r="BD77" i="45" s="1"/>
  <c r="BD13" i="45" a="1"/>
  <c r="BD13" i="45" s="1"/>
  <c r="BD85" i="45" a="1"/>
  <c r="BD85" i="45" s="1"/>
  <c r="BD21" i="45" a="1"/>
  <c r="BD21" i="45" s="1"/>
  <c r="BD93" i="45" a="1"/>
  <c r="BD93" i="45" s="1"/>
  <c r="BD29" i="45" a="1"/>
  <c r="BD29" i="45" s="1"/>
  <c r="BD109" i="45" a="1"/>
  <c r="BD109" i="45" s="1"/>
  <c r="BD101" i="45" a="1"/>
  <c r="BD101" i="45" s="1"/>
  <c r="BD37" i="45" a="1"/>
  <c r="BD37" i="45" s="1"/>
  <c r="BD45" i="45" a="1"/>
  <c r="BD45" i="45" s="1"/>
  <c r="BD70" i="45" a="1"/>
  <c r="BD70" i="45" s="1"/>
  <c r="BD6" i="45" a="1"/>
  <c r="BD6" i="45" s="1"/>
  <c r="BD78" i="45" a="1"/>
  <c r="BD78" i="45" s="1"/>
  <c r="BD14" i="45" a="1"/>
  <c r="BD14" i="45" s="1"/>
  <c r="BD86" i="45" a="1"/>
  <c r="BD86" i="45" s="1"/>
  <c r="BD22" i="45" a="1"/>
  <c r="BD22" i="45" s="1"/>
  <c r="BD94" i="45" a="1"/>
  <c r="BD94" i="45" s="1"/>
  <c r="BD30" i="45" a="1"/>
  <c r="BD30" i="45" s="1"/>
  <c r="BD102" i="45" a="1"/>
  <c r="BD102" i="45" s="1"/>
  <c r="BD38" i="45" a="1"/>
  <c r="BD38" i="45" s="1"/>
  <c r="BD110" i="45" a="1"/>
  <c r="BD110" i="45" s="1"/>
  <c r="BD46" i="45" a="1"/>
  <c r="BD46" i="45" s="1"/>
  <c r="BD118" i="45" a="1"/>
  <c r="BD118" i="45" s="1"/>
  <c r="BD54" i="45" a="1"/>
  <c r="BD54" i="45" s="1"/>
  <c r="BD126" i="45" a="1"/>
  <c r="BD126" i="45" s="1"/>
  <c r="BD62" i="45" a="1"/>
  <c r="BD62" i="45" s="1"/>
  <c r="BD121" i="45" a="1"/>
  <c r="BD121" i="45" s="1"/>
  <c r="BD57" i="45" a="1"/>
  <c r="BD57" i="45" s="1"/>
  <c r="BD129" i="45" a="1"/>
  <c r="BD129" i="45" s="1"/>
  <c r="BD65" i="45" a="1"/>
  <c r="BD65" i="45" s="1"/>
  <c r="BD73" i="45" a="1"/>
  <c r="BD73" i="45" s="1"/>
  <c r="BD9" i="45" a="1"/>
  <c r="BD9" i="45" s="1"/>
  <c r="BD81" i="45" a="1"/>
  <c r="BD81" i="45" s="1"/>
  <c r="BD17" i="45" a="1"/>
  <c r="BD17" i="45" s="1"/>
  <c r="BD89" i="45" a="1"/>
  <c r="BD89" i="45" s="1"/>
  <c r="BD25" i="45" a="1"/>
  <c r="BD25" i="45" s="1"/>
  <c r="BD97" i="45" a="1"/>
  <c r="BD97" i="45" s="1"/>
  <c r="BD33" i="45" a="1"/>
  <c r="BD33" i="45" s="1"/>
  <c r="BD105" i="45" a="1"/>
  <c r="BD105" i="45" s="1"/>
  <c r="BD41" i="45" a="1"/>
  <c r="BD41" i="45" s="1"/>
  <c r="BD113" i="45" a="1"/>
  <c r="BD113" i="45" s="1"/>
  <c r="BD49" i="45" a="1"/>
  <c r="BD49" i="45" s="1"/>
  <c r="BD87" i="44" a="1"/>
  <c r="BD87" i="44" s="1"/>
  <c r="BD23" i="44" a="1"/>
  <c r="BD23" i="44" s="1"/>
  <c r="BD79" i="44" a="1"/>
  <c r="BD79" i="44" s="1"/>
  <c r="BD95" i="44" a="1"/>
  <c r="BD95" i="44" s="1"/>
  <c r="BD31" i="44" a="1"/>
  <c r="BD31" i="44" s="1"/>
  <c r="BD15" i="44" a="1"/>
  <c r="BD15" i="44" s="1"/>
  <c r="BD103" i="44" a="1"/>
  <c r="BD103" i="44" s="1"/>
  <c r="BD39" i="44" a="1"/>
  <c r="BD39" i="44" s="1"/>
  <c r="BD111" i="44" a="1"/>
  <c r="BD111" i="44" s="1"/>
  <c r="BD47" i="44" a="1"/>
  <c r="BD47" i="44" s="1"/>
  <c r="BD119" i="44" a="1"/>
  <c r="BD119" i="44" s="1"/>
  <c r="BD55" i="44" a="1"/>
  <c r="BD55" i="44" s="1"/>
  <c r="BD127" i="44" a="1"/>
  <c r="BD127" i="44" s="1"/>
  <c r="BD63" i="44" a="1"/>
  <c r="BD63" i="44" s="1"/>
  <c r="BD71" i="44" a="1"/>
  <c r="BD71" i="44" s="1"/>
  <c r="BD7" i="44" a="1"/>
  <c r="BD7" i="44" s="1"/>
  <c r="BD117" i="44" a="1"/>
  <c r="BD117" i="44" s="1"/>
  <c r="BD53" i="44" a="1"/>
  <c r="BD53" i="44" s="1"/>
  <c r="BD109" i="44" a="1"/>
  <c r="BD109" i="44" s="1"/>
  <c r="BD125" i="44" a="1"/>
  <c r="BD125" i="44" s="1"/>
  <c r="BD61" i="44" a="1"/>
  <c r="BD61" i="44" s="1"/>
  <c r="BD69" i="44" a="1"/>
  <c r="BD69" i="44" s="1"/>
  <c r="BD5" i="44" a="1"/>
  <c r="BD5" i="44" s="1"/>
  <c r="BD77" i="44" a="1"/>
  <c r="BD77" i="44" s="1"/>
  <c r="BD13" i="44" a="1"/>
  <c r="BD13" i="44" s="1"/>
  <c r="BD85" i="44" a="1"/>
  <c r="BD85" i="44" s="1"/>
  <c r="BD21" i="44" a="1"/>
  <c r="BD21" i="44" s="1"/>
  <c r="BD93" i="44" a="1"/>
  <c r="BD93" i="44" s="1"/>
  <c r="BD29" i="44" a="1"/>
  <c r="BD29" i="44" s="1"/>
  <c r="BD101" i="44" a="1"/>
  <c r="BD101" i="44" s="1"/>
  <c r="BD37" i="44" a="1"/>
  <c r="BD37" i="44" s="1"/>
  <c r="BD45" i="44" a="1"/>
  <c r="BD45" i="44" s="1"/>
  <c r="BD104" i="44" a="1"/>
  <c r="BD104" i="44" s="1"/>
  <c r="BD40" i="44" a="1"/>
  <c r="BD40" i="44" s="1"/>
  <c r="BD96" i="44" a="1"/>
  <c r="BD96" i="44" s="1"/>
  <c r="BD112" i="44" a="1"/>
  <c r="BD112" i="44" s="1"/>
  <c r="BD48" i="44" a="1"/>
  <c r="BD48" i="44" s="1"/>
  <c r="BD120" i="44" a="1"/>
  <c r="BD120" i="44" s="1"/>
  <c r="BD56" i="44" a="1"/>
  <c r="BD56" i="44" s="1"/>
  <c r="BD128" i="44" a="1"/>
  <c r="BD128" i="44" s="1"/>
  <c r="BD64" i="44" a="1"/>
  <c r="BD64" i="44" s="1"/>
  <c r="BD32" i="44" a="1"/>
  <c r="BD32" i="44" s="1"/>
  <c r="BD72" i="44" a="1"/>
  <c r="BD72" i="44" s="1"/>
  <c r="BD8" i="44" a="1"/>
  <c r="BD8" i="44" s="1"/>
  <c r="BD80" i="44" a="1"/>
  <c r="BD80" i="44" s="1"/>
  <c r="BD16" i="44" a="1"/>
  <c r="BD16" i="44" s="1"/>
  <c r="BD88" i="44" a="1"/>
  <c r="BD88" i="44" s="1"/>
  <c r="BD24" i="44" a="1"/>
  <c r="BD24" i="44" s="1"/>
  <c r="BD82" i="44" a="1"/>
  <c r="BD82" i="44" s="1"/>
  <c r="BD18" i="44" a="1"/>
  <c r="BD18" i="44" s="1"/>
  <c r="BD90" i="44" a="1"/>
  <c r="BD90" i="44" s="1"/>
  <c r="BD26" i="44" a="1"/>
  <c r="BD26" i="44" s="1"/>
  <c r="BD98" i="44" a="1"/>
  <c r="BD98" i="44" s="1"/>
  <c r="BD34" i="44" a="1"/>
  <c r="BD34" i="44" s="1"/>
  <c r="BD106" i="44" a="1"/>
  <c r="BD106" i="44" s="1"/>
  <c r="BD42" i="44" a="1"/>
  <c r="BD42" i="44" s="1"/>
  <c r="BD114" i="44" a="1"/>
  <c r="BD114" i="44" s="1"/>
  <c r="BD50" i="44" a="1"/>
  <c r="BD50" i="44" s="1"/>
  <c r="BD10" i="44" a="1"/>
  <c r="BD10" i="44" s="1"/>
  <c r="BD122" i="44" a="1"/>
  <c r="BD122" i="44" s="1"/>
  <c r="BD58" i="44" a="1"/>
  <c r="BD58" i="44" s="1"/>
  <c r="BD74" i="44" a="1"/>
  <c r="BD74" i="44" s="1"/>
  <c r="BD66" i="44" a="1"/>
  <c r="BD66" i="44" s="1"/>
  <c r="BD2" i="44" a="1"/>
  <c r="BD2" i="44" s="1"/>
  <c r="BD70" i="44" a="1"/>
  <c r="BD70" i="44" s="1"/>
  <c r="BD6" i="44" a="1"/>
  <c r="BD6" i="44" s="1"/>
  <c r="BD62" i="44" a="1"/>
  <c r="BD62" i="44" s="1"/>
  <c r="BD78" i="44" a="1"/>
  <c r="BD78" i="44" s="1"/>
  <c r="BD14" i="44" a="1"/>
  <c r="BD14" i="44" s="1"/>
  <c r="BD86" i="44" a="1"/>
  <c r="BD86" i="44" s="1"/>
  <c r="BD22" i="44" a="1"/>
  <c r="BD22" i="44" s="1"/>
  <c r="BD94" i="44" a="1"/>
  <c r="BD94" i="44" s="1"/>
  <c r="BD30" i="44" a="1"/>
  <c r="BD30" i="44" s="1"/>
  <c r="BD102" i="44" a="1"/>
  <c r="BD102" i="44" s="1"/>
  <c r="BD38" i="44" a="1"/>
  <c r="BD38" i="44" s="1"/>
  <c r="BD110" i="44" a="1"/>
  <c r="BD110" i="44" s="1"/>
  <c r="BD46" i="44" a="1"/>
  <c r="BD46" i="44" s="1"/>
  <c r="BD118" i="44" a="1"/>
  <c r="BD118" i="44" s="1"/>
  <c r="BD54" i="44" a="1"/>
  <c r="BD54" i="44" s="1"/>
  <c r="BD126" i="44" a="1"/>
  <c r="BD126" i="44" s="1"/>
  <c r="BD100" i="44" a="1"/>
  <c r="BD100" i="44" s="1"/>
  <c r="BD36" i="44" a="1"/>
  <c r="BD36" i="44" s="1"/>
  <c r="BD108" i="44" a="1"/>
  <c r="BD108" i="44" s="1"/>
  <c r="BD44" i="44" a="1"/>
  <c r="BD44" i="44" s="1"/>
  <c r="BD116" i="44" a="1"/>
  <c r="BD116" i="44" s="1"/>
  <c r="BD52" i="44" a="1"/>
  <c r="BD52" i="44" s="1"/>
  <c r="BD124" i="44" a="1"/>
  <c r="BD124" i="44" s="1"/>
  <c r="BD60" i="44" a="1"/>
  <c r="BD60" i="44" s="1"/>
  <c r="BD92" i="44" a="1"/>
  <c r="BD92" i="44" s="1"/>
  <c r="BD68" i="44" a="1"/>
  <c r="BD68" i="44" s="1"/>
  <c r="BD4" i="44" a="1"/>
  <c r="BD4" i="44" s="1"/>
  <c r="BD28" i="44" a="1"/>
  <c r="BD28" i="44" s="1"/>
  <c r="BD76" i="44" a="1"/>
  <c r="BD76" i="44" s="1"/>
  <c r="BD12" i="44" a="1"/>
  <c r="BD12" i="44" s="1"/>
  <c r="BD84" i="44" a="1"/>
  <c r="BD84" i="44" s="1"/>
  <c r="BD20" i="44" a="1"/>
  <c r="BD20" i="44" s="1"/>
  <c r="BD121" i="44" a="1"/>
  <c r="BD121" i="44" s="1"/>
  <c r="BD57" i="44" a="1"/>
  <c r="BD57" i="44" s="1"/>
  <c r="BD49" i="44" a="1"/>
  <c r="BD49" i="44" s="1"/>
  <c r="BD129" i="44" a="1"/>
  <c r="BD129" i="44" s="1"/>
  <c r="BD65" i="44" a="1"/>
  <c r="BD65" i="44" s="1"/>
  <c r="BD73" i="44" a="1"/>
  <c r="BD73" i="44" s="1"/>
  <c r="BD9" i="44" a="1"/>
  <c r="BD9" i="44" s="1"/>
  <c r="BD81" i="44" a="1"/>
  <c r="BD81" i="44" s="1"/>
  <c r="BD17" i="44" a="1"/>
  <c r="BD17" i="44" s="1"/>
  <c r="BD113" i="44" a="1"/>
  <c r="BD113" i="44" s="1"/>
  <c r="BD89" i="44" a="1"/>
  <c r="BD89" i="44" s="1"/>
  <c r="BD25" i="44" a="1"/>
  <c r="BD25" i="44" s="1"/>
  <c r="BD97" i="44" a="1"/>
  <c r="BD97" i="44" s="1"/>
  <c r="BD33" i="44" a="1"/>
  <c r="BD33" i="44" s="1"/>
  <c r="BD105" i="44" a="1"/>
  <c r="BD105" i="44" s="1"/>
  <c r="BD41" i="44" a="1"/>
  <c r="BD41" i="44" s="1"/>
  <c r="BD83" i="44" a="1"/>
  <c r="BD83" i="44" s="1"/>
  <c r="BD19" i="44" a="1"/>
  <c r="BD19" i="44" s="1"/>
  <c r="BD91" i="44" a="1"/>
  <c r="BD91" i="44" s="1"/>
  <c r="BD27" i="44" a="1"/>
  <c r="BD27" i="44" s="1"/>
  <c r="BD99" i="44" a="1"/>
  <c r="BD99" i="44" s="1"/>
  <c r="BD35" i="44" a="1"/>
  <c r="BD35" i="44" s="1"/>
  <c r="BD107" i="44" a="1"/>
  <c r="BD107" i="44" s="1"/>
  <c r="BD43" i="44" a="1"/>
  <c r="BD43" i="44" s="1"/>
  <c r="BD115" i="44" a="1"/>
  <c r="BD115" i="44" s="1"/>
  <c r="BD51" i="44" a="1"/>
  <c r="BD51" i="44" s="1"/>
  <c r="BD123" i="44" a="1"/>
  <c r="BD123" i="44" s="1"/>
  <c r="BD59" i="44" a="1"/>
  <c r="BD59" i="44" s="1"/>
  <c r="BD11" i="44" a="1"/>
  <c r="BD11" i="44" s="1"/>
  <c r="BD67" i="44" a="1"/>
  <c r="BD67" i="44" s="1"/>
  <c r="BD3" i="44" a="1"/>
  <c r="BD3" i="44" s="1"/>
  <c r="BD75" i="44" a="1"/>
  <c r="BD75" i="44" s="1"/>
  <c r="BD70" i="43" a="1"/>
  <c r="BD70" i="43" s="1"/>
  <c r="BD6" i="43" a="1"/>
  <c r="BD6" i="43" s="1"/>
  <c r="BD78" i="43" a="1"/>
  <c r="BD78" i="43" s="1"/>
  <c r="BD14" i="43" a="1"/>
  <c r="BD14" i="43" s="1"/>
  <c r="BD86" i="43" a="1"/>
  <c r="BD86" i="43" s="1"/>
  <c r="BD22" i="43" a="1"/>
  <c r="BD22" i="43" s="1"/>
  <c r="BD94" i="43" a="1"/>
  <c r="BD94" i="43" s="1"/>
  <c r="BD30" i="43" a="1"/>
  <c r="BD30" i="43" s="1"/>
  <c r="BD102" i="43" a="1"/>
  <c r="BD102" i="43" s="1"/>
  <c r="BD38" i="43" a="1"/>
  <c r="BD38" i="43" s="1"/>
  <c r="BD62" i="43" a="1"/>
  <c r="BD62" i="43" s="1"/>
  <c r="BD110" i="43" a="1"/>
  <c r="BD110" i="43" s="1"/>
  <c r="BD46" i="43" a="1"/>
  <c r="BD46" i="43" s="1"/>
  <c r="BD118" i="43" a="1"/>
  <c r="BD118" i="43" s="1"/>
  <c r="BD54" i="43" a="1"/>
  <c r="BD54" i="43" s="1"/>
  <c r="BD126" i="43" a="1"/>
  <c r="BD126" i="43" s="1"/>
  <c r="BD83" i="43" a="1"/>
  <c r="BD83" i="43" s="1"/>
  <c r="BD19" i="43" a="1"/>
  <c r="BD19" i="43" s="1"/>
  <c r="BD91" i="43" a="1"/>
  <c r="BD91" i="43" s="1"/>
  <c r="BD27" i="43" a="1"/>
  <c r="BD27" i="43" s="1"/>
  <c r="BD99" i="43" a="1"/>
  <c r="BD99" i="43" s="1"/>
  <c r="BD35" i="43" a="1"/>
  <c r="BD35" i="43" s="1"/>
  <c r="BD75" i="43" a="1"/>
  <c r="BD75" i="43" s="1"/>
  <c r="BD11" i="43" a="1"/>
  <c r="BD11" i="43" s="1"/>
  <c r="BD107" i="43" a="1"/>
  <c r="BD107" i="43" s="1"/>
  <c r="BD43" i="43" a="1"/>
  <c r="BD43" i="43" s="1"/>
  <c r="BD115" i="43" a="1"/>
  <c r="BD115" i="43" s="1"/>
  <c r="BD51" i="43" a="1"/>
  <c r="BD51" i="43" s="1"/>
  <c r="BD123" i="43" a="1"/>
  <c r="BD123" i="43" s="1"/>
  <c r="BD59" i="43" a="1"/>
  <c r="BD59" i="43" s="1"/>
  <c r="BD67" i="43" a="1"/>
  <c r="BD67" i="43" s="1"/>
  <c r="BD3" i="43" a="1"/>
  <c r="BD3" i="43" s="1"/>
  <c r="BD87" i="43" a="1"/>
  <c r="BD87" i="43" s="1"/>
  <c r="BD23" i="43" a="1"/>
  <c r="BD23" i="43" s="1"/>
  <c r="BD95" i="43" a="1"/>
  <c r="BD95" i="43" s="1"/>
  <c r="BD31" i="43" a="1"/>
  <c r="BD31" i="43" s="1"/>
  <c r="BD103" i="43" a="1"/>
  <c r="BD103" i="43" s="1"/>
  <c r="BD39" i="43" a="1"/>
  <c r="BD39" i="43" s="1"/>
  <c r="BD111" i="43" a="1"/>
  <c r="BD111" i="43" s="1"/>
  <c r="BD47" i="43" a="1"/>
  <c r="BD47" i="43" s="1"/>
  <c r="BD15" i="43" a="1"/>
  <c r="BD15" i="43" s="1"/>
  <c r="BD119" i="43" a="1"/>
  <c r="BD119" i="43" s="1"/>
  <c r="BD55" i="43" a="1"/>
  <c r="BD55" i="43" s="1"/>
  <c r="BD127" i="43" a="1"/>
  <c r="BD127" i="43" s="1"/>
  <c r="BD63" i="43" a="1"/>
  <c r="BD63" i="43" s="1"/>
  <c r="BD79" i="43" a="1"/>
  <c r="BD79" i="43" s="1"/>
  <c r="BD71" i="43" a="1"/>
  <c r="BD71" i="43" s="1"/>
  <c r="BD7" i="43" a="1"/>
  <c r="BD7" i="43" s="1"/>
  <c r="BD100" i="43" a="1"/>
  <c r="BD100" i="43" s="1"/>
  <c r="BD36" i="43" a="1"/>
  <c r="BD36" i="43" s="1"/>
  <c r="BD28" i="43" a="1"/>
  <c r="BD28" i="43" s="1"/>
  <c r="BD108" i="43" a="1"/>
  <c r="BD108" i="43" s="1"/>
  <c r="BD44" i="43" a="1"/>
  <c r="BD44" i="43" s="1"/>
  <c r="BD116" i="43" a="1"/>
  <c r="BD116" i="43" s="1"/>
  <c r="BD52" i="43" a="1"/>
  <c r="BD52" i="43" s="1"/>
  <c r="BD92" i="43" a="1"/>
  <c r="BD92" i="43" s="1"/>
  <c r="BD124" i="43" a="1"/>
  <c r="BD124" i="43" s="1"/>
  <c r="BD60" i="43" a="1"/>
  <c r="BD60" i="43" s="1"/>
  <c r="BD68" i="43" a="1"/>
  <c r="BD68" i="43" s="1"/>
  <c r="BD4" i="43" a="1"/>
  <c r="BD4" i="43" s="1"/>
  <c r="BD76" i="43" a="1"/>
  <c r="BD76" i="43" s="1"/>
  <c r="BD12" i="43" a="1"/>
  <c r="BD12" i="43" s="1"/>
  <c r="BD84" i="43" a="1"/>
  <c r="BD84" i="43" s="1"/>
  <c r="BD20" i="43" a="1"/>
  <c r="BD20" i="43" s="1"/>
  <c r="BD104" i="43" a="1"/>
  <c r="BD104" i="43" s="1"/>
  <c r="BD40" i="43" a="1"/>
  <c r="BD40" i="43" s="1"/>
  <c r="BD112" i="43" a="1"/>
  <c r="BD112" i="43" s="1"/>
  <c r="BD48" i="43" a="1"/>
  <c r="BD48" i="43" s="1"/>
  <c r="BD120" i="43" a="1"/>
  <c r="BD120" i="43" s="1"/>
  <c r="BD56" i="43" a="1"/>
  <c r="BD56" i="43" s="1"/>
  <c r="BD128" i="43" a="1"/>
  <c r="BD128" i="43" s="1"/>
  <c r="BD64" i="43" a="1"/>
  <c r="BD64" i="43" s="1"/>
  <c r="BD32" i="43" a="1"/>
  <c r="BD32" i="43" s="1"/>
  <c r="BD72" i="43" a="1"/>
  <c r="BD72" i="43" s="1"/>
  <c r="BD8" i="43" a="1"/>
  <c r="BD8" i="43" s="1"/>
  <c r="BD96" i="43" a="1"/>
  <c r="BD96" i="43" s="1"/>
  <c r="BD80" i="43" a="1"/>
  <c r="BD80" i="43" s="1"/>
  <c r="BD16" i="43" a="1"/>
  <c r="BD16" i="43" s="1"/>
  <c r="BD88" i="43" a="1"/>
  <c r="BD88" i="43" s="1"/>
  <c r="BD24" i="43" a="1"/>
  <c r="BD24" i="43" s="1"/>
  <c r="BD82" i="43" a="1"/>
  <c r="BD82" i="43" s="1"/>
  <c r="BD18" i="43" a="1"/>
  <c r="BD18" i="43" s="1"/>
  <c r="BD90" i="43" a="1"/>
  <c r="BD90" i="43" s="1"/>
  <c r="BD26" i="43" a="1"/>
  <c r="BD26" i="43" s="1"/>
  <c r="BD74" i="43" a="1"/>
  <c r="BD74" i="43" s="1"/>
  <c r="BD98" i="43" a="1"/>
  <c r="BD98" i="43" s="1"/>
  <c r="BD34" i="43" a="1"/>
  <c r="BD34" i="43" s="1"/>
  <c r="BD106" i="43" a="1"/>
  <c r="BD106" i="43" s="1"/>
  <c r="BD42" i="43" a="1"/>
  <c r="BD42" i="43" s="1"/>
  <c r="BD114" i="43" a="1"/>
  <c r="BD114" i="43" s="1"/>
  <c r="BD50" i="43" a="1"/>
  <c r="BD50" i="43" s="1"/>
  <c r="BD122" i="43" a="1"/>
  <c r="BD122" i="43" s="1"/>
  <c r="BD58" i="43" a="1"/>
  <c r="BD58" i="43" s="1"/>
  <c r="BD10" i="43" a="1"/>
  <c r="BD10" i="43" s="1"/>
  <c r="BD66" i="43" a="1"/>
  <c r="BD66" i="43" s="1"/>
  <c r="BD2" i="43" a="1"/>
  <c r="BD2" i="43" s="1"/>
  <c r="BD117" i="43" a="1"/>
  <c r="BD117" i="43" s="1"/>
  <c r="BD53" i="43" a="1"/>
  <c r="BD53" i="43" s="1"/>
  <c r="BD125" i="43" a="1"/>
  <c r="BD125" i="43" s="1"/>
  <c r="BD61" i="43" a="1"/>
  <c r="BD61" i="43" s="1"/>
  <c r="BD109" i="43" a="1"/>
  <c r="BD109" i="43" s="1"/>
  <c r="BD69" i="43" a="1"/>
  <c r="BD69" i="43" s="1"/>
  <c r="BD5" i="43" a="1"/>
  <c r="BD5" i="43" s="1"/>
  <c r="BD77" i="43" a="1"/>
  <c r="BD77" i="43" s="1"/>
  <c r="BD13" i="43" a="1"/>
  <c r="BD13" i="43" s="1"/>
  <c r="BD45" i="43" a="1"/>
  <c r="BD45" i="43" s="1"/>
  <c r="BD85" i="43" a="1"/>
  <c r="BD85" i="43" s="1"/>
  <c r="BD21" i="43" a="1"/>
  <c r="BD21" i="43" s="1"/>
  <c r="BD93" i="43" a="1"/>
  <c r="BD93" i="43" s="1"/>
  <c r="BD29" i="43" a="1"/>
  <c r="BD29" i="43" s="1"/>
  <c r="BD101" i="43" a="1"/>
  <c r="BD101" i="43" s="1"/>
  <c r="BD37" i="43" a="1"/>
  <c r="BD37" i="43" s="1"/>
  <c r="BD121" i="43" a="1"/>
  <c r="BD121" i="43" s="1"/>
  <c r="BD57" i="43" a="1"/>
  <c r="BD57" i="43" s="1"/>
  <c r="BD113" i="43" a="1"/>
  <c r="BD113" i="43" s="1"/>
  <c r="BD129" i="43" a="1"/>
  <c r="BD129" i="43" s="1"/>
  <c r="BD65" i="43" a="1"/>
  <c r="BD65" i="43" s="1"/>
  <c r="BD49" i="43" a="1"/>
  <c r="BD49" i="43" s="1"/>
  <c r="BD73" i="43" a="1"/>
  <c r="BD73" i="43" s="1"/>
  <c r="BD9" i="43" a="1"/>
  <c r="BD9" i="43" s="1"/>
  <c r="BD81" i="43" a="1"/>
  <c r="BD81" i="43" s="1"/>
  <c r="BD17" i="43" a="1"/>
  <c r="BD17" i="43" s="1"/>
  <c r="BD89" i="43" a="1"/>
  <c r="BD89" i="43" s="1"/>
  <c r="BD25" i="43" a="1"/>
  <c r="BD25" i="43" s="1"/>
  <c r="BD97" i="43" a="1"/>
  <c r="BD97" i="43" s="1"/>
  <c r="BD33" i="43" a="1"/>
  <c r="BD33" i="43" s="1"/>
  <c r="BD105" i="43" a="1"/>
  <c r="BD105" i="43" s="1"/>
  <c r="BD41" i="43" a="1"/>
  <c r="BD41" i="43" s="1"/>
  <c r="BD100" i="42" a="1"/>
  <c r="BD100" i="42" s="1"/>
  <c r="BD36" i="42" a="1"/>
  <c r="BD36" i="42" s="1"/>
  <c r="BD108" i="42" a="1"/>
  <c r="BD108" i="42" s="1"/>
  <c r="BD44" i="42" a="1"/>
  <c r="BD44" i="42" s="1"/>
  <c r="BD116" i="42" a="1"/>
  <c r="BD116" i="42" s="1"/>
  <c r="BD52" i="42" a="1"/>
  <c r="BD52" i="42" s="1"/>
  <c r="BD124" i="42" a="1"/>
  <c r="BD124" i="42" s="1"/>
  <c r="BD60" i="42" a="1"/>
  <c r="BD60" i="42" s="1"/>
  <c r="BD68" i="42" a="1"/>
  <c r="BD68" i="42" s="1"/>
  <c r="BD4" i="42" a="1"/>
  <c r="BD4" i="42" s="1"/>
  <c r="BD84" i="42" a="1"/>
  <c r="BD84" i="42" s="1"/>
  <c r="BD20" i="42" a="1"/>
  <c r="BD20" i="42" s="1"/>
  <c r="BD76" i="42" a="1"/>
  <c r="BD76" i="42" s="1"/>
  <c r="BD12" i="42" a="1"/>
  <c r="BD12" i="42" s="1"/>
  <c r="BD92" i="42" a="1"/>
  <c r="BD92" i="42" s="1"/>
  <c r="BD28" i="42" a="1"/>
  <c r="BD28" i="42" s="1"/>
  <c r="BD121" i="42" a="1"/>
  <c r="BD121" i="42" s="1"/>
  <c r="BD57" i="42" a="1"/>
  <c r="BD57" i="42" s="1"/>
  <c r="BD129" i="42" a="1"/>
  <c r="BD129" i="42" s="1"/>
  <c r="BD65" i="42" a="1"/>
  <c r="BD65" i="42" s="1"/>
  <c r="BD73" i="42" a="1"/>
  <c r="BD73" i="42" s="1"/>
  <c r="BD9" i="42" a="1"/>
  <c r="BD9" i="42" s="1"/>
  <c r="BD81" i="42" a="1"/>
  <c r="BD81" i="42" s="1"/>
  <c r="BD17" i="42" a="1"/>
  <c r="BD17" i="42" s="1"/>
  <c r="BD89" i="42" a="1"/>
  <c r="BD89" i="42" s="1"/>
  <c r="BD25" i="42" a="1"/>
  <c r="BD25" i="42" s="1"/>
  <c r="BD105" i="42" a="1"/>
  <c r="BD105" i="42" s="1"/>
  <c r="BD41" i="42" a="1"/>
  <c r="BD41" i="42" s="1"/>
  <c r="BD97" i="42" a="1"/>
  <c r="BD97" i="42" s="1"/>
  <c r="BD33" i="42" a="1"/>
  <c r="BD33" i="42" s="1"/>
  <c r="BD113" i="42" a="1"/>
  <c r="BD113" i="42" s="1"/>
  <c r="BD49" i="42" a="1"/>
  <c r="BD49" i="42" s="1"/>
  <c r="BD70" i="42" a="1"/>
  <c r="BD70" i="42" s="1"/>
  <c r="BD6" i="42" a="1"/>
  <c r="BD6" i="42" s="1"/>
  <c r="BD78" i="42" a="1"/>
  <c r="BD78" i="42" s="1"/>
  <c r="BD14" i="42" a="1"/>
  <c r="BD14" i="42" s="1"/>
  <c r="BD86" i="42" a="1"/>
  <c r="BD86" i="42" s="1"/>
  <c r="BD22" i="42" a="1"/>
  <c r="BD22" i="42" s="1"/>
  <c r="BD94" i="42" a="1"/>
  <c r="BD94" i="42" s="1"/>
  <c r="BD30" i="42" a="1"/>
  <c r="BD30" i="42" s="1"/>
  <c r="BD102" i="42" a="1"/>
  <c r="BD102" i="42" s="1"/>
  <c r="BD38" i="42" a="1"/>
  <c r="BD38" i="42" s="1"/>
  <c r="BD118" i="42" a="1"/>
  <c r="BD118" i="42" s="1"/>
  <c r="BD54" i="42" a="1"/>
  <c r="BD54" i="42" s="1"/>
  <c r="BD110" i="42" a="1"/>
  <c r="BD110" i="42" s="1"/>
  <c r="BD46" i="42" a="1"/>
  <c r="BD46" i="42" s="1"/>
  <c r="BD126" i="42" a="1"/>
  <c r="BD126" i="42" s="1"/>
  <c r="BD62" i="42" a="1"/>
  <c r="BD62" i="42" s="1"/>
  <c r="BD82" i="42" a="1"/>
  <c r="BD82" i="42" s="1"/>
  <c r="BD18" i="42" a="1"/>
  <c r="BD18" i="42" s="1"/>
  <c r="BD90" i="42" a="1"/>
  <c r="BD90" i="42" s="1"/>
  <c r="BD26" i="42" a="1"/>
  <c r="BD26" i="42" s="1"/>
  <c r="BD98" i="42" a="1"/>
  <c r="BD98" i="42" s="1"/>
  <c r="BD34" i="42" a="1"/>
  <c r="BD34" i="42" s="1"/>
  <c r="BD106" i="42" a="1"/>
  <c r="BD106" i="42" s="1"/>
  <c r="BD42" i="42" a="1"/>
  <c r="BD42" i="42" s="1"/>
  <c r="BD114" i="42" a="1"/>
  <c r="BD114" i="42" s="1"/>
  <c r="BD50" i="42" a="1"/>
  <c r="BD50" i="42" s="1"/>
  <c r="BD66" i="42" a="1"/>
  <c r="BD66" i="42" s="1"/>
  <c r="BD122" i="42" a="1"/>
  <c r="BD122" i="42" s="1"/>
  <c r="BD58" i="42" a="1"/>
  <c r="BD58" i="42" s="1"/>
  <c r="BD2" i="42" a="1"/>
  <c r="BD2" i="42" s="1"/>
  <c r="BD74" i="42" a="1"/>
  <c r="BD74" i="42" s="1"/>
  <c r="BD10" i="42" a="1"/>
  <c r="BD10" i="42" s="1"/>
  <c r="BD117" i="42" a="1"/>
  <c r="BD117" i="42" s="1"/>
  <c r="BD53" i="42" a="1"/>
  <c r="BD53" i="42" s="1"/>
  <c r="BD125" i="42" a="1"/>
  <c r="BD125" i="42" s="1"/>
  <c r="BD61" i="42" a="1"/>
  <c r="BD61" i="42" s="1"/>
  <c r="BD69" i="42" a="1"/>
  <c r="BD69" i="42" s="1"/>
  <c r="BD5" i="42" a="1"/>
  <c r="BD5" i="42" s="1"/>
  <c r="BD77" i="42" a="1"/>
  <c r="BD77" i="42" s="1"/>
  <c r="BD13" i="42" a="1"/>
  <c r="BD13" i="42" s="1"/>
  <c r="BD85" i="42" a="1"/>
  <c r="BD85" i="42" s="1"/>
  <c r="BD21" i="42" a="1"/>
  <c r="BD21" i="42" s="1"/>
  <c r="BD93" i="42" a="1"/>
  <c r="BD93" i="42" s="1"/>
  <c r="BD29" i="42" a="1"/>
  <c r="BD29" i="42" s="1"/>
  <c r="BD101" i="42" a="1"/>
  <c r="BD101" i="42" s="1"/>
  <c r="BD37" i="42" a="1"/>
  <c r="BD37" i="42" s="1"/>
  <c r="BD109" i="42" a="1"/>
  <c r="BD109" i="42" s="1"/>
  <c r="BD45" i="42" a="1"/>
  <c r="BD45" i="42" s="1"/>
  <c r="BD87" i="42" a="1"/>
  <c r="BD87" i="42" s="1"/>
  <c r="BD23" i="42" a="1"/>
  <c r="BD23" i="42" s="1"/>
  <c r="BD95" i="42" a="1"/>
  <c r="BD95" i="42" s="1"/>
  <c r="BD31" i="42" a="1"/>
  <c r="BD31" i="42" s="1"/>
  <c r="BD103" i="42" a="1"/>
  <c r="BD103" i="42" s="1"/>
  <c r="BD39" i="42" a="1"/>
  <c r="BD39" i="42" s="1"/>
  <c r="BD111" i="42" a="1"/>
  <c r="BD111" i="42" s="1"/>
  <c r="BD47" i="42" a="1"/>
  <c r="BD47" i="42" s="1"/>
  <c r="BD119" i="42" a="1"/>
  <c r="BD119" i="42" s="1"/>
  <c r="BD55" i="42" a="1"/>
  <c r="BD55" i="42" s="1"/>
  <c r="BD71" i="42" a="1"/>
  <c r="BD71" i="42" s="1"/>
  <c r="BD127" i="42" a="1"/>
  <c r="BD127" i="42" s="1"/>
  <c r="BD63" i="42" a="1"/>
  <c r="BD63" i="42" s="1"/>
  <c r="BD7" i="42" a="1"/>
  <c r="BD7" i="42" s="1"/>
  <c r="BD79" i="42" a="1"/>
  <c r="BD79" i="42" s="1"/>
  <c r="BD15" i="42" a="1"/>
  <c r="BD15" i="42" s="1"/>
  <c r="BD83" i="42" a="1"/>
  <c r="BD83" i="42" s="1"/>
  <c r="BD19" i="42" a="1"/>
  <c r="BD19" i="42" s="1"/>
  <c r="BD91" i="42" a="1"/>
  <c r="BD91" i="42" s="1"/>
  <c r="BD27" i="42" a="1"/>
  <c r="BD27" i="42" s="1"/>
  <c r="BD99" i="42" a="1"/>
  <c r="BD99" i="42" s="1"/>
  <c r="BD35" i="42" a="1"/>
  <c r="BD35" i="42" s="1"/>
  <c r="BD107" i="42" a="1"/>
  <c r="BD107" i="42" s="1"/>
  <c r="BD43" i="42" a="1"/>
  <c r="BD43" i="42" s="1"/>
  <c r="BD115" i="42" a="1"/>
  <c r="BD115" i="42" s="1"/>
  <c r="BD51" i="42" a="1"/>
  <c r="BD51" i="42" s="1"/>
  <c r="BD123" i="42" a="1"/>
  <c r="BD123" i="42" s="1"/>
  <c r="BD59" i="42" a="1"/>
  <c r="BD59" i="42" s="1"/>
  <c r="BD67" i="42" a="1"/>
  <c r="BD67" i="42" s="1"/>
  <c r="BD3" i="42" a="1"/>
  <c r="BD3" i="42" s="1"/>
  <c r="BD75" i="42" a="1"/>
  <c r="BD75" i="42" s="1"/>
  <c r="BD11" i="42" a="1"/>
  <c r="BD11" i="42" s="1"/>
  <c r="BD104" i="42" a="1"/>
  <c r="BD104" i="42" s="1"/>
  <c r="BD40" i="42" a="1"/>
  <c r="BD40" i="42" s="1"/>
  <c r="BD112" i="42" a="1"/>
  <c r="BD112" i="42" s="1"/>
  <c r="BD48" i="42" a="1"/>
  <c r="BD48" i="42" s="1"/>
  <c r="BD120" i="42" a="1"/>
  <c r="BD120" i="42" s="1"/>
  <c r="BD56" i="42" a="1"/>
  <c r="BD56" i="42" s="1"/>
  <c r="BD128" i="42" a="1"/>
  <c r="BD128" i="42" s="1"/>
  <c r="BD64" i="42" a="1"/>
  <c r="BD64" i="42" s="1"/>
  <c r="BD72" i="42" a="1"/>
  <c r="BD72" i="42" s="1"/>
  <c r="BD8" i="42" a="1"/>
  <c r="BD8" i="42" s="1"/>
  <c r="BD80" i="42" a="1"/>
  <c r="BD80" i="42" s="1"/>
  <c r="BD16" i="42" a="1"/>
  <c r="BD16" i="42" s="1"/>
  <c r="BD88" i="42" a="1"/>
  <c r="BD88" i="42" s="1"/>
  <c r="BD24" i="42" a="1"/>
  <c r="BD24" i="42" s="1"/>
  <c r="BD96" i="42" a="1"/>
  <c r="BD96" i="42" s="1"/>
  <c r="BD32" i="42" a="1"/>
  <c r="BD32" i="42" s="1"/>
  <c r="BD100" i="41" a="1"/>
  <c r="BD100" i="41" s="1"/>
  <c r="BD36" i="41" a="1"/>
  <c r="BD36" i="41" s="1"/>
  <c r="BD108" i="41" a="1"/>
  <c r="BD108" i="41" s="1"/>
  <c r="BD44" i="41" a="1"/>
  <c r="BD44" i="41" s="1"/>
  <c r="BD116" i="41" a="1"/>
  <c r="BD116" i="41" s="1"/>
  <c r="BD52" i="41" a="1"/>
  <c r="BD52" i="41" s="1"/>
  <c r="BD124" i="41" a="1"/>
  <c r="BD124" i="41" s="1"/>
  <c r="BD60" i="41" a="1"/>
  <c r="BD60" i="41" s="1"/>
  <c r="BD84" i="41" a="1"/>
  <c r="BD84" i="41" s="1"/>
  <c r="BD92" i="41" a="1"/>
  <c r="BD92" i="41" s="1"/>
  <c r="BD68" i="41" a="1"/>
  <c r="BD68" i="41" s="1"/>
  <c r="BD4" i="41" a="1"/>
  <c r="BD4" i="41" s="1"/>
  <c r="BD28" i="41" a="1"/>
  <c r="BD28" i="41" s="1"/>
  <c r="BD76" i="41" a="1"/>
  <c r="BD76" i="41" s="1"/>
  <c r="BD12" i="41" a="1"/>
  <c r="BD12" i="41" s="1"/>
  <c r="BD20" i="41" a="1"/>
  <c r="BD20" i="41" s="1"/>
  <c r="BD87" i="41" a="1"/>
  <c r="BD87" i="41" s="1"/>
  <c r="BD23" i="41" a="1"/>
  <c r="BD23" i="41" s="1"/>
  <c r="BD95" i="41" a="1"/>
  <c r="BD95" i="41" s="1"/>
  <c r="BD31" i="41" a="1"/>
  <c r="BD31" i="41" s="1"/>
  <c r="BD71" i="41" a="1"/>
  <c r="BD71" i="41" s="1"/>
  <c r="BD103" i="41" a="1"/>
  <c r="BD103" i="41" s="1"/>
  <c r="BD39" i="41" a="1"/>
  <c r="BD39" i="41" s="1"/>
  <c r="BD111" i="41" a="1"/>
  <c r="BD111" i="41" s="1"/>
  <c r="BD47" i="41" a="1"/>
  <c r="BD47" i="41" s="1"/>
  <c r="BD119" i="41" a="1"/>
  <c r="BD119" i="41" s="1"/>
  <c r="BD55" i="41" a="1"/>
  <c r="BD55" i="41" s="1"/>
  <c r="BD7" i="41" a="1"/>
  <c r="BD7" i="41" s="1"/>
  <c r="BD15" i="41" a="1"/>
  <c r="BD15" i="41" s="1"/>
  <c r="BD127" i="41" a="1"/>
  <c r="BD127" i="41" s="1"/>
  <c r="BD63" i="41" a="1"/>
  <c r="BD63" i="41" s="1"/>
  <c r="BD79" i="41" a="1"/>
  <c r="BD79" i="41" s="1"/>
  <c r="BD82" i="41" a="1"/>
  <c r="BD82" i="41" s="1"/>
  <c r="BD18" i="41" a="1"/>
  <c r="BD18" i="41" s="1"/>
  <c r="BD90" i="41" a="1"/>
  <c r="BD90" i="41" s="1"/>
  <c r="BD26" i="41" a="1"/>
  <c r="BD26" i="41" s="1"/>
  <c r="BD74" i="41" a="1"/>
  <c r="BD74" i="41" s="1"/>
  <c r="BD98" i="41" a="1"/>
  <c r="BD98" i="41" s="1"/>
  <c r="BD34" i="41" a="1"/>
  <c r="BD34" i="41" s="1"/>
  <c r="BD106" i="41" a="1"/>
  <c r="BD106" i="41" s="1"/>
  <c r="BD42" i="41" a="1"/>
  <c r="BD42" i="41" s="1"/>
  <c r="BD10" i="41" a="1"/>
  <c r="BD10" i="41" s="1"/>
  <c r="BD114" i="41" a="1"/>
  <c r="BD114" i="41" s="1"/>
  <c r="BD50" i="41" a="1"/>
  <c r="BD50" i="41" s="1"/>
  <c r="BD122" i="41" a="1"/>
  <c r="BD122" i="41" s="1"/>
  <c r="BD58" i="41" a="1"/>
  <c r="BD58" i="41" s="1"/>
  <c r="BD66" i="41" a="1"/>
  <c r="BD66" i="41" s="1"/>
  <c r="BD2" i="41" a="1"/>
  <c r="BD2" i="41" s="1"/>
  <c r="BD117" i="41" a="1"/>
  <c r="BD117" i="41" s="1"/>
  <c r="BD53" i="41" a="1"/>
  <c r="BD53" i="41" s="1"/>
  <c r="BD125" i="41" a="1"/>
  <c r="BD125" i="41" s="1"/>
  <c r="BD61" i="41" a="1"/>
  <c r="BD61" i="41" s="1"/>
  <c r="BD101" i="41" a="1"/>
  <c r="BD101" i="41" s="1"/>
  <c r="BD37" i="41" a="1"/>
  <c r="BD37" i="41" s="1"/>
  <c r="BD109" i="41" a="1"/>
  <c r="BD109" i="41" s="1"/>
  <c r="BD69" i="41" a="1"/>
  <c r="BD69" i="41" s="1"/>
  <c r="BD5" i="41" a="1"/>
  <c r="BD5" i="41" s="1"/>
  <c r="BD77" i="41" a="1"/>
  <c r="BD77" i="41" s="1"/>
  <c r="BD13" i="41" a="1"/>
  <c r="BD13" i="41" s="1"/>
  <c r="BD85" i="41" a="1"/>
  <c r="BD85" i="41" s="1"/>
  <c r="BD21" i="41" a="1"/>
  <c r="BD21" i="41" s="1"/>
  <c r="BD93" i="41" a="1"/>
  <c r="BD93" i="41" s="1"/>
  <c r="BD29" i="41" a="1"/>
  <c r="BD29" i="41" s="1"/>
  <c r="BD45" i="41" a="1"/>
  <c r="BD45" i="41" s="1"/>
  <c r="BD104" i="41" a="1"/>
  <c r="BD104" i="41" s="1"/>
  <c r="BD40" i="41" a="1"/>
  <c r="BD40" i="41" s="1"/>
  <c r="BD112" i="41" a="1"/>
  <c r="BD112" i="41" s="1"/>
  <c r="BD48" i="41" a="1"/>
  <c r="BD48" i="41" s="1"/>
  <c r="BD88" i="41" a="1"/>
  <c r="BD88" i="41" s="1"/>
  <c r="BD24" i="41" a="1"/>
  <c r="BD24" i="41" s="1"/>
  <c r="BD96" i="41" a="1"/>
  <c r="BD96" i="41" s="1"/>
  <c r="BD120" i="41" a="1"/>
  <c r="BD120" i="41" s="1"/>
  <c r="BD56" i="41" a="1"/>
  <c r="BD56" i="41" s="1"/>
  <c r="BD128" i="41" a="1"/>
  <c r="BD128" i="41" s="1"/>
  <c r="BD64" i="41" a="1"/>
  <c r="BD64" i="41" s="1"/>
  <c r="BD72" i="41" a="1"/>
  <c r="BD72" i="41" s="1"/>
  <c r="BD8" i="41" a="1"/>
  <c r="BD8" i="41" s="1"/>
  <c r="BD80" i="41" a="1"/>
  <c r="BD80" i="41" s="1"/>
  <c r="BD16" i="41" a="1"/>
  <c r="BD16" i="41" s="1"/>
  <c r="BD32" i="41" a="1"/>
  <c r="BD32" i="41" s="1"/>
  <c r="BD83" i="41" a="1"/>
  <c r="BD83" i="41" s="1"/>
  <c r="BD19" i="41" a="1"/>
  <c r="BD19" i="41" s="1"/>
  <c r="BD91" i="41" a="1"/>
  <c r="BD91" i="41" s="1"/>
  <c r="BD27" i="41" a="1"/>
  <c r="BD27" i="41" s="1"/>
  <c r="BD3" i="41" a="1"/>
  <c r="BD3" i="41" s="1"/>
  <c r="BD99" i="41" a="1"/>
  <c r="BD99" i="41" s="1"/>
  <c r="BD35" i="41" a="1"/>
  <c r="BD35" i="41" s="1"/>
  <c r="BD107" i="41" a="1"/>
  <c r="BD107" i="41" s="1"/>
  <c r="BD43" i="41" a="1"/>
  <c r="BD43" i="41" s="1"/>
  <c r="BD75" i="41" a="1"/>
  <c r="BD75" i="41" s="1"/>
  <c r="BD115" i="41" a="1"/>
  <c r="BD115" i="41" s="1"/>
  <c r="BD51" i="41" a="1"/>
  <c r="BD51" i="41" s="1"/>
  <c r="BD67" i="41" a="1"/>
  <c r="BD67" i="41" s="1"/>
  <c r="BD123" i="41" a="1"/>
  <c r="BD123" i="41" s="1"/>
  <c r="BD59" i="41" a="1"/>
  <c r="BD59" i="41" s="1"/>
  <c r="BD11" i="41" a="1"/>
  <c r="BD11" i="41" s="1"/>
  <c r="BD70" i="41" a="1"/>
  <c r="BD70" i="41" s="1"/>
  <c r="BD6" i="41" a="1"/>
  <c r="BD6" i="41" s="1"/>
  <c r="BD78" i="41" a="1"/>
  <c r="BD78" i="41" s="1"/>
  <c r="BD14" i="41" a="1"/>
  <c r="BD14" i="41" s="1"/>
  <c r="BD62" i="41" a="1"/>
  <c r="BD62" i="41" s="1"/>
  <c r="BD86" i="41" a="1"/>
  <c r="BD86" i="41" s="1"/>
  <c r="BD22" i="41" a="1"/>
  <c r="BD22" i="41" s="1"/>
  <c r="BD118" i="41" a="1"/>
  <c r="BD118" i="41" s="1"/>
  <c r="BD94" i="41" a="1"/>
  <c r="BD94" i="41" s="1"/>
  <c r="BD30" i="41" a="1"/>
  <c r="BD30" i="41" s="1"/>
  <c r="BD54" i="41" a="1"/>
  <c r="BD54" i="41" s="1"/>
  <c r="BD102" i="41" a="1"/>
  <c r="BD102" i="41" s="1"/>
  <c r="BD38" i="41" a="1"/>
  <c r="BD38" i="41" s="1"/>
  <c r="BD110" i="41" a="1"/>
  <c r="BD110" i="41" s="1"/>
  <c r="BD46" i="41" a="1"/>
  <c r="BD46" i="41" s="1"/>
  <c r="BD126" i="41" a="1"/>
  <c r="BD126" i="41" s="1"/>
  <c r="BD121" i="41" a="1"/>
  <c r="BD121" i="41" s="1"/>
  <c r="BD57" i="41" a="1"/>
  <c r="BD57" i="41" s="1"/>
  <c r="BD113" i="41" a="1"/>
  <c r="BD113" i="41" s="1"/>
  <c r="BD129" i="41" a="1"/>
  <c r="BD129" i="41" s="1"/>
  <c r="BD65" i="41" a="1"/>
  <c r="BD65" i="41" s="1"/>
  <c r="BD73" i="41" a="1"/>
  <c r="BD73" i="41" s="1"/>
  <c r="BD9" i="41" a="1"/>
  <c r="BD9" i="41" s="1"/>
  <c r="BD81" i="41" a="1"/>
  <c r="BD81" i="41" s="1"/>
  <c r="BD17" i="41" a="1"/>
  <c r="BD17" i="41" s="1"/>
  <c r="BD89" i="41" a="1"/>
  <c r="BD89" i="41" s="1"/>
  <c r="BD25" i="41" a="1"/>
  <c r="BD25" i="41" s="1"/>
  <c r="BD105" i="41" a="1"/>
  <c r="BD105" i="41" s="1"/>
  <c r="BD49" i="41" a="1"/>
  <c r="BD49" i="41" s="1"/>
  <c r="BD97" i="41" a="1"/>
  <c r="BD97" i="41" s="1"/>
  <c r="BD33" i="41" a="1"/>
  <c r="BD33" i="41" s="1"/>
  <c r="BD41" i="41" a="1"/>
  <c r="BD41" i="41" s="1"/>
  <c r="BD121" i="40" a="1"/>
  <c r="BD121" i="40" s="1"/>
  <c r="BD57" i="40" a="1"/>
  <c r="BD57" i="40" s="1"/>
  <c r="BD129" i="40" a="1"/>
  <c r="BD129" i="40" s="1"/>
  <c r="BD65" i="40" a="1"/>
  <c r="BD65" i="40" s="1"/>
  <c r="BD73" i="40" a="1"/>
  <c r="BD73" i="40" s="1"/>
  <c r="BD9" i="40" a="1"/>
  <c r="BD9" i="40" s="1"/>
  <c r="BD81" i="40" a="1"/>
  <c r="BD81" i="40" s="1"/>
  <c r="BD17" i="40" a="1"/>
  <c r="BD17" i="40" s="1"/>
  <c r="BD113" i="40" a="1"/>
  <c r="BD113" i="40" s="1"/>
  <c r="BD49" i="40" a="1"/>
  <c r="BD49" i="40" s="1"/>
  <c r="BD89" i="40" a="1"/>
  <c r="BD89" i="40" s="1"/>
  <c r="BD25" i="40" a="1"/>
  <c r="BD25" i="40" s="1"/>
  <c r="BD97" i="40" a="1"/>
  <c r="BD97" i="40" s="1"/>
  <c r="BD33" i="40" a="1"/>
  <c r="BD33" i="40" s="1"/>
  <c r="BD105" i="40" a="1"/>
  <c r="BD105" i="40" s="1"/>
  <c r="BD41" i="40" a="1"/>
  <c r="BD41" i="40" s="1"/>
  <c r="BD100" i="40" a="1"/>
  <c r="BD100" i="40" s="1"/>
  <c r="BD36" i="40" a="1"/>
  <c r="BD36" i="40" s="1"/>
  <c r="BD28" i="40" a="1"/>
  <c r="BD28" i="40" s="1"/>
  <c r="BD108" i="40" a="1"/>
  <c r="BD108" i="40" s="1"/>
  <c r="BD44" i="40" a="1"/>
  <c r="BD44" i="40" s="1"/>
  <c r="BD116" i="40" a="1"/>
  <c r="BD116" i="40" s="1"/>
  <c r="BD52" i="40" a="1"/>
  <c r="BD52" i="40" s="1"/>
  <c r="BD92" i="40" a="1"/>
  <c r="BD92" i="40" s="1"/>
  <c r="BD124" i="40" a="1"/>
  <c r="BD124" i="40" s="1"/>
  <c r="BD60" i="40" a="1"/>
  <c r="BD60" i="40" s="1"/>
  <c r="BD68" i="40" a="1"/>
  <c r="BD68" i="40" s="1"/>
  <c r="BD4" i="40" a="1"/>
  <c r="BD4" i="40" s="1"/>
  <c r="BD76" i="40" a="1"/>
  <c r="BD76" i="40" s="1"/>
  <c r="BD12" i="40" a="1"/>
  <c r="BD12" i="40" s="1"/>
  <c r="BD84" i="40" a="1"/>
  <c r="BD84" i="40" s="1"/>
  <c r="BD20" i="40" a="1"/>
  <c r="BD20" i="40" s="1"/>
  <c r="BD70" i="40" a="1"/>
  <c r="BD70" i="40" s="1"/>
  <c r="BD6" i="40" a="1"/>
  <c r="BD6" i="40" s="1"/>
  <c r="BD78" i="40" a="1"/>
  <c r="BD78" i="40" s="1"/>
  <c r="BD14" i="40" a="1"/>
  <c r="BD14" i="40" s="1"/>
  <c r="BD86" i="40" a="1"/>
  <c r="BD86" i="40" s="1"/>
  <c r="BD22" i="40" a="1"/>
  <c r="BD22" i="40" s="1"/>
  <c r="BD94" i="40" a="1"/>
  <c r="BD94" i="40" s="1"/>
  <c r="BD30" i="40" a="1"/>
  <c r="BD30" i="40" s="1"/>
  <c r="BD102" i="40" a="1"/>
  <c r="BD102" i="40" s="1"/>
  <c r="BD38" i="40" a="1"/>
  <c r="BD38" i="40" s="1"/>
  <c r="BD110" i="40" a="1"/>
  <c r="BD110" i="40" s="1"/>
  <c r="BD46" i="40" a="1"/>
  <c r="BD46" i="40" s="1"/>
  <c r="BD118" i="40" a="1"/>
  <c r="BD118" i="40" s="1"/>
  <c r="BD54" i="40" a="1"/>
  <c r="BD54" i="40" s="1"/>
  <c r="BD126" i="40" a="1"/>
  <c r="BD126" i="40" s="1"/>
  <c r="BD62" i="40" a="1"/>
  <c r="BD62" i="40" s="1"/>
  <c r="BD87" i="40" a="1"/>
  <c r="BD87" i="40" s="1"/>
  <c r="BD23" i="40" a="1"/>
  <c r="BD23" i="40" s="1"/>
  <c r="BD79" i="40" a="1"/>
  <c r="BD79" i="40" s="1"/>
  <c r="BD95" i="40" a="1"/>
  <c r="BD95" i="40" s="1"/>
  <c r="BD31" i="40" a="1"/>
  <c r="BD31" i="40" s="1"/>
  <c r="BD103" i="40" a="1"/>
  <c r="BD103" i="40" s="1"/>
  <c r="BD39" i="40" a="1"/>
  <c r="BD39" i="40" s="1"/>
  <c r="BD15" i="40" a="1"/>
  <c r="BD15" i="40" s="1"/>
  <c r="BD111" i="40" a="1"/>
  <c r="BD111" i="40" s="1"/>
  <c r="BD47" i="40" a="1"/>
  <c r="BD47" i="40" s="1"/>
  <c r="BD119" i="40" a="1"/>
  <c r="BD119" i="40" s="1"/>
  <c r="BD55" i="40" a="1"/>
  <c r="BD55" i="40" s="1"/>
  <c r="BD127" i="40" a="1"/>
  <c r="BD127" i="40" s="1"/>
  <c r="BD63" i="40" a="1"/>
  <c r="BD63" i="40" s="1"/>
  <c r="BD71" i="40" a="1"/>
  <c r="BD71" i="40" s="1"/>
  <c r="BD7" i="40" a="1"/>
  <c r="BD7" i="40" s="1"/>
  <c r="BD82" i="40" a="1"/>
  <c r="BD82" i="40" s="1"/>
  <c r="BD18" i="40" a="1"/>
  <c r="BD18" i="40" s="1"/>
  <c r="BD90" i="40" a="1"/>
  <c r="BD90" i="40" s="1"/>
  <c r="BD26" i="40" a="1"/>
  <c r="BD26" i="40" s="1"/>
  <c r="BD98" i="40" a="1"/>
  <c r="BD98" i="40" s="1"/>
  <c r="BD34" i="40" a="1"/>
  <c r="BD34" i="40" s="1"/>
  <c r="BD106" i="40" a="1"/>
  <c r="BD106" i="40" s="1"/>
  <c r="BD42" i="40" a="1"/>
  <c r="BD42" i="40" s="1"/>
  <c r="BD74" i="40" a="1"/>
  <c r="BD74" i="40" s="1"/>
  <c r="BD114" i="40" a="1"/>
  <c r="BD114" i="40" s="1"/>
  <c r="BD50" i="40" a="1"/>
  <c r="BD50" i="40" s="1"/>
  <c r="BD10" i="40" a="1"/>
  <c r="BD10" i="40" s="1"/>
  <c r="BD122" i="40" a="1"/>
  <c r="BD122" i="40" s="1"/>
  <c r="BD58" i="40" a="1"/>
  <c r="BD58" i="40" s="1"/>
  <c r="BD66" i="40" a="1"/>
  <c r="BD66" i="40" s="1"/>
  <c r="BD2" i="40" a="1"/>
  <c r="BD2" i="40" s="1"/>
  <c r="BD117" i="40" a="1"/>
  <c r="BD117" i="40" s="1"/>
  <c r="BD53" i="40" a="1"/>
  <c r="BD53" i="40" s="1"/>
  <c r="BD125" i="40" a="1"/>
  <c r="BD125" i="40" s="1"/>
  <c r="BD61" i="40" a="1"/>
  <c r="BD61" i="40" s="1"/>
  <c r="BD45" i="40" a="1"/>
  <c r="BD45" i="40" s="1"/>
  <c r="BD69" i="40" a="1"/>
  <c r="BD69" i="40" s="1"/>
  <c r="BD5" i="40" a="1"/>
  <c r="BD5" i="40" s="1"/>
  <c r="BD77" i="40" a="1"/>
  <c r="BD77" i="40" s="1"/>
  <c r="BD13" i="40" a="1"/>
  <c r="BD13" i="40" s="1"/>
  <c r="BD85" i="40" a="1"/>
  <c r="BD85" i="40" s="1"/>
  <c r="BD21" i="40" a="1"/>
  <c r="BD21" i="40" s="1"/>
  <c r="BD109" i="40" a="1"/>
  <c r="BD109" i="40" s="1"/>
  <c r="BD93" i="40" a="1"/>
  <c r="BD93" i="40" s="1"/>
  <c r="BD29" i="40" a="1"/>
  <c r="BD29" i="40" s="1"/>
  <c r="BD101" i="40" a="1"/>
  <c r="BD101" i="40" s="1"/>
  <c r="BD37" i="40" a="1"/>
  <c r="BD37" i="40" s="1"/>
  <c r="BD104" i="40" a="1"/>
  <c r="BD104" i="40" s="1"/>
  <c r="BD40" i="40" a="1"/>
  <c r="BD40" i="40" s="1"/>
  <c r="BD112" i="40" a="1"/>
  <c r="BD112" i="40" s="1"/>
  <c r="BD48" i="40" a="1"/>
  <c r="BD48" i="40" s="1"/>
  <c r="BD96" i="40" a="1"/>
  <c r="BD96" i="40" s="1"/>
  <c r="BD120" i="40" a="1"/>
  <c r="BD120" i="40" s="1"/>
  <c r="BD56" i="40" a="1"/>
  <c r="BD56" i="40" s="1"/>
  <c r="BD32" i="40" a="1"/>
  <c r="BD32" i="40" s="1"/>
  <c r="BD128" i="40" a="1"/>
  <c r="BD128" i="40" s="1"/>
  <c r="BD64" i="40" a="1"/>
  <c r="BD64" i="40" s="1"/>
  <c r="BD72" i="40" a="1"/>
  <c r="BD72" i="40" s="1"/>
  <c r="BD8" i="40" a="1"/>
  <c r="BD8" i="40" s="1"/>
  <c r="BD80" i="40" a="1"/>
  <c r="BD80" i="40" s="1"/>
  <c r="BD16" i="40" a="1"/>
  <c r="BD16" i="40" s="1"/>
  <c r="BD88" i="40" a="1"/>
  <c r="BD88" i="40" s="1"/>
  <c r="BD24" i="40" a="1"/>
  <c r="BD24" i="40" s="1"/>
  <c r="BD83" i="40" a="1"/>
  <c r="BD83" i="40" s="1"/>
  <c r="BD19" i="40" a="1"/>
  <c r="BD19" i="40" s="1"/>
  <c r="BD91" i="40" a="1"/>
  <c r="BD91" i="40" s="1"/>
  <c r="BD27" i="40" a="1"/>
  <c r="BD27" i="40" s="1"/>
  <c r="BD99" i="40" a="1"/>
  <c r="BD99" i="40" s="1"/>
  <c r="BD35" i="40" a="1"/>
  <c r="BD35" i="40" s="1"/>
  <c r="BD75" i="40" a="1"/>
  <c r="BD75" i="40" s="1"/>
  <c r="BD107" i="40" a="1"/>
  <c r="BD107" i="40" s="1"/>
  <c r="BD43" i="40" a="1"/>
  <c r="BD43" i="40" s="1"/>
  <c r="BD115" i="40" a="1"/>
  <c r="BD115" i="40" s="1"/>
  <c r="BD51" i="40" a="1"/>
  <c r="BD51" i="40" s="1"/>
  <c r="BD123" i="40" a="1"/>
  <c r="BD123" i="40" s="1"/>
  <c r="BD59" i="40" a="1"/>
  <c r="BD59" i="40" s="1"/>
  <c r="BD67" i="40" a="1"/>
  <c r="BD67" i="40" s="1"/>
  <c r="BD3" i="40" a="1"/>
  <c r="BD3" i="40" s="1"/>
  <c r="BD11" i="40" a="1"/>
  <c r="BD11" i="40" s="1"/>
  <c r="BD82" i="39" a="1"/>
  <c r="BD82" i="39" s="1"/>
  <c r="BD18" i="39" a="1"/>
  <c r="BD18" i="39" s="1"/>
  <c r="BD106" i="39" a="1"/>
  <c r="BD106" i="39" s="1"/>
  <c r="BD114" i="39" a="1"/>
  <c r="BD114" i="39" s="1"/>
  <c r="BD90" i="39" a="1"/>
  <c r="BD90" i="39" s="1"/>
  <c r="BD26" i="39" a="1"/>
  <c r="BD26" i="39" s="1"/>
  <c r="BD42" i="39" a="1"/>
  <c r="BD42" i="39" s="1"/>
  <c r="BD98" i="39" a="1"/>
  <c r="BD98" i="39" s="1"/>
  <c r="BD34" i="39" a="1"/>
  <c r="BD34" i="39" s="1"/>
  <c r="BD122" i="39" a="1"/>
  <c r="BD122" i="39" s="1"/>
  <c r="BD58" i="39" a="1"/>
  <c r="BD58" i="39" s="1"/>
  <c r="BD10" i="39" a="1"/>
  <c r="BD10" i="39" s="1"/>
  <c r="BD50" i="39" a="1"/>
  <c r="BD50" i="39" s="1"/>
  <c r="BD66" i="39" a="1"/>
  <c r="BD66" i="39" s="1"/>
  <c r="BD2" i="39" a="1"/>
  <c r="BD2" i="39" s="1"/>
  <c r="BD74" i="39" a="1"/>
  <c r="BD74" i="39" s="1"/>
  <c r="BD117" i="39" a="1"/>
  <c r="BD117" i="39" s="1"/>
  <c r="BD53" i="39" a="1"/>
  <c r="BD53" i="39" s="1"/>
  <c r="BD85" i="39" a="1"/>
  <c r="BD85" i="39" s="1"/>
  <c r="BD125" i="39" a="1"/>
  <c r="BD125" i="39" s="1"/>
  <c r="BD61" i="39" a="1"/>
  <c r="BD61" i="39" s="1"/>
  <c r="BD77" i="39" a="1"/>
  <c r="BD77" i="39" s="1"/>
  <c r="BD69" i="39" a="1"/>
  <c r="BD69" i="39" s="1"/>
  <c r="BD5" i="39" a="1"/>
  <c r="BD5" i="39" s="1"/>
  <c r="BD13" i="39" a="1"/>
  <c r="BD13" i="39" s="1"/>
  <c r="BD93" i="39" a="1"/>
  <c r="BD93" i="39" s="1"/>
  <c r="BD29" i="39" a="1"/>
  <c r="BD29" i="39" s="1"/>
  <c r="BD45" i="39" a="1"/>
  <c r="BD45" i="39" s="1"/>
  <c r="BD21" i="39" a="1"/>
  <c r="BD21" i="39" s="1"/>
  <c r="BD101" i="39" a="1"/>
  <c r="BD101" i="39" s="1"/>
  <c r="BD37" i="39" a="1"/>
  <c r="BD37" i="39" s="1"/>
  <c r="BD109" i="39" a="1"/>
  <c r="BD109" i="39" s="1"/>
  <c r="BD104" i="39" a="1"/>
  <c r="BD104" i="39" s="1"/>
  <c r="BD40" i="39" a="1"/>
  <c r="BD40" i="39" s="1"/>
  <c r="BD64" i="39" a="1"/>
  <c r="BD64" i="39" s="1"/>
  <c r="BD112" i="39" a="1"/>
  <c r="BD112" i="39" s="1"/>
  <c r="BD48" i="39" a="1"/>
  <c r="BD48" i="39" s="1"/>
  <c r="BD120" i="39" a="1"/>
  <c r="BD120" i="39" s="1"/>
  <c r="BD56" i="39" a="1"/>
  <c r="BD56" i="39" s="1"/>
  <c r="BD128" i="39" a="1"/>
  <c r="BD128" i="39" s="1"/>
  <c r="BD72" i="39" a="1"/>
  <c r="BD72" i="39" s="1"/>
  <c r="BD80" i="39" a="1"/>
  <c r="BD80" i="39" s="1"/>
  <c r="BD16" i="39" a="1"/>
  <c r="BD16" i="39" s="1"/>
  <c r="BD32" i="39" a="1"/>
  <c r="BD32" i="39" s="1"/>
  <c r="BD88" i="39" a="1"/>
  <c r="BD88" i="39" s="1"/>
  <c r="BD24" i="39" a="1"/>
  <c r="BD24" i="39" s="1"/>
  <c r="BD96" i="39" a="1"/>
  <c r="BD96" i="39" s="1"/>
  <c r="BD8" i="39" a="1"/>
  <c r="BD8" i="39" s="1"/>
  <c r="BD70" i="39" a="1"/>
  <c r="BD70" i="39" s="1"/>
  <c r="BD6" i="39" a="1"/>
  <c r="BD6" i="39" s="1"/>
  <c r="BD78" i="39" a="1"/>
  <c r="BD78" i="39" s="1"/>
  <c r="BD14" i="39" a="1"/>
  <c r="BD14" i="39" s="1"/>
  <c r="BD94" i="39" a="1"/>
  <c r="BD94" i="39" s="1"/>
  <c r="BD30" i="39" a="1"/>
  <c r="BD30" i="39" s="1"/>
  <c r="BD86" i="39" a="1"/>
  <c r="BD86" i="39" s="1"/>
  <c r="BD22" i="39" a="1"/>
  <c r="BD22" i="39" s="1"/>
  <c r="BD102" i="39" a="1"/>
  <c r="BD102" i="39" s="1"/>
  <c r="BD110" i="39" a="1"/>
  <c r="BD110" i="39" s="1"/>
  <c r="BD46" i="39" a="1"/>
  <c r="BD46" i="39" s="1"/>
  <c r="BD62" i="39" a="1"/>
  <c r="BD62" i="39" s="1"/>
  <c r="BD118" i="39" a="1"/>
  <c r="BD118" i="39" s="1"/>
  <c r="BD54" i="39" a="1"/>
  <c r="BD54" i="39" s="1"/>
  <c r="BD126" i="39" a="1"/>
  <c r="BD126" i="39" s="1"/>
  <c r="BD38" i="39" a="1"/>
  <c r="BD38" i="39" s="1"/>
  <c r="BD83" i="39" a="1"/>
  <c r="BD83" i="39" s="1"/>
  <c r="BD19" i="39" a="1"/>
  <c r="BD19" i="39" s="1"/>
  <c r="BD91" i="39" a="1"/>
  <c r="BD91" i="39" s="1"/>
  <c r="BD27" i="39" a="1"/>
  <c r="BD27" i="39" s="1"/>
  <c r="BD107" i="39" a="1"/>
  <c r="BD107" i="39" s="1"/>
  <c r="BD99" i="39" a="1"/>
  <c r="BD99" i="39" s="1"/>
  <c r="BD35" i="39" a="1"/>
  <c r="BD35" i="39" s="1"/>
  <c r="BD43" i="39" a="1"/>
  <c r="BD43" i="39" s="1"/>
  <c r="BD123" i="39" a="1"/>
  <c r="BD123" i="39" s="1"/>
  <c r="BD59" i="39" a="1"/>
  <c r="BD59" i="39" s="1"/>
  <c r="BD75" i="39" a="1"/>
  <c r="BD75" i="39" s="1"/>
  <c r="BD11" i="39" a="1"/>
  <c r="BD11" i="39" s="1"/>
  <c r="BD67" i="39" a="1"/>
  <c r="BD67" i="39" s="1"/>
  <c r="BD3" i="39" a="1"/>
  <c r="BD3" i="39" s="1"/>
  <c r="BD115" i="39" a="1"/>
  <c r="BD115" i="39" s="1"/>
  <c r="BD51" i="39" a="1"/>
  <c r="BD51" i="39" s="1"/>
  <c r="BD121" i="39" a="1"/>
  <c r="BD121" i="39" s="1"/>
  <c r="BD57" i="39" a="1"/>
  <c r="BD57" i="39" s="1"/>
  <c r="BD81" i="39" a="1"/>
  <c r="BD81" i="39" s="1"/>
  <c r="BD129" i="39" a="1"/>
  <c r="BD129" i="39" s="1"/>
  <c r="BD65" i="39" a="1"/>
  <c r="BD65" i="39" s="1"/>
  <c r="BD17" i="39" a="1"/>
  <c r="BD17" i="39" s="1"/>
  <c r="BD73" i="39" a="1"/>
  <c r="BD73" i="39" s="1"/>
  <c r="BD9" i="39" a="1"/>
  <c r="BD9" i="39" s="1"/>
  <c r="BD89" i="39" a="1"/>
  <c r="BD89" i="39" s="1"/>
  <c r="BD97" i="39" a="1"/>
  <c r="BD97" i="39" s="1"/>
  <c r="BD33" i="39" a="1"/>
  <c r="BD33" i="39" s="1"/>
  <c r="BD113" i="39" a="1"/>
  <c r="BD113" i="39" s="1"/>
  <c r="BD49" i="39" a="1"/>
  <c r="BD49" i="39" s="1"/>
  <c r="BD105" i="39" a="1"/>
  <c r="BD105" i="39" s="1"/>
  <c r="BD41" i="39" a="1"/>
  <c r="BD41" i="39" s="1"/>
  <c r="BD25" i="39" a="1"/>
  <c r="BD25" i="39" s="1"/>
  <c r="BD87" i="39" a="1"/>
  <c r="BD87" i="39" s="1"/>
  <c r="BD23" i="39" a="1"/>
  <c r="BD23" i="39" s="1"/>
  <c r="BD47" i="39" a="1"/>
  <c r="BD47" i="39" s="1"/>
  <c r="BD95" i="39" a="1"/>
  <c r="BD95" i="39" s="1"/>
  <c r="BD31" i="39" a="1"/>
  <c r="BD31" i="39" s="1"/>
  <c r="BD103" i="39" a="1"/>
  <c r="BD103" i="39" s="1"/>
  <c r="BD39" i="39" a="1"/>
  <c r="BD39" i="39" s="1"/>
  <c r="BD111" i="39" a="1"/>
  <c r="BD111" i="39" s="1"/>
  <c r="BD127" i="39" a="1"/>
  <c r="BD127" i="39" s="1"/>
  <c r="BD63" i="39" a="1"/>
  <c r="BD63" i="39" s="1"/>
  <c r="BD119" i="39" a="1"/>
  <c r="BD119" i="39" s="1"/>
  <c r="BD55" i="39" a="1"/>
  <c r="BD55" i="39" s="1"/>
  <c r="BD71" i="39" a="1"/>
  <c r="BD71" i="39" s="1"/>
  <c r="BD7" i="39" a="1"/>
  <c r="BD7" i="39" s="1"/>
  <c r="BD79" i="39" a="1"/>
  <c r="BD79" i="39" s="1"/>
  <c r="BD15" i="39" a="1"/>
  <c r="BD15" i="39" s="1"/>
  <c r="BD100" i="39" a="1"/>
  <c r="BD100" i="39" s="1"/>
  <c r="BD36" i="39" a="1"/>
  <c r="BD36" i="39" s="1"/>
  <c r="BD68" i="39" a="1"/>
  <c r="BD68" i="39" s="1"/>
  <c r="BD4" i="39" a="1"/>
  <c r="BD4" i="39" s="1"/>
  <c r="BD108" i="39" a="1"/>
  <c r="BD108" i="39" s="1"/>
  <c r="BD44" i="39" a="1"/>
  <c r="BD44" i="39" s="1"/>
  <c r="BD124" i="39" a="1"/>
  <c r="BD124" i="39" s="1"/>
  <c r="BD60" i="39" a="1"/>
  <c r="BD60" i="39" s="1"/>
  <c r="BD116" i="39" a="1"/>
  <c r="BD116" i="39" s="1"/>
  <c r="BD52" i="39" a="1"/>
  <c r="BD52" i="39" s="1"/>
  <c r="BD76" i="39" a="1"/>
  <c r="BD76" i="39" s="1"/>
  <c r="BD12" i="39" a="1"/>
  <c r="BD12" i="39" s="1"/>
  <c r="BD92" i="39" a="1"/>
  <c r="BD92" i="39" s="1"/>
  <c r="BD84" i="39" a="1"/>
  <c r="BD84" i="39" s="1"/>
  <c r="BD20" i="39" a="1"/>
  <c r="BD20" i="39" s="1"/>
  <c r="BD28" i="39" a="1"/>
  <c r="BD28" i="39" s="1"/>
  <c r="BD121" i="38" a="1"/>
  <c r="BD121" i="38" s="1"/>
  <c r="BD57" i="38" a="1"/>
  <c r="BD57" i="38" s="1"/>
  <c r="BD129" i="38" a="1"/>
  <c r="BD129" i="38" s="1"/>
  <c r="BD65" i="38" a="1"/>
  <c r="BD65" i="38" s="1"/>
  <c r="BD97" i="38" a="1"/>
  <c r="BD97" i="38" s="1"/>
  <c r="BD105" i="38" a="1"/>
  <c r="BD105" i="38" s="1"/>
  <c r="BD41" i="38" a="1"/>
  <c r="BD41" i="38" s="1"/>
  <c r="BD73" i="38" a="1"/>
  <c r="BD73" i="38" s="1"/>
  <c r="BD9" i="38" a="1"/>
  <c r="BD9" i="38" s="1"/>
  <c r="BD81" i="38" a="1"/>
  <c r="BD81" i="38" s="1"/>
  <c r="BD17" i="38" a="1"/>
  <c r="BD17" i="38" s="1"/>
  <c r="BD89" i="38" a="1"/>
  <c r="BD89" i="38" s="1"/>
  <c r="BD25" i="38" a="1"/>
  <c r="BD25" i="38" s="1"/>
  <c r="BD113" i="38" a="1"/>
  <c r="BD113" i="38" s="1"/>
  <c r="BD49" i="38" a="1"/>
  <c r="BD49" i="38" s="1"/>
  <c r="BD33" i="38" a="1"/>
  <c r="BD33" i="38" s="1"/>
  <c r="BD87" i="38" a="1"/>
  <c r="BD87" i="38" s="1"/>
  <c r="BD23" i="38" a="1"/>
  <c r="BD23" i="38" s="1"/>
  <c r="BD7" i="38" a="1"/>
  <c r="BD7" i="38" s="1"/>
  <c r="BD95" i="38" a="1"/>
  <c r="BD95" i="38" s="1"/>
  <c r="BD31" i="38" a="1"/>
  <c r="BD31" i="38" s="1"/>
  <c r="BD71" i="38" a="1"/>
  <c r="BD71" i="38" s="1"/>
  <c r="BD103" i="38" a="1"/>
  <c r="BD103" i="38" s="1"/>
  <c r="BD39" i="38" a="1"/>
  <c r="BD39" i="38" s="1"/>
  <c r="BD111" i="38" a="1"/>
  <c r="BD111" i="38" s="1"/>
  <c r="BD47" i="38" a="1"/>
  <c r="BD47" i="38" s="1"/>
  <c r="BD119" i="38" a="1"/>
  <c r="BD119" i="38" s="1"/>
  <c r="BD55" i="38" a="1"/>
  <c r="BD55" i="38" s="1"/>
  <c r="BD127" i="38" a="1"/>
  <c r="BD127" i="38" s="1"/>
  <c r="BD79" i="38" a="1"/>
  <c r="BD79" i="38" s="1"/>
  <c r="BD15" i="38" a="1"/>
  <c r="BD15" i="38" s="1"/>
  <c r="BD63" i="38" a="1"/>
  <c r="BD63" i="38" s="1"/>
  <c r="BD82" i="38" a="1"/>
  <c r="BD82" i="38" s="1"/>
  <c r="BD18" i="38" a="1"/>
  <c r="BD18" i="38" s="1"/>
  <c r="BD58" i="38" a="1"/>
  <c r="BD58" i="38" s="1"/>
  <c r="BD90" i="38" a="1"/>
  <c r="BD90" i="38" s="1"/>
  <c r="BD26" i="38" a="1"/>
  <c r="BD26" i="38" s="1"/>
  <c r="BD66" i="38" a="1"/>
  <c r="BD66" i="38" s="1"/>
  <c r="BD98" i="38" a="1"/>
  <c r="BD98" i="38" s="1"/>
  <c r="BD34" i="38" a="1"/>
  <c r="BD34" i="38" s="1"/>
  <c r="BD122" i="38" a="1"/>
  <c r="BD122" i="38" s="1"/>
  <c r="BD106" i="38" a="1"/>
  <c r="BD106" i="38" s="1"/>
  <c r="BD42" i="38" a="1"/>
  <c r="BD42" i="38" s="1"/>
  <c r="BD114" i="38" a="1"/>
  <c r="BD114" i="38" s="1"/>
  <c r="BD50" i="38" a="1"/>
  <c r="BD50" i="38" s="1"/>
  <c r="BD2" i="38" a="1"/>
  <c r="BD2" i="38" s="1"/>
  <c r="BD74" i="38" a="1"/>
  <c r="BD74" i="38" s="1"/>
  <c r="BD10" i="38" a="1"/>
  <c r="BD10" i="38" s="1"/>
  <c r="BD117" i="38" a="1"/>
  <c r="BD117" i="38" s="1"/>
  <c r="BD53" i="38" a="1"/>
  <c r="BD53" i="38" s="1"/>
  <c r="BD93" i="38" a="1"/>
  <c r="BD93" i="38" s="1"/>
  <c r="BD29" i="38" a="1"/>
  <c r="BD29" i="38" s="1"/>
  <c r="BD101" i="38" a="1"/>
  <c r="BD101" i="38" s="1"/>
  <c r="BD37" i="38" a="1"/>
  <c r="BD37" i="38" s="1"/>
  <c r="BD125" i="38" a="1"/>
  <c r="BD125" i="38" s="1"/>
  <c r="BD61" i="38" a="1"/>
  <c r="BD61" i="38" s="1"/>
  <c r="BD69" i="38" a="1"/>
  <c r="BD69" i="38" s="1"/>
  <c r="BD5" i="38" a="1"/>
  <c r="BD5" i="38" s="1"/>
  <c r="BD77" i="38" a="1"/>
  <c r="BD77" i="38" s="1"/>
  <c r="BD13" i="38" a="1"/>
  <c r="BD13" i="38" s="1"/>
  <c r="BD85" i="38" a="1"/>
  <c r="BD85" i="38" s="1"/>
  <c r="BD21" i="38" a="1"/>
  <c r="BD21" i="38" s="1"/>
  <c r="BD109" i="38" a="1"/>
  <c r="BD109" i="38" s="1"/>
  <c r="BD45" i="38" a="1"/>
  <c r="BD45" i="38" s="1"/>
  <c r="BD100" i="38" a="1"/>
  <c r="BD100" i="38" s="1"/>
  <c r="BD36" i="38" a="1"/>
  <c r="BD36" i="38" s="1"/>
  <c r="BD20" i="38" a="1"/>
  <c r="BD20" i="38" s="1"/>
  <c r="BD108" i="38" a="1"/>
  <c r="BD108" i="38" s="1"/>
  <c r="BD44" i="38" a="1"/>
  <c r="BD44" i="38" s="1"/>
  <c r="BD76" i="38" a="1"/>
  <c r="BD76" i="38" s="1"/>
  <c r="BD84" i="38" a="1"/>
  <c r="BD84" i="38" s="1"/>
  <c r="BD116" i="38" a="1"/>
  <c r="BD116" i="38" s="1"/>
  <c r="BD52" i="38" a="1"/>
  <c r="BD52" i="38" s="1"/>
  <c r="BD124" i="38" a="1"/>
  <c r="BD124" i="38" s="1"/>
  <c r="BD60" i="38" a="1"/>
  <c r="BD60" i="38" s="1"/>
  <c r="BD68" i="38" a="1"/>
  <c r="BD68" i="38" s="1"/>
  <c r="BD4" i="38" a="1"/>
  <c r="BD4" i="38" s="1"/>
  <c r="BD12" i="38" a="1"/>
  <c r="BD12" i="38" s="1"/>
  <c r="BD92" i="38" a="1"/>
  <c r="BD92" i="38" s="1"/>
  <c r="BD28" i="38" a="1"/>
  <c r="BD28" i="38" s="1"/>
  <c r="BD83" i="38" a="1"/>
  <c r="BD83" i="38" s="1"/>
  <c r="BD19" i="38" a="1"/>
  <c r="BD19" i="38" s="1"/>
  <c r="BD67" i="38" a="1"/>
  <c r="BD67" i="38" s="1"/>
  <c r="BD91" i="38" a="1"/>
  <c r="BD91" i="38" s="1"/>
  <c r="BD27" i="38" a="1"/>
  <c r="BD27" i="38" s="1"/>
  <c r="BD3" i="38" a="1"/>
  <c r="BD3" i="38" s="1"/>
  <c r="BD99" i="38" a="1"/>
  <c r="BD99" i="38" s="1"/>
  <c r="BD35" i="38" a="1"/>
  <c r="BD35" i="38" s="1"/>
  <c r="BD107" i="38" a="1"/>
  <c r="BD107" i="38" s="1"/>
  <c r="BD43" i="38" a="1"/>
  <c r="BD43" i="38" s="1"/>
  <c r="BD123" i="38" a="1"/>
  <c r="BD123" i="38" s="1"/>
  <c r="BD115" i="38" a="1"/>
  <c r="BD115" i="38" s="1"/>
  <c r="BD51" i="38" a="1"/>
  <c r="BD51" i="38" s="1"/>
  <c r="BD59" i="38" a="1"/>
  <c r="BD59" i="38" s="1"/>
  <c r="BD75" i="38" a="1"/>
  <c r="BD75" i="38" s="1"/>
  <c r="BD11" i="38" a="1"/>
  <c r="BD11" i="38" s="1"/>
  <c r="BD70" i="38" a="1"/>
  <c r="BD70" i="38" s="1"/>
  <c r="BD6" i="38" a="1"/>
  <c r="BD6" i="38" s="1"/>
  <c r="BD110" i="38" a="1"/>
  <c r="BD110" i="38" s="1"/>
  <c r="BD78" i="38" a="1"/>
  <c r="BD78" i="38" s="1"/>
  <c r="BD14" i="38" a="1"/>
  <c r="BD14" i="38" s="1"/>
  <c r="BD46" i="38" a="1"/>
  <c r="BD46" i="38" s="1"/>
  <c r="BD54" i="38" a="1"/>
  <c r="BD54" i="38" s="1"/>
  <c r="BD86" i="38" a="1"/>
  <c r="BD86" i="38" s="1"/>
  <c r="BD22" i="38" a="1"/>
  <c r="BD22" i="38" s="1"/>
  <c r="BD94" i="38" a="1"/>
  <c r="BD94" i="38" s="1"/>
  <c r="BD30" i="38" a="1"/>
  <c r="BD30" i="38" s="1"/>
  <c r="BD102" i="38" a="1"/>
  <c r="BD102" i="38" s="1"/>
  <c r="BD38" i="38" a="1"/>
  <c r="BD38" i="38" s="1"/>
  <c r="BD118" i="38" a="1"/>
  <c r="BD118" i="38" s="1"/>
  <c r="BD126" i="38" a="1"/>
  <c r="BD126" i="38" s="1"/>
  <c r="BD62" i="38" a="1"/>
  <c r="BD62" i="38" s="1"/>
  <c r="BD104" i="38" a="1"/>
  <c r="BD104" i="38" s="1"/>
  <c r="BD40" i="38" a="1"/>
  <c r="BD40" i="38" s="1"/>
  <c r="BD80" i="38" a="1"/>
  <c r="BD80" i="38" s="1"/>
  <c r="BD88" i="38" a="1"/>
  <c r="BD88" i="38" s="1"/>
  <c r="BD112" i="38" a="1"/>
  <c r="BD112" i="38" s="1"/>
  <c r="BD48" i="38" a="1"/>
  <c r="BD48" i="38" s="1"/>
  <c r="BD16" i="38" a="1"/>
  <c r="BD16" i="38" s="1"/>
  <c r="BD24" i="38" a="1"/>
  <c r="BD24" i="38" s="1"/>
  <c r="BD120" i="38" a="1"/>
  <c r="BD120" i="38" s="1"/>
  <c r="BD56" i="38" a="1"/>
  <c r="BD56" i="38" s="1"/>
  <c r="BD128" i="38" a="1"/>
  <c r="BD128" i="38" s="1"/>
  <c r="BD64" i="38" a="1"/>
  <c r="BD64" i="38" s="1"/>
  <c r="BD72" i="38" a="1"/>
  <c r="BD72" i="38" s="1"/>
  <c r="BD8" i="38" a="1"/>
  <c r="BD8" i="38" s="1"/>
  <c r="BD96" i="38" a="1"/>
  <c r="BD96" i="38" s="1"/>
  <c r="BD32" i="38" a="1"/>
  <c r="BD32" i="38" s="1"/>
  <c r="BD70" i="37" a="1"/>
  <c r="BD70" i="37" s="1"/>
  <c r="BD6" i="37" a="1"/>
  <c r="BD6" i="37" s="1"/>
  <c r="BD78" i="37" a="1"/>
  <c r="BD78" i="37" s="1"/>
  <c r="BD14" i="37" a="1"/>
  <c r="BD14" i="37" s="1"/>
  <c r="BD86" i="37" a="1"/>
  <c r="BD86" i="37" s="1"/>
  <c r="BD22" i="37" a="1"/>
  <c r="BD22" i="37" s="1"/>
  <c r="BD118" i="37" a="1"/>
  <c r="BD118" i="37" s="1"/>
  <c r="BD94" i="37" a="1"/>
  <c r="BD94" i="37" s="1"/>
  <c r="BD30" i="37" a="1"/>
  <c r="BD30" i="37" s="1"/>
  <c r="BD54" i="37" a="1"/>
  <c r="BD54" i="37" s="1"/>
  <c r="BD102" i="37" a="1"/>
  <c r="BD102" i="37" s="1"/>
  <c r="BD38" i="37" a="1"/>
  <c r="BD38" i="37" s="1"/>
  <c r="BD110" i="37" a="1"/>
  <c r="BD110" i="37" s="1"/>
  <c r="BD46" i="37" a="1"/>
  <c r="BD46" i="37" s="1"/>
  <c r="BD126" i="37" a="1"/>
  <c r="BD126" i="37" s="1"/>
  <c r="BD62" i="37" a="1"/>
  <c r="BD62" i="37" s="1"/>
  <c r="BD83" i="37" a="1"/>
  <c r="BD83" i="37" s="1"/>
  <c r="BD19" i="37" a="1"/>
  <c r="BD19" i="37" s="1"/>
  <c r="BD91" i="37" a="1"/>
  <c r="BD91" i="37" s="1"/>
  <c r="BD27" i="37" a="1"/>
  <c r="BD27" i="37" s="1"/>
  <c r="BD3" i="37" a="1"/>
  <c r="BD3" i="37" s="1"/>
  <c r="BD99" i="37" a="1"/>
  <c r="BD99" i="37" s="1"/>
  <c r="BD35" i="37" a="1"/>
  <c r="BD35" i="37" s="1"/>
  <c r="BD107" i="37" a="1"/>
  <c r="BD107" i="37" s="1"/>
  <c r="BD43" i="37" a="1"/>
  <c r="BD43" i="37" s="1"/>
  <c r="BD115" i="37" a="1"/>
  <c r="BD115" i="37" s="1"/>
  <c r="BD51" i="37" a="1"/>
  <c r="BD51" i="37" s="1"/>
  <c r="BD123" i="37" a="1"/>
  <c r="BD123" i="37" s="1"/>
  <c r="BD59" i="37" a="1"/>
  <c r="BD59" i="37" s="1"/>
  <c r="BD75" i="37" a="1"/>
  <c r="BD75" i="37" s="1"/>
  <c r="BD11" i="37" a="1"/>
  <c r="BD11" i="37" s="1"/>
  <c r="BD67" i="37" a="1"/>
  <c r="BD67" i="37" s="1"/>
  <c r="BD100" i="37" a="1"/>
  <c r="BD100" i="37" s="1"/>
  <c r="BD36" i="37" a="1"/>
  <c r="BD36" i="37" s="1"/>
  <c r="BD108" i="37" a="1"/>
  <c r="BD108" i="37" s="1"/>
  <c r="BD44" i="37" a="1"/>
  <c r="BD44" i="37" s="1"/>
  <c r="BD116" i="37" a="1"/>
  <c r="BD116" i="37" s="1"/>
  <c r="BD52" i="37" a="1"/>
  <c r="BD52" i="37" s="1"/>
  <c r="BD124" i="37" a="1"/>
  <c r="BD124" i="37" s="1"/>
  <c r="BD60" i="37" a="1"/>
  <c r="BD60" i="37" s="1"/>
  <c r="BD68" i="37" a="1"/>
  <c r="BD68" i="37" s="1"/>
  <c r="BD4" i="37" a="1"/>
  <c r="BD4" i="37" s="1"/>
  <c r="BD76" i="37" a="1"/>
  <c r="BD76" i="37" s="1"/>
  <c r="BD12" i="37" a="1"/>
  <c r="BD12" i="37" s="1"/>
  <c r="BD84" i="37" a="1"/>
  <c r="BD84" i="37" s="1"/>
  <c r="BD92" i="37" a="1"/>
  <c r="BD92" i="37" s="1"/>
  <c r="BD28" i="37" a="1"/>
  <c r="BD28" i="37" s="1"/>
  <c r="BD20" i="37" a="1"/>
  <c r="BD20" i="37" s="1"/>
  <c r="BD87" i="37" a="1"/>
  <c r="BD87" i="37" s="1"/>
  <c r="BD23" i="37" a="1"/>
  <c r="BD23" i="37" s="1"/>
  <c r="BD95" i="37" a="1"/>
  <c r="BD95" i="37" s="1"/>
  <c r="BD31" i="37" a="1"/>
  <c r="BD31" i="37" s="1"/>
  <c r="BD103" i="37" a="1"/>
  <c r="BD103" i="37" s="1"/>
  <c r="BD39" i="37" a="1"/>
  <c r="BD39" i="37" s="1"/>
  <c r="BD71" i="37" a="1"/>
  <c r="BD71" i="37" s="1"/>
  <c r="BD111" i="37" a="1"/>
  <c r="BD111" i="37" s="1"/>
  <c r="BD47" i="37" a="1"/>
  <c r="BD47" i="37" s="1"/>
  <c r="BD7" i="37" a="1"/>
  <c r="BD7" i="37" s="1"/>
  <c r="BD119" i="37" a="1"/>
  <c r="BD119" i="37" s="1"/>
  <c r="BD55" i="37" a="1"/>
  <c r="BD55" i="37" s="1"/>
  <c r="BD127" i="37" a="1"/>
  <c r="BD127" i="37" s="1"/>
  <c r="BD63" i="37" a="1"/>
  <c r="BD63" i="37" s="1"/>
  <c r="BD79" i="37" a="1"/>
  <c r="BD79" i="37" s="1"/>
  <c r="BD15" i="37" a="1"/>
  <c r="BD15" i="37" s="1"/>
  <c r="BD121" i="37" a="1"/>
  <c r="BD121" i="37" s="1"/>
  <c r="BD57" i="37" a="1"/>
  <c r="BD57" i="37" s="1"/>
  <c r="BD129" i="37" a="1"/>
  <c r="BD129" i="37" s="1"/>
  <c r="BD65" i="37" a="1"/>
  <c r="BD65" i="37" s="1"/>
  <c r="BD41" i="37" a="1"/>
  <c r="BD41" i="37" s="1"/>
  <c r="BD73" i="37" a="1"/>
  <c r="BD73" i="37" s="1"/>
  <c r="BD9" i="37" a="1"/>
  <c r="BD9" i="37" s="1"/>
  <c r="BD81" i="37" a="1"/>
  <c r="BD81" i="37" s="1"/>
  <c r="BD17" i="37" a="1"/>
  <c r="BD17" i="37" s="1"/>
  <c r="BD89" i="37" a="1"/>
  <c r="BD89" i="37" s="1"/>
  <c r="BD25" i="37" a="1"/>
  <c r="BD25" i="37" s="1"/>
  <c r="BD97" i="37" a="1"/>
  <c r="BD97" i="37" s="1"/>
  <c r="BD33" i="37" a="1"/>
  <c r="BD33" i="37" s="1"/>
  <c r="BD113" i="37" a="1"/>
  <c r="BD113" i="37" s="1"/>
  <c r="BD49" i="37" a="1"/>
  <c r="BD49" i="37" s="1"/>
  <c r="BD105" i="37" a="1"/>
  <c r="BD105" i="37" s="1"/>
  <c r="BD82" i="37" a="1"/>
  <c r="BD82" i="37" s="1"/>
  <c r="BD18" i="37" a="1"/>
  <c r="BD18" i="37" s="1"/>
  <c r="BD90" i="37" a="1"/>
  <c r="BD90" i="37" s="1"/>
  <c r="BD26" i="37" a="1"/>
  <c r="BD26" i="37" s="1"/>
  <c r="BD98" i="37" a="1"/>
  <c r="BD98" i="37" s="1"/>
  <c r="BD34" i="37" a="1"/>
  <c r="BD34" i="37" s="1"/>
  <c r="BD106" i="37" a="1"/>
  <c r="BD106" i="37" s="1"/>
  <c r="BD42" i="37" a="1"/>
  <c r="BD42" i="37" s="1"/>
  <c r="BD114" i="37" a="1"/>
  <c r="BD114" i="37" s="1"/>
  <c r="BD50" i="37" a="1"/>
  <c r="BD50" i="37" s="1"/>
  <c r="BD122" i="37" a="1"/>
  <c r="BD122" i="37" s="1"/>
  <c r="BD58" i="37" a="1"/>
  <c r="BD58" i="37" s="1"/>
  <c r="BD66" i="37" a="1"/>
  <c r="BD66" i="37" s="1"/>
  <c r="BD74" i="37" a="1"/>
  <c r="BD74" i="37" s="1"/>
  <c r="BD10" i="37" a="1"/>
  <c r="BD10" i="37" s="1"/>
  <c r="BD2" i="37" a="1"/>
  <c r="BD2" i="37" s="1"/>
  <c r="BD117" i="37" a="1"/>
  <c r="BD117" i="37" s="1"/>
  <c r="BD53" i="37" a="1"/>
  <c r="BD53" i="37" s="1"/>
  <c r="BD125" i="37" a="1"/>
  <c r="BD125" i="37" s="1"/>
  <c r="BD61" i="37" a="1"/>
  <c r="BD61" i="37" s="1"/>
  <c r="BD69" i="37" a="1"/>
  <c r="BD69" i="37" s="1"/>
  <c r="BD5" i="37" a="1"/>
  <c r="BD5" i="37" s="1"/>
  <c r="BD37" i="37" a="1"/>
  <c r="BD37" i="37" s="1"/>
  <c r="BD77" i="37" a="1"/>
  <c r="BD77" i="37" s="1"/>
  <c r="BD13" i="37" a="1"/>
  <c r="BD13" i="37" s="1"/>
  <c r="BD85" i="37" a="1"/>
  <c r="BD85" i="37" s="1"/>
  <c r="BD21" i="37" a="1"/>
  <c r="BD21" i="37" s="1"/>
  <c r="BD101" i="37" a="1"/>
  <c r="BD101" i="37" s="1"/>
  <c r="BD93" i="37" a="1"/>
  <c r="BD93" i="37" s="1"/>
  <c r="BD29" i="37" a="1"/>
  <c r="BD29" i="37" s="1"/>
  <c r="BD109" i="37" a="1"/>
  <c r="BD109" i="37" s="1"/>
  <c r="BD45" i="37" a="1"/>
  <c r="BD45" i="37" s="1"/>
  <c r="BD104" i="37" a="1"/>
  <c r="BD104" i="37" s="1"/>
  <c r="BD40" i="37" a="1"/>
  <c r="BD40" i="37" s="1"/>
  <c r="BD112" i="37" a="1"/>
  <c r="BD112" i="37" s="1"/>
  <c r="BD48" i="37" a="1"/>
  <c r="BD48" i="37" s="1"/>
  <c r="BD120" i="37" a="1"/>
  <c r="BD120" i="37" s="1"/>
  <c r="BD56" i="37" a="1"/>
  <c r="BD56" i="37" s="1"/>
  <c r="BD24" i="37" a="1"/>
  <c r="BD24" i="37" s="1"/>
  <c r="BD128" i="37" a="1"/>
  <c r="BD128" i="37" s="1"/>
  <c r="BD64" i="37" a="1"/>
  <c r="BD64" i="37" s="1"/>
  <c r="BD72" i="37" a="1"/>
  <c r="BD72" i="37" s="1"/>
  <c r="BD8" i="37" a="1"/>
  <c r="BD8" i="37" s="1"/>
  <c r="BD88" i="37" a="1"/>
  <c r="BD88" i="37" s="1"/>
  <c r="BD80" i="37" a="1"/>
  <c r="BD80" i="37" s="1"/>
  <c r="BD16" i="37" a="1"/>
  <c r="BD16" i="37" s="1"/>
  <c r="BD96" i="37" a="1"/>
  <c r="BD96" i="37" s="1"/>
  <c r="BD32" i="37" a="1"/>
  <c r="BD32" i="37" s="1"/>
  <c r="BD70" i="36" a="1"/>
  <c r="BD70" i="36" s="1"/>
  <c r="BD6" i="36" a="1"/>
  <c r="BD6" i="36" s="1"/>
  <c r="BD78" i="36" a="1"/>
  <c r="BD78" i="36" s="1"/>
  <c r="BD14" i="36" a="1"/>
  <c r="BD14" i="36" s="1"/>
  <c r="BD62" i="36" a="1"/>
  <c r="BD62" i="36" s="1"/>
  <c r="BD86" i="36" a="1"/>
  <c r="BD86" i="36" s="1"/>
  <c r="BD22" i="36" a="1"/>
  <c r="BD22" i="36" s="1"/>
  <c r="BD94" i="36" a="1"/>
  <c r="BD94" i="36" s="1"/>
  <c r="BD30" i="36" a="1"/>
  <c r="BD30" i="36" s="1"/>
  <c r="BD102" i="36" a="1"/>
  <c r="BD102" i="36" s="1"/>
  <c r="BD38" i="36" a="1"/>
  <c r="BD38" i="36" s="1"/>
  <c r="BD110" i="36" a="1"/>
  <c r="BD110" i="36" s="1"/>
  <c r="BD46" i="36" a="1"/>
  <c r="BD46" i="36" s="1"/>
  <c r="BD118" i="36" a="1"/>
  <c r="BD118" i="36" s="1"/>
  <c r="BD54" i="36" a="1"/>
  <c r="BD54" i="36" s="1"/>
  <c r="BD126" i="36" a="1"/>
  <c r="BD126" i="36" s="1"/>
  <c r="BD83" i="36" a="1"/>
  <c r="BD83" i="36" s="1"/>
  <c r="BD19" i="36" a="1"/>
  <c r="BD19" i="36" s="1"/>
  <c r="BD75" i="36" a="1"/>
  <c r="BD75" i="36" s="1"/>
  <c r="BD91" i="36" a="1"/>
  <c r="BD91" i="36" s="1"/>
  <c r="BD27" i="36" a="1"/>
  <c r="BD27" i="36" s="1"/>
  <c r="BD99" i="36" a="1"/>
  <c r="BD99" i="36" s="1"/>
  <c r="BD35" i="36" a="1"/>
  <c r="BD35" i="36" s="1"/>
  <c r="BD11" i="36" a="1"/>
  <c r="BD11" i="36" s="1"/>
  <c r="BD107" i="36" a="1"/>
  <c r="BD107" i="36" s="1"/>
  <c r="BD43" i="36" a="1"/>
  <c r="BD43" i="36" s="1"/>
  <c r="BD115" i="36" a="1"/>
  <c r="BD115" i="36" s="1"/>
  <c r="BD51" i="36" a="1"/>
  <c r="BD51" i="36" s="1"/>
  <c r="BD123" i="36" a="1"/>
  <c r="BD123" i="36" s="1"/>
  <c r="BD59" i="36" a="1"/>
  <c r="BD59" i="36" s="1"/>
  <c r="BD67" i="36" a="1"/>
  <c r="BD67" i="36" s="1"/>
  <c r="BD3" i="36" a="1"/>
  <c r="BD3" i="36" s="1"/>
  <c r="BD100" i="36" a="1"/>
  <c r="BD100" i="36" s="1"/>
  <c r="BD36" i="36" a="1"/>
  <c r="BD36" i="36" s="1"/>
  <c r="BD28" i="36" a="1"/>
  <c r="BD28" i="36" s="1"/>
  <c r="BD108" i="36" a="1"/>
  <c r="BD108" i="36" s="1"/>
  <c r="BD44" i="36" a="1"/>
  <c r="BD44" i="36" s="1"/>
  <c r="BD116" i="36" a="1"/>
  <c r="BD116" i="36" s="1"/>
  <c r="BD52" i="36" a="1"/>
  <c r="BD52" i="36" s="1"/>
  <c r="BD124" i="36" a="1"/>
  <c r="BD124" i="36" s="1"/>
  <c r="BD60" i="36" a="1"/>
  <c r="BD60" i="36" s="1"/>
  <c r="BD68" i="36" a="1"/>
  <c r="BD68" i="36" s="1"/>
  <c r="BD4" i="36" a="1"/>
  <c r="BD4" i="36" s="1"/>
  <c r="BD92" i="36" a="1"/>
  <c r="BD92" i="36" s="1"/>
  <c r="BD76" i="36" a="1"/>
  <c r="BD76" i="36" s="1"/>
  <c r="BD12" i="36" a="1"/>
  <c r="BD12" i="36" s="1"/>
  <c r="BD84" i="36" a="1"/>
  <c r="BD84" i="36" s="1"/>
  <c r="BD20" i="36" a="1"/>
  <c r="BD20" i="36" s="1"/>
  <c r="BD87" i="36" a="1"/>
  <c r="BD87" i="36" s="1"/>
  <c r="BD23" i="36" a="1"/>
  <c r="BD23" i="36" s="1"/>
  <c r="BD95" i="36" a="1"/>
  <c r="BD95" i="36" s="1"/>
  <c r="BD31" i="36" a="1"/>
  <c r="BD31" i="36" s="1"/>
  <c r="BD79" i="36" a="1"/>
  <c r="BD79" i="36" s="1"/>
  <c r="BD103" i="36" a="1"/>
  <c r="BD103" i="36" s="1"/>
  <c r="BD39" i="36" a="1"/>
  <c r="BD39" i="36" s="1"/>
  <c r="BD111" i="36" a="1"/>
  <c r="BD111" i="36" s="1"/>
  <c r="BD47" i="36" a="1"/>
  <c r="BD47" i="36" s="1"/>
  <c r="BD119" i="36" a="1"/>
  <c r="BD119" i="36" s="1"/>
  <c r="BD55" i="36" a="1"/>
  <c r="BD55" i="36" s="1"/>
  <c r="BD127" i="36" a="1"/>
  <c r="BD127" i="36" s="1"/>
  <c r="BD63" i="36" a="1"/>
  <c r="BD63" i="36" s="1"/>
  <c r="BD71" i="36" a="1"/>
  <c r="BD71" i="36" s="1"/>
  <c r="BD7" i="36" a="1"/>
  <c r="BD7" i="36" s="1"/>
  <c r="BD15" i="36" a="1"/>
  <c r="BD15" i="36" s="1"/>
  <c r="BD82" i="36" a="1"/>
  <c r="BD82" i="36" s="1"/>
  <c r="BD18" i="36" a="1"/>
  <c r="BD18" i="36" s="1"/>
  <c r="BD90" i="36" a="1"/>
  <c r="BD90" i="36" s="1"/>
  <c r="BD26" i="36" a="1"/>
  <c r="BD26" i="36" s="1"/>
  <c r="BD98" i="36" a="1"/>
  <c r="BD98" i="36" s="1"/>
  <c r="BD34" i="36" a="1"/>
  <c r="BD34" i="36" s="1"/>
  <c r="BD106" i="36" a="1"/>
  <c r="BD106" i="36" s="1"/>
  <c r="BD42" i="36" a="1"/>
  <c r="BD42" i="36" s="1"/>
  <c r="BD114" i="36" a="1"/>
  <c r="BD114" i="36" s="1"/>
  <c r="BD50" i="36" a="1"/>
  <c r="BD50" i="36" s="1"/>
  <c r="BD10" i="36" a="1"/>
  <c r="BD10" i="36" s="1"/>
  <c r="BD122" i="36" a="1"/>
  <c r="BD122" i="36" s="1"/>
  <c r="BD58" i="36" a="1"/>
  <c r="BD58" i="36" s="1"/>
  <c r="BD66" i="36" a="1"/>
  <c r="BD66" i="36" s="1"/>
  <c r="BD2" i="36" a="1"/>
  <c r="BD2" i="36" s="1"/>
  <c r="BD74" i="36" a="1"/>
  <c r="BD74" i="36" s="1"/>
  <c r="BD117" i="36" a="1"/>
  <c r="BD117" i="36" s="1"/>
  <c r="BD53" i="36" a="1"/>
  <c r="BD53" i="36" s="1"/>
  <c r="BD109" i="36" a="1"/>
  <c r="BD109" i="36" s="1"/>
  <c r="BD125" i="36" a="1"/>
  <c r="BD125" i="36" s="1"/>
  <c r="BD61" i="36" a="1"/>
  <c r="BD61" i="36" s="1"/>
  <c r="BD69" i="36" a="1"/>
  <c r="BD69" i="36" s="1"/>
  <c r="BD5" i="36" a="1"/>
  <c r="BD5" i="36" s="1"/>
  <c r="BD77" i="36" a="1"/>
  <c r="BD77" i="36" s="1"/>
  <c r="BD13" i="36" a="1"/>
  <c r="BD13" i="36" s="1"/>
  <c r="BD85" i="36" a="1"/>
  <c r="BD85" i="36" s="1"/>
  <c r="BD21" i="36" a="1"/>
  <c r="BD21" i="36" s="1"/>
  <c r="BD93" i="36" a="1"/>
  <c r="BD93" i="36" s="1"/>
  <c r="BD29" i="36" a="1"/>
  <c r="BD29" i="36" s="1"/>
  <c r="BD45" i="36" a="1"/>
  <c r="BD45" i="36" s="1"/>
  <c r="BD101" i="36" a="1"/>
  <c r="BD101" i="36" s="1"/>
  <c r="BD37" i="36" a="1"/>
  <c r="BD37" i="36" s="1"/>
  <c r="BD121" i="36" a="1"/>
  <c r="BD121" i="36" s="1"/>
  <c r="BD57" i="36" a="1"/>
  <c r="BD57" i="36" s="1"/>
  <c r="BD129" i="36" a="1"/>
  <c r="BD129" i="36" s="1"/>
  <c r="BD65" i="36" a="1"/>
  <c r="BD65" i="36" s="1"/>
  <c r="BD49" i="36" a="1"/>
  <c r="BD49" i="36" s="1"/>
  <c r="BD73" i="36" a="1"/>
  <c r="BD73" i="36" s="1"/>
  <c r="BD9" i="36" a="1"/>
  <c r="BD9" i="36" s="1"/>
  <c r="BD113" i="36" a="1"/>
  <c r="BD113" i="36" s="1"/>
  <c r="BD81" i="36" a="1"/>
  <c r="BD81" i="36" s="1"/>
  <c r="BD17" i="36" a="1"/>
  <c r="BD17" i="36" s="1"/>
  <c r="BD89" i="36" a="1"/>
  <c r="BD89" i="36" s="1"/>
  <c r="BD25" i="36" a="1"/>
  <c r="BD25" i="36" s="1"/>
  <c r="BD97" i="36" a="1"/>
  <c r="BD97" i="36" s="1"/>
  <c r="BD33" i="36" a="1"/>
  <c r="BD33" i="36" s="1"/>
  <c r="BD105" i="36" a="1"/>
  <c r="BD105" i="36" s="1"/>
  <c r="BD41" i="36" a="1"/>
  <c r="BD41" i="36" s="1"/>
  <c r="BD104" i="36" a="1"/>
  <c r="BD104" i="36" s="1"/>
  <c r="BD40" i="36" a="1"/>
  <c r="BD40" i="36" s="1"/>
  <c r="BD112" i="36" a="1"/>
  <c r="BD112" i="36" s="1"/>
  <c r="BD48" i="36" a="1"/>
  <c r="BD48" i="36" s="1"/>
  <c r="BD96" i="36" a="1"/>
  <c r="BD96" i="36" s="1"/>
  <c r="BD32" i="36" a="1"/>
  <c r="BD32" i="36" s="1"/>
  <c r="BD120" i="36" a="1"/>
  <c r="BD120" i="36" s="1"/>
  <c r="BD56" i="36" a="1"/>
  <c r="BD56" i="36" s="1"/>
  <c r="BD128" i="36" a="1"/>
  <c r="BD128" i="36" s="1"/>
  <c r="BD64" i="36" a="1"/>
  <c r="BD64" i="36" s="1"/>
  <c r="BD72" i="36" a="1"/>
  <c r="BD72" i="36" s="1"/>
  <c r="BD8" i="36" a="1"/>
  <c r="BD8" i="36" s="1"/>
  <c r="BD80" i="36" a="1"/>
  <c r="BD80" i="36" s="1"/>
  <c r="BD16" i="36" a="1"/>
  <c r="BD16" i="36" s="1"/>
  <c r="BD88" i="36" a="1"/>
  <c r="BD88" i="36" s="1"/>
  <c r="BD24" i="36" a="1"/>
  <c r="BD24" i="36" s="1"/>
  <c r="BD117" i="35" a="1"/>
  <c r="BD117" i="35" s="1"/>
  <c r="BD53" i="35" a="1"/>
  <c r="BD53" i="35" s="1"/>
  <c r="BD125" i="35" a="1"/>
  <c r="BD125" i="35" s="1"/>
  <c r="BD61" i="35" a="1"/>
  <c r="BD61" i="35" s="1"/>
  <c r="BD69" i="35" a="1"/>
  <c r="BD69" i="35" s="1"/>
  <c r="BD5" i="35" a="1"/>
  <c r="BD5" i="35" s="1"/>
  <c r="BD109" i="35" a="1"/>
  <c r="BD109" i="35" s="1"/>
  <c r="BD77" i="35" a="1"/>
  <c r="BD77" i="35" s="1"/>
  <c r="BD13" i="35" a="1"/>
  <c r="BD13" i="35" s="1"/>
  <c r="BD37" i="35" a="1"/>
  <c r="BD37" i="35" s="1"/>
  <c r="BD85" i="35" a="1"/>
  <c r="BD85" i="35" s="1"/>
  <c r="BD21" i="35" a="1"/>
  <c r="BD21" i="35" s="1"/>
  <c r="BD101" i="35" a="1"/>
  <c r="BD101" i="35" s="1"/>
  <c r="BD45" i="35" a="1"/>
  <c r="BD45" i="35" s="1"/>
  <c r="BD93" i="35" a="1"/>
  <c r="BD93" i="35" s="1"/>
  <c r="BD29" i="35" a="1"/>
  <c r="BD29" i="35" s="1"/>
  <c r="BD82" i="35" a="1"/>
  <c r="BD82" i="35" s="1"/>
  <c r="BD18" i="35" a="1"/>
  <c r="BD18" i="35" s="1"/>
  <c r="BD2" i="35" a="1"/>
  <c r="BD2" i="35" s="1"/>
  <c r="BD10" i="35" a="1"/>
  <c r="BD10" i="35" s="1"/>
  <c r="BD90" i="35" a="1"/>
  <c r="BD90" i="35" s="1"/>
  <c r="BD26" i="35" a="1"/>
  <c r="BD26" i="35" s="1"/>
  <c r="BD98" i="35" a="1"/>
  <c r="BD98" i="35" s="1"/>
  <c r="BD34" i="35" a="1"/>
  <c r="BD34" i="35" s="1"/>
  <c r="BD106" i="35" a="1"/>
  <c r="BD106" i="35" s="1"/>
  <c r="BD42" i="35" a="1"/>
  <c r="BD42" i="35" s="1"/>
  <c r="BD66" i="35" a="1"/>
  <c r="BD66" i="35" s="1"/>
  <c r="BD114" i="35" a="1"/>
  <c r="BD114" i="35" s="1"/>
  <c r="BD50" i="35" a="1"/>
  <c r="BD50" i="35" s="1"/>
  <c r="BD122" i="35" a="1"/>
  <c r="BD122" i="35" s="1"/>
  <c r="BD58" i="35" a="1"/>
  <c r="BD58" i="35" s="1"/>
  <c r="BD74" i="35" a="1"/>
  <c r="BD74" i="35" s="1"/>
  <c r="BD104" i="35" a="1"/>
  <c r="BD104" i="35" s="1"/>
  <c r="BD40" i="35" a="1"/>
  <c r="BD40" i="35" s="1"/>
  <c r="BD112" i="35" a="1"/>
  <c r="BD112" i="35" s="1"/>
  <c r="BD48" i="35" a="1"/>
  <c r="BD48" i="35" s="1"/>
  <c r="BD32" i="35" a="1"/>
  <c r="BD32" i="35" s="1"/>
  <c r="BD120" i="35" a="1"/>
  <c r="BD120" i="35" s="1"/>
  <c r="BD56" i="35" a="1"/>
  <c r="BD56" i="35" s="1"/>
  <c r="BD128" i="35" a="1"/>
  <c r="BD128" i="35" s="1"/>
  <c r="BD64" i="35" a="1"/>
  <c r="BD64" i="35" s="1"/>
  <c r="BD72" i="35" a="1"/>
  <c r="BD72" i="35" s="1"/>
  <c r="BD8" i="35" a="1"/>
  <c r="BD8" i="35" s="1"/>
  <c r="BD88" i="35" a="1"/>
  <c r="BD88" i="35" s="1"/>
  <c r="BD80" i="35" a="1"/>
  <c r="BD80" i="35" s="1"/>
  <c r="BD16" i="35" a="1"/>
  <c r="BD16" i="35" s="1"/>
  <c r="BD24" i="35" a="1"/>
  <c r="BD24" i="35" s="1"/>
  <c r="BD96" i="35" a="1"/>
  <c r="BD96" i="35" s="1"/>
  <c r="BD83" i="35" a="1"/>
  <c r="BD83" i="35" s="1"/>
  <c r="BD19" i="35" a="1"/>
  <c r="BD19" i="35" s="1"/>
  <c r="BD91" i="35" a="1"/>
  <c r="BD91" i="35" s="1"/>
  <c r="BD27" i="35" a="1"/>
  <c r="BD27" i="35" s="1"/>
  <c r="BD11" i="35" a="1"/>
  <c r="BD11" i="35" s="1"/>
  <c r="BD99" i="35" a="1"/>
  <c r="BD99" i="35" s="1"/>
  <c r="BD35" i="35" a="1"/>
  <c r="BD35" i="35" s="1"/>
  <c r="BD107" i="35" a="1"/>
  <c r="BD107" i="35" s="1"/>
  <c r="BD43" i="35" a="1"/>
  <c r="BD43" i="35" s="1"/>
  <c r="BD67" i="35" a="1"/>
  <c r="BD67" i="35" s="1"/>
  <c r="BD115" i="35" a="1"/>
  <c r="BD115" i="35" s="1"/>
  <c r="BD51" i="35" a="1"/>
  <c r="BD51" i="35" s="1"/>
  <c r="BD3" i="35" a="1"/>
  <c r="BD3" i="35" s="1"/>
  <c r="BD123" i="35" a="1"/>
  <c r="BD123" i="35" s="1"/>
  <c r="BD59" i="35" a="1"/>
  <c r="BD59" i="35" s="1"/>
  <c r="BD75" i="35" a="1"/>
  <c r="BD75" i="35" s="1"/>
  <c r="BD70" i="35" a="1"/>
  <c r="BD70" i="35" s="1"/>
  <c r="BD6" i="35" a="1"/>
  <c r="BD6" i="35" s="1"/>
  <c r="BD78" i="35" a="1"/>
  <c r="BD78" i="35" s="1"/>
  <c r="BD14" i="35" a="1"/>
  <c r="BD14" i="35" s="1"/>
  <c r="BD118" i="35" a="1"/>
  <c r="BD118" i="35" s="1"/>
  <c r="BD86" i="35" a="1"/>
  <c r="BD86" i="35" s="1"/>
  <c r="BD22" i="35" a="1"/>
  <c r="BD22" i="35" s="1"/>
  <c r="BD94" i="35" a="1"/>
  <c r="BD94" i="35" s="1"/>
  <c r="BD30" i="35" a="1"/>
  <c r="BD30" i="35" s="1"/>
  <c r="BD102" i="35" a="1"/>
  <c r="BD102" i="35" s="1"/>
  <c r="BD38" i="35" a="1"/>
  <c r="BD38" i="35" s="1"/>
  <c r="BD54" i="35" a="1"/>
  <c r="BD54" i="35" s="1"/>
  <c r="BD110" i="35" a="1"/>
  <c r="BD110" i="35" s="1"/>
  <c r="BD46" i="35" a="1"/>
  <c r="BD46" i="35" s="1"/>
  <c r="BD126" i="35" a="1"/>
  <c r="BD126" i="35" s="1"/>
  <c r="BD62" i="35" a="1"/>
  <c r="BD62" i="35" s="1"/>
  <c r="BD121" i="35" a="1"/>
  <c r="BD121" i="35" s="1"/>
  <c r="BD57" i="35" a="1"/>
  <c r="BD57" i="35" s="1"/>
  <c r="BD129" i="35" a="1"/>
  <c r="BD129" i="35" s="1"/>
  <c r="BD65" i="35" a="1"/>
  <c r="BD65" i="35" s="1"/>
  <c r="BD73" i="35" a="1"/>
  <c r="BD73" i="35" s="1"/>
  <c r="BD9" i="35" a="1"/>
  <c r="BD9" i="35" s="1"/>
  <c r="BD81" i="35" a="1"/>
  <c r="BD81" i="35" s="1"/>
  <c r="BD17" i="35" a="1"/>
  <c r="BD17" i="35" s="1"/>
  <c r="BD105" i="35" a="1"/>
  <c r="BD105" i="35" s="1"/>
  <c r="BD89" i="35" a="1"/>
  <c r="BD89" i="35" s="1"/>
  <c r="BD25" i="35" a="1"/>
  <c r="BD25" i="35" s="1"/>
  <c r="BD41" i="35" a="1"/>
  <c r="BD41" i="35" s="1"/>
  <c r="BD97" i="35" a="1"/>
  <c r="BD97" i="35" s="1"/>
  <c r="BD33" i="35" a="1"/>
  <c r="BD33" i="35" s="1"/>
  <c r="BD113" i="35" a="1"/>
  <c r="BD113" i="35" s="1"/>
  <c r="BD49" i="35" a="1"/>
  <c r="BD49" i="35" s="1"/>
  <c r="BD100" i="35" a="1"/>
  <c r="BD100" i="35" s="1"/>
  <c r="BD36" i="35" a="1"/>
  <c r="BD36" i="35" s="1"/>
  <c r="BD108" i="35" a="1"/>
  <c r="BD108" i="35" s="1"/>
  <c r="BD44" i="35" a="1"/>
  <c r="BD44" i="35" s="1"/>
  <c r="BD116" i="35" a="1"/>
  <c r="BD116" i="35" s="1"/>
  <c r="BD52" i="35" a="1"/>
  <c r="BD52" i="35" s="1"/>
  <c r="BD124" i="35" a="1"/>
  <c r="BD124" i="35" s="1"/>
  <c r="BD60" i="35" a="1"/>
  <c r="BD60" i="35" s="1"/>
  <c r="BD84" i="35" a="1"/>
  <c r="BD84" i="35" s="1"/>
  <c r="BD20" i="35" a="1"/>
  <c r="BD20" i="35" s="1"/>
  <c r="BD68" i="35" a="1"/>
  <c r="BD68" i="35" s="1"/>
  <c r="BD4" i="35" a="1"/>
  <c r="BD4" i="35" s="1"/>
  <c r="BD76" i="35" a="1"/>
  <c r="BD76" i="35" s="1"/>
  <c r="BD12" i="35" a="1"/>
  <c r="BD12" i="35" s="1"/>
  <c r="BD92" i="35" a="1"/>
  <c r="BD92" i="35" s="1"/>
  <c r="BD28" i="35" a="1"/>
  <c r="BD28" i="35" s="1"/>
  <c r="BD87" i="35" a="1"/>
  <c r="BD87" i="35" s="1"/>
  <c r="BD23" i="35" a="1"/>
  <c r="BD23" i="35" s="1"/>
  <c r="BD95" i="35" a="1"/>
  <c r="BD95" i="35" s="1"/>
  <c r="BD31" i="35" a="1"/>
  <c r="BD31" i="35" s="1"/>
  <c r="BD103" i="35" a="1"/>
  <c r="BD103" i="35" s="1"/>
  <c r="BD39" i="35" a="1"/>
  <c r="BD39" i="35" s="1"/>
  <c r="BD111" i="35" a="1"/>
  <c r="BD111" i="35" s="1"/>
  <c r="BD47" i="35" a="1"/>
  <c r="BD47" i="35" s="1"/>
  <c r="BD7" i="35" a="1"/>
  <c r="BD7" i="35" s="1"/>
  <c r="BD15" i="35" a="1"/>
  <c r="BD15" i="35" s="1"/>
  <c r="BD119" i="35" a="1"/>
  <c r="BD119" i="35" s="1"/>
  <c r="BD55" i="35" a="1"/>
  <c r="BD55" i="35" s="1"/>
  <c r="BD71" i="35" a="1"/>
  <c r="BD71" i="35" s="1"/>
  <c r="BD127" i="35" a="1"/>
  <c r="BD127" i="35" s="1"/>
  <c r="BD63" i="35" a="1"/>
  <c r="BD63" i="35" s="1"/>
  <c r="BD79" i="35" a="1"/>
  <c r="BD79" i="35" s="1"/>
  <c r="BD100" i="34" a="1"/>
  <c r="BD100" i="34" s="1"/>
  <c r="BD36" i="34" a="1"/>
  <c r="BD36" i="34" s="1"/>
  <c r="BD108" i="34" a="1"/>
  <c r="BD108" i="34" s="1"/>
  <c r="BD44" i="34" a="1"/>
  <c r="BD44" i="34" s="1"/>
  <c r="BD116" i="34" a="1"/>
  <c r="BD116" i="34" s="1"/>
  <c r="BD52" i="34" a="1"/>
  <c r="BD52" i="34" s="1"/>
  <c r="BD20" i="34" a="1"/>
  <c r="BD20" i="34" s="1"/>
  <c r="BD124" i="34" a="1"/>
  <c r="BD124" i="34" s="1"/>
  <c r="BD60" i="34" a="1"/>
  <c r="BD60" i="34" s="1"/>
  <c r="BD68" i="34" a="1"/>
  <c r="BD68" i="34" s="1"/>
  <c r="BD4" i="34" a="1"/>
  <c r="BD4" i="34" s="1"/>
  <c r="BD76" i="34" a="1"/>
  <c r="BD76" i="34" s="1"/>
  <c r="BD12" i="34" a="1"/>
  <c r="BD12" i="34" s="1"/>
  <c r="BD84" i="34" a="1"/>
  <c r="BD84" i="34" s="1"/>
  <c r="BD92" i="34" a="1"/>
  <c r="BD92" i="34" s="1"/>
  <c r="BD28" i="34" a="1"/>
  <c r="BD28" i="34" s="1"/>
  <c r="BD87" i="34" a="1"/>
  <c r="BD87" i="34" s="1"/>
  <c r="BD23" i="34" a="1"/>
  <c r="BD23" i="34" s="1"/>
  <c r="BD95" i="34" a="1"/>
  <c r="BD95" i="34" s="1"/>
  <c r="BD31" i="34" a="1"/>
  <c r="BD31" i="34" s="1"/>
  <c r="BD103" i="34" a="1"/>
  <c r="BD103" i="34" s="1"/>
  <c r="BD39" i="34" a="1"/>
  <c r="BD39" i="34" s="1"/>
  <c r="BD111" i="34" a="1"/>
  <c r="BD111" i="34" s="1"/>
  <c r="BD47" i="34" a="1"/>
  <c r="BD47" i="34" s="1"/>
  <c r="BD7" i="34" a="1"/>
  <c r="BD7" i="34" s="1"/>
  <c r="BD119" i="34" a="1"/>
  <c r="BD119" i="34" s="1"/>
  <c r="BD55" i="34" a="1"/>
  <c r="BD55" i="34" s="1"/>
  <c r="BD71" i="34" a="1"/>
  <c r="BD71" i="34" s="1"/>
  <c r="BD127" i="34" a="1"/>
  <c r="BD127" i="34" s="1"/>
  <c r="BD63" i="34" a="1"/>
  <c r="BD63" i="34" s="1"/>
  <c r="BD79" i="34" a="1"/>
  <c r="BD79" i="34" s="1"/>
  <c r="BD15" i="34" a="1"/>
  <c r="BD15" i="34" s="1"/>
  <c r="BD117" i="34" a="1"/>
  <c r="BD117" i="34" s="1"/>
  <c r="BD53" i="34" a="1"/>
  <c r="BD53" i="34" s="1"/>
  <c r="BD125" i="34" a="1"/>
  <c r="BD125" i="34" s="1"/>
  <c r="BD61" i="34" a="1"/>
  <c r="BD61" i="34" s="1"/>
  <c r="BD69" i="34" a="1"/>
  <c r="BD69" i="34" s="1"/>
  <c r="BD5" i="34" a="1"/>
  <c r="BD5" i="34" s="1"/>
  <c r="BD77" i="34" a="1"/>
  <c r="BD77" i="34" s="1"/>
  <c r="BD13" i="34" a="1"/>
  <c r="BD13" i="34" s="1"/>
  <c r="BD85" i="34" a="1"/>
  <c r="BD85" i="34" s="1"/>
  <c r="BD21" i="34" a="1"/>
  <c r="BD21" i="34" s="1"/>
  <c r="BD37" i="34" a="1"/>
  <c r="BD37" i="34" s="1"/>
  <c r="BD93" i="34" a="1"/>
  <c r="BD93" i="34" s="1"/>
  <c r="BD29" i="34" a="1"/>
  <c r="BD29" i="34" s="1"/>
  <c r="BD109" i="34" a="1"/>
  <c r="BD109" i="34" s="1"/>
  <c r="BD45" i="34" a="1"/>
  <c r="BD45" i="34" s="1"/>
  <c r="BD101" i="34" a="1"/>
  <c r="BD101" i="34" s="1"/>
  <c r="BD121" i="34" a="1"/>
  <c r="BD121" i="34" s="1"/>
  <c r="BD57" i="34" a="1"/>
  <c r="BD57" i="34" s="1"/>
  <c r="BD105" i="34" a="1"/>
  <c r="BD105" i="34" s="1"/>
  <c r="BD129" i="34" a="1"/>
  <c r="BD129" i="34" s="1"/>
  <c r="BD65" i="34" a="1"/>
  <c r="BD65" i="34" s="1"/>
  <c r="BD73" i="34" a="1"/>
  <c r="BD73" i="34" s="1"/>
  <c r="BD9" i="34" a="1"/>
  <c r="BD9" i="34" s="1"/>
  <c r="BD81" i="34" a="1"/>
  <c r="BD81" i="34" s="1"/>
  <c r="BD17" i="34" a="1"/>
  <c r="BD17" i="34" s="1"/>
  <c r="BD41" i="34" a="1"/>
  <c r="BD41" i="34" s="1"/>
  <c r="BD89" i="34" a="1"/>
  <c r="BD89" i="34" s="1"/>
  <c r="BD25" i="34" a="1"/>
  <c r="BD25" i="34" s="1"/>
  <c r="BD97" i="34" a="1"/>
  <c r="BD97" i="34" s="1"/>
  <c r="BD33" i="34" a="1"/>
  <c r="BD33" i="34" s="1"/>
  <c r="BD113" i="34" a="1"/>
  <c r="BD113" i="34" s="1"/>
  <c r="BD49" i="34" a="1"/>
  <c r="BD49" i="34" s="1"/>
  <c r="BD82" i="34" a="1"/>
  <c r="BD82" i="34" s="1"/>
  <c r="BD18" i="34" a="1"/>
  <c r="BD18" i="34" s="1"/>
  <c r="BD90" i="34" a="1"/>
  <c r="BD90" i="34" s="1"/>
  <c r="BD26" i="34" a="1"/>
  <c r="BD26" i="34" s="1"/>
  <c r="BD98" i="34" a="1"/>
  <c r="BD98" i="34" s="1"/>
  <c r="BD34" i="34" a="1"/>
  <c r="BD34" i="34" s="1"/>
  <c r="BD66" i="34" a="1"/>
  <c r="BD66" i="34" s="1"/>
  <c r="BD106" i="34" a="1"/>
  <c r="BD106" i="34" s="1"/>
  <c r="BD42" i="34" a="1"/>
  <c r="BD42" i="34" s="1"/>
  <c r="BD114" i="34" a="1"/>
  <c r="BD114" i="34" s="1"/>
  <c r="BD50" i="34" a="1"/>
  <c r="BD50" i="34" s="1"/>
  <c r="BD122" i="34" a="1"/>
  <c r="BD122" i="34" s="1"/>
  <c r="BD58" i="34" a="1"/>
  <c r="BD58" i="34" s="1"/>
  <c r="BD74" i="34" a="1"/>
  <c r="BD74" i="34" s="1"/>
  <c r="BD10" i="34" a="1"/>
  <c r="BD10" i="34" s="1"/>
  <c r="BD2" i="34" a="1"/>
  <c r="BD2" i="34" s="1"/>
  <c r="BD104" i="34" a="1"/>
  <c r="BD104" i="34" s="1"/>
  <c r="BD40" i="34" a="1"/>
  <c r="BD40" i="34" s="1"/>
  <c r="BD88" i="34" a="1"/>
  <c r="BD88" i="34" s="1"/>
  <c r="BD112" i="34" a="1"/>
  <c r="BD112" i="34" s="1"/>
  <c r="BD48" i="34" a="1"/>
  <c r="BD48" i="34" s="1"/>
  <c r="BD120" i="34" a="1"/>
  <c r="BD120" i="34" s="1"/>
  <c r="BD56" i="34" a="1"/>
  <c r="BD56" i="34" s="1"/>
  <c r="BD128" i="34" a="1"/>
  <c r="BD128" i="34" s="1"/>
  <c r="BD64" i="34" a="1"/>
  <c r="BD64" i="34" s="1"/>
  <c r="BD72" i="34" a="1"/>
  <c r="BD72" i="34" s="1"/>
  <c r="BD8" i="34" a="1"/>
  <c r="BD8" i="34" s="1"/>
  <c r="BD24" i="34" a="1"/>
  <c r="BD24" i="34" s="1"/>
  <c r="BD80" i="34" a="1"/>
  <c r="BD80" i="34" s="1"/>
  <c r="BD16" i="34" a="1"/>
  <c r="BD16" i="34" s="1"/>
  <c r="BD96" i="34" a="1"/>
  <c r="BD96" i="34" s="1"/>
  <c r="BD32" i="34" a="1"/>
  <c r="BD32" i="34" s="1"/>
  <c r="BD83" i="34" a="1"/>
  <c r="BD83" i="34" s="1"/>
  <c r="BD19" i="34" a="1"/>
  <c r="BD19" i="34" s="1"/>
  <c r="BD67" i="34" a="1"/>
  <c r="BD67" i="34" s="1"/>
  <c r="BD91" i="34" a="1"/>
  <c r="BD91" i="34" s="1"/>
  <c r="BD27" i="34" a="1"/>
  <c r="BD27" i="34" s="1"/>
  <c r="BD99" i="34" a="1"/>
  <c r="BD99" i="34" s="1"/>
  <c r="BD35" i="34" a="1"/>
  <c r="BD35" i="34" s="1"/>
  <c r="BD107" i="34" a="1"/>
  <c r="BD107" i="34" s="1"/>
  <c r="BD43" i="34" a="1"/>
  <c r="BD43" i="34" s="1"/>
  <c r="BD115" i="34" a="1"/>
  <c r="BD115" i="34" s="1"/>
  <c r="BD51" i="34" a="1"/>
  <c r="BD51" i="34" s="1"/>
  <c r="BD3" i="34" a="1"/>
  <c r="BD3" i="34" s="1"/>
  <c r="BD123" i="34" a="1"/>
  <c r="BD123" i="34" s="1"/>
  <c r="BD59" i="34" a="1"/>
  <c r="BD59" i="34" s="1"/>
  <c r="BD75" i="34" a="1"/>
  <c r="BD75" i="34" s="1"/>
  <c r="BD11" i="34" a="1"/>
  <c r="BD11" i="34" s="1"/>
  <c r="BD70" i="34" a="1"/>
  <c r="BD70" i="34" s="1"/>
  <c r="BD6" i="34" a="1"/>
  <c r="BD6" i="34" s="1"/>
  <c r="BD78" i="34" a="1"/>
  <c r="BD78" i="34" s="1"/>
  <c r="BD14" i="34" a="1"/>
  <c r="BD14" i="34" s="1"/>
  <c r="BD118" i="34" a="1"/>
  <c r="BD118" i="34" s="1"/>
  <c r="BD86" i="34" a="1"/>
  <c r="BD86" i="34" s="1"/>
  <c r="BD22" i="34" a="1"/>
  <c r="BD22" i="34" s="1"/>
  <c r="BD54" i="34" a="1"/>
  <c r="BD54" i="34" s="1"/>
  <c r="BD94" i="34" a="1"/>
  <c r="BD94" i="34" s="1"/>
  <c r="BD30" i="34" a="1"/>
  <c r="BD30" i="34" s="1"/>
  <c r="BD102" i="34" a="1"/>
  <c r="BD102" i="34" s="1"/>
  <c r="BD38" i="34" a="1"/>
  <c r="BD38" i="34" s="1"/>
  <c r="BD110" i="34" a="1"/>
  <c r="BD110" i="34" s="1"/>
  <c r="BD46" i="34" a="1"/>
  <c r="BD46" i="34" s="1"/>
  <c r="BD126" i="34" a="1"/>
  <c r="BD126" i="34" s="1"/>
  <c r="BD62" i="34" a="1"/>
  <c r="BD62" i="34" s="1"/>
  <c r="BD82" i="33" a="1"/>
  <c r="BD82" i="33" s="1"/>
  <c r="BD18" i="33" a="1"/>
  <c r="BD18" i="33" s="1"/>
  <c r="BD90" i="33" a="1"/>
  <c r="BD90" i="33" s="1"/>
  <c r="BD26" i="33" a="1"/>
  <c r="BD26" i="33" s="1"/>
  <c r="BD98" i="33" a="1"/>
  <c r="BD98" i="33" s="1"/>
  <c r="BD34" i="33" a="1"/>
  <c r="BD34" i="33" s="1"/>
  <c r="BD106" i="33" a="1"/>
  <c r="BD106" i="33" s="1"/>
  <c r="BD42" i="33" a="1"/>
  <c r="BD42" i="33" s="1"/>
  <c r="BD114" i="33" a="1"/>
  <c r="BD114" i="33" s="1"/>
  <c r="BD50" i="33" a="1"/>
  <c r="BD50" i="33" s="1"/>
  <c r="BD122" i="33" a="1"/>
  <c r="BD122" i="33" s="1"/>
  <c r="BD58" i="33" a="1"/>
  <c r="BD58" i="33" s="1"/>
  <c r="BD66" i="33" a="1"/>
  <c r="BD66" i="33" s="1"/>
  <c r="BD2" i="33" a="1"/>
  <c r="BD2" i="33" s="1"/>
  <c r="BD74" i="33" a="1"/>
  <c r="BD74" i="33" s="1"/>
  <c r="BD10" i="33" a="1"/>
  <c r="BD10" i="33" s="1"/>
  <c r="BD100" i="33" a="1"/>
  <c r="BD100" i="33" s="1"/>
  <c r="BD36" i="33" a="1"/>
  <c r="BD36" i="33" s="1"/>
  <c r="BD108" i="33" a="1"/>
  <c r="BD108" i="33" s="1"/>
  <c r="BD44" i="33" a="1"/>
  <c r="BD44" i="33" s="1"/>
  <c r="BD116" i="33" a="1"/>
  <c r="BD116" i="33" s="1"/>
  <c r="BD52" i="33" a="1"/>
  <c r="BD52" i="33" s="1"/>
  <c r="BD124" i="33" a="1"/>
  <c r="BD124" i="33" s="1"/>
  <c r="BD60" i="33" a="1"/>
  <c r="BD60" i="33" s="1"/>
  <c r="BD68" i="33" a="1"/>
  <c r="BD68" i="33" s="1"/>
  <c r="BD4" i="33" a="1"/>
  <c r="BD4" i="33" s="1"/>
  <c r="BD76" i="33" a="1"/>
  <c r="BD76" i="33" s="1"/>
  <c r="BD12" i="33" a="1"/>
  <c r="BD12" i="33" s="1"/>
  <c r="BD84" i="33" a="1"/>
  <c r="BD84" i="33" s="1"/>
  <c r="BD20" i="33" a="1"/>
  <c r="BD20" i="33" s="1"/>
  <c r="BD92" i="33" a="1"/>
  <c r="BD92" i="33" s="1"/>
  <c r="BD28" i="33" a="1"/>
  <c r="BD28" i="33" s="1"/>
  <c r="BD83" i="33" a="1"/>
  <c r="BD83" i="33" s="1"/>
  <c r="BD19" i="33" a="1"/>
  <c r="BD19" i="33" s="1"/>
  <c r="BD91" i="33" a="1"/>
  <c r="BD91" i="33" s="1"/>
  <c r="BD27" i="33" a="1"/>
  <c r="BD27" i="33" s="1"/>
  <c r="BD99" i="33" a="1"/>
  <c r="BD99" i="33" s="1"/>
  <c r="BD35" i="33" a="1"/>
  <c r="BD35" i="33" s="1"/>
  <c r="BD107" i="33" a="1"/>
  <c r="BD107" i="33" s="1"/>
  <c r="BD43" i="33" a="1"/>
  <c r="BD43" i="33" s="1"/>
  <c r="BD115" i="33" a="1"/>
  <c r="BD115" i="33" s="1"/>
  <c r="BD51" i="33" a="1"/>
  <c r="BD51" i="33" s="1"/>
  <c r="BD123" i="33" a="1"/>
  <c r="BD123" i="33" s="1"/>
  <c r="BD59" i="33" a="1"/>
  <c r="BD59" i="33" s="1"/>
  <c r="BD67" i="33" a="1"/>
  <c r="BD67" i="33" s="1"/>
  <c r="BD3" i="33" a="1"/>
  <c r="BD3" i="33" s="1"/>
  <c r="BD75" i="33" a="1"/>
  <c r="BD75" i="33" s="1"/>
  <c r="BD11" i="33" a="1"/>
  <c r="BD11" i="33" s="1"/>
  <c r="BD117" i="33" a="1"/>
  <c r="BD117" i="33" s="1"/>
  <c r="BD53" i="33" a="1"/>
  <c r="BD53" i="33" s="1"/>
  <c r="BD125" i="33" a="1"/>
  <c r="BD125" i="33" s="1"/>
  <c r="BD61" i="33" a="1"/>
  <c r="BD61" i="33" s="1"/>
  <c r="BD69" i="33" a="1"/>
  <c r="BD69" i="33" s="1"/>
  <c r="BD5" i="33" a="1"/>
  <c r="BD5" i="33" s="1"/>
  <c r="BD77" i="33" a="1"/>
  <c r="BD77" i="33" s="1"/>
  <c r="BD13" i="33" a="1"/>
  <c r="BD13" i="33" s="1"/>
  <c r="BD85" i="33" a="1"/>
  <c r="BD85" i="33" s="1"/>
  <c r="BD21" i="33" a="1"/>
  <c r="BD21" i="33" s="1"/>
  <c r="BD93" i="33" a="1"/>
  <c r="BD93" i="33" s="1"/>
  <c r="BD29" i="33" a="1"/>
  <c r="BD29" i="33" s="1"/>
  <c r="BD101" i="33" a="1"/>
  <c r="BD101" i="33" s="1"/>
  <c r="BD37" i="33" a="1"/>
  <c r="BD37" i="33" s="1"/>
  <c r="BD109" i="33" a="1"/>
  <c r="BD109" i="33" s="1"/>
  <c r="BD45" i="33" a="1"/>
  <c r="BD45" i="33" s="1"/>
  <c r="BD104" i="33" a="1"/>
  <c r="BD104" i="33" s="1"/>
  <c r="BD40" i="33" a="1"/>
  <c r="BD40" i="33" s="1"/>
  <c r="BD112" i="33" a="1"/>
  <c r="BD112" i="33" s="1"/>
  <c r="BD48" i="33" a="1"/>
  <c r="BD48" i="33" s="1"/>
  <c r="BD120" i="33" a="1"/>
  <c r="BD120" i="33" s="1"/>
  <c r="BD56" i="33" a="1"/>
  <c r="BD56" i="33" s="1"/>
  <c r="BD128" i="33" a="1"/>
  <c r="BD128" i="33" s="1"/>
  <c r="BD64" i="33" a="1"/>
  <c r="BD64" i="33" s="1"/>
  <c r="BD72" i="33" a="1"/>
  <c r="BD72" i="33" s="1"/>
  <c r="BD8" i="33" a="1"/>
  <c r="BD8" i="33" s="1"/>
  <c r="BD80" i="33" a="1"/>
  <c r="BD80" i="33" s="1"/>
  <c r="BD16" i="33" a="1"/>
  <c r="BD16" i="33" s="1"/>
  <c r="BD88" i="33" a="1"/>
  <c r="BD88" i="33" s="1"/>
  <c r="BD24" i="33" a="1"/>
  <c r="BD24" i="33" s="1"/>
  <c r="BD96" i="33" a="1"/>
  <c r="BD96" i="33" s="1"/>
  <c r="BD32" i="33" a="1"/>
  <c r="BD32" i="33" s="1"/>
  <c r="BD70" i="33" a="1"/>
  <c r="BD70" i="33" s="1"/>
  <c r="BD6" i="33" a="1"/>
  <c r="BD6" i="33" s="1"/>
  <c r="BD78" i="33" a="1"/>
  <c r="BD78" i="33" s="1"/>
  <c r="BD14" i="33" a="1"/>
  <c r="BD14" i="33" s="1"/>
  <c r="BD86" i="33" a="1"/>
  <c r="BD86" i="33" s="1"/>
  <c r="BD22" i="33" a="1"/>
  <c r="BD22" i="33" s="1"/>
  <c r="BD94" i="33" a="1"/>
  <c r="BD94" i="33" s="1"/>
  <c r="BD30" i="33" a="1"/>
  <c r="BD30" i="33" s="1"/>
  <c r="BD102" i="33" a="1"/>
  <c r="BD102" i="33" s="1"/>
  <c r="BD38" i="33" a="1"/>
  <c r="BD38" i="33" s="1"/>
  <c r="BD110" i="33" a="1"/>
  <c r="BD110" i="33" s="1"/>
  <c r="BD46" i="33" a="1"/>
  <c r="BD46" i="33" s="1"/>
  <c r="BD118" i="33" a="1"/>
  <c r="BD118" i="33" s="1"/>
  <c r="BD54" i="33" a="1"/>
  <c r="BD54" i="33" s="1"/>
  <c r="BD126" i="33" a="1"/>
  <c r="BD126" i="33" s="1"/>
  <c r="BD62" i="33" a="1"/>
  <c r="BD62" i="33" s="1"/>
  <c r="BD121" i="33" a="1"/>
  <c r="BD121" i="33" s="1"/>
  <c r="BD57" i="33" a="1"/>
  <c r="BD57" i="33" s="1"/>
  <c r="BD129" i="33" a="1"/>
  <c r="BD129" i="33" s="1"/>
  <c r="BD65" i="33" a="1"/>
  <c r="BD65" i="33" s="1"/>
  <c r="BD73" i="33" a="1"/>
  <c r="BD73" i="33" s="1"/>
  <c r="BD9" i="33" a="1"/>
  <c r="BD9" i="33" s="1"/>
  <c r="BD81" i="33" a="1"/>
  <c r="BD81" i="33" s="1"/>
  <c r="BD17" i="33" a="1"/>
  <c r="BD17" i="33" s="1"/>
  <c r="BD89" i="33" a="1"/>
  <c r="BD89" i="33" s="1"/>
  <c r="BD25" i="33" a="1"/>
  <c r="BD25" i="33" s="1"/>
  <c r="BD97" i="33" a="1"/>
  <c r="BD97" i="33" s="1"/>
  <c r="BD33" i="33" a="1"/>
  <c r="BD33" i="33" s="1"/>
  <c r="BD105" i="33" a="1"/>
  <c r="BD105" i="33" s="1"/>
  <c r="BD41" i="33" a="1"/>
  <c r="BD41" i="33" s="1"/>
  <c r="BD113" i="33" a="1"/>
  <c r="BD113" i="33" s="1"/>
  <c r="BD49" i="33" a="1"/>
  <c r="BD49" i="33" s="1"/>
  <c r="BD87" i="33" a="1"/>
  <c r="BD87" i="33" s="1"/>
  <c r="BD23" i="33" a="1"/>
  <c r="BD23" i="33" s="1"/>
  <c r="BD95" i="33" a="1"/>
  <c r="BD95" i="33" s="1"/>
  <c r="BD31" i="33" a="1"/>
  <c r="BD31" i="33" s="1"/>
  <c r="BD103" i="33" a="1"/>
  <c r="BD103" i="33" s="1"/>
  <c r="BD39" i="33" a="1"/>
  <c r="BD39" i="33" s="1"/>
  <c r="BD111" i="33" a="1"/>
  <c r="BD111" i="33" s="1"/>
  <c r="BD47" i="33" a="1"/>
  <c r="BD47" i="33" s="1"/>
  <c r="BD119" i="33" a="1"/>
  <c r="BD119" i="33" s="1"/>
  <c r="BD55" i="33" a="1"/>
  <c r="BD55" i="33" s="1"/>
  <c r="BD127" i="33" a="1"/>
  <c r="BD127" i="33" s="1"/>
  <c r="BD63" i="33" a="1"/>
  <c r="BD63" i="33" s="1"/>
  <c r="BD71" i="33" a="1"/>
  <c r="BD71" i="33" s="1"/>
  <c r="BD7" i="33" a="1"/>
  <c r="BD7" i="33" s="1"/>
  <c r="BD79" i="33" a="1"/>
  <c r="BD79" i="33" s="1"/>
  <c r="BD15" i="33" a="1"/>
  <c r="BD15" i="33" s="1"/>
  <c r="BD83" i="32" a="1"/>
  <c r="BD83" i="32" s="1"/>
  <c r="BD19" i="32" a="1"/>
  <c r="BD19" i="32" s="1"/>
  <c r="BD91" i="32" a="1"/>
  <c r="BD91" i="32" s="1"/>
  <c r="BD27" i="32" a="1"/>
  <c r="BD27" i="32" s="1"/>
  <c r="BD99" i="32" a="1"/>
  <c r="BD99" i="32" s="1"/>
  <c r="BD35" i="32" a="1"/>
  <c r="BD35" i="32" s="1"/>
  <c r="BD115" i="32" a="1"/>
  <c r="BD115" i="32" s="1"/>
  <c r="BD51" i="32" a="1"/>
  <c r="BD51" i="32" s="1"/>
  <c r="BD107" i="32" a="1"/>
  <c r="BD107" i="32" s="1"/>
  <c r="BD43" i="32" a="1"/>
  <c r="BD43" i="32" s="1"/>
  <c r="BD123" i="32" a="1"/>
  <c r="BD123" i="32" s="1"/>
  <c r="BD59" i="32" a="1"/>
  <c r="BD59" i="32" s="1"/>
  <c r="BD67" i="32" a="1"/>
  <c r="BD67" i="32" s="1"/>
  <c r="BD11" i="32" a="1"/>
  <c r="BD11" i="32" s="1"/>
  <c r="BD75" i="32" a="1"/>
  <c r="BD75" i="32" s="1"/>
  <c r="BD3" i="32" a="1"/>
  <c r="BD3" i="32" s="1"/>
  <c r="BD121" i="32" a="1"/>
  <c r="BD121" i="32" s="1"/>
  <c r="BD57" i="32" a="1"/>
  <c r="BD57" i="32" s="1"/>
  <c r="BD129" i="32" a="1"/>
  <c r="BD129" i="32" s="1"/>
  <c r="BD65" i="32" a="1"/>
  <c r="BD65" i="32" s="1"/>
  <c r="BD73" i="32" a="1"/>
  <c r="BD73" i="32" s="1"/>
  <c r="BD9" i="32" a="1"/>
  <c r="BD9" i="32" s="1"/>
  <c r="BD89" i="32" a="1"/>
  <c r="BD89" i="32" s="1"/>
  <c r="BD25" i="32" a="1"/>
  <c r="BD25" i="32" s="1"/>
  <c r="BD81" i="32" a="1"/>
  <c r="BD81" i="32" s="1"/>
  <c r="BD17" i="32" a="1"/>
  <c r="BD17" i="32" s="1"/>
  <c r="BD97" i="32" a="1"/>
  <c r="BD97" i="32" s="1"/>
  <c r="BD33" i="32" a="1"/>
  <c r="BD33" i="32" s="1"/>
  <c r="BD105" i="32" a="1"/>
  <c r="BD105" i="32" s="1"/>
  <c r="BD41" i="32" a="1"/>
  <c r="BD41" i="32" s="1"/>
  <c r="BD113" i="32" a="1"/>
  <c r="BD113" i="32" s="1"/>
  <c r="BD49" i="32" a="1"/>
  <c r="BD49" i="32" s="1"/>
  <c r="BD70" i="32" a="1"/>
  <c r="BD70" i="32" s="1"/>
  <c r="BD6" i="32" a="1"/>
  <c r="BD6" i="32" s="1"/>
  <c r="BD78" i="32" a="1"/>
  <c r="BD78" i="32" s="1"/>
  <c r="BD14" i="32" a="1"/>
  <c r="BD14" i="32" s="1"/>
  <c r="BD86" i="32" a="1"/>
  <c r="BD86" i="32" s="1"/>
  <c r="BD22" i="32" a="1"/>
  <c r="BD22" i="32" s="1"/>
  <c r="BD102" i="32" a="1"/>
  <c r="BD102" i="32" s="1"/>
  <c r="BD38" i="32" a="1"/>
  <c r="BD38" i="32" s="1"/>
  <c r="BD94" i="32" a="1"/>
  <c r="BD94" i="32" s="1"/>
  <c r="BD30" i="32" a="1"/>
  <c r="BD30" i="32" s="1"/>
  <c r="BD110" i="32" a="1"/>
  <c r="BD110" i="32" s="1"/>
  <c r="BD46" i="32" a="1"/>
  <c r="BD46" i="32" s="1"/>
  <c r="BD118" i="32" a="1"/>
  <c r="BD118" i="32" s="1"/>
  <c r="BD54" i="32" a="1"/>
  <c r="BD54" i="32" s="1"/>
  <c r="BD62" i="32" a="1"/>
  <c r="BD62" i="32" s="1"/>
  <c r="BD126" i="32" a="1"/>
  <c r="BD126" i="32" s="1"/>
  <c r="BD82" i="32" a="1"/>
  <c r="BD82" i="32" s="1"/>
  <c r="BD18" i="32" a="1"/>
  <c r="BD18" i="32" s="1"/>
  <c r="BD90" i="32" a="1"/>
  <c r="BD90" i="32" s="1"/>
  <c r="BD26" i="32" a="1"/>
  <c r="BD26" i="32" s="1"/>
  <c r="BD98" i="32" a="1"/>
  <c r="BD98" i="32" s="1"/>
  <c r="BD34" i="32" a="1"/>
  <c r="BD34" i="32" s="1"/>
  <c r="BD114" i="32" a="1"/>
  <c r="BD114" i="32" s="1"/>
  <c r="BD50" i="32" a="1"/>
  <c r="BD50" i="32" s="1"/>
  <c r="BD106" i="32" a="1"/>
  <c r="BD106" i="32" s="1"/>
  <c r="BD42" i="32" a="1"/>
  <c r="BD42" i="32" s="1"/>
  <c r="BD122" i="32" a="1"/>
  <c r="BD122" i="32" s="1"/>
  <c r="BD58" i="32" a="1"/>
  <c r="BD58" i="32" s="1"/>
  <c r="BD66" i="32" a="1"/>
  <c r="BD66" i="32" s="1"/>
  <c r="BD10" i="32" a="1"/>
  <c r="BD10" i="32" s="1"/>
  <c r="BD2" i="32" a="1"/>
  <c r="BD2" i="32" s="1"/>
  <c r="BD74" i="32" a="1"/>
  <c r="BD74" i="32" s="1"/>
  <c r="BD100" i="32" a="1"/>
  <c r="BD100" i="32" s="1"/>
  <c r="BD36" i="32" a="1"/>
  <c r="BD36" i="32" s="1"/>
  <c r="BD108" i="32" a="1"/>
  <c r="BD108" i="32" s="1"/>
  <c r="BD44" i="32" a="1"/>
  <c r="BD44" i="32" s="1"/>
  <c r="BD116" i="32" a="1"/>
  <c r="BD116" i="32" s="1"/>
  <c r="BD52" i="32" a="1"/>
  <c r="BD52" i="32" s="1"/>
  <c r="BD68" i="32" a="1"/>
  <c r="BD68" i="32" s="1"/>
  <c r="BD124" i="32" a="1"/>
  <c r="BD124" i="32" s="1"/>
  <c r="BD60" i="32" a="1"/>
  <c r="BD60" i="32" s="1"/>
  <c r="BD76" i="32" a="1"/>
  <c r="BD76" i="32" s="1"/>
  <c r="BD12" i="32" a="1"/>
  <c r="BD12" i="32" s="1"/>
  <c r="BD84" i="32" a="1"/>
  <c r="BD84" i="32" s="1"/>
  <c r="BD20" i="32" a="1"/>
  <c r="BD20" i="32" s="1"/>
  <c r="BD28" i="32" a="1"/>
  <c r="BD28" i="32" s="1"/>
  <c r="BD92" i="32" a="1"/>
  <c r="BD92" i="32" s="1"/>
  <c r="BD4" i="32" a="1"/>
  <c r="BD4" i="32" s="1"/>
  <c r="BD87" i="32" a="1"/>
  <c r="BD87" i="32" s="1"/>
  <c r="BD23" i="32" a="1"/>
  <c r="BD23" i="32" s="1"/>
  <c r="BD95" i="32" a="1"/>
  <c r="BD95" i="32" s="1"/>
  <c r="BD31" i="32" a="1"/>
  <c r="BD31" i="32" s="1"/>
  <c r="BD103" i="32" a="1"/>
  <c r="BD103" i="32" s="1"/>
  <c r="BD39" i="32" a="1"/>
  <c r="BD39" i="32" s="1"/>
  <c r="BD55" i="32" a="1"/>
  <c r="BD55" i="32" s="1"/>
  <c r="BD111" i="32" a="1"/>
  <c r="BD111" i="32" s="1"/>
  <c r="BD47" i="32" a="1"/>
  <c r="BD47" i="32" s="1"/>
  <c r="BD127" i="32" a="1"/>
  <c r="BD127" i="32" s="1"/>
  <c r="BD63" i="32" a="1"/>
  <c r="BD63" i="32" s="1"/>
  <c r="BD71" i="32" a="1"/>
  <c r="BD71" i="32" s="1"/>
  <c r="BD79" i="32" a="1"/>
  <c r="BD79" i="32" s="1"/>
  <c r="BD7" i="32" a="1"/>
  <c r="BD7" i="32" s="1"/>
  <c r="BD119" i="32" a="1"/>
  <c r="BD119" i="32" s="1"/>
  <c r="BD15" i="32" a="1"/>
  <c r="BD15" i="32" s="1"/>
  <c r="BD104" i="32" a="1"/>
  <c r="BD104" i="32" s="1"/>
  <c r="BD40" i="32" a="1"/>
  <c r="BD40" i="32" s="1"/>
  <c r="BD112" i="32" a="1"/>
  <c r="BD112" i="32" s="1"/>
  <c r="BD48" i="32" a="1"/>
  <c r="BD48" i="32" s="1"/>
  <c r="BD120" i="32" a="1"/>
  <c r="BD120" i="32" s="1"/>
  <c r="BD56" i="32" a="1"/>
  <c r="BD56" i="32" s="1"/>
  <c r="BD72" i="32" a="1"/>
  <c r="BD72" i="32" s="1"/>
  <c r="BD128" i="32" a="1"/>
  <c r="BD128" i="32" s="1"/>
  <c r="BD64" i="32" a="1"/>
  <c r="BD64" i="32" s="1"/>
  <c r="BD80" i="32" a="1"/>
  <c r="BD80" i="32" s="1"/>
  <c r="BD16" i="32" a="1"/>
  <c r="BD16" i="32" s="1"/>
  <c r="BD88" i="32" a="1"/>
  <c r="BD88" i="32" s="1"/>
  <c r="BD24" i="32" a="1"/>
  <c r="BD24" i="32" s="1"/>
  <c r="BD96" i="32" a="1"/>
  <c r="BD96" i="32" s="1"/>
  <c r="BD8" i="32" a="1"/>
  <c r="BD8" i="32" s="1"/>
  <c r="BD32" i="32" a="1"/>
  <c r="BD32" i="32" s="1"/>
  <c r="BD117" i="32" a="1"/>
  <c r="BD117" i="32" s="1"/>
  <c r="BD53" i="32" a="1"/>
  <c r="BD53" i="32" s="1"/>
  <c r="BD125" i="32" a="1"/>
  <c r="BD125" i="32" s="1"/>
  <c r="BD61" i="32" a="1"/>
  <c r="BD61" i="32" s="1"/>
  <c r="BD69" i="32" a="1"/>
  <c r="BD69" i="32" s="1"/>
  <c r="BD5" i="32" a="1"/>
  <c r="BD5" i="32" s="1"/>
  <c r="BD85" i="32" a="1"/>
  <c r="BD85" i="32" s="1"/>
  <c r="BD21" i="32" a="1"/>
  <c r="BD21" i="32" s="1"/>
  <c r="BD77" i="32" a="1"/>
  <c r="BD77" i="32" s="1"/>
  <c r="BD13" i="32" a="1"/>
  <c r="BD13" i="32" s="1"/>
  <c r="BD93" i="32" a="1"/>
  <c r="BD93" i="32" s="1"/>
  <c r="BD29" i="32" a="1"/>
  <c r="BD29" i="32" s="1"/>
  <c r="BD101" i="32" a="1"/>
  <c r="BD101" i="32" s="1"/>
  <c r="BD37" i="32" a="1"/>
  <c r="BD37" i="32" s="1"/>
  <c r="BD45" i="32" a="1"/>
  <c r="BD45" i="32" s="1"/>
  <c r="BD109" i="32" a="1"/>
  <c r="BD109" i="32" s="1"/>
  <c r="BD83" i="31" a="1"/>
  <c r="BD83" i="31" s="1"/>
  <c r="BD19" i="31" a="1"/>
  <c r="BD19" i="31" s="1"/>
  <c r="BD91" i="31" a="1"/>
  <c r="BD91" i="31" s="1"/>
  <c r="BD27" i="31" a="1"/>
  <c r="BD27" i="31" s="1"/>
  <c r="BD99" i="31" a="1"/>
  <c r="BD99" i="31" s="1"/>
  <c r="BD35" i="31" a="1"/>
  <c r="BD35" i="31" s="1"/>
  <c r="BD67" i="31" a="1"/>
  <c r="BD67" i="31" s="1"/>
  <c r="BD3" i="31" a="1"/>
  <c r="BD3" i="31" s="1"/>
  <c r="BD107" i="31" a="1"/>
  <c r="BD107" i="31" s="1"/>
  <c r="BD43" i="31" a="1"/>
  <c r="BD43" i="31" s="1"/>
  <c r="BD115" i="31" a="1"/>
  <c r="BD115" i="31" s="1"/>
  <c r="BD51" i="31" a="1"/>
  <c r="BD51" i="31" s="1"/>
  <c r="BD123" i="31" a="1"/>
  <c r="BD123" i="31" s="1"/>
  <c r="BD59" i="31" a="1"/>
  <c r="BD59" i="31" s="1"/>
  <c r="BD75" i="31" a="1"/>
  <c r="BD75" i="31" s="1"/>
  <c r="BD11" i="31" a="1"/>
  <c r="BD11" i="31" s="1"/>
  <c r="BD87" i="31" a="1"/>
  <c r="BD87" i="31" s="1"/>
  <c r="BD23" i="31" a="1"/>
  <c r="BD23" i="31" s="1"/>
  <c r="BD95" i="31" a="1"/>
  <c r="BD95" i="31" s="1"/>
  <c r="BD31" i="31" a="1"/>
  <c r="BD31" i="31" s="1"/>
  <c r="BD7" i="31" a="1"/>
  <c r="BD7" i="31" s="1"/>
  <c r="BD103" i="31" a="1"/>
  <c r="BD103" i="31" s="1"/>
  <c r="BD39" i="31" a="1"/>
  <c r="BD39" i="31" s="1"/>
  <c r="BD111" i="31" a="1"/>
  <c r="BD111" i="31" s="1"/>
  <c r="BD47" i="31" a="1"/>
  <c r="BD47" i="31" s="1"/>
  <c r="BD119" i="31" a="1"/>
  <c r="BD119" i="31" s="1"/>
  <c r="BD55" i="31" a="1"/>
  <c r="BD55" i="31" s="1"/>
  <c r="BD127" i="31" a="1"/>
  <c r="BD127" i="31" s="1"/>
  <c r="BD63" i="31" a="1"/>
  <c r="BD63" i="31" s="1"/>
  <c r="BD71" i="31" a="1"/>
  <c r="BD71" i="31" s="1"/>
  <c r="BD79" i="31" a="1"/>
  <c r="BD79" i="31" s="1"/>
  <c r="BD15" i="31" a="1"/>
  <c r="BD15" i="31" s="1"/>
  <c r="BD104" i="31" a="1"/>
  <c r="BD104" i="31" s="1"/>
  <c r="BD40" i="31" a="1"/>
  <c r="BD40" i="31" s="1"/>
  <c r="BD112" i="31" a="1"/>
  <c r="BD112" i="31" s="1"/>
  <c r="BD48" i="31" a="1"/>
  <c r="BD48" i="31" s="1"/>
  <c r="BD88" i="31" a="1"/>
  <c r="BD88" i="31" s="1"/>
  <c r="BD120" i="31" a="1"/>
  <c r="BD120" i="31" s="1"/>
  <c r="BD56" i="31" a="1"/>
  <c r="BD56" i="31" s="1"/>
  <c r="BD24" i="31" a="1"/>
  <c r="BD24" i="31" s="1"/>
  <c r="BD128" i="31" a="1"/>
  <c r="BD128" i="31" s="1"/>
  <c r="BD64" i="31" a="1"/>
  <c r="BD64" i="31" s="1"/>
  <c r="BD72" i="31" a="1"/>
  <c r="BD72" i="31" s="1"/>
  <c r="BD8" i="31" a="1"/>
  <c r="BD8" i="31" s="1"/>
  <c r="BD80" i="31" a="1"/>
  <c r="BD80" i="31" s="1"/>
  <c r="BD16" i="31" a="1"/>
  <c r="BD16" i="31" s="1"/>
  <c r="BD96" i="31" a="1"/>
  <c r="BD96" i="31" s="1"/>
  <c r="BD32" i="31" a="1"/>
  <c r="BD32" i="31" s="1"/>
  <c r="BD100" i="31" a="1"/>
  <c r="BD100" i="31" s="1"/>
  <c r="BD36" i="31" a="1"/>
  <c r="BD36" i="31" s="1"/>
  <c r="BD84" i="31" a="1"/>
  <c r="BD84" i="31" s="1"/>
  <c r="BD108" i="31" a="1"/>
  <c r="BD108" i="31" s="1"/>
  <c r="BD44" i="31" a="1"/>
  <c r="BD44" i="31" s="1"/>
  <c r="BD116" i="31" a="1"/>
  <c r="BD116" i="31" s="1"/>
  <c r="BD52" i="31" a="1"/>
  <c r="BD52" i="31" s="1"/>
  <c r="BD124" i="31" a="1"/>
  <c r="BD124" i="31" s="1"/>
  <c r="BD60" i="31" a="1"/>
  <c r="BD60" i="31" s="1"/>
  <c r="BD68" i="31" a="1"/>
  <c r="BD68" i="31" s="1"/>
  <c r="BD4" i="31" a="1"/>
  <c r="BD4" i="31" s="1"/>
  <c r="BD76" i="31" a="1"/>
  <c r="BD76" i="31" s="1"/>
  <c r="BD12" i="31" a="1"/>
  <c r="BD12" i="31" s="1"/>
  <c r="BD20" i="31" a="1"/>
  <c r="BD20" i="31" s="1"/>
  <c r="BD92" i="31" a="1"/>
  <c r="BD92" i="31" s="1"/>
  <c r="BD28" i="31" a="1"/>
  <c r="BD28" i="31" s="1"/>
  <c r="BD121" i="31" a="1"/>
  <c r="BD121" i="31" s="1"/>
  <c r="BD57" i="31" a="1"/>
  <c r="BD57" i="31" s="1"/>
  <c r="BD129" i="31" a="1"/>
  <c r="BD129" i="31" s="1"/>
  <c r="BD65" i="31" a="1"/>
  <c r="BD65" i="31" s="1"/>
  <c r="BD73" i="31" a="1"/>
  <c r="BD73" i="31" s="1"/>
  <c r="BD9" i="31" a="1"/>
  <c r="BD9" i="31" s="1"/>
  <c r="BD41" i="31" a="1"/>
  <c r="BD41" i="31" s="1"/>
  <c r="BD81" i="31" a="1"/>
  <c r="BD81" i="31" s="1"/>
  <c r="BD17" i="31" a="1"/>
  <c r="BD17" i="31" s="1"/>
  <c r="BD89" i="31" a="1"/>
  <c r="BD89" i="31" s="1"/>
  <c r="BD25" i="31" a="1"/>
  <c r="BD25" i="31" s="1"/>
  <c r="BD97" i="31" a="1"/>
  <c r="BD97" i="31" s="1"/>
  <c r="BD33" i="31" a="1"/>
  <c r="BD33" i="31" s="1"/>
  <c r="BD105" i="31" a="1"/>
  <c r="BD105" i="31" s="1"/>
  <c r="BD113" i="31" a="1"/>
  <c r="BD113" i="31" s="1"/>
  <c r="BD49" i="31" a="1"/>
  <c r="BD49" i="31" s="1"/>
  <c r="BD70" i="31" a="1"/>
  <c r="BD70" i="31" s="1"/>
  <c r="BD6" i="31" a="1"/>
  <c r="BD6" i="31" s="1"/>
  <c r="BD118" i="31" a="1"/>
  <c r="BD118" i="31" s="1"/>
  <c r="BD78" i="31" a="1"/>
  <c r="BD78" i="31" s="1"/>
  <c r="BD14" i="31" a="1"/>
  <c r="BD14" i="31" s="1"/>
  <c r="BD86" i="31" a="1"/>
  <c r="BD86" i="31" s="1"/>
  <c r="BD22" i="31" a="1"/>
  <c r="BD22" i="31" s="1"/>
  <c r="BD54" i="31" a="1"/>
  <c r="BD54" i="31" s="1"/>
  <c r="BD94" i="31" a="1"/>
  <c r="BD94" i="31" s="1"/>
  <c r="BD30" i="31" a="1"/>
  <c r="BD30" i="31" s="1"/>
  <c r="BD102" i="31" a="1"/>
  <c r="BD102" i="31" s="1"/>
  <c r="BD38" i="31" a="1"/>
  <c r="BD38" i="31" s="1"/>
  <c r="BD110" i="31" a="1"/>
  <c r="BD110" i="31" s="1"/>
  <c r="BD46" i="31" a="1"/>
  <c r="BD46" i="31" s="1"/>
  <c r="BD126" i="31" a="1"/>
  <c r="BD126" i="31" s="1"/>
  <c r="BD62" i="31" a="1"/>
  <c r="BD62" i="31" s="1"/>
  <c r="BD82" i="31" a="1"/>
  <c r="BD82" i="31" s="1"/>
  <c r="BD18" i="31" a="1"/>
  <c r="BD18" i="31" s="1"/>
  <c r="BD66" i="31" a="1"/>
  <c r="BD66" i="31" s="1"/>
  <c r="BD2" i="31" a="1"/>
  <c r="BD2" i="31" s="1"/>
  <c r="BD90" i="31" a="1"/>
  <c r="BD90" i="31" s="1"/>
  <c r="BD26" i="31" a="1"/>
  <c r="BD26" i="31" s="1"/>
  <c r="BD98" i="31" a="1"/>
  <c r="BD98" i="31" s="1"/>
  <c r="BD34" i="31" a="1"/>
  <c r="BD34" i="31" s="1"/>
  <c r="BD106" i="31" a="1"/>
  <c r="BD106" i="31" s="1"/>
  <c r="BD42" i="31" a="1"/>
  <c r="BD42" i="31" s="1"/>
  <c r="BD114" i="31" a="1"/>
  <c r="BD114" i="31" s="1"/>
  <c r="BD50" i="31" a="1"/>
  <c r="BD50" i="31" s="1"/>
  <c r="BD122" i="31" a="1"/>
  <c r="BD122" i="31" s="1"/>
  <c r="BD58" i="31" a="1"/>
  <c r="BD58" i="31" s="1"/>
  <c r="BD74" i="31" a="1"/>
  <c r="BD74" i="31" s="1"/>
  <c r="BD10" i="31" a="1"/>
  <c r="BD10" i="31" s="1"/>
  <c r="BD117" i="31" a="1"/>
  <c r="BD117" i="31" s="1"/>
  <c r="BD53" i="31" a="1"/>
  <c r="BD53" i="31" s="1"/>
  <c r="BD125" i="31" a="1"/>
  <c r="BD125" i="31" s="1"/>
  <c r="BD61" i="31" a="1"/>
  <c r="BD61" i="31" s="1"/>
  <c r="BD101" i="31" a="1"/>
  <c r="BD101" i="31" s="1"/>
  <c r="BD37" i="31" a="1"/>
  <c r="BD37" i="31" s="1"/>
  <c r="BD69" i="31" a="1"/>
  <c r="BD69" i="31" s="1"/>
  <c r="BD5" i="31" a="1"/>
  <c r="BD5" i="31" s="1"/>
  <c r="BD77" i="31" a="1"/>
  <c r="BD77" i="31" s="1"/>
  <c r="BD13" i="31" a="1"/>
  <c r="BD13" i="31" s="1"/>
  <c r="BD85" i="31" a="1"/>
  <c r="BD85" i="31" s="1"/>
  <c r="BD21" i="31" a="1"/>
  <c r="BD21" i="31" s="1"/>
  <c r="BD93" i="31" a="1"/>
  <c r="BD93" i="31" s="1"/>
  <c r="BD29" i="31" a="1"/>
  <c r="BD29" i="31" s="1"/>
  <c r="BD109" i="31" a="1"/>
  <c r="BD109" i="31" s="1"/>
  <c r="BD45" i="31" a="1"/>
  <c r="BD45" i="31" s="1"/>
  <c r="BD117" i="30" a="1"/>
  <c r="BD117" i="30" s="1"/>
  <c r="BD53" i="30" a="1"/>
  <c r="BD53" i="30" s="1"/>
  <c r="BD125" i="30" a="1"/>
  <c r="BD125" i="30" s="1"/>
  <c r="BD61" i="30" a="1"/>
  <c r="BD61" i="30" s="1"/>
  <c r="BD69" i="30" a="1"/>
  <c r="BD69" i="30" s="1"/>
  <c r="BD5" i="30" a="1"/>
  <c r="BD5" i="30" s="1"/>
  <c r="BD85" i="30" a="1"/>
  <c r="BD85" i="30" s="1"/>
  <c r="BD77" i="30" a="1"/>
  <c r="BD77" i="30" s="1"/>
  <c r="BD13" i="30" a="1"/>
  <c r="BD13" i="30" s="1"/>
  <c r="BD21" i="30" a="1"/>
  <c r="BD21" i="30" s="1"/>
  <c r="BD93" i="30" a="1"/>
  <c r="BD93" i="30" s="1"/>
  <c r="BD29" i="30" a="1"/>
  <c r="BD29" i="30" s="1"/>
  <c r="BD109" i="30" a="1"/>
  <c r="BD109" i="30" s="1"/>
  <c r="BD45" i="30" a="1"/>
  <c r="BD45" i="30" s="1"/>
  <c r="BD101" i="30" a="1"/>
  <c r="BD101" i="30" s="1"/>
  <c r="BD37" i="30" a="1"/>
  <c r="BD37" i="30" s="1"/>
  <c r="BD82" i="30" a="1"/>
  <c r="BD82" i="30" s="1"/>
  <c r="BD18" i="30" a="1"/>
  <c r="BD18" i="30" s="1"/>
  <c r="BD90" i="30" a="1"/>
  <c r="BD90" i="30" s="1"/>
  <c r="BD26" i="30" a="1"/>
  <c r="BD26" i="30" s="1"/>
  <c r="BD50" i="30" a="1"/>
  <c r="BD50" i="30" s="1"/>
  <c r="BD98" i="30" a="1"/>
  <c r="BD98" i="30" s="1"/>
  <c r="BD34" i="30" a="1"/>
  <c r="BD34" i="30" s="1"/>
  <c r="BD114" i="30" a="1"/>
  <c r="BD114" i="30" s="1"/>
  <c r="BD106" i="30" a="1"/>
  <c r="BD106" i="30" s="1"/>
  <c r="BD42" i="30" a="1"/>
  <c r="BD42" i="30" s="1"/>
  <c r="BD122" i="30" a="1"/>
  <c r="BD122" i="30" s="1"/>
  <c r="BD58" i="30" a="1"/>
  <c r="BD58" i="30" s="1"/>
  <c r="BD74" i="30" a="1"/>
  <c r="BD74" i="30" s="1"/>
  <c r="BD66" i="30" a="1"/>
  <c r="BD66" i="30" s="1"/>
  <c r="BD2" i="30" a="1"/>
  <c r="BD2" i="30" s="1"/>
  <c r="BD10" i="30" a="1"/>
  <c r="BD10" i="30" s="1"/>
  <c r="BD104" i="30" a="1"/>
  <c r="BD104" i="30" s="1"/>
  <c r="BD40" i="30" a="1"/>
  <c r="BD40" i="30" s="1"/>
  <c r="BD112" i="30" a="1"/>
  <c r="BD112" i="30" s="1"/>
  <c r="BD48" i="30" a="1"/>
  <c r="BD48" i="30" s="1"/>
  <c r="BD72" i="30" a="1"/>
  <c r="BD72" i="30" s="1"/>
  <c r="BD120" i="30" a="1"/>
  <c r="BD120" i="30" s="1"/>
  <c r="BD56" i="30" a="1"/>
  <c r="BD56" i="30" s="1"/>
  <c r="BD8" i="30" a="1"/>
  <c r="BD8" i="30" s="1"/>
  <c r="BD128" i="30" a="1"/>
  <c r="BD128" i="30" s="1"/>
  <c r="BD64" i="30" a="1"/>
  <c r="BD64" i="30" s="1"/>
  <c r="BD80" i="30" a="1"/>
  <c r="BD80" i="30" s="1"/>
  <c r="BD16" i="30" a="1"/>
  <c r="BD16" i="30" s="1"/>
  <c r="BD32" i="30" a="1"/>
  <c r="BD32" i="30" s="1"/>
  <c r="BD88" i="30" a="1"/>
  <c r="BD88" i="30" s="1"/>
  <c r="BD24" i="30" a="1"/>
  <c r="BD24" i="30" s="1"/>
  <c r="BD96" i="30" a="1"/>
  <c r="BD96" i="30" s="1"/>
  <c r="BD70" i="30" a="1"/>
  <c r="BD70" i="30" s="1"/>
  <c r="BD6" i="30" a="1"/>
  <c r="BD6" i="30" s="1"/>
  <c r="BD78" i="30" a="1"/>
  <c r="BD78" i="30" s="1"/>
  <c r="BD14" i="30" a="1"/>
  <c r="BD14" i="30" s="1"/>
  <c r="BD86" i="30" a="1"/>
  <c r="BD86" i="30" s="1"/>
  <c r="BD22" i="30" a="1"/>
  <c r="BD22" i="30" s="1"/>
  <c r="BD102" i="30" a="1"/>
  <c r="BD102" i="30" s="1"/>
  <c r="BD38" i="30" a="1"/>
  <c r="BD38" i="30" s="1"/>
  <c r="BD94" i="30" a="1"/>
  <c r="BD94" i="30" s="1"/>
  <c r="BD30" i="30" a="1"/>
  <c r="BD30" i="30" s="1"/>
  <c r="BD110" i="30" a="1"/>
  <c r="BD110" i="30" s="1"/>
  <c r="BD46" i="30" a="1"/>
  <c r="BD46" i="30" s="1"/>
  <c r="BD62" i="30" a="1"/>
  <c r="BD62" i="30" s="1"/>
  <c r="BD118" i="30" a="1"/>
  <c r="BD118" i="30" s="1"/>
  <c r="BD54" i="30" a="1"/>
  <c r="BD54" i="30" s="1"/>
  <c r="BD126" i="30" a="1"/>
  <c r="BD126" i="30" s="1"/>
  <c r="BD83" i="30" a="1"/>
  <c r="BD83" i="30" s="1"/>
  <c r="BD19" i="30" a="1"/>
  <c r="BD19" i="30" s="1"/>
  <c r="BD91" i="30" a="1"/>
  <c r="BD91" i="30" s="1"/>
  <c r="BD27" i="30" a="1"/>
  <c r="BD27" i="30" s="1"/>
  <c r="BD115" i="30" a="1"/>
  <c r="BD115" i="30" s="1"/>
  <c r="BD99" i="30" a="1"/>
  <c r="BD99" i="30" s="1"/>
  <c r="BD35" i="30" a="1"/>
  <c r="BD35" i="30" s="1"/>
  <c r="BD51" i="30" a="1"/>
  <c r="BD51" i="30" s="1"/>
  <c r="BD107" i="30" a="1"/>
  <c r="BD107" i="30" s="1"/>
  <c r="BD43" i="30" a="1"/>
  <c r="BD43" i="30" s="1"/>
  <c r="BD123" i="30" a="1"/>
  <c r="BD123" i="30" s="1"/>
  <c r="BD59" i="30" a="1"/>
  <c r="BD59" i="30" s="1"/>
  <c r="BD11" i="30" a="1"/>
  <c r="BD11" i="30" s="1"/>
  <c r="BD67" i="30" a="1"/>
  <c r="BD67" i="30" s="1"/>
  <c r="BD3" i="30" a="1"/>
  <c r="BD3" i="30" s="1"/>
  <c r="BD75" i="30" a="1"/>
  <c r="BD75" i="30" s="1"/>
  <c r="BD121" i="30" a="1"/>
  <c r="BD121" i="30" s="1"/>
  <c r="BD57" i="30" a="1"/>
  <c r="BD57" i="30" s="1"/>
  <c r="BD129" i="30" a="1"/>
  <c r="BD129" i="30" s="1"/>
  <c r="BD65" i="30" a="1"/>
  <c r="BD65" i="30" s="1"/>
  <c r="BD89" i="30" a="1"/>
  <c r="BD89" i="30" s="1"/>
  <c r="BD73" i="30" a="1"/>
  <c r="BD73" i="30" s="1"/>
  <c r="BD9" i="30" a="1"/>
  <c r="BD9" i="30" s="1"/>
  <c r="BD25" i="30" a="1"/>
  <c r="BD25" i="30" s="1"/>
  <c r="BD81" i="30" a="1"/>
  <c r="BD81" i="30" s="1"/>
  <c r="BD17" i="30" a="1"/>
  <c r="BD17" i="30" s="1"/>
  <c r="BD97" i="30" a="1"/>
  <c r="BD97" i="30" s="1"/>
  <c r="BD33" i="30" a="1"/>
  <c r="BD33" i="30" s="1"/>
  <c r="BD113" i="30" a="1"/>
  <c r="BD113" i="30" s="1"/>
  <c r="BD49" i="30" a="1"/>
  <c r="BD49" i="30" s="1"/>
  <c r="BD105" i="30" a="1"/>
  <c r="BD105" i="30" s="1"/>
  <c r="BD41" i="30" a="1"/>
  <c r="BD41" i="30" s="1"/>
  <c r="BD100" i="30" a="1"/>
  <c r="BD100" i="30" s="1"/>
  <c r="BD36" i="30" a="1"/>
  <c r="BD36" i="30" s="1"/>
  <c r="BD108" i="30" a="1"/>
  <c r="BD108" i="30" s="1"/>
  <c r="BD44" i="30" a="1"/>
  <c r="BD44" i="30" s="1"/>
  <c r="BD116" i="30" a="1"/>
  <c r="BD116" i="30" s="1"/>
  <c r="BD52" i="30" a="1"/>
  <c r="BD52" i="30" s="1"/>
  <c r="BD124" i="30" a="1"/>
  <c r="BD124" i="30" s="1"/>
  <c r="BD60" i="30" a="1"/>
  <c r="BD60" i="30" s="1"/>
  <c r="BD68" i="30" a="1"/>
  <c r="BD68" i="30" s="1"/>
  <c r="BD4" i="30" a="1"/>
  <c r="BD4" i="30" s="1"/>
  <c r="BD76" i="30" a="1"/>
  <c r="BD76" i="30" s="1"/>
  <c r="BD12" i="30" a="1"/>
  <c r="BD12" i="30" s="1"/>
  <c r="BD92" i="30" a="1"/>
  <c r="BD92" i="30" s="1"/>
  <c r="BD84" i="30" a="1"/>
  <c r="BD84" i="30" s="1"/>
  <c r="BD20" i="30" a="1"/>
  <c r="BD20" i="30" s="1"/>
  <c r="BD28" i="30" a="1"/>
  <c r="BD28" i="30" s="1"/>
  <c r="BD87" i="30" a="1"/>
  <c r="BD87" i="30" s="1"/>
  <c r="BD23" i="30" a="1"/>
  <c r="BD23" i="30" s="1"/>
  <c r="BD119" i="30" a="1"/>
  <c r="BD119" i="30" s="1"/>
  <c r="BD95" i="30" a="1"/>
  <c r="BD95" i="30" s="1"/>
  <c r="BD31" i="30" a="1"/>
  <c r="BD31" i="30" s="1"/>
  <c r="BD55" i="30" a="1"/>
  <c r="BD55" i="30" s="1"/>
  <c r="BD103" i="30" a="1"/>
  <c r="BD103" i="30" s="1"/>
  <c r="BD39" i="30" a="1"/>
  <c r="BD39" i="30" s="1"/>
  <c r="BD111" i="30" a="1"/>
  <c r="BD111" i="30" s="1"/>
  <c r="BD47" i="30" a="1"/>
  <c r="BD47" i="30" s="1"/>
  <c r="BD127" i="30" a="1"/>
  <c r="BD127" i="30" s="1"/>
  <c r="BD63" i="30" a="1"/>
  <c r="BD63" i="30" s="1"/>
  <c r="BD79" i="30" a="1"/>
  <c r="BD79" i="30" s="1"/>
  <c r="BD15" i="30" a="1"/>
  <c r="BD15" i="30" s="1"/>
  <c r="BD71" i="30" a="1"/>
  <c r="BD71" i="30" s="1"/>
  <c r="BD7" i="30" a="1"/>
  <c r="BD7" i="30" s="1"/>
  <c r="M63" i="28"/>
  <c r="L63" i="28"/>
  <c r="N7" i="28"/>
  <c r="L7" i="28"/>
  <c r="L32" i="28"/>
  <c r="S2" i="28"/>
  <c r="N126" i="28"/>
  <c r="U39" i="28"/>
  <c r="Z79" i="28"/>
  <c r="AZ79" i="28" s="1"/>
  <c r="AH42" i="28"/>
  <c r="AA54" i="28"/>
  <c r="F65" i="28"/>
  <c r="G65" i="28" s="1"/>
  <c r="AA65" i="28" s="1"/>
  <c r="L126" i="28"/>
  <c r="P2" i="28"/>
  <c r="AU39" i="28"/>
  <c r="AV80" i="28" s="1"/>
  <c r="D80" i="28" s="1"/>
  <c r="S39" i="28"/>
  <c r="V39" i="28"/>
  <c r="AY39" i="28" s="1"/>
  <c r="Q16" i="28"/>
  <c r="BA16" i="28" s="1"/>
  <c r="BB16" i="28" s="1"/>
  <c r="L94" i="28"/>
  <c r="F105" i="28"/>
  <c r="G105" i="28" s="1"/>
  <c r="Z105" i="28" s="1"/>
  <c r="AZ105" i="28" s="1"/>
  <c r="U79" i="28"/>
  <c r="AH26" i="28"/>
  <c r="W39" i="28"/>
  <c r="M16" i="28"/>
  <c r="N54" i="28"/>
  <c r="AB39" i="28"/>
  <c r="V7" i="28"/>
  <c r="AY7" i="28" s="1"/>
  <c r="U8" i="28"/>
  <c r="AG41" i="28"/>
  <c r="BD117" i="28" a="1"/>
  <c r="BD117" i="28" s="1"/>
  <c r="BD53" i="28" a="1"/>
  <c r="BD53" i="28" s="1"/>
  <c r="BD21" i="28" a="1"/>
  <c r="BD21" i="28" s="1"/>
  <c r="BD29" i="28" a="1"/>
  <c r="BD29" i="28" s="1"/>
  <c r="BD101" i="28" a="1"/>
  <c r="BD101" i="28" s="1"/>
  <c r="BD109" i="28" a="1"/>
  <c r="BD109" i="28" s="1"/>
  <c r="BD6" i="28" a="1"/>
  <c r="BD6" i="28" s="1"/>
  <c r="BD86" i="28" a="1"/>
  <c r="BD86" i="28" s="1"/>
  <c r="BD102" i="28" a="1"/>
  <c r="BD102" i="28" s="1"/>
  <c r="BD62" i="28" a="1"/>
  <c r="BD62" i="28" s="1"/>
  <c r="BD57" i="28" a="1"/>
  <c r="BD57" i="28" s="1"/>
  <c r="BD129" i="28" a="1"/>
  <c r="BD129" i="28" s="1"/>
  <c r="BD89" i="28" a="1"/>
  <c r="BD89" i="28" s="1"/>
  <c r="BD25" i="28" a="1"/>
  <c r="BD25" i="28" s="1"/>
  <c r="BD33" i="28" a="1"/>
  <c r="BD33" i="28" s="1"/>
  <c r="BD50" i="28" a="1"/>
  <c r="BD50" i="28" s="1"/>
  <c r="BD58" i="28" a="1"/>
  <c r="BD58" i="28" s="1"/>
  <c r="BD83" i="28" a="1"/>
  <c r="BD83" i="28" s="1"/>
  <c r="BD91" i="28" a="1"/>
  <c r="BD91" i="28" s="1"/>
  <c r="BD43" i="28" a="1"/>
  <c r="BD43" i="28" s="1"/>
  <c r="BD115" i="28" a="1"/>
  <c r="BD115" i="28" s="1"/>
  <c r="BD123" i="28" a="1"/>
  <c r="BD123" i="28" s="1"/>
  <c r="BD11" i="28" a="1"/>
  <c r="BD11" i="28" s="1"/>
  <c r="BD39" i="28" a="1"/>
  <c r="BD39" i="28" s="1"/>
  <c r="BD111" i="28" a="1"/>
  <c r="BD111" i="28" s="1"/>
  <c r="BD47" i="28" a="1"/>
  <c r="BD47" i="28" s="1"/>
  <c r="BD63" i="28" a="1"/>
  <c r="BD63" i="28" s="1"/>
  <c r="BD100" i="28" a="1"/>
  <c r="BD100" i="28" s="1"/>
  <c r="BD44" i="28" a="1"/>
  <c r="BD44" i="28" s="1"/>
  <c r="BD52" i="28" a="1"/>
  <c r="BD52" i="28" s="1"/>
  <c r="BD124" i="28" a="1"/>
  <c r="BD124" i="28" s="1"/>
  <c r="BD60" i="28" a="1"/>
  <c r="BD60" i="28" s="1"/>
  <c r="BD4" i="28" a="1"/>
  <c r="BD4" i="28" s="1"/>
  <c r="BD12" i="28" a="1"/>
  <c r="BD12" i="28" s="1"/>
  <c r="BD20" i="28" a="1"/>
  <c r="BD20" i="28" s="1"/>
  <c r="BD92" i="28" a="1"/>
  <c r="BD92" i="28" s="1"/>
  <c r="BD28" i="28" a="1"/>
  <c r="BD28" i="28" s="1"/>
  <c r="BD112" i="28" a="1"/>
  <c r="BD112" i="28" s="1"/>
  <c r="BD128" i="28" a="1"/>
  <c r="BD128" i="28" s="1"/>
  <c r="BD8" i="28" a="1"/>
  <c r="BD8" i="28" s="1"/>
  <c r="BD80" i="28" a="1"/>
  <c r="BD80" i="28" s="1"/>
  <c r="BD88" i="28" a="1"/>
  <c r="BD88" i="28" s="1"/>
  <c r="BD32" i="28" a="1"/>
  <c r="BD32" i="28" s="1"/>
  <c r="M70" i="12"/>
  <c r="N78" i="12"/>
  <c r="AH50" i="12"/>
  <c r="L65" i="12"/>
  <c r="F34" i="12"/>
  <c r="G34" i="12" s="1"/>
  <c r="F50" i="12"/>
  <c r="G50" i="12" s="1"/>
  <c r="AZ50" i="12" s="1"/>
  <c r="AG65" i="12"/>
  <c r="L127" i="12"/>
  <c r="Z65" i="12"/>
  <c r="AZ65" i="12" s="1"/>
  <c r="AB65" i="12"/>
  <c r="F105" i="12"/>
  <c r="G105" i="12" s="1"/>
  <c r="AB105" i="12" s="1"/>
  <c r="F90" i="12"/>
  <c r="G90" i="12" s="1"/>
  <c r="AS90" i="12" s="1"/>
  <c r="AF90" i="12" s="1"/>
  <c r="F51" i="12"/>
  <c r="G51" i="12" s="1"/>
  <c r="AU51" i="12" s="1"/>
  <c r="F98" i="12"/>
  <c r="G98" i="12" s="1"/>
  <c r="N16" i="12"/>
  <c r="F59" i="12"/>
  <c r="G59" i="12" s="1"/>
  <c r="R59" i="12" s="1"/>
  <c r="N27" i="12"/>
  <c r="V65" i="12"/>
  <c r="AY65" i="12" s="1"/>
  <c r="L27" i="12"/>
  <c r="L81" i="12"/>
  <c r="M43" i="12"/>
  <c r="AG43" i="12" s="1"/>
  <c r="L89" i="12"/>
  <c r="N81" i="12"/>
  <c r="AG60" i="12"/>
  <c r="Y65" i="12"/>
  <c r="M57" i="12"/>
  <c r="L105" i="12"/>
  <c r="L26" i="12"/>
  <c r="M74" i="12"/>
  <c r="W65" i="12"/>
  <c r="N10" i="12"/>
  <c r="M26" i="12"/>
  <c r="AG26" i="12" s="1"/>
  <c r="N122" i="12"/>
  <c r="N38" i="12"/>
  <c r="F80" i="12"/>
  <c r="G80" i="12" s="1"/>
  <c r="Y80" i="12" s="1"/>
  <c r="L129" i="12"/>
  <c r="F22" i="12"/>
  <c r="G22" i="12" s="1"/>
  <c r="R22" i="12" s="1"/>
  <c r="AH12" i="12"/>
  <c r="N73" i="12"/>
  <c r="M129" i="12"/>
  <c r="N14" i="12"/>
  <c r="S65" i="12"/>
  <c r="AH30" i="12"/>
  <c r="M122" i="12"/>
  <c r="N65" i="12"/>
  <c r="L57" i="12"/>
  <c r="L126" i="12"/>
  <c r="N113" i="12"/>
  <c r="L74" i="12"/>
  <c r="AG30" i="12"/>
  <c r="F127" i="12"/>
  <c r="G127" i="12" s="1"/>
  <c r="Y127" i="12" s="1"/>
  <c r="M10" i="12"/>
  <c r="AG10" i="12" s="1"/>
  <c r="N89" i="12"/>
  <c r="N105" i="12"/>
  <c r="L78" i="12"/>
  <c r="L38" i="12"/>
  <c r="F72" i="12"/>
  <c r="G72" i="12" s="1"/>
  <c r="W72" i="12" s="1"/>
  <c r="F38" i="12"/>
  <c r="G38" i="12" s="1"/>
  <c r="R38" i="12" s="1"/>
  <c r="N59" i="12"/>
  <c r="F85" i="12"/>
  <c r="G85" i="12" s="1"/>
  <c r="S85" i="12" s="1"/>
  <c r="F39" i="12"/>
  <c r="G39" i="12" s="1"/>
  <c r="M59" i="12"/>
  <c r="AG59" i="12" s="1"/>
  <c r="F6" i="12"/>
  <c r="G6" i="12" s="1"/>
  <c r="P6" i="12" s="1"/>
  <c r="AH39" i="12"/>
  <c r="F41" i="12"/>
  <c r="G41" i="12" s="1"/>
  <c r="R41" i="12" s="1"/>
  <c r="M20" i="12"/>
  <c r="BA90" i="12"/>
  <c r="F75" i="12"/>
  <c r="G75" i="12" s="1"/>
  <c r="S75" i="12" s="1"/>
  <c r="AH15" i="12"/>
  <c r="F60" i="12"/>
  <c r="G60" i="12" s="1"/>
  <c r="AA60" i="12" s="1"/>
  <c r="N20" i="12"/>
  <c r="M3" i="12"/>
  <c r="L3" i="12"/>
  <c r="F25" i="12"/>
  <c r="G25" i="12" s="1"/>
  <c r="Y25" i="12" s="1"/>
  <c r="F108" i="12"/>
  <c r="G108" i="12" s="1"/>
  <c r="R108" i="12" s="1"/>
  <c r="F45" i="12"/>
  <c r="G45" i="12" s="1"/>
  <c r="Y45" i="12" s="1"/>
  <c r="AG48" i="32"/>
  <c r="AG30" i="44"/>
  <c r="AV2" i="59"/>
  <c r="N96" i="59"/>
  <c r="L96" i="59"/>
  <c r="M96" i="59"/>
  <c r="AU40" i="59"/>
  <c r="W40" i="59"/>
  <c r="Q40" i="59"/>
  <c r="BA40" i="59" s="1"/>
  <c r="M109" i="59"/>
  <c r="L109" i="59"/>
  <c r="N109" i="59"/>
  <c r="L121" i="59"/>
  <c r="N121" i="59"/>
  <c r="M121" i="59"/>
  <c r="L72" i="59"/>
  <c r="N72" i="59"/>
  <c r="M72" i="59"/>
  <c r="M56" i="59"/>
  <c r="AG56" i="59" s="1"/>
  <c r="L56" i="59"/>
  <c r="N56" i="59"/>
  <c r="L73" i="59"/>
  <c r="M49" i="59"/>
  <c r="V128" i="59"/>
  <c r="AY128" i="59" s="1"/>
  <c r="W125" i="59"/>
  <c r="Z100" i="59"/>
  <c r="AZ100" i="59" s="1"/>
  <c r="M81" i="59"/>
  <c r="L14" i="59"/>
  <c r="A104" i="59"/>
  <c r="U100" i="59"/>
  <c r="S78" i="59"/>
  <c r="M73" i="59"/>
  <c r="L97" i="59"/>
  <c r="Y120" i="59"/>
  <c r="S39" i="59"/>
  <c r="N49" i="59"/>
  <c r="F32" i="59"/>
  <c r="G32" i="59" s="1"/>
  <c r="A6" i="59"/>
  <c r="Y125" i="59"/>
  <c r="N112" i="59"/>
  <c r="Q100" i="59"/>
  <c r="BA100" i="59" s="1"/>
  <c r="S80" i="59"/>
  <c r="N81" i="59"/>
  <c r="A41" i="59"/>
  <c r="AA73" i="59"/>
  <c r="M14" i="59"/>
  <c r="AH6" i="59"/>
  <c r="A38" i="59"/>
  <c r="F121" i="59"/>
  <c r="G121" i="59" s="1"/>
  <c r="A25" i="59"/>
  <c r="AB100" i="59"/>
  <c r="Q78" i="59"/>
  <c r="BA78" i="59" s="1"/>
  <c r="BB78" i="59" s="1"/>
  <c r="P8" i="59"/>
  <c r="V120" i="59"/>
  <c r="AY120" i="59" s="1"/>
  <c r="F24" i="59"/>
  <c r="G24" i="59" s="1"/>
  <c r="AH32" i="59"/>
  <c r="P120" i="59"/>
  <c r="D112" i="59"/>
  <c r="P128" i="59"/>
  <c r="L112" i="59"/>
  <c r="F79" i="59"/>
  <c r="G79" i="59" s="1"/>
  <c r="R79" i="59" s="1"/>
  <c r="AH25" i="59"/>
  <c r="F71" i="59"/>
  <c r="G71" i="59" s="1"/>
  <c r="A129" i="59"/>
  <c r="AS120" i="59"/>
  <c r="AF120" i="59" s="1"/>
  <c r="A26" i="59"/>
  <c r="P78" i="59"/>
  <c r="AH56" i="59"/>
  <c r="N58" i="59"/>
  <c r="N80" i="59"/>
  <c r="L105" i="59"/>
  <c r="V81" i="59"/>
  <c r="AY81" i="59" s="1"/>
  <c r="AA120" i="59"/>
  <c r="L57" i="59"/>
  <c r="N22" i="59"/>
  <c r="Z120" i="59"/>
  <c r="AZ120" i="59" s="1"/>
  <c r="M127" i="59"/>
  <c r="R125" i="59"/>
  <c r="AS73" i="59"/>
  <c r="AF73" i="59" s="1"/>
  <c r="AH65" i="59"/>
  <c r="F101" i="59"/>
  <c r="G101" i="59" s="1"/>
  <c r="F72" i="59"/>
  <c r="G72" i="59" s="1"/>
  <c r="AE72" i="59" s="1" a="1"/>
  <c r="AE72" i="59" s="1"/>
  <c r="AD72" i="59" s="1"/>
  <c r="AC72" i="59" s="1"/>
  <c r="A105" i="59"/>
  <c r="M105" i="59"/>
  <c r="R120" i="59"/>
  <c r="M22" i="59"/>
  <c r="AG22" i="59" s="1"/>
  <c r="W120" i="59"/>
  <c r="N65" i="59"/>
  <c r="Y88" i="59"/>
  <c r="AB120" i="59"/>
  <c r="L127" i="59"/>
  <c r="M57" i="59"/>
  <c r="AG57" i="59" s="1"/>
  <c r="AH48" i="59"/>
  <c r="AB84" i="59"/>
  <c r="W90" i="59"/>
  <c r="Z28" i="59"/>
  <c r="AZ28" i="59" s="1"/>
  <c r="D65" i="59"/>
  <c r="R100" i="59"/>
  <c r="F65" i="59"/>
  <c r="G65" i="59" s="1"/>
  <c r="N89" i="59"/>
  <c r="F92" i="59"/>
  <c r="G92" i="59" s="1"/>
  <c r="F113" i="59"/>
  <c r="G113" i="59" s="1"/>
  <c r="S81" i="59"/>
  <c r="M89" i="59"/>
  <c r="D73" i="59"/>
  <c r="AH16" i="59"/>
  <c r="D120" i="59"/>
  <c r="N64" i="59"/>
  <c r="F22" i="59"/>
  <c r="G22" i="59" s="1"/>
  <c r="F75" i="59"/>
  <c r="G75" i="59" s="1"/>
  <c r="AG72" i="59"/>
  <c r="L2" i="12"/>
  <c r="M2" i="12"/>
  <c r="N2" i="12"/>
  <c r="M23" i="12"/>
  <c r="N23" i="12"/>
  <c r="L23" i="12"/>
  <c r="Y64" i="12"/>
  <c r="U64" i="12"/>
  <c r="V64" i="12"/>
  <c r="AY64" i="12" s="1"/>
  <c r="AU64" i="12"/>
  <c r="Z64" i="12"/>
  <c r="AZ64" i="12" s="1"/>
  <c r="M96" i="12"/>
  <c r="F74" i="12"/>
  <c r="G74" i="12" s="1"/>
  <c r="AZ74" i="12" s="1"/>
  <c r="V15" i="12"/>
  <c r="AY15" i="12" s="1"/>
  <c r="F28" i="12"/>
  <c r="G28" i="12" s="1"/>
  <c r="AU28" i="12" s="1"/>
  <c r="AH27" i="12"/>
  <c r="M92" i="12"/>
  <c r="M124" i="12"/>
  <c r="M45" i="12"/>
  <c r="AG45" i="12" s="1"/>
  <c r="M127" i="12"/>
  <c r="L63" i="12"/>
  <c r="M7" i="12"/>
  <c r="M87" i="12"/>
  <c r="M120" i="12"/>
  <c r="F27" i="12"/>
  <c r="G27" i="12" s="1"/>
  <c r="V27" i="12" s="1"/>
  <c r="AY27" i="12" s="1"/>
  <c r="AH59" i="12"/>
  <c r="F128" i="12"/>
  <c r="G128" i="12" s="1"/>
  <c r="Q128" i="12" s="1"/>
  <c r="BA128" i="12" s="1"/>
  <c r="L49" i="12"/>
  <c r="N96" i="12"/>
  <c r="M56" i="12"/>
  <c r="AH22" i="12"/>
  <c r="F43" i="12"/>
  <c r="G43" i="12" s="1"/>
  <c r="U43" i="12" s="1"/>
  <c r="M24" i="12"/>
  <c r="F82" i="12"/>
  <c r="G82" i="12" s="1"/>
  <c r="F4" i="12"/>
  <c r="G4" i="12" s="1"/>
  <c r="AU4" i="12" s="1"/>
  <c r="F21" i="12"/>
  <c r="G21" i="12" s="1"/>
  <c r="AH28" i="12"/>
  <c r="M49" i="12"/>
  <c r="AG49" i="12" s="1"/>
  <c r="L56" i="12"/>
  <c r="M25" i="12"/>
  <c r="AH20" i="12"/>
  <c r="M37" i="12"/>
  <c r="F35" i="12"/>
  <c r="G35" i="12" s="1"/>
  <c r="U35" i="12" s="1"/>
  <c r="L80" i="12"/>
  <c r="L25" i="12"/>
  <c r="M84" i="12"/>
  <c r="F20" i="12"/>
  <c r="G20" i="12" s="1"/>
  <c r="AB20" i="12" s="1"/>
  <c r="M112" i="12"/>
  <c r="AH44" i="12"/>
  <c r="N84" i="12"/>
  <c r="F30" i="12"/>
  <c r="G30" i="12" s="1"/>
  <c r="N43" i="12"/>
  <c r="N112" i="12"/>
  <c r="F96" i="12"/>
  <c r="G96" i="12" s="1"/>
  <c r="AB96" i="12" s="1"/>
  <c r="F33" i="12"/>
  <c r="G33" i="12" s="1"/>
  <c r="Z33" i="12" s="1"/>
  <c r="AZ33" i="12" s="1"/>
  <c r="F44" i="12"/>
  <c r="G44" i="12" s="1"/>
  <c r="W44" i="12" s="1"/>
  <c r="F117" i="12"/>
  <c r="G117" i="12" s="1"/>
  <c r="Z117" i="12" s="1"/>
  <c r="AZ117" i="12" s="1"/>
  <c r="AH45" i="12"/>
  <c r="F84" i="12"/>
  <c r="G84" i="12" s="1"/>
  <c r="AE84" i="12" s="1" a="1"/>
  <c r="AE84" i="12" s="1"/>
  <c r="N80" i="12"/>
  <c r="N92" i="12"/>
  <c r="L124" i="12"/>
  <c r="M63" i="12"/>
  <c r="AG63" i="12" s="1"/>
  <c r="AH51" i="12"/>
  <c r="L7" i="12"/>
  <c r="F120" i="12"/>
  <c r="G120" i="12" s="1"/>
  <c r="Q120" i="12" s="1"/>
  <c r="BA120" i="12" s="1"/>
  <c r="BB120" i="12" s="1"/>
  <c r="F103" i="12"/>
  <c r="G103" i="12" s="1"/>
  <c r="S103" i="12" s="1"/>
  <c r="AH35" i="12"/>
  <c r="M26" i="28"/>
  <c r="L26" i="28"/>
  <c r="BD30" i="28" s="1" a="1"/>
  <c r="BD30" i="28" s="1"/>
  <c r="V99" i="28"/>
  <c r="AY99" i="28" s="1"/>
  <c r="P99" i="28"/>
  <c r="R99" i="28"/>
  <c r="Q99" i="28"/>
  <c r="BA99" i="28" s="1"/>
  <c r="W99" i="28"/>
  <c r="S99" i="28"/>
  <c r="L96" i="28"/>
  <c r="BD93" i="28" s="1" a="1"/>
  <c r="BD93" i="28" s="1"/>
  <c r="M96" i="28"/>
  <c r="N96" i="28"/>
  <c r="M111" i="28"/>
  <c r="N111" i="28"/>
  <c r="L111" i="28"/>
  <c r="BD106" i="28" s="1" a="1"/>
  <c r="BD106" i="28" s="1"/>
  <c r="W94" i="28"/>
  <c r="AB94" i="28"/>
  <c r="Z94" i="28"/>
  <c r="AZ94" i="28" s="1"/>
  <c r="U94" i="28"/>
  <c r="AE94" i="28" a="1"/>
  <c r="AE94" i="28" s="1"/>
  <c r="AA94" i="28"/>
  <c r="S94" i="28"/>
  <c r="Y94" i="28"/>
  <c r="Y128" i="28"/>
  <c r="Q128" i="28"/>
  <c r="BA128" i="28" s="1"/>
  <c r="Z128" i="28"/>
  <c r="AZ128" i="28" s="1"/>
  <c r="W128" i="28"/>
  <c r="AB128" i="28"/>
  <c r="P128" i="28"/>
  <c r="R128" i="28"/>
  <c r="V128" i="28"/>
  <c r="AY128" i="28" s="1"/>
  <c r="Z73" i="28"/>
  <c r="AZ73" i="28" s="1"/>
  <c r="V73" i="28"/>
  <c r="AY73" i="28" s="1"/>
  <c r="U73" i="28"/>
  <c r="R73" i="28"/>
  <c r="P41" i="28"/>
  <c r="Z41" i="28"/>
  <c r="AZ41" i="28" s="1"/>
  <c r="R41" i="28"/>
  <c r="F26" i="28"/>
  <c r="G26" i="28" s="1"/>
  <c r="V26" i="28" s="1"/>
  <c r="AY26" i="28" s="1"/>
  <c r="M32" i="28"/>
  <c r="AE47" i="28" a="1"/>
  <c r="AE47" i="28" s="1"/>
  <c r="F21" i="28"/>
  <c r="G21" i="28" s="1"/>
  <c r="V21" i="28" s="1"/>
  <c r="AY21" i="28" s="1"/>
  <c r="S37" i="28"/>
  <c r="L87" i="28"/>
  <c r="BD82" i="28" s="1" a="1"/>
  <c r="BD82" i="28" s="1"/>
  <c r="F66" i="28"/>
  <c r="G66" i="28" s="1"/>
  <c r="W66" i="28" s="1"/>
  <c r="AA47" i="28"/>
  <c r="M94" i="28"/>
  <c r="Q71" i="28"/>
  <c r="BA71" i="28" s="1"/>
  <c r="Z102" i="28"/>
  <c r="AZ102" i="28" s="1"/>
  <c r="F35" i="28"/>
  <c r="G35" i="28" s="1"/>
  <c r="R35" i="28" s="1"/>
  <c r="AH34" i="28"/>
  <c r="AH12" i="28"/>
  <c r="AA79" i="28"/>
  <c r="AH50" i="28"/>
  <c r="AU45" i="28"/>
  <c r="N112" i="28"/>
  <c r="V47" i="28"/>
  <c r="AY47" i="28" s="1"/>
  <c r="L41" i="28"/>
  <c r="BD41" i="28" s="1" a="1"/>
  <c r="BD41" i="28" s="1"/>
  <c r="L24" i="28"/>
  <c r="AA37" i="28"/>
  <c r="AE79" i="28" a="1"/>
  <c r="AE79" i="28" s="1"/>
  <c r="Y47" i="28"/>
  <c r="P10" i="28"/>
  <c r="S71" i="28"/>
  <c r="N57" i="28"/>
  <c r="S7" i="28"/>
  <c r="N103" i="28"/>
  <c r="F12" i="28"/>
  <c r="G12" i="28" s="1"/>
  <c r="F34" i="28"/>
  <c r="G34" i="28" s="1"/>
  <c r="AG22" i="28"/>
  <c r="F42" i="28"/>
  <c r="G42" i="28" s="1"/>
  <c r="AE45" i="28" a="1"/>
  <c r="AE45" i="28" s="1"/>
  <c r="AH49" i="28"/>
  <c r="N15" i="28"/>
  <c r="N10" i="28"/>
  <c r="N118" i="28"/>
  <c r="P54" i="28"/>
  <c r="N41" i="28"/>
  <c r="N24" i="28"/>
  <c r="M33" i="28"/>
  <c r="Y37" i="28"/>
  <c r="AB79" i="28"/>
  <c r="AH58" i="28"/>
  <c r="AB47" i="28"/>
  <c r="R37" i="28"/>
  <c r="S16" i="28"/>
  <c r="AB71" i="28"/>
  <c r="Y7" i="28"/>
  <c r="AH33" i="28"/>
  <c r="Y69" i="28"/>
  <c r="W37" i="28"/>
  <c r="AG21" i="28"/>
  <c r="AG6" i="28"/>
  <c r="L36" i="28"/>
  <c r="BD36" i="28" s="1" a="1"/>
  <c r="BD36" i="28" s="1"/>
  <c r="AA91" i="28"/>
  <c r="R71" i="28"/>
  <c r="F49" i="28"/>
  <c r="G49" i="28" s="1"/>
  <c r="R49" i="28" s="1"/>
  <c r="L15" i="28"/>
  <c r="BD10" i="28" s="1" a="1"/>
  <c r="BD10" i="28" s="1"/>
  <c r="L10" i="28"/>
  <c r="BD14" i="28" s="1" a="1"/>
  <c r="BD14" i="28" s="1"/>
  <c r="M118" i="28"/>
  <c r="AB54" i="28"/>
  <c r="Q10" i="28"/>
  <c r="BA10" i="28" s="1"/>
  <c r="Z47" i="28"/>
  <c r="AZ47" i="28" s="1"/>
  <c r="L16" i="28"/>
  <c r="BD13" i="28" s="1" a="1"/>
  <c r="BD13" i="28" s="1"/>
  <c r="AB65" i="28"/>
  <c r="F43" i="28"/>
  <c r="G43" i="28" s="1"/>
  <c r="S43" i="28" s="1"/>
  <c r="AA8" i="28"/>
  <c r="F33" i="28"/>
  <c r="G33" i="28" s="1"/>
  <c r="Z52" i="28"/>
  <c r="AZ52" i="28" s="1"/>
  <c r="F123" i="28"/>
  <c r="G123" i="28" s="1"/>
  <c r="AB91" i="28"/>
  <c r="N36" i="28"/>
  <c r="AH21" i="28"/>
  <c r="N87" i="28"/>
  <c r="P94" i="28"/>
  <c r="L103" i="28"/>
  <c r="BD98" i="28" s="1" a="1"/>
  <c r="BD98" i="28" s="1"/>
  <c r="R32" i="28"/>
  <c r="Y79" i="28"/>
  <c r="AU7" i="28"/>
  <c r="N99" i="28"/>
  <c r="P16" i="28"/>
  <c r="S10" i="28"/>
  <c r="R65" i="28"/>
  <c r="AH65" i="28"/>
  <c r="N49" i="28"/>
  <c r="Y65" i="28"/>
  <c r="F58" i="28"/>
  <c r="G58" i="28" s="1"/>
  <c r="F57" i="28"/>
  <c r="G57" i="28" s="1"/>
  <c r="AH57" i="28"/>
  <c r="N48" i="30"/>
  <c r="M48" i="30"/>
  <c r="L48" i="30"/>
  <c r="S44" i="30"/>
  <c r="R44" i="30"/>
  <c r="N118" i="30"/>
  <c r="L118" i="30"/>
  <c r="M118" i="30"/>
  <c r="L71" i="30"/>
  <c r="M71" i="30"/>
  <c r="N71" i="30"/>
  <c r="M31" i="30"/>
  <c r="AG31" i="30" s="1"/>
  <c r="N31" i="30"/>
  <c r="L31" i="30"/>
  <c r="P59" i="30"/>
  <c r="S59" i="30"/>
  <c r="R59" i="30"/>
  <c r="AU59" i="30"/>
  <c r="Q59" i="30"/>
  <c r="BA59" i="30" s="1"/>
  <c r="U59" i="30"/>
  <c r="Y59" i="30"/>
  <c r="M125" i="30"/>
  <c r="N125" i="30"/>
  <c r="L125" i="30"/>
  <c r="M104" i="30"/>
  <c r="L104" i="30"/>
  <c r="N104" i="30"/>
  <c r="L127" i="30"/>
  <c r="M96" i="30"/>
  <c r="Z58" i="30"/>
  <c r="AZ58" i="30" s="1"/>
  <c r="Z81" i="30"/>
  <c r="AZ81" i="30" s="1"/>
  <c r="M33" i="30"/>
  <c r="AG33" i="30" s="1"/>
  <c r="L73" i="30"/>
  <c r="Z112" i="30"/>
  <c r="AZ112" i="30" s="1"/>
  <c r="AB81" i="30"/>
  <c r="M73" i="30"/>
  <c r="M7" i="30"/>
  <c r="F20" i="30"/>
  <c r="G20" i="30" s="1"/>
  <c r="P26" i="30"/>
  <c r="Q112" i="30"/>
  <c r="BA112" i="30" s="1"/>
  <c r="R81" i="30"/>
  <c r="AA112" i="30"/>
  <c r="N126" i="30"/>
  <c r="F111" i="30"/>
  <c r="G111" i="30" s="1"/>
  <c r="M124" i="30"/>
  <c r="L95" i="30"/>
  <c r="Q81" i="30"/>
  <c r="BA81" i="30" s="1"/>
  <c r="N64" i="30"/>
  <c r="L56" i="30"/>
  <c r="M40" i="30"/>
  <c r="AH4" i="30"/>
  <c r="F14" i="30"/>
  <c r="G14" i="30" s="1"/>
  <c r="F43" i="30"/>
  <c r="G43" i="30" s="1"/>
  <c r="AA43" i="30" s="1"/>
  <c r="R26" i="30"/>
  <c r="N96" i="30"/>
  <c r="AG14" i="30"/>
  <c r="F128" i="30"/>
  <c r="G128" i="30" s="1"/>
  <c r="S26" i="30"/>
  <c r="R112" i="30"/>
  <c r="AS81" i="30"/>
  <c r="AF81" i="30" s="1"/>
  <c r="AE4" i="30" a="1"/>
  <c r="AE4" i="30" s="1"/>
  <c r="F121" i="30"/>
  <c r="G121" i="30" s="1"/>
  <c r="AA121" i="30" s="1"/>
  <c r="F119" i="30"/>
  <c r="G119" i="30" s="1"/>
  <c r="F113" i="30"/>
  <c r="G113" i="30" s="1"/>
  <c r="L103" i="30"/>
  <c r="L81" i="30"/>
  <c r="M95" i="30"/>
  <c r="Y81" i="30"/>
  <c r="N40" i="30"/>
  <c r="F6" i="30"/>
  <c r="G6" i="30" s="1"/>
  <c r="L24" i="30"/>
  <c r="F68" i="30"/>
  <c r="G68" i="30" s="1"/>
  <c r="W68" i="30" s="1"/>
  <c r="N80" i="30"/>
  <c r="AH2" i="30"/>
  <c r="L124" i="30"/>
  <c r="AA103" i="30"/>
  <c r="AB26" i="30"/>
  <c r="S112" i="30"/>
  <c r="S81" i="30"/>
  <c r="AA15" i="30"/>
  <c r="AB125" i="30"/>
  <c r="R103" i="30"/>
  <c r="W81" i="30"/>
  <c r="M81" i="30"/>
  <c r="M65" i="30"/>
  <c r="AG65" i="30" s="1"/>
  <c r="L39" i="30"/>
  <c r="F67" i="30"/>
  <c r="G67" i="30" s="1"/>
  <c r="U76" i="30"/>
  <c r="AA26" i="30"/>
  <c r="F2" i="30"/>
  <c r="G2" i="30" s="1"/>
  <c r="F95" i="30"/>
  <c r="G95" i="30" s="1"/>
  <c r="F89" i="30"/>
  <c r="G89" i="30" s="1"/>
  <c r="Q26" i="30"/>
  <c r="BA26" i="30" s="1"/>
  <c r="AB112" i="30"/>
  <c r="U81" i="30"/>
  <c r="N117" i="30"/>
  <c r="L119" i="30"/>
  <c r="W103" i="30"/>
  <c r="L87" i="30"/>
  <c r="M63" i="30"/>
  <c r="AG63" i="30" s="1"/>
  <c r="M39" i="30"/>
  <c r="M80" i="30"/>
  <c r="AH28" i="30"/>
  <c r="S35" i="30"/>
  <c r="L111" i="30"/>
  <c r="N88" i="30"/>
  <c r="N24" i="30"/>
  <c r="AB35" i="30"/>
  <c r="AB15" i="30"/>
  <c r="M127" i="30"/>
  <c r="S103" i="30"/>
  <c r="N65" i="30"/>
  <c r="F74" i="30"/>
  <c r="G74" i="30" s="1"/>
  <c r="P58" i="30"/>
  <c r="N16" i="30"/>
  <c r="AH6" i="30"/>
  <c r="F28" i="30"/>
  <c r="G28" i="30" s="1"/>
  <c r="Z28" i="30" s="1"/>
  <c r="AZ28" i="30" s="1"/>
  <c r="F82" i="30"/>
  <c r="G82" i="30" s="1"/>
  <c r="F76" i="30"/>
  <c r="G76" i="30" s="1"/>
  <c r="Y34" i="31"/>
  <c r="AU34" i="31"/>
  <c r="V34" i="31"/>
  <c r="AY34" i="31" s="1"/>
  <c r="Q34" i="31"/>
  <c r="BA34" i="31" s="1"/>
  <c r="P34" i="31"/>
  <c r="L104" i="31"/>
  <c r="N104" i="31"/>
  <c r="M104" i="31"/>
  <c r="N10" i="31"/>
  <c r="M10" i="31"/>
  <c r="L10" i="31"/>
  <c r="M126" i="31"/>
  <c r="N126" i="31"/>
  <c r="L126" i="31"/>
  <c r="M55" i="31"/>
  <c r="AG55" i="31" s="1"/>
  <c r="W55" i="31"/>
  <c r="Y55" i="31"/>
  <c r="N55" i="31"/>
  <c r="L55" i="31"/>
  <c r="AB55" i="31"/>
  <c r="AA55" i="31"/>
  <c r="N31" i="31"/>
  <c r="L31" i="31"/>
  <c r="M31" i="31"/>
  <c r="N128" i="31"/>
  <c r="L128" i="31"/>
  <c r="M128" i="31"/>
  <c r="N120" i="31"/>
  <c r="L120" i="31"/>
  <c r="M120" i="31"/>
  <c r="L80" i="31"/>
  <c r="M80" i="31"/>
  <c r="N80" i="31"/>
  <c r="Y85" i="31"/>
  <c r="Z85" i="31"/>
  <c r="AZ85" i="31" s="1"/>
  <c r="AB63" i="31"/>
  <c r="Y64" i="31"/>
  <c r="AA16" i="31"/>
  <c r="Y102" i="31"/>
  <c r="U108" i="31"/>
  <c r="AE63" i="31" a="1"/>
  <c r="AE63" i="31" s="1"/>
  <c r="M63" i="31"/>
  <c r="P12" i="31"/>
  <c r="U85" i="31"/>
  <c r="W28" i="31"/>
  <c r="Z54" i="31"/>
  <c r="AZ54" i="31" s="1"/>
  <c r="U54" i="31"/>
  <c r="AA111" i="31"/>
  <c r="AU64" i="31"/>
  <c r="U64" i="31"/>
  <c r="Z63" i="31"/>
  <c r="AZ63" i="31" s="1"/>
  <c r="P120" i="31"/>
  <c r="R102" i="31"/>
  <c r="P102" i="31"/>
  <c r="W108" i="31"/>
  <c r="W21" i="31"/>
  <c r="Z77" i="31"/>
  <c r="AZ77" i="31" s="1"/>
  <c r="AA77" i="31"/>
  <c r="F105" i="31"/>
  <c r="G105" i="31" s="1"/>
  <c r="M102" i="31"/>
  <c r="N58" i="31"/>
  <c r="L43" i="31"/>
  <c r="F49" i="31"/>
  <c r="G49" i="31" s="1"/>
  <c r="N94" i="31"/>
  <c r="N42" i="31"/>
  <c r="AH25" i="31"/>
  <c r="L19" i="31"/>
  <c r="AB85" i="31"/>
  <c r="V28" i="31"/>
  <c r="AY28" i="31" s="1"/>
  <c r="U28" i="31"/>
  <c r="Y54" i="31"/>
  <c r="U63" i="31"/>
  <c r="AE64" i="31" a="1"/>
  <c r="AE64" i="31" s="1"/>
  <c r="V120" i="31"/>
  <c r="AY120" i="31" s="1"/>
  <c r="S102" i="31"/>
  <c r="Q102" i="31"/>
  <c r="BA102" i="31" s="1"/>
  <c r="Y108" i="31"/>
  <c r="V76" i="31"/>
  <c r="AY76" i="31" s="1"/>
  <c r="W76" i="31"/>
  <c r="AU21" i="31"/>
  <c r="P103" i="31"/>
  <c r="Z32" i="31"/>
  <c r="AZ32" i="31" s="1"/>
  <c r="Z112" i="31"/>
  <c r="AZ112" i="31" s="1"/>
  <c r="AB112" i="31"/>
  <c r="AB77" i="31"/>
  <c r="S77" i="31"/>
  <c r="F104" i="31"/>
  <c r="G104" i="31" s="1"/>
  <c r="N72" i="31"/>
  <c r="M43" i="31"/>
  <c r="V55" i="31"/>
  <c r="AY55" i="31" s="1"/>
  <c r="BB55" i="31" s="1"/>
  <c r="AG38" i="31"/>
  <c r="F8" i="31"/>
  <c r="G8" i="31" s="1"/>
  <c r="AB8" i="31" s="1"/>
  <c r="F129" i="31"/>
  <c r="G129" i="31" s="1"/>
  <c r="V129" i="31" s="1"/>
  <c r="AY129" i="31" s="1"/>
  <c r="AH30" i="31"/>
  <c r="Z64" i="31"/>
  <c r="AZ64" i="31" s="1"/>
  <c r="AE108" i="31" a="1"/>
  <c r="AE108" i="31" s="1"/>
  <c r="Q21" i="31"/>
  <c r="BA21" i="31" s="1"/>
  <c r="M19" i="31"/>
  <c r="AE28" i="31" a="1"/>
  <c r="AE28" i="31" s="1"/>
  <c r="S85" i="31"/>
  <c r="P54" i="31"/>
  <c r="AA64" i="31"/>
  <c r="Q63" i="31"/>
  <c r="BA63" i="31" s="1"/>
  <c r="AA102" i="31"/>
  <c r="Z108" i="31"/>
  <c r="AZ108" i="31" s="1"/>
  <c r="AE77" i="31" a="1"/>
  <c r="AE77" i="31" s="1"/>
  <c r="U77" i="31"/>
  <c r="M3" i="31"/>
  <c r="AG3" i="31" s="1"/>
  <c r="Z28" i="31"/>
  <c r="AZ28" i="31" s="1"/>
  <c r="W20" i="31"/>
  <c r="AG9" i="31"/>
  <c r="AG25" i="31"/>
  <c r="Q54" i="31"/>
  <c r="BA54" i="31" s="1"/>
  <c r="W54" i="31"/>
  <c r="W64" i="31"/>
  <c r="V63" i="31"/>
  <c r="AY63" i="31" s="1"/>
  <c r="P39" i="31"/>
  <c r="P16" i="31"/>
  <c r="U120" i="31"/>
  <c r="V102" i="31"/>
  <c r="AY102" i="31" s="1"/>
  <c r="U102" i="31"/>
  <c r="AB108" i="31"/>
  <c r="Z76" i="31"/>
  <c r="AZ76" i="31" s="1"/>
  <c r="Z124" i="31"/>
  <c r="AZ124" i="31" s="1"/>
  <c r="AU32" i="31"/>
  <c r="V112" i="31"/>
  <c r="AY112" i="31" s="1"/>
  <c r="AU63" i="31"/>
  <c r="P77" i="31"/>
  <c r="W77" i="31"/>
  <c r="L110" i="31"/>
  <c r="M86" i="31"/>
  <c r="F86" i="31"/>
  <c r="G86" i="31" s="1"/>
  <c r="AB86" i="31" s="1"/>
  <c r="M71" i="31"/>
  <c r="L72" i="31"/>
  <c r="P55" i="31"/>
  <c r="R68" i="31"/>
  <c r="L33" i="31"/>
  <c r="M8" i="31"/>
  <c r="AG8" i="31" s="1"/>
  <c r="Y22" i="31"/>
  <c r="AG6" i="31"/>
  <c r="V22" i="31"/>
  <c r="AY22" i="31" s="1"/>
  <c r="M113" i="31"/>
  <c r="M18" i="31"/>
  <c r="F56" i="31"/>
  <c r="G56" i="31" s="1"/>
  <c r="AG34" i="31"/>
  <c r="F106" i="31"/>
  <c r="G106" i="31" s="1"/>
  <c r="N20" i="31"/>
  <c r="M24" i="31"/>
  <c r="U20" i="31"/>
  <c r="AH41" i="31"/>
  <c r="L2" i="31"/>
  <c r="V85" i="31"/>
  <c r="AY85" i="31" s="1"/>
  <c r="W85" i="31"/>
  <c r="AA54" i="31"/>
  <c r="AU54" i="31"/>
  <c r="L129" i="31"/>
  <c r="R63" i="31"/>
  <c r="AB16" i="31"/>
  <c r="W102" i="31"/>
  <c r="W60" i="31"/>
  <c r="F123" i="31"/>
  <c r="G123" i="31" s="1"/>
  <c r="P123" i="31" s="1"/>
  <c r="F118" i="31"/>
  <c r="G118" i="31" s="1"/>
  <c r="F48" i="31"/>
  <c r="G48" i="31" s="1"/>
  <c r="W68" i="31"/>
  <c r="P22" i="31"/>
  <c r="N113" i="31"/>
  <c r="AH62" i="31"/>
  <c r="Y26" i="32"/>
  <c r="R26" i="32"/>
  <c r="Z26" i="32"/>
  <c r="AZ26" i="32" s="1"/>
  <c r="AA26" i="32"/>
  <c r="L87" i="32"/>
  <c r="N87" i="32"/>
  <c r="M87" i="32"/>
  <c r="M64" i="32"/>
  <c r="AG64" i="32" s="1"/>
  <c r="N64" i="32"/>
  <c r="L64" i="32"/>
  <c r="N8" i="32"/>
  <c r="L8" i="32"/>
  <c r="M8" i="32"/>
  <c r="N118" i="32"/>
  <c r="L118" i="32"/>
  <c r="M118" i="32"/>
  <c r="L94" i="32"/>
  <c r="N94" i="32"/>
  <c r="S113" i="32"/>
  <c r="AA113" i="32"/>
  <c r="P113" i="32"/>
  <c r="U113" i="32"/>
  <c r="U56" i="32"/>
  <c r="P56" i="32"/>
  <c r="R56" i="32"/>
  <c r="AU56" i="32"/>
  <c r="AA56" i="32"/>
  <c r="L69" i="32"/>
  <c r="M69" i="32"/>
  <c r="N69" i="32"/>
  <c r="R69" i="32"/>
  <c r="L45" i="32"/>
  <c r="M45" i="32"/>
  <c r="N45" i="32"/>
  <c r="Z45" i="32"/>
  <c r="AZ45" i="32" s="1"/>
  <c r="R34" i="32"/>
  <c r="S28" i="32"/>
  <c r="L65" i="32"/>
  <c r="L55" i="32"/>
  <c r="N120" i="32"/>
  <c r="V9" i="32"/>
  <c r="AY9" i="32" s="1"/>
  <c r="AB128" i="32"/>
  <c r="AU59" i="32"/>
  <c r="N80" i="32"/>
  <c r="L48" i="32"/>
  <c r="AH54" i="32"/>
  <c r="R120" i="32"/>
  <c r="AU4" i="32"/>
  <c r="Q18" i="32"/>
  <c r="BA18" i="32" s="1"/>
  <c r="BB18" i="32" s="1"/>
  <c r="Y106" i="32"/>
  <c r="AA106" i="32"/>
  <c r="U128" i="32"/>
  <c r="U34" i="32"/>
  <c r="Q128" i="32"/>
  <c r="BA128" i="32" s="1"/>
  <c r="P28" i="32"/>
  <c r="W105" i="32"/>
  <c r="P119" i="32"/>
  <c r="M111" i="32"/>
  <c r="W107" i="32"/>
  <c r="L80" i="32"/>
  <c r="AH46" i="32"/>
  <c r="AA45" i="32"/>
  <c r="L49" i="32"/>
  <c r="U38" i="32"/>
  <c r="AH14" i="32"/>
  <c r="S27" i="32"/>
  <c r="R22" i="32"/>
  <c r="Z22" i="32"/>
  <c r="AZ22" i="32" s="1"/>
  <c r="L7" i="32"/>
  <c r="M9" i="32"/>
  <c r="N18" i="32"/>
  <c r="F31" i="32"/>
  <c r="G31" i="32" s="1"/>
  <c r="AH38" i="32"/>
  <c r="F43" i="32"/>
  <c r="G43" i="32" s="1"/>
  <c r="F52" i="32"/>
  <c r="G52" i="32" s="1"/>
  <c r="Q52" i="32" s="1"/>
  <c r="BA52" i="32" s="1"/>
  <c r="F68" i="32"/>
  <c r="G68" i="32" s="1"/>
  <c r="F70" i="32"/>
  <c r="G70" i="32" s="1"/>
  <c r="V28" i="32"/>
  <c r="AY28" i="32" s="1"/>
  <c r="U69" i="32"/>
  <c r="F62" i="32"/>
  <c r="G62" i="32" s="1"/>
  <c r="AA62" i="32" s="1"/>
  <c r="Y4" i="32"/>
  <c r="W128" i="32"/>
  <c r="R106" i="32"/>
  <c r="Q120" i="32"/>
  <c r="BA120" i="32" s="1"/>
  <c r="BB120" i="32" s="1"/>
  <c r="P120" i="32"/>
  <c r="Q28" i="32"/>
  <c r="BA28" i="32" s="1"/>
  <c r="Z119" i="32"/>
  <c r="AZ119" i="32" s="1"/>
  <c r="N86" i="32"/>
  <c r="M96" i="32"/>
  <c r="M49" i="32"/>
  <c r="AG49" i="32" s="1"/>
  <c r="AU38" i="32"/>
  <c r="N39" i="32"/>
  <c r="M42" i="32"/>
  <c r="AG42" i="32" s="1"/>
  <c r="AU27" i="32"/>
  <c r="AH31" i="32"/>
  <c r="S22" i="32"/>
  <c r="N7" i="32"/>
  <c r="N9" i="32"/>
  <c r="F14" i="32"/>
  <c r="G14" i="32" s="1"/>
  <c r="AE14" i="32" s="1" a="1"/>
  <c r="AE14" i="32" s="1"/>
  <c r="AD14" i="32" s="1"/>
  <c r="AC14" i="32" s="1"/>
  <c r="Y13" i="32"/>
  <c r="R5" i="32"/>
  <c r="L120" i="32"/>
  <c r="F110" i="32"/>
  <c r="G110" i="32" s="1"/>
  <c r="W110" i="32" s="1"/>
  <c r="Z4" i="32"/>
  <c r="AZ4" i="32" s="1"/>
  <c r="AA128" i="32"/>
  <c r="U106" i="32"/>
  <c r="L102" i="32"/>
  <c r="N96" i="32"/>
  <c r="AB42" i="32"/>
  <c r="U45" i="32"/>
  <c r="M39" i="32"/>
  <c r="N42" i="32"/>
  <c r="M25" i="32"/>
  <c r="R27" i="32"/>
  <c r="U22" i="32"/>
  <c r="AH62" i="32"/>
  <c r="AG12" i="32"/>
  <c r="R4" i="32"/>
  <c r="V120" i="32"/>
  <c r="AY120" i="32" s="1"/>
  <c r="V106" i="32"/>
  <c r="AY106" i="32" s="1"/>
  <c r="AA119" i="32"/>
  <c r="L88" i="32"/>
  <c r="L24" i="32"/>
  <c r="R119" i="32"/>
  <c r="S45" i="32"/>
  <c r="U4" i="32"/>
  <c r="AU29" i="32"/>
  <c r="S120" i="32"/>
  <c r="AB106" i="32"/>
  <c r="AU6" i="32"/>
  <c r="S93" i="32"/>
  <c r="M119" i="32"/>
  <c r="M102" i="32"/>
  <c r="L78" i="32"/>
  <c r="M72" i="32"/>
  <c r="U42" i="32"/>
  <c r="V45" i="32"/>
  <c r="AY45" i="32" s="1"/>
  <c r="Y45" i="32"/>
  <c r="L25" i="32"/>
  <c r="AE22" i="32" a="1"/>
  <c r="AE22" i="32" s="1"/>
  <c r="AB45" i="32"/>
  <c r="AH3" i="32"/>
  <c r="AH19" i="32"/>
  <c r="AG46" i="32"/>
  <c r="F54" i="32"/>
  <c r="G54" i="32" s="1"/>
  <c r="P51" i="32"/>
  <c r="U11" i="32"/>
  <c r="R3" i="32"/>
  <c r="AB4" i="32"/>
  <c r="Z106" i="32"/>
  <c r="AZ106" i="32" s="1"/>
  <c r="BB106" i="32" s="1"/>
  <c r="AS106" i="32"/>
  <c r="AF106" i="32" s="1"/>
  <c r="L111" i="32"/>
  <c r="N93" i="32"/>
  <c r="R45" i="32"/>
  <c r="AA93" i="32"/>
  <c r="N119" i="32"/>
  <c r="M86" i="32"/>
  <c r="M78" i="32"/>
  <c r="N72" i="32"/>
  <c r="M40" i="32"/>
  <c r="M32" i="32"/>
  <c r="AG32" i="32" s="1"/>
  <c r="M33" i="32"/>
  <c r="AG33" i="32" s="1"/>
  <c r="F7" i="32"/>
  <c r="G7" i="32" s="1"/>
  <c r="AU7" i="32" s="1"/>
  <c r="AV8" i="32" s="1"/>
  <c r="V22" i="32"/>
  <c r="AY22" i="32" s="1"/>
  <c r="F76" i="32"/>
  <c r="G76" i="32" s="1"/>
  <c r="Y101" i="33"/>
  <c r="AA101" i="33"/>
  <c r="R101" i="33"/>
  <c r="AS101" i="33"/>
  <c r="AF101" i="33" s="1"/>
  <c r="Q101" i="33"/>
  <c r="BA101" i="33" s="1"/>
  <c r="Z101" i="33"/>
  <c r="AZ101" i="33" s="1"/>
  <c r="V101" i="33"/>
  <c r="AY101" i="33" s="1"/>
  <c r="P101" i="33"/>
  <c r="U101" i="33"/>
  <c r="AB101" i="33"/>
  <c r="S101" i="33"/>
  <c r="S20" i="33"/>
  <c r="AB20" i="33"/>
  <c r="Y20" i="33"/>
  <c r="R20" i="33"/>
  <c r="Q20" i="33"/>
  <c r="BA20" i="33" s="1"/>
  <c r="AA20" i="33"/>
  <c r="AU20" i="33"/>
  <c r="Z20" i="33"/>
  <c r="AZ20" i="33" s="1"/>
  <c r="W20" i="33"/>
  <c r="U20" i="33"/>
  <c r="V20" i="33"/>
  <c r="AY20" i="33" s="1"/>
  <c r="P20" i="33"/>
  <c r="S68" i="33"/>
  <c r="W68" i="33"/>
  <c r="V68" i="33"/>
  <c r="AY68" i="33" s="1"/>
  <c r="R68" i="33"/>
  <c r="Y68" i="33"/>
  <c r="AS68" i="33"/>
  <c r="AF68" i="33" s="1"/>
  <c r="AA68" i="33"/>
  <c r="M88" i="33"/>
  <c r="P120" i="33"/>
  <c r="AS84" i="33"/>
  <c r="AF84" i="33" s="1"/>
  <c r="V72" i="33"/>
  <c r="AY72" i="33" s="1"/>
  <c r="AA84" i="33"/>
  <c r="Y10" i="33"/>
  <c r="AB32" i="33"/>
  <c r="AA32" i="33"/>
  <c r="Y84" i="33"/>
  <c r="L56" i="33"/>
  <c r="AE43" i="33" a="1"/>
  <c r="AE43" i="33" s="1"/>
  <c r="W43" i="33"/>
  <c r="M14" i="33"/>
  <c r="L4" i="33"/>
  <c r="N47" i="33"/>
  <c r="AH50" i="33"/>
  <c r="F66" i="33"/>
  <c r="G66" i="33" s="1"/>
  <c r="L68" i="33"/>
  <c r="M72" i="33"/>
  <c r="L45" i="33"/>
  <c r="Z72" i="33"/>
  <c r="AZ72" i="33" s="1"/>
  <c r="S84" i="33"/>
  <c r="P10" i="33"/>
  <c r="Q32" i="33"/>
  <c r="BA32" i="33" s="1"/>
  <c r="Q84" i="33"/>
  <c r="BA84" i="33" s="1"/>
  <c r="S48" i="33"/>
  <c r="L116" i="33"/>
  <c r="L118" i="33"/>
  <c r="M92" i="33"/>
  <c r="N103" i="33"/>
  <c r="F46" i="33"/>
  <c r="G46" i="33" s="1"/>
  <c r="N61" i="33"/>
  <c r="M56" i="33"/>
  <c r="AG56" i="33" s="1"/>
  <c r="F11" i="33"/>
  <c r="G11" i="33" s="1"/>
  <c r="F22" i="33"/>
  <c r="G22" i="33" s="1"/>
  <c r="F38" i="33"/>
  <c r="G38" i="33" s="1"/>
  <c r="F50" i="33"/>
  <c r="G50" i="33" s="1"/>
  <c r="AH62" i="33"/>
  <c r="F82" i="33"/>
  <c r="G82" i="33" s="1"/>
  <c r="AA82" i="33" s="1"/>
  <c r="F30" i="33"/>
  <c r="G30" i="33" s="1"/>
  <c r="N72" i="33"/>
  <c r="U84" i="33"/>
  <c r="U120" i="33"/>
  <c r="AB10" i="33"/>
  <c r="Q10" i="33"/>
  <c r="BA10" i="33" s="1"/>
  <c r="BB10" i="33" s="1"/>
  <c r="U32" i="33"/>
  <c r="M124" i="33"/>
  <c r="N111" i="33"/>
  <c r="N116" i="33"/>
  <c r="AH22" i="33"/>
  <c r="M31" i="33"/>
  <c r="L22" i="33"/>
  <c r="F78" i="33"/>
  <c r="G78" i="33" s="1"/>
  <c r="W78" i="33" s="1"/>
  <c r="AH30" i="33"/>
  <c r="M80" i="33"/>
  <c r="S120" i="33"/>
  <c r="Z84" i="33"/>
  <c r="AZ84" i="33" s="1"/>
  <c r="Y120" i="33"/>
  <c r="R10" i="33"/>
  <c r="AA10" i="33"/>
  <c r="AE32" i="33" a="1"/>
  <c r="AE32" i="33" s="1"/>
  <c r="N124" i="33"/>
  <c r="L92" i="33"/>
  <c r="Y43" i="33"/>
  <c r="AH14" i="33"/>
  <c r="AH46" i="33"/>
  <c r="F111" i="33"/>
  <c r="G111" i="33" s="1"/>
  <c r="N80" i="33"/>
  <c r="AB84" i="33"/>
  <c r="W120" i="33"/>
  <c r="S10" i="33"/>
  <c r="U10" i="33"/>
  <c r="V32" i="33"/>
  <c r="AY32" i="33" s="1"/>
  <c r="R48" i="33"/>
  <c r="F75" i="33"/>
  <c r="G75" i="33" s="1"/>
  <c r="AU43" i="33"/>
  <c r="AB50" i="33"/>
  <c r="AH6" i="33"/>
  <c r="L9" i="33"/>
  <c r="R120" i="33"/>
  <c r="W10" i="33"/>
  <c r="P84" i="33"/>
  <c r="S2" i="33"/>
  <c r="AH19" i="33"/>
  <c r="F83" i="33"/>
  <c r="G83" i="33" s="1"/>
  <c r="AG55" i="33"/>
  <c r="Y83" i="34"/>
  <c r="AE83" i="34" a="1"/>
  <c r="AE83" i="34" s="1"/>
  <c r="W83" i="34"/>
  <c r="S83" i="34"/>
  <c r="AA83" i="34"/>
  <c r="P83" i="34"/>
  <c r="Q83" i="34"/>
  <c r="BA83" i="34" s="1"/>
  <c r="BB83" i="34" s="1"/>
  <c r="Z83" i="34"/>
  <c r="AZ83" i="34" s="1"/>
  <c r="AB83" i="34"/>
  <c r="N54" i="34"/>
  <c r="M54" i="34"/>
  <c r="N100" i="34"/>
  <c r="L100" i="34"/>
  <c r="M100" i="34"/>
  <c r="N12" i="34"/>
  <c r="L12" i="34"/>
  <c r="M12" i="34"/>
  <c r="AG12" i="34" s="1"/>
  <c r="Y75" i="34"/>
  <c r="Z75" i="34"/>
  <c r="AZ75" i="34" s="1"/>
  <c r="M75" i="34"/>
  <c r="N75" i="34"/>
  <c r="V75" i="34"/>
  <c r="AY75" i="34" s="1"/>
  <c r="L75" i="34"/>
  <c r="W75" i="34"/>
  <c r="AA75" i="34"/>
  <c r="U75" i="34"/>
  <c r="AB75" i="34"/>
  <c r="M67" i="34"/>
  <c r="L67" i="34"/>
  <c r="N67" i="34"/>
  <c r="M59" i="34"/>
  <c r="AG59" i="34" s="1"/>
  <c r="N59" i="34"/>
  <c r="L59" i="34"/>
  <c r="L5" i="34"/>
  <c r="N5" i="34"/>
  <c r="R37" i="34"/>
  <c r="N88" i="34"/>
  <c r="L88" i="34"/>
  <c r="M37" i="34"/>
  <c r="L37" i="34"/>
  <c r="N37" i="34"/>
  <c r="AU40" i="34"/>
  <c r="L45" i="34"/>
  <c r="M62" i="34"/>
  <c r="AG62" i="34" s="1"/>
  <c r="U129" i="34"/>
  <c r="N106" i="34"/>
  <c r="W55" i="34"/>
  <c r="U72" i="34"/>
  <c r="N122" i="34"/>
  <c r="L98" i="34"/>
  <c r="U3" i="34"/>
  <c r="L84" i="34"/>
  <c r="AH3" i="34"/>
  <c r="F82" i="34"/>
  <c r="G82" i="34" s="1"/>
  <c r="F90" i="34"/>
  <c r="G90" i="34" s="1"/>
  <c r="AH34" i="34"/>
  <c r="Q127" i="34"/>
  <c r="BA127" i="34" s="1"/>
  <c r="S40" i="34"/>
  <c r="F17" i="34"/>
  <c r="G17" i="34" s="1"/>
  <c r="Y3" i="34"/>
  <c r="F34" i="34"/>
  <c r="G34" i="34" s="1"/>
  <c r="Z72" i="34"/>
  <c r="AZ72" i="34" s="1"/>
  <c r="U9" i="34"/>
  <c r="P55" i="34"/>
  <c r="Y129" i="34"/>
  <c r="M122" i="34"/>
  <c r="L90" i="34"/>
  <c r="M76" i="34"/>
  <c r="M60" i="34"/>
  <c r="AG60" i="34" s="1"/>
  <c r="R31" i="34"/>
  <c r="AU49" i="34"/>
  <c r="P31" i="34"/>
  <c r="AH26" i="34"/>
  <c r="F18" i="34"/>
  <c r="G18" i="34" s="1"/>
  <c r="S95" i="34"/>
  <c r="F10" i="34"/>
  <c r="G10" i="34" s="1"/>
  <c r="AH2" i="34"/>
  <c r="F43" i="34"/>
  <c r="G43" i="34" s="1"/>
  <c r="AG43" i="34"/>
  <c r="AA11" i="34"/>
  <c r="AA91" i="34"/>
  <c r="V127" i="34"/>
  <c r="AY127" i="34" s="1"/>
  <c r="Z123" i="34"/>
  <c r="AZ123" i="34" s="1"/>
  <c r="Z40" i="34"/>
  <c r="AZ40" i="34" s="1"/>
  <c r="W31" i="34"/>
  <c r="W95" i="34"/>
  <c r="F65" i="34"/>
  <c r="G65" i="34" s="1"/>
  <c r="AE3" i="34" a="1"/>
  <c r="AE3" i="34" s="1"/>
  <c r="AH42" i="34"/>
  <c r="W72" i="34"/>
  <c r="AB129" i="34"/>
  <c r="AH58" i="34"/>
  <c r="Z55" i="34"/>
  <c r="AZ55" i="34" s="1"/>
  <c r="M90" i="34"/>
  <c r="N76" i="34"/>
  <c r="N44" i="34"/>
  <c r="AU31" i="34"/>
  <c r="L23" i="34"/>
  <c r="AH18" i="34"/>
  <c r="AH25" i="34"/>
  <c r="F2" i="34"/>
  <c r="G2" i="34" s="1"/>
  <c r="F19" i="34"/>
  <c r="G19" i="34" s="1"/>
  <c r="F38" i="34"/>
  <c r="G38" i="34" s="1"/>
  <c r="N85" i="34"/>
  <c r="R127" i="34"/>
  <c r="U40" i="34"/>
  <c r="Q40" i="34"/>
  <c r="BA40" i="34" s="1"/>
  <c r="BB40" i="34" s="1"/>
  <c r="AA31" i="34"/>
  <c r="Q95" i="34"/>
  <c r="BA95" i="34" s="1"/>
  <c r="AA3" i="34"/>
  <c r="F42" i="34"/>
  <c r="G42" i="34" s="1"/>
  <c r="AB42" i="34" s="1"/>
  <c r="P129" i="34"/>
  <c r="AG58" i="34"/>
  <c r="L107" i="34"/>
  <c r="L44" i="34"/>
  <c r="N83" i="34"/>
  <c r="F98" i="34"/>
  <c r="G98" i="34" s="1"/>
  <c r="V9" i="34"/>
  <c r="AY9" i="34" s="1"/>
  <c r="W3" i="34"/>
  <c r="S127" i="34"/>
  <c r="AE40" i="34" a="1"/>
  <c r="AE40" i="34" s="1"/>
  <c r="U31" i="34"/>
  <c r="L28" i="34"/>
  <c r="S129" i="34"/>
  <c r="F89" i="34"/>
  <c r="G89" i="34" s="1"/>
  <c r="L35" i="34"/>
  <c r="AB55" i="34"/>
  <c r="AB72" i="34"/>
  <c r="M107" i="34"/>
  <c r="N97" i="34"/>
  <c r="F50" i="34"/>
  <c r="G50" i="34" s="1"/>
  <c r="F66" i="34"/>
  <c r="G66" i="34" s="1"/>
  <c r="AH19" i="34"/>
  <c r="F110" i="34"/>
  <c r="G110" i="34" s="1"/>
  <c r="N60" i="34"/>
  <c r="F26" i="34"/>
  <c r="G26" i="34" s="1"/>
  <c r="Z31" i="34"/>
  <c r="AZ31" i="34" s="1"/>
  <c r="N28" i="34"/>
  <c r="W123" i="34"/>
  <c r="L106" i="34"/>
  <c r="AE55" i="34" a="1"/>
  <c r="AE55" i="34" s="1"/>
  <c r="AE72" i="34" a="1"/>
  <c r="AE72" i="34" s="1"/>
  <c r="M98" i="34"/>
  <c r="AH50" i="34"/>
  <c r="N21" i="34"/>
  <c r="L2" i="34"/>
  <c r="S17" i="35"/>
  <c r="AB17" i="35"/>
  <c r="Z17" i="35"/>
  <c r="AZ17" i="35" s="1"/>
  <c r="U17" i="35"/>
  <c r="R17" i="35"/>
  <c r="Y17" i="35"/>
  <c r="Q17" i="35"/>
  <c r="BA17" i="35" s="1"/>
  <c r="AE17" i="35" a="1"/>
  <c r="AE17" i="35" s="1"/>
  <c r="W17" i="35"/>
  <c r="P17" i="35"/>
  <c r="AU17" i="35"/>
  <c r="AA17" i="35"/>
  <c r="AA57" i="35"/>
  <c r="Q57" i="35"/>
  <c r="BA57" i="35" s="1"/>
  <c r="U57" i="35"/>
  <c r="P16" i="35"/>
  <c r="S16" i="35"/>
  <c r="AU16" i="35"/>
  <c r="R16" i="35"/>
  <c r="AA16" i="35"/>
  <c r="AE16" i="35" a="1"/>
  <c r="AE16" i="35" s="1"/>
  <c r="AB16" i="35"/>
  <c r="U16" i="35"/>
  <c r="V16" i="35"/>
  <c r="AY16" i="35" s="1"/>
  <c r="Z16" i="35"/>
  <c r="AZ16" i="35" s="1"/>
  <c r="Y16" i="35"/>
  <c r="W16" i="35"/>
  <c r="L34" i="35"/>
  <c r="N34" i="35"/>
  <c r="M34" i="35"/>
  <c r="AG34" i="35" s="1"/>
  <c r="W34" i="35"/>
  <c r="L57" i="35"/>
  <c r="M57" i="35"/>
  <c r="AG57" i="35" s="1"/>
  <c r="N57" i="35"/>
  <c r="AU46" i="35"/>
  <c r="AE46" i="35" a="1"/>
  <c r="AE46" i="35" s="1"/>
  <c r="U46" i="35"/>
  <c r="Y46" i="35"/>
  <c r="W46" i="35"/>
  <c r="AB46" i="35"/>
  <c r="Z46" i="35"/>
  <c r="AZ46" i="35" s="1"/>
  <c r="L96" i="35"/>
  <c r="N96" i="35"/>
  <c r="M96" i="35"/>
  <c r="M72" i="35"/>
  <c r="L72" i="35"/>
  <c r="N72" i="35"/>
  <c r="N64" i="35"/>
  <c r="V64" i="35"/>
  <c r="AY64" i="35" s="1"/>
  <c r="Q64" i="35"/>
  <c r="BA64" i="35" s="1"/>
  <c r="F102" i="35"/>
  <c r="G102" i="35" s="1"/>
  <c r="W52" i="35"/>
  <c r="AA59" i="35"/>
  <c r="Q47" i="35"/>
  <c r="BA47" i="35" s="1"/>
  <c r="AA47" i="35"/>
  <c r="F23" i="35"/>
  <c r="G23" i="35" s="1"/>
  <c r="AH62" i="35"/>
  <c r="AH23" i="35"/>
  <c r="N104" i="35"/>
  <c r="M10" i="35"/>
  <c r="Q4" i="35"/>
  <c r="BA4" i="35" s="1"/>
  <c r="L88" i="35"/>
  <c r="U76" i="35"/>
  <c r="W20" i="35"/>
  <c r="AB59" i="35"/>
  <c r="U47" i="35"/>
  <c r="R47" i="35"/>
  <c r="L43" i="35"/>
  <c r="L12" i="35"/>
  <c r="L123" i="35"/>
  <c r="N12" i="35"/>
  <c r="AA35" i="35"/>
  <c r="AG3" i="35"/>
  <c r="N52" i="35"/>
  <c r="N74" i="35"/>
  <c r="F9" i="35"/>
  <c r="G9" i="35" s="1"/>
  <c r="U4" i="35"/>
  <c r="P111" i="35"/>
  <c r="Y76" i="35"/>
  <c r="Y28" i="35"/>
  <c r="M123" i="35"/>
  <c r="M91" i="35"/>
  <c r="M109" i="35"/>
  <c r="F83" i="35"/>
  <c r="G83" i="35" s="1"/>
  <c r="AS83" i="35" s="1"/>
  <c r="AF83" i="35" s="1"/>
  <c r="AE59" i="35" a="1"/>
  <c r="AE59" i="35" s="1"/>
  <c r="V47" i="35"/>
  <c r="AY47" i="35" s="1"/>
  <c r="N43" i="35"/>
  <c r="L26" i="35"/>
  <c r="P12" i="35"/>
  <c r="N101" i="35"/>
  <c r="L67" i="35"/>
  <c r="AB28" i="35"/>
  <c r="L114" i="35"/>
  <c r="AE47" i="35" a="1"/>
  <c r="AE47" i="35" s="1"/>
  <c r="L74" i="35"/>
  <c r="M18" i="35"/>
  <c r="AG18" i="35" s="1"/>
  <c r="Y4" i="35"/>
  <c r="Z111" i="35"/>
  <c r="AZ111" i="35" s="1"/>
  <c r="V94" i="35"/>
  <c r="AY94" i="35" s="1"/>
  <c r="AB20" i="35"/>
  <c r="Y108" i="35"/>
  <c r="W28" i="35"/>
  <c r="N106" i="35"/>
  <c r="F99" i="35"/>
  <c r="G99" i="35" s="1"/>
  <c r="P99" i="35" s="1"/>
  <c r="N109" i="35"/>
  <c r="F69" i="35"/>
  <c r="G69" i="35" s="1"/>
  <c r="AU59" i="35"/>
  <c r="AU47" i="35"/>
  <c r="L66" i="35"/>
  <c r="V46" i="35"/>
  <c r="AY46" i="35" s="1"/>
  <c r="F22" i="35"/>
  <c r="G22" i="35" s="1"/>
  <c r="F115" i="35"/>
  <c r="G115" i="35" s="1"/>
  <c r="AE115" i="35" s="1" a="1"/>
  <c r="AE115" i="35" s="1"/>
  <c r="AD115" i="35" s="1"/>
  <c r="AC115" i="35" s="1"/>
  <c r="N18" i="35"/>
  <c r="P76" i="35"/>
  <c r="Y94" i="35"/>
  <c r="Z20" i="35"/>
  <c r="AZ20" i="35" s="1"/>
  <c r="R108" i="35"/>
  <c r="Z28" i="35"/>
  <c r="AZ28" i="35" s="1"/>
  <c r="AB111" i="35"/>
  <c r="P53" i="35"/>
  <c r="U59" i="35"/>
  <c r="W59" i="35"/>
  <c r="Y47" i="35"/>
  <c r="M66" i="35"/>
  <c r="R64" i="35"/>
  <c r="F70" i="35"/>
  <c r="G70" i="35" s="1"/>
  <c r="AB47" i="35"/>
  <c r="AH39" i="35"/>
  <c r="R94" i="35"/>
  <c r="F107" i="35"/>
  <c r="G107" i="35" s="1"/>
  <c r="N36" i="35"/>
  <c r="N44" i="35"/>
  <c r="AG23" i="35"/>
  <c r="M41" i="35"/>
  <c r="F62" i="35"/>
  <c r="G62" i="35" s="1"/>
  <c r="V76" i="35"/>
  <c r="AY76" i="35" s="1"/>
  <c r="M106" i="36"/>
  <c r="L106" i="36"/>
  <c r="N83" i="36"/>
  <c r="L83" i="36"/>
  <c r="M83" i="36"/>
  <c r="M18" i="36"/>
  <c r="Q18" i="36"/>
  <c r="BA18" i="36" s="1"/>
  <c r="R18" i="36"/>
  <c r="N71" i="36"/>
  <c r="L71" i="36"/>
  <c r="M71" i="36"/>
  <c r="N47" i="36"/>
  <c r="L47" i="36"/>
  <c r="M47" i="36"/>
  <c r="N44" i="36"/>
  <c r="L44" i="36"/>
  <c r="M44" i="36"/>
  <c r="AG44" i="36" s="1"/>
  <c r="P30" i="36"/>
  <c r="Q30" i="36"/>
  <c r="BA30" i="36" s="1"/>
  <c r="AE5" i="36" a="1"/>
  <c r="AE5" i="36" s="1"/>
  <c r="F112" i="36"/>
  <c r="G112" i="36" s="1"/>
  <c r="N129" i="36"/>
  <c r="N114" i="36"/>
  <c r="F95" i="36"/>
  <c r="G95" i="36" s="1"/>
  <c r="Z95" i="36" s="1"/>
  <c r="AZ95" i="36" s="1"/>
  <c r="Z75" i="36"/>
  <c r="AZ75" i="36" s="1"/>
  <c r="AE54" i="36" a="1"/>
  <c r="AE54" i="36" s="1"/>
  <c r="W45" i="36"/>
  <c r="L63" i="36"/>
  <c r="L26" i="36"/>
  <c r="N27" i="36"/>
  <c r="Q33" i="36"/>
  <c r="BA33" i="36" s="1"/>
  <c r="M4" i="36"/>
  <c r="L32" i="36"/>
  <c r="AH47" i="36"/>
  <c r="F16" i="36"/>
  <c r="G16" i="36" s="1"/>
  <c r="L91" i="36"/>
  <c r="V5" i="36"/>
  <c r="AY5" i="36" s="1"/>
  <c r="AA120" i="36"/>
  <c r="U39" i="36"/>
  <c r="W61" i="36"/>
  <c r="L27" i="36"/>
  <c r="N113" i="36"/>
  <c r="AA79" i="36"/>
  <c r="AA39" i="36"/>
  <c r="W120" i="36"/>
  <c r="P5" i="36"/>
  <c r="S3" i="36"/>
  <c r="Y101" i="36"/>
  <c r="M126" i="36"/>
  <c r="F88" i="36"/>
  <c r="G88" i="36" s="1"/>
  <c r="U88" i="36" s="1"/>
  <c r="U54" i="36"/>
  <c r="L55" i="36"/>
  <c r="N51" i="36"/>
  <c r="S59" i="36"/>
  <c r="N43" i="36"/>
  <c r="N34" i="36"/>
  <c r="F40" i="36"/>
  <c r="G40" i="36" s="1"/>
  <c r="L5" i="36"/>
  <c r="M3" i="36"/>
  <c r="N36" i="36"/>
  <c r="F25" i="36"/>
  <c r="G25" i="36" s="1"/>
  <c r="R25" i="36" s="1"/>
  <c r="F117" i="36"/>
  <c r="G117" i="36" s="1"/>
  <c r="AH38" i="36"/>
  <c r="F7" i="36"/>
  <c r="G7" i="36" s="1"/>
  <c r="AA33" i="36"/>
  <c r="AG17" i="36"/>
  <c r="U16" i="36"/>
  <c r="Z79" i="36"/>
  <c r="AZ79" i="36" s="1"/>
  <c r="V75" i="36"/>
  <c r="AY75" i="36" s="1"/>
  <c r="BB75" i="36" s="1"/>
  <c r="N59" i="36"/>
  <c r="L51" i="36"/>
  <c r="P59" i="36"/>
  <c r="Z45" i="36"/>
  <c r="AZ45" i="36" s="1"/>
  <c r="N28" i="36"/>
  <c r="AH40" i="36"/>
  <c r="N19" i="36"/>
  <c r="Q61" i="36"/>
  <c r="BA61" i="36" s="1"/>
  <c r="L113" i="36"/>
  <c r="P79" i="36"/>
  <c r="AE39" i="36" a="1"/>
  <c r="AE39" i="36" s="1"/>
  <c r="R120" i="36"/>
  <c r="R3" i="36"/>
  <c r="S101" i="36"/>
  <c r="W75" i="36"/>
  <c r="U5" i="36"/>
  <c r="Z53" i="36"/>
  <c r="AZ53" i="36" s="1"/>
  <c r="L120" i="36"/>
  <c r="F104" i="36"/>
  <c r="G104" i="36" s="1"/>
  <c r="F96" i="36"/>
  <c r="G96" i="36" s="1"/>
  <c r="L79" i="36"/>
  <c r="AH64" i="36"/>
  <c r="N55" i="36"/>
  <c r="AH48" i="36"/>
  <c r="V59" i="36"/>
  <c r="AY59" i="36" s="1"/>
  <c r="L60" i="36"/>
  <c r="L43" i="36"/>
  <c r="M28" i="36"/>
  <c r="AG28" i="36" s="1"/>
  <c r="AU45" i="36"/>
  <c r="N120" i="36"/>
  <c r="M103" i="36"/>
  <c r="U111" i="36"/>
  <c r="Q79" i="36"/>
  <c r="BA79" i="36" s="1"/>
  <c r="AU61" i="36"/>
  <c r="AV30" i="36" s="1"/>
  <c r="AB61" i="36"/>
  <c r="M13" i="36"/>
  <c r="AG13" i="36" s="1"/>
  <c r="L105" i="36"/>
  <c r="AB75" i="36"/>
  <c r="Y79" i="36"/>
  <c r="Y120" i="36"/>
  <c r="Q101" i="36"/>
  <c r="BA101" i="36" s="1"/>
  <c r="BB101" i="36" s="1"/>
  <c r="W101" i="36"/>
  <c r="Y75" i="36"/>
  <c r="P53" i="36"/>
  <c r="F119" i="36"/>
  <c r="G119" i="36" s="1"/>
  <c r="M118" i="36"/>
  <c r="L114" i="36"/>
  <c r="M75" i="36"/>
  <c r="AU54" i="36"/>
  <c r="R54" i="36"/>
  <c r="AU59" i="36"/>
  <c r="R45" i="36"/>
  <c r="Q45" i="36"/>
  <c r="BA45" i="36" s="1"/>
  <c r="N4" i="36"/>
  <c r="L13" i="36"/>
  <c r="M36" i="36"/>
  <c r="F73" i="36"/>
  <c r="G73" i="36" s="1"/>
  <c r="AA73" i="36" s="1"/>
  <c r="S120" i="36"/>
  <c r="Y39" i="36"/>
  <c r="R79" i="36"/>
  <c r="L75" i="36"/>
  <c r="Q59" i="36"/>
  <c r="BA59" i="36" s="1"/>
  <c r="F17" i="36"/>
  <c r="G17" i="36" s="1"/>
  <c r="AE17" i="36" s="1" a="1"/>
  <c r="AE17" i="36" s="1"/>
  <c r="AD17" i="36" s="1"/>
  <c r="AC17" i="36" s="1"/>
  <c r="F32" i="36"/>
  <c r="G32" i="36" s="1"/>
  <c r="Z32" i="36" s="1"/>
  <c r="AZ32" i="36" s="1"/>
  <c r="F24" i="36"/>
  <c r="G24" i="36" s="1"/>
  <c r="S24" i="36" s="1"/>
  <c r="U79" i="36"/>
  <c r="AA75" i="36"/>
  <c r="F116" i="36"/>
  <c r="G116" i="36" s="1"/>
  <c r="N87" i="36"/>
  <c r="F103" i="36"/>
  <c r="G103" i="36" s="1"/>
  <c r="AA54" i="36"/>
  <c r="F21" i="36"/>
  <c r="G21" i="36" s="1"/>
  <c r="AG33" i="36"/>
  <c r="AH16" i="36"/>
  <c r="N95" i="37"/>
  <c r="M95" i="37"/>
  <c r="L95" i="37"/>
  <c r="L71" i="37"/>
  <c r="N71" i="37"/>
  <c r="M71" i="37"/>
  <c r="L50" i="37"/>
  <c r="M50" i="37"/>
  <c r="AG50" i="37" s="1"/>
  <c r="N50" i="37"/>
  <c r="N123" i="37"/>
  <c r="L123" i="37"/>
  <c r="M123" i="37"/>
  <c r="L116" i="37"/>
  <c r="M116" i="37"/>
  <c r="N116" i="37"/>
  <c r="M68" i="37"/>
  <c r="L68" i="37"/>
  <c r="N68" i="37"/>
  <c r="Y54" i="37"/>
  <c r="W54" i="37"/>
  <c r="N54" i="37"/>
  <c r="AH28" i="37"/>
  <c r="AH37" i="37"/>
  <c r="F36" i="37"/>
  <c r="G36" i="37" s="1"/>
  <c r="M87" i="37"/>
  <c r="AG52" i="37"/>
  <c r="M64" i="37"/>
  <c r="AA14" i="37"/>
  <c r="N26" i="37"/>
  <c r="M51" i="37"/>
  <c r="AG4" i="37"/>
  <c r="AG36" i="37"/>
  <c r="W55" i="37"/>
  <c r="F69" i="37"/>
  <c r="G69" i="37" s="1"/>
  <c r="N64" i="37"/>
  <c r="N51" i="37"/>
  <c r="S24" i="37"/>
  <c r="U84" i="37"/>
  <c r="L119" i="37"/>
  <c r="L112" i="37"/>
  <c r="N118" i="37"/>
  <c r="N111" i="37"/>
  <c r="M88" i="37"/>
  <c r="M57" i="37"/>
  <c r="AG57" i="37" s="1"/>
  <c r="L72" i="37"/>
  <c r="P72" i="37"/>
  <c r="V72" i="37"/>
  <c r="AY72" i="37" s="1"/>
  <c r="M8" i="37"/>
  <c r="AG8" i="37" s="1"/>
  <c r="L8" i="37"/>
  <c r="F29" i="37"/>
  <c r="G29" i="37" s="1"/>
  <c r="F33" i="37"/>
  <c r="G33" i="37" s="1"/>
  <c r="Y33" i="37" s="1"/>
  <c r="AH25" i="37"/>
  <c r="F5" i="37"/>
  <c r="G5" i="37" s="1"/>
  <c r="L38" i="37"/>
  <c r="AH53" i="37"/>
  <c r="F88" i="37"/>
  <c r="G88" i="37" s="1"/>
  <c r="M96" i="37"/>
  <c r="AA91" i="37"/>
  <c r="U24" i="37"/>
  <c r="M47" i="37"/>
  <c r="N72" i="37"/>
  <c r="M104" i="37"/>
  <c r="M92" i="37"/>
  <c r="AB91" i="37"/>
  <c r="Q25" i="37"/>
  <c r="BA25" i="37" s="1"/>
  <c r="AA22" i="37"/>
  <c r="V24" i="37"/>
  <c r="AY24" i="37" s="1"/>
  <c r="AA83" i="37"/>
  <c r="R64" i="37"/>
  <c r="R112" i="37"/>
  <c r="M100" i="37"/>
  <c r="M80" i="37"/>
  <c r="F80" i="37"/>
  <c r="G80" i="37" s="1"/>
  <c r="F61" i="37"/>
  <c r="G61" i="37" s="1"/>
  <c r="W72" i="37"/>
  <c r="AH4" i="37"/>
  <c r="P55" i="37"/>
  <c r="L5" i="37"/>
  <c r="M15" i="37"/>
  <c r="F13" i="37"/>
  <c r="G13" i="37" s="1"/>
  <c r="F96" i="37"/>
  <c r="G96" i="37" s="1"/>
  <c r="AG56" i="37"/>
  <c r="U40" i="37"/>
  <c r="Q32" i="37"/>
  <c r="BA32" i="37" s="1"/>
  <c r="BB32" i="37" s="1"/>
  <c r="AG9" i="37"/>
  <c r="L80" i="37"/>
  <c r="L34" i="37"/>
  <c r="F28" i="37"/>
  <c r="G28" i="37" s="1"/>
  <c r="U91" i="37"/>
  <c r="Y91" i="37"/>
  <c r="S14" i="37"/>
  <c r="R22" i="37"/>
  <c r="Y24" i="37"/>
  <c r="AB84" i="37"/>
  <c r="S64" i="37"/>
  <c r="M125" i="37"/>
  <c r="F120" i="37"/>
  <c r="G120" i="37" s="1"/>
  <c r="F99" i="37"/>
  <c r="G99" i="37" s="1"/>
  <c r="M79" i="37"/>
  <c r="AH61" i="37"/>
  <c r="Z72" i="37"/>
  <c r="AZ72" i="37" s="1"/>
  <c r="BB72" i="37" s="1"/>
  <c r="L3" i="37"/>
  <c r="M5" i="37"/>
  <c r="AG5" i="37" s="1"/>
  <c r="AH65" i="37"/>
  <c r="N100" i="37"/>
  <c r="F37" i="37"/>
  <c r="G37" i="37" s="1"/>
  <c r="F44" i="37"/>
  <c r="G44" i="37" s="1"/>
  <c r="F73" i="37"/>
  <c r="G73" i="37" s="1"/>
  <c r="N34" i="37"/>
  <c r="Q43" i="37"/>
  <c r="BA43" i="37" s="1"/>
  <c r="Z24" i="37"/>
  <c r="AZ24" i="37" s="1"/>
  <c r="Z91" i="37"/>
  <c r="AZ91" i="37" s="1"/>
  <c r="S84" i="37"/>
  <c r="Q64" i="37"/>
  <c r="BA64" i="37" s="1"/>
  <c r="BB64" i="37" s="1"/>
  <c r="N125" i="37"/>
  <c r="L87" i="37"/>
  <c r="N79" i="37"/>
  <c r="Q72" i="37"/>
  <c r="BA72" i="37" s="1"/>
  <c r="AH29" i="37"/>
  <c r="M3" i="37"/>
  <c r="L19" i="37"/>
  <c r="F4" i="37"/>
  <c r="G4" i="37" s="1"/>
  <c r="AH13" i="37"/>
  <c r="AH36" i="37"/>
  <c r="F9" i="37"/>
  <c r="G9" i="37" s="1"/>
  <c r="AA9" i="37" s="1"/>
  <c r="P24" i="37"/>
  <c r="R24" i="37"/>
  <c r="Y84" i="37"/>
  <c r="N129" i="37"/>
  <c r="L118" i="37"/>
  <c r="L111" i="37"/>
  <c r="AB72" i="37"/>
  <c r="M19" i="37"/>
  <c r="AG19" i="37" s="1"/>
  <c r="L7" i="37"/>
  <c r="F115" i="37"/>
  <c r="G115" i="37" s="1"/>
  <c r="Q24" i="37"/>
  <c r="BA24" i="37" s="1"/>
  <c r="P95" i="37"/>
  <c r="AS72" i="37"/>
  <c r="AF72" i="37" s="1"/>
  <c r="L57" i="37"/>
  <c r="AA72" i="37"/>
  <c r="F12" i="37"/>
  <c r="G12" i="37" s="1"/>
  <c r="V12" i="37" s="1"/>
  <c r="AY12" i="37" s="1"/>
  <c r="M7" i="37"/>
  <c r="N76" i="37"/>
  <c r="AH12" i="37"/>
  <c r="F17" i="37"/>
  <c r="G17" i="37" s="1"/>
  <c r="W22" i="38"/>
  <c r="U22" i="38"/>
  <c r="AE22" i="38" a="1"/>
  <c r="AE22" i="38" s="1"/>
  <c r="AU22" i="38"/>
  <c r="M43" i="38"/>
  <c r="AG43" i="38" s="1"/>
  <c r="L43" i="38"/>
  <c r="N43" i="38"/>
  <c r="Q27" i="38"/>
  <c r="BA27" i="38" s="1"/>
  <c r="V27" i="38"/>
  <c r="AY27" i="38" s="1"/>
  <c r="R27" i="38"/>
  <c r="U27" i="38"/>
  <c r="AB27" i="38"/>
  <c r="M78" i="38"/>
  <c r="L78" i="38"/>
  <c r="N78" i="38"/>
  <c r="N35" i="38"/>
  <c r="L35" i="38"/>
  <c r="M35" i="38"/>
  <c r="AX119" i="38"/>
  <c r="F119" i="38"/>
  <c r="G119" i="38" s="1"/>
  <c r="W119" i="38" s="1"/>
  <c r="AX31" i="38"/>
  <c r="F31" i="38"/>
  <c r="G31" i="38" s="1"/>
  <c r="AE31" i="38" s="1" a="1"/>
  <c r="AE31" i="38" s="1"/>
  <c r="AD31" i="38" s="1"/>
  <c r="AC31" i="38" s="1"/>
  <c r="L51" i="38"/>
  <c r="M51" i="38"/>
  <c r="S77" i="38"/>
  <c r="Q77" i="38"/>
  <c r="BA77" i="38" s="1"/>
  <c r="N56" i="38"/>
  <c r="M56" i="38"/>
  <c r="N112" i="38"/>
  <c r="W99" i="38"/>
  <c r="Z99" i="38"/>
  <c r="AZ99" i="38" s="1"/>
  <c r="Q118" i="38"/>
  <c r="BA118" i="38" s="1"/>
  <c r="BB118" i="38" s="1"/>
  <c r="AB109" i="38"/>
  <c r="S118" i="38"/>
  <c r="AA95" i="38"/>
  <c r="AA98" i="38"/>
  <c r="AE98" i="38" a="1"/>
  <c r="AE98" i="38" s="1"/>
  <c r="U98" i="38"/>
  <c r="Q98" i="38"/>
  <c r="BA98" i="38" s="1"/>
  <c r="BB98" i="38" s="1"/>
  <c r="W95" i="38"/>
  <c r="N74" i="38"/>
  <c r="AG46" i="38"/>
  <c r="M28" i="38"/>
  <c r="AG28" i="38" s="1"/>
  <c r="L28" i="38"/>
  <c r="S109" i="38"/>
  <c r="AS109" i="38"/>
  <c r="AF109" i="38" s="1"/>
  <c r="U109" i="38"/>
  <c r="AA109" i="38"/>
  <c r="AX55" i="38"/>
  <c r="AH55" i="38"/>
  <c r="AX7" i="38"/>
  <c r="F7" i="38"/>
  <c r="G7" i="38" s="1"/>
  <c r="M19" i="38"/>
  <c r="L19" i="38"/>
  <c r="Z109" i="38"/>
  <c r="AZ109" i="38" s="1"/>
  <c r="BB109" i="38" s="1"/>
  <c r="L121" i="38"/>
  <c r="R10" i="38"/>
  <c r="M2" i="38"/>
  <c r="L2" i="38"/>
  <c r="Q12" i="38"/>
  <c r="BA12" i="38" s="1"/>
  <c r="AA12" i="38"/>
  <c r="Y12" i="38"/>
  <c r="S12" i="38"/>
  <c r="V14" i="38"/>
  <c r="AY14" i="38" s="1"/>
  <c r="AU14" i="38"/>
  <c r="S14" i="38"/>
  <c r="W14" i="38"/>
  <c r="AX94" i="38"/>
  <c r="F94" i="38"/>
  <c r="G94" i="38" s="1"/>
  <c r="AX54" i="38"/>
  <c r="F54" i="38"/>
  <c r="G54" i="38" s="1"/>
  <c r="AU54" i="38" s="1"/>
  <c r="AV58" i="38" s="1"/>
  <c r="AX46" i="38"/>
  <c r="F46" i="38"/>
  <c r="G46" i="38" s="1"/>
  <c r="AH46" i="38"/>
  <c r="V86" i="38"/>
  <c r="AY86" i="38" s="1"/>
  <c r="F126" i="38"/>
  <c r="G126" i="38" s="1"/>
  <c r="L106" i="38"/>
  <c r="L47" i="38"/>
  <c r="M31" i="38"/>
  <c r="AG31" i="38" s="1"/>
  <c r="Q44" i="38"/>
  <c r="BA44" i="38" s="1"/>
  <c r="AB44" i="38"/>
  <c r="AU44" i="38"/>
  <c r="P44" i="38"/>
  <c r="S44" i="38"/>
  <c r="L80" i="38"/>
  <c r="M80" i="38"/>
  <c r="N87" i="38"/>
  <c r="M87" i="38"/>
  <c r="L87" i="38"/>
  <c r="M16" i="38"/>
  <c r="AG16" i="38" s="1"/>
  <c r="U16" i="38"/>
  <c r="AB16" i="38"/>
  <c r="AA16" i="38"/>
  <c r="AX23" i="38"/>
  <c r="F23" i="38"/>
  <c r="G23" i="38" s="1"/>
  <c r="U23" i="38" s="1"/>
  <c r="N82" i="38"/>
  <c r="M82" i="38"/>
  <c r="N59" i="38"/>
  <c r="M59" i="38"/>
  <c r="AG59" i="38" s="1"/>
  <c r="L90" i="38"/>
  <c r="AS92" i="38"/>
  <c r="AF92" i="38" s="1"/>
  <c r="S92" i="38"/>
  <c r="Z84" i="38"/>
  <c r="AZ84" i="38" s="1"/>
  <c r="U84" i="38"/>
  <c r="F71" i="38"/>
  <c r="G71" i="38" s="1"/>
  <c r="AA50" i="38"/>
  <c r="Q50" i="38"/>
  <c r="BA50" i="38" s="1"/>
  <c r="BB50" i="38" s="1"/>
  <c r="F103" i="38"/>
  <c r="G103" i="38" s="1"/>
  <c r="AX78" i="38"/>
  <c r="F78" i="38"/>
  <c r="G78" i="38" s="1"/>
  <c r="S78" i="38" s="1"/>
  <c r="AX62" i="38"/>
  <c r="F62" i="38"/>
  <c r="G62" i="38" s="1"/>
  <c r="AX30" i="38"/>
  <c r="F30" i="38"/>
  <c r="G30" i="38" s="1"/>
  <c r="AH30" i="38"/>
  <c r="AX22" i="38"/>
  <c r="AH22" i="38"/>
  <c r="AX6" i="38"/>
  <c r="F6" i="38"/>
  <c r="G6" i="38" s="1"/>
  <c r="AH6" i="38"/>
  <c r="Y128" i="38"/>
  <c r="N128" i="38"/>
  <c r="M104" i="38"/>
  <c r="L104" i="38"/>
  <c r="N104" i="38"/>
  <c r="N50" i="38"/>
  <c r="M50" i="38"/>
  <c r="Q99" i="38"/>
  <c r="BA99" i="38" s="1"/>
  <c r="BB99" i="38" s="1"/>
  <c r="AB67" i="38"/>
  <c r="R118" i="38"/>
  <c r="AU10" i="38"/>
  <c r="N109" i="38"/>
  <c r="AB99" i="38"/>
  <c r="U67" i="38"/>
  <c r="W109" i="38"/>
  <c r="AA34" i="38"/>
  <c r="P34" i="38"/>
  <c r="L120" i="38"/>
  <c r="R95" i="38"/>
  <c r="M106" i="38"/>
  <c r="N51" i="38"/>
  <c r="M47" i="38"/>
  <c r="AG47" i="38" s="1"/>
  <c r="L16" i="38"/>
  <c r="N2" i="38"/>
  <c r="U76" i="38"/>
  <c r="Y76" i="38"/>
  <c r="AA76" i="38"/>
  <c r="W76" i="38"/>
  <c r="P76" i="38"/>
  <c r="AX111" i="38"/>
  <c r="F111" i="38"/>
  <c r="G111" i="38" s="1"/>
  <c r="AS111" i="38" s="1"/>
  <c r="AF111" i="38" s="1"/>
  <c r="AX63" i="38"/>
  <c r="F63" i="38"/>
  <c r="G63" i="38" s="1"/>
  <c r="AX15" i="38"/>
  <c r="AH15" i="38"/>
  <c r="F15" i="38"/>
  <c r="G15" i="38" s="1"/>
  <c r="AU19" i="38"/>
  <c r="W118" i="38"/>
  <c r="P118" i="38"/>
  <c r="Y118" i="38"/>
  <c r="AA118" i="38"/>
  <c r="N16" i="38"/>
  <c r="Y123" i="38"/>
  <c r="R123" i="38"/>
  <c r="S123" i="38"/>
  <c r="AB123" i="38"/>
  <c r="P123" i="38"/>
  <c r="AX115" i="38"/>
  <c r="F115" i="38"/>
  <c r="G115" i="38" s="1"/>
  <c r="AX91" i="38"/>
  <c r="F91" i="38"/>
  <c r="G91" i="38" s="1"/>
  <c r="AX83" i="38"/>
  <c r="F83" i="38"/>
  <c r="G83" i="38" s="1"/>
  <c r="AX75" i="38"/>
  <c r="F75" i="38"/>
  <c r="G75" i="38" s="1"/>
  <c r="AS75" i="38" s="1"/>
  <c r="AF75" i="38" s="1"/>
  <c r="AX59" i="38"/>
  <c r="F59" i="38"/>
  <c r="G59" i="38" s="1"/>
  <c r="AX51" i="38"/>
  <c r="F51" i="38"/>
  <c r="G51" i="38" s="1"/>
  <c r="AX43" i="38"/>
  <c r="AH43" i="38"/>
  <c r="AX35" i="38"/>
  <c r="AH35" i="38"/>
  <c r="L117" i="38"/>
  <c r="N117" i="38"/>
  <c r="M93" i="38"/>
  <c r="L93" i="38"/>
  <c r="V7" i="38"/>
  <c r="AY7" i="38" s="1"/>
  <c r="S10" i="38"/>
  <c r="P10" i="38"/>
  <c r="AX47" i="38"/>
  <c r="F47" i="38"/>
  <c r="G47" i="38" s="1"/>
  <c r="AH47" i="38"/>
  <c r="L82" i="38"/>
  <c r="S110" i="38"/>
  <c r="Y110" i="38"/>
  <c r="U110" i="38"/>
  <c r="AX27" i="38"/>
  <c r="BB27" i="38" s="1"/>
  <c r="AH27" i="38"/>
  <c r="U99" i="38"/>
  <c r="Y19" i="38"/>
  <c r="R14" i="38"/>
  <c r="AB118" i="38"/>
  <c r="AS123" i="38"/>
  <c r="AF123" i="38" s="1"/>
  <c r="AE50" i="38" a="1"/>
  <c r="AE50" i="38" s="1"/>
  <c r="N105" i="38"/>
  <c r="P77" i="38"/>
  <c r="Q123" i="38"/>
  <c r="BA123" i="38" s="1"/>
  <c r="M101" i="38"/>
  <c r="F70" i="38"/>
  <c r="G70" i="38" s="1"/>
  <c r="L59" i="38"/>
  <c r="W18" i="38"/>
  <c r="S18" i="38"/>
  <c r="Q18" i="38"/>
  <c r="BA18" i="38" s="1"/>
  <c r="BB18" i="38" s="1"/>
  <c r="AA18" i="38"/>
  <c r="AE18" i="38" a="1"/>
  <c r="AE18" i="38" s="1"/>
  <c r="R18" i="38"/>
  <c r="Z18" i="38"/>
  <c r="AZ18" i="38" s="1"/>
  <c r="R20" i="38"/>
  <c r="AB20" i="38"/>
  <c r="AU20" i="38"/>
  <c r="AH31" i="38"/>
  <c r="M72" i="38"/>
  <c r="N72" i="38"/>
  <c r="L72" i="38"/>
  <c r="AB100" i="38"/>
  <c r="Y100" i="38"/>
  <c r="Z100" i="38"/>
  <c r="AZ100" i="38" s="1"/>
  <c r="V100" i="38"/>
  <c r="AY100" i="38" s="1"/>
  <c r="W100" i="38"/>
  <c r="F102" i="38"/>
  <c r="G102" i="38" s="1"/>
  <c r="AX2" i="38"/>
  <c r="F2" i="38"/>
  <c r="G2" i="38" s="1"/>
  <c r="AH2" i="38"/>
  <c r="AX122" i="38"/>
  <c r="F122" i="38"/>
  <c r="G122" i="38" s="1"/>
  <c r="AX66" i="38"/>
  <c r="F66" i="38"/>
  <c r="G66" i="38" s="1"/>
  <c r="AX58" i="38"/>
  <c r="F58" i="38"/>
  <c r="G58" i="38" s="1"/>
  <c r="AH58" i="38"/>
  <c r="AX42" i="38"/>
  <c r="AH42" i="38"/>
  <c r="F42" i="38"/>
  <c r="G42" i="38" s="1"/>
  <c r="AX26" i="38"/>
  <c r="F26" i="38"/>
  <c r="G26" i="38" s="1"/>
  <c r="R26" i="38" s="1"/>
  <c r="AH26" i="38"/>
  <c r="AX10" i="38"/>
  <c r="AH10" i="38"/>
  <c r="AB92" i="38"/>
  <c r="AB30" i="38"/>
  <c r="AA86" i="38"/>
  <c r="AE86" i="38" a="1"/>
  <c r="AE86" i="38" s="1"/>
  <c r="R86" i="38"/>
  <c r="Z86" i="38"/>
  <c r="AZ86" i="38" s="1"/>
  <c r="P95" i="38"/>
  <c r="V95" i="38"/>
  <c r="AY95" i="38" s="1"/>
  <c r="Q95" i="38"/>
  <c r="BA95" i="38" s="1"/>
  <c r="AS95" i="38"/>
  <c r="AF95" i="38" s="1"/>
  <c r="AX127" i="38"/>
  <c r="F127" i="38"/>
  <c r="G127" i="38" s="1"/>
  <c r="AX87" i="38"/>
  <c r="F87" i="38"/>
  <c r="G87" i="38" s="1"/>
  <c r="P87" i="38" s="1"/>
  <c r="AX39" i="38"/>
  <c r="F39" i="38"/>
  <c r="G39" i="38" s="1"/>
  <c r="AH39" i="38"/>
  <c r="W16" i="38"/>
  <c r="S95" i="38"/>
  <c r="AB15" i="38"/>
  <c r="N94" i="38"/>
  <c r="M94" i="38"/>
  <c r="AX3" i="38"/>
  <c r="F3" i="38"/>
  <c r="G3" i="38" s="1"/>
  <c r="N120" i="38"/>
  <c r="S99" i="38"/>
  <c r="W19" i="38"/>
  <c r="Q14" i="38"/>
  <c r="BA14" i="38" s="1"/>
  <c r="U10" i="38"/>
  <c r="AE118" i="38" a="1"/>
  <c r="AE118" i="38" s="1"/>
  <c r="AS110" i="38"/>
  <c r="AF110" i="38" s="1"/>
  <c r="P92" i="38"/>
  <c r="M125" i="38"/>
  <c r="L105" i="38"/>
  <c r="M117" i="38"/>
  <c r="U112" i="38"/>
  <c r="L101" i="38"/>
  <c r="N93" i="38"/>
  <c r="L74" i="38"/>
  <c r="Y28" i="38"/>
  <c r="Z28" i="38"/>
  <c r="AZ28" i="38" s="1"/>
  <c r="AB28" i="38"/>
  <c r="V28" i="38"/>
  <c r="AY28" i="38" s="1"/>
  <c r="U28" i="38"/>
  <c r="W28" i="38"/>
  <c r="F35" i="38"/>
  <c r="G35" i="38" s="1"/>
  <c r="AA35" i="38" s="1"/>
  <c r="F43" i="38"/>
  <c r="G43" i="38" s="1"/>
  <c r="S68" i="38"/>
  <c r="P68" i="38"/>
  <c r="U68" i="38"/>
  <c r="R68" i="38"/>
  <c r="M79" i="38"/>
  <c r="L79" i="38"/>
  <c r="N79" i="38"/>
  <c r="N88" i="38"/>
  <c r="L88" i="38"/>
  <c r="U52" i="38"/>
  <c r="L91" i="38"/>
  <c r="Y52" i="38"/>
  <c r="F113" i="38"/>
  <c r="G113" i="38" s="1"/>
  <c r="M116" i="39"/>
  <c r="L116" i="39"/>
  <c r="W116" i="39"/>
  <c r="Z116" i="39"/>
  <c r="AZ116" i="39" s="1"/>
  <c r="V116" i="39"/>
  <c r="AY116" i="39" s="1"/>
  <c r="AB116" i="39"/>
  <c r="U116" i="39"/>
  <c r="N116" i="39"/>
  <c r="AA116" i="39"/>
  <c r="M100" i="39"/>
  <c r="L100" i="39"/>
  <c r="N100" i="39"/>
  <c r="M92" i="39"/>
  <c r="N92" i="39"/>
  <c r="L92" i="39"/>
  <c r="N76" i="39"/>
  <c r="L76" i="39"/>
  <c r="V76" i="39"/>
  <c r="AY76" i="39" s="1"/>
  <c r="M76" i="39"/>
  <c r="N68" i="39"/>
  <c r="L68" i="39"/>
  <c r="M68" i="39"/>
  <c r="M60" i="39"/>
  <c r="N60" i="39"/>
  <c r="L60" i="39"/>
  <c r="M52" i="39"/>
  <c r="L52" i="39"/>
  <c r="N52" i="39"/>
  <c r="L28" i="39"/>
  <c r="M28" i="39"/>
  <c r="N28" i="39"/>
  <c r="N97" i="39"/>
  <c r="M97" i="39"/>
  <c r="L97" i="39"/>
  <c r="L81" i="39"/>
  <c r="N81" i="39"/>
  <c r="M81" i="39"/>
  <c r="N57" i="39"/>
  <c r="L57" i="39"/>
  <c r="M57" i="39"/>
  <c r="AG57" i="39" s="1"/>
  <c r="R49" i="39"/>
  <c r="P49" i="39"/>
  <c r="N33" i="39"/>
  <c r="V33" i="39"/>
  <c r="AY33" i="39" s="1"/>
  <c r="M33" i="39"/>
  <c r="L33" i="39"/>
  <c r="N25" i="39"/>
  <c r="M25" i="39"/>
  <c r="AG25" i="39" s="1"/>
  <c r="AA25" i="39"/>
  <c r="L25" i="39"/>
  <c r="L118" i="39"/>
  <c r="N118" i="39"/>
  <c r="M118" i="39"/>
  <c r="Y102" i="39"/>
  <c r="M102" i="39"/>
  <c r="N102" i="39"/>
  <c r="L102" i="39"/>
  <c r="AA102" i="39"/>
  <c r="S78" i="39"/>
  <c r="L78" i="39"/>
  <c r="L54" i="39"/>
  <c r="M54" i="39"/>
  <c r="N54" i="39"/>
  <c r="M38" i="39"/>
  <c r="AG38" i="39" s="1"/>
  <c r="N38" i="39"/>
  <c r="L38" i="39"/>
  <c r="Z27" i="39"/>
  <c r="AZ27" i="39" s="1"/>
  <c r="V27" i="39"/>
  <c r="AY27" i="39" s="1"/>
  <c r="AE27" i="39" a="1"/>
  <c r="AE27" i="39" s="1"/>
  <c r="Q27" i="39"/>
  <c r="BA27" i="39" s="1"/>
  <c r="BB27" i="39" s="1"/>
  <c r="P27" i="39"/>
  <c r="R27" i="39"/>
  <c r="AB69" i="39"/>
  <c r="S11" i="39"/>
  <c r="U112" i="39"/>
  <c r="Y128" i="39"/>
  <c r="AB102" i="39"/>
  <c r="Y107" i="39"/>
  <c r="Q42" i="39"/>
  <c r="BA42" i="39" s="1"/>
  <c r="BB42" i="39" s="1"/>
  <c r="W95" i="39"/>
  <c r="AA101" i="39"/>
  <c r="Y129" i="39"/>
  <c r="AE42" i="39" a="1"/>
  <c r="AE42" i="39" s="1"/>
  <c r="AS69" i="39"/>
  <c r="AF69" i="39" s="1"/>
  <c r="R72" i="39"/>
  <c r="U58" i="39"/>
  <c r="L17" i="39"/>
  <c r="L122" i="39"/>
  <c r="Z86" i="39"/>
  <c r="AZ86" i="39" s="1"/>
  <c r="N86" i="39"/>
  <c r="F99" i="39"/>
  <c r="G99" i="39" s="1"/>
  <c r="AS99" i="39" s="1"/>
  <c r="AF99" i="39" s="1"/>
  <c r="AB70" i="39"/>
  <c r="U42" i="39"/>
  <c r="M9" i="39"/>
  <c r="AG9" i="39" s="1"/>
  <c r="AH50" i="39"/>
  <c r="L110" i="39"/>
  <c r="L89" i="39"/>
  <c r="AH37" i="39"/>
  <c r="F40" i="39"/>
  <c r="G40" i="39" s="1"/>
  <c r="AH45" i="39"/>
  <c r="AH64" i="39"/>
  <c r="Q108" i="39"/>
  <c r="BA108" i="39" s="1"/>
  <c r="BB108" i="39" s="1"/>
  <c r="L44" i="39"/>
  <c r="V86" i="39"/>
  <c r="AY86" i="39" s="1"/>
  <c r="BB86" i="39" s="1"/>
  <c r="AG37" i="39"/>
  <c r="Q11" i="39"/>
  <c r="BA11" i="39" s="1"/>
  <c r="BB11" i="39" s="1"/>
  <c r="Y112" i="39"/>
  <c r="S102" i="39"/>
  <c r="S58" i="39"/>
  <c r="W102" i="39"/>
  <c r="V120" i="39"/>
  <c r="AY120" i="39" s="1"/>
  <c r="W66" i="39"/>
  <c r="U95" i="39"/>
  <c r="U129" i="39"/>
  <c r="AE124" i="39" a="1"/>
  <c r="AE124" i="39" s="1"/>
  <c r="AU58" i="39"/>
  <c r="M108" i="39"/>
  <c r="M73" i="39"/>
  <c r="L62" i="39"/>
  <c r="AH58" i="39"/>
  <c r="AH5" i="39"/>
  <c r="F8" i="39"/>
  <c r="G8" i="39" s="1"/>
  <c r="AH40" i="39"/>
  <c r="F45" i="39"/>
  <c r="G45" i="39" s="1"/>
  <c r="AE45" i="39" s="1" a="1"/>
  <c r="AE45" i="39" s="1"/>
  <c r="AH51" i="39"/>
  <c r="F77" i="39"/>
  <c r="G77" i="39" s="1"/>
  <c r="Q102" i="39"/>
  <c r="BA102" i="39" s="1"/>
  <c r="L27" i="39"/>
  <c r="Z102" i="39"/>
  <c r="AZ102" i="39" s="1"/>
  <c r="AA42" i="39"/>
  <c r="U66" i="39"/>
  <c r="AE95" i="39" a="1"/>
  <c r="AE95" i="39" s="1"/>
  <c r="Q9" i="39"/>
  <c r="BA9" i="39" s="1"/>
  <c r="W129" i="39"/>
  <c r="AB42" i="39"/>
  <c r="AA95" i="39"/>
  <c r="AB58" i="39"/>
  <c r="M17" i="39"/>
  <c r="M27" i="39"/>
  <c r="M122" i="39"/>
  <c r="P108" i="39"/>
  <c r="W124" i="39"/>
  <c r="N94" i="39"/>
  <c r="F37" i="39"/>
  <c r="G37" i="39" s="1"/>
  <c r="AH11" i="39"/>
  <c r="F13" i="39"/>
  <c r="G13" i="39" s="1"/>
  <c r="AH29" i="39"/>
  <c r="F32" i="39"/>
  <c r="G32" i="39" s="1"/>
  <c r="F43" i="39"/>
  <c r="G43" i="39" s="1"/>
  <c r="F48" i="39"/>
  <c r="G48" i="39" s="1"/>
  <c r="AH61" i="39"/>
  <c r="F118" i="39"/>
  <c r="G118" i="39" s="1"/>
  <c r="Q118" i="39" s="1"/>
  <c r="BA118" i="39" s="1"/>
  <c r="F126" i="39"/>
  <c r="G126" i="39" s="1"/>
  <c r="M14" i="39"/>
  <c r="U86" i="39"/>
  <c r="R11" i="39"/>
  <c r="AU42" i="39"/>
  <c r="Z66" i="39"/>
  <c r="AZ66" i="39" s="1"/>
  <c r="W9" i="39"/>
  <c r="AA129" i="39"/>
  <c r="U97" i="39"/>
  <c r="Z58" i="39"/>
  <c r="AZ58" i="39" s="1"/>
  <c r="V108" i="39"/>
  <c r="AY108" i="39" s="1"/>
  <c r="R112" i="39"/>
  <c r="U124" i="39"/>
  <c r="F94" i="39"/>
  <c r="G94" i="39" s="1"/>
  <c r="F5" i="39"/>
  <c r="G5" i="39" s="1"/>
  <c r="P5" i="39" s="1"/>
  <c r="AH13" i="39"/>
  <c r="M59" i="39"/>
  <c r="M11" i="39"/>
  <c r="AH16" i="39"/>
  <c r="F29" i="39"/>
  <c r="G29" i="39" s="1"/>
  <c r="F50" i="39"/>
  <c r="G50" i="39" s="1"/>
  <c r="F89" i="39"/>
  <c r="G89" i="39" s="1"/>
  <c r="R110" i="39"/>
  <c r="L2" i="39"/>
  <c r="Y86" i="39"/>
  <c r="U102" i="39"/>
  <c r="AE128" i="39" a="1"/>
  <c r="AE128" i="39" s="1"/>
  <c r="S107" i="39"/>
  <c r="W58" i="39"/>
  <c r="AG18" i="39"/>
  <c r="AG50" i="39"/>
  <c r="L6" i="39"/>
  <c r="AH24" i="39"/>
  <c r="F16" i="39"/>
  <c r="G16" i="39" s="1"/>
  <c r="F19" i="39"/>
  <c r="G19" i="39" s="1"/>
  <c r="AH21" i="39"/>
  <c r="F34" i="39"/>
  <c r="G34" i="39" s="1"/>
  <c r="AH42" i="39"/>
  <c r="M110" i="39"/>
  <c r="R125" i="39"/>
  <c r="Y101" i="39"/>
  <c r="AA69" i="39"/>
  <c r="S29" i="39"/>
  <c r="N108" i="40"/>
  <c r="M108" i="40"/>
  <c r="L108" i="40"/>
  <c r="M20" i="40"/>
  <c r="N20" i="40"/>
  <c r="L20" i="40"/>
  <c r="Z59" i="40"/>
  <c r="AZ59" i="40" s="1"/>
  <c r="AA59" i="40"/>
  <c r="M59" i="40"/>
  <c r="AG59" i="40" s="1"/>
  <c r="W59" i="40"/>
  <c r="Y59" i="40"/>
  <c r="U59" i="40"/>
  <c r="N59" i="40"/>
  <c r="AB59" i="40"/>
  <c r="L59" i="40"/>
  <c r="V59" i="40"/>
  <c r="AY59" i="40" s="1"/>
  <c r="L35" i="40"/>
  <c r="N35" i="40"/>
  <c r="M35" i="40"/>
  <c r="AB66" i="40"/>
  <c r="R66" i="40"/>
  <c r="Z66" i="40"/>
  <c r="AZ66" i="40" s="1"/>
  <c r="P66" i="40"/>
  <c r="U66" i="40"/>
  <c r="AE66" i="40" a="1"/>
  <c r="AE66" i="40" s="1"/>
  <c r="Y66" i="40"/>
  <c r="W66" i="40"/>
  <c r="V66" i="40"/>
  <c r="AY66" i="40" s="1"/>
  <c r="S66" i="40"/>
  <c r="AA66" i="40"/>
  <c r="M76" i="40"/>
  <c r="N76" i="40"/>
  <c r="AX87" i="40"/>
  <c r="F87" i="40"/>
  <c r="G87" i="40" s="1"/>
  <c r="AX31" i="40"/>
  <c r="AH31" i="40"/>
  <c r="F31" i="40"/>
  <c r="G31" i="40" s="1"/>
  <c r="Y31" i="40" s="1"/>
  <c r="AG63" i="40"/>
  <c r="W121" i="40"/>
  <c r="V121" i="40"/>
  <c r="AY121" i="40" s="1"/>
  <c r="Q121" i="40"/>
  <c r="BA121" i="40" s="1"/>
  <c r="BB121" i="40" s="1"/>
  <c r="AB121" i="40"/>
  <c r="AX126" i="40"/>
  <c r="F126" i="40"/>
  <c r="G126" i="40" s="1"/>
  <c r="AX94" i="40"/>
  <c r="F94" i="40"/>
  <c r="G94" i="40" s="1"/>
  <c r="AX86" i="40"/>
  <c r="F86" i="40"/>
  <c r="G86" i="40" s="1"/>
  <c r="AB86" i="40" s="1"/>
  <c r="M115" i="40"/>
  <c r="L115" i="40"/>
  <c r="N115" i="40"/>
  <c r="N107" i="40"/>
  <c r="L107" i="40"/>
  <c r="M107" i="40"/>
  <c r="N83" i="40"/>
  <c r="L83" i="40"/>
  <c r="M83" i="40"/>
  <c r="L67" i="40"/>
  <c r="Q67" i="40"/>
  <c r="BA67" i="40" s="1"/>
  <c r="BB67" i="40" s="1"/>
  <c r="N43" i="40"/>
  <c r="L43" i="40"/>
  <c r="N3" i="40"/>
  <c r="S3" i="40"/>
  <c r="R3" i="40"/>
  <c r="M3" i="40"/>
  <c r="Q115" i="40"/>
  <c r="BA115" i="40" s="1"/>
  <c r="BB115" i="40" s="1"/>
  <c r="Y24" i="40"/>
  <c r="AG15" i="40"/>
  <c r="M57" i="40"/>
  <c r="R43" i="40"/>
  <c r="Q43" i="40"/>
  <c r="BA43" i="40" s="1"/>
  <c r="L2" i="40"/>
  <c r="Q2" i="40"/>
  <c r="BA2" i="40" s="1"/>
  <c r="BB2" i="40" s="1"/>
  <c r="M2" i="40"/>
  <c r="P2" i="40"/>
  <c r="V2" i="40"/>
  <c r="AY2" i="40" s="1"/>
  <c r="F110" i="40"/>
  <c r="G110" i="40" s="1"/>
  <c r="V110" i="40" s="1"/>
  <c r="AY110" i="40" s="1"/>
  <c r="P112" i="40"/>
  <c r="S112" i="40"/>
  <c r="AS112" i="40"/>
  <c r="AF112" i="40" s="1"/>
  <c r="L9" i="40"/>
  <c r="N9" i="40"/>
  <c r="N50" i="40"/>
  <c r="M50" i="40"/>
  <c r="L50" i="40"/>
  <c r="L26" i="40"/>
  <c r="M26" i="40"/>
  <c r="AG26" i="40" s="1"/>
  <c r="N26" i="40"/>
  <c r="L10" i="40"/>
  <c r="AA10" i="40"/>
  <c r="M10" i="40"/>
  <c r="AG10" i="40" s="1"/>
  <c r="N10" i="40"/>
  <c r="S27" i="40"/>
  <c r="R27" i="40"/>
  <c r="U27" i="40"/>
  <c r="AB27" i="40"/>
  <c r="P27" i="40"/>
  <c r="Q27" i="40"/>
  <c r="BA27" i="40" s="1"/>
  <c r="W27" i="40"/>
  <c r="U83" i="40"/>
  <c r="AB83" i="40"/>
  <c r="AX79" i="40"/>
  <c r="F79" i="40"/>
  <c r="G79" i="40" s="1"/>
  <c r="L46" i="40"/>
  <c r="M46" i="40"/>
  <c r="W24" i="40"/>
  <c r="P3" i="40"/>
  <c r="AB24" i="40"/>
  <c r="M121" i="40"/>
  <c r="R115" i="40"/>
  <c r="R75" i="40"/>
  <c r="P42" i="40"/>
  <c r="Y42" i="40"/>
  <c r="W42" i="40"/>
  <c r="M67" i="40"/>
  <c r="AG62" i="40"/>
  <c r="N11" i="40"/>
  <c r="N33" i="40"/>
  <c r="AX15" i="40"/>
  <c r="F15" i="40"/>
  <c r="G15" i="40" s="1"/>
  <c r="Q15" i="40" s="1"/>
  <c r="BA15" i="40" s="1"/>
  <c r="AH15" i="40"/>
  <c r="AA24" i="40"/>
  <c r="L33" i="40"/>
  <c r="L76" i="40"/>
  <c r="N121" i="40"/>
  <c r="U75" i="40"/>
  <c r="N67" i="40"/>
  <c r="Z5" i="40"/>
  <c r="AZ5" i="40" s="1"/>
  <c r="Q5" i="40"/>
  <c r="BA5" i="40" s="1"/>
  <c r="BB5" i="40" s="1"/>
  <c r="AA82" i="40"/>
  <c r="Z82" i="40"/>
  <c r="AZ82" i="40" s="1"/>
  <c r="Z24" i="40"/>
  <c r="AZ24" i="40" s="1"/>
  <c r="AU24" i="40"/>
  <c r="N123" i="40"/>
  <c r="Y123" i="40"/>
  <c r="M123" i="40"/>
  <c r="M100" i="40"/>
  <c r="N100" i="40"/>
  <c r="N44" i="40"/>
  <c r="M44" i="40"/>
  <c r="AE24" i="40" a="1"/>
  <c r="AE24" i="40" s="1"/>
  <c r="AU27" i="40"/>
  <c r="N65" i="40"/>
  <c r="M65" i="40"/>
  <c r="AG65" i="40" s="1"/>
  <c r="L65" i="40"/>
  <c r="N17" i="40"/>
  <c r="M17" i="40"/>
  <c r="AA36" i="40"/>
  <c r="R36" i="40"/>
  <c r="AB36" i="40"/>
  <c r="Q36" i="40"/>
  <c r="BA36" i="40" s="1"/>
  <c r="BB36" i="40" s="1"/>
  <c r="R7" i="40"/>
  <c r="Y91" i="40"/>
  <c r="S100" i="40"/>
  <c r="U89" i="40"/>
  <c r="W89" i="40"/>
  <c r="V89" i="40"/>
  <c r="AY89" i="40" s="1"/>
  <c r="Z89" i="40"/>
  <c r="AZ89" i="40" s="1"/>
  <c r="P89" i="40"/>
  <c r="AB89" i="40"/>
  <c r="L3" i="40"/>
  <c r="S115" i="40"/>
  <c r="S13" i="40"/>
  <c r="AU13" i="40"/>
  <c r="L30" i="40"/>
  <c r="M30" i="40"/>
  <c r="AG30" i="40" s="1"/>
  <c r="AU40" i="40"/>
  <c r="AE40" i="40" a="1"/>
  <c r="AE40" i="40" s="1"/>
  <c r="AB40" i="40"/>
  <c r="Q40" i="40"/>
  <c r="BA40" i="40" s="1"/>
  <c r="U40" i="40"/>
  <c r="N97" i="40"/>
  <c r="M97" i="40"/>
  <c r="AU7" i="40"/>
  <c r="S7" i="40"/>
  <c r="W7" i="40"/>
  <c r="V7" i="40"/>
  <c r="AY7" i="40" s="1"/>
  <c r="AE7" i="40" a="1"/>
  <c r="AE7" i="40" s="1"/>
  <c r="Q7" i="40"/>
  <c r="BA7" i="40" s="1"/>
  <c r="N28" i="40"/>
  <c r="M28" i="40"/>
  <c r="AG28" i="40" s="1"/>
  <c r="L28" i="40"/>
  <c r="Y75" i="40"/>
  <c r="AS75" i="40"/>
  <c r="AF75" i="40" s="1"/>
  <c r="Q75" i="40"/>
  <c r="BA75" i="40" s="1"/>
  <c r="V3" i="40"/>
  <c r="AY3" i="40" s="1"/>
  <c r="Y7" i="40"/>
  <c r="Q96" i="40"/>
  <c r="BA96" i="40" s="1"/>
  <c r="P96" i="40"/>
  <c r="Z96" i="40"/>
  <c r="AZ96" i="40" s="1"/>
  <c r="AS96" i="40"/>
  <c r="AF96" i="40" s="1"/>
  <c r="S96" i="40"/>
  <c r="S35" i="40"/>
  <c r="Z35" i="40"/>
  <c r="AZ35" i="40" s="1"/>
  <c r="P35" i="40"/>
  <c r="AB11" i="40"/>
  <c r="Y56" i="40"/>
  <c r="AE56" i="40" a="1"/>
  <c r="AE56" i="40" s="1"/>
  <c r="Y50" i="40"/>
  <c r="AH20" i="40"/>
  <c r="F44" i="40"/>
  <c r="G44" i="40" s="1"/>
  <c r="P16" i="40"/>
  <c r="AA107" i="40"/>
  <c r="L122" i="40"/>
  <c r="AA115" i="40"/>
  <c r="N18" i="40"/>
  <c r="N114" i="40"/>
  <c r="AH53" i="40"/>
  <c r="F77" i="40"/>
  <c r="G77" i="40" s="1"/>
  <c r="Y77" i="40" s="1"/>
  <c r="V96" i="40"/>
  <c r="AY96" i="40" s="1"/>
  <c r="AA80" i="40"/>
  <c r="AG64" i="40"/>
  <c r="U48" i="40"/>
  <c r="V24" i="40"/>
  <c r="AY24" i="40" s="1"/>
  <c r="Q8" i="40"/>
  <c r="BA8" i="40" s="1"/>
  <c r="BB8" i="40" s="1"/>
  <c r="AH61" i="40"/>
  <c r="F108" i="40"/>
  <c r="G108" i="40" s="1"/>
  <c r="U50" i="40"/>
  <c r="Q100" i="40"/>
  <c r="BA100" i="40" s="1"/>
  <c r="AG47" i="40"/>
  <c r="AG44" i="40"/>
  <c r="S16" i="40"/>
  <c r="P50" i="40"/>
  <c r="F101" i="40"/>
  <c r="G101" i="40" s="1"/>
  <c r="AE101" i="40" s="1" a="1"/>
  <c r="AE101" i="40" s="1"/>
  <c r="P115" i="40"/>
  <c r="M18" i="40"/>
  <c r="F29" i="40"/>
  <c r="G29" i="40" s="1"/>
  <c r="AB50" i="40"/>
  <c r="Z50" i="40"/>
  <c r="AZ50" i="40" s="1"/>
  <c r="F20" i="40"/>
  <c r="G20" i="40" s="1"/>
  <c r="R20" i="40" s="1"/>
  <c r="AH44" i="40"/>
  <c r="AE50" i="40" a="1"/>
  <c r="AE50" i="40" s="1"/>
  <c r="AA100" i="40"/>
  <c r="V115" i="40"/>
  <c r="AY115" i="40" s="1"/>
  <c r="M129" i="40"/>
  <c r="R50" i="40"/>
  <c r="AH21" i="40"/>
  <c r="F69" i="40"/>
  <c r="G69" i="40" s="1"/>
  <c r="F76" i="40"/>
  <c r="G76" i="40" s="1"/>
  <c r="P18" i="40"/>
  <c r="F53" i="40"/>
  <c r="G53" i="40" s="1"/>
  <c r="Q50" i="40"/>
  <c r="BA50" i="40" s="1"/>
  <c r="BB50" i="40" s="1"/>
  <c r="AG31" i="40"/>
  <c r="AH28" i="40"/>
  <c r="F52" i="40"/>
  <c r="G52" i="40" s="1"/>
  <c r="AB52" i="40" s="1"/>
  <c r="AE100" i="40" a="1"/>
  <c r="AE100" i="40" s="1"/>
  <c r="AH45" i="40"/>
  <c r="AH5" i="40"/>
  <c r="F21" i="40"/>
  <c r="G21" i="40" s="1"/>
  <c r="F37" i="40"/>
  <c r="G37" i="40" s="1"/>
  <c r="F45" i="40"/>
  <c r="G45" i="40" s="1"/>
  <c r="F84" i="40"/>
  <c r="G84" i="40" s="1"/>
  <c r="L114" i="40"/>
  <c r="Z45" i="40"/>
  <c r="AZ45" i="40" s="1"/>
  <c r="P37" i="40"/>
  <c r="Y29" i="40"/>
  <c r="L108" i="41"/>
  <c r="M108" i="41"/>
  <c r="P108" i="41"/>
  <c r="N108" i="41"/>
  <c r="L100" i="41"/>
  <c r="M100" i="41"/>
  <c r="N100" i="41"/>
  <c r="L92" i="41"/>
  <c r="N92" i="41"/>
  <c r="M92" i="41"/>
  <c r="M36" i="41"/>
  <c r="L36" i="41"/>
  <c r="N36" i="41"/>
  <c r="L28" i="41"/>
  <c r="M28" i="41"/>
  <c r="Q108" i="41"/>
  <c r="BA108" i="41" s="1"/>
  <c r="BB108" i="41" s="1"/>
  <c r="M115" i="41"/>
  <c r="Z115" i="41"/>
  <c r="AZ115" i="41" s="1"/>
  <c r="L107" i="41"/>
  <c r="N107" i="41"/>
  <c r="M107" i="41"/>
  <c r="M99" i="41"/>
  <c r="L99" i="41"/>
  <c r="N99" i="41"/>
  <c r="L83" i="41"/>
  <c r="M83" i="41"/>
  <c r="N83" i="41"/>
  <c r="M75" i="41"/>
  <c r="N75" i="41"/>
  <c r="L11" i="41"/>
  <c r="N11" i="41"/>
  <c r="M11" i="41"/>
  <c r="N3" i="41"/>
  <c r="L3" i="41"/>
  <c r="M3" i="41"/>
  <c r="M124" i="41"/>
  <c r="L124" i="41"/>
  <c r="N124" i="41"/>
  <c r="F103" i="41"/>
  <c r="G103" i="41" s="1"/>
  <c r="P116" i="41"/>
  <c r="AA80" i="41"/>
  <c r="P26" i="41"/>
  <c r="AA53" i="41"/>
  <c r="AB53" i="41"/>
  <c r="L4" i="41"/>
  <c r="S26" i="41"/>
  <c r="AA64" i="41"/>
  <c r="AH64" i="41"/>
  <c r="AA47" i="41"/>
  <c r="P57" i="41"/>
  <c r="AA108" i="41"/>
  <c r="S13" i="41"/>
  <c r="W80" i="41"/>
  <c r="V95" i="41"/>
  <c r="AY95" i="41" s="1"/>
  <c r="W2" i="41"/>
  <c r="U89" i="41"/>
  <c r="S116" i="41"/>
  <c r="U80" i="41"/>
  <c r="W19" i="41"/>
  <c r="V34" i="41"/>
  <c r="AY34" i="41" s="1"/>
  <c r="S34" i="41"/>
  <c r="W66" i="41"/>
  <c r="AA26" i="41"/>
  <c r="Z26" i="41"/>
  <c r="AZ26" i="41" s="1"/>
  <c r="AU2" i="41"/>
  <c r="Q53" i="41"/>
  <c r="BA53" i="41" s="1"/>
  <c r="AU64" i="41"/>
  <c r="W57" i="41"/>
  <c r="R108" i="41"/>
  <c r="M73" i="41"/>
  <c r="L57" i="41"/>
  <c r="M123" i="41"/>
  <c r="F110" i="41"/>
  <c r="G110" i="41" s="1"/>
  <c r="Z108" i="41"/>
  <c r="AZ108" i="41" s="1"/>
  <c r="F71" i="41"/>
  <c r="G71" i="41" s="1"/>
  <c r="F23" i="41"/>
  <c r="G23" i="41" s="1"/>
  <c r="AH40" i="41"/>
  <c r="N4" i="41"/>
  <c r="M42" i="41"/>
  <c r="F37" i="41"/>
  <c r="G37" i="41" s="1"/>
  <c r="AB47" i="41"/>
  <c r="M78" i="41"/>
  <c r="AB95" i="41"/>
  <c r="U2" i="41"/>
  <c r="V116" i="41"/>
  <c r="AY116" i="41" s="1"/>
  <c r="AA34" i="41"/>
  <c r="Z34" i="41"/>
  <c r="AZ34" i="41" s="1"/>
  <c r="R66" i="41"/>
  <c r="R26" i="41"/>
  <c r="AU26" i="41"/>
  <c r="AB2" i="41"/>
  <c r="S53" i="41"/>
  <c r="R97" i="41"/>
  <c r="V39" i="41"/>
  <c r="AY39" i="41" s="1"/>
  <c r="F118" i="41"/>
  <c r="G118" i="41" s="1"/>
  <c r="AH47" i="41"/>
  <c r="F40" i="41"/>
  <c r="G40" i="41" s="1"/>
  <c r="AH63" i="41"/>
  <c r="F72" i="41"/>
  <c r="G72" i="41" s="1"/>
  <c r="F126" i="41"/>
  <c r="G126" i="41" s="1"/>
  <c r="U47" i="41"/>
  <c r="R57" i="41"/>
  <c r="AG21" i="41"/>
  <c r="L68" i="41"/>
  <c r="V108" i="41"/>
  <c r="AY108" i="41" s="1"/>
  <c r="M59" i="41"/>
  <c r="Z95" i="41"/>
  <c r="AZ95" i="41" s="1"/>
  <c r="AA2" i="41"/>
  <c r="AS89" i="41"/>
  <c r="AF89" i="41" s="1"/>
  <c r="Z116" i="41"/>
  <c r="AZ116" i="41" s="1"/>
  <c r="AU34" i="41"/>
  <c r="Y66" i="41"/>
  <c r="V26" i="41"/>
  <c r="AY26" i="41" s="1"/>
  <c r="Q26" i="41"/>
  <c r="BA26" i="41" s="1"/>
  <c r="R53" i="41"/>
  <c r="Q116" i="41"/>
  <c r="BA116" i="41" s="1"/>
  <c r="AU39" i="41"/>
  <c r="M54" i="41"/>
  <c r="L97" i="41"/>
  <c r="L113" i="41"/>
  <c r="AU57" i="41"/>
  <c r="AH45" i="41"/>
  <c r="AH55" i="41"/>
  <c r="L53" i="41"/>
  <c r="L29" i="41"/>
  <c r="M18" i="41"/>
  <c r="AG18" i="41" s="1"/>
  <c r="AH16" i="41"/>
  <c r="F24" i="41"/>
  <c r="G24" i="41" s="1"/>
  <c r="AH48" i="41"/>
  <c r="F63" i="41"/>
  <c r="G63" i="41" s="1"/>
  <c r="AB120" i="41"/>
  <c r="P112" i="41"/>
  <c r="W47" i="41"/>
  <c r="Q78" i="41"/>
  <c r="BA78" i="41" s="1"/>
  <c r="BB78" i="41" s="1"/>
  <c r="M68" i="41"/>
  <c r="W108" i="41"/>
  <c r="M52" i="41"/>
  <c r="U95" i="41"/>
  <c r="P2" i="41"/>
  <c r="Y89" i="41"/>
  <c r="U116" i="41"/>
  <c r="Y80" i="41"/>
  <c r="R34" i="41"/>
  <c r="S66" i="41"/>
  <c r="AB26" i="41"/>
  <c r="AB45" i="41"/>
  <c r="AU53" i="41"/>
  <c r="R116" i="41"/>
  <c r="R39" i="41"/>
  <c r="M12" i="41"/>
  <c r="M94" i="41"/>
  <c r="N121" i="41"/>
  <c r="M113" i="41"/>
  <c r="N105" i="41"/>
  <c r="F111" i="41"/>
  <c r="G111" i="41" s="1"/>
  <c r="N94" i="41"/>
  <c r="L85" i="41"/>
  <c r="F55" i="41"/>
  <c r="G55" i="41" s="1"/>
  <c r="N29" i="41"/>
  <c r="L62" i="41"/>
  <c r="F8" i="41"/>
  <c r="G8" i="41" s="1"/>
  <c r="Q8" i="41" s="1"/>
  <c r="BA8" i="41" s="1"/>
  <c r="F16" i="41"/>
  <c r="G16" i="41" s="1"/>
  <c r="AH24" i="41"/>
  <c r="F32" i="41"/>
  <c r="G32" i="41" s="1"/>
  <c r="AB32" i="41" s="1"/>
  <c r="F48" i="41"/>
  <c r="G48" i="41" s="1"/>
  <c r="AA48" i="41" s="1"/>
  <c r="F79" i="41"/>
  <c r="G79" i="41" s="1"/>
  <c r="F98" i="41"/>
  <c r="G98" i="41" s="1"/>
  <c r="AS98" i="41" s="1"/>
  <c r="AF98" i="41" s="1"/>
  <c r="V55" i="41"/>
  <c r="AY55" i="41" s="1"/>
  <c r="AG39" i="41"/>
  <c r="W23" i="41"/>
  <c r="W127" i="41"/>
  <c r="Y47" i="41"/>
  <c r="M44" i="41"/>
  <c r="L52" i="41"/>
  <c r="Q2" i="41"/>
  <c r="BA2" i="41" s="1"/>
  <c r="V89" i="41"/>
  <c r="AY89" i="41" s="1"/>
  <c r="AA116" i="41"/>
  <c r="Z80" i="41"/>
  <c r="AZ80" i="41" s="1"/>
  <c r="W34" i="41"/>
  <c r="AA10" i="41"/>
  <c r="W26" i="41"/>
  <c r="AS116" i="41"/>
  <c r="AF116" i="41" s="1"/>
  <c r="V53" i="41"/>
  <c r="AY53" i="41" s="1"/>
  <c r="U53" i="41"/>
  <c r="U64" i="41"/>
  <c r="AA57" i="41"/>
  <c r="L12" i="41"/>
  <c r="L121" i="41"/>
  <c r="N81" i="41"/>
  <c r="M105" i="41"/>
  <c r="F100" i="41"/>
  <c r="G100" i="41" s="1"/>
  <c r="F88" i="41"/>
  <c r="G88" i="41" s="1"/>
  <c r="F85" i="41"/>
  <c r="G85" i="41" s="1"/>
  <c r="M85" i="41"/>
  <c r="L42" i="41"/>
  <c r="AH8" i="41"/>
  <c r="AH56" i="41"/>
  <c r="F61" i="41"/>
  <c r="G61" i="41" s="1"/>
  <c r="AE61" i="41" s="1" a="1"/>
  <c r="AE61" i="41" s="1"/>
  <c r="F102" i="41"/>
  <c r="G102" i="41" s="1"/>
  <c r="AE10" i="41" a="1"/>
  <c r="AE10" i="41" s="1"/>
  <c r="AE64" i="41" a="1"/>
  <c r="AE64" i="41" s="1"/>
  <c r="AA15" i="41"/>
  <c r="Z53" i="41"/>
  <c r="AZ53" i="41" s="1"/>
  <c r="W64" i="41"/>
  <c r="Y57" i="41"/>
  <c r="U57" i="41"/>
  <c r="F77" i="41"/>
  <c r="G77" i="41" s="1"/>
  <c r="F21" i="41"/>
  <c r="G21" i="41" s="1"/>
  <c r="AH32" i="41"/>
  <c r="AH13" i="41"/>
  <c r="F5" i="41"/>
  <c r="G5" i="41" s="1"/>
  <c r="F29" i="41"/>
  <c r="G29" i="41" s="1"/>
  <c r="F125" i="41"/>
  <c r="G125" i="41" s="1"/>
  <c r="AE70" i="42" a="1"/>
  <c r="AE70" i="42" s="1"/>
  <c r="Y70" i="42"/>
  <c r="AB70" i="42"/>
  <c r="L124" i="42"/>
  <c r="N124" i="42"/>
  <c r="M124" i="42"/>
  <c r="L117" i="42"/>
  <c r="M117" i="42"/>
  <c r="N117" i="42"/>
  <c r="L103" i="42"/>
  <c r="M103" i="42"/>
  <c r="N103" i="42"/>
  <c r="L96" i="42"/>
  <c r="AA96" i="42"/>
  <c r="N96" i="42"/>
  <c r="M96" i="42"/>
  <c r="M80" i="42"/>
  <c r="N80" i="42"/>
  <c r="L80" i="42"/>
  <c r="AB21" i="42"/>
  <c r="Y21" i="42"/>
  <c r="AE21" i="42" a="1"/>
  <c r="AE21" i="42" s="1"/>
  <c r="AU21" i="42"/>
  <c r="AA21" i="42"/>
  <c r="Z21" i="42"/>
  <c r="AZ21" i="42" s="1"/>
  <c r="U21" i="42"/>
  <c r="W21" i="42"/>
  <c r="V55" i="42"/>
  <c r="AY55" i="42" s="1"/>
  <c r="P55" i="42"/>
  <c r="AG15" i="42"/>
  <c r="S116" i="42"/>
  <c r="Q116" i="42"/>
  <c r="BA116" i="42" s="1"/>
  <c r="BB116" i="42" s="1"/>
  <c r="V116" i="42"/>
  <c r="AY116" i="42" s="1"/>
  <c r="R116" i="42"/>
  <c r="N87" i="42"/>
  <c r="M87" i="42"/>
  <c r="L87" i="42"/>
  <c r="N72" i="42"/>
  <c r="M72" i="42"/>
  <c r="L72" i="42"/>
  <c r="N16" i="42"/>
  <c r="M16" i="42"/>
  <c r="L16" i="42"/>
  <c r="S30" i="42"/>
  <c r="Y96" i="42"/>
  <c r="AA106" i="42"/>
  <c r="M73" i="42"/>
  <c r="M17" i="42"/>
  <c r="AG17" i="42" s="1"/>
  <c r="M125" i="42"/>
  <c r="N8" i="42"/>
  <c r="AU30" i="42"/>
  <c r="V82" i="42"/>
  <c r="AY82" i="42" s="1"/>
  <c r="F48" i="42"/>
  <c r="G48" i="42" s="1"/>
  <c r="U36" i="42"/>
  <c r="P45" i="42"/>
  <c r="Z82" i="42"/>
  <c r="AZ82" i="42" s="1"/>
  <c r="AA120" i="42"/>
  <c r="P106" i="42"/>
  <c r="AE100" i="42" a="1"/>
  <c r="AE100" i="42" s="1"/>
  <c r="R57" i="42"/>
  <c r="L57" i="42"/>
  <c r="M49" i="42"/>
  <c r="M64" i="42"/>
  <c r="AG64" i="42" s="1"/>
  <c r="M40" i="42"/>
  <c r="N42" i="42"/>
  <c r="AH48" i="42"/>
  <c r="L15" i="42"/>
  <c r="L3" i="42"/>
  <c r="F93" i="42"/>
  <c r="G93" i="42" s="1"/>
  <c r="N15" i="42"/>
  <c r="S45" i="42"/>
  <c r="R106" i="42"/>
  <c r="AE84" i="42" a="1"/>
  <c r="AE84" i="42" s="1"/>
  <c r="U96" i="42"/>
  <c r="M57" i="42"/>
  <c r="N49" i="42"/>
  <c r="N40" i="42"/>
  <c r="M3" i="42"/>
  <c r="P53" i="42"/>
  <c r="AH2" i="42"/>
  <c r="AA93" i="42"/>
  <c r="AB62" i="42"/>
  <c r="AG46" i="42"/>
  <c r="V6" i="42"/>
  <c r="AY6" i="42" s="1"/>
  <c r="S106" i="42"/>
  <c r="W61" i="42"/>
  <c r="AU45" i="42"/>
  <c r="W106" i="42"/>
  <c r="L82" i="42"/>
  <c r="N65" i="42"/>
  <c r="F71" i="42"/>
  <c r="G71" i="42" s="1"/>
  <c r="AG47" i="42"/>
  <c r="P69" i="42"/>
  <c r="V45" i="42"/>
  <c r="AY45" i="42" s="1"/>
  <c r="AA29" i="42"/>
  <c r="P21" i="42"/>
  <c r="W100" i="42"/>
  <c r="L65" i="42"/>
  <c r="L17" i="42"/>
  <c r="Q45" i="42"/>
  <c r="BA45" i="42" s="1"/>
  <c r="L8" i="42"/>
  <c r="S35" i="42"/>
  <c r="Q83" i="42"/>
  <c r="BA83" i="42" s="1"/>
  <c r="BB83" i="42" s="1"/>
  <c r="M82" i="42"/>
  <c r="AH32" i="42"/>
  <c r="N89" i="43"/>
  <c r="L89" i="43"/>
  <c r="M89" i="43"/>
  <c r="W82" i="43"/>
  <c r="L82" i="43"/>
  <c r="N82" i="43"/>
  <c r="M82" i="43"/>
  <c r="N34" i="43"/>
  <c r="L34" i="43"/>
  <c r="M34" i="43"/>
  <c r="AG34" i="43" s="1"/>
  <c r="L104" i="43"/>
  <c r="N104" i="43"/>
  <c r="M104" i="43"/>
  <c r="L88" i="43"/>
  <c r="N88" i="43"/>
  <c r="M88" i="43"/>
  <c r="N72" i="43"/>
  <c r="L72" i="43"/>
  <c r="N7" i="43"/>
  <c r="M7" i="43"/>
  <c r="AG7" i="43" s="1"/>
  <c r="L7" i="43"/>
  <c r="AB82" i="43"/>
  <c r="L39" i="43"/>
  <c r="N39" i="43"/>
  <c r="M39" i="43"/>
  <c r="AG39" i="43" s="1"/>
  <c r="N107" i="43"/>
  <c r="Q111" i="43"/>
  <c r="BA111" i="43" s="1"/>
  <c r="N57" i="43"/>
  <c r="L107" i="43"/>
  <c r="Z17" i="43"/>
  <c r="AZ17" i="43" s="1"/>
  <c r="S31" i="43"/>
  <c r="AG60" i="43"/>
  <c r="Q16" i="43"/>
  <c r="BA16" i="43" s="1"/>
  <c r="F13" i="43"/>
  <c r="G13" i="43" s="1"/>
  <c r="S13" i="43" s="1"/>
  <c r="F45" i="43"/>
  <c r="G45" i="43" s="1"/>
  <c r="AB83" i="43"/>
  <c r="R111" i="43"/>
  <c r="V57" i="43"/>
  <c r="AY57" i="43" s="1"/>
  <c r="Z41" i="43"/>
  <c r="AZ41" i="43" s="1"/>
  <c r="BB41" i="43" s="1"/>
  <c r="R57" i="43"/>
  <c r="S82" i="43"/>
  <c r="AA31" i="43"/>
  <c r="R32" i="43"/>
  <c r="N81" i="43"/>
  <c r="V53" i="43"/>
  <c r="AY53" i="43" s="1"/>
  <c r="AU55" i="43"/>
  <c r="F91" i="43"/>
  <c r="G91" i="43" s="1"/>
  <c r="F44" i="43"/>
  <c r="G44" i="43" s="1"/>
  <c r="U39" i="43"/>
  <c r="N32" i="43"/>
  <c r="M12" i="43"/>
  <c r="L37" i="43"/>
  <c r="F93" i="43"/>
  <c r="G93" i="43" s="1"/>
  <c r="W83" i="43"/>
  <c r="W111" i="43"/>
  <c r="R118" i="43"/>
  <c r="Y57" i="43"/>
  <c r="Z82" i="43"/>
  <c r="AZ82" i="43" s="1"/>
  <c r="AS83" i="43"/>
  <c r="AF83" i="43" s="1"/>
  <c r="U61" i="43"/>
  <c r="M37" i="43"/>
  <c r="AG37" i="43" s="1"/>
  <c r="V126" i="43"/>
  <c r="AY126" i="43" s="1"/>
  <c r="AA17" i="43"/>
  <c r="F21" i="43"/>
  <c r="G21" i="43" s="1"/>
  <c r="W57" i="43"/>
  <c r="V33" i="43"/>
  <c r="AY33" i="43" s="1"/>
  <c r="AB53" i="43"/>
  <c r="F69" i="43"/>
  <c r="G69" i="43" s="1"/>
  <c r="AA69" i="43" s="1"/>
  <c r="N95" i="43"/>
  <c r="AH29" i="43"/>
  <c r="Y111" i="43"/>
  <c r="S118" i="43"/>
  <c r="AG20" i="43"/>
  <c r="N65" i="43"/>
  <c r="L57" i="43"/>
  <c r="AE17" i="43" a="1"/>
  <c r="AE17" i="43" s="1"/>
  <c r="AE111" i="43" a="1"/>
  <c r="AE111" i="43" s="1"/>
  <c r="Q31" i="43"/>
  <c r="BA31" i="43" s="1"/>
  <c r="S53" i="43"/>
  <c r="P55" i="43"/>
  <c r="M127" i="43"/>
  <c r="F116" i="43"/>
  <c r="G116" i="43" s="1"/>
  <c r="F54" i="43"/>
  <c r="G54" i="43" s="1"/>
  <c r="AH55" i="43"/>
  <c r="N3" i="43"/>
  <c r="M27" i="43"/>
  <c r="N51" i="43"/>
  <c r="AH47" i="43"/>
  <c r="F49" i="43"/>
  <c r="G49" i="43" s="1"/>
  <c r="P49" i="43" s="1"/>
  <c r="F92" i="43"/>
  <c r="G92" i="43" s="1"/>
  <c r="AG5" i="43"/>
  <c r="L127" i="43"/>
  <c r="AH53" i="43"/>
  <c r="M95" i="43"/>
  <c r="U83" i="43"/>
  <c r="F5" i="43"/>
  <c r="G5" i="43" s="1"/>
  <c r="F29" i="43"/>
  <c r="G29" i="43" s="1"/>
  <c r="AA29" i="43" s="1"/>
  <c r="L86" i="43"/>
  <c r="U111" i="43"/>
  <c r="U118" i="43"/>
  <c r="L65" i="43"/>
  <c r="AE33" i="43" a="1"/>
  <c r="AE33" i="43" s="1"/>
  <c r="AE31" i="43" a="1"/>
  <c r="AE31" i="43" s="1"/>
  <c r="AU31" i="43"/>
  <c r="V31" i="43"/>
  <c r="AY31" i="43" s="1"/>
  <c r="AU33" i="43"/>
  <c r="AU53" i="43"/>
  <c r="Q55" i="43"/>
  <c r="BA55" i="43" s="1"/>
  <c r="M119" i="43"/>
  <c r="F100" i="43"/>
  <c r="G100" i="43" s="1"/>
  <c r="N78" i="43"/>
  <c r="AH54" i="43"/>
  <c r="AH15" i="43"/>
  <c r="AH16" i="43"/>
  <c r="F47" i="43"/>
  <c r="G47" i="43" s="1"/>
  <c r="AH59" i="43"/>
  <c r="F79" i="43"/>
  <c r="G79" i="43" s="1"/>
  <c r="F99" i="43"/>
  <c r="G99" i="43" s="1"/>
  <c r="F117" i="43"/>
  <c r="G117" i="43" s="1"/>
  <c r="F119" i="43"/>
  <c r="G119" i="43" s="1"/>
  <c r="AS119" i="43" s="1"/>
  <c r="AF119" i="43" s="1"/>
  <c r="F124" i="43"/>
  <c r="G124" i="43" s="1"/>
  <c r="F126" i="43"/>
  <c r="G126" i="43" s="1"/>
  <c r="Z31" i="43"/>
  <c r="AZ31" i="43" s="1"/>
  <c r="W61" i="43"/>
  <c r="Y17" i="43"/>
  <c r="V83" i="43"/>
  <c r="AY83" i="43" s="1"/>
  <c r="AH5" i="43"/>
  <c r="F37" i="43"/>
  <c r="G37" i="43" s="1"/>
  <c r="M86" i="43"/>
  <c r="V111" i="43"/>
  <c r="AY111" i="43" s="1"/>
  <c r="Q118" i="43"/>
  <c r="BA118" i="43" s="1"/>
  <c r="P61" i="43"/>
  <c r="U31" i="43"/>
  <c r="R31" i="43"/>
  <c r="Z33" i="43"/>
  <c r="AZ33" i="43" s="1"/>
  <c r="Z59" i="43"/>
  <c r="AZ59" i="43" s="1"/>
  <c r="L81" i="43"/>
  <c r="Z53" i="43"/>
  <c r="AZ53" i="43" s="1"/>
  <c r="U53" i="43"/>
  <c r="R55" i="43"/>
  <c r="R127" i="43"/>
  <c r="AG4" i="43"/>
  <c r="AH7" i="43"/>
  <c r="F28" i="43"/>
  <c r="G28" i="43" s="1"/>
  <c r="F15" i="43"/>
  <c r="G15" i="43" s="1"/>
  <c r="N100" i="43"/>
  <c r="V65" i="43"/>
  <c r="AY65" i="43" s="1"/>
  <c r="N68" i="43"/>
  <c r="F84" i="43"/>
  <c r="G84" i="43" s="1"/>
  <c r="W17" i="43"/>
  <c r="Y83" i="43"/>
  <c r="AS118" i="43"/>
  <c r="AF118" i="43" s="1"/>
  <c r="F85" i="43"/>
  <c r="G85" i="43" s="1"/>
  <c r="AB17" i="43"/>
  <c r="Y31" i="43"/>
  <c r="AH13" i="43"/>
  <c r="AH45" i="43"/>
  <c r="L33" i="43"/>
  <c r="AE59" i="43" a="1"/>
  <c r="AE59" i="43" s="1"/>
  <c r="L100" i="43"/>
  <c r="M118" i="43"/>
  <c r="L78" i="43"/>
  <c r="F46" i="43"/>
  <c r="G46" i="43" s="1"/>
  <c r="L51" i="43"/>
  <c r="AH46" i="43"/>
  <c r="N112" i="44"/>
  <c r="M112" i="44"/>
  <c r="AA112" i="44"/>
  <c r="W112" i="44"/>
  <c r="L112" i="44"/>
  <c r="M32" i="44"/>
  <c r="AG32" i="44" s="1"/>
  <c r="N32" i="44"/>
  <c r="L32" i="44"/>
  <c r="Z32" i="44"/>
  <c r="AZ32" i="44" s="1"/>
  <c r="U32" i="44"/>
  <c r="Y32" i="44"/>
  <c r="U47" i="44"/>
  <c r="V47" i="44"/>
  <c r="AY47" i="44" s="1"/>
  <c r="Q13" i="44"/>
  <c r="BA13" i="44" s="1"/>
  <c r="W13" i="44"/>
  <c r="AU64" i="44"/>
  <c r="AB64" i="44"/>
  <c r="L13" i="44"/>
  <c r="N13" i="44"/>
  <c r="M13" i="44"/>
  <c r="AG13" i="44" s="1"/>
  <c r="L82" i="44"/>
  <c r="M82" i="44"/>
  <c r="N82" i="44"/>
  <c r="N58" i="44"/>
  <c r="L58" i="44"/>
  <c r="M58" i="44"/>
  <c r="AG58" i="44" s="1"/>
  <c r="L18" i="44"/>
  <c r="M18" i="44"/>
  <c r="U109" i="44"/>
  <c r="V109" i="44"/>
  <c r="AY109" i="44" s="1"/>
  <c r="Q109" i="44"/>
  <c r="BA109" i="44" s="1"/>
  <c r="Y109" i="44"/>
  <c r="AA109" i="44"/>
  <c r="F126" i="44"/>
  <c r="G126" i="44" s="1"/>
  <c r="AS126" i="44" s="1"/>
  <c r="AF126" i="44" s="1"/>
  <c r="Y35" i="44"/>
  <c r="F70" i="44"/>
  <c r="G70" i="44" s="1"/>
  <c r="N95" i="44"/>
  <c r="N73" i="44"/>
  <c r="V88" i="44"/>
  <c r="AY88" i="44" s="1"/>
  <c r="L90" i="44"/>
  <c r="P16" i="44"/>
  <c r="Z127" i="44"/>
  <c r="AZ127" i="44" s="1"/>
  <c r="AB56" i="44"/>
  <c r="AH46" i="44"/>
  <c r="AA35" i="44"/>
  <c r="N10" i="44"/>
  <c r="F125" i="44"/>
  <c r="G125" i="44" s="1"/>
  <c r="V125" i="44" s="1"/>
  <c r="AY125" i="44" s="1"/>
  <c r="M9" i="44"/>
  <c r="M17" i="44"/>
  <c r="L108" i="44"/>
  <c r="AH34" i="44"/>
  <c r="L73" i="44"/>
  <c r="S88" i="44"/>
  <c r="N90" i="44"/>
  <c r="N103" i="44"/>
  <c r="U26" i="44"/>
  <c r="AS93" i="44"/>
  <c r="AF93" i="44" s="1"/>
  <c r="N128" i="44"/>
  <c r="F110" i="44"/>
  <c r="G110" i="44" s="1"/>
  <c r="AA80" i="44"/>
  <c r="AH65" i="44"/>
  <c r="Y56" i="44"/>
  <c r="AU35" i="44"/>
  <c r="AV77" i="44" s="1"/>
  <c r="AH42" i="44"/>
  <c r="W32" i="44"/>
  <c r="L23" i="44"/>
  <c r="U73" i="44"/>
  <c r="S32" i="44"/>
  <c r="AH50" i="44"/>
  <c r="AH37" i="44"/>
  <c r="L74" i="44"/>
  <c r="N93" i="44"/>
  <c r="L107" i="44"/>
  <c r="N17" i="44"/>
  <c r="Z26" i="44"/>
  <c r="AZ26" i="44" s="1"/>
  <c r="N105" i="44"/>
  <c r="R9" i="44"/>
  <c r="U16" i="44"/>
  <c r="M105" i="44"/>
  <c r="L79" i="44"/>
  <c r="Z88" i="44"/>
  <c r="AZ88" i="44" s="1"/>
  <c r="F62" i="44"/>
  <c r="G62" i="44" s="1"/>
  <c r="M39" i="44"/>
  <c r="Q32" i="44"/>
  <c r="BA32" i="44" s="1"/>
  <c r="M37" i="44"/>
  <c r="N9" i="44"/>
  <c r="N100" i="44"/>
  <c r="N108" i="44"/>
  <c r="F34" i="44"/>
  <c r="G34" i="44" s="1"/>
  <c r="M73" i="44"/>
  <c r="P88" i="44"/>
  <c r="AA123" i="44"/>
  <c r="Q46" i="44"/>
  <c r="BA46" i="44" s="1"/>
  <c r="L103" i="44"/>
  <c r="V26" i="44"/>
  <c r="AY26" i="44" s="1"/>
  <c r="BB26" i="44" s="1"/>
  <c r="AB93" i="44"/>
  <c r="L128" i="44"/>
  <c r="M120" i="44"/>
  <c r="M95" i="44"/>
  <c r="N110" i="44"/>
  <c r="Y73" i="44"/>
  <c r="M79" i="44"/>
  <c r="AH62" i="44"/>
  <c r="Z35" i="44"/>
  <c r="AZ35" i="44" s="1"/>
  <c r="AA32" i="44"/>
  <c r="U56" i="44"/>
  <c r="AB35" i="44"/>
  <c r="N23" i="44"/>
  <c r="Z73" i="44"/>
  <c r="AZ73" i="44" s="1"/>
  <c r="N122" i="44"/>
  <c r="F18" i="44"/>
  <c r="G18" i="44" s="1"/>
  <c r="F29" i="44"/>
  <c r="G29" i="44" s="1"/>
  <c r="P29" i="44" s="1"/>
  <c r="F37" i="44"/>
  <c r="G37" i="44" s="1"/>
  <c r="F76" i="44"/>
  <c r="G76" i="44" s="1"/>
  <c r="F78" i="44"/>
  <c r="G78" i="44" s="1"/>
  <c r="L110" i="44"/>
  <c r="F38" i="44"/>
  <c r="G38" i="44" s="1"/>
  <c r="V38" i="44" s="1"/>
  <c r="AY38" i="44" s="1"/>
  <c r="AH31" i="44"/>
  <c r="M100" i="44"/>
  <c r="N25" i="44"/>
  <c r="Z16" i="44"/>
  <c r="AZ16" i="44" s="1"/>
  <c r="N120" i="44"/>
  <c r="W116" i="44"/>
  <c r="L104" i="44"/>
  <c r="L96" i="44"/>
  <c r="F84" i="44"/>
  <c r="G84" i="44" s="1"/>
  <c r="AH52" i="44"/>
  <c r="R32" i="44"/>
  <c r="L39" i="44"/>
  <c r="Z56" i="44"/>
  <c r="AZ56" i="44" s="1"/>
  <c r="AU56" i="44"/>
  <c r="U35" i="44"/>
  <c r="V97" i="44"/>
  <c r="AY97" i="44" s="1"/>
  <c r="L122" i="44"/>
  <c r="M25" i="44"/>
  <c r="F45" i="44"/>
  <c r="G45" i="44" s="1"/>
  <c r="L95" i="44"/>
  <c r="AB16" i="44"/>
  <c r="AH38" i="44"/>
  <c r="F31" i="44"/>
  <c r="G31" i="44" s="1"/>
  <c r="L42" i="44"/>
  <c r="P73" i="44"/>
  <c r="W16" i="44"/>
  <c r="P65" i="44"/>
  <c r="AU28" i="44"/>
  <c r="Q119" i="44"/>
  <c r="BA119" i="44" s="1"/>
  <c r="BB119" i="44" s="1"/>
  <c r="F113" i="44"/>
  <c r="G113" i="44" s="1"/>
  <c r="M104" i="44"/>
  <c r="M96" i="44"/>
  <c r="N85" i="44"/>
  <c r="S73" i="44"/>
  <c r="V80" i="44"/>
  <c r="AY80" i="44" s="1"/>
  <c r="BB80" i="44" s="1"/>
  <c r="L48" i="44"/>
  <c r="AU32" i="44"/>
  <c r="AB32" i="44"/>
  <c r="W56" i="44"/>
  <c r="AH5" i="44"/>
  <c r="M21" i="44"/>
  <c r="N42" i="44"/>
  <c r="F5" i="44"/>
  <c r="G5" i="44" s="1"/>
  <c r="S5" i="44" s="1"/>
  <c r="AH45" i="44"/>
  <c r="F117" i="44"/>
  <c r="G117" i="44" s="1"/>
  <c r="W76" i="44"/>
  <c r="AU16" i="44"/>
  <c r="AH60" i="44"/>
  <c r="N65" i="44"/>
  <c r="F101" i="44"/>
  <c r="G101" i="44" s="1"/>
  <c r="Z101" i="44" s="1"/>
  <c r="AZ101" i="44" s="1"/>
  <c r="R72" i="44"/>
  <c r="N48" i="44"/>
  <c r="AA95" i="44"/>
  <c r="V43" i="44"/>
  <c r="AY43" i="44" s="1"/>
  <c r="AG27" i="44"/>
  <c r="N97" i="45"/>
  <c r="L97" i="45"/>
  <c r="M97" i="45"/>
  <c r="N73" i="45"/>
  <c r="M73" i="45"/>
  <c r="L73" i="45"/>
  <c r="L17" i="45"/>
  <c r="M17" i="45"/>
  <c r="N17" i="45"/>
  <c r="AB78" i="45"/>
  <c r="P78" i="45"/>
  <c r="R78" i="45"/>
  <c r="Y78" i="45"/>
  <c r="Z78" i="45"/>
  <c r="AZ78" i="45" s="1"/>
  <c r="U78" i="45"/>
  <c r="S78" i="45"/>
  <c r="AA78" i="45"/>
  <c r="P18" i="45"/>
  <c r="R18" i="45"/>
  <c r="AU18" i="45"/>
  <c r="S18" i="45"/>
  <c r="Q18" i="45"/>
  <c r="BA18" i="45" s="1"/>
  <c r="N129" i="45"/>
  <c r="L129" i="45"/>
  <c r="M129" i="45"/>
  <c r="N128" i="45"/>
  <c r="M128" i="45"/>
  <c r="L128" i="45"/>
  <c r="M112" i="45"/>
  <c r="N112" i="45"/>
  <c r="L112" i="45"/>
  <c r="N104" i="45"/>
  <c r="M104" i="45"/>
  <c r="L104" i="45"/>
  <c r="L96" i="45"/>
  <c r="M96" i="45"/>
  <c r="N24" i="45"/>
  <c r="M24" i="45"/>
  <c r="AG24" i="45" s="1"/>
  <c r="L24" i="45"/>
  <c r="N126" i="45"/>
  <c r="M126" i="45"/>
  <c r="L126" i="45"/>
  <c r="L110" i="45"/>
  <c r="N110" i="45"/>
  <c r="M110" i="45"/>
  <c r="N38" i="45"/>
  <c r="W38" i="45"/>
  <c r="M38" i="45"/>
  <c r="AG38" i="45" s="1"/>
  <c r="L38" i="45"/>
  <c r="N30" i="45"/>
  <c r="L30" i="45"/>
  <c r="M30" i="45"/>
  <c r="M14" i="45"/>
  <c r="N14" i="45"/>
  <c r="L14" i="45"/>
  <c r="V6" i="45"/>
  <c r="AY6" i="45" s="1"/>
  <c r="W6" i="45"/>
  <c r="Y6" i="45"/>
  <c r="AB6" i="45"/>
  <c r="N57" i="45"/>
  <c r="M57" i="45"/>
  <c r="AG57" i="45" s="1"/>
  <c r="L57" i="45"/>
  <c r="M33" i="45"/>
  <c r="L33" i="45"/>
  <c r="N33" i="45"/>
  <c r="L105" i="45"/>
  <c r="M105" i="45"/>
  <c r="N89" i="45"/>
  <c r="M89" i="45"/>
  <c r="L89" i="45"/>
  <c r="L65" i="45"/>
  <c r="M65" i="45"/>
  <c r="N65" i="45"/>
  <c r="M41" i="45"/>
  <c r="AG41" i="45" s="1"/>
  <c r="L41" i="45"/>
  <c r="N41" i="45"/>
  <c r="M113" i="45"/>
  <c r="L9" i="45"/>
  <c r="F33" i="45"/>
  <c r="G33" i="45" s="1"/>
  <c r="AE32" i="45" a="1"/>
  <c r="AE32" i="45" s="1"/>
  <c r="V63" i="45"/>
  <c r="AY63" i="45" s="1"/>
  <c r="N111" i="45"/>
  <c r="F129" i="45"/>
  <c r="G129" i="45" s="1"/>
  <c r="AH57" i="45"/>
  <c r="V118" i="45"/>
  <c r="AY118" i="45" s="1"/>
  <c r="F121" i="45"/>
  <c r="G121" i="45" s="1"/>
  <c r="AA88" i="45"/>
  <c r="Y8" i="45"/>
  <c r="AU58" i="45"/>
  <c r="AB58" i="45"/>
  <c r="AB29" i="45"/>
  <c r="Q82" i="45"/>
  <c r="BA82" i="45" s="1"/>
  <c r="Q63" i="45"/>
  <c r="BA63" i="45" s="1"/>
  <c r="BB63" i="45" s="1"/>
  <c r="Y22" i="45"/>
  <c r="W22" i="45"/>
  <c r="Q37" i="45"/>
  <c r="BA37" i="45" s="1"/>
  <c r="W118" i="45"/>
  <c r="S72" i="45"/>
  <c r="AS88" i="45"/>
  <c r="AF88" i="45" s="1"/>
  <c r="M78" i="45"/>
  <c r="L63" i="45"/>
  <c r="Y38" i="45"/>
  <c r="W35" i="45"/>
  <c r="N39" i="45"/>
  <c r="L26" i="45"/>
  <c r="L8" i="45"/>
  <c r="L81" i="45"/>
  <c r="AH8" i="45"/>
  <c r="F64" i="45"/>
  <c r="G64" i="45" s="1"/>
  <c r="F70" i="45"/>
  <c r="G70" i="45" s="1"/>
  <c r="Z22" i="45"/>
  <c r="AZ22" i="45" s="1"/>
  <c r="BB22" i="45" s="1"/>
  <c r="L106" i="45"/>
  <c r="Q88" i="45"/>
  <c r="BA88" i="45" s="1"/>
  <c r="AB8" i="45"/>
  <c r="Q58" i="45"/>
  <c r="BA58" i="45" s="1"/>
  <c r="U29" i="45"/>
  <c r="AB82" i="45"/>
  <c r="AA82" i="45"/>
  <c r="P63" i="45"/>
  <c r="Y103" i="45"/>
  <c r="Q22" i="45"/>
  <c r="BA22" i="45" s="1"/>
  <c r="AU22" i="45"/>
  <c r="M121" i="45"/>
  <c r="M80" i="45"/>
  <c r="U72" i="45"/>
  <c r="L66" i="45"/>
  <c r="L78" i="45"/>
  <c r="L58" i="45"/>
  <c r="L54" i="45"/>
  <c r="M63" i="45"/>
  <c r="F41" i="45"/>
  <c r="G41" i="45" s="1"/>
  <c r="F25" i="45"/>
  <c r="G25" i="45" s="1"/>
  <c r="Q35" i="45"/>
  <c r="BA35" i="45" s="1"/>
  <c r="L39" i="45"/>
  <c r="M26" i="45"/>
  <c r="F2" i="45"/>
  <c r="G2" i="45" s="1"/>
  <c r="L23" i="45"/>
  <c r="AH2" i="45"/>
  <c r="F56" i="45"/>
  <c r="G56" i="45" s="1"/>
  <c r="F104" i="45"/>
  <c r="G104" i="45" s="1"/>
  <c r="F112" i="45"/>
  <c r="G112" i="45" s="1"/>
  <c r="U82" i="45"/>
  <c r="S118" i="45"/>
  <c r="N106" i="45"/>
  <c r="P32" i="45"/>
  <c r="P8" i="45"/>
  <c r="Z32" i="45"/>
  <c r="AZ32" i="45" s="1"/>
  <c r="U58" i="45"/>
  <c r="AA29" i="45"/>
  <c r="V82" i="45"/>
  <c r="AY82" i="45" s="1"/>
  <c r="S82" i="45"/>
  <c r="S63" i="45"/>
  <c r="AA22" i="45"/>
  <c r="W8" i="45"/>
  <c r="AH26" i="45"/>
  <c r="L119" i="45"/>
  <c r="L121" i="45"/>
  <c r="Y119" i="45"/>
  <c r="F81" i="45"/>
  <c r="G81" i="45" s="1"/>
  <c r="F74" i="45"/>
  <c r="G74" i="45" s="1"/>
  <c r="W72" i="45"/>
  <c r="M58" i="45"/>
  <c r="M54" i="45"/>
  <c r="AG54" i="45" s="1"/>
  <c r="N63" i="45"/>
  <c r="AH41" i="45"/>
  <c r="AH50" i="45"/>
  <c r="M42" i="45"/>
  <c r="F24" i="45"/>
  <c r="G24" i="45" s="1"/>
  <c r="F30" i="45"/>
  <c r="G30" i="45" s="1"/>
  <c r="AH56" i="45"/>
  <c r="F126" i="45"/>
  <c r="G126" i="45" s="1"/>
  <c r="Q45" i="45"/>
  <c r="BA45" i="45" s="1"/>
  <c r="BB45" i="45" s="1"/>
  <c r="AH25" i="45"/>
  <c r="AH33" i="45"/>
  <c r="V8" i="45"/>
  <c r="AY8" i="45" s="1"/>
  <c r="BB8" i="45" s="1"/>
  <c r="U32" i="45"/>
  <c r="AA39" i="45"/>
  <c r="AA58" i="45"/>
  <c r="AE29" i="45" a="1"/>
  <c r="AE29" i="45" s="1"/>
  <c r="V79" i="45"/>
  <c r="AY79" i="45" s="1"/>
  <c r="Y82" i="45"/>
  <c r="AS82" i="45"/>
  <c r="AF82" i="45" s="1"/>
  <c r="R22" i="45"/>
  <c r="AU8" i="45"/>
  <c r="AH58" i="45"/>
  <c r="F128" i="45"/>
  <c r="G128" i="45" s="1"/>
  <c r="L111" i="45"/>
  <c r="AA72" i="45"/>
  <c r="F73" i="45"/>
  <c r="G73" i="45" s="1"/>
  <c r="AS72" i="45"/>
  <c r="AF72" i="45" s="1"/>
  <c r="N42" i="45"/>
  <c r="M23" i="45"/>
  <c r="AG23" i="45" s="1"/>
  <c r="M15" i="45"/>
  <c r="Z29" i="45"/>
  <c r="AZ29" i="45" s="1"/>
  <c r="AU16" i="45"/>
  <c r="N66" i="45"/>
  <c r="AH65" i="45"/>
  <c r="F96" i="45"/>
  <c r="G96" i="45" s="1"/>
  <c r="V22" i="45"/>
  <c r="AY22" i="45" s="1"/>
  <c r="Z8" i="45"/>
  <c r="AZ8" i="45" s="1"/>
  <c r="V58" i="45"/>
  <c r="AY58" i="45" s="1"/>
  <c r="AU29" i="45"/>
  <c r="Z82" i="45"/>
  <c r="AZ82" i="45" s="1"/>
  <c r="Y72" i="45"/>
  <c r="L103" i="45"/>
  <c r="AH24" i="45"/>
  <c r="F49" i="45"/>
  <c r="G49" i="45" s="1"/>
  <c r="F65" i="45"/>
  <c r="G65" i="45" s="1"/>
  <c r="F80" i="45"/>
  <c r="G80" i="45" s="1"/>
  <c r="F94" i="45"/>
  <c r="G94" i="45" s="1"/>
  <c r="AH6" i="45"/>
  <c r="M102" i="46"/>
  <c r="N102" i="46"/>
  <c r="L102" i="46"/>
  <c r="S14" i="46"/>
  <c r="Q14" i="46"/>
  <c r="BA14" i="46" s="1"/>
  <c r="M62" i="46"/>
  <c r="AG62" i="46" s="1"/>
  <c r="L62" i="46"/>
  <c r="N62" i="46"/>
  <c r="L104" i="46"/>
  <c r="M104" i="46"/>
  <c r="N104" i="46"/>
  <c r="M126" i="46"/>
  <c r="L126" i="46"/>
  <c r="N126" i="46"/>
  <c r="L46" i="46"/>
  <c r="N46" i="46"/>
  <c r="M46" i="46"/>
  <c r="AG46" i="46" s="1"/>
  <c r="N38" i="46"/>
  <c r="L38" i="46"/>
  <c r="M38" i="46"/>
  <c r="N118" i="46"/>
  <c r="L118" i="46"/>
  <c r="M118" i="46"/>
  <c r="F6" i="46"/>
  <c r="F38" i="46"/>
  <c r="F110" i="46"/>
  <c r="N8" i="46"/>
  <c r="F54" i="46"/>
  <c r="N103" i="46"/>
  <c r="F96" i="46"/>
  <c r="G96" i="46" s="1"/>
  <c r="N64" i="46"/>
  <c r="F64" i="46"/>
  <c r="G64" i="46" s="1"/>
  <c r="L30" i="46"/>
  <c r="F16" i="46"/>
  <c r="F88" i="46"/>
  <c r="M110" i="46"/>
  <c r="L94" i="46"/>
  <c r="L96" i="46"/>
  <c r="N61" i="46"/>
  <c r="M86" i="46"/>
  <c r="M9" i="46"/>
  <c r="F62" i="46"/>
  <c r="G62" i="46" s="1"/>
  <c r="L57" i="46"/>
  <c r="L14" i="46"/>
  <c r="L22" i="46"/>
  <c r="M50" i="46"/>
  <c r="F128" i="46"/>
  <c r="M96" i="46"/>
  <c r="F78" i="46"/>
  <c r="G78" i="46" s="1"/>
  <c r="F30" i="46"/>
  <c r="M78" i="46"/>
  <c r="F72" i="46"/>
  <c r="F126" i="46"/>
  <c r="N73" i="46"/>
  <c r="N14" i="46"/>
  <c r="M22" i="46"/>
  <c r="N101" i="46"/>
  <c r="L78" i="46"/>
  <c r="M30" i="46"/>
  <c r="AG30" i="46" s="1"/>
  <c r="F118" i="46"/>
  <c r="L73" i="46"/>
  <c r="N113" i="46"/>
  <c r="F104" i="46"/>
  <c r="G104" i="46" s="1"/>
  <c r="M63" i="46"/>
  <c r="AG63" i="46" s="1"/>
  <c r="N40" i="46"/>
  <c r="F40" i="46"/>
  <c r="N128" i="46"/>
  <c r="F22" i="46"/>
  <c r="F32" i="46"/>
  <c r="G32" i="46" s="1"/>
  <c r="F70" i="46"/>
  <c r="G70" i="46" s="1"/>
  <c r="AE61" i="47" a="1"/>
  <c r="AE61" i="47" s="1"/>
  <c r="U61" i="47"/>
  <c r="AA61" i="47"/>
  <c r="W61" i="47"/>
  <c r="L51" i="47"/>
  <c r="M51" i="47"/>
  <c r="N51" i="47"/>
  <c r="L27" i="47"/>
  <c r="V27" i="47"/>
  <c r="AY27" i="47" s="1"/>
  <c r="N27" i="47"/>
  <c r="R27" i="47"/>
  <c r="P27" i="47"/>
  <c r="Q27" i="47"/>
  <c r="BA27" i="47" s="1"/>
  <c r="BB27" i="47" s="1"/>
  <c r="M27" i="47"/>
  <c r="S27" i="47"/>
  <c r="U19" i="47"/>
  <c r="W19" i="47"/>
  <c r="N19" i="47"/>
  <c r="AA19" i="47"/>
  <c r="V19" i="47"/>
  <c r="AY19" i="47" s="1"/>
  <c r="AB19" i="47"/>
  <c r="M19" i="47"/>
  <c r="AG19" i="47" s="1"/>
  <c r="L19" i="47"/>
  <c r="Z19" i="47"/>
  <c r="AZ19" i="47" s="1"/>
  <c r="AB13" i="47"/>
  <c r="L66" i="47"/>
  <c r="N43" i="47"/>
  <c r="M114" i="47"/>
  <c r="AU2" i="47"/>
  <c r="AV45" i="47" s="1"/>
  <c r="N74" i="47"/>
  <c r="AE79" i="47" a="1"/>
  <c r="AE79" i="47" s="1"/>
  <c r="W121" i="47"/>
  <c r="R57" i="47"/>
  <c r="L82" i="47"/>
  <c r="S86" i="47"/>
  <c r="L59" i="47"/>
  <c r="Z11" i="47"/>
  <c r="AZ11" i="47" s="1"/>
  <c r="N4" i="47"/>
  <c r="N12" i="47"/>
  <c r="M74" i="47"/>
  <c r="F115" i="47"/>
  <c r="G115" i="47" s="1"/>
  <c r="AA115" i="47" s="1"/>
  <c r="V62" i="47"/>
  <c r="AY62" i="47" s="1"/>
  <c r="S2" i="47"/>
  <c r="N66" i="47"/>
  <c r="Y121" i="47"/>
  <c r="U72" i="47"/>
  <c r="V50" i="47"/>
  <c r="AY50" i="47" s="1"/>
  <c r="BB50" i="47" s="1"/>
  <c r="N113" i="47"/>
  <c r="F99" i="47"/>
  <c r="G99" i="47" s="1"/>
  <c r="M88" i="47"/>
  <c r="N50" i="47"/>
  <c r="Q34" i="47"/>
  <c r="BA34" i="47" s="1"/>
  <c r="L36" i="47"/>
  <c r="AA11" i="47"/>
  <c r="S43" i="47"/>
  <c r="AB2" i="47"/>
  <c r="AA2" i="47"/>
  <c r="AG23" i="47"/>
  <c r="U121" i="47"/>
  <c r="W50" i="47"/>
  <c r="L86" i="47"/>
  <c r="W79" i="47"/>
  <c r="M59" i="47"/>
  <c r="AH46" i="47"/>
  <c r="AG38" i="47"/>
  <c r="AU34" i="47"/>
  <c r="M36" i="47"/>
  <c r="AG36" i="47" s="1"/>
  <c r="AH54" i="47"/>
  <c r="L20" i="47"/>
  <c r="Y11" i="47"/>
  <c r="F67" i="47"/>
  <c r="G67" i="47" s="1"/>
  <c r="U67" i="47" s="1"/>
  <c r="F75" i="47"/>
  <c r="G75" i="47" s="1"/>
  <c r="F82" i="47"/>
  <c r="G82" i="47" s="1"/>
  <c r="F80" i="47"/>
  <c r="G80" i="47" s="1"/>
  <c r="AG65" i="47"/>
  <c r="V122" i="47"/>
  <c r="AY122" i="47" s="1"/>
  <c r="AG54" i="47"/>
  <c r="Z50" i="47"/>
  <c r="AZ50" i="47" s="1"/>
  <c r="F91" i="47"/>
  <c r="G91" i="47" s="1"/>
  <c r="L106" i="47"/>
  <c r="Y79" i="47"/>
  <c r="N59" i="47"/>
  <c r="F15" i="47"/>
  <c r="G15" i="47" s="1"/>
  <c r="L24" i="47"/>
  <c r="F54" i="47"/>
  <c r="G54" i="47" s="1"/>
  <c r="M20" i="47"/>
  <c r="AG20" i="47" s="1"/>
  <c r="AU11" i="47"/>
  <c r="AV83" i="47" s="1"/>
  <c r="F14" i="47"/>
  <c r="G14" i="47" s="1"/>
  <c r="P57" i="47"/>
  <c r="F47" i="47"/>
  <c r="G47" i="47" s="1"/>
  <c r="M4" i="47"/>
  <c r="AG4" i="47" s="1"/>
  <c r="N42" i="47"/>
  <c r="V121" i="47"/>
  <c r="AY121" i="47" s="1"/>
  <c r="AA50" i="47"/>
  <c r="AH15" i="47"/>
  <c r="M106" i="47"/>
  <c r="Z86" i="47"/>
  <c r="AZ86" i="47" s="1"/>
  <c r="F46" i="47"/>
  <c r="G46" i="47" s="1"/>
  <c r="AH38" i="47"/>
  <c r="W11" i="47"/>
  <c r="AE11" i="47" a="1"/>
  <c r="AE11" i="47" s="1"/>
  <c r="F30" i="47"/>
  <c r="G30" i="47" s="1"/>
  <c r="L12" i="47"/>
  <c r="AH6" i="47"/>
  <c r="AH14" i="47"/>
  <c r="F38" i="47"/>
  <c r="G38" i="47" s="1"/>
  <c r="L42" i="47"/>
  <c r="L74" i="47"/>
  <c r="AA121" i="47"/>
  <c r="AA72" i="47"/>
  <c r="AB86" i="47"/>
  <c r="AB66" i="47"/>
  <c r="F122" i="47"/>
  <c r="G122" i="47" s="1"/>
  <c r="AG53" i="47"/>
  <c r="L36" i="48"/>
  <c r="N36" i="48"/>
  <c r="M36" i="48"/>
  <c r="L35" i="48"/>
  <c r="F123" i="48"/>
  <c r="G123" i="48" s="1"/>
  <c r="F43" i="48"/>
  <c r="G43" i="48" s="1"/>
  <c r="F57" i="48"/>
  <c r="G57" i="48" s="1"/>
  <c r="AB57" i="48" s="1"/>
  <c r="AH27" i="48"/>
  <c r="M20" i="48"/>
  <c r="F10" i="48"/>
  <c r="G10" i="48" s="1"/>
  <c r="M19" i="48"/>
  <c r="M83" i="48"/>
  <c r="N52" i="48"/>
  <c r="L26" i="48"/>
  <c r="N66" i="48"/>
  <c r="AH11" i="48"/>
  <c r="F26" i="48"/>
  <c r="G26" i="48" s="1"/>
  <c r="AH59" i="48"/>
  <c r="Z31" i="48"/>
  <c r="AZ31" i="48" s="1"/>
  <c r="L19" i="48"/>
  <c r="F3" i="48"/>
  <c r="G3" i="48" s="1"/>
  <c r="N106" i="48"/>
  <c r="F81" i="48"/>
  <c r="G81" i="48" s="1"/>
  <c r="Y81" i="48" s="1"/>
  <c r="L75" i="48"/>
  <c r="N42" i="48"/>
  <c r="N20" i="48"/>
  <c r="N8" i="48"/>
  <c r="L83" i="48"/>
  <c r="M26" i="48"/>
  <c r="L114" i="48"/>
  <c r="AH49" i="48"/>
  <c r="AH3" i="48"/>
  <c r="F11" i="48"/>
  <c r="G11" i="48" s="1"/>
  <c r="F42" i="48"/>
  <c r="G42" i="48" s="1"/>
  <c r="V63" i="48"/>
  <c r="AY63" i="48" s="1"/>
  <c r="N44" i="48"/>
  <c r="N11" i="48"/>
  <c r="AB92" i="48"/>
  <c r="L106" i="48"/>
  <c r="L66" i="48"/>
  <c r="AH57" i="48"/>
  <c r="M35" i="48"/>
  <c r="F20" i="48"/>
  <c r="G20" i="48" s="1"/>
  <c r="M11" i="48"/>
  <c r="F12" i="48"/>
  <c r="G12" i="48" s="1"/>
  <c r="M114" i="48"/>
  <c r="AH2" i="48"/>
  <c r="F19" i="48"/>
  <c r="G19" i="48" s="1"/>
  <c r="F27" i="48"/>
  <c r="G27" i="48" s="1"/>
  <c r="AH42" i="48"/>
  <c r="AG62" i="48"/>
  <c r="AG42" i="48"/>
  <c r="AU34" i="48"/>
  <c r="L108" i="48"/>
  <c r="F65" i="48"/>
  <c r="G65" i="48" s="1"/>
  <c r="S65" i="48" s="1"/>
  <c r="M18" i="48"/>
  <c r="N34" i="48"/>
  <c r="F2" i="48"/>
  <c r="G2" i="48" s="1"/>
  <c r="F106" i="48"/>
  <c r="G106" i="48" s="1"/>
  <c r="F122" i="48"/>
  <c r="G122" i="48" s="1"/>
  <c r="S122" i="48" s="1"/>
  <c r="AB34" i="48"/>
  <c r="N122" i="48"/>
  <c r="AH34" i="48"/>
  <c r="AH28" i="48"/>
  <c r="N18" i="48"/>
  <c r="AH12" i="48"/>
  <c r="M12" i="48"/>
  <c r="AG12" i="48" s="1"/>
  <c r="L52" i="48"/>
  <c r="M34" i="48"/>
  <c r="N7" i="50"/>
  <c r="L7" i="50"/>
  <c r="M7" i="50"/>
  <c r="N6" i="50"/>
  <c r="R6" i="50"/>
  <c r="M6" i="50"/>
  <c r="L6" i="50"/>
  <c r="Q6" i="50"/>
  <c r="BA6" i="50" s="1"/>
  <c r="BB6" i="50" s="1"/>
  <c r="S6" i="50"/>
  <c r="N92" i="50"/>
  <c r="L92" i="50"/>
  <c r="M92" i="50"/>
  <c r="M85" i="50"/>
  <c r="N85" i="50"/>
  <c r="L85" i="50"/>
  <c r="N77" i="50"/>
  <c r="M77" i="50"/>
  <c r="L77" i="50"/>
  <c r="L53" i="50"/>
  <c r="N53" i="50"/>
  <c r="M53" i="50"/>
  <c r="M123" i="50"/>
  <c r="L123" i="50"/>
  <c r="AA123" i="50"/>
  <c r="N123" i="50"/>
  <c r="W123" i="50"/>
  <c r="AB123" i="50"/>
  <c r="V123" i="50"/>
  <c r="AY123" i="50" s="1"/>
  <c r="Z123" i="50"/>
  <c r="AZ123" i="50" s="1"/>
  <c r="U123" i="50"/>
  <c r="Y123" i="50"/>
  <c r="N52" i="50"/>
  <c r="L52" i="50"/>
  <c r="M52" i="50"/>
  <c r="U69" i="50"/>
  <c r="Q69" i="50"/>
  <c r="BA69" i="50" s="1"/>
  <c r="BB69" i="50" s="1"/>
  <c r="Y39" i="50"/>
  <c r="Q39" i="50"/>
  <c r="BA39" i="50" s="1"/>
  <c r="BB39" i="50" s="1"/>
  <c r="V39" i="50"/>
  <c r="AY39" i="50" s="1"/>
  <c r="P39" i="50"/>
  <c r="W39" i="50"/>
  <c r="S39" i="50"/>
  <c r="Z39" i="50"/>
  <c r="AZ39" i="50" s="1"/>
  <c r="AU39" i="50"/>
  <c r="R39" i="50"/>
  <c r="AA39" i="50"/>
  <c r="AE39" i="50" a="1"/>
  <c r="AE39" i="50" s="1"/>
  <c r="U39" i="50"/>
  <c r="AB39" i="50"/>
  <c r="P7" i="50"/>
  <c r="M33" i="50"/>
  <c r="L33" i="50"/>
  <c r="N33" i="50"/>
  <c r="W23" i="50"/>
  <c r="Z23" i="50"/>
  <c r="AZ23" i="50" s="1"/>
  <c r="Y23" i="50"/>
  <c r="V23" i="50"/>
  <c r="AY23" i="50" s="1"/>
  <c r="R23" i="50"/>
  <c r="AU23" i="50"/>
  <c r="P23" i="50"/>
  <c r="Q23" i="50"/>
  <c r="BA23" i="50" s="1"/>
  <c r="AA23" i="50"/>
  <c r="AB23" i="50"/>
  <c r="U23" i="50"/>
  <c r="S23" i="50"/>
  <c r="AE23" i="50" a="1"/>
  <c r="AE23" i="50" s="1"/>
  <c r="N119" i="50"/>
  <c r="M119" i="50"/>
  <c r="L119" i="50"/>
  <c r="L88" i="50"/>
  <c r="N88" i="50"/>
  <c r="N64" i="50"/>
  <c r="M64" i="50"/>
  <c r="L64" i="50"/>
  <c r="AB115" i="50"/>
  <c r="M124" i="50"/>
  <c r="F2" i="50"/>
  <c r="G2" i="50" s="1"/>
  <c r="R2" i="50" s="1"/>
  <c r="N30" i="50"/>
  <c r="AE5" i="50" a="1"/>
  <c r="AE5" i="50" s="1"/>
  <c r="Y71" i="50"/>
  <c r="Y128" i="50"/>
  <c r="U128" i="50"/>
  <c r="P65" i="50"/>
  <c r="W65" i="50"/>
  <c r="Z61" i="50"/>
  <c r="AZ61" i="50" s="1"/>
  <c r="AB61" i="50"/>
  <c r="V6" i="50"/>
  <c r="AY6" i="50" s="1"/>
  <c r="R90" i="50"/>
  <c r="Q121" i="50"/>
  <c r="BA121" i="50" s="1"/>
  <c r="BB121" i="50" s="1"/>
  <c r="L108" i="50"/>
  <c r="R106" i="50"/>
  <c r="AH35" i="50"/>
  <c r="L30" i="50"/>
  <c r="F20" i="50"/>
  <c r="G20" i="50" s="1"/>
  <c r="AH20" i="50"/>
  <c r="AU7" i="50"/>
  <c r="L36" i="50"/>
  <c r="N61" i="50"/>
  <c r="AH4" i="50"/>
  <c r="F21" i="50"/>
  <c r="G21" i="50" s="1"/>
  <c r="Q21" i="50" s="1"/>
  <c r="BA21" i="50" s="1"/>
  <c r="BB21" i="50" s="1"/>
  <c r="F92" i="50"/>
  <c r="G92" i="50" s="1"/>
  <c r="N34" i="50"/>
  <c r="N37" i="50"/>
  <c r="AA128" i="50"/>
  <c r="W61" i="50"/>
  <c r="F35" i="50"/>
  <c r="G35" i="50" s="1"/>
  <c r="AA7" i="50"/>
  <c r="F4" i="50"/>
  <c r="G4" i="50" s="1"/>
  <c r="Q4" i="50" s="1"/>
  <c r="BA4" i="50" s="1"/>
  <c r="BB4" i="50" s="1"/>
  <c r="W5" i="50"/>
  <c r="AU5" i="50"/>
  <c r="Z71" i="50"/>
  <c r="AZ71" i="50" s="1"/>
  <c r="R128" i="50"/>
  <c r="V128" i="50"/>
  <c r="AY128" i="50" s="1"/>
  <c r="V60" i="50"/>
  <c r="AY60" i="50" s="1"/>
  <c r="Q65" i="50"/>
  <c r="BA65" i="50" s="1"/>
  <c r="Q61" i="50"/>
  <c r="BA61" i="50" s="1"/>
  <c r="P6" i="50"/>
  <c r="W6" i="50"/>
  <c r="V90" i="50"/>
  <c r="AY90" i="50" s="1"/>
  <c r="BB90" i="50" s="1"/>
  <c r="Y121" i="50"/>
  <c r="P106" i="50"/>
  <c r="F73" i="50"/>
  <c r="G73" i="50" s="1"/>
  <c r="L55" i="50"/>
  <c r="L9" i="50"/>
  <c r="Y7" i="50"/>
  <c r="V7" i="50"/>
  <c r="AY7" i="50" s="1"/>
  <c r="L23" i="50"/>
  <c r="L37" i="50"/>
  <c r="AH44" i="50"/>
  <c r="F52" i="50"/>
  <c r="G52" i="50" s="1"/>
  <c r="M61" i="50"/>
  <c r="AG61" i="50" s="1"/>
  <c r="F77" i="50"/>
  <c r="G77" i="50" s="1"/>
  <c r="F98" i="50"/>
  <c r="G98" i="50" s="1"/>
  <c r="AB5" i="50"/>
  <c r="V61" i="50"/>
  <c r="AY61" i="50" s="1"/>
  <c r="BB61" i="50" s="1"/>
  <c r="BB14" i="50"/>
  <c r="F59" i="50"/>
  <c r="G59" i="50" s="1"/>
  <c r="P90" i="50"/>
  <c r="M108" i="50"/>
  <c r="L61" i="50"/>
  <c r="U78" i="50"/>
  <c r="Z5" i="50"/>
  <c r="AZ5" i="50" s="1"/>
  <c r="S128" i="50"/>
  <c r="W128" i="50"/>
  <c r="U65" i="50"/>
  <c r="Q90" i="50"/>
  <c r="BA90" i="50" s="1"/>
  <c r="AA121" i="50"/>
  <c r="Q106" i="50"/>
  <c r="BA106" i="50" s="1"/>
  <c r="L70" i="50"/>
  <c r="Z41" i="50"/>
  <c r="AZ41" i="50" s="1"/>
  <c r="AA14" i="50"/>
  <c r="AB7" i="50"/>
  <c r="W7" i="50"/>
  <c r="N23" i="50"/>
  <c r="M69" i="50"/>
  <c r="F107" i="50"/>
  <c r="G107" i="50" s="1"/>
  <c r="P128" i="50"/>
  <c r="W14" i="50"/>
  <c r="F74" i="50"/>
  <c r="G74" i="50" s="1"/>
  <c r="Y5" i="50"/>
  <c r="AB71" i="50"/>
  <c r="AS128" i="50"/>
  <c r="AF128" i="50" s="1"/>
  <c r="V65" i="50"/>
  <c r="AY65" i="50" s="1"/>
  <c r="BB65" i="50" s="1"/>
  <c r="AU6" i="50"/>
  <c r="AE66" i="50" a="1"/>
  <c r="AE66" i="50" s="1"/>
  <c r="S90" i="50"/>
  <c r="N115" i="50"/>
  <c r="AB121" i="50"/>
  <c r="S106" i="50"/>
  <c r="U15" i="50"/>
  <c r="Y14" i="50"/>
  <c r="Q7" i="50"/>
  <c r="BA7" i="50" s="1"/>
  <c r="BB7" i="50" s="1"/>
  <c r="U7" i="50"/>
  <c r="N124" i="50"/>
  <c r="L115" i="50"/>
  <c r="M36" i="50"/>
  <c r="AH52" i="50"/>
  <c r="F58" i="50"/>
  <c r="G58" i="50" s="1"/>
  <c r="AA58" i="50" s="1"/>
  <c r="S7" i="50"/>
  <c r="U5" i="50"/>
  <c r="Z14" i="50"/>
  <c r="AZ14" i="50" s="1"/>
  <c r="L14" i="50"/>
  <c r="F11" i="50"/>
  <c r="G11" i="50" s="1"/>
  <c r="Z121" i="50"/>
  <c r="AZ121" i="50" s="1"/>
  <c r="F114" i="50"/>
  <c r="G114" i="50" s="1"/>
  <c r="R114" i="50" s="1"/>
  <c r="S45" i="50"/>
  <c r="N14" i="50"/>
  <c r="F34" i="50"/>
  <c r="G34" i="50" s="1"/>
  <c r="N9" i="50"/>
  <c r="AH2" i="50"/>
  <c r="R7" i="50"/>
  <c r="F91" i="50"/>
  <c r="G91" i="50" s="1"/>
  <c r="W79" i="51"/>
  <c r="Y79" i="51"/>
  <c r="Q79" i="51"/>
  <c r="BA79" i="51" s="1"/>
  <c r="AB79" i="51"/>
  <c r="AA79" i="51"/>
  <c r="V79" i="51"/>
  <c r="AY79" i="51" s="1"/>
  <c r="L70" i="51"/>
  <c r="N70" i="51"/>
  <c r="M70" i="51"/>
  <c r="N49" i="51"/>
  <c r="M49" i="51"/>
  <c r="L49" i="51"/>
  <c r="L34" i="51"/>
  <c r="M34" i="51"/>
  <c r="AG34" i="51" s="1"/>
  <c r="N34" i="51"/>
  <c r="M87" i="51"/>
  <c r="N87" i="51"/>
  <c r="L87" i="51"/>
  <c r="V23" i="51"/>
  <c r="AY23" i="51" s="1"/>
  <c r="Y23" i="51"/>
  <c r="S23" i="51"/>
  <c r="U23" i="51"/>
  <c r="R23" i="51"/>
  <c r="AA23" i="51"/>
  <c r="AB23" i="51"/>
  <c r="AU23" i="51"/>
  <c r="Q23" i="51"/>
  <c r="BA23" i="51" s="1"/>
  <c r="P23" i="51"/>
  <c r="W23" i="51"/>
  <c r="Z23" i="51"/>
  <c r="AZ23" i="51" s="1"/>
  <c r="BB23" i="51" s="1"/>
  <c r="Y85" i="51"/>
  <c r="S85" i="51"/>
  <c r="R85" i="51"/>
  <c r="AB85" i="51"/>
  <c r="N79" i="51"/>
  <c r="L79" i="51"/>
  <c r="M79" i="51"/>
  <c r="L91" i="51"/>
  <c r="N91" i="51"/>
  <c r="M91" i="51"/>
  <c r="L78" i="51"/>
  <c r="Q78" i="51"/>
  <c r="BA78" i="51" s="1"/>
  <c r="BB78" i="51" s="1"/>
  <c r="M78" i="51"/>
  <c r="N78" i="51"/>
  <c r="L8" i="51"/>
  <c r="W8" i="51"/>
  <c r="N8" i="51"/>
  <c r="AA8" i="51"/>
  <c r="M8" i="51"/>
  <c r="AG8" i="51" s="1"/>
  <c r="U8" i="51"/>
  <c r="L20" i="51"/>
  <c r="M20" i="51"/>
  <c r="U20" i="51"/>
  <c r="Y20" i="51"/>
  <c r="W20" i="51"/>
  <c r="Q43" i="51"/>
  <c r="BA43" i="51" s="1"/>
  <c r="BB43" i="51" s="1"/>
  <c r="Q2" i="51"/>
  <c r="BA2" i="51" s="1"/>
  <c r="Y30" i="51"/>
  <c r="U30" i="51"/>
  <c r="S58" i="51"/>
  <c r="W43" i="51"/>
  <c r="Z60" i="51"/>
  <c r="AZ60" i="51" s="1"/>
  <c r="AU60" i="51"/>
  <c r="L124" i="51"/>
  <c r="U92" i="51"/>
  <c r="Q106" i="51"/>
  <c r="BA106" i="51" s="1"/>
  <c r="BB106" i="51" s="1"/>
  <c r="V82" i="51"/>
  <c r="AY82" i="51" s="1"/>
  <c r="U90" i="51"/>
  <c r="S78" i="51"/>
  <c r="V108" i="51"/>
  <c r="AY108" i="51" s="1"/>
  <c r="AH57" i="51"/>
  <c r="P52" i="51"/>
  <c r="AB20" i="51"/>
  <c r="N40" i="51"/>
  <c r="M24" i="51"/>
  <c r="M119" i="51"/>
  <c r="M41" i="51"/>
  <c r="U25" i="51"/>
  <c r="AU2" i="51"/>
  <c r="AV78" i="51" s="1"/>
  <c r="P28" i="51"/>
  <c r="V28" i="51"/>
  <c r="AY28" i="51" s="1"/>
  <c r="S46" i="51"/>
  <c r="U98" i="51"/>
  <c r="W98" i="51"/>
  <c r="V8" i="51"/>
  <c r="AY8" i="51" s="1"/>
  <c r="Y8" i="51"/>
  <c r="P30" i="51"/>
  <c r="Y57" i="51"/>
  <c r="Q12" i="51"/>
  <c r="BA12" i="51" s="1"/>
  <c r="BB12" i="51" s="1"/>
  <c r="Q44" i="51"/>
  <c r="BA44" i="51" s="1"/>
  <c r="BB44" i="51" s="1"/>
  <c r="AE44" i="51" a="1"/>
  <c r="AE44" i="51" s="1"/>
  <c r="U61" i="51"/>
  <c r="R43" i="51"/>
  <c r="W78" i="51"/>
  <c r="Q60" i="51"/>
  <c r="BA60" i="51" s="1"/>
  <c r="BB60" i="51" s="1"/>
  <c r="U101" i="51"/>
  <c r="L126" i="51"/>
  <c r="M115" i="51"/>
  <c r="R92" i="51"/>
  <c r="L92" i="51"/>
  <c r="AB82" i="51"/>
  <c r="M84" i="51"/>
  <c r="S52" i="51"/>
  <c r="R52" i="51"/>
  <c r="Q52" i="51"/>
  <c r="BA52" i="51" s="1"/>
  <c r="V16" i="51"/>
  <c r="AY16" i="51" s="1"/>
  <c r="N16" i="51"/>
  <c r="L75" i="51"/>
  <c r="W90" i="51"/>
  <c r="AA92" i="51"/>
  <c r="AH22" i="51"/>
  <c r="F53" i="51"/>
  <c r="G53" i="51" s="1"/>
  <c r="F84" i="51"/>
  <c r="G84" i="51" s="1"/>
  <c r="R90" i="51"/>
  <c r="P2" i="51"/>
  <c r="R28" i="51"/>
  <c r="AE28" i="51" a="1"/>
  <c r="AE28" i="51" s="1"/>
  <c r="U46" i="51"/>
  <c r="AB98" i="51"/>
  <c r="V98" i="51"/>
  <c r="AY98" i="51" s="1"/>
  <c r="Z8" i="51"/>
  <c r="AZ8" i="51" s="1"/>
  <c r="R30" i="51"/>
  <c r="S57" i="51"/>
  <c r="V12" i="51"/>
  <c r="AY12" i="51" s="1"/>
  <c r="R44" i="51"/>
  <c r="W44" i="51"/>
  <c r="W61" i="51"/>
  <c r="P58" i="51"/>
  <c r="S43" i="51"/>
  <c r="W29" i="51"/>
  <c r="AA60" i="51"/>
  <c r="Y101" i="51"/>
  <c r="M126" i="51"/>
  <c r="N115" i="51"/>
  <c r="S106" i="51"/>
  <c r="AB92" i="51"/>
  <c r="Y106" i="51"/>
  <c r="F81" i="51"/>
  <c r="G81" i="51" s="1"/>
  <c r="S82" i="51"/>
  <c r="U108" i="51"/>
  <c r="N84" i="51"/>
  <c r="AU52" i="51"/>
  <c r="AV56" i="51" s="1"/>
  <c r="F33" i="51"/>
  <c r="G33" i="51" s="1"/>
  <c r="Q33" i="51" s="1"/>
  <c r="BA33" i="51" s="1"/>
  <c r="BB33" i="51" s="1"/>
  <c r="L16" i="51"/>
  <c r="M85" i="51"/>
  <c r="AH20" i="51"/>
  <c r="F22" i="51"/>
  <c r="G22" i="51" s="1"/>
  <c r="F122" i="51"/>
  <c r="G122" i="51" s="1"/>
  <c r="N92" i="51"/>
  <c r="P108" i="51"/>
  <c r="Z2" i="51"/>
  <c r="AZ2" i="51" s="1"/>
  <c r="BB2" i="51" s="1"/>
  <c r="AU30" i="51"/>
  <c r="R12" i="51"/>
  <c r="W58" i="51"/>
  <c r="AE62" i="51" a="1"/>
  <c r="AE62" i="51" s="1"/>
  <c r="Q29" i="51"/>
  <c r="BA29" i="51" s="1"/>
  <c r="BB29" i="51" s="1"/>
  <c r="W60" i="51"/>
  <c r="R60" i="51"/>
  <c r="L119" i="51"/>
  <c r="F97" i="51"/>
  <c r="G97" i="51" s="1"/>
  <c r="P106" i="51"/>
  <c r="Z82" i="51"/>
  <c r="AZ82" i="51" s="1"/>
  <c r="Y108" i="51"/>
  <c r="F49" i="51"/>
  <c r="G49" i="51" s="1"/>
  <c r="AG65" i="51"/>
  <c r="U52" i="51"/>
  <c r="AH33" i="51"/>
  <c r="W25" i="51"/>
  <c r="Q5" i="51"/>
  <c r="BA5" i="51" s="1"/>
  <c r="AE92" i="51" a="1"/>
  <c r="AE92" i="51" s="1"/>
  <c r="M75" i="51"/>
  <c r="M32" i="51"/>
  <c r="M17" i="51"/>
  <c r="Y92" i="51"/>
  <c r="P29" i="51"/>
  <c r="R2" i="51"/>
  <c r="S28" i="51"/>
  <c r="P46" i="51"/>
  <c r="AE46" i="51" a="1"/>
  <c r="AE46" i="51" s="1"/>
  <c r="Z98" i="51"/>
  <c r="AZ98" i="51" s="1"/>
  <c r="AB8" i="51"/>
  <c r="S30" i="51"/>
  <c r="Q30" i="51"/>
  <c r="BA30" i="51" s="1"/>
  <c r="BB30" i="51" s="1"/>
  <c r="AA44" i="51"/>
  <c r="AU44" i="51"/>
  <c r="Z61" i="51"/>
  <c r="AZ61" i="51" s="1"/>
  <c r="AA58" i="51"/>
  <c r="Q62" i="51"/>
  <c r="BA62" i="51" s="1"/>
  <c r="V60" i="51"/>
  <c r="AY60" i="51" s="1"/>
  <c r="AB60" i="51"/>
  <c r="AS101" i="51"/>
  <c r="AF101" i="51" s="1"/>
  <c r="V101" i="51"/>
  <c r="AY101" i="51" s="1"/>
  <c r="L116" i="51"/>
  <c r="Z106" i="51"/>
  <c r="AZ106" i="51" s="1"/>
  <c r="Q82" i="51"/>
  <c r="BA82" i="51" s="1"/>
  <c r="AE90" i="51" a="1"/>
  <c r="AE90" i="51" s="1"/>
  <c r="AB108" i="51"/>
  <c r="L48" i="51"/>
  <c r="F65" i="51"/>
  <c r="G65" i="51" s="1"/>
  <c r="V52" i="51"/>
  <c r="AY52" i="51" s="1"/>
  <c r="M47" i="51"/>
  <c r="L47" i="51"/>
  <c r="M40" i="51"/>
  <c r="N32" i="51"/>
  <c r="L17" i="51"/>
  <c r="F93" i="51"/>
  <c r="G93" i="51" s="1"/>
  <c r="AB30" i="51"/>
  <c r="AE30" i="51" a="1"/>
  <c r="AE30" i="51" s="1"/>
  <c r="AA43" i="51"/>
  <c r="M108" i="51"/>
  <c r="AU5" i="51"/>
  <c r="Q46" i="51"/>
  <c r="BA46" i="51" s="1"/>
  <c r="W30" i="51"/>
  <c r="R58" i="51"/>
  <c r="V43" i="51"/>
  <c r="AY43" i="51" s="1"/>
  <c r="Z20" i="51"/>
  <c r="AZ20" i="51" s="1"/>
  <c r="Y60" i="51"/>
  <c r="Q101" i="51"/>
  <c r="BA101" i="51" s="1"/>
  <c r="F128" i="51"/>
  <c r="G128" i="51" s="1"/>
  <c r="M116" i="51"/>
  <c r="V92" i="51"/>
  <c r="AY92" i="51" s="1"/>
  <c r="AS82" i="51"/>
  <c r="AF82" i="51" s="1"/>
  <c r="AH41" i="51"/>
  <c r="AH65" i="51"/>
  <c r="L24" i="51"/>
  <c r="L123" i="52"/>
  <c r="N123" i="52"/>
  <c r="M123" i="52"/>
  <c r="N19" i="52"/>
  <c r="L19" i="52"/>
  <c r="L11" i="52"/>
  <c r="N11" i="52"/>
  <c r="M11" i="52"/>
  <c r="L3" i="52"/>
  <c r="N3" i="52"/>
  <c r="M3" i="52"/>
  <c r="U58" i="52"/>
  <c r="Y58" i="52"/>
  <c r="R58" i="52"/>
  <c r="M117" i="52"/>
  <c r="AG59" i="52"/>
  <c r="L51" i="52"/>
  <c r="AG27" i="52"/>
  <c r="AB113" i="52"/>
  <c r="R56" i="52"/>
  <c r="AH43" i="52"/>
  <c r="S32" i="52"/>
  <c r="M4" i="52"/>
  <c r="L66" i="52"/>
  <c r="AH20" i="52"/>
  <c r="F123" i="52"/>
  <c r="G123" i="52" s="1"/>
  <c r="AA9" i="52"/>
  <c r="R113" i="52"/>
  <c r="L106" i="52"/>
  <c r="F92" i="52"/>
  <c r="G92" i="52" s="1"/>
  <c r="Z56" i="52"/>
  <c r="AZ56" i="52" s="1"/>
  <c r="Y56" i="52"/>
  <c r="AH59" i="52"/>
  <c r="F43" i="52"/>
  <c r="G43" i="52" s="1"/>
  <c r="AU32" i="52"/>
  <c r="F18" i="52"/>
  <c r="G18" i="52" s="1"/>
  <c r="V18" i="52" s="1"/>
  <c r="AY18" i="52" s="1"/>
  <c r="AH11" i="52"/>
  <c r="R9" i="52"/>
  <c r="AS113" i="52"/>
  <c r="AF113" i="52" s="1"/>
  <c r="M109" i="52"/>
  <c r="N106" i="52"/>
  <c r="N51" i="52"/>
  <c r="L43" i="52"/>
  <c r="S56" i="52"/>
  <c r="Q56" i="52"/>
  <c r="BA56" i="52" s="1"/>
  <c r="BB56" i="52" s="1"/>
  <c r="AE56" i="52" a="1"/>
  <c r="AE56" i="52" s="1"/>
  <c r="Q32" i="52"/>
  <c r="BA32" i="52" s="1"/>
  <c r="P32" i="52"/>
  <c r="N36" i="52"/>
  <c r="AH10" i="52"/>
  <c r="AH2" i="52"/>
  <c r="F11" i="52"/>
  <c r="G11" i="52" s="1"/>
  <c r="F36" i="52"/>
  <c r="G36" i="52" s="1"/>
  <c r="F72" i="52"/>
  <c r="G72" i="52" s="1"/>
  <c r="L90" i="52"/>
  <c r="P40" i="52"/>
  <c r="AB32" i="52"/>
  <c r="Q24" i="52"/>
  <c r="BA24" i="52" s="1"/>
  <c r="BB24" i="52" s="1"/>
  <c r="L4" i="52"/>
  <c r="P113" i="52"/>
  <c r="F106" i="52"/>
  <c r="G106" i="52" s="1"/>
  <c r="N83" i="52"/>
  <c r="AU56" i="52"/>
  <c r="AV128" i="52" s="1"/>
  <c r="P56" i="52"/>
  <c r="F34" i="52"/>
  <c r="G34" i="52" s="1"/>
  <c r="V34" i="52" s="1"/>
  <c r="AY34" i="52" s="1"/>
  <c r="F83" i="52"/>
  <c r="G83" i="52" s="1"/>
  <c r="F88" i="52"/>
  <c r="G88" i="52" s="1"/>
  <c r="L125" i="52"/>
  <c r="M43" i="52"/>
  <c r="AG42" i="52"/>
  <c r="F99" i="52"/>
  <c r="G99" i="52" s="1"/>
  <c r="W99" i="52" s="1"/>
  <c r="P101" i="52"/>
  <c r="L124" i="53"/>
  <c r="M124" i="53"/>
  <c r="N124" i="53"/>
  <c r="M63" i="53"/>
  <c r="L63" i="53"/>
  <c r="N63" i="53"/>
  <c r="N60" i="53"/>
  <c r="L60" i="53"/>
  <c r="M60" i="53"/>
  <c r="L44" i="53"/>
  <c r="M44" i="53"/>
  <c r="N44" i="53"/>
  <c r="Z114" i="53"/>
  <c r="AZ114" i="53" s="1"/>
  <c r="AA114" i="53"/>
  <c r="L83" i="53"/>
  <c r="N83" i="53"/>
  <c r="M83" i="53"/>
  <c r="W83" i="53"/>
  <c r="M75" i="53"/>
  <c r="S75" i="53"/>
  <c r="N75" i="53"/>
  <c r="N67" i="53"/>
  <c r="L67" i="53"/>
  <c r="M67" i="53"/>
  <c r="U40" i="53"/>
  <c r="P40" i="53"/>
  <c r="Y40" i="53"/>
  <c r="S40" i="53"/>
  <c r="AB40" i="53"/>
  <c r="N113" i="53"/>
  <c r="M113" i="53"/>
  <c r="R113" i="53"/>
  <c r="L113" i="53"/>
  <c r="S113" i="53"/>
  <c r="N105" i="53"/>
  <c r="U105" i="53"/>
  <c r="L105" i="53"/>
  <c r="M105" i="53"/>
  <c r="AA105" i="53"/>
  <c r="L93" i="53"/>
  <c r="Y60" i="53"/>
  <c r="U32" i="53"/>
  <c r="AB32" i="53"/>
  <c r="U99" i="53"/>
  <c r="AA99" i="53"/>
  <c r="AB37" i="53"/>
  <c r="Q86" i="53"/>
  <c r="BA86" i="53" s="1"/>
  <c r="Y86" i="53"/>
  <c r="S108" i="53"/>
  <c r="N91" i="53"/>
  <c r="AA13" i="53"/>
  <c r="Z13" i="53"/>
  <c r="AZ13" i="53" s="1"/>
  <c r="R20" i="53"/>
  <c r="AU20" i="53"/>
  <c r="Q65" i="53"/>
  <c r="BA65" i="53" s="1"/>
  <c r="P65" i="53"/>
  <c r="Z99" i="53"/>
  <c r="AZ99" i="53" s="1"/>
  <c r="AE62" i="53" a="1"/>
  <c r="AE62" i="53" s="1"/>
  <c r="W87" i="53"/>
  <c r="V19" i="53"/>
  <c r="AY19" i="53" s="1"/>
  <c r="R43" i="53"/>
  <c r="Q91" i="53"/>
  <c r="BA91" i="53" s="1"/>
  <c r="S86" i="53"/>
  <c r="AE110" i="53" a="1"/>
  <c r="AE110" i="53" s="1"/>
  <c r="AB46" i="53"/>
  <c r="P128" i="53"/>
  <c r="V128" i="53"/>
  <c r="AY128" i="53" s="1"/>
  <c r="S126" i="53"/>
  <c r="W113" i="53"/>
  <c r="P111" i="53"/>
  <c r="AE111" i="53" a="1"/>
  <c r="AE111" i="53" s="1"/>
  <c r="L96" i="53"/>
  <c r="M121" i="53"/>
  <c r="M93" i="53"/>
  <c r="L91" i="53"/>
  <c r="V103" i="53"/>
  <c r="AY103" i="53" s="1"/>
  <c r="Y36" i="53"/>
  <c r="AE32" i="53" a="1"/>
  <c r="AE32" i="53" s="1"/>
  <c r="AB13" i="53"/>
  <c r="W32" i="53"/>
  <c r="AH13" i="53"/>
  <c r="P91" i="53"/>
  <c r="N121" i="53"/>
  <c r="Y37" i="53"/>
  <c r="R13" i="53"/>
  <c r="U20" i="53"/>
  <c r="W65" i="53"/>
  <c r="S65" i="53"/>
  <c r="AB99" i="53"/>
  <c r="AA62" i="53"/>
  <c r="AB107" i="53"/>
  <c r="Y19" i="53"/>
  <c r="AA37" i="53"/>
  <c r="S91" i="53"/>
  <c r="Z86" i="53"/>
  <c r="AZ86" i="53" s="1"/>
  <c r="P110" i="53"/>
  <c r="Z110" i="53"/>
  <c r="AZ110" i="53" s="1"/>
  <c r="AU46" i="53"/>
  <c r="V46" i="53"/>
  <c r="AY46" i="53" s="1"/>
  <c r="Q128" i="53"/>
  <c r="BA128" i="53" s="1"/>
  <c r="BB128" i="53" s="1"/>
  <c r="V126" i="53"/>
  <c r="AY126" i="53" s="1"/>
  <c r="AB113" i="53"/>
  <c r="W111" i="53"/>
  <c r="N126" i="53"/>
  <c r="F82" i="53"/>
  <c r="G82" i="53" s="1"/>
  <c r="W103" i="53"/>
  <c r="L72" i="53"/>
  <c r="L45" i="53"/>
  <c r="P54" i="53"/>
  <c r="P36" i="53"/>
  <c r="M28" i="53"/>
  <c r="P32" i="53"/>
  <c r="F26" i="53"/>
  <c r="G26" i="53" s="1"/>
  <c r="AH19" i="53"/>
  <c r="U13" i="53"/>
  <c r="L20" i="53"/>
  <c r="AB111" i="53"/>
  <c r="AG50" i="53"/>
  <c r="F66" i="53"/>
  <c r="G66" i="53" s="1"/>
  <c r="F68" i="53"/>
  <c r="G68" i="53" s="1"/>
  <c r="AH25" i="53"/>
  <c r="P37" i="53"/>
  <c r="V86" i="53"/>
  <c r="AY86" i="53" s="1"/>
  <c r="V20" i="53"/>
  <c r="AY20" i="53" s="1"/>
  <c r="Z65" i="53"/>
  <c r="AZ65" i="53" s="1"/>
  <c r="U65" i="53"/>
  <c r="AU62" i="53"/>
  <c r="P87" i="53"/>
  <c r="Q19" i="53"/>
  <c r="BA19" i="53" s="1"/>
  <c r="Z19" i="53"/>
  <c r="AZ19" i="53" s="1"/>
  <c r="AS86" i="53"/>
  <c r="AF86" i="53" s="1"/>
  <c r="S110" i="53"/>
  <c r="R110" i="53"/>
  <c r="P46" i="53"/>
  <c r="AE46" i="53" a="1"/>
  <c r="AE46" i="53" s="1"/>
  <c r="Y113" i="53"/>
  <c r="Y111" i="53"/>
  <c r="F90" i="53"/>
  <c r="G90" i="53" s="1"/>
  <c r="N96" i="53"/>
  <c r="N99" i="53"/>
  <c r="F106" i="53"/>
  <c r="G106" i="53" s="1"/>
  <c r="L90" i="53"/>
  <c r="S70" i="53"/>
  <c r="M45" i="53"/>
  <c r="AA54" i="53"/>
  <c r="L57" i="53"/>
  <c r="AA36" i="53"/>
  <c r="L37" i="53"/>
  <c r="N28" i="53"/>
  <c r="Y32" i="53"/>
  <c r="Z32" i="53"/>
  <c r="AZ32" i="53" s="1"/>
  <c r="L49" i="53"/>
  <c r="AH26" i="53"/>
  <c r="AE13" i="53" a="1"/>
  <c r="AE13" i="53" s="1"/>
  <c r="Z17" i="53"/>
  <c r="AZ17" i="53" s="1"/>
  <c r="AH36" i="53"/>
  <c r="L38" i="53"/>
  <c r="V32" i="53"/>
  <c r="AY32" i="53" s="1"/>
  <c r="Y20" i="53"/>
  <c r="AA65" i="53"/>
  <c r="Y99" i="53"/>
  <c r="V99" i="53"/>
  <c r="AY99" i="53" s="1"/>
  <c r="R87" i="53"/>
  <c r="AU19" i="53"/>
  <c r="P19" i="53"/>
  <c r="U86" i="53"/>
  <c r="R86" i="53"/>
  <c r="U110" i="53"/>
  <c r="AB110" i="53"/>
  <c r="U46" i="53"/>
  <c r="W17" i="53"/>
  <c r="R128" i="53"/>
  <c r="N120" i="53"/>
  <c r="Q113" i="53"/>
  <c r="BA113" i="53" s="1"/>
  <c r="BB113" i="53" s="1"/>
  <c r="Q111" i="53"/>
  <c r="BA111" i="53" s="1"/>
  <c r="BB111" i="53" s="1"/>
  <c r="L99" i="53"/>
  <c r="L98" i="53"/>
  <c r="N90" i="53"/>
  <c r="Y70" i="53"/>
  <c r="M57" i="53"/>
  <c r="Q36" i="53"/>
  <c r="BA36" i="53" s="1"/>
  <c r="N37" i="53"/>
  <c r="AA32" i="53"/>
  <c r="R17" i="53"/>
  <c r="M49" i="53"/>
  <c r="N20" i="53"/>
  <c r="L18" i="53"/>
  <c r="W13" i="53"/>
  <c r="L120" i="53"/>
  <c r="V113" i="53"/>
  <c r="AY113" i="53" s="1"/>
  <c r="AH5" i="53"/>
  <c r="AH34" i="53"/>
  <c r="F74" i="53"/>
  <c r="G74" i="53" s="1"/>
  <c r="Y62" i="53"/>
  <c r="P20" i="53"/>
  <c r="Q81" i="53"/>
  <c r="BA81" i="53" s="1"/>
  <c r="BB81" i="53" s="1"/>
  <c r="W99" i="53"/>
  <c r="U87" i="53"/>
  <c r="S19" i="53"/>
  <c r="AA86" i="53"/>
  <c r="V110" i="53"/>
  <c r="AY110" i="53" s="1"/>
  <c r="L128" i="53"/>
  <c r="N98" i="53"/>
  <c r="F98" i="53"/>
  <c r="G98" i="53" s="1"/>
  <c r="U36" i="53"/>
  <c r="F28" i="53"/>
  <c r="G28" i="53" s="1"/>
  <c r="F42" i="53"/>
  <c r="G42" i="53" s="1"/>
  <c r="F11" i="53"/>
  <c r="G11" i="53" s="1"/>
  <c r="N18" i="53"/>
  <c r="F58" i="53"/>
  <c r="G58" i="53" s="1"/>
  <c r="L64" i="53"/>
  <c r="N106" i="53"/>
  <c r="F5" i="53"/>
  <c r="G5" i="53" s="1"/>
  <c r="F34" i="53"/>
  <c r="G34" i="53" s="1"/>
  <c r="F93" i="53"/>
  <c r="G93" i="53" s="1"/>
  <c r="N102" i="54"/>
  <c r="L102" i="54"/>
  <c r="M102" i="54"/>
  <c r="L54" i="54"/>
  <c r="M54" i="54"/>
  <c r="L125" i="54"/>
  <c r="M125" i="54"/>
  <c r="N125" i="54"/>
  <c r="M61" i="54"/>
  <c r="N61" i="54"/>
  <c r="L61" i="54"/>
  <c r="N30" i="54"/>
  <c r="L30" i="54"/>
  <c r="M30" i="54"/>
  <c r="AG30" i="54" s="1"/>
  <c r="L14" i="54"/>
  <c r="N14" i="54"/>
  <c r="N108" i="54"/>
  <c r="L108" i="54"/>
  <c r="M108" i="54"/>
  <c r="N100" i="54"/>
  <c r="M100" i="54"/>
  <c r="W88" i="54"/>
  <c r="V88" i="54"/>
  <c r="AY88" i="54" s="1"/>
  <c r="Z88" i="54"/>
  <c r="AZ88" i="54" s="1"/>
  <c r="P88" i="54"/>
  <c r="AA88" i="54"/>
  <c r="U88" i="54"/>
  <c r="Y88" i="54"/>
  <c r="AE88" i="54" a="1"/>
  <c r="AE88" i="54" s="1"/>
  <c r="AB88" i="54"/>
  <c r="S88" i="54"/>
  <c r="R88" i="54"/>
  <c r="Q88" i="54"/>
  <c r="BA88" i="54" s="1"/>
  <c r="BB88" i="54" s="1"/>
  <c r="M114" i="54"/>
  <c r="L114" i="54"/>
  <c r="Y50" i="54"/>
  <c r="W50" i="54"/>
  <c r="AB50" i="54"/>
  <c r="S50" i="54"/>
  <c r="R50" i="54"/>
  <c r="L9" i="54"/>
  <c r="M9" i="54"/>
  <c r="N9" i="54"/>
  <c r="S120" i="54"/>
  <c r="Z120" i="54"/>
  <c r="AZ120" i="54" s="1"/>
  <c r="R120" i="54"/>
  <c r="V120" i="54"/>
  <c r="AY120" i="54" s="1"/>
  <c r="U120" i="54"/>
  <c r="P120" i="54"/>
  <c r="M115" i="54"/>
  <c r="Q115" i="54"/>
  <c r="BA115" i="54" s="1"/>
  <c r="P115" i="54"/>
  <c r="R115" i="54"/>
  <c r="S115" i="54"/>
  <c r="N115" i="54"/>
  <c r="L115" i="54"/>
  <c r="S71" i="54"/>
  <c r="Q71" i="54"/>
  <c r="BA71" i="54" s="1"/>
  <c r="BB71" i="54" s="1"/>
  <c r="L71" i="54"/>
  <c r="R71" i="54"/>
  <c r="P71" i="54"/>
  <c r="V71" i="54"/>
  <c r="AY71" i="54" s="1"/>
  <c r="AE116" i="54" a="1"/>
  <c r="AE116" i="54" s="1"/>
  <c r="N109" i="54"/>
  <c r="V61" i="54"/>
  <c r="AY61" i="54" s="1"/>
  <c r="W39" i="54"/>
  <c r="P60" i="54"/>
  <c r="V25" i="54"/>
  <c r="AY25" i="54" s="1"/>
  <c r="AU23" i="54"/>
  <c r="P47" i="54"/>
  <c r="AA47" i="54"/>
  <c r="Z83" i="54"/>
  <c r="AZ83" i="54" s="1"/>
  <c r="Q116" i="54"/>
  <c r="BA116" i="54" s="1"/>
  <c r="N110" i="54"/>
  <c r="N117" i="54"/>
  <c r="U107" i="54"/>
  <c r="M93" i="54"/>
  <c r="Z75" i="54"/>
  <c r="AZ75" i="54" s="1"/>
  <c r="U61" i="54"/>
  <c r="R89" i="54"/>
  <c r="P49" i="54"/>
  <c r="F20" i="54"/>
  <c r="G20" i="54" s="1"/>
  <c r="AU28" i="54"/>
  <c r="M22" i="54"/>
  <c r="S11" i="54"/>
  <c r="W7" i="54"/>
  <c r="AH38" i="54"/>
  <c r="F70" i="54"/>
  <c r="G70" i="54" s="1"/>
  <c r="Q70" i="54" s="1"/>
  <c r="BA70" i="54" s="1"/>
  <c r="BB70" i="54" s="1"/>
  <c r="F101" i="54"/>
  <c r="G101" i="54" s="1"/>
  <c r="W107" i="54"/>
  <c r="Q99" i="54"/>
  <c r="BA99" i="54" s="1"/>
  <c r="M110" i="54"/>
  <c r="S109" i="54"/>
  <c r="AS107" i="54"/>
  <c r="AF107" i="54" s="1"/>
  <c r="F62" i="54"/>
  <c r="G62" i="54" s="1"/>
  <c r="S28" i="54"/>
  <c r="R11" i="54"/>
  <c r="Y39" i="54"/>
  <c r="R60" i="54"/>
  <c r="AE25" i="54" a="1"/>
  <c r="AE25" i="54" s="1"/>
  <c r="P23" i="54"/>
  <c r="AU47" i="54"/>
  <c r="U47" i="54"/>
  <c r="AE83" i="54" a="1"/>
  <c r="AE83" i="54" s="1"/>
  <c r="AA116" i="54"/>
  <c r="V109" i="54"/>
  <c r="AY109" i="54" s="1"/>
  <c r="N93" i="54"/>
  <c r="S75" i="54"/>
  <c r="P29" i="54"/>
  <c r="U28" i="54"/>
  <c r="N22" i="54"/>
  <c r="L36" i="54"/>
  <c r="AU11" i="54"/>
  <c r="P7" i="54"/>
  <c r="Q9" i="54"/>
  <c r="BA9" i="54" s="1"/>
  <c r="BB9" i="54" s="1"/>
  <c r="M105" i="54"/>
  <c r="M12" i="54"/>
  <c r="AG12" i="54" s="1"/>
  <c r="AH12" i="54"/>
  <c r="Y29" i="54"/>
  <c r="F38" i="54"/>
  <c r="G38" i="54" s="1"/>
  <c r="AH44" i="54"/>
  <c r="F92" i="54"/>
  <c r="G92" i="54" s="1"/>
  <c r="F124" i="54"/>
  <c r="G124" i="54" s="1"/>
  <c r="P116" i="54"/>
  <c r="AA109" i="54"/>
  <c r="AB11" i="54"/>
  <c r="Z116" i="54"/>
  <c r="AZ116" i="54" s="1"/>
  <c r="M117" i="54"/>
  <c r="N101" i="54"/>
  <c r="Q28" i="54"/>
  <c r="BA28" i="54" s="1"/>
  <c r="AA60" i="54"/>
  <c r="AU39" i="54"/>
  <c r="V60" i="54"/>
  <c r="AY60" i="54" s="1"/>
  <c r="AB25" i="54"/>
  <c r="W25" i="54"/>
  <c r="Y23" i="54"/>
  <c r="R47" i="54"/>
  <c r="W47" i="54"/>
  <c r="Q83" i="54"/>
  <c r="BA83" i="54" s="1"/>
  <c r="R116" i="54"/>
  <c r="W109" i="54"/>
  <c r="F108" i="54"/>
  <c r="G108" i="54" s="1"/>
  <c r="F86" i="54"/>
  <c r="G86" i="54" s="1"/>
  <c r="L69" i="54"/>
  <c r="AA29" i="54"/>
  <c r="V28" i="54"/>
  <c r="AY28" i="54" s="1"/>
  <c r="F4" i="54"/>
  <c r="G4" i="54" s="1"/>
  <c r="M36" i="54"/>
  <c r="Q7" i="54"/>
  <c r="BA7" i="54" s="1"/>
  <c r="S9" i="54"/>
  <c r="S116" i="54"/>
  <c r="F76" i="54"/>
  <c r="G76" i="54" s="1"/>
  <c r="W76" i="54" s="1"/>
  <c r="AB47" i="54"/>
  <c r="Q47" i="54"/>
  <c r="BA47" i="54" s="1"/>
  <c r="Y83" i="54"/>
  <c r="AB109" i="54"/>
  <c r="AH62" i="54"/>
  <c r="AB39" i="54"/>
  <c r="Z39" i="54"/>
  <c r="AZ39" i="54" s="1"/>
  <c r="S60" i="54"/>
  <c r="Z25" i="54"/>
  <c r="AZ25" i="54" s="1"/>
  <c r="AU25" i="54"/>
  <c r="U23" i="54"/>
  <c r="S47" i="54"/>
  <c r="AA83" i="54"/>
  <c r="AB116" i="54"/>
  <c r="P109" i="54"/>
  <c r="Q107" i="54"/>
  <c r="BA107" i="54" s="1"/>
  <c r="N69" i="54"/>
  <c r="S29" i="54"/>
  <c r="P28" i="54"/>
  <c r="W28" i="54"/>
  <c r="M44" i="54"/>
  <c r="W11" i="54"/>
  <c r="U9" i="54"/>
  <c r="M56" i="54"/>
  <c r="AH17" i="54"/>
  <c r="F22" i="54"/>
  <c r="G22" i="54" s="1"/>
  <c r="Q39" i="54"/>
  <c r="BA39" i="54" s="1"/>
  <c r="BB39" i="54" s="1"/>
  <c r="Q60" i="54"/>
  <c r="BA60" i="54" s="1"/>
  <c r="P25" i="54"/>
  <c r="Z123" i="54"/>
  <c r="AZ123" i="54" s="1"/>
  <c r="U51" i="54"/>
  <c r="Z28" i="54"/>
  <c r="AZ28" i="54" s="1"/>
  <c r="F6" i="54"/>
  <c r="G6" i="54" s="1"/>
  <c r="L56" i="54"/>
  <c r="AH4" i="54"/>
  <c r="AH6" i="54"/>
  <c r="F30" i="54"/>
  <c r="G30" i="54" s="1"/>
  <c r="F52" i="54"/>
  <c r="G52" i="54" s="1"/>
  <c r="F84" i="54"/>
  <c r="G84" i="54" s="1"/>
  <c r="AB84" i="54" s="1"/>
  <c r="AA24" i="55"/>
  <c r="Y24" i="55"/>
  <c r="AU24" i="55"/>
  <c r="AB24" i="55"/>
  <c r="R24" i="55"/>
  <c r="U24" i="55"/>
  <c r="L78" i="55"/>
  <c r="M78" i="55"/>
  <c r="L70" i="55"/>
  <c r="N70" i="55"/>
  <c r="L62" i="55"/>
  <c r="M62" i="55"/>
  <c r="N62" i="55"/>
  <c r="N38" i="55"/>
  <c r="L38" i="55"/>
  <c r="N30" i="55"/>
  <c r="M30" i="55"/>
  <c r="M26" i="55"/>
  <c r="S26" i="55"/>
  <c r="L26" i="55"/>
  <c r="V26" i="55"/>
  <c r="AY26" i="55" s="1"/>
  <c r="R26" i="55"/>
  <c r="P26" i="55"/>
  <c r="V24" i="55"/>
  <c r="AY24" i="55" s="1"/>
  <c r="N15" i="55"/>
  <c r="M15" i="55"/>
  <c r="L15" i="55"/>
  <c r="AX117" i="55"/>
  <c r="F117" i="55"/>
  <c r="G117" i="55" s="1"/>
  <c r="AX101" i="55"/>
  <c r="F101" i="55"/>
  <c r="G101" i="55" s="1"/>
  <c r="AX93" i="55"/>
  <c r="F93" i="55"/>
  <c r="G93" i="55" s="1"/>
  <c r="AX85" i="55"/>
  <c r="F85" i="55"/>
  <c r="G85" i="55" s="1"/>
  <c r="AX77" i="55"/>
  <c r="F77" i="55"/>
  <c r="G77" i="55" s="1"/>
  <c r="V77" i="55" s="1"/>
  <c r="AY77" i="55" s="1"/>
  <c r="AX45" i="55"/>
  <c r="F45" i="55"/>
  <c r="G45" i="55" s="1"/>
  <c r="AX37" i="55"/>
  <c r="F37" i="55"/>
  <c r="G37" i="55" s="1"/>
  <c r="R37" i="55" s="1"/>
  <c r="AH37" i="55"/>
  <c r="AX29" i="55"/>
  <c r="AH29" i="55"/>
  <c r="F29" i="55"/>
  <c r="G29" i="55" s="1"/>
  <c r="AX21" i="55"/>
  <c r="AH21" i="55"/>
  <c r="F21" i="55"/>
  <c r="G21" i="55" s="1"/>
  <c r="L124" i="55"/>
  <c r="N124" i="55"/>
  <c r="N117" i="55"/>
  <c r="M117" i="55"/>
  <c r="M109" i="55"/>
  <c r="L109" i="55"/>
  <c r="N109" i="55"/>
  <c r="M101" i="55"/>
  <c r="N101" i="55"/>
  <c r="N93" i="55"/>
  <c r="M93" i="55"/>
  <c r="L93" i="55"/>
  <c r="N85" i="55"/>
  <c r="M85" i="55"/>
  <c r="M21" i="55"/>
  <c r="AG21" i="55" s="1"/>
  <c r="L21" i="55"/>
  <c r="L103" i="55"/>
  <c r="M103" i="55"/>
  <c r="N103" i="55"/>
  <c r="AS116" i="55"/>
  <c r="AF116" i="55" s="1"/>
  <c r="R116" i="55"/>
  <c r="S116" i="55"/>
  <c r="AB116" i="55"/>
  <c r="Q116" i="55"/>
  <c r="BA116" i="55" s="1"/>
  <c r="M108" i="55"/>
  <c r="V108" i="55"/>
  <c r="AY108" i="55" s="1"/>
  <c r="L108" i="55"/>
  <c r="AB22" i="55"/>
  <c r="Z22" i="55"/>
  <c r="AZ22" i="55" s="1"/>
  <c r="BB22" i="55" s="1"/>
  <c r="P22" i="55"/>
  <c r="S22" i="55"/>
  <c r="Y22" i="55"/>
  <c r="R22" i="55"/>
  <c r="Q22" i="55"/>
  <c r="BA22" i="55" s="1"/>
  <c r="N111" i="55"/>
  <c r="L111" i="55"/>
  <c r="M111" i="55"/>
  <c r="Q26" i="55"/>
  <c r="BA26" i="55" s="1"/>
  <c r="AU4" i="55"/>
  <c r="AV32" i="55" s="1"/>
  <c r="P4" i="55"/>
  <c r="R4" i="55"/>
  <c r="S4" i="55"/>
  <c r="V4" i="55"/>
  <c r="AY4" i="55" s="1"/>
  <c r="Z4" i="55"/>
  <c r="AZ4" i="55" s="1"/>
  <c r="AA4" i="55"/>
  <c r="Q4" i="55"/>
  <c r="BA4" i="55" s="1"/>
  <c r="U38" i="55"/>
  <c r="V38" i="55"/>
  <c r="AY38" i="55" s="1"/>
  <c r="AA38" i="55"/>
  <c r="S38" i="55"/>
  <c r="Q38" i="55"/>
  <c r="BA38" i="55" s="1"/>
  <c r="P38" i="55"/>
  <c r="R38" i="55"/>
  <c r="AB38" i="55"/>
  <c r="Z38" i="55"/>
  <c r="AZ38" i="55" s="1"/>
  <c r="BB38" i="55" s="1"/>
  <c r="W38" i="55"/>
  <c r="AU38" i="55"/>
  <c r="M102" i="55"/>
  <c r="N102" i="55"/>
  <c r="L102" i="55"/>
  <c r="L81" i="55"/>
  <c r="M81" i="55"/>
  <c r="N81" i="55"/>
  <c r="R48" i="55"/>
  <c r="W43" i="55"/>
  <c r="AU43" i="55"/>
  <c r="AA59" i="55"/>
  <c r="V123" i="55"/>
  <c r="AY123" i="55" s="1"/>
  <c r="AA56" i="55"/>
  <c r="F119" i="55"/>
  <c r="G119" i="55" s="1"/>
  <c r="AA119" i="55" s="1"/>
  <c r="Z97" i="55"/>
  <c r="AZ97" i="55" s="1"/>
  <c r="L80" i="55"/>
  <c r="S68" i="55"/>
  <c r="AH7" i="55"/>
  <c r="F15" i="55"/>
  <c r="G15" i="55" s="1"/>
  <c r="Y51" i="55"/>
  <c r="AE43" i="55" a="1"/>
  <c r="AE43" i="55" s="1"/>
  <c r="Q59" i="55"/>
  <c r="BA59" i="55" s="1"/>
  <c r="BB59" i="55" s="1"/>
  <c r="S59" i="55"/>
  <c r="Q123" i="55"/>
  <c r="BA123" i="55" s="1"/>
  <c r="BB123" i="55" s="1"/>
  <c r="F127" i="55"/>
  <c r="G127" i="55" s="1"/>
  <c r="M123" i="55"/>
  <c r="AA97" i="55"/>
  <c r="F84" i="55"/>
  <c r="G84" i="55" s="1"/>
  <c r="F55" i="55"/>
  <c r="G55" i="55" s="1"/>
  <c r="M37" i="55"/>
  <c r="F52" i="55"/>
  <c r="G52" i="55" s="1"/>
  <c r="AU52" i="55" s="1"/>
  <c r="AV67" i="55" s="1"/>
  <c r="L48" i="55"/>
  <c r="F28" i="55"/>
  <c r="G28" i="55" s="1"/>
  <c r="N64" i="55"/>
  <c r="M71" i="55"/>
  <c r="AH63" i="55"/>
  <c r="AG52" i="55"/>
  <c r="AG20" i="55"/>
  <c r="R54" i="55"/>
  <c r="Q51" i="55"/>
  <c r="BA51" i="55" s="1"/>
  <c r="Q43" i="55"/>
  <c r="BA43" i="55" s="1"/>
  <c r="BB43" i="55" s="1"/>
  <c r="R59" i="55"/>
  <c r="AU59" i="55"/>
  <c r="P123" i="55"/>
  <c r="N80" i="55"/>
  <c r="F92" i="55"/>
  <c r="G92" i="55" s="1"/>
  <c r="R92" i="55" s="1"/>
  <c r="V81" i="55"/>
  <c r="AY81" i="55" s="1"/>
  <c r="M48" i="55"/>
  <c r="F20" i="55"/>
  <c r="G20" i="55" s="1"/>
  <c r="AH28" i="55"/>
  <c r="AG4" i="55"/>
  <c r="AH4" i="55"/>
  <c r="F36" i="55"/>
  <c r="G36" i="55" s="1"/>
  <c r="F70" i="55"/>
  <c r="G70" i="55" s="1"/>
  <c r="Y70" i="55" s="1"/>
  <c r="W54" i="55"/>
  <c r="P43" i="55"/>
  <c r="V59" i="55"/>
  <c r="AY59" i="55" s="1"/>
  <c r="W59" i="55"/>
  <c r="R123" i="55"/>
  <c r="W56" i="55"/>
  <c r="S107" i="55"/>
  <c r="L45" i="55"/>
  <c r="F60" i="55"/>
  <c r="G60" i="55" s="1"/>
  <c r="F12" i="55"/>
  <c r="G12" i="55" s="1"/>
  <c r="AH14" i="55"/>
  <c r="AH43" i="55"/>
  <c r="AH52" i="55"/>
  <c r="S43" i="55"/>
  <c r="V56" i="55"/>
  <c r="AY56" i="55" s="1"/>
  <c r="P96" i="55"/>
  <c r="L37" i="55"/>
  <c r="F44" i="55"/>
  <c r="G44" i="55" s="1"/>
  <c r="AH60" i="55"/>
  <c r="P75" i="55"/>
  <c r="AH6" i="55"/>
  <c r="AH12" i="55"/>
  <c r="AH59" i="55"/>
  <c r="F62" i="55"/>
  <c r="G62" i="55" s="1"/>
  <c r="L18" i="56"/>
  <c r="N18" i="56"/>
  <c r="M18" i="56"/>
  <c r="M94" i="56"/>
  <c r="L94" i="56"/>
  <c r="N94" i="56"/>
  <c r="N86" i="56"/>
  <c r="L86" i="56"/>
  <c r="M86" i="56"/>
  <c r="L58" i="56"/>
  <c r="N58" i="56"/>
  <c r="M58" i="56"/>
  <c r="AG58" i="56" s="1"/>
  <c r="S2" i="56"/>
  <c r="V2" i="56"/>
  <c r="AY2" i="56" s="1"/>
  <c r="N2" i="56"/>
  <c r="M2" i="56"/>
  <c r="Q2" i="56"/>
  <c r="BA2" i="56" s="1"/>
  <c r="BB2" i="56" s="1"/>
  <c r="L2" i="56"/>
  <c r="R2" i="56"/>
  <c r="P2" i="56"/>
  <c r="M55" i="56"/>
  <c r="L55" i="56"/>
  <c r="N55" i="56"/>
  <c r="L15" i="56"/>
  <c r="N15" i="56"/>
  <c r="M34" i="56"/>
  <c r="L34" i="56"/>
  <c r="N34" i="56"/>
  <c r="S81" i="56"/>
  <c r="R81" i="56"/>
  <c r="Z81" i="56"/>
  <c r="AZ81" i="56" s="1"/>
  <c r="BB81" i="56" s="1"/>
  <c r="P81" i="56"/>
  <c r="Q81" i="56"/>
  <c r="BA81" i="56" s="1"/>
  <c r="V81" i="56"/>
  <c r="AY81" i="56" s="1"/>
  <c r="AS81" i="56"/>
  <c r="AF81" i="56" s="1"/>
  <c r="Z4" i="56"/>
  <c r="AZ4" i="56" s="1"/>
  <c r="Y4" i="56"/>
  <c r="AE4" i="56" a="1"/>
  <c r="AE4" i="56" s="1"/>
  <c r="AU4" i="56"/>
  <c r="W4" i="56"/>
  <c r="U4" i="56"/>
  <c r="AA4" i="56"/>
  <c r="AB4" i="56"/>
  <c r="N115" i="56"/>
  <c r="L115" i="56"/>
  <c r="M115" i="56"/>
  <c r="M100" i="56"/>
  <c r="N100" i="56"/>
  <c r="R22" i="56"/>
  <c r="P22" i="56"/>
  <c r="L22" i="56"/>
  <c r="Q22" i="56"/>
  <c r="BA22" i="56" s="1"/>
  <c r="M6" i="56"/>
  <c r="L6" i="56"/>
  <c r="N6" i="56"/>
  <c r="N10" i="56"/>
  <c r="M10" i="56"/>
  <c r="L10" i="56"/>
  <c r="AB62" i="56"/>
  <c r="V62" i="56"/>
  <c r="AY62" i="56" s="1"/>
  <c r="R62" i="56"/>
  <c r="AU62" i="56"/>
  <c r="AA62" i="56"/>
  <c r="U62" i="56"/>
  <c r="Q62" i="56"/>
  <c r="BA62" i="56" s="1"/>
  <c r="S62" i="56"/>
  <c r="Z62" i="56"/>
  <c r="AZ62" i="56" s="1"/>
  <c r="P62" i="56"/>
  <c r="W62" i="56"/>
  <c r="Y62" i="56"/>
  <c r="M99" i="56"/>
  <c r="N99" i="56"/>
  <c r="P53" i="56"/>
  <c r="AE53" i="56" a="1"/>
  <c r="AE53" i="56" s="1"/>
  <c r="Q53" i="56"/>
  <c r="BA53" i="56" s="1"/>
  <c r="BB53" i="56" s="1"/>
  <c r="V103" i="56"/>
  <c r="AY103" i="56" s="1"/>
  <c r="AB103" i="56"/>
  <c r="AU46" i="56"/>
  <c r="W89" i="56"/>
  <c r="Q48" i="56"/>
  <c r="BA48" i="56" s="1"/>
  <c r="V48" i="56"/>
  <c r="AY48" i="56" s="1"/>
  <c r="R14" i="56"/>
  <c r="AA56" i="56"/>
  <c r="Q43" i="56"/>
  <c r="BA43" i="56" s="1"/>
  <c r="W65" i="56"/>
  <c r="AB37" i="56"/>
  <c r="P67" i="56"/>
  <c r="W67" i="56"/>
  <c r="AB23" i="56"/>
  <c r="Y21" i="56"/>
  <c r="S49" i="56"/>
  <c r="AE73" i="56" a="1"/>
  <c r="AE73" i="56" s="1"/>
  <c r="L126" i="56"/>
  <c r="N111" i="56"/>
  <c r="N103" i="56"/>
  <c r="AH23" i="56"/>
  <c r="AH43" i="56"/>
  <c r="F60" i="56"/>
  <c r="G60" i="56" s="1"/>
  <c r="W103" i="56"/>
  <c r="U46" i="56"/>
  <c r="AU48" i="56"/>
  <c r="Y14" i="56"/>
  <c r="P56" i="56"/>
  <c r="Y65" i="56"/>
  <c r="Q67" i="56"/>
  <c r="BA67" i="56" s="1"/>
  <c r="BB67" i="56" s="1"/>
  <c r="Y67" i="56"/>
  <c r="P23" i="56"/>
  <c r="W21" i="56"/>
  <c r="W73" i="56"/>
  <c r="M123" i="56"/>
  <c r="M111" i="56"/>
  <c r="F76" i="56"/>
  <c r="G76" i="56" s="1"/>
  <c r="N54" i="56"/>
  <c r="M39" i="56"/>
  <c r="AH12" i="56"/>
  <c r="L127" i="56"/>
  <c r="AH3" i="56"/>
  <c r="AH60" i="56"/>
  <c r="P50" i="56"/>
  <c r="R50" i="56"/>
  <c r="P90" i="56"/>
  <c r="AU45" i="56"/>
  <c r="Z7" i="56"/>
  <c r="AZ7" i="56" s="1"/>
  <c r="Z103" i="56"/>
  <c r="AZ103" i="56" s="1"/>
  <c r="S46" i="56"/>
  <c r="AA46" i="56"/>
  <c r="W48" i="56"/>
  <c r="U14" i="56"/>
  <c r="U56" i="56"/>
  <c r="R56" i="56"/>
  <c r="P43" i="56"/>
  <c r="U65" i="56"/>
  <c r="Z65" i="56"/>
  <c r="AZ65" i="56" s="1"/>
  <c r="R100" i="56"/>
  <c r="W37" i="56"/>
  <c r="AA67" i="56"/>
  <c r="AE23" i="56" a="1"/>
  <c r="AE23" i="56" s="1"/>
  <c r="V23" i="56"/>
  <c r="AY23" i="56" s="1"/>
  <c r="AB21" i="56"/>
  <c r="Z73" i="56"/>
  <c r="AZ73" i="56" s="1"/>
  <c r="L118" i="56"/>
  <c r="N74" i="56"/>
  <c r="L63" i="56"/>
  <c r="R30" i="56"/>
  <c r="M23" i="56"/>
  <c r="F12" i="56"/>
  <c r="G12" i="56" s="1"/>
  <c r="M83" i="56"/>
  <c r="Q50" i="56"/>
  <c r="BA50" i="56" s="1"/>
  <c r="BB50" i="56" s="1"/>
  <c r="S90" i="56"/>
  <c r="P45" i="56"/>
  <c r="P103" i="56"/>
  <c r="P46" i="56"/>
  <c r="R46" i="56"/>
  <c r="Z48" i="56"/>
  <c r="AZ48" i="56" s="1"/>
  <c r="V14" i="56"/>
  <c r="AY14" i="56" s="1"/>
  <c r="W14" i="56"/>
  <c r="W56" i="56"/>
  <c r="AB56" i="56"/>
  <c r="R43" i="56"/>
  <c r="AB67" i="56"/>
  <c r="R23" i="56"/>
  <c r="Q23" i="56"/>
  <c r="BA23" i="56" s="1"/>
  <c r="BB23" i="56" s="1"/>
  <c r="U21" i="56"/>
  <c r="AA73" i="56"/>
  <c r="N118" i="56"/>
  <c r="F20" i="56"/>
  <c r="G20" i="56" s="1"/>
  <c r="AH35" i="56"/>
  <c r="F44" i="56"/>
  <c r="G44" i="56" s="1"/>
  <c r="F124" i="56"/>
  <c r="G124" i="56" s="1"/>
  <c r="V45" i="56"/>
  <c r="AY45" i="56" s="1"/>
  <c r="V21" i="56"/>
  <c r="AY21" i="56" s="1"/>
  <c r="AH20" i="56"/>
  <c r="F52" i="56"/>
  <c r="G52" i="56" s="1"/>
  <c r="AH62" i="56"/>
  <c r="Z60" i="56"/>
  <c r="AZ60" i="56" s="1"/>
  <c r="V20" i="56"/>
  <c r="AY20" i="56" s="1"/>
  <c r="V12" i="56"/>
  <c r="AY12" i="56" s="1"/>
  <c r="Q90" i="56"/>
  <c r="BA90" i="56" s="1"/>
  <c r="S103" i="56"/>
  <c r="Z46" i="56"/>
  <c r="AZ46" i="56" s="1"/>
  <c r="S48" i="56"/>
  <c r="AB14" i="56"/>
  <c r="Z23" i="56"/>
  <c r="AZ23" i="56" s="1"/>
  <c r="M127" i="56"/>
  <c r="L83" i="56"/>
  <c r="F68" i="56"/>
  <c r="G68" i="56" s="1"/>
  <c r="M50" i="56"/>
  <c r="AH36" i="56"/>
  <c r="F15" i="56"/>
  <c r="G15" i="56" s="1"/>
  <c r="M7" i="56"/>
  <c r="AH30" i="56"/>
  <c r="V113" i="57"/>
  <c r="AY113" i="57" s="1"/>
  <c r="W113" i="57"/>
  <c r="AB113" i="57"/>
  <c r="R113" i="57"/>
  <c r="Z113" i="57"/>
  <c r="AZ113" i="57" s="1"/>
  <c r="Y113" i="57"/>
  <c r="U113" i="57"/>
  <c r="S113" i="57"/>
  <c r="M115" i="57"/>
  <c r="N115" i="57"/>
  <c r="L115" i="57"/>
  <c r="M107" i="57"/>
  <c r="N107" i="57"/>
  <c r="L107" i="57"/>
  <c r="BD110" i="57" s="1" a="1"/>
  <c r="BD110" i="57" s="1"/>
  <c r="L99" i="57"/>
  <c r="BD102" i="57" s="1" a="1"/>
  <c r="BD102" i="57" s="1"/>
  <c r="N99" i="57"/>
  <c r="M99" i="57"/>
  <c r="N91" i="57"/>
  <c r="M91" i="57"/>
  <c r="L91" i="57"/>
  <c r="BD94" i="57" s="1" a="1"/>
  <c r="BD94" i="57" s="1"/>
  <c r="M83" i="57"/>
  <c r="N83" i="57"/>
  <c r="L83" i="57"/>
  <c r="M60" i="57"/>
  <c r="N60" i="57"/>
  <c r="L60" i="57"/>
  <c r="BD61" i="57" s="1" a="1"/>
  <c r="BD61" i="57" s="1"/>
  <c r="P44" i="57"/>
  <c r="M44" i="57"/>
  <c r="L44" i="57"/>
  <c r="N44" i="57"/>
  <c r="S44" i="57"/>
  <c r="R44" i="57"/>
  <c r="V44" i="57"/>
  <c r="AY44" i="57" s="1"/>
  <c r="Q44" i="57"/>
  <c r="BA44" i="57" s="1"/>
  <c r="BB44" i="57" s="1"/>
  <c r="N20" i="57"/>
  <c r="M20" i="57"/>
  <c r="L20" i="57"/>
  <c r="BD21" i="57" s="1" a="1"/>
  <c r="BD21" i="57" s="1"/>
  <c r="M6" i="57"/>
  <c r="AG6" i="57" s="1"/>
  <c r="L6" i="57"/>
  <c r="N92" i="57"/>
  <c r="L92" i="57"/>
  <c r="BD93" i="57" s="1" a="1"/>
  <c r="BD93" i="57" s="1"/>
  <c r="M92" i="57"/>
  <c r="R42" i="57"/>
  <c r="V42" i="57"/>
  <c r="AY42" i="57" s="1"/>
  <c r="Z42" i="57"/>
  <c r="AZ42" i="57" s="1"/>
  <c r="N106" i="57"/>
  <c r="M106" i="57"/>
  <c r="L106" i="57"/>
  <c r="BD108" i="57" s="1" a="1"/>
  <c r="BD108" i="57" s="1"/>
  <c r="M98" i="57"/>
  <c r="N98" i="57"/>
  <c r="L98" i="57"/>
  <c r="BD100" i="57" s="1" a="1"/>
  <c r="BD100" i="57" s="1"/>
  <c r="L82" i="57"/>
  <c r="BD84" i="57" s="1" a="1"/>
  <c r="BD84" i="57" s="1"/>
  <c r="M82" i="57"/>
  <c r="N82" i="57"/>
  <c r="N67" i="57"/>
  <c r="M67" i="57"/>
  <c r="L67" i="57"/>
  <c r="N59" i="57"/>
  <c r="M59" i="57"/>
  <c r="L59" i="57"/>
  <c r="L35" i="57"/>
  <c r="BD38" i="57" s="1" a="1"/>
  <c r="BD38" i="57" s="1"/>
  <c r="M35" i="57"/>
  <c r="AG35" i="57" s="1"/>
  <c r="N27" i="57"/>
  <c r="M27" i="57"/>
  <c r="M3" i="57"/>
  <c r="AG3" i="57" s="1"/>
  <c r="L3" i="57"/>
  <c r="BD6" i="57" s="1" a="1"/>
  <c r="BD6" i="57" s="1"/>
  <c r="V3" i="57"/>
  <c r="AY3" i="57" s="1"/>
  <c r="N3" i="57"/>
  <c r="Y3" i="57"/>
  <c r="L34" i="57"/>
  <c r="BD36" i="57" s="1" a="1"/>
  <c r="BD36" i="57" s="1"/>
  <c r="N34" i="57"/>
  <c r="M34" i="57"/>
  <c r="AG34" i="57" s="1"/>
  <c r="M26" i="57"/>
  <c r="N26" i="57"/>
  <c r="L26" i="57"/>
  <c r="L13" i="57"/>
  <c r="M13" i="57"/>
  <c r="N13" i="57"/>
  <c r="V124" i="57"/>
  <c r="AY124" i="57" s="1"/>
  <c r="U100" i="57"/>
  <c r="AH43" i="57"/>
  <c r="Z50" i="57"/>
  <c r="AZ50" i="57" s="1"/>
  <c r="R50" i="57"/>
  <c r="U18" i="57"/>
  <c r="Q18" i="57"/>
  <c r="BA18" i="57" s="1"/>
  <c r="Y36" i="57"/>
  <c r="Q87" i="57"/>
  <c r="BA87" i="57" s="1"/>
  <c r="U110" i="57"/>
  <c r="R75" i="57"/>
  <c r="AA17" i="57"/>
  <c r="M124" i="57"/>
  <c r="M100" i="57"/>
  <c r="S100" i="57"/>
  <c r="Y102" i="57"/>
  <c r="W70" i="57"/>
  <c r="AG58" i="57"/>
  <c r="M75" i="57"/>
  <c r="Q72" i="57"/>
  <c r="BA72" i="57" s="1"/>
  <c r="N43" i="57"/>
  <c r="V70" i="57"/>
  <c r="AY70" i="57" s="1"/>
  <c r="L5" i="57"/>
  <c r="BD3" i="57" s="1" a="1"/>
  <c r="BD3" i="57" s="1"/>
  <c r="Y50" i="57"/>
  <c r="V50" i="57"/>
  <c r="AY50" i="57" s="1"/>
  <c r="BB50" i="57" s="1"/>
  <c r="AB3" i="57"/>
  <c r="L122" i="57"/>
  <c r="BD124" i="57" s="1" a="1"/>
  <c r="BD124" i="57" s="1"/>
  <c r="AA70" i="57"/>
  <c r="F81" i="57"/>
  <c r="G81" i="57" s="1"/>
  <c r="F12" i="57"/>
  <c r="G12" i="57" s="1"/>
  <c r="L36" i="57"/>
  <c r="BD37" i="57" s="1" a="1"/>
  <c r="BD37" i="57" s="1"/>
  <c r="M70" i="57"/>
  <c r="M12" i="57"/>
  <c r="F35" i="57"/>
  <c r="G35" i="57" s="1"/>
  <c r="AE35" i="57" s="1" a="1"/>
  <c r="AE35" i="57" s="1"/>
  <c r="AD35" i="57" s="1"/>
  <c r="AC35" i="57" s="1"/>
  <c r="Z18" i="57"/>
  <c r="AZ18" i="57" s="1"/>
  <c r="BB18" i="57" s="1"/>
  <c r="W36" i="57"/>
  <c r="Z110" i="57"/>
  <c r="AZ110" i="57" s="1"/>
  <c r="Z127" i="57"/>
  <c r="AZ127" i="57" s="1"/>
  <c r="U10" i="57"/>
  <c r="M123" i="57"/>
  <c r="AB100" i="57"/>
  <c r="W100" i="57"/>
  <c r="S102" i="57"/>
  <c r="M90" i="57"/>
  <c r="N76" i="57"/>
  <c r="AB70" i="57"/>
  <c r="M51" i="57"/>
  <c r="AG51" i="57" s="1"/>
  <c r="M36" i="57"/>
  <c r="N70" i="57"/>
  <c r="U50" i="57"/>
  <c r="P3" i="57"/>
  <c r="AH4" i="57"/>
  <c r="AU50" i="57"/>
  <c r="M18" i="57"/>
  <c r="AG18" i="57" s="1"/>
  <c r="M4" i="57"/>
  <c r="AG4" i="57" s="1"/>
  <c r="AH57" i="57"/>
  <c r="AH5" i="57"/>
  <c r="F20" i="57"/>
  <c r="G20" i="57" s="1"/>
  <c r="S20" i="57" s="1"/>
  <c r="F28" i="57"/>
  <c r="G28" i="57" s="1"/>
  <c r="F57" i="57"/>
  <c r="G57" i="57" s="1"/>
  <c r="AG72" i="57"/>
  <c r="F88" i="57"/>
  <c r="G88" i="57" s="1"/>
  <c r="U88" i="57" s="1"/>
  <c r="F118" i="57"/>
  <c r="G118" i="57" s="1"/>
  <c r="W118" i="57" s="1"/>
  <c r="AH58" i="57"/>
  <c r="S18" i="57"/>
  <c r="S87" i="57"/>
  <c r="AB110" i="57"/>
  <c r="P127" i="57"/>
  <c r="AE17" i="57" a="1"/>
  <c r="AE17" i="57" s="1"/>
  <c r="V10" i="57"/>
  <c r="AY10" i="57" s="1"/>
  <c r="R65" i="57"/>
  <c r="N123" i="57"/>
  <c r="S124" i="57"/>
  <c r="Q124" i="57"/>
  <c r="BA124" i="57" s="1"/>
  <c r="BB124" i="57" s="1"/>
  <c r="L120" i="57"/>
  <c r="Q100" i="57"/>
  <c r="BA100" i="57" s="1"/>
  <c r="AS102" i="57"/>
  <c r="AF102" i="57" s="1"/>
  <c r="P100" i="57"/>
  <c r="N90" i="57"/>
  <c r="L76" i="57"/>
  <c r="BD77" i="57" s="1" a="1"/>
  <c r="BD77" i="57" s="1"/>
  <c r="L51" i="57"/>
  <c r="BD54" i="57" s="1" a="1"/>
  <c r="BD54" i="57" s="1"/>
  <c r="Z3" i="57"/>
  <c r="AZ3" i="57" s="1"/>
  <c r="BB3" i="57" s="1"/>
  <c r="F4" i="57"/>
  <c r="G4" i="57" s="1"/>
  <c r="Q50" i="57"/>
  <c r="BA50" i="57" s="1"/>
  <c r="U7" i="57"/>
  <c r="N18" i="57"/>
  <c r="N4" i="57"/>
  <c r="F26" i="57"/>
  <c r="G26" i="57" s="1"/>
  <c r="F80" i="57"/>
  <c r="G80" i="57" s="1"/>
  <c r="R80" i="57" s="1"/>
  <c r="F109" i="57"/>
  <c r="G109" i="57" s="1"/>
  <c r="Q109" i="57" s="1"/>
  <c r="BA109" i="57" s="1"/>
  <c r="BB109" i="57" s="1"/>
  <c r="V65" i="57"/>
  <c r="AY65" i="57" s="1"/>
  <c r="Z57" i="57"/>
  <c r="AZ57" i="57" s="1"/>
  <c r="AB9" i="57"/>
  <c r="AB36" i="57"/>
  <c r="V36" i="57"/>
  <c r="AY36" i="57" s="1"/>
  <c r="P124" i="57"/>
  <c r="AA100" i="57"/>
  <c r="V100" i="57"/>
  <c r="AY100" i="57" s="1"/>
  <c r="BB100" i="57" s="1"/>
  <c r="AA50" i="57"/>
  <c r="AH12" i="57"/>
  <c r="AH28" i="57"/>
  <c r="W18" i="57"/>
  <c r="V87" i="57"/>
  <c r="AY87" i="57" s="1"/>
  <c r="AA110" i="57"/>
  <c r="W110" i="57"/>
  <c r="Q75" i="57"/>
  <c r="BA75" i="57" s="1"/>
  <c r="BB75" i="57" s="1"/>
  <c r="U127" i="57"/>
  <c r="Y17" i="57"/>
  <c r="R100" i="57"/>
  <c r="P102" i="57"/>
  <c r="F43" i="57"/>
  <c r="G43" i="57" s="1"/>
  <c r="L28" i="57"/>
  <c r="BD29" i="57" s="1" a="1"/>
  <c r="BD29" i="57" s="1"/>
  <c r="R72" i="57"/>
  <c r="U3" i="57"/>
  <c r="AB50" i="57"/>
  <c r="Y7" i="57"/>
  <c r="M10" i="57"/>
  <c r="M28" i="57"/>
  <c r="L29" i="57"/>
  <c r="BD27" i="57" s="1" a="1"/>
  <c r="BD27" i="57" s="1"/>
  <c r="R78" i="57"/>
  <c r="AB72" i="57"/>
  <c r="AG56" i="57"/>
  <c r="U40" i="57"/>
  <c r="F19" i="57"/>
  <c r="G19" i="57" s="1"/>
  <c r="AB18" i="57"/>
  <c r="AA36" i="57"/>
  <c r="AS87" i="57"/>
  <c r="AF87" i="57" s="1"/>
  <c r="AE127" i="57" a="1"/>
  <c r="AE127" i="57" s="1"/>
  <c r="W17" i="57"/>
  <c r="R124" i="57"/>
  <c r="F73" i="57"/>
  <c r="G73" i="57" s="1"/>
  <c r="Y73" i="57" s="1"/>
  <c r="Y70" i="57"/>
  <c r="Z100" i="57"/>
  <c r="AZ100" i="57" s="1"/>
  <c r="R18" i="57"/>
  <c r="L100" i="57"/>
  <c r="AG73" i="57"/>
  <c r="AH20" i="57"/>
  <c r="W50" i="57"/>
  <c r="Q3" i="57"/>
  <c r="BA3" i="57" s="1"/>
  <c r="AG71" i="57"/>
  <c r="F97" i="57"/>
  <c r="G97" i="57" s="1"/>
  <c r="P93" i="57"/>
  <c r="N6" i="58"/>
  <c r="R6" i="58"/>
  <c r="Q6" i="58"/>
  <c r="BA6" i="58" s="1"/>
  <c r="BB6" i="58" s="1"/>
  <c r="L37" i="58"/>
  <c r="V37" i="58"/>
  <c r="AY37" i="58" s="1"/>
  <c r="L121" i="58"/>
  <c r="M121" i="58"/>
  <c r="N121" i="58"/>
  <c r="V116" i="58"/>
  <c r="AY116" i="58" s="1"/>
  <c r="L116" i="58"/>
  <c r="N116" i="58"/>
  <c r="M116" i="58"/>
  <c r="V108" i="58"/>
  <c r="AY108" i="58" s="1"/>
  <c r="L108" i="58"/>
  <c r="AB108" i="58"/>
  <c r="N108" i="58"/>
  <c r="Y108" i="58"/>
  <c r="Z108" i="58"/>
  <c r="AZ108" i="58" s="1"/>
  <c r="M108" i="58"/>
  <c r="AA108" i="58"/>
  <c r="U108" i="58"/>
  <c r="W108" i="58"/>
  <c r="L100" i="58"/>
  <c r="N100" i="58"/>
  <c r="M100" i="58"/>
  <c r="L53" i="58"/>
  <c r="N53" i="58"/>
  <c r="S37" i="58"/>
  <c r="Y30" i="58"/>
  <c r="U30" i="58"/>
  <c r="P30" i="58"/>
  <c r="AA30" i="58"/>
  <c r="AB33" i="58"/>
  <c r="AA33" i="58"/>
  <c r="W33" i="58"/>
  <c r="Z33" i="58"/>
  <c r="AZ33" i="58" s="1"/>
  <c r="U33" i="58"/>
  <c r="P33" i="58"/>
  <c r="Y33" i="58"/>
  <c r="S33" i="58"/>
  <c r="M105" i="58"/>
  <c r="N105" i="58"/>
  <c r="L105" i="58"/>
  <c r="M61" i="58"/>
  <c r="AG61" i="58" s="1"/>
  <c r="L61" i="58"/>
  <c r="N61" i="58"/>
  <c r="Z128" i="58"/>
  <c r="AZ128" i="58" s="1"/>
  <c r="BB128" i="58" s="1"/>
  <c r="AS128" i="58"/>
  <c r="AF128" i="58" s="1"/>
  <c r="R128" i="58"/>
  <c r="P107" i="58"/>
  <c r="AS107" i="58"/>
  <c r="AF107" i="58" s="1"/>
  <c r="S107" i="58"/>
  <c r="AB107" i="58"/>
  <c r="R37" i="58"/>
  <c r="L32" i="58"/>
  <c r="N32" i="58"/>
  <c r="M32" i="58"/>
  <c r="S53" i="58"/>
  <c r="AB63" i="58"/>
  <c r="AU63" i="58"/>
  <c r="R63" i="58"/>
  <c r="AA63" i="58"/>
  <c r="W63" i="58"/>
  <c r="Y63" i="58"/>
  <c r="Q63" i="58"/>
  <c r="BA63" i="58" s="1"/>
  <c r="V63" i="58"/>
  <c r="AY63" i="58" s="1"/>
  <c r="Z63" i="58"/>
  <c r="AZ63" i="58" s="1"/>
  <c r="N45" i="58"/>
  <c r="AE22" i="58" a="1"/>
  <c r="AE22" i="58" s="1"/>
  <c r="AB22" i="58"/>
  <c r="V53" i="58"/>
  <c r="AY53" i="58" s="1"/>
  <c r="P113" i="58"/>
  <c r="F35" i="58"/>
  <c r="G35" i="58" s="1"/>
  <c r="F67" i="58"/>
  <c r="G67" i="58" s="1"/>
  <c r="P22" i="58"/>
  <c r="U22" i="58"/>
  <c r="AU54" i="58"/>
  <c r="U51" i="58"/>
  <c r="Z96" i="58"/>
  <c r="AZ96" i="58" s="1"/>
  <c r="BB96" i="58" s="1"/>
  <c r="AA96" i="58"/>
  <c r="P82" i="58"/>
  <c r="Z37" i="58"/>
  <c r="AZ37" i="58" s="1"/>
  <c r="Y3" i="58"/>
  <c r="AE4" i="58" a="1"/>
  <c r="AE4" i="58" s="1"/>
  <c r="Y53" i="58"/>
  <c r="AA120" i="58"/>
  <c r="U113" i="58"/>
  <c r="L126" i="58"/>
  <c r="AA83" i="58"/>
  <c r="M78" i="58"/>
  <c r="Q69" i="58"/>
  <c r="BA69" i="58" s="1"/>
  <c r="BB69" i="58" s="1"/>
  <c r="M45" i="58"/>
  <c r="Z41" i="58"/>
  <c r="AZ41" i="58" s="1"/>
  <c r="AH35" i="58"/>
  <c r="Z36" i="58"/>
  <c r="AZ36" i="58" s="1"/>
  <c r="P26" i="58"/>
  <c r="AH11" i="58"/>
  <c r="V14" i="58"/>
  <c r="AY14" i="58" s="1"/>
  <c r="N14" i="58"/>
  <c r="Q10" i="58"/>
  <c r="BA10" i="58" s="1"/>
  <c r="F9" i="58"/>
  <c r="G9" i="58" s="1"/>
  <c r="F11" i="58"/>
  <c r="G11" i="58" s="1"/>
  <c r="W11" i="58" s="1"/>
  <c r="F43" i="58"/>
  <c r="G43" i="58" s="1"/>
  <c r="W43" i="58" s="1"/>
  <c r="F105" i="58"/>
  <c r="G105" i="58" s="1"/>
  <c r="AB82" i="58"/>
  <c r="AE83" i="58" a="1"/>
  <c r="AE83" i="58" s="1"/>
  <c r="S84" i="58"/>
  <c r="Z14" i="58"/>
  <c r="AZ14" i="58" s="1"/>
  <c r="P120" i="58"/>
  <c r="S22" i="58"/>
  <c r="Z54" i="58"/>
  <c r="AZ54" i="58" s="1"/>
  <c r="Y51" i="58"/>
  <c r="AS96" i="58"/>
  <c r="AF96" i="58" s="1"/>
  <c r="Y82" i="58"/>
  <c r="V82" i="58"/>
  <c r="AY82" i="58" s="1"/>
  <c r="AA37" i="58"/>
  <c r="AE37" i="58" a="1"/>
  <c r="AE37" i="58" s="1"/>
  <c r="P3" i="58"/>
  <c r="W4" i="58"/>
  <c r="Z53" i="58"/>
  <c r="AZ53" i="58" s="1"/>
  <c r="AU53" i="58"/>
  <c r="U77" i="58"/>
  <c r="AB120" i="58"/>
  <c r="M126" i="58"/>
  <c r="U83" i="58"/>
  <c r="L85" i="58"/>
  <c r="F81" i="58"/>
  <c r="G81" i="58" s="1"/>
  <c r="N78" i="58"/>
  <c r="N77" i="58"/>
  <c r="R41" i="58"/>
  <c r="M34" i="58"/>
  <c r="AH26" i="58"/>
  <c r="AA36" i="58"/>
  <c r="AA26" i="58"/>
  <c r="AA10" i="58"/>
  <c r="AH34" i="58"/>
  <c r="AH41" i="58"/>
  <c r="L70" i="58"/>
  <c r="F129" i="58"/>
  <c r="G129" i="58" s="1"/>
  <c r="Y54" i="58"/>
  <c r="P10" i="58"/>
  <c r="AB128" i="58"/>
  <c r="V22" i="58"/>
  <c r="AY22" i="58" s="1"/>
  <c r="P111" i="58"/>
  <c r="S54" i="58"/>
  <c r="W54" i="58"/>
  <c r="AU51" i="58"/>
  <c r="AB96" i="58"/>
  <c r="R82" i="58"/>
  <c r="AE82" i="58" a="1"/>
  <c r="AE82" i="58" s="1"/>
  <c r="AU37" i="58"/>
  <c r="AV42" i="58" s="1"/>
  <c r="W37" i="58"/>
  <c r="S3" i="58"/>
  <c r="Z3" i="58"/>
  <c r="AZ3" i="58" s="1"/>
  <c r="AU4" i="58"/>
  <c r="P53" i="58"/>
  <c r="W53" i="58"/>
  <c r="Y77" i="58"/>
  <c r="U120" i="58"/>
  <c r="AB113" i="58"/>
  <c r="L124" i="58"/>
  <c r="Z83" i="58"/>
  <c r="AZ83" i="58" s="1"/>
  <c r="N85" i="58"/>
  <c r="F50" i="58"/>
  <c r="G50" i="58" s="1"/>
  <c r="L77" i="58"/>
  <c r="Q60" i="58"/>
  <c r="BA60" i="58" s="1"/>
  <c r="N34" i="58"/>
  <c r="AU36" i="58"/>
  <c r="AU26" i="58"/>
  <c r="L15" i="58"/>
  <c r="R10" i="58"/>
  <c r="AH9" i="58"/>
  <c r="F65" i="58"/>
  <c r="G65" i="58" s="1"/>
  <c r="AG73" i="58"/>
  <c r="AA107" i="58"/>
  <c r="AE51" i="58" a="1"/>
  <c r="AE51" i="58" s="1"/>
  <c r="U4" i="58"/>
  <c r="AB69" i="58"/>
  <c r="AH51" i="58"/>
  <c r="W27" i="58"/>
  <c r="Q35" i="58"/>
  <c r="BA35" i="58" s="1"/>
  <c r="BB35" i="58" s="1"/>
  <c r="W22" i="58"/>
  <c r="Q111" i="58"/>
  <c r="BA111" i="58" s="1"/>
  <c r="P54" i="58"/>
  <c r="Q54" i="58"/>
  <c r="BA54" i="58" s="1"/>
  <c r="BB54" i="58" s="1"/>
  <c r="Z51" i="58"/>
  <c r="AZ51" i="58" s="1"/>
  <c r="P96" i="58"/>
  <c r="S82" i="58"/>
  <c r="Q82" i="58"/>
  <c r="BA82" i="58" s="1"/>
  <c r="BB82" i="58" s="1"/>
  <c r="P37" i="58"/>
  <c r="U3" i="58"/>
  <c r="Q3" i="58"/>
  <c r="BA3" i="58" s="1"/>
  <c r="BB3" i="58" s="1"/>
  <c r="Z4" i="58"/>
  <c r="AZ4" i="58" s="1"/>
  <c r="Y4" i="58"/>
  <c r="Q53" i="58"/>
  <c r="BA53" i="58" s="1"/>
  <c r="BB53" i="58" s="1"/>
  <c r="AE120" i="58" a="1"/>
  <c r="AE120" i="58" s="1"/>
  <c r="R113" i="58"/>
  <c r="M124" i="58"/>
  <c r="AH50" i="58"/>
  <c r="F58" i="58"/>
  <c r="G58" i="58" s="1"/>
  <c r="AE36" i="58" a="1"/>
  <c r="AE36" i="58" s="1"/>
  <c r="P27" i="58"/>
  <c r="Q26" i="58"/>
  <c r="BA26" i="58" s="1"/>
  <c r="AE69" i="58" a="1"/>
  <c r="AE69" i="58" s="1"/>
  <c r="N15" i="58"/>
  <c r="F59" i="58"/>
  <c r="G59" i="58" s="1"/>
  <c r="S59" i="58" s="1"/>
  <c r="F73" i="58"/>
  <c r="G73" i="58" s="1"/>
  <c r="S73" i="58" s="1"/>
  <c r="F89" i="58"/>
  <c r="G89" i="58" s="1"/>
  <c r="AU3" i="58"/>
  <c r="F99" i="58"/>
  <c r="G99" i="58" s="1"/>
  <c r="S26" i="58"/>
  <c r="F74" i="58"/>
  <c r="G74" i="58" s="1"/>
  <c r="AE54" i="58" a="1"/>
  <c r="AE54" i="58" s="1"/>
  <c r="U82" i="58"/>
  <c r="V3" i="58"/>
  <c r="AY3" i="58" s="1"/>
  <c r="AE53" i="58" a="1"/>
  <c r="AE53" i="58" s="1"/>
  <c r="Y83" i="58"/>
  <c r="AH58" i="58"/>
  <c r="F57" i="58"/>
  <c r="G57" i="58" s="1"/>
  <c r="F42" i="58"/>
  <c r="G42" i="58" s="1"/>
  <c r="F25" i="58"/>
  <c r="G25" i="58" s="1"/>
  <c r="AU27" i="58"/>
  <c r="AV37" i="58" s="1"/>
  <c r="AH10" i="58"/>
  <c r="AG71" i="58"/>
  <c r="Q35" i="59"/>
  <c r="BA35" i="59" s="1"/>
  <c r="V35" i="59"/>
  <c r="AY35" i="59" s="1"/>
  <c r="Y35" i="59"/>
  <c r="P35" i="59"/>
  <c r="AB35" i="59"/>
  <c r="W35" i="59"/>
  <c r="R35" i="59"/>
  <c r="U35" i="59"/>
  <c r="AA35" i="59"/>
  <c r="Q34" i="59"/>
  <c r="BA34" i="59" s="1"/>
  <c r="S34" i="59"/>
  <c r="Y25" i="59"/>
  <c r="AU25" i="59"/>
  <c r="U25" i="59"/>
  <c r="AB25" i="59"/>
  <c r="N40" i="59"/>
  <c r="M40" i="59"/>
  <c r="AG40" i="59" s="1"/>
  <c r="L70" i="59"/>
  <c r="W70" i="59"/>
  <c r="L102" i="59"/>
  <c r="M102" i="59"/>
  <c r="N116" i="59"/>
  <c r="L116" i="59"/>
  <c r="AA109" i="59"/>
  <c r="W109" i="59"/>
  <c r="Z109" i="59"/>
  <c r="AZ109" i="59" s="1"/>
  <c r="U109" i="59"/>
  <c r="AB109" i="59"/>
  <c r="S109" i="59"/>
  <c r="R109" i="59"/>
  <c r="V109" i="59"/>
  <c r="AY109" i="59" s="1"/>
  <c r="Y109" i="59"/>
  <c r="AB94" i="59"/>
  <c r="W94" i="59"/>
  <c r="Y94" i="59"/>
  <c r="AE94" i="59" a="1"/>
  <c r="AE94" i="59" s="1"/>
  <c r="S94" i="59"/>
  <c r="V94" i="59"/>
  <c r="AY94" i="59" s="1"/>
  <c r="P94" i="59"/>
  <c r="AX87" i="59"/>
  <c r="F87" i="59"/>
  <c r="G87" i="59" s="1"/>
  <c r="AE87" i="59" s="1" a="1"/>
  <c r="AE87" i="59" s="1"/>
  <c r="AD87" i="59" s="1"/>
  <c r="AC87" i="59" s="1"/>
  <c r="N41" i="59"/>
  <c r="M41" i="59"/>
  <c r="AG41" i="59" s="1"/>
  <c r="L41" i="59"/>
  <c r="N33" i="59"/>
  <c r="M33" i="59"/>
  <c r="M25" i="59"/>
  <c r="AG25" i="59" s="1"/>
  <c r="N25" i="59"/>
  <c r="M18" i="59"/>
  <c r="AG18" i="59" s="1"/>
  <c r="N18" i="59"/>
  <c r="L18" i="59"/>
  <c r="M10" i="59"/>
  <c r="L10" i="59"/>
  <c r="AB2" i="59"/>
  <c r="W2" i="59"/>
  <c r="N2" i="59"/>
  <c r="A7" i="59"/>
  <c r="D7" i="59"/>
  <c r="A113" i="59"/>
  <c r="D113" i="59"/>
  <c r="D58" i="59"/>
  <c r="A58" i="59"/>
  <c r="D50" i="59"/>
  <c r="A50" i="59"/>
  <c r="D66" i="59"/>
  <c r="U40" i="59"/>
  <c r="L58" i="59"/>
  <c r="AA2" i="59"/>
  <c r="U94" i="59"/>
  <c r="V70" i="59"/>
  <c r="AY70" i="59" s="1"/>
  <c r="AA8" i="59"/>
  <c r="W8" i="59"/>
  <c r="U78" i="59"/>
  <c r="W78" i="59"/>
  <c r="Y78" i="59"/>
  <c r="AA78" i="59"/>
  <c r="AE78" i="59" a="1"/>
  <c r="AE78" i="59" s="1"/>
  <c r="AB78" i="59"/>
  <c r="W123" i="59"/>
  <c r="Z123" i="59"/>
  <c r="AZ123" i="59" s="1"/>
  <c r="P123" i="59"/>
  <c r="AX116" i="59"/>
  <c r="F116" i="59"/>
  <c r="G116" i="59" s="1"/>
  <c r="N88" i="59"/>
  <c r="L88" i="59"/>
  <c r="W88" i="59"/>
  <c r="M48" i="59"/>
  <c r="L48" i="59"/>
  <c r="M17" i="59"/>
  <c r="N17" i="59"/>
  <c r="L17" i="59"/>
  <c r="M9" i="59"/>
  <c r="AG9" i="59" s="1"/>
  <c r="L9" i="59"/>
  <c r="N9" i="59"/>
  <c r="Y40" i="59"/>
  <c r="P109" i="59"/>
  <c r="R65" i="59"/>
  <c r="AE65" i="59" a="1"/>
  <c r="AE65" i="59" s="1"/>
  <c r="N123" i="59"/>
  <c r="L123" i="59"/>
  <c r="M123" i="59"/>
  <c r="Z103" i="59"/>
  <c r="AZ103" i="59" s="1"/>
  <c r="V103" i="59"/>
  <c r="AY103" i="59" s="1"/>
  <c r="Y103" i="59"/>
  <c r="L31" i="59"/>
  <c r="Q31" i="59"/>
  <c r="BA31" i="59" s="1"/>
  <c r="BB31" i="59" s="1"/>
  <c r="V31" i="59"/>
  <c r="AY31" i="59" s="1"/>
  <c r="R31" i="59"/>
  <c r="M31" i="59"/>
  <c r="S31" i="59"/>
  <c r="M24" i="59"/>
  <c r="AG24" i="59" s="1"/>
  <c r="L24" i="59"/>
  <c r="N16" i="59"/>
  <c r="L16" i="59"/>
  <c r="M16" i="59"/>
  <c r="D5" i="59"/>
  <c r="A5" i="59"/>
  <c r="A111" i="59"/>
  <c r="D111" i="59"/>
  <c r="A88" i="59"/>
  <c r="D88" i="59"/>
  <c r="D56" i="59"/>
  <c r="A56" i="59"/>
  <c r="V40" i="59"/>
  <c r="AY40" i="59" s="1"/>
  <c r="A82" i="59"/>
  <c r="V2" i="59"/>
  <c r="AY2" i="59" s="1"/>
  <c r="AA94" i="59"/>
  <c r="AA25" i="59"/>
  <c r="Z94" i="59"/>
  <c r="AZ94" i="59" s="1"/>
  <c r="A121" i="59"/>
  <c r="N102" i="59"/>
  <c r="AA60" i="59"/>
  <c r="AU60" i="59"/>
  <c r="AB60" i="59"/>
  <c r="AE60" i="59" a="1"/>
  <c r="AE60" i="59" s="1"/>
  <c r="Z60" i="59"/>
  <c r="AZ60" i="59" s="1"/>
  <c r="Y60" i="59"/>
  <c r="U60" i="59"/>
  <c r="L125" i="59"/>
  <c r="V125" i="59"/>
  <c r="AY125" i="59" s="1"/>
  <c r="P125" i="59"/>
  <c r="N125" i="59"/>
  <c r="S125" i="59"/>
  <c r="M118" i="59"/>
  <c r="N118" i="59"/>
  <c r="L118" i="59"/>
  <c r="M110" i="59"/>
  <c r="L110" i="59"/>
  <c r="L94" i="59"/>
  <c r="N94" i="59"/>
  <c r="M94" i="59"/>
  <c r="M86" i="59"/>
  <c r="L86" i="59"/>
  <c r="M78" i="59"/>
  <c r="N78" i="59"/>
  <c r="N62" i="59"/>
  <c r="M62" i="59"/>
  <c r="AA40" i="59"/>
  <c r="A74" i="59"/>
  <c r="Q94" i="59"/>
  <c r="BA94" i="59" s="1"/>
  <c r="BB94" i="59" s="1"/>
  <c r="M116" i="59"/>
  <c r="U28" i="59"/>
  <c r="AA28" i="59"/>
  <c r="AU28" i="59"/>
  <c r="S28" i="59"/>
  <c r="AB28" i="59"/>
  <c r="Y28" i="59"/>
  <c r="R28" i="59"/>
  <c r="AE28" i="59" a="1"/>
  <c r="AE28" i="59" s="1"/>
  <c r="P28" i="59"/>
  <c r="N126" i="59"/>
  <c r="M126" i="59"/>
  <c r="L126" i="59"/>
  <c r="AX61" i="59"/>
  <c r="F61" i="59"/>
  <c r="G61" i="59" s="1"/>
  <c r="V61" i="59" s="1"/>
  <c r="AY61" i="59" s="1"/>
  <c r="AH61" i="59"/>
  <c r="AX45" i="59"/>
  <c r="AH45" i="59"/>
  <c r="F45" i="59"/>
  <c r="G45" i="59" s="1"/>
  <c r="R45" i="59" s="1"/>
  <c r="AX37" i="59"/>
  <c r="AH37" i="59"/>
  <c r="AG37" i="59"/>
  <c r="F37" i="59"/>
  <c r="G37" i="59" s="1"/>
  <c r="AE37" i="59" s="1" a="1"/>
  <c r="AE37" i="59" s="1"/>
  <c r="AD37" i="59" s="1"/>
  <c r="AC37" i="59" s="1"/>
  <c r="AX29" i="59"/>
  <c r="F29" i="59"/>
  <c r="G29" i="59" s="1"/>
  <c r="AX21" i="59"/>
  <c r="AH21" i="59"/>
  <c r="F21" i="59"/>
  <c r="G21" i="59" s="1"/>
  <c r="U21" i="59" s="1"/>
  <c r="AG21" i="59"/>
  <c r="AX13" i="59"/>
  <c r="AH13" i="59"/>
  <c r="F13" i="59"/>
  <c r="G13" i="59" s="1"/>
  <c r="AX5" i="59"/>
  <c r="AH5" i="59"/>
  <c r="F5" i="59"/>
  <c r="G5" i="59" s="1"/>
  <c r="W5" i="59" s="1"/>
  <c r="M101" i="59"/>
  <c r="AA101" i="59"/>
  <c r="N101" i="59"/>
  <c r="L101" i="59"/>
  <c r="Y101" i="59"/>
  <c r="R77" i="59"/>
  <c r="Q77" i="59"/>
  <c r="BA77" i="59" s="1"/>
  <c r="BB77" i="59" s="1"/>
  <c r="L45" i="59"/>
  <c r="N45" i="59"/>
  <c r="S40" i="59"/>
  <c r="D97" i="59"/>
  <c r="A42" i="59"/>
  <c r="L40" i="59"/>
  <c r="M2" i="59"/>
  <c r="Q109" i="59"/>
  <c r="BA109" i="59" s="1"/>
  <c r="BB109" i="59" s="1"/>
  <c r="N10" i="59"/>
  <c r="U36" i="59"/>
  <c r="L36" i="59"/>
  <c r="M36" i="59"/>
  <c r="AG36" i="59" s="1"/>
  <c r="Y36" i="59"/>
  <c r="AX82" i="59"/>
  <c r="F82" i="59"/>
  <c r="G82" i="59" s="1"/>
  <c r="N108" i="59"/>
  <c r="L108" i="59"/>
  <c r="P92" i="59"/>
  <c r="M92" i="59"/>
  <c r="M68" i="59"/>
  <c r="N68" i="59"/>
  <c r="L68" i="59"/>
  <c r="Z52" i="59"/>
  <c r="AZ52" i="59" s="1"/>
  <c r="L52" i="59"/>
  <c r="Z40" i="59"/>
  <c r="AZ40" i="59" s="1"/>
  <c r="P40" i="59"/>
  <c r="A34" i="59"/>
  <c r="L2" i="59"/>
  <c r="AB111" i="59"/>
  <c r="Z111" i="59"/>
  <c r="AZ111" i="59" s="1"/>
  <c r="Q111" i="59"/>
  <c r="BA111" i="59" s="1"/>
  <c r="BB111" i="59" s="1"/>
  <c r="S113" i="59"/>
  <c r="Q113" i="59"/>
  <c r="BA113" i="59" s="1"/>
  <c r="BB113" i="59" s="1"/>
  <c r="AE113" i="59" a="1"/>
  <c r="AE113" i="59" s="1"/>
  <c r="P113" i="59"/>
  <c r="U113" i="59"/>
  <c r="AA113" i="59"/>
  <c r="AX59" i="59"/>
  <c r="F59" i="59"/>
  <c r="G59" i="59" s="1"/>
  <c r="AH59" i="59"/>
  <c r="AX51" i="59"/>
  <c r="AH51" i="59"/>
  <c r="AX43" i="59"/>
  <c r="F43" i="59"/>
  <c r="G43" i="59" s="1"/>
  <c r="AX27" i="59"/>
  <c r="F27" i="59"/>
  <c r="G27" i="59" s="1"/>
  <c r="P27" i="59" s="1"/>
  <c r="AX19" i="59"/>
  <c r="F19" i="59"/>
  <c r="G19" i="59" s="1"/>
  <c r="Q19" i="59" s="1"/>
  <c r="BA19" i="59" s="1"/>
  <c r="AH19" i="59"/>
  <c r="AX3" i="59"/>
  <c r="F3" i="59"/>
  <c r="G3" i="59" s="1"/>
  <c r="AH3" i="59"/>
  <c r="AG3" i="59"/>
  <c r="R40" i="59"/>
  <c r="AB40" i="59"/>
  <c r="Y2" i="59"/>
  <c r="Q79" i="59"/>
  <c r="BA79" i="59" s="1"/>
  <c r="BB79" i="59" s="1"/>
  <c r="AA79" i="59"/>
  <c r="Y79" i="59"/>
  <c r="P79" i="59"/>
  <c r="U79" i="59"/>
  <c r="Z79" i="59"/>
  <c r="AZ79" i="59" s="1"/>
  <c r="W79" i="59"/>
  <c r="V79" i="59"/>
  <c r="AY79" i="59" s="1"/>
  <c r="S79" i="59"/>
  <c r="AE79" i="59" a="1"/>
  <c r="AE79" i="59" s="1"/>
  <c r="AB79" i="59"/>
  <c r="R84" i="59"/>
  <c r="P84" i="59"/>
  <c r="V84" i="59"/>
  <c r="AY84" i="59" s="1"/>
  <c r="Y84" i="59"/>
  <c r="AA84" i="59"/>
  <c r="Q7" i="59"/>
  <c r="BA7" i="59" s="1"/>
  <c r="AB7" i="59"/>
  <c r="AB20" i="59"/>
  <c r="Y20" i="59"/>
  <c r="Q20" i="59"/>
  <c r="BA20" i="59" s="1"/>
  <c r="AU20" i="59"/>
  <c r="Z20" i="59"/>
  <c r="AZ20" i="59" s="1"/>
  <c r="U20" i="59"/>
  <c r="R20" i="59"/>
  <c r="R22" i="59"/>
  <c r="S22" i="59"/>
  <c r="AA22" i="59"/>
  <c r="V22" i="59"/>
  <c r="AY22" i="59" s="1"/>
  <c r="Z22" i="59"/>
  <c r="AZ22" i="59" s="1"/>
  <c r="Y22" i="59"/>
  <c r="L29" i="59"/>
  <c r="M29" i="59"/>
  <c r="N29" i="59"/>
  <c r="N43" i="59"/>
  <c r="M43" i="59"/>
  <c r="L43" i="59"/>
  <c r="N104" i="59"/>
  <c r="M104" i="59"/>
  <c r="P118" i="59"/>
  <c r="W118" i="59"/>
  <c r="Y118" i="59"/>
  <c r="S118" i="59"/>
  <c r="AS118" i="59"/>
  <c r="AF118" i="59" s="1"/>
  <c r="V118" i="59"/>
  <c r="AY118" i="59" s="1"/>
  <c r="BB118" i="59" s="1"/>
  <c r="U118" i="59"/>
  <c r="Q118" i="59"/>
  <c r="BA118" i="59" s="1"/>
  <c r="AB118" i="59"/>
  <c r="AA80" i="59"/>
  <c r="U80" i="59"/>
  <c r="Y80" i="59"/>
  <c r="AE80" i="59" a="1"/>
  <c r="AE80" i="59" s="1"/>
  <c r="Q80" i="59"/>
  <c r="BA80" i="59" s="1"/>
  <c r="V80" i="59"/>
  <c r="AY80" i="59" s="1"/>
  <c r="R80" i="59"/>
  <c r="AB80" i="59"/>
  <c r="Z80" i="59"/>
  <c r="AZ80" i="59" s="1"/>
  <c r="W80" i="59"/>
  <c r="R129" i="59"/>
  <c r="N129" i="59"/>
  <c r="S129" i="59"/>
  <c r="N19" i="59"/>
  <c r="M19" i="59"/>
  <c r="AG19" i="59" s="1"/>
  <c r="A19" i="59"/>
  <c r="D19" i="59"/>
  <c r="AH4" i="59"/>
  <c r="F6" i="59"/>
  <c r="G6" i="59" s="1"/>
  <c r="AH36" i="59"/>
  <c r="AH38" i="59"/>
  <c r="Z101" i="59"/>
  <c r="AZ101" i="59" s="1"/>
  <c r="F115" i="59"/>
  <c r="G115" i="59" s="1"/>
  <c r="AB115" i="59" s="1"/>
  <c r="F4" i="59"/>
  <c r="G4" i="59" s="1"/>
  <c r="Y4" i="59" s="1"/>
  <c r="AH23" i="59"/>
  <c r="F30" i="59"/>
  <c r="G30" i="59" s="1"/>
  <c r="F38" i="59"/>
  <c r="G38" i="59" s="1"/>
  <c r="F95" i="59"/>
  <c r="G95" i="59" s="1"/>
  <c r="Z98" i="59"/>
  <c r="AZ98" i="59" s="1"/>
  <c r="AG5" i="59"/>
  <c r="F14" i="59"/>
  <c r="G14" i="59" s="1"/>
  <c r="AH30" i="59"/>
  <c r="AH44" i="59"/>
  <c r="F46" i="59"/>
  <c r="G46" i="59" s="1"/>
  <c r="F93" i="59"/>
  <c r="G93" i="59" s="1"/>
  <c r="F97" i="59"/>
  <c r="G97" i="59" s="1"/>
  <c r="F108" i="59"/>
  <c r="G108" i="59" s="1"/>
  <c r="R108" i="59" s="1"/>
  <c r="F63" i="59"/>
  <c r="G63" i="59" s="1"/>
  <c r="AB63" i="59" s="1"/>
  <c r="F12" i="59"/>
  <c r="G12" i="59" s="1"/>
  <c r="AG35" i="59"/>
  <c r="F44" i="59"/>
  <c r="G44" i="59" s="1"/>
  <c r="W55" i="59"/>
  <c r="P55" i="59"/>
  <c r="Z55" i="59"/>
  <c r="AZ55" i="59" s="1"/>
  <c r="V55" i="59"/>
  <c r="AY55" i="59" s="1"/>
  <c r="R55" i="59"/>
  <c r="S55" i="59"/>
  <c r="U39" i="59"/>
  <c r="P39" i="59"/>
  <c r="Q39" i="59"/>
  <c r="BA39" i="59" s="1"/>
  <c r="R39" i="59"/>
  <c r="Z39" i="59"/>
  <c r="AZ39" i="59" s="1"/>
  <c r="AU39" i="59"/>
  <c r="Y39" i="59"/>
  <c r="AA7" i="59"/>
  <c r="S7" i="59"/>
  <c r="U7" i="59"/>
  <c r="R7" i="59"/>
  <c r="P7" i="59"/>
  <c r="Z7" i="59"/>
  <c r="AZ7" i="59" s="1"/>
  <c r="V7" i="59"/>
  <c r="AY7" i="59" s="1"/>
  <c r="BB7" i="59" s="1"/>
  <c r="Y7" i="59"/>
  <c r="AU8" i="59"/>
  <c r="AV3" i="59" s="1"/>
  <c r="Q8" i="59"/>
  <c r="BA8" i="59" s="1"/>
  <c r="AB8" i="59"/>
  <c r="Z8" i="59"/>
  <c r="AZ8" i="59" s="1"/>
  <c r="S8" i="59"/>
  <c r="U8" i="59"/>
  <c r="S25" i="59"/>
  <c r="P25" i="59"/>
  <c r="Q25" i="59"/>
  <c r="BA25" i="59" s="1"/>
  <c r="R25" i="59"/>
  <c r="V25" i="59"/>
  <c r="AY25" i="59" s="1"/>
  <c r="BB25" i="59" s="1"/>
  <c r="Z25" i="59"/>
  <c r="AZ25" i="59" s="1"/>
  <c r="W25" i="59"/>
  <c r="N36" i="59"/>
  <c r="AB36" i="59"/>
  <c r="AA36" i="59"/>
  <c r="V36" i="59"/>
  <c r="AY36" i="59" s="1"/>
  <c r="BB36" i="59" s="1"/>
  <c r="W36" i="59"/>
  <c r="W100" i="59"/>
  <c r="N100" i="59"/>
  <c r="Y100" i="59"/>
  <c r="L100" i="59"/>
  <c r="V100" i="59"/>
  <c r="AY100" i="59" s="1"/>
  <c r="AA100" i="59"/>
  <c r="N92" i="59"/>
  <c r="Q92" i="59"/>
  <c r="BA92" i="59" s="1"/>
  <c r="BB92" i="59" s="1"/>
  <c r="R92" i="59"/>
  <c r="S92" i="59"/>
  <c r="V92" i="59"/>
  <c r="AY92" i="59" s="1"/>
  <c r="L92" i="59"/>
  <c r="M84" i="59"/>
  <c r="N84" i="59"/>
  <c r="L84" i="59"/>
  <c r="N76" i="59"/>
  <c r="M76" i="59"/>
  <c r="L76" i="59"/>
  <c r="P60" i="59"/>
  <c r="R60" i="59"/>
  <c r="V60" i="59"/>
  <c r="AY60" i="59" s="1"/>
  <c r="Q60" i="59"/>
  <c r="BA60" i="59" s="1"/>
  <c r="BB60" i="59" s="1"/>
  <c r="L60" i="59"/>
  <c r="N60" i="59"/>
  <c r="U52" i="59"/>
  <c r="AB52" i="59"/>
  <c r="V52" i="59"/>
  <c r="AY52" i="59" s="1"/>
  <c r="M52" i="59"/>
  <c r="AG52" i="59" s="1"/>
  <c r="AA52" i="59"/>
  <c r="Y52" i="59"/>
  <c r="N52" i="59"/>
  <c r="D17" i="59"/>
  <c r="A17" i="59"/>
  <c r="S71" i="59"/>
  <c r="P71" i="59"/>
  <c r="Z71" i="59"/>
  <c r="AZ71" i="59" s="1"/>
  <c r="AB71" i="59"/>
  <c r="AS71" i="59"/>
  <c r="AF71" i="59" s="1"/>
  <c r="R71" i="59"/>
  <c r="Y71" i="59"/>
  <c r="N53" i="59"/>
  <c r="L53" i="59"/>
  <c r="M53" i="59"/>
  <c r="AG53" i="59" s="1"/>
  <c r="AA39" i="59"/>
  <c r="Q71" i="59"/>
  <c r="BA71" i="59" s="1"/>
  <c r="AE90" i="59" a="1"/>
  <c r="AE90" i="59" s="1"/>
  <c r="AB90" i="59"/>
  <c r="S90" i="59"/>
  <c r="AA90" i="59"/>
  <c r="R90" i="59"/>
  <c r="U90" i="59"/>
  <c r="Y90" i="59"/>
  <c r="Z90" i="59"/>
  <c r="AZ90" i="59" s="1"/>
  <c r="S84" i="59"/>
  <c r="W84" i="59"/>
  <c r="U84" i="59"/>
  <c r="Z84" i="59"/>
  <c r="AZ84" i="59" s="1"/>
  <c r="Q84" i="59"/>
  <c r="BA84" i="59" s="1"/>
  <c r="N8" i="59"/>
  <c r="L8" i="59"/>
  <c r="M8" i="59"/>
  <c r="AG8" i="59" s="1"/>
  <c r="AX42" i="59"/>
  <c r="AH42" i="59"/>
  <c r="F42" i="59"/>
  <c r="G42" i="59" s="1"/>
  <c r="AX34" i="59"/>
  <c r="AG34" i="59"/>
  <c r="AX26" i="59"/>
  <c r="AH26" i="59"/>
  <c r="F26" i="59"/>
  <c r="G26" i="59" s="1"/>
  <c r="AX18" i="59"/>
  <c r="F18" i="59"/>
  <c r="G18" i="59" s="1"/>
  <c r="S18" i="59" s="1"/>
  <c r="Q129" i="59"/>
  <c r="BA129" i="59" s="1"/>
  <c r="BB129" i="59" s="1"/>
  <c r="V129" i="59"/>
  <c r="AY129" i="59" s="1"/>
  <c r="N122" i="59"/>
  <c r="M122" i="59"/>
  <c r="S122" i="59"/>
  <c r="P122" i="59"/>
  <c r="Q122" i="59"/>
  <c r="BA122" i="59" s="1"/>
  <c r="N115" i="59"/>
  <c r="M115" i="59"/>
  <c r="L115" i="59"/>
  <c r="L107" i="59"/>
  <c r="R107" i="59"/>
  <c r="S107" i="59"/>
  <c r="Q107" i="59"/>
  <c r="BA107" i="59" s="1"/>
  <c r="BB107" i="59" s="1"/>
  <c r="P107" i="59"/>
  <c r="N99" i="59"/>
  <c r="M99" i="59"/>
  <c r="L99" i="59"/>
  <c r="N83" i="59"/>
  <c r="M83" i="59"/>
  <c r="M75" i="59"/>
  <c r="N75" i="59"/>
  <c r="L67" i="59"/>
  <c r="N67" i="59"/>
  <c r="M67" i="59"/>
  <c r="AA68" i="59"/>
  <c r="AU7" i="59"/>
  <c r="AA71" i="59"/>
  <c r="Z6" i="59"/>
  <c r="AZ6" i="59" s="1"/>
  <c r="V6" i="59"/>
  <c r="AY6" i="59" s="1"/>
  <c r="BB6" i="59" s="1"/>
  <c r="U6" i="59"/>
  <c r="AB6" i="59"/>
  <c r="N6" i="59"/>
  <c r="M6" i="59"/>
  <c r="AG6" i="59" s="1"/>
  <c r="AA6" i="59"/>
  <c r="Y6" i="59"/>
  <c r="F49" i="59"/>
  <c r="G49" i="59" s="1"/>
  <c r="AH49" i="59"/>
  <c r="AX41" i="59"/>
  <c r="F41" i="59"/>
  <c r="G41" i="59" s="1"/>
  <c r="AE41" i="59" s="1" a="1"/>
  <c r="AE41" i="59" s="1"/>
  <c r="AD41" i="59" s="1"/>
  <c r="AC41" i="59" s="1"/>
  <c r="AX33" i="59"/>
  <c r="AH33" i="59"/>
  <c r="F33" i="59"/>
  <c r="G33" i="59" s="1"/>
  <c r="AX17" i="59"/>
  <c r="AH17" i="59"/>
  <c r="F17" i="59"/>
  <c r="G17" i="59" s="1"/>
  <c r="AX9" i="59"/>
  <c r="AH9" i="59"/>
  <c r="F9" i="59"/>
  <c r="G9" i="59" s="1"/>
  <c r="P9" i="59" s="1"/>
  <c r="V121" i="59"/>
  <c r="AY121" i="59" s="1"/>
  <c r="U121" i="59"/>
  <c r="L114" i="59"/>
  <c r="M114" i="59"/>
  <c r="M46" i="59"/>
  <c r="L46" i="59"/>
  <c r="S46" i="59"/>
  <c r="R46" i="59"/>
  <c r="P46" i="59"/>
  <c r="Q46" i="59"/>
  <c r="BA46" i="59" s="1"/>
  <c r="W7" i="59"/>
  <c r="AA93" i="59"/>
  <c r="Y93" i="59"/>
  <c r="AB93" i="59"/>
  <c r="Z93" i="59"/>
  <c r="AZ93" i="59" s="1"/>
  <c r="P93" i="59"/>
  <c r="W93" i="59"/>
  <c r="V93" i="59"/>
  <c r="AY93" i="59" s="1"/>
  <c r="U93" i="59"/>
  <c r="Q93" i="59"/>
  <c r="BA93" i="59" s="1"/>
  <c r="BB93" i="59" s="1"/>
  <c r="AE93" i="59" a="1"/>
  <c r="AE93" i="59" s="1"/>
  <c r="R93" i="59"/>
  <c r="S93" i="59"/>
  <c r="L95" i="59"/>
  <c r="M95" i="59"/>
  <c r="V95" i="59"/>
  <c r="AY95" i="59" s="1"/>
  <c r="S95" i="59"/>
  <c r="N95" i="59"/>
  <c r="U97" i="59"/>
  <c r="AB97" i="59"/>
  <c r="W97" i="59"/>
  <c r="V97" i="59"/>
  <c r="AY97" i="59" s="1"/>
  <c r="AA97" i="59"/>
  <c r="R97" i="59"/>
  <c r="AE97" i="59" a="1"/>
  <c r="AE97" i="59" s="1"/>
  <c r="Q97" i="59"/>
  <c r="BA97" i="59" s="1"/>
  <c r="Z97" i="59"/>
  <c r="AZ97" i="59" s="1"/>
  <c r="N128" i="59"/>
  <c r="R128" i="59"/>
  <c r="L128" i="59"/>
  <c r="Q128" i="59"/>
  <c r="BA128" i="59" s="1"/>
  <c r="L32" i="59"/>
  <c r="N32" i="59"/>
  <c r="M32" i="59"/>
  <c r="Z34" i="59"/>
  <c r="AZ34" i="59" s="1"/>
  <c r="W43" i="59"/>
  <c r="P43" i="59"/>
  <c r="Q43" i="59"/>
  <c r="BA43" i="59" s="1"/>
  <c r="BB43" i="59" s="1"/>
  <c r="S43" i="59"/>
  <c r="U43" i="59"/>
  <c r="AB43" i="59"/>
  <c r="AA43" i="59"/>
  <c r="AE43" i="59" a="1"/>
  <c r="AE43" i="59" s="1"/>
  <c r="L77" i="59"/>
  <c r="M77" i="59"/>
  <c r="N77" i="59"/>
  <c r="P77" i="59"/>
  <c r="S77" i="59"/>
  <c r="V77" i="59"/>
  <c r="AY77" i="59" s="1"/>
  <c r="A18" i="59"/>
  <c r="V39" i="59"/>
  <c r="AY39" i="59" s="1"/>
  <c r="BB39" i="59" s="1"/>
  <c r="V88" i="59"/>
  <c r="AY88" i="59" s="1"/>
  <c r="BB88" i="59" s="1"/>
  <c r="AS88" i="59"/>
  <c r="AF88" i="59" s="1"/>
  <c r="R88" i="59"/>
  <c r="U88" i="59"/>
  <c r="P88" i="59"/>
  <c r="AA88" i="59"/>
  <c r="S70" i="59"/>
  <c r="Z70" i="59"/>
  <c r="AZ70" i="59" s="1"/>
  <c r="BB70" i="59" s="1"/>
  <c r="AB70" i="59"/>
  <c r="U70" i="59"/>
  <c r="Q70" i="59"/>
  <c r="BA70" i="59" s="1"/>
  <c r="R70" i="59"/>
  <c r="Y70" i="59"/>
  <c r="AA75" i="59"/>
  <c r="P75" i="59"/>
  <c r="AE75" i="59" a="1"/>
  <c r="AE75" i="59" s="1"/>
  <c r="R75" i="59"/>
  <c r="V75" i="59"/>
  <c r="AY75" i="59" s="1"/>
  <c r="Q75" i="59"/>
  <c r="BA75" i="59" s="1"/>
  <c r="BB75" i="59" s="1"/>
  <c r="AB75" i="59"/>
  <c r="S75" i="59"/>
  <c r="W75" i="59"/>
  <c r="U75" i="59"/>
  <c r="V89" i="59"/>
  <c r="AY89" i="59" s="1"/>
  <c r="AS89" i="59"/>
  <c r="AF89" i="59" s="1"/>
  <c r="Y89" i="59"/>
  <c r="U89" i="59"/>
  <c r="W89" i="59"/>
  <c r="R89" i="59"/>
  <c r="Q89" i="59"/>
  <c r="BA89" i="59" s="1"/>
  <c r="Z89" i="59"/>
  <c r="AZ89" i="59" s="1"/>
  <c r="AA89" i="59"/>
  <c r="AB89" i="59"/>
  <c r="L61" i="59"/>
  <c r="M61" i="59"/>
  <c r="S61" i="59"/>
  <c r="AB39" i="59"/>
  <c r="V71" i="59"/>
  <c r="AY71" i="59" s="1"/>
  <c r="BB71" i="59" s="1"/>
  <c r="L63" i="59"/>
  <c r="M63" i="59"/>
  <c r="N4" i="59"/>
  <c r="N70" i="59"/>
  <c r="M70" i="59"/>
  <c r="Y123" i="59"/>
  <c r="U123" i="59"/>
  <c r="V123" i="59"/>
  <c r="AY123" i="59" s="1"/>
  <c r="S123" i="59"/>
  <c r="AX40" i="59"/>
  <c r="AH40" i="59"/>
  <c r="M113" i="59"/>
  <c r="L113" i="59"/>
  <c r="R113" i="59"/>
  <c r="N74" i="59"/>
  <c r="M74" i="59"/>
  <c r="L74" i="59"/>
  <c r="Q123" i="59"/>
  <c r="BA123" i="59" s="1"/>
  <c r="BB123" i="59" s="1"/>
  <c r="M98" i="59"/>
  <c r="AB45" i="59"/>
  <c r="AB73" i="59"/>
  <c r="W73" i="59"/>
  <c r="R73" i="59"/>
  <c r="S73" i="59"/>
  <c r="V73" i="59"/>
  <c r="AY73" i="59" s="1"/>
  <c r="Q73" i="59"/>
  <c r="BA73" i="59" s="1"/>
  <c r="U73" i="59"/>
  <c r="S121" i="59"/>
  <c r="AS121" i="59"/>
  <c r="AF121" i="59" s="1"/>
  <c r="Z121" i="59"/>
  <c r="AZ121" i="59" s="1"/>
  <c r="BB121" i="59" s="1"/>
  <c r="P121" i="59"/>
  <c r="AX106" i="59"/>
  <c r="F106" i="59"/>
  <c r="G106" i="59" s="1"/>
  <c r="S98" i="59"/>
  <c r="V98" i="59"/>
  <c r="AY98" i="59" s="1"/>
  <c r="AB98" i="59"/>
  <c r="U98" i="59"/>
  <c r="R98" i="59"/>
  <c r="Q98" i="59"/>
  <c r="BA98" i="59" s="1"/>
  <c r="AA98" i="59"/>
  <c r="AS98" i="59"/>
  <c r="AF98" i="59" s="1"/>
  <c r="AX47" i="59"/>
  <c r="F47" i="59"/>
  <c r="G47" i="59" s="1"/>
  <c r="D86" i="59"/>
  <c r="A86" i="59"/>
  <c r="A62" i="59"/>
  <c r="D62" i="59"/>
  <c r="AA123" i="59"/>
  <c r="V113" i="59"/>
  <c r="AY113" i="59" s="1"/>
  <c r="W98" i="59"/>
  <c r="U46" i="59"/>
  <c r="W46" i="59"/>
  <c r="V46" i="59"/>
  <c r="AY46" i="59" s="1"/>
  <c r="Y46" i="59"/>
  <c r="Z46" i="59"/>
  <c r="AZ46" i="59" s="1"/>
  <c r="AA46" i="59"/>
  <c r="U111" i="59"/>
  <c r="Y111" i="59"/>
  <c r="R111" i="59"/>
  <c r="W111" i="59"/>
  <c r="AA111" i="59"/>
  <c r="S111" i="59"/>
  <c r="V111" i="59"/>
  <c r="AY111" i="59" s="1"/>
  <c r="AE111" i="59" a="1"/>
  <c r="AE111" i="59" s="1"/>
  <c r="AX127" i="59"/>
  <c r="F127" i="59"/>
  <c r="G127" i="59" s="1"/>
  <c r="AX119" i="59"/>
  <c r="F119" i="59"/>
  <c r="G119" i="59" s="1"/>
  <c r="AE119" i="59" s="1" a="1"/>
  <c r="AE119" i="59" s="1"/>
  <c r="AD119" i="59" s="1"/>
  <c r="AC119" i="59" s="1"/>
  <c r="AX112" i="59"/>
  <c r="F112" i="59"/>
  <c r="G112" i="59" s="1"/>
  <c r="AX105" i="59"/>
  <c r="F105" i="59"/>
  <c r="G105" i="59" s="1"/>
  <c r="AE105" i="59" s="1" a="1"/>
  <c r="AE105" i="59" s="1"/>
  <c r="AD105" i="59" s="1"/>
  <c r="AC105" i="59" s="1"/>
  <c r="AB82" i="59"/>
  <c r="S82" i="59"/>
  <c r="P82" i="59"/>
  <c r="R82" i="59"/>
  <c r="Z82" i="59"/>
  <c r="AZ82" i="59" s="1"/>
  <c r="AX62" i="59"/>
  <c r="F62" i="59"/>
  <c r="G62" i="59" s="1"/>
  <c r="AX54" i="59"/>
  <c r="F54" i="59"/>
  <c r="G54" i="59" s="1"/>
  <c r="AH54" i="59"/>
  <c r="N42" i="59"/>
  <c r="L42" i="59"/>
  <c r="AU35" i="59"/>
  <c r="V15" i="59"/>
  <c r="AY15" i="59" s="1"/>
  <c r="R123" i="59"/>
  <c r="Y98" i="59"/>
  <c r="N90" i="59"/>
  <c r="N12" i="59"/>
  <c r="M12" i="59"/>
  <c r="L12" i="59"/>
  <c r="W31" i="59"/>
  <c r="AE31" i="59" a="1"/>
  <c r="AE31" i="59" s="1"/>
  <c r="U31" i="59"/>
  <c r="V44" i="59"/>
  <c r="AY44" i="59" s="1"/>
  <c r="AU44" i="59"/>
  <c r="W44" i="59"/>
  <c r="P44" i="59"/>
  <c r="Q44" i="59"/>
  <c r="BA44" i="59" s="1"/>
  <c r="BB44" i="59" s="1"/>
  <c r="AA118" i="59"/>
  <c r="R118" i="59"/>
  <c r="AX126" i="59"/>
  <c r="F126" i="59"/>
  <c r="G126" i="59" s="1"/>
  <c r="AX104" i="59"/>
  <c r="F104" i="59"/>
  <c r="G104" i="59" s="1"/>
  <c r="AE104" i="59" s="1" a="1"/>
  <c r="AE104" i="59" s="1"/>
  <c r="AD104" i="59" s="1"/>
  <c r="AC104" i="59" s="1"/>
  <c r="AX96" i="59"/>
  <c r="F96" i="59"/>
  <c r="G96" i="59" s="1"/>
  <c r="AX74" i="59"/>
  <c r="F74" i="59"/>
  <c r="G74" i="59" s="1"/>
  <c r="L27" i="59"/>
  <c r="M27" i="59"/>
  <c r="A115" i="59"/>
  <c r="D115" i="59"/>
  <c r="AB123" i="59"/>
  <c r="V20" i="59"/>
  <c r="AY20" i="59" s="1"/>
  <c r="W20" i="59"/>
  <c r="AA125" i="59"/>
  <c r="Q125" i="59"/>
  <c r="BA125" i="59" s="1"/>
  <c r="Z125" i="59"/>
  <c r="AZ125" i="59" s="1"/>
  <c r="AB125" i="59"/>
  <c r="D8" i="59"/>
  <c r="A8" i="59"/>
  <c r="AH8" i="59"/>
  <c r="S36" i="59"/>
  <c r="R36" i="59"/>
  <c r="M66" i="59"/>
  <c r="N66" i="59"/>
  <c r="L66" i="59"/>
  <c r="AA95" i="59"/>
  <c r="Q95" i="59"/>
  <c r="BA95" i="59" s="1"/>
  <c r="BB95" i="59" s="1"/>
  <c r="U95" i="59"/>
  <c r="N103" i="59"/>
  <c r="AA103" i="59"/>
  <c r="U103" i="59"/>
  <c r="M103" i="59"/>
  <c r="L103" i="59"/>
  <c r="W103" i="59"/>
  <c r="M108" i="59"/>
  <c r="L93" i="59"/>
  <c r="N93" i="59"/>
  <c r="M93" i="59"/>
  <c r="Z116" i="59"/>
  <c r="AZ116" i="59" s="1"/>
  <c r="F11" i="59"/>
  <c r="G11" i="59" s="1"/>
  <c r="F23" i="59"/>
  <c r="G23" i="59" s="1"/>
  <c r="AH53" i="59"/>
  <c r="AH57" i="59"/>
  <c r="AH11" i="59"/>
  <c r="F57" i="59"/>
  <c r="G57" i="59" s="1"/>
  <c r="F64" i="59"/>
  <c r="G64" i="59" s="1"/>
  <c r="AG65" i="59"/>
  <c r="F53" i="59"/>
  <c r="G53" i="59" s="1"/>
  <c r="AE53" i="59" s="1" a="1"/>
  <c r="AE53" i="59" s="1"/>
  <c r="AD53" i="59" s="1"/>
  <c r="AC53" i="59" s="1"/>
  <c r="AH64" i="59"/>
  <c r="F67" i="59"/>
  <c r="G67" i="59" s="1"/>
  <c r="F124" i="59"/>
  <c r="G124" i="59" s="1"/>
  <c r="F50" i="59"/>
  <c r="G50" i="59" s="1"/>
  <c r="AE50" i="59" s="1" a="1"/>
  <c r="AE50" i="59" s="1"/>
  <c r="AD50" i="59" s="1"/>
  <c r="AC50" i="59" s="1"/>
  <c r="AH43" i="59"/>
  <c r="M59" i="58"/>
  <c r="AG59" i="58" s="1"/>
  <c r="N59" i="58"/>
  <c r="L59" i="58"/>
  <c r="S99" i="58"/>
  <c r="P99" i="58"/>
  <c r="V99" i="58"/>
  <c r="AY99" i="58" s="1"/>
  <c r="M99" i="58"/>
  <c r="L99" i="58"/>
  <c r="N99" i="58"/>
  <c r="R99" i="58"/>
  <c r="Q99" i="58"/>
  <c r="BA99" i="58" s="1"/>
  <c r="BB99" i="58" s="1"/>
  <c r="U98" i="58"/>
  <c r="P98" i="58"/>
  <c r="Q98" i="58"/>
  <c r="BA98" i="58" s="1"/>
  <c r="BB98" i="58" s="1"/>
  <c r="AE98" i="58" a="1"/>
  <c r="AE98" i="58" s="1"/>
  <c r="AA98" i="58"/>
  <c r="AB98" i="58"/>
  <c r="Z98" i="58"/>
  <c r="AZ98" i="58" s="1"/>
  <c r="V98" i="58"/>
  <c r="AY98" i="58" s="1"/>
  <c r="N68" i="58"/>
  <c r="M68" i="58"/>
  <c r="L68" i="58"/>
  <c r="L129" i="58"/>
  <c r="M129" i="58"/>
  <c r="Z129" i="58"/>
  <c r="AZ129" i="58" s="1"/>
  <c r="Y129" i="58"/>
  <c r="V129" i="58"/>
  <c r="AY129" i="58" s="1"/>
  <c r="BB129" i="58" s="1"/>
  <c r="U129" i="58"/>
  <c r="W129" i="58"/>
  <c r="AB129" i="58"/>
  <c r="N129" i="58"/>
  <c r="M76" i="58"/>
  <c r="L76" i="58"/>
  <c r="Y76" i="58"/>
  <c r="W76" i="58"/>
  <c r="Z76" i="58"/>
  <c r="AZ76" i="58" s="1"/>
  <c r="U76" i="58"/>
  <c r="M36" i="58"/>
  <c r="V36" i="58"/>
  <c r="AY36" i="58" s="1"/>
  <c r="Q36" i="58"/>
  <c r="BA36" i="58" s="1"/>
  <c r="BB36" i="58" s="1"/>
  <c r="N36" i="58"/>
  <c r="L36" i="58"/>
  <c r="P36" i="58"/>
  <c r="R36" i="58"/>
  <c r="L67" i="58"/>
  <c r="N67" i="58"/>
  <c r="P67" i="58"/>
  <c r="V67" i="58"/>
  <c r="AY67" i="58" s="1"/>
  <c r="N4" i="58"/>
  <c r="L4" i="58"/>
  <c r="V4" i="58"/>
  <c r="AY4" i="58" s="1"/>
  <c r="P4" i="58"/>
  <c r="S4" i="58"/>
  <c r="S55" i="58"/>
  <c r="AA76" i="58"/>
  <c r="V35" i="58"/>
  <c r="AY35" i="58" s="1"/>
  <c r="W127" i="58"/>
  <c r="Y13" i="58"/>
  <c r="R4" i="58"/>
  <c r="AA77" i="58"/>
  <c r="S111" i="58"/>
  <c r="AA111" i="58"/>
  <c r="AB111" i="58"/>
  <c r="Z111" i="58"/>
  <c r="AZ111" i="58" s="1"/>
  <c r="Y111" i="58"/>
  <c r="U111" i="58"/>
  <c r="AA129" i="58"/>
  <c r="S101" i="58"/>
  <c r="N76" i="58"/>
  <c r="L52" i="58"/>
  <c r="Z30" i="58"/>
  <c r="AZ30" i="58" s="1"/>
  <c r="Q30" i="58"/>
  <c r="BA30" i="58" s="1"/>
  <c r="AU30" i="58"/>
  <c r="V30" i="58"/>
  <c r="AY30" i="58" s="1"/>
  <c r="BB30" i="58" s="1"/>
  <c r="W30" i="58"/>
  <c r="S30" i="58"/>
  <c r="L86" i="58"/>
  <c r="N86" i="58"/>
  <c r="L97" i="58"/>
  <c r="N97" i="58"/>
  <c r="AA103" i="58"/>
  <c r="P103" i="58"/>
  <c r="Y103" i="58"/>
  <c r="S103" i="58"/>
  <c r="U103" i="58"/>
  <c r="Z103" i="58"/>
  <c r="AZ103" i="58" s="1"/>
  <c r="Q103" i="58"/>
  <c r="BA103" i="58" s="1"/>
  <c r="BB103" i="58" s="1"/>
  <c r="W103" i="58"/>
  <c r="V105" i="58"/>
  <c r="AY105" i="58" s="1"/>
  <c r="AB105" i="58"/>
  <c r="W105" i="58"/>
  <c r="U105" i="58"/>
  <c r="AA105" i="58"/>
  <c r="R105" i="58"/>
  <c r="U49" i="58"/>
  <c r="S49" i="58"/>
  <c r="AU49" i="58"/>
  <c r="V49" i="58"/>
  <c r="AY49" i="58" s="1"/>
  <c r="Q49" i="58"/>
  <c r="BA49" i="58" s="1"/>
  <c r="R49" i="58"/>
  <c r="Z49" i="58"/>
  <c r="AZ49" i="58" s="1"/>
  <c r="M21" i="58"/>
  <c r="N21" i="58"/>
  <c r="L21" i="58"/>
  <c r="W13" i="58"/>
  <c r="M51" i="58"/>
  <c r="L51" i="58"/>
  <c r="N51" i="58"/>
  <c r="R51" i="58"/>
  <c r="S51" i="58"/>
  <c r="Q51" i="58"/>
  <c r="BA51" i="58" s="1"/>
  <c r="BB51" i="58" s="1"/>
  <c r="P51" i="58"/>
  <c r="N12" i="58"/>
  <c r="L12" i="58"/>
  <c r="U12" i="58"/>
  <c r="AU55" i="58"/>
  <c r="AV76" i="58" s="1"/>
  <c r="AA49" i="58"/>
  <c r="AA13" i="58"/>
  <c r="U13" i="58"/>
  <c r="V101" i="58"/>
  <c r="AY101" i="58" s="1"/>
  <c r="L91" i="58"/>
  <c r="V50" i="58"/>
  <c r="AY50" i="58" s="1"/>
  <c r="U50" i="58"/>
  <c r="S50" i="58"/>
  <c r="AB50" i="58"/>
  <c r="AE50" i="58" a="1"/>
  <c r="AE50" i="58" s="1"/>
  <c r="AA50" i="58"/>
  <c r="AU50" i="58"/>
  <c r="M67" i="58"/>
  <c r="W84" i="58"/>
  <c r="Q84" i="58"/>
  <c r="BA84" i="58" s="1"/>
  <c r="BB84" i="58" s="1"/>
  <c r="AB84" i="58"/>
  <c r="P84" i="58"/>
  <c r="Y84" i="58"/>
  <c r="AA84" i="58"/>
  <c r="V84" i="58"/>
  <c r="AY84" i="58" s="1"/>
  <c r="U84" i="58"/>
  <c r="U127" i="58"/>
  <c r="Q127" i="58"/>
  <c r="BA127" i="58" s="1"/>
  <c r="AS127" i="58"/>
  <c r="AF127" i="58" s="1"/>
  <c r="P127" i="58"/>
  <c r="S127" i="58"/>
  <c r="Y127" i="58"/>
  <c r="R127" i="58"/>
  <c r="M92" i="58"/>
  <c r="N92" i="58"/>
  <c r="L92" i="58"/>
  <c r="M29" i="58"/>
  <c r="L29" i="58"/>
  <c r="V76" i="58"/>
  <c r="AY76" i="58" s="1"/>
  <c r="R119" i="58"/>
  <c r="Y119" i="58"/>
  <c r="AA119" i="58"/>
  <c r="W119" i="58"/>
  <c r="Z119" i="58"/>
  <c r="AZ119" i="58" s="1"/>
  <c r="AE119" i="58" a="1"/>
  <c r="AE119" i="58" s="1"/>
  <c r="Q119" i="58"/>
  <c r="BA119" i="58" s="1"/>
  <c r="BB119" i="58" s="1"/>
  <c r="U119" i="58"/>
  <c r="AS77" i="58"/>
  <c r="AF77" i="58" s="1"/>
  <c r="Q77" i="58"/>
  <c r="BA77" i="58" s="1"/>
  <c r="P77" i="58"/>
  <c r="W77" i="58"/>
  <c r="V77" i="58"/>
  <c r="AY77" i="58" s="1"/>
  <c r="BB77" i="58" s="1"/>
  <c r="Z77" i="58"/>
  <c r="AZ77" i="58" s="1"/>
  <c r="AB77" i="58"/>
  <c r="W29" i="58"/>
  <c r="V29" i="58"/>
  <c r="AY29" i="58" s="1"/>
  <c r="AB29" i="58"/>
  <c r="S29" i="58"/>
  <c r="Q29" i="58"/>
  <c r="BA29" i="58" s="1"/>
  <c r="R29" i="58"/>
  <c r="AU29" i="58"/>
  <c r="U29" i="58"/>
  <c r="P29" i="58"/>
  <c r="AB28" i="58"/>
  <c r="M28" i="58"/>
  <c r="AG28" i="58" s="1"/>
  <c r="L28" i="58"/>
  <c r="AA28" i="58"/>
  <c r="U28" i="58"/>
  <c r="Y28" i="58"/>
  <c r="Z28" i="58"/>
  <c r="AZ28" i="58" s="1"/>
  <c r="N28" i="58"/>
  <c r="V12" i="58"/>
  <c r="AY12" i="58" s="1"/>
  <c r="AB76" i="58"/>
  <c r="V51" i="58"/>
  <c r="AY51" i="58" s="1"/>
  <c r="P49" i="58"/>
  <c r="M115" i="58"/>
  <c r="S36" i="58"/>
  <c r="M4" i="58"/>
  <c r="Q47" i="58"/>
  <c r="BA47" i="58" s="1"/>
  <c r="AA47" i="58"/>
  <c r="V47" i="58"/>
  <c r="AY47" i="58" s="1"/>
  <c r="P47" i="58"/>
  <c r="AU47" i="58"/>
  <c r="Z47" i="58"/>
  <c r="AZ47" i="58" s="1"/>
  <c r="S47" i="58"/>
  <c r="U47" i="58"/>
  <c r="W47" i="58"/>
  <c r="AB47" i="58"/>
  <c r="N44" i="58"/>
  <c r="M44" i="58"/>
  <c r="AG44" i="58" s="1"/>
  <c r="L44" i="58"/>
  <c r="Y98" i="58"/>
  <c r="AB55" i="58"/>
  <c r="V55" i="58"/>
  <c r="AY55" i="58" s="1"/>
  <c r="R55" i="58"/>
  <c r="U55" i="58"/>
  <c r="Q55" i="58"/>
  <c r="BA55" i="58" s="1"/>
  <c r="P55" i="58"/>
  <c r="W55" i="58"/>
  <c r="S5" i="58"/>
  <c r="AU5" i="58"/>
  <c r="AB5" i="58"/>
  <c r="W5" i="58"/>
  <c r="R5" i="58"/>
  <c r="AE5" i="58" a="1"/>
  <c r="AE5" i="58" s="1"/>
  <c r="AA5" i="58"/>
  <c r="V5" i="58"/>
  <c r="AY5" i="58" s="1"/>
  <c r="Z5" i="58"/>
  <c r="AZ5" i="58" s="1"/>
  <c r="M128" i="58"/>
  <c r="N128" i="58"/>
  <c r="L128" i="58"/>
  <c r="N120" i="58"/>
  <c r="R120" i="58"/>
  <c r="M120" i="58"/>
  <c r="L120" i="58"/>
  <c r="Q120" i="58"/>
  <c r="BA120" i="58" s="1"/>
  <c r="BB120" i="58" s="1"/>
  <c r="V120" i="58"/>
  <c r="AY120" i="58" s="1"/>
  <c r="N83" i="58"/>
  <c r="R83" i="58"/>
  <c r="P83" i="58"/>
  <c r="V83" i="58"/>
  <c r="AY83" i="58" s="1"/>
  <c r="L83" i="58"/>
  <c r="N43" i="58"/>
  <c r="M43" i="58"/>
  <c r="AG43" i="58" s="1"/>
  <c r="AA43" i="58"/>
  <c r="Z12" i="58"/>
  <c r="AZ12" i="58" s="1"/>
  <c r="Y55" i="58"/>
  <c r="V128" i="58"/>
  <c r="AY128" i="58" s="1"/>
  <c r="W49" i="58"/>
  <c r="Y29" i="58"/>
  <c r="P5" i="58"/>
  <c r="M106" i="58"/>
  <c r="N115" i="58"/>
  <c r="M12" i="58"/>
  <c r="L22" i="58"/>
  <c r="N22" i="58"/>
  <c r="R22" i="58"/>
  <c r="Q22" i="58"/>
  <c r="BA22" i="58" s="1"/>
  <c r="BB22" i="58" s="1"/>
  <c r="N42" i="58"/>
  <c r="M42" i="58"/>
  <c r="AB42" i="58"/>
  <c r="U42" i="58"/>
  <c r="AA42" i="58"/>
  <c r="Z42" i="58"/>
  <c r="AZ42" i="58" s="1"/>
  <c r="Y42" i="58"/>
  <c r="N55" i="58"/>
  <c r="M55" i="58"/>
  <c r="L55" i="58"/>
  <c r="N73" i="58"/>
  <c r="M73" i="58"/>
  <c r="L73" i="58"/>
  <c r="P73" i="58"/>
  <c r="N107" i="58"/>
  <c r="Z107" i="58"/>
  <c r="AZ107" i="58" s="1"/>
  <c r="M107" i="58"/>
  <c r="V107" i="58"/>
  <c r="AY107" i="58" s="1"/>
  <c r="L107" i="58"/>
  <c r="Y107" i="58"/>
  <c r="U107" i="58"/>
  <c r="M60" i="58"/>
  <c r="AG60" i="58" s="1"/>
  <c r="N60" i="58"/>
  <c r="L60" i="58"/>
  <c r="N13" i="58"/>
  <c r="M13" i="58"/>
  <c r="V13" i="58"/>
  <c r="AY13" i="58" s="1"/>
  <c r="L13" i="58"/>
  <c r="Z13" i="58"/>
  <c r="AZ13" i="58" s="1"/>
  <c r="BB13" i="58" s="1"/>
  <c r="M118" i="58"/>
  <c r="L118" i="58"/>
  <c r="N20" i="58"/>
  <c r="L20" i="58"/>
  <c r="M20" i="58"/>
  <c r="V20" i="58"/>
  <c r="AY20" i="58" s="1"/>
  <c r="R20" i="58"/>
  <c r="Q20" i="58"/>
  <c r="BA20" i="58" s="1"/>
  <c r="BB20" i="58" s="1"/>
  <c r="W12" i="58"/>
  <c r="AA55" i="58"/>
  <c r="Y49" i="58"/>
  <c r="S20" i="58"/>
  <c r="Z29" i="58"/>
  <c r="AZ29" i="58" s="1"/>
  <c r="Z127" i="58"/>
  <c r="AZ127" i="58" s="1"/>
  <c r="W107" i="58"/>
  <c r="Q5" i="58"/>
  <c r="BA5" i="58" s="1"/>
  <c r="BB5" i="58" s="1"/>
  <c r="R98" i="58"/>
  <c r="R112" i="58"/>
  <c r="Z112" i="58"/>
  <c r="AZ112" i="58" s="1"/>
  <c r="AA112" i="58"/>
  <c r="AS112" i="58"/>
  <c r="AF112" i="58" s="1"/>
  <c r="W112" i="58"/>
  <c r="S112" i="58"/>
  <c r="L84" i="58"/>
  <c r="R84" i="58"/>
  <c r="W28" i="58"/>
  <c r="L98" i="58"/>
  <c r="AA41" i="58"/>
  <c r="W41" i="58"/>
  <c r="AE41" i="58" a="1"/>
  <c r="AE41" i="58" s="1"/>
  <c r="Q41" i="58"/>
  <c r="BA41" i="58" s="1"/>
  <c r="BB41" i="58" s="1"/>
  <c r="U41" i="58"/>
  <c r="V41" i="58"/>
  <c r="AY41" i="58" s="1"/>
  <c r="AB41" i="58"/>
  <c r="P41" i="58"/>
  <c r="AU41" i="58"/>
  <c r="S41" i="58"/>
  <c r="N52" i="58"/>
  <c r="P52" i="58"/>
  <c r="R52" i="58"/>
  <c r="M52" i="58"/>
  <c r="Q52" i="58"/>
  <c r="BA52" i="58" s="1"/>
  <c r="BB52" i="58" s="1"/>
  <c r="W101" i="58"/>
  <c r="AE101" i="58" a="1"/>
  <c r="AE101" i="58" s="1"/>
  <c r="R101" i="58"/>
  <c r="P101" i="58"/>
  <c r="U101" i="58"/>
  <c r="AB101" i="58"/>
  <c r="Q101" i="58"/>
  <c r="BA101" i="58" s="1"/>
  <c r="BB101" i="58" s="1"/>
  <c r="Y101" i="58"/>
  <c r="L35" i="58"/>
  <c r="N35" i="58"/>
  <c r="M35" i="58"/>
  <c r="R35" i="58"/>
  <c r="P35" i="58"/>
  <c r="S35" i="58"/>
  <c r="AA12" i="58"/>
  <c r="Y12" i="58"/>
  <c r="S52" i="58"/>
  <c r="AB49" i="58"/>
  <c r="P119" i="58"/>
  <c r="AA29" i="58"/>
  <c r="AA127" i="58"/>
  <c r="U5" i="58"/>
  <c r="S77" i="58"/>
  <c r="S98" i="58"/>
  <c r="S120" i="58"/>
  <c r="R116" i="58"/>
  <c r="U116" i="58"/>
  <c r="AA116" i="58"/>
  <c r="S116" i="58"/>
  <c r="Q116" i="58"/>
  <c r="BA116" i="58" s="1"/>
  <c r="BB116" i="58" s="1"/>
  <c r="P116" i="58"/>
  <c r="Y116" i="58"/>
  <c r="AE116" i="58" a="1"/>
  <c r="AE116" i="58" s="1"/>
  <c r="AA128" i="58"/>
  <c r="W128" i="58"/>
  <c r="Q128" i="58"/>
  <c r="BA128" i="58" s="1"/>
  <c r="U128" i="58"/>
  <c r="Y128" i="58"/>
  <c r="S128" i="58"/>
  <c r="Y86" i="58"/>
  <c r="AE86" i="58" a="1"/>
  <c r="AE86" i="58" s="1"/>
  <c r="W86" i="58"/>
  <c r="AA86" i="58"/>
  <c r="S86" i="58"/>
  <c r="P86" i="58"/>
  <c r="N84" i="58"/>
  <c r="S67" i="58"/>
  <c r="W17" i="58"/>
  <c r="U17" i="58"/>
  <c r="S17" i="58"/>
  <c r="R17" i="58"/>
  <c r="Z17" i="58"/>
  <c r="AZ17" i="58" s="1"/>
  <c r="Q17" i="58"/>
  <c r="BA17" i="58" s="1"/>
  <c r="V17" i="58"/>
  <c r="AY17" i="58" s="1"/>
  <c r="AA17" i="58"/>
  <c r="P17" i="58"/>
  <c r="Y17" i="58"/>
  <c r="AB17" i="58"/>
  <c r="N9" i="58"/>
  <c r="Q9" i="58"/>
  <c r="BA9" i="58" s="1"/>
  <c r="BB9" i="58" s="1"/>
  <c r="V9" i="58"/>
  <c r="AY9" i="58" s="1"/>
  <c r="S9" i="58"/>
  <c r="M9" i="58"/>
  <c r="M11" i="58"/>
  <c r="AG11" i="58" s="1"/>
  <c r="L11" i="58"/>
  <c r="AA11" i="58"/>
  <c r="U11" i="58"/>
  <c r="L17" i="58"/>
  <c r="N17" i="58"/>
  <c r="M30" i="58"/>
  <c r="AG30" i="58" s="1"/>
  <c r="L30" i="58"/>
  <c r="N30" i="58"/>
  <c r="M50" i="58"/>
  <c r="L50" i="58"/>
  <c r="Z60" i="58"/>
  <c r="AZ60" i="58" s="1"/>
  <c r="AA60" i="58"/>
  <c r="P60" i="58"/>
  <c r="W60" i="58"/>
  <c r="Y60" i="58"/>
  <c r="R60" i="58"/>
  <c r="V60" i="58"/>
  <c r="AY60" i="58" s="1"/>
  <c r="U60" i="58"/>
  <c r="AA69" i="58"/>
  <c r="U69" i="58"/>
  <c r="Z69" i="58"/>
  <c r="AZ69" i="58" s="1"/>
  <c r="S69" i="58"/>
  <c r="P69" i="58"/>
  <c r="M93" i="58"/>
  <c r="N93" i="58"/>
  <c r="AX64" i="58"/>
  <c r="F64" i="58"/>
  <c r="G64" i="58" s="1"/>
  <c r="Y64" i="58" s="1"/>
  <c r="AX56" i="58"/>
  <c r="AH56" i="58"/>
  <c r="F56" i="58"/>
  <c r="G56" i="58" s="1"/>
  <c r="AX48" i="58"/>
  <c r="F48" i="58"/>
  <c r="G48" i="58" s="1"/>
  <c r="AX40" i="58"/>
  <c r="AH40" i="58"/>
  <c r="F40" i="58"/>
  <c r="G40" i="58" s="1"/>
  <c r="AX32" i="58"/>
  <c r="AH32" i="58"/>
  <c r="F32" i="58"/>
  <c r="G32" i="58" s="1"/>
  <c r="AX24" i="58"/>
  <c r="F24" i="58"/>
  <c r="G24" i="58" s="1"/>
  <c r="AX16" i="58"/>
  <c r="F16" i="58"/>
  <c r="G16" i="58" s="1"/>
  <c r="AX8" i="58"/>
  <c r="F8" i="58"/>
  <c r="G8" i="58" s="1"/>
  <c r="L113" i="58"/>
  <c r="N113" i="58"/>
  <c r="W113" i="58"/>
  <c r="L58" i="58"/>
  <c r="N58" i="58"/>
  <c r="M58" i="58"/>
  <c r="AG58" i="58" s="1"/>
  <c r="Z27" i="58"/>
  <c r="AZ27" i="58" s="1"/>
  <c r="BB27" i="58" s="1"/>
  <c r="AA27" i="58"/>
  <c r="Y27" i="58"/>
  <c r="L27" i="58"/>
  <c r="M27" i="58"/>
  <c r="V27" i="58"/>
  <c r="AY27" i="58" s="1"/>
  <c r="U27" i="58"/>
  <c r="AB27" i="58"/>
  <c r="L19" i="58"/>
  <c r="N19" i="58"/>
  <c r="M19" i="58"/>
  <c r="AA6" i="58"/>
  <c r="V6" i="58"/>
  <c r="AY6" i="58" s="1"/>
  <c r="S6" i="58"/>
  <c r="U6" i="58"/>
  <c r="AE6" i="58" a="1"/>
  <c r="AE6" i="58" s="1"/>
  <c r="W6" i="58"/>
  <c r="AU6" i="58"/>
  <c r="P6" i="58"/>
  <c r="Z6" i="58"/>
  <c r="AZ6" i="58" s="1"/>
  <c r="AB6" i="58"/>
  <c r="Q14" i="58"/>
  <c r="BA14" i="58" s="1"/>
  <c r="AB14" i="58"/>
  <c r="S14" i="58"/>
  <c r="W14" i="58"/>
  <c r="U14" i="58"/>
  <c r="Y43" i="58"/>
  <c r="AX95" i="58"/>
  <c r="F95" i="58"/>
  <c r="G95" i="58" s="1"/>
  <c r="AX87" i="58"/>
  <c r="F87" i="58"/>
  <c r="G87" i="58" s="1"/>
  <c r="AX63" i="58"/>
  <c r="AH63" i="58"/>
  <c r="AX47" i="58"/>
  <c r="AH47" i="58"/>
  <c r="AX39" i="58"/>
  <c r="F39" i="58"/>
  <c r="G39" i="58" s="1"/>
  <c r="AX31" i="58"/>
  <c r="AH31" i="58"/>
  <c r="F31" i="58"/>
  <c r="G31" i="58" s="1"/>
  <c r="AX23" i="58"/>
  <c r="F23" i="58"/>
  <c r="G23" i="58" s="1"/>
  <c r="U23" i="58" s="1"/>
  <c r="AX15" i="58"/>
  <c r="AH15" i="58"/>
  <c r="F15" i="58"/>
  <c r="G15" i="58" s="1"/>
  <c r="AX7" i="58"/>
  <c r="F7" i="58"/>
  <c r="G7" i="58" s="1"/>
  <c r="AH7" i="58"/>
  <c r="N89" i="58"/>
  <c r="Q89" i="58"/>
  <c r="BA89" i="58" s="1"/>
  <c r="BB89" i="58" s="1"/>
  <c r="S89" i="58"/>
  <c r="M65" i="58"/>
  <c r="AG65" i="58" s="1"/>
  <c r="L65" i="58"/>
  <c r="N57" i="58"/>
  <c r="M57" i="58"/>
  <c r="L49" i="58"/>
  <c r="N49" i="58"/>
  <c r="M33" i="58"/>
  <c r="N33" i="58"/>
  <c r="L33" i="58"/>
  <c r="L26" i="58"/>
  <c r="Z26" i="58"/>
  <c r="AZ26" i="58" s="1"/>
  <c r="W26" i="58"/>
  <c r="Y26" i="58"/>
  <c r="V26" i="58"/>
  <c r="AY26" i="58" s="1"/>
  <c r="U26" i="58"/>
  <c r="L18" i="58"/>
  <c r="N18" i="58"/>
  <c r="M18" i="58"/>
  <c r="M10" i="58"/>
  <c r="AG10" i="58" s="1"/>
  <c r="Z10" i="58"/>
  <c r="AZ10" i="58" s="1"/>
  <c r="V10" i="58"/>
  <c r="AY10" i="58" s="1"/>
  <c r="U10" i="58"/>
  <c r="Y10" i="58"/>
  <c r="AB10" i="58"/>
  <c r="W10" i="58"/>
  <c r="M6" i="58"/>
  <c r="L6" i="58"/>
  <c r="AB67" i="58"/>
  <c r="R67" i="58"/>
  <c r="AA67" i="58"/>
  <c r="Q67" i="58"/>
  <c r="BA67" i="58" s="1"/>
  <c r="BB67" i="58" s="1"/>
  <c r="AS74" i="58"/>
  <c r="AF74" i="58" s="1"/>
  <c r="V74" i="58"/>
  <c r="AY74" i="58" s="1"/>
  <c r="U74" i="58"/>
  <c r="W74" i="58"/>
  <c r="R74" i="58"/>
  <c r="AX102" i="58"/>
  <c r="F102" i="58"/>
  <c r="G102" i="58" s="1"/>
  <c r="AX94" i="58"/>
  <c r="F94" i="58"/>
  <c r="G94" i="58" s="1"/>
  <c r="AE94" i="58" s="1" a="1"/>
  <c r="AE94" i="58" s="1"/>
  <c r="AD94" i="58" s="1"/>
  <c r="AC94" i="58" s="1"/>
  <c r="Q83" i="58"/>
  <c r="BA83" i="58" s="1"/>
  <c r="BB83" i="58" s="1"/>
  <c r="S83" i="58"/>
  <c r="AX61" i="58"/>
  <c r="AH61" i="58"/>
  <c r="F61" i="58"/>
  <c r="G61" i="58" s="1"/>
  <c r="AX45" i="58"/>
  <c r="AH45" i="58"/>
  <c r="F45" i="58"/>
  <c r="G45" i="58" s="1"/>
  <c r="AE45" i="58" s="1" a="1"/>
  <c r="AE45" i="58" s="1"/>
  <c r="AD45" i="58" s="1"/>
  <c r="AC45" i="58" s="1"/>
  <c r="AX21" i="58"/>
  <c r="AH21" i="58"/>
  <c r="F21" i="58"/>
  <c r="G21" i="58" s="1"/>
  <c r="S117" i="58"/>
  <c r="R117" i="58"/>
  <c r="V62" i="58"/>
  <c r="AY62" i="58" s="1"/>
  <c r="AU62" i="58"/>
  <c r="Q62" i="58"/>
  <c r="BA62" i="58" s="1"/>
  <c r="S62" i="58"/>
  <c r="U62" i="58"/>
  <c r="AB62" i="58"/>
  <c r="AA62" i="58"/>
  <c r="Z62" i="58"/>
  <c r="AZ62" i="58" s="1"/>
  <c r="AX124" i="58"/>
  <c r="F124" i="58"/>
  <c r="G124" i="58" s="1"/>
  <c r="AE124" i="58" s="1" a="1"/>
  <c r="AE124" i="58" s="1"/>
  <c r="AD124" i="58" s="1"/>
  <c r="AC124" i="58" s="1"/>
  <c r="N37" i="58"/>
  <c r="M37" i="58"/>
  <c r="Y59" i="58"/>
  <c r="P59" i="58"/>
  <c r="V65" i="58"/>
  <c r="AY65" i="58" s="1"/>
  <c r="Y65" i="58"/>
  <c r="W65" i="58"/>
  <c r="S65" i="58"/>
  <c r="U65" i="58"/>
  <c r="AB65" i="58"/>
  <c r="R65" i="58"/>
  <c r="Q65" i="58"/>
  <c r="BA65" i="58" s="1"/>
  <c r="N79" i="58"/>
  <c r="M79" i="58"/>
  <c r="AG63" i="58"/>
  <c r="AG48" i="58"/>
  <c r="F38" i="58"/>
  <c r="G38" i="58" s="1"/>
  <c r="AH60" i="58"/>
  <c r="F68" i="58"/>
  <c r="G68" i="58" s="1"/>
  <c r="F109" i="58"/>
  <c r="G109" i="58" s="1"/>
  <c r="F90" i="58"/>
  <c r="G90" i="58" s="1"/>
  <c r="AH38" i="58"/>
  <c r="AG70" i="58"/>
  <c r="F93" i="58"/>
  <c r="G93" i="58" s="1"/>
  <c r="F44" i="58"/>
  <c r="G44" i="58" s="1"/>
  <c r="AE44" i="58" s="1" a="1"/>
  <c r="AE44" i="58" s="1"/>
  <c r="AD44" i="58" s="1"/>
  <c r="AC44" i="58" s="1"/>
  <c r="F46" i="58"/>
  <c r="G46" i="58" s="1"/>
  <c r="Y46" i="58" s="1"/>
  <c r="M55" i="57"/>
  <c r="L55" i="57"/>
  <c r="BD55" i="57" s="1" a="1"/>
  <c r="BD55" i="57" s="1"/>
  <c r="N55" i="57"/>
  <c r="M23" i="57"/>
  <c r="N23" i="57"/>
  <c r="L23" i="57"/>
  <c r="BD23" i="57" s="1" a="1"/>
  <c r="BD23" i="57" s="1"/>
  <c r="M33" i="57"/>
  <c r="S33" i="57"/>
  <c r="Q33" i="57"/>
  <c r="BA33" i="57" s="1"/>
  <c r="BB33" i="57" s="1"/>
  <c r="N33" i="57"/>
  <c r="R33" i="57"/>
  <c r="P33" i="57"/>
  <c r="V33" i="57"/>
  <c r="AY33" i="57" s="1"/>
  <c r="L33" i="57"/>
  <c r="BD26" i="57" s="1" a="1"/>
  <c r="BD26" i="57" s="1"/>
  <c r="W39" i="57"/>
  <c r="U39" i="57"/>
  <c r="V39" i="57"/>
  <c r="AY39" i="57" s="1"/>
  <c r="AB39" i="57"/>
  <c r="AU39" i="57"/>
  <c r="S39" i="57"/>
  <c r="R39" i="57"/>
  <c r="AA39" i="57"/>
  <c r="Q39" i="57"/>
  <c r="BA39" i="57" s="1"/>
  <c r="Z39" i="57"/>
  <c r="AZ39" i="57" s="1"/>
  <c r="Y39" i="57"/>
  <c r="P39" i="57"/>
  <c r="R71" i="57"/>
  <c r="Q71" i="57"/>
  <c r="BA71" i="57" s="1"/>
  <c r="W71" i="57"/>
  <c r="Z71" i="57"/>
  <c r="AZ71" i="57" s="1"/>
  <c r="P71" i="57"/>
  <c r="AA71" i="57"/>
  <c r="Y71" i="57"/>
  <c r="S71" i="57"/>
  <c r="V71" i="57"/>
  <c r="AY71" i="57" s="1"/>
  <c r="AB71" i="57"/>
  <c r="U71" i="57"/>
  <c r="N104" i="57"/>
  <c r="M104" i="57"/>
  <c r="L104" i="57"/>
  <c r="BD104" i="57" s="1" a="1"/>
  <c r="BD104" i="57" s="1"/>
  <c r="N41" i="57"/>
  <c r="M41" i="57"/>
  <c r="AG41" i="57" s="1"/>
  <c r="V12" i="57"/>
  <c r="AY12" i="57" s="1"/>
  <c r="Y12" i="57"/>
  <c r="AA12" i="57"/>
  <c r="W12" i="57"/>
  <c r="L111" i="57"/>
  <c r="BD111" i="57" s="1" a="1"/>
  <c r="BD111" i="57" s="1"/>
  <c r="N111" i="57"/>
  <c r="N48" i="57"/>
  <c r="M48" i="57"/>
  <c r="AB10" i="57"/>
  <c r="S127" i="57"/>
  <c r="L116" i="57"/>
  <c r="BD117" i="57" s="1" a="1"/>
  <c r="BD117" i="57" s="1"/>
  <c r="L88" i="57"/>
  <c r="L56" i="57"/>
  <c r="N7" i="57"/>
  <c r="M7" i="57"/>
  <c r="AG7" i="57" s="1"/>
  <c r="L7" i="57"/>
  <c r="BD7" i="57" s="1" a="1"/>
  <c r="BD7" i="57" s="1"/>
  <c r="AX83" i="57"/>
  <c r="F83" i="57"/>
  <c r="G83" i="57" s="1"/>
  <c r="AE83" i="57" s="1" a="1"/>
  <c r="AE83" i="57" s="1"/>
  <c r="AD83" i="57" s="1"/>
  <c r="AC83" i="57" s="1"/>
  <c r="AG61" i="57"/>
  <c r="AH61" i="57"/>
  <c r="AX53" i="57"/>
  <c r="F53" i="57"/>
  <c r="G53" i="57" s="1"/>
  <c r="AH53" i="57"/>
  <c r="AX46" i="57"/>
  <c r="F46" i="57"/>
  <c r="G46" i="57" s="1"/>
  <c r="AX38" i="57"/>
  <c r="F38" i="57"/>
  <c r="G38" i="57" s="1"/>
  <c r="AE38" i="57" s="1" a="1"/>
  <c r="AE38" i="57" s="1"/>
  <c r="AD38" i="57" s="1"/>
  <c r="AC38" i="57" s="1"/>
  <c r="AX31" i="57"/>
  <c r="AH31" i="57"/>
  <c r="F31" i="57"/>
  <c r="G31" i="57" s="1"/>
  <c r="AX15" i="57"/>
  <c r="AH15" i="57"/>
  <c r="F15" i="57"/>
  <c r="G15" i="57" s="1"/>
  <c r="AB118" i="57"/>
  <c r="N118" i="57"/>
  <c r="U102" i="57"/>
  <c r="V102" i="57"/>
  <c r="AY102" i="57" s="1"/>
  <c r="AA102" i="57"/>
  <c r="R94" i="57"/>
  <c r="Q94" i="57"/>
  <c r="BA94" i="57" s="1"/>
  <c r="BB94" i="57" s="1"/>
  <c r="V94" i="57"/>
  <c r="AY94" i="57" s="1"/>
  <c r="N86" i="57"/>
  <c r="M86" i="57"/>
  <c r="L86" i="57"/>
  <c r="BD89" i="57" s="1" a="1"/>
  <c r="BD89" i="57" s="1"/>
  <c r="N79" i="57"/>
  <c r="R79" i="57"/>
  <c r="S79" i="57"/>
  <c r="M71" i="57"/>
  <c r="L71" i="57"/>
  <c r="BD70" i="57" s="1" a="1"/>
  <c r="BD70" i="57" s="1"/>
  <c r="N71" i="57"/>
  <c r="P63" i="57"/>
  <c r="S63" i="57"/>
  <c r="R63" i="57"/>
  <c r="Q63" i="57"/>
  <c r="BA63" i="57" s="1"/>
  <c r="BB63" i="57" s="1"/>
  <c r="V63" i="57"/>
  <c r="AY63" i="57" s="1"/>
  <c r="M63" i="57"/>
  <c r="M31" i="57"/>
  <c r="L31" i="57"/>
  <c r="BD31" i="57" s="1" a="1"/>
  <c r="BD31" i="57" s="1"/>
  <c r="L15" i="57"/>
  <c r="BD15" i="57" s="1" a="1"/>
  <c r="BD15" i="57" s="1"/>
  <c r="M15" i="57"/>
  <c r="N15" i="57"/>
  <c r="M17" i="57"/>
  <c r="N17" i="57"/>
  <c r="S17" i="57"/>
  <c r="U78" i="57"/>
  <c r="AE78" i="57" a="1"/>
  <c r="AE78" i="57" s="1"/>
  <c r="Q78" i="57"/>
  <c r="BA78" i="57" s="1"/>
  <c r="BB78" i="57" s="1"/>
  <c r="Y78" i="57"/>
  <c r="V78" i="57"/>
  <c r="AY78" i="57" s="1"/>
  <c r="S78" i="57"/>
  <c r="AB78" i="57"/>
  <c r="AX69" i="57"/>
  <c r="AG69" i="57"/>
  <c r="AB87" i="57"/>
  <c r="M87" i="57"/>
  <c r="N87" i="57"/>
  <c r="L87" i="57"/>
  <c r="BD87" i="57" s="1" a="1"/>
  <c r="BD87" i="57" s="1"/>
  <c r="Y87" i="57"/>
  <c r="Z87" i="57"/>
  <c r="AZ87" i="57" s="1"/>
  <c r="V9" i="57"/>
  <c r="AY9" i="57" s="1"/>
  <c r="BB9" i="57" s="1"/>
  <c r="R127" i="57"/>
  <c r="R17" i="57"/>
  <c r="AU10" i="57"/>
  <c r="V2" i="57"/>
  <c r="AY2" i="57" s="1"/>
  <c r="R12" i="57"/>
  <c r="AA42" i="57"/>
  <c r="L119" i="57"/>
  <c r="BD119" i="57" s="1" a="1"/>
  <c r="BD119" i="57" s="1"/>
  <c r="M116" i="57"/>
  <c r="AB102" i="57"/>
  <c r="F47" i="57"/>
  <c r="G47" i="57" s="1"/>
  <c r="Q49" i="57"/>
  <c r="BA49" i="57" s="1"/>
  <c r="BB49" i="57" s="1"/>
  <c r="V49" i="57"/>
  <c r="AY49" i="57" s="1"/>
  <c r="S75" i="57"/>
  <c r="AE75" i="57" a="1"/>
  <c r="AE75" i="57" s="1"/>
  <c r="P75" i="57"/>
  <c r="N63" i="57"/>
  <c r="W78" i="57"/>
  <c r="L47" i="57"/>
  <c r="BD47" i="57" s="1" a="1"/>
  <c r="BD47" i="57" s="1"/>
  <c r="R64" i="57"/>
  <c r="N56" i="57"/>
  <c r="L48" i="57"/>
  <c r="BD48" i="57" s="1" a="1"/>
  <c r="BD48" i="57" s="1"/>
  <c r="N31" i="57"/>
  <c r="L9" i="57"/>
  <c r="BD2" i="57" s="1" a="1"/>
  <c r="BD2" i="57" s="1"/>
  <c r="N9" i="57"/>
  <c r="M9" i="57"/>
  <c r="Z9" i="57"/>
  <c r="AZ9" i="57" s="1"/>
  <c r="R49" i="57"/>
  <c r="U2" i="57"/>
  <c r="AX2" i="57"/>
  <c r="AH2" i="57"/>
  <c r="AX99" i="57"/>
  <c r="F99" i="57"/>
  <c r="G99" i="57" s="1"/>
  <c r="AX62" i="57"/>
  <c r="AH62" i="57"/>
  <c r="AX39" i="57"/>
  <c r="AH39" i="57"/>
  <c r="AA72" i="57"/>
  <c r="W72" i="57"/>
  <c r="N72" i="57"/>
  <c r="U72" i="57"/>
  <c r="M72" i="57"/>
  <c r="V72" i="57"/>
  <c r="AY72" i="57" s="1"/>
  <c r="M16" i="57"/>
  <c r="N16" i="57"/>
  <c r="L16" i="57"/>
  <c r="BD16" i="57" s="1" a="1"/>
  <c r="BD16" i="57" s="1"/>
  <c r="S49" i="57"/>
  <c r="AE42" i="57" a="1"/>
  <c r="AE42" i="57" s="1"/>
  <c r="S110" i="57"/>
  <c r="Y9" i="57"/>
  <c r="U9" i="57"/>
  <c r="Q79" i="57"/>
  <c r="BA79" i="57" s="1"/>
  <c r="BB79" i="57" s="1"/>
  <c r="P17" i="57"/>
  <c r="Y10" i="57"/>
  <c r="Y2" i="57"/>
  <c r="U12" i="57"/>
  <c r="Q42" i="57"/>
  <c r="BA42" i="57" s="1"/>
  <c r="N119" i="57"/>
  <c r="AA113" i="57"/>
  <c r="Q113" i="57"/>
  <c r="BA113" i="57" s="1"/>
  <c r="BB113" i="57" s="1"/>
  <c r="AE113" i="57" a="1"/>
  <c r="AE113" i="57" s="1"/>
  <c r="P113" i="57"/>
  <c r="AH47" i="57"/>
  <c r="F92" i="57"/>
  <c r="G92" i="57" s="1"/>
  <c r="L49" i="57"/>
  <c r="BD42" i="57" s="1" a="1"/>
  <c r="BD42" i="57" s="1"/>
  <c r="Z78" i="57"/>
  <c r="AZ78" i="57" s="1"/>
  <c r="V40" i="57"/>
  <c r="AY40" i="57" s="1"/>
  <c r="F16" i="57"/>
  <c r="G16" i="57" s="1"/>
  <c r="S64" i="57"/>
  <c r="Q64" i="57"/>
  <c r="BA64" i="57" s="1"/>
  <c r="BB64" i="57" s="1"/>
  <c r="Z64" i="57"/>
  <c r="AZ64" i="57" s="1"/>
  <c r="AB64" i="57"/>
  <c r="P64" i="57"/>
  <c r="AA64" i="57"/>
  <c r="Y64" i="57"/>
  <c r="N80" i="57"/>
  <c r="M80" i="57"/>
  <c r="L80" i="57"/>
  <c r="BD80" i="57" s="1" a="1"/>
  <c r="BD80" i="57" s="1"/>
  <c r="M57" i="57"/>
  <c r="AG57" i="57" s="1"/>
  <c r="Y57" i="57"/>
  <c r="W57" i="57"/>
  <c r="U57" i="57"/>
  <c r="AB57" i="57"/>
  <c r="V57" i="57"/>
  <c r="AY57" i="57" s="1"/>
  <c r="AA57" i="57"/>
  <c r="N57" i="57"/>
  <c r="L57" i="57"/>
  <c r="BD50" i="57" s="1" a="1"/>
  <c r="BD50" i="57" s="1"/>
  <c r="N25" i="57"/>
  <c r="M25" i="57"/>
  <c r="L25" i="57"/>
  <c r="BD18" i="57" s="1" a="1"/>
  <c r="BD18" i="57" s="1"/>
  <c r="AA9" i="57"/>
  <c r="M73" i="57"/>
  <c r="AX77" i="57"/>
  <c r="F77" i="57"/>
  <c r="G77" i="57" s="1"/>
  <c r="AX54" i="57"/>
  <c r="F54" i="57"/>
  <c r="G54" i="57" s="1"/>
  <c r="AH54" i="57"/>
  <c r="N32" i="57"/>
  <c r="L32" i="57"/>
  <c r="U87" i="57"/>
  <c r="R110" i="57"/>
  <c r="V79" i="57"/>
  <c r="AY79" i="57" s="1"/>
  <c r="V127" i="57"/>
  <c r="AY127" i="57" s="1"/>
  <c r="V17" i="57"/>
  <c r="AY17" i="57" s="1"/>
  <c r="Q10" i="57"/>
  <c r="BA10" i="57" s="1"/>
  <c r="BB10" i="57" s="1"/>
  <c r="AU2" i="57"/>
  <c r="AU12" i="57"/>
  <c r="AB42" i="57"/>
  <c r="L118" i="57"/>
  <c r="BD121" i="57" s="1" a="1"/>
  <c r="BD121" i="57" s="1"/>
  <c r="M111" i="57"/>
  <c r="M65" i="57"/>
  <c r="L65" i="57"/>
  <c r="BD58" i="57" s="1" a="1"/>
  <c r="BD58" i="57" s="1"/>
  <c r="N49" i="57"/>
  <c r="AA78" i="57"/>
  <c r="V64" i="57"/>
  <c r="AY64" i="57" s="1"/>
  <c r="AH16" i="57"/>
  <c r="M24" i="57"/>
  <c r="AG24" i="57" s="1"/>
  <c r="Z26" i="57"/>
  <c r="AZ26" i="57" s="1"/>
  <c r="AU26" i="57"/>
  <c r="AV35" i="57" s="1"/>
  <c r="Y26" i="57"/>
  <c r="P26" i="57"/>
  <c r="N35" i="57"/>
  <c r="AB35" i="57"/>
  <c r="AS82" i="57"/>
  <c r="AF82" i="57" s="1"/>
  <c r="L96" i="57"/>
  <c r="BD96" i="57" s="1" a="1"/>
  <c r="BD96" i="57" s="1"/>
  <c r="N96" i="57"/>
  <c r="M96" i="57"/>
  <c r="N73" i="57"/>
  <c r="AA73" i="57"/>
  <c r="Z73" i="57"/>
  <c r="AZ73" i="57" s="1"/>
  <c r="L73" i="57"/>
  <c r="L2" i="57"/>
  <c r="BD4" i="57" s="1" a="1"/>
  <c r="BD4" i="57" s="1"/>
  <c r="N2" i="57"/>
  <c r="M2" i="57"/>
  <c r="AG2" i="57" s="1"/>
  <c r="L41" i="57"/>
  <c r="AA7" i="57"/>
  <c r="V7" i="57"/>
  <c r="AY7" i="57" s="1"/>
  <c r="AU7" i="57"/>
  <c r="AV17" i="57" s="1"/>
  <c r="AB7" i="57"/>
  <c r="Q7" i="57"/>
  <c r="BA7" i="57" s="1"/>
  <c r="R7" i="57"/>
  <c r="S7" i="57"/>
  <c r="Z7" i="57"/>
  <c r="AZ7" i="57" s="1"/>
  <c r="BB7" i="57" s="1"/>
  <c r="P7" i="57"/>
  <c r="AX24" i="57"/>
  <c r="F24" i="57"/>
  <c r="G24" i="57" s="1"/>
  <c r="AX8" i="57"/>
  <c r="F8" i="57"/>
  <c r="G8" i="57" s="1"/>
  <c r="N8" i="57"/>
  <c r="L8" i="57"/>
  <c r="BD8" i="57" s="1" a="1"/>
  <c r="BD8" i="57" s="1"/>
  <c r="Q127" i="57"/>
  <c r="BA127" i="57" s="1"/>
  <c r="BB127" i="57" s="1"/>
  <c r="S2" i="57"/>
  <c r="S12" i="57"/>
  <c r="W87" i="57"/>
  <c r="W9" i="57"/>
  <c r="P10" i="57"/>
  <c r="AE12" i="57" a="1"/>
  <c r="AE12" i="57" s="1"/>
  <c r="M127" i="57"/>
  <c r="M118" i="57"/>
  <c r="M95" i="57"/>
  <c r="L79" i="57"/>
  <c r="BD79" i="57" s="1" a="1"/>
  <c r="BD79" i="57" s="1"/>
  <c r="N65" i="57"/>
  <c r="M47" i="57"/>
  <c r="R48" i="57"/>
  <c r="Y72" i="57"/>
  <c r="L24" i="57"/>
  <c r="BD24" i="57" s="1" a="1"/>
  <c r="BD24" i="57" s="1"/>
  <c r="L17" i="57"/>
  <c r="BD10" i="57" s="1" a="1"/>
  <c r="BD10" i="57" s="1"/>
  <c r="AH38" i="57"/>
  <c r="AB2" i="57"/>
  <c r="Q2" i="57"/>
  <c r="BA2" i="57" s="1"/>
  <c r="R2" i="57"/>
  <c r="P2" i="57"/>
  <c r="Z2" i="57"/>
  <c r="AZ2" i="57" s="1"/>
  <c r="N114" i="57"/>
  <c r="L114" i="57"/>
  <c r="BD116" i="57" s="1" a="1"/>
  <c r="BD116" i="57" s="1"/>
  <c r="M88" i="57"/>
  <c r="Q17" i="57"/>
  <c r="BA17" i="57" s="1"/>
  <c r="BB17" i="57" s="1"/>
  <c r="N88" i="57"/>
  <c r="Y42" i="57"/>
  <c r="S42" i="57"/>
  <c r="W42" i="57"/>
  <c r="P42" i="57"/>
  <c r="U42" i="57"/>
  <c r="W10" i="57"/>
  <c r="AE10" i="57" a="1"/>
  <c r="AE10" i="57" s="1"/>
  <c r="S10" i="57"/>
  <c r="Z10" i="57"/>
  <c r="AZ10" i="57" s="1"/>
  <c r="Y40" i="57"/>
  <c r="AB40" i="57"/>
  <c r="AB12" i="57"/>
  <c r="AG62" i="57"/>
  <c r="P49" i="57"/>
  <c r="P110" i="57"/>
  <c r="U73" i="57"/>
  <c r="R10" i="57"/>
  <c r="P12" i="57"/>
  <c r="AU42" i="57"/>
  <c r="N127" i="57"/>
  <c r="N95" i="57"/>
  <c r="F91" i="57"/>
  <c r="G91" i="57" s="1"/>
  <c r="F76" i="57"/>
  <c r="G76" i="57" s="1"/>
  <c r="L40" i="57"/>
  <c r="BD40" i="57" s="1" a="1"/>
  <c r="BD40" i="57" s="1"/>
  <c r="Z72" i="57"/>
  <c r="AZ72" i="57" s="1"/>
  <c r="V48" i="57"/>
  <c r="AY48" i="57" s="1"/>
  <c r="M8" i="57"/>
  <c r="AG8" i="57" s="1"/>
  <c r="W40" i="57"/>
  <c r="S48" i="57"/>
  <c r="N21" i="57"/>
  <c r="M21" i="57"/>
  <c r="AA48" i="57"/>
  <c r="Z48" i="57"/>
  <c r="AZ48" i="57" s="1"/>
  <c r="Y48" i="57"/>
  <c r="AB48" i="57"/>
  <c r="Q48" i="57"/>
  <c r="BA48" i="57" s="1"/>
  <c r="BB48" i="57" s="1"/>
  <c r="P48" i="57"/>
  <c r="W48" i="57"/>
  <c r="N52" i="57"/>
  <c r="M52" i="57"/>
  <c r="L52" i="57"/>
  <c r="BD53" i="57" s="1" a="1"/>
  <c r="BD53" i="57" s="1"/>
  <c r="S97" i="57"/>
  <c r="AX67" i="57"/>
  <c r="AG67" i="57"/>
  <c r="AX60" i="57"/>
  <c r="AH60" i="57"/>
  <c r="F60" i="57"/>
  <c r="G60" i="57" s="1"/>
  <c r="AX52" i="57"/>
  <c r="F52" i="57"/>
  <c r="G52" i="57" s="1"/>
  <c r="AX45" i="57"/>
  <c r="F45" i="57"/>
  <c r="G45" i="57" s="1"/>
  <c r="AX37" i="57"/>
  <c r="F37" i="57"/>
  <c r="G37" i="57" s="1"/>
  <c r="AE37" i="57" s="1" a="1"/>
  <c r="AE37" i="57" s="1"/>
  <c r="AD37" i="57" s="1"/>
  <c r="AC37" i="57" s="1"/>
  <c r="AX30" i="57"/>
  <c r="F30" i="57"/>
  <c r="G30" i="57" s="1"/>
  <c r="AH30" i="57"/>
  <c r="AX22" i="57"/>
  <c r="F22" i="57"/>
  <c r="G22" i="57" s="1"/>
  <c r="AX14" i="57"/>
  <c r="AH14" i="57"/>
  <c r="F14" i="57"/>
  <c r="G14" i="57" s="1"/>
  <c r="AX6" i="57"/>
  <c r="F6" i="57"/>
  <c r="G6" i="57" s="1"/>
  <c r="N101" i="57"/>
  <c r="L101" i="57"/>
  <c r="L85" i="57"/>
  <c r="BD83" i="57" s="1" a="1"/>
  <c r="BD83" i="57" s="1"/>
  <c r="M85" i="57"/>
  <c r="AA127" i="57"/>
  <c r="Y127" i="57"/>
  <c r="AB127" i="57"/>
  <c r="AA40" i="57"/>
  <c r="Z40" i="57"/>
  <c r="AZ40" i="57" s="1"/>
  <c r="AU40" i="57"/>
  <c r="Y94" i="57"/>
  <c r="AE94" i="57" a="1"/>
  <c r="AE94" i="57" s="1"/>
  <c r="N19" i="57"/>
  <c r="M19" i="57"/>
  <c r="Z28" i="57"/>
  <c r="AZ28" i="57" s="1"/>
  <c r="U28" i="57"/>
  <c r="AU28" i="57"/>
  <c r="AB28" i="57"/>
  <c r="F67" i="57"/>
  <c r="G67" i="57" s="1"/>
  <c r="S118" i="57"/>
  <c r="N6" i="57"/>
  <c r="F51" i="57"/>
  <c r="G51" i="57" s="1"/>
  <c r="AH56" i="57"/>
  <c r="AH64" i="57"/>
  <c r="F86" i="57"/>
  <c r="G86" i="57" s="1"/>
  <c r="AE86" i="57" s="1" a="1"/>
  <c r="AE86" i="57" s="1"/>
  <c r="AD86" i="57" s="1"/>
  <c r="AC86" i="57" s="1"/>
  <c r="AH21" i="57"/>
  <c r="F5" i="57"/>
  <c r="G5" i="57" s="1"/>
  <c r="F13" i="57"/>
  <c r="G13" i="57" s="1"/>
  <c r="Q13" i="57" s="1"/>
  <c r="BA13" i="57" s="1"/>
  <c r="BB13" i="57" s="1"/>
  <c r="F21" i="57"/>
  <c r="G21" i="57" s="1"/>
  <c r="AA21" i="57" s="1"/>
  <c r="N13" i="56"/>
  <c r="L13" i="56"/>
  <c r="M13" i="56"/>
  <c r="S4" i="56"/>
  <c r="P4" i="56"/>
  <c r="V4" i="56"/>
  <c r="AY4" i="56" s="1"/>
  <c r="N4" i="56"/>
  <c r="R4" i="56"/>
  <c r="L4" i="56"/>
  <c r="M4" i="56"/>
  <c r="Q4" i="56"/>
  <c r="BA4" i="56" s="1"/>
  <c r="L80" i="56"/>
  <c r="M80" i="56"/>
  <c r="N80" i="56"/>
  <c r="N59" i="56"/>
  <c r="M59" i="56"/>
  <c r="AG59" i="56" s="1"/>
  <c r="Y59" i="56"/>
  <c r="N61" i="56"/>
  <c r="M61" i="56"/>
  <c r="AG61" i="56" s="1"/>
  <c r="L61" i="56"/>
  <c r="Z15" i="56"/>
  <c r="AZ15" i="56" s="1"/>
  <c r="Y15" i="56"/>
  <c r="V15" i="56"/>
  <c r="AY15" i="56" s="1"/>
  <c r="AU15" i="56"/>
  <c r="U15" i="56"/>
  <c r="S15" i="56"/>
  <c r="W15" i="56"/>
  <c r="R15" i="56"/>
  <c r="AA15" i="56"/>
  <c r="AB15" i="56"/>
  <c r="Q15" i="56"/>
  <c r="BA15" i="56" s="1"/>
  <c r="P15" i="56"/>
  <c r="AA107" i="56"/>
  <c r="U107" i="56"/>
  <c r="V107" i="56"/>
  <c r="AY107" i="56" s="1"/>
  <c r="AB107" i="56"/>
  <c r="S107" i="56"/>
  <c r="P107" i="56"/>
  <c r="R107" i="56"/>
  <c r="Q107" i="56"/>
  <c r="BA107" i="56" s="1"/>
  <c r="W107" i="56"/>
  <c r="Y107" i="56"/>
  <c r="Z107" i="56"/>
  <c r="AZ107" i="56" s="1"/>
  <c r="AS107" i="56"/>
  <c r="AF107" i="56" s="1"/>
  <c r="M37" i="56"/>
  <c r="L37" i="56"/>
  <c r="M44" i="56"/>
  <c r="AG44" i="56" s="1"/>
  <c r="L44" i="56"/>
  <c r="N101" i="56"/>
  <c r="M101" i="56"/>
  <c r="L112" i="56"/>
  <c r="N112" i="56"/>
  <c r="N104" i="56"/>
  <c r="L104" i="56"/>
  <c r="M96" i="56"/>
  <c r="L96" i="56"/>
  <c r="N88" i="56"/>
  <c r="L88" i="56"/>
  <c r="M88" i="56"/>
  <c r="N51" i="56"/>
  <c r="M51" i="56"/>
  <c r="L43" i="56"/>
  <c r="N43" i="56"/>
  <c r="M43" i="56"/>
  <c r="AG43" i="56" s="1"/>
  <c r="L19" i="56"/>
  <c r="M19" i="56"/>
  <c r="N19" i="56"/>
  <c r="S53" i="56"/>
  <c r="AB97" i="56"/>
  <c r="L89" i="56"/>
  <c r="N89" i="56"/>
  <c r="M89" i="56"/>
  <c r="V73" i="56"/>
  <c r="AY73" i="56" s="1"/>
  <c r="AA124" i="56"/>
  <c r="U90" i="56"/>
  <c r="AA90" i="56"/>
  <c r="Y45" i="56"/>
  <c r="S51" i="56"/>
  <c r="Q89" i="56"/>
  <c r="BA89" i="56" s="1"/>
  <c r="BB89" i="56" s="1"/>
  <c r="R89" i="56"/>
  <c r="U43" i="56"/>
  <c r="Y53" i="56"/>
  <c r="W53" i="56"/>
  <c r="R124" i="56"/>
  <c r="U97" i="56"/>
  <c r="M108" i="56"/>
  <c r="M124" i="56"/>
  <c r="L90" i="56"/>
  <c r="L66" i="56"/>
  <c r="R52" i="56"/>
  <c r="N37" i="56"/>
  <c r="M3" i="56"/>
  <c r="L122" i="56"/>
  <c r="Y12" i="56"/>
  <c r="Z12" i="56"/>
  <c r="AZ12" i="56" s="1"/>
  <c r="BB12" i="56" s="1"/>
  <c r="Q12" i="56"/>
  <c r="BA12" i="56" s="1"/>
  <c r="U12" i="56"/>
  <c r="P12" i="56"/>
  <c r="AB12" i="56"/>
  <c r="AA12" i="56"/>
  <c r="R12" i="56"/>
  <c r="S12" i="56"/>
  <c r="M68" i="56"/>
  <c r="L68" i="56"/>
  <c r="N68" i="56"/>
  <c r="U80" i="56"/>
  <c r="Q80" i="56"/>
  <c r="BA80" i="56" s="1"/>
  <c r="Y80" i="56"/>
  <c r="V80" i="56"/>
  <c r="AY80" i="56" s="1"/>
  <c r="P80" i="56"/>
  <c r="AB80" i="56"/>
  <c r="Z80" i="56"/>
  <c r="AZ80" i="56" s="1"/>
  <c r="R80" i="56"/>
  <c r="AA80" i="56"/>
  <c r="W80" i="56"/>
  <c r="N84" i="56"/>
  <c r="L84" i="56"/>
  <c r="M84" i="56"/>
  <c r="AX79" i="56"/>
  <c r="F79" i="56"/>
  <c r="G79" i="56" s="1"/>
  <c r="AX63" i="56"/>
  <c r="AH63" i="56"/>
  <c r="AX47" i="56"/>
  <c r="F47" i="56"/>
  <c r="G47" i="56" s="1"/>
  <c r="AH47" i="56"/>
  <c r="AX39" i="56"/>
  <c r="F39" i="56"/>
  <c r="G39" i="56" s="1"/>
  <c r="AH39" i="56"/>
  <c r="N87" i="56"/>
  <c r="M87" i="56"/>
  <c r="L87" i="56"/>
  <c r="M79" i="56"/>
  <c r="N79" i="56"/>
  <c r="N72" i="56"/>
  <c r="M72" i="56"/>
  <c r="N65" i="56"/>
  <c r="M65" i="56"/>
  <c r="AG65" i="56" s="1"/>
  <c r="L65" i="56"/>
  <c r="N53" i="56"/>
  <c r="L53" i="56"/>
  <c r="M53" i="56"/>
  <c r="S21" i="56"/>
  <c r="AA97" i="56"/>
  <c r="Z93" i="56"/>
  <c r="AZ93" i="56" s="1"/>
  <c r="R93" i="56"/>
  <c r="U93" i="56"/>
  <c r="Q93" i="56"/>
  <c r="BA93" i="56" s="1"/>
  <c r="Y93" i="56"/>
  <c r="P93" i="56"/>
  <c r="W93" i="56"/>
  <c r="AA93" i="56"/>
  <c r="M97" i="56"/>
  <c r="L97" i="56"/>
  <c r="L52" i="56"/>
  <c r="S52" i="56"/>
  <c r="P52" i="56"/>
  <c r="M52" i="56"/>
  <c r="V52" i="56"/>
  <c r="AY52" i="56" s="1"/>
  <c r="S76" i="56"/>
  <c r="S73" i="56"/>
  <c r="R90" i="56"/>
  <c r="AA45" i="56"/>
  <c r="V89" i="56"/>
  <c r="AY89" i="56" s="1"/>
  <c r="AB89" i="56"/>
  <c r="AA81" i="56"/>
  <c r="V43" i="56"/>
  <c r="AY43" i="56" s="1"/>
  <c r="AA53" i="56"/>
  <c r="R53" i="56"/>
  <c r="U108" i="56"/>
  <c r="Q21" i="56"/>
  <c r="BA21" i="56" s="1"/>
  <c r="U124" i="56"/>
  <c r="L99" i="56"/>
  <c r="M66" i="56"/>
  <c r="N45" i="56"/>
  <c r="N3" i="56"/>
  <c r="U30" i="56"/>
  <c r="W22" i="56"/>
  <c r="AU22" i="56"/>
  <c r="V22" i="56"/>
  <c r="AY22" i="56" s="1"/>
  <c r="AA22" i="56"/>
  <c r="Z22" i="56"/>
  <c r="AZ22" i="56" s="1"/>
  <c r="U22" i="56"/>
  <c r="S22" i="56"/>
  <c r="M31" i="56"/>
  <c r="AG31" i="56" s="1"/>
  <c r="N31" i="56"/>
  <c r="L31" i="56"/>
  <c r="Q33" i="56"/>
  <c r="BA33" i="56" s="1"/>
  <c r="AU33" i="56"/>
  <c r="AV85" i="56" s="1"/>
  <c r="P33" i="56"/>
  <c r="AA33" i="56"/>
  <c r="R33" i="56"/>
  <c r="Y33" i="56"/>
  <c r="Z33" i="56"/>
  <c r="AZ33" i="56" s="1"/>
  <c r="AB33" i="56"/>
  <c r="S33" i="56"/>
  <c r="W33" i="56"/>
  <c r="V33" i="56"/>
  <c r="AY33" i="56" s="1"/>
  <c r="BB33" i="56" s="1"/>
  <c r="AX118" i="56"/>
  <c r="F118" i="56"/>
  <c r="G118" i="56" s="1"/>
  <c r="AX94" i="56"/>
  <c r="F94" i="56"/>
  <c r="G94" i="56" s="1"/>
  <c r="AX54" i="56"/>
  <c r="AH54" i="56"/>
  <c r="F54" i="56"/>
  <c r="G54" i="56" s="1"/>
  <c r="W54" i="56" s="1"/>
  <c r="AX46" i="56"/>
  <c r="BB46" i="56" s="1"/>
  <c r="AH46" i="56"/>
  <c r="AX38" i="56"/>
  <c r="F38" i="56"/>
  <c r="G38" i="56" s="1"/>
  <c r="AX14" i="56"/>
  <c r="AH14" i="56"/>
  <c r="AX6" i="56"/>
  <c r="F6" i="56"/>
  <c r="G6" i="56" s="1"/>
  <c r="AH6" i="56"/>
  <c r="M110" i="56"/>
  <c r="L110" i="56"/>
  <c r="N102" i="56"/>
  <c r="M102" i="56"/>
  <c r="M49" i="56"/>
  <c r="L49" i="56"/>
  <c r="P36" i="56"/>
  <c r="S36" i="56"/>
  <c r="AU36" i="56"/>
  <c r="Z36" i="56"/>
  <c r="AZ36" i="56" s="1"/>
  <c r="Y36" i="56"/>
  <c r="W36" i="56"/>
  <c r="AE36" i="56" a="1"/>
  <c r="AE36" i="56" s="1"/>
  <c r="R36" i="56"/>
  <c r="V36" i="56"/>
  <c r="AY36" i="56" s="1"/>
  <c r="U36" i="56"/>
  <c r="AS97" i="56"/>
  <c r="AF97" i="56" s="1"/>
  <c r="V97" i="56"/>
  <c r="AY97" i="56" s="1"/>
  <c r="R97" i="56"/>
  <c r="M29" i="56"/>
  <c r="L29" i="56"/>
  <c r="W90" i="56"/>
  <c r="L60" i="56"/>
  <c r="AA60" i="56"/>
  <c r="W60" i="56"/>
  <c r="U60" i="56"/>
  <c r="W45" i="56"/>
  <c r="U89" i="56"/>
  <c r="AS90" i="56"/>
  <c r="AF90" i="56" s="1"/>
  <c r="AB90" i="56"/>
  <c r="AB45" i="56"/>
  <c r="Z89" i="56"/>
  <c r="AZ89" i="56" s="1"/>
  <c r="S89" i="56"/>
  <c r="AB81" i="56"/>
  <c r="U81" i="56"/>
  <c r="AB43" i="56"/>
  <c r="Z43" i="56"/>
  <c r="AZ43" i="56" s="1"/>
  <c r="AU53" i="56"/>
  <c r="AB53" i="56"/>
  <c r="V37" i="56"/>
  <c r="AY37" i="56" s="1"/>
  <c r="P119" i="56"/>
  <c r="R67" i="56"/>
  <c r="R21" i="56"/>
  <c r="P97" i="56"/>
  <c r="N108" i="56"/>
  <c r="V93" i="56"/>
  <c r="AY93" i="56" s="1"/>
  <c r="BB93" i="56" s="1"/>
  <c r="AB60" i="56"/>
  <c r="N44" i="56"/>
  <c r="Q36" i="56"/>
  <c r="BA36" i="56" s="1"/>
  <c r="BB36" i="56" s="1"/>
  <c r="P20" i="56"/>
  <c r="AB20" i="56"/>
  <c r="AE20" i="56" a="1"/>
  <c r="AE20" i="56" s="1"/>
  <c r="R20" i="56"/>
  <c r="AU20" i="56"/>
  <c r="AV22" i="56" s="1"/>
  <c r="S20" i="56"/>
  <c r="AA20" i="56"/>
  <c r="Y20" i="56"/>
  <c r="M22" i="56"/>
  <c r="N22" i="56"/>
  <c r="W44" i="56"/>
  <c r="U44" i="56"/>
  <c r="M47" i="56"/>
  <c r="AG47" i="56" s="1"/>
  <c r="L47" i="56"/>
  <c r="AX125" i="56"/>
  <c r="F125" i="56"/>
  <c r="G125" i="56" s="1"/>
  <c r="AX109" i="56"/>
  <c r="F109" i="56"/>
  <c r="G109" i="56" s="1"/>
  <c r="AX85" i="56"/>
  <c r="F85" i="56"/>
  <c r="G85" i="56" s="1"/>
  <c r="AX69" i="56"/>
  <c r="F69" i="56"/>
  <c r="G69" i="56" s="1"/>
  <c r="AX61" i="56"/>
  <c r="AH61" i="56"/>
  <c r="F61" i="56"/>
  <c r="G61" i="56" s="1"/>
  <c r="AX29" i="56"/>
  <c r="F29" i="56"/>
  <c r="G29" i="56" s="1"/>
  <c r="U29" i="56" s="1"/>
  <c r="AH29" i="56"/>
  <c r="AX21" i="56"/>
  <c r="AH21" i="56"/>
  <c r="AX13" i="56"/>
  <c r="F13" i="56"/>
  <c r="G13" i="56" s="1"/>
  <c r="N64" i="56"/>
  <c r="L64" i="56"/>
  <c r="M64" i="56"/>
  <c r="AG64" i="56" s="1"/>
  <c r="V30" i="56"/>
  <c r="AY30" i="56" s="1"/>
  <c r="P30" i="56"/>
  <c r="Q30" i="56"/>
  <c r="BA30" i="56" s="1"/>
  <c r="W30" i="56"/>
  <c r="Y30" i="56"/>
  <c r="AU30" i="56"/>
  <c r="AA30" i="56"/>
  <c r="S30" i="56"/>
  <c r="W124" i="56"/>
  <c r="AS124" i="56"/>
  <c r="AF124" i="56" s="1"/>
  <c r="S124" i="56"/>
  <c r="N21" i="56"/>
  <c r="L21" i="56"/>
  <c r="M21" i="56"/>
  <c r="Q124" i="56"/>
  <c r="BA124" i="56" s="1"/>
  <c r="M45" i="56"/>
  <c r="AG45" i="56" s="1"/>
  <c r="L95" i="56"/>
  <c r="N95" i="56"/>
  <c r="V99" i="56"/>
  <c r="AY99" i="56" s="1"/>
  <c r="R99" i="56"/>
  <c r="Q99" i="56"/>
  <c r="BA99" i="56" s="1"/>
  <c r="BB99" i="56" s="1"/>
  <c r="P99" i="56"/>
  <c r="S99" i="56"/>
  <c r="L106" i="56"/>
  <c r="M106" i="56"/>
  <c r="N12" i="56"/>
  <c r="M12" i="56"/>
  <c r="AG12" i="56" s="1"/>
  <c r="L12" i="56"/>
  <c r="Y89" i="56"/>
  <c r="U53" i="56"/>
  <c r="S37" i="56"/>
  <c r="S67" i="56"/>
  <c r="N106" i="56"/>
  <c r="L108" i="56"/>
  <c r="L124" i="56"/>
  <c r="Q52" i="56"/>
  <c r="BA52" i="56" s="1"/>
  <c r="BB52" i="56" s="1"/>
  <c r="Y90" i="56"/>
  <c r="Z45" i="56"/>
  <c r="AZ45" i="56" s="1"/>
  <c r="AA89" i="56"/>
  <c r="Y81" i="56"/>
  <c r="W81" i="56"/>
  <c r="BB65" i="56"/>
  <c r="Z53" i="56"/>
  <c r="AZ53" i="56" s="1"/>
  <c r="V53" i="56"/>
  <c r="AY53" i="56" s="1"/>
  <c r="AA119" i="56"/>
  <c r="P21" i="56"/>
  <c r="Y124" i="56"/>
  <c r="Z97" i="56"/>
  <c r="AZ97" i="56" s="1"/>
  <c r="V124" i="56"/>
  <c r="AY124" i="56" s="1"/>
  <c r="M112" i="56"/>
  <c r="AB93" i="56"/>
  <c r="L36" i="56"/>
  <c r="AB36" i="56"/>
  <c r="M11" i="56"/>
  <c r="AG11" i="56" s="1"/>
  <c r="N29" i="56"/>
  <c r="M42" i="56"/>
  <c r="L42" i="56"/>
  <c r="N42" i="56"/>
  <c r="N75" i="56"/>
  <c r="M75" i="56"/>
  <c r="L75" i="56"/>
  <c r="L77" i="56"/>
  <c r="N77" i="56"/>
  <c r="AX116" i="56"/>
  <c r="F116" i="56"/>
  <c r="G116" i="56" s="1"/>
  <c r="L70" i="56"/>
  <c r="M70" i="56"/>
  <c r="N5" i="56"/>
  <c r="M5" i="56"/>
  <c r="L5" i="56"/>
  <c r="U45" i="56"/>
  <c r="Q37" i="56"/>
  <c r="BA37" i="56" s="1"/>
  <c r="BB37" i="56" s="1"/>
  <c r="L73" i="56"/>
  <c r="M73" i="56"/>
  <c r="N73" i="56"/>
  <c r="M20" i="56"/>
  <c r="L20" i="56"/>
  <c r="Z76" i="56"/>
  <c r="AZ76" i="56" s="1"/>
  <c r="N90" i="56"/>
  <c r="Q51" i="56"/>
  <c r="BA51" i="56" s="1"/>
  <c r="BB51" i="56" s="1"/>
  <c r="AA43" i="56"/>
  <c r="P37" i="56"/>
  <c r="Q73" i="56"/>
  <c r="BA73" i="56" s="1"/>
  <c r="BB73" i="56" s="1"/>
  <c r="P124" i="56"/>
  <c r="S97" i="56"/>
  <c r="S93" i="56"/>
  <c r="AB44" i="56"/>
  <c r="L51" i="56"/>
  <c r="Z30" i="56"/>
  <c r="AZ30" i="56" s="1"/>
  <c r="N20" i="56"/>
  <c r="N81" i="56"/>
  <c r="AA40" i="56"/>
  <c r="V40" i="56"/>
  <c r="AY40" i="56" s="1"/>
  <c r="Z40" i="56"/>
  <c r="AZ40" i="56" s="1"/>
  <c r="AU40" i="56"/>
  <c r="U40" i="56"/>
  <c r="S40" i="56"/>
  <c r="Y40" i="56"/>
  <c r="AE40" i="56" a="1"/>
  <c r="AE40" i="56" s="1"/>
  <c r="M114" i="56"/>
  <c r="L114" i="56"/>
  <c r="M62" i="56"/>
  <c r="AG62" i="56" s="1"/>
  <c r="L62" i="56"/>
  <c r="N62" i="56"/>
  <c r="M30" i="56"/>
  <c r="L30" i="56"/>
  <c r="BB32" i="56"/>
  <c r="F3" i="56"/>
  <c r="G3" i="56" s="1"/>
  <c r="F27" i="56"/>
  <c r="G27" i="56" s="1"/>
  <c r="AH32" i="56"/>
  <c r="F35" i="56"/>
  <c r="G35" i="56" s="1"/>
  <c r="Y35" i="56" s="1"/>
  <c r="AH51" i="56"/>
  <c r="F129" i="56"/>
  <c r="G129" i="56" s="1"/>
  <c r="F82" i="56"/>
  <c r="G82" i="56" s="1"/>
  <c r="F72" i="56"/>
  <c r="G72" i="56" s="1"/>
  <c r="F11" i="56"/>
  <c r="G11" i="56" s="1"/>
  <c r="F113" i="56"/>
  <c r="G113" i="56" s="1"/>
  <c r="L44" i="55"/>
  <c r="M44" i="55"/>
  <c r="Q44" i="55"/>
  <c r="BA44" i="55" s="1"/>
  <c r="BB44" i="55" s="1"/>
  <c r="R44" i="55"/>
  <c r="P44" i="55"/>
  <c r="V44" i="55"/>
  <c r="AY44" i="55" s="1"/>
  <c r="N44" i="55"/>
  <c r="S44" i="55"/>
  <c r="M11" i="55"/>
  <c r="N11" i="55"/>
  <c r="L11" i="55"/>
  <c r="L68" i="55"/>
  <c r="N68" i="55"/>
  <c r="Y68" i="55"/>
  <c r="AB68" i="55"/>
  <c r="W68" i="55"/>
  <c r="M68" i="55"/>
  <c r="AA68" i="55"/>
  <c r="AA16" i="55"/>
  <c r="P16" i="55"/>
  <c r="Z16" i="55"/>
  <c r="AZ16" i="55" s="1"/>
  <c r="Q16" i="55"/>
  <c r="BA16" i="55" s="1"/>
  <c r="Y16" i="55"/>
  <c r="AB16" i="55"/>
  <c r="AU16" i="55"/>
  <c r="U16" i="55"/>
  <c r="W16" i="55"/>
  <c r="R16" i="55"/>
  <c r="S16" i="55"/>
  <c r="AE16" i="55" a="1"/>
  <c r="AE16" i="55" s="1"/>
  <c r="V16" i="55"/>
  <c r="AY16" i="55" s="1"/>
  <c r="M13" i="55"/>
  <c r="L13" i="55"/>
  <c r="U37" i="55"/>
  <c r="AB37" i="55"/>
  <c r="S37" i="55"/>
  <c r="Z37" i="55"/>
  <c r="AZ37" i="55" s="1"/>
  <c r="AA37" i="55"/>
  <c r="M40" i="55"/>
  <c r="AG40" i="55" s="1"/>
  <c r="L40" i="55"/>
  <c r="Z100" i="55"/>
  <c r="AZ100" i="55" s="1"/>
  <c r="R100" i="55"/>
  <c r="P100" i="55"/>
  <c r="V100" i="55"/>
  <c r="AY100" i="55" s="1"/>
  <c r="Z105" i="55"/>
  <c r="AZ105" i="55" s="1"/>
  <c r="M69" i="55"/>
  <c r="N69" i="55"/>
  <c r="AA81" i="55"/>
  <c r="R117" i="55"/>
  <c r="AA21" i="55"/>
  <c r="AB54" i="55"/>
  <c r="Q50" i="55"/>
  <c r="BA50" i="55" s="1"/>
  <c r="P105" i="55"/>
  <c r="P37" i="55"/>
  <c r="AB31" i="55"/>
  <c r="AB96" i="55"/>
  <c r="W96" i="55"/>
  <c r="U40" i="55"/>
  <c r="S35" i="55"/>
  <c r="Y35" i="55"/>
  <c r="R35" i="55"/>
  <c r="Y40" i="55"/>
  <c r="AA100" i="55"/>
  <c r="Z70" i="55"/>
  <c r="AZ70" i="55" s="1"/>
  <c r="L90" i="55"/>
  <c r="N96" i="55"/>
  <c r="M96" i="55"/>
  <c r="L96" i="55"/>
  <c r="N125" i="55"/>
  <c r="M125" i="55"/>
  <c r="N107" i="55"/>
  <c r="L107" i="55"/>
  <c r="M60" i="55"/>
  <c r="M36" i="55"/>
  <c r="AG36" i="55" s="1"/>
  <c r="L36" i="55"/>
  <c r="P12" i="55"/>
  <c r="Q12" i="55"/>
  <c r="BA12" i="55" s="1"/>
  <c r="BB12" i="55" s="1"/>
  <c r="M12" i="55"/>
  <c r="R12" i="55"/>
  <c r="L12" i="55"/>
  <c r="M14" i="55"/>
  <c r="N14" i="55"/>
  <c r="L14" i="55"/>
  <c r="W107" i="55"/>
  <c r="AE107" i="55" a="1"/>
  <c r="AE107" i="55" s="1"/>
  <c r="AA107" i="55"/>
  <c r="V107" i="55"/>
  <c r="AY107" i="55" s="1"/>
  <c r="R107" i="55"/>
  <c r="Z116" i="55"/>
  <c r="AZ116" i="55" s="1"/>
  <c r="V116" i="55"/>
  <c r="AY116" i="55" s="1"/>
  <c r="BB116" i="55" s="1"/>
  <c r="P81" i="55"/>
  <c r="S117" i="55"/>
  <c r="P21" i="55"/>
  <c r="U54" i="55"/>
  <c r="V50" i="55"/>
  <c r="AY50" i="55" s="1"/>
  <c r="R105" i="55"/>
  <c r="Q37" i="55"/>
  <c r="BA37" i="55" s="1"/>
  <c r="R119" i="55"/>
  <c r="W100" i="55"/>
  <c r="Y107" i="55"/>
  <c r="R96" i="55"/>
  <c r="U88" i="55"/>
  <c r="L69" i="55"/>
  <c r="Z40" i="55"/>
  <c r="AZ40" i="55" s="1"/>
  <c r="AB100" i="55"/>
  <c r="W15" i="55"/>
  <c r="Q15" i="55"/>
  <c r="BA15" i="55" s="1"/>
  <c r="BB15" i="55" s="1"/>
  <c r="AE15" i="55" a="1"/>
  <c r="AE15" i="55" s="1"/>
  <c r="U15" i="55"/>
  <c r="N112" i="55"/>
  <c r="M112" i="55"/>
  <c r="L114" i="55"/>
  <c r="N114" i="55"/>
  <c r="L82" i="55"/>
  <c r="N82" i="55"/>
  <c r="M67" i="55"/>
  <c r="L67" i="55"/>
  <c r="N27" i="55"/>
  <c r="L27" i="55"/>
  <c r="M27" i="55"/>
  <c r="N19" i="55"/>
  <c r="M19" i="55"/>
  <c r="S75" i="55"/>
  <c r="AA75" i="55"/>
  <c r="Z75" i="55"/>
  <c r="AZ75" i="55" s="1"/>
  <c r="Y75" i="55"/>
  <c r="U75" i="55"/>
  <c r="W75" i="55"/>
  <c r="Z81" i="55"/>
  <c r="AZ81" i="55" s="1"/>
  <c r="Y100" i="55"/>
  <c r="N92" i="55"/>
  <c r="M92" i="55"/>
  <c r="R67" i="55"/>
  <c r="Q67" i="55"/>
  <c r="BA67" i="55" s="1"/>
  <c r="Q81" i="55"/>
  <c r="BA81" i="55" s="1"/>
  <c r="BB81" i="55" s="1"/>
  <c r="AS117" i="55"/>
  <c r="AF117" i="55" s="1"/>
  <c r="AB21" i="55"/>
  <c r="V54" i="55"/>
  <c r="AY54" i="55" s="1"/>
  <c r="Y105" i="55"/>
  <c r="P30" i="55"/>
  <c r="Q30" i="55"/>
  <c r="BA30" i="55" s="1"/>
  <c r="BB30" i="55" s="1"/>
  <c r="P35" i="55"/>
  <c r="W35" i="55"/>
  <c r="Y115" i="55"/>
  <c r="V37" i="55"/>
  <c r="AY37" i="55" s="1"/>
  <c r="S100" i="55"/>
  <c r="M98" i="55"/>
  <c r="P107" i="55"/>
  <c r="N40" i="55"/>
  <c r="AB4" i="55"/>
  <c r="N4" i="55"/>
  <c r="R15" i="55"/>
  <c r="AB75" i="55"/>
  <c r="AA36" i="55"/>
  <c r="L3" i="55"/>
  <c r="U100" i="55"/>
  <c r="S24" i="55"/>
  <c r="W24" i="55"/>
  <c r="Z24" i="55"/>
  <c r="AZ24" i="55" s="1"/>
  <c r="Q24" i="55"/>
  <c r="BA24" i="55" s="1"/>
  <c r="P24" i="55"/>
  <c r="V68" i="55"/>
  <c r="AY68" i="55" s="1"/>
  <c r="U68" i="55"/>
  <c r="Z68" i="55"/>
  <c r="AZ68" i="55" s="1"/>
  <c r="AX73" i="55"/>
  <c r="AG73" i="55"/>
  <c r="F73" i="55"/>
  <c r="G73" i="55" s="1"/>
  <c r="AX57" i="55"/>
  <c r="AH57" i="55"/>
  <c r="AX49" i="55"/>
  <c r="AH49" i="55"/>
  <c r="AX41" i="55"/>
  <c r="F41" i="55"/>
  <c r="G41" i="55" s="1"/>
  <c r="AA41" i="55" s="1"/>
  <c r="AH41" i="55"/>
  <c r="AX25" i="55"/>
  <c r="AH25" i="55"/>
  <c r="F25" i="55"/>
  <c r="G25" i="55" s="1"/>
  <c r="AX17" i="55"/>
  <c r="AH17" i="55"/>
  <c r="F17" i="55"/>
  <c r="G17" i="55" s="1"/>
  <c r="M105" i="55"/>
  <c r="L105" i="55"/>
  <c r="N97" i="55"/>
  <c r="L97" i="55"/>
  <c r="L66" i="55"/>
  <c r="M66" i="55"/>
  <c r="L58" i="55"/>
  <c r="N58" i="55"/>
  <c r="M50" i="55"/>
  <c r="AG50" i="55" s="1"/>
  <c r="L50" i="55"/>
  <c r="P54" i="55"/>
  <c r="Z31" i="55"/>
  <c r="AZ31" i="55" s="1"/>
  <c r="AS88" i="55"/>
  <c r="AF88" i="55" s="1"/>
  <c r="Z88" i="55"/>
  <c r="AZ88" i="55" s="1"/>
  <c r="S88" i="55"/>
  <c r="Q88" i="55"/>
  <c r="BA88" i="55" s="1"/>
  <c r="L5" i="55"/>
  <c r="N5" i="55"/>
  <c r="M5" i="55"/>
  <c r="U67" i="55"/>
  <c r="AA67" i="55"/>
  <c r="R81" i="55"/>
  <c r="V117" i="55"/>
  <c r="AY117" i="55" s="1"/>
  <c r="U117" i="55"/>
  <c r="Y21" i="55"/>
  <c r="Q21" i="55"/>
  <c r="BA21" i="55" s="1"/>
  <c r="Z54" i="55"/>
  <c r="AZ54" i="55" s="1"/>
  <c r="BB54" i="55" s="1"/>
  <c r="Y54" i="55"/>
  <c r="S105" i="55"/>
  <c r="P28" i="55"/>
  <c r="S28" i="55"/>
  <c r="AE30" i="55" a="1"/>
  <c r="AE30" i="55" s="1"/>
  <c r="AA30" i="55"/>
  <c r="Z35" i="55"/>
  <c r="AZ35" i="55" s="1"/>
  <c r="U115" i="55"/>
  <c r="W37" i="55"/>
  <c r="N129" i="55"/>
  <c r="AA116" i="55"/>
  <c r="L112" i="55"/>
  <c r="AS100" i="55"/>
  <c r="AF100" i="55" s="1"/>
  <c r="Z107" i="55"/>
  <c r="AZ107" i="55" s="1"/>
  <c r="L83" i="55"/>
  <c r="W77" i="55"/>
  <c r="S77" i="55"/>
  <c r="AA88" i="55"/>
  <c r="L60" i="55"/>
  <c r="L28" i="55"/>
  <c r="W4" i="55"/>
  <c r="AB15" i="55"/>
  <c r="Q75" i="55"/>
  <c r="BA75" i="55" s="1"/>
  <c r="BB75" i="55" s="1"/>
  <c r="M3" i="55"/>
  <c r="AG3" i="55" s="1"/>
  <c r="L129" i="55"/>
  <c r="AB88" i="55"/>
  <c r="U22" i="55"/>
  <c r="AU22" i="55"/>
  <c r="AA22" i="55"/>
  <c r="W22" i="55"/>
  <c r="L24" i="55"/>
  <c r="M24" i="55"/>
  <c r="AG24" i="55" s="1"/>
  <c r="N47" i="55"/>
  <c r="M47" i="55"/>
  <c r="AX64" i="55"/>
  <c r="AH64" i="55"/>
  <c r="F64" i="55"/>
  <c r="G64" i="55" s="1"/>
  <c r="AX48" i="55"/>
  <c r="BB48" i="55" s="1"/>
  <c r="AH48" i="55"/>
  <c r="AX16" i="55"/>
  <c r="AH16" i="55"/>
  <c r="AX8" i="55"/>
  <c r="AH8" i="55"/>
  <c r="F8" i="55"/>
  <c r="G8" i="55" s="1"/>
  <c r="W81" i="55"/>
  <c r="Z21" i="55"/>
  <c r="AZ21" i="55" s="1"/>
  <c r="Y96" i="55"/>
  <c r="AA96" i="55"/>
  <c r="U96" i="55"/>
  <c r="AE96" i="55" a="1"/>
  <c r="AE96" i="55" s="1"/>
  <c r="N120" i="55"/>
  <c r="L120" i="55"/>
  <c r="M61" i="55"/>
  <c r="L61" i="55"/>
  <c r="W67" i="55"/>
  <c r="U81" i="55"/>
  <c r="AB81" i="55"/>
  <c r="Z117" i="55"/>
  <c r="AZ117" i="55" s="1"/>
  <c r="BB117" i="55" s="1"/>
  <c r="Y117" i="55"/>
  <c r="R21" i="55"/>
  <c r="W21" i="55"/>
  <c r="AA54" i="55"/>
  <c r="S54" i="55"/>
  <c r="AS105" i="55"/>
  <c r="AF105" i="55" s="1"/>
  <c r="Q92" i="55"/>
  <c r="BA92" i="55" s="1"/>
  <c r="BB92" i="55" s="1"/>
  <c r="V28" i="55"/>
  <c r="AY28" i="55" s="1"/>
  <c r="R30" i="55"/>
  <c r="S30" i="55"/>
  <c r="AU35" i="55"/>
  <c r="AV12" i="55" s="1"/>
  <c r="Z115" i="55"/>
  <c r="AZ115" i="55" s="1"/>
  <c r="Y37" i="55"/>
  <c r="Y127" i="55"/>
  <c r="Q127" i="55"/>
  <c r="BA127" i="55" s="1"/>
  <c r="BB127" i="55" s="1"/>
  <c r="U116" i="55"/>
  <c r="N98" i="55"/>
  <c r="Q107" i="55"/>
  <c r="BA107" i="55" s="1"/>
  <c r="BB107" i="55" s="1"/>
  <c r="P88" i="55"/>
  <c r="R56" i="55"/>
  <c r="Q56" i="55"/>
  <c r="BA56" i="55" s="1"/>
  <c r="AB56" i="55"/>
  <c r="V15" i="55"/>
  <c r="AY15" i="55" s="1"/>
  <c r="R75" i="55"/>
  <c r="AB36" i="55"/>
  <c r="S12" i="55"/>
  <c r="W40" i="55"/>
  <c r="P9" i="55"/>
  <c r="V9" i="55"/>
  <c r="AY9" i="55" s="1"/>
  <c r="BB9" i="55" s="1"/>
  <c r="Y9" i="55"/>
  <c r="W9" i="55"/>
  <c r="Q97" i="55"/>
  <c r="BA97" i="55" s="1"/>
  <c r="BB97" i="55" s="1"/>
  <c r="W97" i="55"/>
  <c r="V97" i="55"/>
  <c r="AY97" i="55" s="1"/>
  <c r="S97" i="55"/>
  <c r="U97" i="55"/>
  <c r="P97" i="55"/>
  <c r="AX79" i="55"/>
  <c r="F79" i="55"/>
  <c r="G79" i="55" s="1"/>
  <c r="AX31" i="55"/>
  <c r="AH31" i="55"/>
  <c r="N126" i="55"/>
  <c r="M126" i="55"/>
  <c r="L32" i="55"/>
  <c r="M32" i="55"/>
  <c r="N100" i="55"/>
  <c r="M100" i="55"/>
  <c r="S81" i="55"/>
  <c r="W117" i="55"/>
  <c r="U21" i="55"/>
  <c r="Q54" i="55"/>
  <c r="BA54" i="55" s="1"/>
  <c r="W105" i="55"/>
  <c r="AA92" i="55"/>
  <c r="V30" i="55"/>
  <c r="AY30" i="55" s="1"/>
  <c r="Z20" i="55"/>
  <c r="AZ20" i="55" s="1"/>
  <c r="Q35" i="55"/>
  <c r="BA35" i="55" s="1"/>
  <c r="AU37" i="55"/>
  <c r="M107" i="55"/>
  <c r="Q100" i="55"/>
  <c r="BA100" i="55" s="1"/>
  <c r="AB107" i="55"/>
  <c r="W115" i="55"/>
  <c r="V115" i="55"/>
  <c r="AY115" i="55" s="1"/>
  <c r="AB115" i="55"/>
  <c r="L88" i="55"/>
  <c r="L76" i="55"/>
  <c r="R88" i="55"/>
  <c r="L52" i="55"/>
  <c r="M82" i="55"/>
  <c r="Y4" i="55"/>
  <c r="AU15" i="55"/>
  <c r="AE75" i="55" a="1"/>
  <c r="AE75" i="55" s="1"/>
  <c r="V12" i="55"/>
  <c r="AY12" i="55" s="1"/>
  <c r="Y116" i="55"/>
  <c r="AA40" i="55"/>
  <c r="N61" i="55"/>
  <c r="M6" i="55"/>
  <c r="AG6" i="55" s="1"/>
  <c r="N6" i="55"/>
  <c r="Y36" i="55"/>
  <c r="Z36" i="55"/>
  <c r="AZ36" i="55" s="1"/>
  <c r="W36" i="55"/>
  <c r="R36" i="55"/>
  <c r="U36" i="55"/>
  <c r="AU40" i="55"/>
  <c r="P40" i="55"/>
  <c r="V40" i="55"/>
  <c r="AY40" i="55" s="1"/>
  <c r="AB40" i="55"/>
  <c r="AX126" i="55"/>
  <c r="F126" i="55"/>
  <c r="G126" i="55" s="1"/>
  <c r="AX102" i="55"/>
  <c r="F102" i="55"/>
  <c r="G102" i="55" s="1"/>
  <c r="AX78" i="55"/>
  <c r="F78" i="55"/>
  <c r="G78" i="55" s="1"/>
  <c r="AG8" i="55"/>
  <c r="F5" i="55"/>
  <c r="G5" i="55" s="1"/>
  <c r="AH13" i="55"/>
  <c r="AH45" i="55"/>
  <c r="F69" i="55"/>
  <c r="G69" i="55" s="1"/>
  <c r="AG56" i="55"/>
  <c r="AG25" i="55"/>
  <c r="BB2" i="55"/>
  <c r="F76" i="55"/>
  <c r="G76" i="55" s="1"/>
  <c r="F74" i="55"/>
  <c r="G74" i="55" s="1"/>
  <c r="Y127" i="54"/>
  <c r="AA127" i="54"/>
  <c r="P127" i="54"/>
  <c r="W127" i="54"/>
  <c r="S127" i="54"/>
  <c r="V127" i="54"/>
  <c r="AY127" i="54" s="1"/>
  <c r="AS127" i="54"/>
  <c r="AF127" i="54" s="1"/>
  <c r="U127" i="54"/>
  <c r="Z127" i="54"/>
  <c r="AZ127" i="54" s="1"/>
  <c r="Q127" i="54"/>
  <c r="BA127" i="54" s="1"/>
  <c r="R127" i="54"/>
  <c r="AB127" i="54"/>
  <c r="S119" i="54"/>
  <c r="N119" i="54"/>
  <c r="R119" i="54"/>
  <c r="M119" i="54"/>
  <c r="L119" i="54"/>
  <c r="Q119" i="54"/>
  <c r="BA119" i="54" s="1"/>
  <c r="BB119" i="54" s="1"/>
  <c r="V119" i="54"/>
  <c r="AY119" i="54" s="1"/>
  <c r="P119" i="54"/>
  <c r="N112" i="54"/>
  <c r="L112" i="54"/>
  <c r="M112" i="54"/>
  <c r="V112" i="54"/>
  <c r="AY112" i="54" s="1"/>
  <c r="L92" i="54"/>
  <c r="M92" i="54"/>
  <c r="U64" i="54"/>
  <c r="W64" i="54"/>
  <c r="U86" i="54"/>
  <c r="R112" i="54"/>
  <c r="R3" i="54"/>
  <c r="Z3" i="54"/>
  <c r="AZ3" i="54" s="1"/>
  <c r="AA10" i="54"/>
  <c r="Q124" i="54"/>
  <c r="BA124" i="54" s="1"/>
  <c r="U124" i="54"/>
  <c r="P123" i="54"/>
  <c r="W92" i="54"/>
  <c r="Y92" i="54"/>
  <c r="N64" i="54"/>
  <c r="U89" i="54"/>
  <c r="AU35" i="54"/>
  <c r="AA35" i="54"/>
  <c r="V35" i="54"/>
  <c r="AY35" i="54" s="1"/>
  <c r="Z35" i="54"/>
  <c r="AZ35" i="54" s="1"/>
  <c r="S35" i="54"/>
  <c r="P35" i="54"/>
  <c r="AB35" i="54"/>
  <c r="W35" i="54"/>
  <c r="AE35" i="54" a="1"/>
  <c r="AE35" i="54" s="1"/>
  <c r="M71" i="54"/>
  <c r="N71" i="54"/>
  <c r="W115" i="54"/>
  <c r="V115" i="54"/>
  <c r="AY115" i="54" s="1"/>
  <c r="AA115" i="54"/>
  <c r="Z115" i="54"/>
  <c r="AZ115" i="54" s="1"/>
  <c r="V116" i="54"/>
  <c r="AY116" i="54" s="1"/>
  <c r="M116" i="54"/>
  <c r="L116" i="54"/>
  <c r="N53" i="54"/>
  <c r="L53" i="54"/>
  <c r="M53" i="54"/>
  <c r="M45" i="54"/>
  <c r="AG45" i="54" s="1"/>
  <c r="N45" i="54"/>
  <c r="N37" i="54"/>
  <c r="M37" i="54"/>
  <c r="N29" i="54"/>
  <c r="L29" i="54"/>
  <c r="N5" i="54"/>
  <c r="L5" i="54"/>
  <c r="AX117" i="54"/>
  <c r="F117" i="54"/>
  <c r="G117" i="54" s="1"/>
  <c r="AX93" i="54"/>
  <c r="F93" i="54"/>
  <c r="G93" i="54" s="1"/>
  <c r="AX85" i="54"/>
  <c r="F85" i="54"/>
  <c r="G85" i="54" s="1"/>
  <c r="AX77" i="54"/>
  <c r="F77" i="54"/>
  <c r="G77" i="54" s="1"/>
  <c r="AA77" i="54" s="1"/>
  <c r="W61" i="54"/>
  <c r="S61" i="54"/>
  <c r="AU61" i="54"/>
  <c r="Q61" i="54"/>
  <c r="BA61" i="54" s="1"/>
  <c r="AA61" i="54"/>
  <c r="Z61" i="54"/>
  <c r="AZ61" i="54" s="1"/>
  <c r="AX45" i="54"/>
  <c r="F45" i="54"/>
  <c r="G45" i="54" s="1"/>
  <c r="AE45" i="54" s="1" a="1"/>
  <c r="AE45" i="54" s="1"/>
  <c r="AD45" i="54" s="1"/>
  <c r="AC45" i="54" s="1"/>
  <c r="AU29" i="54"/>
  <c r="AV105" i="54" s="1"/>
  <c r="AB29" i="54"/>
  <c r="R29" i="54"/>
  <c r="W29" i="54"/>
  <c r="Q29" i="54"/>
  <c r="BA29" i="54" s="1"/>
  <c r="V29" i="54"/>
  <c r="AY29" i="54" s="1"/>
  <c r="Z29" i="54"/>
  <c r="AZ29" i="54" s="1"/>
  <c r="AX21" i="54"/>
  <c r="F21" i="54"/>
  <c r="G21" i="54" s="1"/>
  <c r="U21" i="54" s="1"/>
  <c r="AX5" i="54"/>
  <c r="F5" i="54"/>
  <c r="G5" i="54" s="1"/>
  <c r="S3" i="54"/>
  <c r="N13" i="54"/>
  <c r="L13" i="54"/>
  <c r="M23" i="54"/>
  <c r="L23" i="54"/>
  <c r="N23" i="54"/>
  <c r="S84" i="54"/>
  <c r="M35" i="54"/>
  <c r="L35" i="54"/>
  <c r="W60" i="54"/>
  <c r="Z64" i="54"/>
  <c r="AZ64" i="54" s="1"/>
  <c r="S86" i="54"/>
  <c r="P86" i="54"/>
  <c r="P3" i="54"/>
  <c r="Y3" i="54"/>
  <c r="AB124" i="54"/>
  <c r="AA123" i="54"/>
  <c r="AB107" i="54"/>
  <c r="V92" i="54"/>
  <c r="AY92" i="54" s="1"/>
  <c r="V89" i="54"/>
  <c r="AY89" i="54" s="1"/>
  <c r="N35" i="54"/>
  <c r="Z7" i="54"/>
  <c r="AZ7" i="54" s="1"/>
  <c r="Y7" i="54"/>
  <c r="S7" i="54"/>
  <c r="AU7" i="54"/>
  <c r="R7" i="54"/>
  <c r="AE7" i="54" a="1"/>
  <c r="AE7" i="54" s="1"/>
  <c r="AA7" i="54"/>
  <c r="V7" i="54"/>
  <c r="AY7" i="54" s="1"/>
  <c r="AU9" i="54"/>
  <c r="V9" i="54"/>
  <c r="AY9" i="54" s="1"/>
  <c r="R9" i="54"/>
  <c r="Z9" i="54"/>
  <c r="AZ9" i="54" s="1"/>
  <c r="AB9" i="54"/>
  <c r="AA9" i="54"/>
  <c r="P9" i="54"/>
  <c r="W9" i="54"/>
  <c r="N46" i="54"/>
  <c r="M46" i="54"/>
  <c r="AG46" i="54" s="1"/>
  <c r="S49" i="54"/>
  <c r="Y49" i="54"/>
  <c r="W49" i="54"/>
  <c r="AU49" i="54"/>
  <c r="AB49" i="54"/>
  <c r="Q49" i="54"/>
  <c r="BA49" i="54" s="1"/>
  <c r="R49" i="54"/>
  <c r="AA49" i="54"/>
  <c r="N72" i="54"/>
  <c r="L72" i="54"/>
  <c r="AS75" i="54"/>
  <c r="AF75" i="54" s="1"/>
  <c r="Q75" i="54"/>
  <c r="BA75" i="54" s="1"/>
  <c r="W75" i="54"/>
  <c r="U75" i="54"/>
  <c r="V75" i="54"/>
  <c r="AY75" i="54" s="1"/>
  <c r="AB75" i="54"/>
  <c r="P75" i="54"/>
  <c r="N58" i="54"/>
  <c r="M58" i="54"/>
  <c r="L50" i="54"/>
  <c r="M50" i="54"/>
  <c r="L42" i="54"/>
  <c r="M42" i="54"/>
  <c r="AG42" i="54" s="1"/>
  <c r="M26" i="54"/>
  <c r="AG26" i="54" s="1"/>
  <c r="N26" i="54"/>
  <c r="M18" i="54"/>
  <c r="L18" i="54"/>
  <c r="L10" i="54"/>
  <c r="N10" i="54"/>
  <c r="AX90" i="54"/>
  <c r="F90" i="54"/>
  <c r="G90" i="54" s="1"/>
  <c r="AX74" i="54"/>
  <c r="F74" i="54"/>
  <c r="G74" i="54" s="1"/>
  <c r="Q74" i="54" s="1"/>
  <c r="BA74" i="54" s="1"/>
  <c r="AA58" i="54"/>
  <c r="S58" i="54"/>
  <c r="Y58" i="54"/>
  <c r="Z58" i="54"/>
  <c r="AZ58" i="54" s="1"/>
  <c r="U58" i="54"/>
  <c r="W58" i="54"/>
  <c r="V58" i="54"/>
  <c r="AY58" i="54" s="1"/>
  <c r="AX50" i="54"/>
  <c r="AH50" i="54"/>
  <c r="AX26" i="54"/>
  <c r="F26" i="54"/>
  <c r="G26" i="54" s="1"/>
  <c r="AX18" i="54"/>
  <c r="F18" i="54"/>
  <c r="G18" i="54" s="1"/>
  <c r="AX10" i="54"/>
  <c r="AH10" i="54"/>
  <c r="M65" i="54"/>
  <c r="AG65" i="54" s="1"/>
  <c r="L65" i="54"/>
  <c r="L84" i="54"/>
  <c r="N84" i="54"/>
  <c r="Q86" i="54"/>
  <c r="BA86" i="54" s="1"/>
  <c r="BB86" i="54" s="1"/>
  <c r="Y86" i="54"/>
  <c r="AU3" i="54"/>
  <c r="Z92" i="54"/>
  <c r="AZ92" i="54" s="1"/>
  <c r="BB92" i="54" s="1"/>
  <c r="N11" i="54"/>
  <c r="Y11" i="54"/>
  <c r="Z11" i="54"/>
  <c r="AZ11" i="54" s="1"/>
  <c r="L11" i="54"/>
  <c r="V11" i="54"/>
  <c r="AY11" i="54" s="1"/>
  <c r="BB11" i="54" s="1"/>
  <c r="U11" i="54"/>
  <c r="AA11" i="54"/>
  <c r="V51" i="54"/>
  <c r="AY51" i="54" s="1"/>
  <c r="Y51" i="54"/>
  <c r="AE51" i="54" a="1"/>
  <c r="AE51" i="54" s="1"/>
  <c r="W51" i="54"/>
  <c r="S51" i="54"/>
  <c r="AB51" i="54"/>
  <c r="AU51" i="54"/>
  <c r="AA51" i="54"/>
  <c r="Z51" i="54"/>
  <c r="AZ51" i="54" s="1"/>
  <c r="N2" i="54"/>
  <c r="L2" i="54"/>
  <c r="M122" i="54"/>
  <c r="L122" i="54"/>
  <c r="M107" i="54"/>
  <c r="L107" i="54"/>
  <c r="AB65" i="54"/>
  <c r="S23" i="54"/>
  <c r="V86" i="54"/>
  <c r="AY86" i="54" s="1"/>
  <c r="Z86" i="54"/>
  <c r="AZ86" i="54" s="1"/>
  <c r="U3" i="54"/>
  <c r="AU10" i="54"/>
  <c r="W124" i="54"/>
  <c r="AS124" i="54"/>
  <c r="AF124" i="54" s="1"/>
  <c r="S99" i="54"/>
  <c r="AE84" i="54" a="1"/>
  <c r="AE84" i="54" s="1"/>
  <c r="N65" i="54"/>
  <c r="N114" i="54"/>
  <c r="S107" i="54"/>
  <c r="R107" i="54"/>
  <c r="Z107" i="54"/>
  <c r="AZ107" i="54" s="1"/>
  <c r="Y109" i="54"/>
  <c r="R109" i="54"/>
  <c r="AS109" i="54"/>
  <c r="AF109" i="54" s="1"/>
  <c r="M97" i="54"/>
  <c r="L97" i="54"/>
  <c r="M89" i="54"/>
  <c r="N89" i="54"/>
  <c r="N81" i="54"/>
  <c r="L81" i="54"/>
  <c r="M73" i="54"/>
  <c r="L73" i="54"/>
  <c r="N73" i="54"/>
  <c r="M17" i="54"/>
  <c r="AG17" i="54" s="1"/>
  <c r="L17" i="54"/>
  <c r="U65" i="54"/>
  <c r="AA65" i="54"/>
  <c r="W86" i="54"/>
  <c r="V3" i="54"/>
  <c r="AY3" i="54" s="1"/>
  <c r="N92" i="54"/>
  <c r="AA70" i="54"/>
  <c r="W70" i="54"/>
  <c r="M87" i="54"/>
  <c r="N87" i="54"/>
  <c r="L87" i="54"/>
  <c r="Q89" i="54"/>
  <c r="BA89" i="54" s="1"/>
  <c r="BB89" i="54" s="1"/>
  <c r="P89" i="54"/>
  <c r="AA89" i="54"/>
  <c r="AE89" i="54" a="1"/>
  <c r="AE89" i="54" s="1"/>
  <c r="W89" i="54"/>
  <c r="S89" i="54"/>
  <c r="Y89" i="54"/>
  <c r="U123" i="54"/>
  <c r="V123" i="54"/>
  <c r="AY123" i="54" s="1"/>
  <c r="AS123" i="54"/>
  <c r="AF123" i="54" s="1"/>
  <c r="L104" i="54"/>
  <c r="M104" i="54"/>
  <c r="M60" i="54"/>
  <c r="AG60" i="54" s="1"/>
  <c r="L60" i="54"/>
  <c r="W65" i="54"/>
  <c r="V65" i="54"/>
  <c r="AY65" i="54" s="1"/>
  <c r="V23" i="54"/>
  <c r="AY23" i="54" s="1"/>
  <c r="AA86" i="54"/>
  <c r="P104" i="54"/>
  <c r="Q3" i="54"/>
  <c r="BA3" i="54" s="1"/>
  <c r="BB3" i="54" s="1"/>
  <c r="W10" i="54"/>
  <c r="P124" i="54"/>
  <c r="Y123" i="54"/>
  <c r="S123" i="54"/>
  <c r="M13" i="54"/>
  <c r="AG13" i="54" s="1"/>
  <c r="M84" i="54"/>
  <c r="Y19" i="54"/>
  <c r="V19" i="54"/>
  <c r="AY19" i="54" s="1"/>
  <c r="U19" i="54"/>
  <c r="AB19" i="54"/>
  <c r="Q19" i="54"/>
  <c r="BA19" i="54" s="1"/>
  <c r="BB19" i="54" s="1"/>
  <c r="W19" i="54"/>
  <c r="Z19" i="54"/>
  <c r="AZ19" i="54" s="1"/>
  <c r="N31" i="54"/>
  <c r="AA31" i="54"/>
  <c r="V31" i="54"/>
  <c r="AY31" i="54" s="1"/>
  <c r="BB31" i="54" s="1"/>
  <c r="Z31" i="54"/>
  <c r="AZ31" i="54" s="1"/>
  <c r="U31" i="54"/>
  <c r="N38" i="54"/>
  <c r="P38" i="54"/>
  <c r="M38" i="54"/>
  <c r="L38" i="54"/>
  <c r="S38" i="54"/>
  <c r="M57" i="54"/>
  <c r="N57" i="54"/>
  <c r="N85" i="54"/>
  <c r="L85" i="54"/>
  <c r="M55" i="54"/>
  <c r="L55" i="54"/>
  <c r="M47" i="54"/>
  <c r="N47" i="54"/>
  <c r="N7" i="54"/>
  <c r="L7" i="54"/>
  <c r="AX103" i="54"/>
  <c r="F103" i="54"/>
  <c r="G103" i="54" s="1"/>
  <c r="AX95" i="54"/>
  <c r="F95" i="54"/>
  <c r="G95" i="54" s="1"/>
  <c r="AX63" i="54"/>
  <c r="AH63" i="54"/>
  <c r="F63" i="54"/>
  <c r="G63" i="54" s="1"/>
  <c r="AX55" i="54"/>
  <c r="AH55" i="54"/>
  <c r="F55" i="54"/>
  <c r="G55" i="54" s="1"/>
  <c r="Y76" i="54"/>
  <c r="AB76" i="54"/>
  <c r="Y65" i="54"/>
  <c r="AB64" i="54"/>
  <c r="AA3" i="54"/>
  <c r="Y10" i="54"/>
  <c r="Z124" i="54"/>
  <c r="AZ124" i="54" s="1"/>
  <c r="W123" i="54"/>
  <c r="AA107" i="54"/>
  <c r="AA76" i="54"/>
  <c r="M2" i="54"/>
  <c r="N54" i="54"/>
  <c r="L64" i="54"/>
  <c r="AU50" i="54"/>
  <c r="U50" i="54"/>
  <c r="Q50" i="54"/>
  <c r="BA50" i="54" s="1"/>
  <c r="AA50" i="54"/>
  <c r="Z50" i="54"/>
  <c r="AZ50" i="54" s="1"/>
  <c r="V50" i="54"/>
  <c r="AY50" i="54" s="1"/>
  <c r="P50" i="54"/>
  <c r="AE50" i="54" a="1"/>
  <c r="AE50" i="54" s="1"/>
  <c r="Z52" i="54"/>
  <c r="AZ52" i="54" s="1"/>
  <c r="Y52" i="54"/>
  <c r="U52" i="54"/>
  <c r="AE52" i="54" a="1"/>
  <c r="AE52" i="54" s="1"/>
  <c r="R52" i="54"/>
  <c r="AB52" i="54"/>
  <c r="V52" i="54"/>
  <c r="AY52" i="54" s="1"/>
  <c r="AU52" i="54"/>
  <c r="AA52" i="54"/>
  <c r="P92" i="54"/>
  <c r="AS92" i="54"/>
  <c r="AF92" i="54" s="1"/>
  <c r="S92" i="54"/>
  <c r="AA92" i="54"/>
  <c r="AB92" i="54"/>
  <c r="R92" i="54"/>
  <c r="W99" i="54"/>
  <c r="P99" i="54"/>
  <c r="V99" i="54"/>
  <c r="AY99" i="54" s="1"/>
  <c r="V101" i="54"/>
  <c r="AY101" i="54" s="1"/>
  <c r="AA101" i="54"/>
  <c r="W101" i="54"/>
  <c r="R101" i="54"/>
  <c r="AB101" i="54"/>
  <c r="Z101" i="54"/>
  <c r="AZ101" i="54" s="1"/>
  <c r="U101" i="54"/>
  <c r="F125" i="54"/>
  <c r="G125" i="54" s="1"/>
  <c r="M86" i="54"/>
  <c r="L86" i="54"/>
  <c r="N78" i="54"/>
  <c r="L78" i="54"/>
  <c r="L70" i="54"/>
  <c r="M70" i="54"/>
  <c r="N70" i="54"/>
  <c r="U62" i="54"/>
  <c r="W62" i="54"/>
  <c r="M62" i="54"/>
  <c r="AG62" i="54" s="1"/>
  <c r="V62" i="54"/>
  <c r="AY62" i="54" s="1"/>
  <c r="BB62" i="54" s="1"/>
  <c r="N62" i="54"/>
  <c r="Z62" i="54"/>
  <c r="AZ62" i="54" s="1"/>
  <c r="AB62" i="54"/>
  <c r="AH49" i="54"/>
  <c r="F73" i="54"/>
  <c r="G73" i="54" s="1"/>
  <c r="F81" i="54"/>
  <c r="G81" i="54" s="1"/>
  <c r="Y31" i="54"/>
  <c r="AH65" i="54"/>
  <c r="AH9" i="54"/>
  <c r="N24" i="54"/>
  <c r="AG16" i="54"/>
  <c r="Z93" i="54"/>
  <c r="AZ93" i="54" s="1"/>
  <c r="AE125" i="53" a="1"/>
  <c r="AE125" i="53" s="1"/>
  <c r="V125" i="53"/>
  <c r="AY125" i="53" s="1"/>
  <c r="R125" i="53"/>
  <c r="U125" i="53"/>
  <c r="AA125" i="53"/>
  <c r="S125" i="53"/>
  <c r="Z125" i="53"/>
  <c r="AZ125" i="53" s="1"/>
  <c r="Q125" i="53"/>
  <c r="BA125" i="53" s="1"/>
  <c r="BB125" i="53" s="1"/>
  <c r="AB125" i="53"/>
  <c r="Y125" i="53"/>
  <c r="W125" i="53"/>
  <c r="P125" i="53"/>
  <c r="V80" i="53"/>
  <c r="AY80" i="53" s="1"/>
  <c r="U80" i="53"/>
  <c r="AA80" i="53"/>
  <c r="Y80" i="53"/>
  <c r="Q80" i="53"/>
  <c r="BA80" i="53" s="1"/>
  <c r="BB80" i="53" s="1"/>
  <c r="W80" i="53"/>
  <c r="P80" i="53"/>
  <c r="AB80" i="53"/>
  <c r="R80" i="53"/>
  <c r="S80" i="53"/>
  <c r="AE80" i="53" a="1"/>
  <c r="AE80" i="53" s="1"/>
  <c r="Z80" i="53"/>
  <c r="AZ80" i="53" s="1"/>
  <c r="Y119" i="53"/>
  <c r="P119" i="53"/>
  <c r="V119" i="53"/>
  <c r="AY119" i="53" s="1"/>
  <c r="AB119" i="53"/>
  <c r="U119" i="53"/>
  <c r="W119" i="53"/>
  <c r="AS119" i="53"/>
  <c r="AF119" i="53" s="1"/>
  <c r="Z119" i="53"/>
  <c r="AZ119" i="53" s="1"/>
  <c r="S119" i="53"/>
  <c r="AA119" i="53"/>
  <c r="Q119" i="53"/>
  <c r="BA119" i="53" s="1"/>
  <c r="R119" i="53"/>
  <c r="M9" i="53"/>
  <c r="L9" i="53"/>
  <c r="Y63" i="53"/>
  <c r="S63" i="53"/>
  <c r="Z63" i="53"/>
  <c r="AZ63" i="53" s="1"/>
  <c r="V63" i="53"/>
  <c r="AY63" i="53" s="1"/>
  <c r="AA63" i="53"/>
  <c r="P63" i="53"/>
  <c r="W63" i="53"/>
  <c r="U81" i="53"/>
  <c r="Y107" i="53"/>
  <c r="Z105" i="53"/>
  <c r="AZ105" i="53" s="1"/>
  <c r="AS105" i="53"/>
  <c r="AF105" i="53" s="1"/>
  <c r="M100" i="53"/>
  <c r="R63" i="53"/>
  <c r="Q63" i="53"/>
  <c r="BA63" i="53" s="1"/>
  <c r="BB63" i="53" s="1"/>
  <c r="U4" i="53"/>
  <c r="AA4" i="53"/>
  <c r="S4" i="53"/>
  <c r="R4" i="53"/>
  <c r="W4" i="53"/>
  <c r="P4" i="53"/>
  <c r="V4" i="53"/>
  <c r="AY4" i="53" s="1"/>
  <c r="AU4" i="53"/>
  <c r="Y4" i="53"/>
  <c r="Q13" i="53"/>
  <c r="BA13" i="53" s="1"/>
  <c r="BB13" i="53" s="1"/>
  <c r="N13" i="53"/>
  <c r="L13" i="53"/>
  <c r="V13" i="53"/>
  <c r="AY13" i="53" s="1"/>
  <c r="S13" i="53"/>
  <c r="N27" i="53"/>
  <c r="M27" i="53"/>
  <c r="Q48" i="53"/>
  <c r="BA48" i="53" s="1"/>
  <c r="BB48" i="53" s="1"/>
  <c r="AE48" i="53" a="1"/>
  <c r="AE48" i="53" s="1"/>
  <c r="AA48" i="53"/>
  <c r="AU48" i="53"/>
  <c r="V48" i="53"/>
  <c r="AY48" i="53" s="1"/>
  <c r="S48" i="53"/>
  <c r="AB48" i="53"/>
  <c r="W48" i="53"/>
  <c r="R48" i="53"/>
  <c r="W53" i="53"/>
  <c r="P53" i="53"/>
  <c r="R53" i="53"/>
  <c r="Z53" i="53"/>
  <c r="AZ53" i="53" s="1"/>
  <c r="U53" i="53"/>
  <c r="V53" i="53"/>
  <c r="AY53" i="53" s="1"/>
  <c r="AU53" i="53"/>
  <c r="AB53" i="53"/>
  <c r="R74" i="53"/>
  <c r="Q74" i="53"/>
  <c r="BA74" i="53" s="1"/>
  <c r="BB74" i="53" s="1"/>
  <c r="V74" i="53"/>
  <c r="AY74" i="53" s="1"/>
  <c r="U74" i="53"/>
  <c r="Z74" i="53"/>
  <c r="AZ74" i="53" s="1"/>
  <c r="Y74" i="53"/>
  <c r="M77" i="53"/>
  <c r="L77" i="53"/>
  <c r="N77" i="53"/>
  <c r="N69" i="53"/>
  <c r="L69" i="53"/>
  <c r="L54" i="53"/>
  <c r="N54" i="53"/>
  <c r="L46" i="53"/>
  <c r="M46" i="53"/>
  <c r="L39" i="53"/>
  <c r="N39" i="53"/>
  <c r="S15" i="53"/>
  <c r="AU15" i="53"/>
  <c r="AB15" i="53"/>
  <c r="AE15" i="53" a="1"/>
  <c r="AE15" i="53" s="1"/>
  <c r="W15" i="53"/>
  <c r="U15" i="53"/>
  <c r="AA15" i="53"/>
  <c r="V15" i="53"/>
  <c r="AY15" i="53" s="1"/>
  <c r="Q15" i="53"/>
  <c r="BA15" i="53" s="1"/>
  <c r="BB15" i="53" s="1"/>
  <c r="Z15" i="53"/>
  <c r="AZ15" i="53" s="1"/>
  <c r="R67" i="53"/>
  <c r="U67" i="53"/>
  <c r="P67" i="53"/>
  <c r="Q67" i="53"/>
  <c r="BA67" i="53" s="1"/>
  <c r="W67" i="53"/>
  <c r="AB67" i="53"/>
  <c r="AA67" i="53"/>
  <c r="AX38" i="53"/>
  <c r="F38" i="53"/>
  <c r="G38" i="53" s="1"/>
  <c r="AA81" i="53"/>
  <c r="N114" i="53"/>
  <c r="W114" i="53"/>
  <c r="L107" i="53"/>
  <c r="S93" i="53"/>
  <c r="AU63" i="53"/>
  <c r="AV81" i="53" s="1"/>
  <c r="A81" i="53" s="1"/>
  <c r="S71" i="53"/>
  <c r="BB70" i="53"/>
  <c r="AH15" i="53"/>
  <c r="AA51" i="53"/>
  <c r="P51" i="53"/>
  <c r="Y51" i="53"/>
  <c r="U51" i="53"/>
  <c r="V51" i="53"/>
  <c r="AY51" i="53" s="1"/>
  <c r="AU51" i="53"/>
  <c r="W51" i="53"/>
  <c r="Q60" i="53"/>
  <c r="BA60" i="53" s="1"/>
  <c r="U60" i="53"/>
  <c r="V60" i="53"/>
  <c r="AY60" i="53" s="1"/>
  <c r="Z60" i="53"/>
  <c r="AZ60" i="53" s="1"/>
  <c r="AE60" i="53" a="1"/>
  <c r="AE60" i="53" s="1"/>
  <c r="P60" i="53"/>
  <c r="R60" i="53"/>
  <c r="AU60" i="53"/>
  <c r="S60" i="53"/>
  <c r="AA60" i="53"/>
  <c r="AA102" i="53"/>
  <c r="Z102" i="53"/>
  <c r="AZ102" i="53" s="1"/>
  <c r="P102" i="53"/>
  <c r="Q102" i="53"/>
  <c r="BA102" i="53" s="1"/>
  <c r="Y102" i="53"/>
  <c r="V102" i="53"/>
  <c r="AY102" i="53" s="1"/>
  <c r="W108" i="53"/>
  <c r="AE108" i="53" a="1"/>
  <c r="AE108" i="53" s="1"/>
  <c r="AB108" i="53"/>
  <c r="Y108" i="53"/>
  <c r="L129" i="53"/>
  <c r="M129" i="53"/>
  <c r="L29" i="53"/>
  <c r="N29" i="53"/>
  <c r="M29" i="53"/>
  <c r="M21" i="53"/>
  <c r="L21" i="53"/>
  <c r="N21" i="53"/>
  <c r="N5" i="53"/>
  <c r="M5" i="53"/>
  <c r="AG5" i="53" s="1"/>
  <c r="AX124" i="53"/>
  <c r="F124" i="53"/>
  <c r="G124" i="53" s="1"/>
  <c r="AX116" i="53"/>
  <c r="F116" i="53"/>
  <c r="G116" i="53" s="1"/>
  <c r="AX109" i="53"/>
  <c r="F109" i="53"/>
  <c r="G109" i="53" s="1"/>
  <c r="AX77" i="53"/>
  <c r="F77" i="53"/>
  <c r="G77" i="53" s="1"/>
  <c r="W77" i="53" s="1"/>
  <c r="AX61" i="53"/>
  <c r="F61" i="53"/>
  <c r="G61" i="53" s="1"/>
  <c r="AX53" i="53"/>
  <c r="AH53" i="53"/>
  <c r="AX29" i="53"/>
  <c r="AH29" i="53"/>
  <c r="F29" i="53"/>
  <c r="G29" i="53" s="1"/>
  <c r="Y29" i="53" s="1"/>
  <c r="AX14" i="53"/>
  <c r="F14" i="53"/>
  <c r="G14" i="53" s="1"/>
  <c r="AX6" i="53"/>
  <c r="F6" i="53"/>
  <c r="G6" i="53" s="1"/>
  <c r="Z69" i="53"/>
  <c r="AZ69" i="53" s="1"/>
  <c r="W69" i="53"/>
  <c r="AA69" i="53"/>
  <c r="V69" i="53"/>
  <c r="AY69" i="53" s="1"/>
  <c r="BB69" i="53" s="1"/>
  <c r="Y69" i="53"/>
  <c r="U69" i="53"/>
  <c r="S69" i="53"/>
  <c r="M122" i="53"/>
  <c r="L122" i="53"/>
  <c r="AX7" i="53"/>
  <c r="AH7" i="53"/>
  <c r="P27" i="53"/>
  <c r="Z81" i="53"/>
  <c r="AZ81" i="53" s="1"/>
  <c r="R81" i="53"/>
  <c r="W107" i="53"/>
  <c r="W31" i="53"/>
  <c r="U31" i="53"/>
  <c r="W24" i="53"/>
  <c r="R24" i="53"/>
  <c r="U41" i="53"/>
  <c r="Y28" i="53"/>
  <c r="Q37" i="53"/>
  <c r="BA37" i="53" s="1"/>
  <c r="W37" i="53"/>
  <c r="R105" i="53"/>
  <c r="P108" i="53"/>
  <c r="P93" i="53"/>
  <c r="W74" i="53"/>
  <c r="P69" i="53"/>
  <c r="P48" i="53"/>
  <c r="F45" i="53"/>
  <c r="G45" i="53" s="1"/>
  <c r="AH61" i="53"/>
  <c r="Y15" i="53"/>
  <c r="M13" i="53"/>
  <c r="Q54" i="53"/>
  <c r="BA54" i="53" s="1"/>
  <c r="AB54" i="53"/>
  <c r="U54" i="53"/>
  <c r="Z54" i="53"/>
  <c r="AZ54" i="53" s="1"/>
  <c r="V54" i="53"/>
  <c r="AY54" i="53" s="1"/>
  <c r="S54" i="53"/>
  <c r="R54" i="53"/>
  <c r="M104" i="53"/>
  <c r="L104" i="53"/>
  <c r="N82" i="53"/>
  <c r="M82" i="53"/>
  <c r="L82" i="53"/>
  <c r="L74" i="53"/>
  <c r="N74" i="53"/>
  <c r="N66" i="53"/>
  <c r="L66" i="53"/>
  <c r="M66" i="53"/>
  <c r="M59" i="53"/>
  <c r="L59" i="53"/>
  <c r="M43" i="53"/>
  <c r="L43" i="53"/>
  <c r="AB36" i="53"/>
  <c r="W36" i="53"/>
  <c r="Z36" i="53"/>
  <c r="AZ36" i="53" s="1"/>
  <c r="M12" i="53"/>
  <c r="L12" i="53"/>
  <c r="AX123" i="53"/>
  <c r="F123" i="53"/>
  <c r="G123" i="53" s="1"/>
  <c r="AX115" i="53"/>
  <c r="F115" i="53"/>
  <c r="G115" i="53" s="1"/>
  <c r="AX100" i="53"/>
  <c r="F100" i="53"/>
  <c r="G100" i="53" s="1"/>
  <c r="AX76" i="53"/>
  <c r="F76" i="53"/>
  <c r="G76" i="53" s="1"/>
  <c r="AX60" i="53"/>
  <c r="AH60" i="53"/>
  <c r="AA71" i="53"/>
  <c r="V71" i="53"/>
  <c r="AY71" i="53" s="1"/>
  <c r="Y71" i="53"/>
  <c r="Q71" i="53"/>
  <c r="BA71" i="53" s="1"/>
  <c r="P71" i="53"/>
  <c r="Z71" i="53"/>
  <c r="AZ71" i="53" s="1"/>
  <c r="N92" i="53"/>
  <c r="L92" i="53"/>
  <c r="U107" i="53"/>
  <c r="R27" i="53"/>
  <c r="Y81" i="53"/>
  <c r="AB81" i="53"/>
  <c r="S107" i="53"/>
  <c r="V107" i="53"/>
  <c r="AY107" i="53" s="1"/>
  <c r="Y31" i="53"/>
  <c r="U24" i="53"/>
  <c r="AB24" i="53"/>
  <c r="W41" i="53"/>
  <c r="P28" i="53"/>
  <c r="Q28" i="53"/>
  <c r="BA28" i="53" s="1"/>
  <c r="R37" i="53"/>
  <c r="AU37" i="53"/>
  <c r="W105" i="53"/>
  <c r="Z108" i="53"/>
  <c r="AZ108" i="53" s="1"/>
  <c r="U102" i="53"/>
  <c r="AE63" i="53" a="1"/>
  <c r="AE63" i="53" s="1"/>
  <c r="P74" i="53"/>
  <c r="W71" i="53"/>
  <c r="AB69" i="53"/>
  <c r="S67" i="53"/>
  <c r="Y53" i="53"/>
  <c r="Z48" i="53"/>
  <c r="AZ48" i="53" s="1"/>
  <c r="R51" i="53"/>
  <c r="AH45" i="53"/>
  <c r="P15" i="53"/>
  <c r="L30" i="53"/>
  <c r="N30" i="53"/>
  <c r="M30" i="53"/>
  <c r="N127" i="53"/>
  <c r="M127" i="53"/>
  <c r="N97" i="53"/>
  <c r="L97" i="53"/>
  <c r="N89" i="53"/>
  <c r="L89" i="53"/>
  <c r="M81" i="53"/>
  <c r="L81" i="53"/>
  <c r="L65" i="53"/>
  <c r="N65" i="53"/>
  <c r="N58" i="53"/>
  <c r="M58" i="53"/>
  <c r="L50" i="53"/>
  <c r="N50" i="53"/>
  <c r="L42" i="53"/>
  <c r="N42" i="53"/>
  <c r="M42" i="53"/>
  <c r="M35" i="53"/>
  <c r="AG35" i="53" s="1"/>
  <c r="N35" i="53"/>
  <c r="L35" i="53"/>
  <c r="P35" i="53"/>
  <c r="Y35" i="53"/>
  <c r="V35" i="53"/>
  <c r="AY35" i="53" s="1"/>
  <c r="W35" i="53"/>
  <c r="AB35" i="53"/>
  <c r="R35" i="53"/>
  <c r="Q93" i="53"/>
  <c r="BA93" i="53" s="1"/>
  <c r="Y93" i="53"/>
  <c r="AA93" i="53"/>
  <c r="AB93" i="53"/>
  <c r="AE93" i="53" a="1"/>
  <c r="AE93" i="53" s="1"/>
  <c r="V93" i="53"/>
  <c r="AY93" i="53" s="1"/>
  <c r="W93" i="53"/>
  <c r="V114" i="53"/>
  <c r="AY114" i="53" s="1"/>
  <c r="BB114" i="53" s="1"/>
  <c r="L114" i="53"/>
  <c r="U114" i="53"/>
  <c r="AX30" i="53"/>
  <c r="AH30" i="53"/>
  <c r="F30" i="53"/>
  <c r="G30" i="53" s="1"/>
  <c r="AB105" i="53"/>
  <c r="V27" i="53"/>
  <c r="AY27" i="53" s="1"/>
  <c r="AE81" i="53" a="1"/>
  <c r="AE81" i="53" s="1"/>
  <c r="V81" i="53"/>
  <c r="AY81" i="53" s="1"/>
  <c r="Y39" i="53"/>
  <c r="Z107" i="53"/>
  <c r="AZ107" i="53" s="1"/>
  <c r="AE107" i="53" a="1"/>
  <c r="AE107" i="53" s="1"/>
  <c r="Q31" i="53"/>
  <c r="BA31" i="53" s="1"/>
  <c r="BB31" i="53" s="1"/>
  <c r="Y24" i="53"/>
  <c r="V41" i="53"/>
  <c r="AY41" i="53" s="1"/>
  <c r="BB41" i="53" s="1"/>
  <c r="Y41" i="53"/>
  <c r="R28" i="53"/>
  <c r="AA28" i="53"/>
  <c r="S37" i="53"/>
  <c r="Y105" i="53"/>
  <c r="L100" i="53"/>
  <c r="AB102" i="53"/>
  <c r="M69" i="53"/>
  <c r="U63" i="53"/>
  <c r="AE74" i="53" a="1"/>
  <c r="AE74" i="53" s="1"/>
  <c r="Y67" i="53"/>
  <c r="AA53" i="53"/>
  <c r="U48" i="53"/>
  <c r="S51" i="53"/>
  <c r="AH37" i="53"/>
  <c r="AB63" i="53"/>
  <c r="R15" i="53"/>
  <c r="AH6" i="53"/>
  <c r="N9" i="53"/>
  <c r="AB4" i="53"/>
  <c r="L5" i="53"/>
  <c r="S53" i="53"/>
  <c r="M54" i="53"/>
  <c r="AH38" i="53"/>
  <c r="L52" i="53"/>
  <c r="N52" i="53"/>
  <c r="U70" i="53"/>
  <c r="P70" i="53"/>
  <c r="Q70" i="53"/>
  <c r="BA70" i="53" s="1"/>
  <c r="W70" i="53"/>
  <c r="AB70" i="53"/>
  <c r="AA70" i="53"/>
  <c r="P75" i="53"/>
  <c r="V75" i="53"/>
  <c r="AY75" i="53" s="1"/>
  <c r="L75" i="53"/>
  <c r="R75" i="53"/>
  <c r="Q75" i="53"/>
  <c r="BA75" i="53" s="1"/>
  <c r="BB75" i="53" s="1"/>
  <c r="L118" i="53"/>
  <c r="N118" i="53"/>
  <c r="L111" i="53"/>
  <c r="N111" i="53"/>
  <c r="L103" i="53"/>
  <c r="Y103" i="53"/>
  <c r="U103" i="53"/>
  <c r="M103" i="53"/>
  <c r="AB103" i="53"/>
  <c r="L88" i="53"/>
  <c r="N88" i="53"/>
  <c r="M88" i="53"/>
  <c r="AA34" i="53"/>
  <c r="L34" i="53"/>
  <c r="M34" i="53"/>
  <c r="AG34" i="53" s="1"/>
  <c r="V34" i="53"/>
  <c r="AY34" i="53" s="1"/>
  <c r="U34" i="53"/>
  <c r="P81" i="53"/>
  <c r="W81" i="53"/>
  <c r="U39" i="53"/>
  <c r="AB39" i="53"/>
  <c r="P107" i="53"/>
  <c r="Q107" i="53"/>
  <c r="BA107" i="53" s="1"/>
  <c r="AA31" i="53"/>
  <c r="Z24" i="53"/>
  <c r="AZ24" i="53" s="1"/>
  <c r="Z41" i="53"/>
  <c r="AZ41" i="53" s="1"/>
  <c r="AU41" i="53"/>
  <c r="AV35" i="53" s="1"/>
  <c r="V28" i="53"/>
  <c r="AY28" i="53" s="1"/>
  <c r="S28" i="53"/>
  <c r="V37" i="53"/>
  <c r="AY37" i="53" s="1"/>
  <c r="P105" i="53"/>
  <c r="V105" i="53"/>
  <c r="AY105" i="53" s="1"/>
  <c r="Q46" i="53"/>
  <c r="BA46" i="53" s="1"/>
  <c r="BB46" i="53" s="1"/>
  <c r="R46" i="53"/>
  <c r="AB114" i="53"/>
  <c r="Q108" i="53"/>
  <c r="BA108" i="53" s="1"/>
  <c r="BB108" i="53" s="1"/>
  <c r="R102" i="53"/>
  <c r="U93" i="53"/>
  <c r="U71" i="53"/>
  <c r="Q69" i="53"/>
  <c r="BA69" i="53" s="1"/>
  <c r="Z67" i="53"/>
  <c r="AZ67" i="53" s="1"/>
  <c r="Q53" i="53"/>
  <c r="BA53" i="53" s="1"/>
  <c r="Z51" i="53"/>
  <c r="AZ51" i="53" s="1"/>
  <c r="AB5" i="53"/>
  <c r="P13" i="53"/>
  <c r="N46" i="53"/>
  <c r="AA108" i="53"/>
  <c r="M114" i="53"/>
  <c r="AA74" i="53"/>
  <c r="W5" i="53"/>
  <c r="Q5" i="53"/>
  <c r="BA5" i="53" s="1"/>
  <c r="V5" i="53"/>
  <c r="AY5" i="53" s="1"/>
  <c r="Y5" i="53"/>
  <c r="AA5" i="53"/>
  <c r="AU5" i="53"/>
  <c r="S5" i="53"/>
  <c r="AH14" i="53"/>
  <c r="Z66" i="53"/>
  <c r="AZ66" i="53" s="1"/>
  <c r="W66" i="53"/>
  <c r="AA66" i="53"/>
  <c r="R66" i="53"/>
  <c r="V66" i="53"/>
  <c r="AY66" i="53" s="1"/>
  <c r="Y66" i="53"/>
  <c r="U66" i="53"/>
  <c r="S66" i="53"/>
  <c r="AA68" i="53"/>
  <c r="M48" i="53"/>
  <c r="N48" i="53"/>
  <c r="AX41" i="53"/>
  <c r="AH41" i="53"/>
  <c r="AX33" i="53"/>
  <c r="AH33" i="53"/>
  <c r="AX18" i="53"/>
  <c r="F18" i="53"/>
  <c r="G18" i="53" s="1"/>
  <c r="AX10" i="53"/>
  <c r="AH10" i="53"/>
  <c r="F10" i="53"/>
  <c r="G10" i="53" s="1"/>
  <c r="Q27" i="53"/>
  <c r="BA27" i="53" s="1"/>
  <c r="BB27" i="53" s="1"/>
  <c r="V39" i="53"/>
  <c r="AY39" i="53" s="1"/>
  <c r="BB39" i="53" s="1"/>
  <c r="R107" i="53"/>
  <c r="P31" i="53"/>
  <c r="AA98" i="53"/>
  <c r="AB41" i="53"/>
  <c r="Z28" i="53"/>
  <c r="AZ28" i="53" s="1"/>
  <c r="Q105" i="53"/>
  <c r="BA105" i="53" s="1"/>
  <c r="N122" i="53"/>
  <c r="V108" i="53"/>
  <c r="AY108" i="53" s="1"/>
  <c r="W102" i="53"/>
  <c r="V67" i="53"/>
  <c r="AY67" i="53" s="1"/>
  <c r="Q51" i="53"/>
  <c r="BA51" i="53" s="1"/>
  <c r="Z59" i="53"/>
  <c r="AZ59" i="53" s="1"/>
  <c r="U59" i="53"/>
  <c r="Y59" i="53"/>
  <c r="S59" i="53"/>
  <c r="R59" i="53"/>
  <c r="AB59" i="53"/>
  <c r="P59" i="53"/>
  <c r="V78" i="53"/>
  <c r="AY78" i="53" s="1"/>
  <c r="U78" i="53"/>
  <c r="AA78" i="53"/>
  <c r="Y78" i="53"/>
  <c r="Q78" i="53"/>
  <c r="BA78" i="53" s="1"/>
  <c r="BB78" i="53" s="1"/>
  <c r="W78" i="53"/>
  <c r="Z78" i="53"/>
  <c r="AZ78" i="53" s="1"/>
  <c r="S78" i="53"/>
  <c r="AA83" i="53"/>
  <c r="P83" i="53"/>
  <c r="V83" i="53"/>
  <c r="AY83" i="53" s="1"/>
  <c r="S83" i="53"/>
  <c r="AB83" i="53"/>
  <c r="R32" i="53"/>
  <c r="N32" i="53"/>
  <c r="M32" i="53"/>
  <c r="L32" i="53"/>
  <c r="M16" i="53"/>
  <c r="L16" i="53"/>
  <c r="N16" i="53"/>
  <c r="W34" i="53"/>
  <c r="R111" i="53"/>
  <c r="AG18" i="53"/>
  <c r="P113" i="53"/>
  <c r="AG56" i="53"/>
  <c r="AG59" i="53"/>
  <c r="W16" i="52"/>
  <c r="AB16" i="52"/>
  <c r="N16" i="52"/>
  <c r="N111" i="52"/>
  <c r="L111" i="52"/>
  <c r="M111" i="52"/>
  <c r="AA59" i="52"/>
  <c r="Q59" i="52"/>
  <c r="BA59" i="52" s="1"/>
  <c r="Z59" i="52"/>
  <c r="AZ59" i="52" s="1"/>
  <c r="AU59" i="52"/>
  <c r="Y59" i="52"/>
  <c r="AB59" i="52"/>
  <c r="V59" i="52"/>
  <c r="AY59" i="52" s="1"/>
  <c r="P59" i="52"/>
  <c r="R59" i="52"/>
  <c r="U59" i="52"/>
  <c r="W59" i="52"/>
  <c r="Z53" i="52"/>
  <c r="AZ53" i="52" s="1"/>
  <c r="Q53" i="52"/>
  <c r="BA53" i="52" s="1"/>
  <c r="BB53" i="52" s="1"/>
  <c r="Y53" i="52"/>
  <c r="V53" i="52"/>
  <c r="AY53" i="52" s="1"/>
  <c r="W53" i="52"/>
  <c r="U53" i="52"/>
  <c r="AA53" i="52"/>
  <c r="AU53" i="52"/>
  <c r="AE53" i="52" a="1"/>
  <c r="AE53" i="52" s="1"/>
  <c r="R53" i="52"/>
  <c r="S53" i="52"/>
  <c r="AS75" i="52"/>
  <c r="AF75" i="52" s="1"/>
  <c r="U75" i="52"/>
  <c r="Q75" i="52"/>
  <c r="BA75" i="52" s="1"/>
  <c r="S75" i="52"/>
  <c r="V75" i="52"/>
  <c r="AY75" i="52" s="1"/>
  <c r="P75" i="52"/>
  <c r="W75" i="52"/>
  <c r="R75" i="52"/>
  <c r="F95" i="52"/>
  <c r="G95" i="52" s="1"/>
  <c r="M127" i="52"/>
  <c r="L127" i="52"/>
  <c r="N95" i="52"/>
  <c r="M95" i="52"/>
  <c r="L95" i="52"/>
  <c r="L87" i="52"/>
  <c r="N87" i="52"/>
  <c r="M87" i="52"/>
  <c r="L79" i="52"/>
  <c r="N79" i="52"/>
  <c r="M79" i="52"/>
  <c r="M63" i="52"/>
  <c r="N63" i="52"/>
  <c r="L63" i="52"/>
  <c r="N55" i="52"/>
  <c r="M55" i="52"/>
  <c r="L55" i="52"/>
  <c r="L103" i="52"/>
  <c r="N103" i="52"/>
  <c r="M103" i="52"/>
  <c r="M48" i="52"/>
  <c r="N48" i="52"/>
  <c r="L48" i="52"/>
  <c r="AX63" i="52"/>
  <c r="AH63" i="52"/>
  <c r="AG63" i="52"/>
  <c r="F63" i="52"/>
  <c r="G63" i="52" s="1"/>
  <c r="AA63" i="52" s="1"/>
  <c r="P8" i="52"/>
  <c r="Y41" i="52"/>
  <c r="Q41" i="52"/>
  <c r="BA41" i="52" s="1"/>
  <c r="BB41" i="52" s="1"/>
  <c r="W41" i="52"/>
  <c r="Z41" i="52"/>
  <c r="AZ41" i="52" s="1"/>
  <c r="AE41" i="52" a="1"/>
  <c r="AE41" i="52" s="1"/>
  <c r="U41" i="52"/>
  <c r="V41" i="52"/>
  <c r="AY41" i="52" s="1"/>
  <c r="P41" i="52"/>
  <c r="S41" i="52"/>
  <c r="AB41" i="52"/>
  <c r="Z32" i="52"/>
  <c r="AZ32" i="52" s="1"/>
  <c r="AS93" i="52"/>
  <c r="AF93" i="52" s="1"/>
  <c r="Q93" i="52"/>
  <c r="BA93" i="52" s="1"/>
  <c r="S93" i="52"/>
  <c r="Z93" i="52"/>
  <c r="AZ93" i="52" s="1"/>
  <c r="BB93" i="52" s="1"/>
  <c r="P93" i="52"/>
  <c r="V93" i="52"/>
  <c r="AY93" i="52" s="1"/>
  <c r="Y93" i="52"/>
  <c r="R93" i="52"/>
  <c r="AA93" i="52"/>
  <c r="W93" i="52"/>
  <c r="N30" i="52"/>
  <c r="M30" i="52"/>
  <c r="AG30" i="52" s="1"/>
  <c r="L30" i="52"/>
  <c r="AX71" i="52"/>
  <c r="F71" i="52"/>
  <c r="G71" i="52" s="1"/>
  <c r="AX39" i="52"/>
  <c r="AH39" i="52"/>
  <c r="F39" i="52"/>
  <c r="G39" i="52" s="1"/>
  <c r="Z80" i="52"/>
  <c r="AZ80" i="52" s="1"/>
  <c r="BB80" i="52" s="1"/>
  <c r="AS80" i="52"/>
  <c r="AF80" i="52" s="1"/>
  <c r="W80" i="52"/>
  <c r="Y80" i="52"/>
  <c r="V80" i="52"/>
  <c r="AY80" i="52" s="1"/>
  <c r="U80" i="52"/>
  <c r="R80" i="52"/>
  <c r="AA80" i="52"/>
  <c r="S80" i="52"/>
  <c r="Q80" i="52"/>
  <c r="BA80" i="52" s="1"/>
  <c r="M20" i="52"/>
  <c r="N20" i="52"/>
  <c r="L20" i="52"/>
  <c r="L91" i="52"/>
  <c r="N91" i="52"/>
  <c r="M91" i="52"/>
  <c r="R124" i="52"/>
  <c r="Z124" i="52"/>
  <c r="AZ124" i="52" s="1"/>
  <c r="S124" i="52"/>
  <c r="P31" i="52"/>
  <c r="AU31" i="52"/>
  <c r="S31" i="52"/>
  <c r="R31" i="52"/>
  <c r="Q31" i="52"/>
  <c r="BA31" i="52" s="1"/>
  <c r="W6" i="52"/>
  <c r="U6" i="52"/>
  <c r="Q6" i="52"/>
  <c r="BA6" i="52" s="1"/>
  <c r="S6" i="52"/>
  <c r="AB6" i="52"/>
  <c r="AA6" i="52"/>
  <c r="AE6" i="52" a="1"/>
  <c r="AE6" i="52" s="1"/>
  <c r="Z6" i="52"/>
  <c r="AZ6" i="52" s="1"/>
  <c r="P6" i="52"/>
  <c r="Y6" i="52"/>
  <c r="AU6" i="52"/>
  <c r="M92" i="52"/>
  <c r="V92" i="52"/>
  <c r="AY92" i="52" s="1"/>
  <c r="Z92" i="52"/>
  <c r="AZ92" i="52" s="1"/>
  <c r="N107" i="52"/>
  <c r="L107" i="52"/>
  <c r="M107" i="52"/>
  <c r="N32" i="52"/>
  <c r="L32" i="52"/>
  <c r="Y32" i="52"/>
  <c r="AA32" i="52"/>
  <c r="M32" i="52"/>
  <c r="V32" i="52"/>
  <c r="AY32" i="52" s="1"/>
  <c r="U32" i="52"/>
  <c r="AX127" i="52"/>
  <c r="F127" i="52"/>
  <c r="G127" i="52" s="1"/>
  <c r="AE127" i="52" s="1" a="1"/>
  <c r="AE127" i="52" s="1"/>
  <c r="AD127" i="52" s="1"/>
  <c r="AC127" i="52" s="1"/>
  <c r="AX87" i="52"/>
  <c r="F87" i="52"/>
  <c r="G87" i="52" s="1"/>
  <c r="AX55" i="52"/>
  <c r="F55" i="52"/>
  <c r="G55" i="52" s="1"/>
  <c r="L115" i="52"/>
  <c r="N115" i="52"/>
  <c r="M115" i="52"/>
  <c r="M35" i="52"/>
  <c r="L35" i="52"/>
  <c r="AX23" i="52"/>
  <c r="F23" i="52"/>
  <c r="G23" i="52" s="1"/>
  <c r="AH23" i="52"/>
  <c r="N2" i="52"/>
  <c r="L2" i="52"/>
  <c r="M2" i="52"/>
  <c r="M122" i="52"/>
  <c r="N122" i="52"/>
  <c r="L122" i="52"/>
  <c r="N58" i="52"/>
  <c r="L58" i="52"/>
  <c r="M58" i="52"/>
  <c r="AG58" i="52" s="1"/>
  <c r="AX103" i="52"/>
  <c r="F103" i="52"/>
  <c r="G103" i="52" s="1"/>
  <c r="S103" i="52" s="1"/>
  <c r="AX47" i="52"/>
  <c r="F47" i="52"/>
  <c r="G47" i="52" s="1"/>
  <c r="AH47" i="52"/>
  <c r="Z64" i="52"/>
  <c r="AZ64" i="52" s="1"/>
  <c r="S64" i="52"/>
  <c r="AB83" i="52"/>
  <c r="P83" i="52"/>
  <c r="Y83" i="52"/>
  <c r="Y49" i="52"/>
  <c r="W49" i="52"/>
  <c r="AB49" i="52"/>
  <c r="L126" i="52"/>
  <c r="F102" i="52"/>
  <c r="G102" i="52" s="1"/>
  <c r="L102" i="52"/>
  <c r="M78" i="52"/>
  <c r="P58" i="52"/>
  <c r="M19" i="52"/>
  <c r="AH6" i="52"/>
  <c r="AH14" i="52"/>
  <c r="AB106" i="52"/>
  <c r="M126" i="52"/>
  <c r="L101" i="52"/>
  <c r="F109" i="52"/>
  <c r="G109" i="52" s="1"/>
  <c r="M106" i="52"/>
  <c r="M102" i="52"/>
  <c r="L93" i="52"/>
  <c r="M46" i="52"/>
  <c r="AG46" i="52" s="1"/>
  <c r="M7" i="52"/>
  <c r="F14" i="52"/>
  <c r="G14" i="52" s="1"/>
  <c r="W14" i="52" s="1"/>
  <c r="N62" i="52"/>
  <c r="V117" i="52"/>
  <c r="AY117" i="52" s="1"/>
  <c r="AB92" i="52"/>
  <c r="V24" i="52"/>
  <c r="AY24" i="52" s="1"/>
  <c r="AA24" i="52"/>
  <c r="W8" i="52"/>
  <c r="U106" i="52"/>
  <c r="W106" i="52"/>
  <c r="N110" i="52"/>
  <c r="L44" i="52"/>
  <c r="L69" i="52"/>
  <c r="F5" i="52"/>
  <c r="G5" i="52" s="1"/>
  <c r="F21" i="52"/>
  <c r="G21" i="52" s="1"/>
  <c r="AH29" i="52"/>
  <c r="AH36" i="52"/>
  <c r="F69" i="52"/>
  <c r="G69" i="52" s="1"/>
  <c r="F94" i="52"/>
  <c r="G94" i="52" s="1"/>
  <c r="Q94" i="52" s="1"/>
  <c r="BA94" i="52" s="1"/>
  <c r="F110" i="52"/>
  <c r="G110" i="52" s="1"/>
  <c r="W25" i="52"/>
  <c r="AE24" i="52" a="1"/>
  <c r="AE24" i="52" s="1"/>
  <c r="AB24" i="52"/>
  <c r="N85" i="52"/>
  <c r="L39" i="52"/>
  <c r="M44" i="52"/>
  <c r="AG44" i="52" s="1"/>
  <c r="L50" i="52"/>
  <c r="L14" i="52"/>
  <c r="N7" i="52"/>
  <c r="N99" i="52"/>
  <c r="N69" i="52"/>
  <c r="AH5" i="52"/>
  <c r="AH13" i="52"/>
  <c r="F61" i="52"/>
  <c r="G61" i="52" s="1"/>
  <c r="AA92" i="52"/>
  <c r="Y92" i="52"/>
  <c r="U24" i="52"/>
  <c r="Y8" i="52"/>
  <c r="V106" i="52"/>
  <c r="AY106" i="52" s="1"/>
  <c r="N109" i="52"/>
  <c r="M101" i="52"/>
  <c r="M85" i="52"/>
  <c r="F78" i="52"/>
  <c r="G78" i="52" s="1"/>
  <c r="N53" i="52"/>
  <c r="L53" i="52"/>
  <c r="F37" i="52"/>
  <c r="G37" i="52" s="1"/>
  <c r="L38" i="52"/>
  <c r="N77" i="52"/>
  <c r="M39" i="52"/>
  <c r="N50" i="52"/>
  <c r="M14" i="52"/>
  <c r="AG14" i="52" s="1"/>
  <c r="F2" i="52"/>
  <c r="G2" i="52" s="1"/>
  <c r="Z2" i="52" s="1"/>
  <c r="AZ2" i="52" s="1"/>
  <c r="F13" i="52"/>
  <c r="G13" i="52" s="1"/>
  <c r="W13" i="52" s="1"/>
  <c r="F67" i="52"/>
  <c r="G67" i="52" s="1"/>
  <c r="F115" i="52"/>
  <c r="G115" i="52" s="1"/>
  <c r="L117" i="52"/>
  <c r="AH46" i="52"/>
  <c r="AH37" i="52"/>
  <c r="M38" i="52"/>
  <c r="F20" i="52"/>
  <c r="G20" i="52" s="1"/>
  <c r="F46" i="52"/>
  <c r="G46" i="52" s="1"/>
  <c r="AB46" i="52" s="1"/>
  <c r="F91" i="52"/>
  <c r="G91" i="52" s="1"/>
  <c r="W51" i="52"/>
  <c r="Z51" i="52"/>
  <c r="AZ51" i="52" s="1"/>
  <c r="V51" i="52"/>
  <c r="AY51" i="52" s="1"/>
  <c r="AE51" i="52" a="1"/>
  <c r="AE51" i="52" s="1"/>
  <c r="U51" i="52"/>
  <c r="AU51" i="52"/>
  <c r="AB51" i="52"/>
  <c r="W128" i="52"/>
  <c r="AS128" i="52"/>
  <c r="AF128" i="52" s="1"/>
  <c r="Q128" i="52"/>
  <c r="BA128" i="52" s="1"/>
  <c r="P128" i="52"/>
  <c r="M94" i="52"/>
  <c r="N94" i="52"/>
  <c r="AA94" i="52"/>
  <c r="W94" i="52"/>
  <c r="M31" i="52"/>
  <c r="AG31" i="52" s="1"/>
  <c r="AB31" i="52"/>
  <c r="AA31" i="52"/>
  <c r="W31" i="52"/>
  <c r="L31" i="52"/>
  <c r="V31" i="52"/>
  <c r="AY31" i="52" s="1"/>
  <c r="Z31" i="52"/>
  <c r="AZ31" i="52" s="1"/>
  <c r="U31" i="52"/>
  <c r="Y31" i="52"/>
  <c r="M23" i="52"/>
  <c r="L23" i="52"/>
  <c r="N23" i="52"/>
  <c r="R23" i="52"/>
  <c r="N15" i="52"/>
  <c r="M15" i="52"/>
  <c r="AG15" i="52" s="1"/>
  <c r="W63" i="52"/>
  <c r="S120" i="52"/>
  <c r="V120" i="52"/>
  <c r="AY120" i="52" s="1"/>
  <c r="AB120" i="52"/>
  <c r="P120" i="52"/>
  <c r="R120" i="52"/>
  <c r="U120" i="52"/>
  <c r="AA120" i="52"/>
  <c r="Q120" i="52"/>
  <c r="BA120" i="52" s="1"/>
  <c r="BB120" i="52" s="1"/>
  <c r="Y120" i="52"/>
  <c r="AE120" i="52" a="1"/>
  <c r="AE120" i="52" s="1"/>
  <c r="W120" i="52"/>
  <c r="Z120" i="52"/>
  <c r="AZ120" i="52" s="1"/>
  <c r="F42" i="52"/>
  <c r="G42" i="52" s="1"/>
  <c r="N71" i="52"/>
  <c r="N97" i="52"/>
  <c r="M97" i="52"/>
  <c r="V113" i="52"/>
  <c r="AY113" i="52" s="1"/>
  <c r="U113" i="52"/>
  <c r="W113" i="52"/>
  <c r="Y113" i="52"/>
  <c r="Z101" i="52"/>
  <c r="AZ101" i="52" s="1"/>
  <c r="AB14" i="52"/>
  <c r="Y11" i="52"/>
  <c r="U11" i="52"/>
  <c r="AU11" i="52"/>
  <c r="W11" i="52"/>
  <c r="V11" i="52"/>
  <c r="AY11" i="52" s="1"/>
  <c r="Q11" i="52"/>
  <c r="BA11" i="52" s="1"/>
  <c r="Z11" i="52"/>
  <c r="AZ11" i="52" s="1"/>
  <c r="S11" i="52"/>
  <c r="AB11" i="52"/>
  <c r="N40" i="52"/>
  <c r="V40" i="52"/>
  <c r="AY40" i="52" s="1"/>
  <c r="S40" i="52"/>
  <c r="Q40" i="52"/>
  <c r="BA40" i="52" s="1"/>
  <c r="BB40" i="52" s="1"/>
  <c r="U46" i="52"/>
  <c r="AA67" i="52"/>
  <c r="V67" i="52"/>
  <c r="AY67" i="52" s="1"/>
  <c r="Y67" i="52"/>
  <c r="W67" i="52"/>
  <c r="Q67" i="52"/>
  <c r="BA67" i="52" s="1"/>
  <c r="AE67" i="52" a="1"/>
  <c r="AE67" i="52" s="1"/>
  <c r="AB67" i="52"/>
  <c r="S67" i="52"/>
  <c r="Z67" i="52"/>
  <c r="AZ67" i="52" s="1"/>
  <c r="AX45" i="52"/>
  <c r="AH45" i="52"/>
  <c r="AX38" i="52"/>
  <c r="AH38" i="52"/>
  <c r="AX30" i="52"/>
  <c r="F30" i="52"/>
  <c r="G30" i="52" s="1"/>
  <c r="AH30" i="52"/>
  <c r="AX22" i="52"/>
  <c r="F22" i="52"/>
  <c r="G22" i="52" s="1"/>
  <c r="AA22" i="52" s="1"/>
  <c r="AH22" i="52"/>
  <c r="M22" i="52"/>
  <c r="L22" i="52"/>
  <c r="AX15" i="52"/>
  <c r="F15" i="52"/>
  <c r="G15" i="52" s="1"/>
  <c r="M9" i="52"/>
  <c r="N9" i="52"/>
  <c r="L9" i="52"/>
  <c r="L70" i="52"/>
  <c r="N70" i="52"/>
  <c r="M70" i="52"/>
  <c r="AE72" i="52" a="1"/>
  <c r="AE72" i="52" s="1"/>
  <c r="AB72" i="52"/>
  <c r="V72" i="52"/>
  <c r="AY72" i="52" s="1"/>
  <c r="AA72" i="52"/>
  <c r="Y72" i="52"/>
  <c r="U72" i="52"/>
  <c r="W72" i="52"/>
  <c r="S72" i="52"/>
  <c r="Q72" i="52"/>
  <c r="BA72" i="52" s="1"/>
  <c r="BB72" i="52" s="1"/>
  <c r="P72" i="52"/>
  <c r="P94" i="52"/>
  <c r="Z94" i="52"/>
  <c r="AZ94" i="52" s="1"/>
  <c r="Y94" i="52"/>
  <c r="AB94" i="52"/>
  <c r="AS94" i="52"/>
  <c r="AF94" i="52" s="1"/>
  <c r="V94" i="52"/>
  <c r="AY94" i="52" s="1"/>
  <c r="S94" i="52"/>
  <c r="U94" i="52"/>
  <c r="R94" i="52"/>
  <c r="N124" i="52"/>
  <c r="M124" i="52"/>
  <c r="N116" i="52"/>
  <c r="M116" i="52"/>
  <c r="M108" i="52"/>
  <c r="N108" i="52"/>
  <c r="L108" i="52"/>
  <c r="L100" i="52"/>
  <c r="M100" i="52"/>
  <c r="N84" i="52"/>
  <c r="L84" i="52"/>
  <c r="M76" i="52"/>
  <c r="N76" i="52"/>
  <c r="L76" i="52"/>
  <c r="M60" i="52"/>
  <c r="AG60" i="52" s="1"/>
  <c r="L60" i="52"/>
  <c r="M52" i="52"/>
  <c r="N52" i="52"/>
  <c r="L52" i="52"/>
  <c r="Q37" i="52"/>
  <c r="BA37" i="52" s="1"/>
  <c r="M37" i="52"/>
  <c r="N37" i="52"/>
  <c r="S37" i="52"/>
  <c r="R37" i="52"/>
  <c r="P37" i="52"/>
  <c r="N29" i="52"/>
  <c r="M29" i="52"/>
  <c r="AG29" i="52" s="1"/>
  <c r="N13" i="52"/>
  <c r="M13" i="52"/>
  <c r="AG13" i="52" s="1"/>
  <c r="P5" i="52"/>
  <c r="L5" i="52"/>
  <c r="R5" i="52"/>
  <c r="AX116" i="52"/>
  <c r="F116" i="52"/>
  <c r="G116" i="52" s="1"/>
  <c r="AX108" i="52"/>
  <c r="F108" i="52"/>
  <c r="G108" i="52" s="1"/>
  <c r="AX100" i="52"/>
  <c r="F100" i="52"/>
  <c r="G100" i="52" s="1"/>
  <c r="AB100" i="52" s="1"/>
  <c r="AX84" i="52"/>
  <c r="F84" i="52"/>
  <c r="G84" i="52" s="1"/>
  <c r="AX76" i="52"/>
  <c r="F76" i="52"/>
  <c r="G76" i="52" s="1"/>
  <c r="AX68" i="52"/>
  <c r="F68" i="52"/>
  <c r="G68" i="52" s="1"/>
  <c r="AX60" i="52"/>
  <c r="AH60" i="52"/>
  <c r="F60" i="52"/>
  <c r="G60" i="52" s="1"/>
  <c r="AX52" i="52"/>
  <c r="AH52" i="52"/>
  <c r="F52" i="52"/>
  <c r="G52" i="52" s="1"/>
  <c r="R101" i="52"/>
  <c r="S101" i="52"/>
  <c r="V101" i="52"/>
  <c r="AY101" i="52" s="1"/>
  <c r="AA101" i="52"/>
  <c r="Y101" i="52"/>
  <c r="Q101" i="52"/>
  <c r="BA101" i="52" s="1"/>
  <c r="BB101" i="52" s="1"/>
  <c r="W101" i="52"/>
  <c r="U101" i="52"/>
  <c r="AE101" i="52" a="1"/>
  <c r="AE101" i="52" s="1"/>
  <c r="AB101" i="52"/>
  <c r="S128" i="52"/>
  <c r="AB128" i="52"/>
  <c r="R128" i="52"/>
  <c r="AA128" i="52"/>
  <c r="V128" i="52"/>
  <c r="AY128" i="52" s="1"/>
  <c r="Y128" i="52"/>
  <c r="U128" i="52"/>
  <c r="Z128" i="52"/>
  <c r="AZ128" i="52" s="1"/>
  <c r="L97" i="52"/>
  <c r="W92" i="52"/>
  <c r="AS92" i="52"/>
  <c r="AF92" i="52" s="1"/>
  <c r="AU34" i="52"/>
  <c r="W34" i="52"/>
  <c r="Q34" i="52"/>
  <c r="BA34" i="52" s="1"/>
  <c r="BB34" i="52" s="1"/>
  <c r="AB34" i="52"/>
  <c r="AA34" i="52"/>
  <c r="S2" i="52"/>
  <c r="R87" i="52"/>
  <c r="W87" i="52"/>
  <c r="Z87" i="52"/>
  <c r="AZ87" i="52" s="1"/>
  <c r="P87" i="52"/>
  <c r="V87" i="52"/>
  <c r="AY87" i="52" s="1"/>
  <c r="AE87" i="52" a="1"/>
  <c r="AE87" i="52" s="1"/>
  <c r="Q87" i="52"/>
  <c r="BA87" i="52" s="1"/>
  <c r="BB87" i="52" s="1"/>
  <c r="AB87" i="52"/>
  <c r="AX12" i="52"/>
  <c r="AH12" i="52"/>
  <c r="F12" i="52"/>
  <c r="G12" i="52" s="1"/>
  <c r="AX4" i="52"/>
  <c r="AH4" i="52"/>
  <c r="F4" i="52"/>
  <c r="G4" i="52" s="1"/>
  <c r="AX7" i="52"/>
  <c r="AH7" i="52"/>
  <c r="F7" i="52"/>
  <c r="G7" i="52" s="1"/>
  <c r="AB7" i="52" s="1"/>
  <c r="V23" i="52"/>
  <c r="AY23" i="52" s="1"/>
  <c r="P23" i="52"/>
  <c r="U23" i="52"/>
  <c r="Z23" i="52"/>
  <c r="AZ23" i="52" s="1"/>
  <c r="S23" i="52"/>
  <c r="W23" i="52"/>
  <c r="AB23" i="52"/>
  <c r="AA23" i="52"/>
  <c r="AU23" i="52"/>
  <c r="Q23" i="52"/>
  <c r="BA23" i="52" s="1"/>
  <c r="BB23" i="52" s="1"/>
  <c r="AH15" i="52"/>
  <c r="M18" i="52"/>
  <c r="N18" i="52"/>
  <c r="P21" i="52"/>
  <c r="S21" i="52"/>
  <c r="R21" i="52"/>
  <c r="V21" i="52"/>
  <c r="AY21" i="52" s="1"/>
  <c r="L21" i="52"/>
  <c r="M21" i="52"/>
  <c r="P63" i="52"/>
  <c r="N119" i="52"/>
  <c r="L119" i="52"/>
  <c r="AX50" i="52"/>
  <c r="AH50" i="52"/>
  <c r="F50" i="52"/>
  <c r="G50" i="52" s="1"/>
  <c r="AA42" i="52"/>
  <c r="Q42" i="52"/>
  <c r="BA42" i="52" s="1"/>
  <c r="Z42" i="52"/>
  <c r="AZ42" i="52" s="1"/>
  <c r="P42" i="52"/>
  <c r="S42" i="52"/>
  <c r="Y42" i="52"/>
  <c r="AB42" i="52"/>
  <c r="W42" i="52"/>
  <c r="AX35" i="52"/>
  <c r="AH35" i="52"/>
  <c r="F35" i="52"/>
  <c r="G35" i="52" s="1"/>
  <c r="Q35" i="52" s="1"/>
  <c r="BA35" i="52" s="1"/>
  <c r="BB35" i="52" s="1"/>
  <c r="AX27" i="52"/>
  <c r="F27" i="52"/>
  <c r="G27" i="52" s="1"/>
  <c r="AH27" i="52"/>
  <c r="AX19" i="52"/>
  <c r="AH19" i="52"/>
  <c r="F19" i="52"/>
  <c r="G19" i="52" s="1"/>
  <c r="L57" i="52"/>
  <c r="M57" i="52"/>
  <c r="Q83" i="52"/>
  <c r="BA83" i="52" s="1"/>
  <c r="U83" i="52"/>
  <c r="AE83" i="52" a="1"/>
  <c r="AE83" i="52" s="1"/>
  <c r="V83" i="52"/>
  <c r="AY83" i="52" s="1"/>
  <c r="W83" i="52"/>
  <c r="AA83" i="52"/>
  <c r="Z83" i="52"/>
  <c r="AZ83" i="52" s="1"/>
  <c r="U91" i="52"/>
  <c r="S91" i="52"/>
  <c r="V91" i="52"/>
  <c r="AY91" i="52" s="1"/>
  <c r="R91" i="52"/>
  <c r="Q91" i="52"/>
  <c r="BA91" i="52" s="1"/>
  <c r="AS91" i="52"/>
  <c r="AF91" i="52" s="1"/>
  <c r="Z91" i="52"/>
  <c r="AZ91" i="52" s="1"/>
  <c r="AA115" i="52"/>
  <c r="Q115" i="52"/>
  <c r="BA115" i="52" s="1"/>
  <c r="AB115" i="52"/>
  <c r="S115" i="52"/>
  <c r="V115" i="52"/>
  <c r="AY115" i="52" s="1"/>
  <c r="Z115" i="52"/>
  <c r="AZ115" i="52" s="1"/>
  <c r="R115" i="52"/>
  <c r="P115" i="52"/>
  <c r="W115" i="52"/>
  <c r="U115" i="52"/>
  <c r="L129" i="52"/>
  <c r="N129" i="52"/>
  <c r="L121" i="52"/>
  <c r="N121" i="52"/>
  <c r="L113" i="52"/>
  <c r="M113" i="52"/>
  <c r="M105" i="52"/>
  <c r="L105" i="52"/>
  <c r="M89" i="52"/>
  <c r="N89" i="52"/>
  <c r="N81" i="52"/>
  <c r="M81" i="52"/>
  <c r="N73" i="52"/>
  <c r="L73" i="52"/>
  <c r="M73" i="52"/>
  <c r="L65" i="52"/>
  <c r="N65" i="52"/>
  <c r="N49" i="52"/>
  <c r="M49" i="52"/>
  <c r="AG49" i="52" s="1"/>
  <c r="L42" i="52"/>
  <c r="N42" i="52"/>
  <c r="N34" i="52"/>
  <c r="M34" i="52"/>
  <c r="L34" i="52"/>
  <c r="N26" i="52"/>
  <c r="L26" i="52"/>
  <c r="M26" i="52"/>
  <c r="AG26" i="52" s="1"/>
  <c r="AX97" i="52"/>
  <c r="F97" i="52"/>
  <c r="G97" i="52" s="1"/>
  <c r="AA97" i="52" s="1"/>
  <c r="AX89" i="52"/>
  <c r="F89" i="52"/>
  <c r="G89" i="52" s="1"/>
  <c r="R18" i="52"/>
  <c r="Y18" i="52"/>
  <c r="Z18" i="52"/>
  <c r="AZ18" i="52" s="1"/>
  <c r="AB18" i="52"/>
  <c r="AU18" i="52"/>
  <c r="S14" i="52"/>
  <c r="Z14" i="52"/>
  <c r="AZ14" i="52" s="1"/>
  <c r="P14" i="52"/>
  <c r="Q14" i="52"/>
  <c r="BA14" i="52" s="1"/>
  <c r="Y14" i="52"/>
  <c r="AU14" i="52"/>
  <c r="R14" i="52"/>
  <c r="V14" i="52"/>
  <c r="AY14" i="52" s="1"/>
  <c r="AA14" i="52"/>
  <c r="U14" i="52"/>
  <c r="R99" i="52"/>
  <c r="Z99" i="52"/>
  <c r="AZ99" i="52" s="1"/>
  <c r="M12" i="52"/>
  <c r="L12" i="52"/>
  <c r="N12" i="52"/>
  <c r="N27" i="52"/>
  <c r="L27" i="52"/>
  <c r="N45" i="52"/>
  <c r="L45" i="52"/>
  <c r="M45" i="52"/>
  <c r="AG45" i="52" s="1"/>
  <c r="L75" i="52"/>
  <c r="M75" i="52"/>
  <c r="N75" i="52"/>
  <c r="AB75" i="52"/>
  <c r="AA75" i="52"/>
  <c r="Z75" i="52"/>
  <c r="AZ75" i="52" s="1"/>
  <c r="M128" i="52"/>
  <c r="N128" i="52"/>
  <c r="L128" i="52"/>
  <c r="W112" i="52"/>
  <c r="Q112" i="52"/>
  <c r="BA112" i="52" s="1"/>
  <c r="Z112" i="52"/>
  <c r="AZ112" i="52" s="1"/>
  <c r="Y51" i="52"/>
  <c r="Q51" i="52"/>
  <c r="BA51" i="52" s="1"/>
  <c r="BB51" i="52" s="1"/>
  <c r="AA51" i="52"/>
  <c r="S51" i="52"/>
  <c r="P51" i="52"/>
  <c r="R51" i="52"/>
  <c r="AB45" i="52"/>
  <c r="Q45" i="52"/>
  <c r="BA45" i="52" s="1"/>
  <c r="Y45" i="52"/>
  <c r="U45" i="52"/>
  <c r="R8" i="52"/>
  <c r="L8" i="52"/>
  <c r="V8" i="52"/>
  <c r="AY8" i="52" s="1"/>
  <c r="N8" i="52"/>
  <c r="Q8" i="52"/>
  <c r="BA8" i="52" s="1"/>
  <c r="BB8" i="52" s="1"/>
  <c r="M8" i="52"/>
  <c r="S8" i="52"/>
  <c r="Z16" i="52"/>
  <c r="AZ16" i="52" s="1"/>
  <c r="M16" i="52"/>
  <c r="AG16" i="52" s="1"/>
  <c r="Y16" i="52"/>
  <c r="U16" i="52"/>
  <c r="L16" i="52"/>
  <c r="V16" i="52"/>
  <c r="AY16" i="52" s="1"/>
  <c r="AA16" i="52"/>
  <c r="N24" i="52"/>
  <c r="S24" i="52"/>
  <c r="M24" i="52"/>
  <c r="L24" i="52"/>
  <c r="R24" i="52"/>
  <c r="P24" i="52"/>
  <c r="Y69" i="52"/>
  <c r="W69" i="52"/>
  <c r="AA69" i="52"/>
  <c r="Q69" i="52"/>
  <c r="BA69" i="52" s="1"/>
  <c r="BB69" i="52" s="1"/>
  <c r="AB69" i="52"/>
  <c r="S69" i="52"/>
  <c r="AE69" i="52" a="1"/>
  <c r="AE69" i="52" s="1"/>
  <c r="Z69" i="52"/>
  <c r="AZ69" i="52" s="1"/>
  <c r="R69" i="52"/>
  <c r="L86" i="52"/>
  <c r="N86" i="52"/>
  <c r="M86" i="52"/>
  <c r="AS124" i="52"/>
  <c r="AF124" i="52" s="1"/>
  <c r="P124" i="52"/>
  <c r="Y124" i="52"/>
  <c r="W124" i="52"/>
  <c r="AB124" i="52"/>
  <c r="V124" i="52"/>
  <c r="AY124" i="52" s="1"/>
  <c r="BB124" i="52" s="1"/>
  <c r="AA124" i="52"/>
  <c r="Q124" i="52"/>
  <c r="BA124" i="52" s="1"/>
  <c r="V5" i="52"/>
  <c r="AY5" i="52" s="1"/>
  <c r="L99" i="52"/>
  <c r="AH18" i="52"/>
  <c r="V49" i="52"/>
  <c r="AY49" i="52" s="1"/>
  <c r="W32" i="52"/>
  <c r="AA95" i="52"/>
  <c r="M61" i="52"/>
  <c r="N51" i="51"/>
  <c r="L51" i="51"/>
  <c r="M51" i="51"/>
  <c r="AG51" i="51" s="1"/>
  <c r="M45" i="51"/>
  <c r="L45" i="51"/>
  <c r="N45" i="51"/>
  <c r="V45" i="51"/>
  <c r="AY45" i="51" s="1"/>
  <c r="S45" i="51"/>
  <c r="P45" i="51"/>
  <c r="R45" i="51"/>
  <c r="Q45" i="51"/>
  <c r="BA45" i="51" s="1"/>
  <c r="BB45" i="51" s="1"/>
  <c r="N21" i="51"/>
  <c r="L21" i="51"/>
  <c r="M21" i="51"/>
  <c r="AG21" i="51" s="1"/>
  <c r="R83" i="51"/>
  <c r="Y83" i="51"/>
  <c r="AB83" i="51"/>
  <c r="AA83" i="51"/>
  <c r="P83" i="51"/>
  <c r="Q83" i="51"/>
  <c r="BA83" i="51" s="1"/>
  <c r="AS83" i="51"/>
  <c r="AF83" i="51" s="1"/>
  <c r="S83" i="51"/>
  <c r="Z83" i="51"/>
  <c r="AZ83" i="51" s="1"/>
  <c r="W83" i="51"/>
  <c r="U83" i="51"/>
  <c r="V83" i="51"/>
  <c r="AY83" i="51" s="1"/>
  <c r="Q54" i="51"/>
  <c r="BA54" i="51" s="1"/>
  <c r="AB54" i="51"/>
  <c r="R54" i="51"/>
  <c r="V54" i="51"/>
  <c r="AY54" i="51" s="1"/>
  <c r="P54" i="51"/>
  <c r="Y54" i="51"/>
  <c r="U54" i="51"/>
  <c r="AA54" i="51"/>
  <c r="AU54" i="51"/>
  <c r="AV85" i="51" s="1"/>
  <c r="S54" i="51"/>
  <c r="AB68" i="51"/>
  <c r="R68" i="51"/>
  <c r="P68" i="51"/>
  <c r="Q68" i="51"/>
  <c r="BA68" i="51" s="1"/>
  <c r="AS68" i="51"/>
  <c r="AF68" i="51" s="1"/>
  <c r="W68" i="51"/>
  <c r="V68" i="51"/>
  <c r="AY68" i="51" s="1"/>
  <c r="BB68" i="51" s="1"/>
  <c r="U68" i="51"/>
  <c r="S68" i="51"/>
  <c r="Z68" i="51"/>
  <c r="AZ68" i="51" s="1"/>
  <c r="AX3" i="51"/>
  <c r="F3" i="51"/>
  <c r="G3" i="51" s="1"/>
  <c r="AH3" i="51"/>
  <c r="AA2" i="51"/>
  <c r="W59" i="51"/>
  <c r="U59" i="51"/>
  <c r="Z57" i="51"/>
  <c r="AZ57" i="51" s="1"/>
  <c r="AU57" i="51"/>
  <c r="P61" i="51"/>
  <c r="R61" i="51"/>
  <c r="V78" i="51"/>
  <c r="AY78" i="51" s="1"/>
  <c r="L123" i="51"/>
  <c r="M39" i="51"/>
  <c r="AG39" i="51" s="1"/>
  <c r="U39" i="51"/>
  <c r="AA25" i="51"/>
  <c r="Z102" i="51"/>
  <c r="AZ102" i="51" s="1"/>
  <c r="AA102" i="51"/>
  <c r="Q102" i="51"/>
  <c r="BA102" i="51" s="1"/>
  <c r="AX112" i="51"/>
  <c r="F112" i="51"/>
  <c r="G112" i="51" s="1"/>
  <c r="AX96" i="51"/>
  <c r="F96" i="51"/>
  <c r="G96" i="51" s="1"/>
  <c r="Z96" i="51" s="1"/>
  <c r="AZ96" i="51" s="1"/>
  <c r="AX64" i="51"/>
  <c r="AG64" i="51"/>
  <c r="AH64" i="51"/>
  <c r="F64" i="51"/>
  <c r="G64" i="51" s="1"/>
  <c r="U64" i="51" s="1"/>
  <c r="AX56" i="51"/>
  <c r="AH56" i="51"/>
  <c r="AX48" i="51"/>
  <c r="F48" i="51"/>
  <c r="G48" i="51" s="1"/>
  <c r="AX40" i="51"/>
  <c r="AH40" i="51"/>
  <c r="AX17" i="51"/>
  <c r="AH17" i="51"/>
  <c r="AX10" i="51"/>
  <c r="AH10" i="51"/>
  <c r="Y59" i="51"/>
  <c r="P57" i="51"/>
  <c r="U57" i="51"/>
  <c r="V61" i="51"/>
  <c r="AY61" i="51" s="1"/>
  <c r="V58" i="51"/>
  <c r="AY58" i="51" s="1"/>
  <c r="AB58" i="51"/>
  <c r="S81" i="51"/>
  <c r="AE43" i="51" a="1"/>
  <c r="AE43" i="51" s="1"/>
  <c r="AB43" i="51"/>
  <c r="Y78" i="51"/>
  <c r="AU20" i="51"/>
  <c r="P79" i="51"/>
  <c r="AE79" i="51" a="1"/>
  <c r="AE79" i="51" s="1"/>
  <c r="V97" i="51"/>
  <c r="AY97" i="51" s="1"/>
  <c r="W97" i="51"/>
  <c r="M123" i="51"/>
  <c r="N39" i="51"/>
  <c r="R25" i="51"/>
  <c r="N20" i="51"/>
  <c r="N58" i="51"/>
  <c r="N4" i="51"/>
  <c r="L4" i="51"/>
  <c r="N15" i="51"/>
  <c r="M15" i="51"/>
  <c r="M105" i="51"/>
  <c r="N105" i="51"/>
  <c r="L97" i="51"/>
  <c r="M97" i="51"/>
  <c r="N97" i="51"/>
  <c r="AA52" i="51"/>
  <c r="Y52" i="51"/>
  <c r="N46" i="51"/>
  <c r="L46" i="51"/>
  <c r="N22" i="51"/>
  <c r="Y22" i="51"/>
  <c r="AA22" i="51"/>
  <c r="U22" i="51"/>
  <c r="W22" i="51"/>
  <c r="L6" i="51"/>
  <c r="N6" i="51"/>
  <c r="M6" i="51"/>
  <c r="AG6" i="51" s="1"/>
  <c r="AX126" i="51"/>
  <c r="F126" i="51"/>
  <c r="G126" i="51" s="1"/>
  <c r="AX119" i="51"/>
  <c r="F119" i="51"/>
  <c r="G119" i="51" s="1"/>
  <c r="AX71" i="51"/>
  <c r="F71" i="51"/>
  <c r="G71" i="51" s="1"/>
  <c r="AX63" i="51"/>
  <c r="BB63" i="51" s="1"/>
  <c r="AG63" i="51"/>
  <c r="AX47" i="51"/>
  <c r="F47" i="51"/>
  <c r="G47" i="51" s="1"/>
  <c r="AH47" i="51"/>
  <c r="AX39" i="51"/>
  <c r="AH39" i="51"/>
  <c r="AX31" i="51"/>
  <c r="AH31" i="51"/>
  <c r="V84" i="51"/>
  <c r="AY84" i="51" s="1"/>
  <c r="P84" i="51"/>
  <c r="R84" i="51"/>
  <c r="Q84" i="51"/>
  <c r="BA84" i="51" s="1"/>
  <c r="W84" i="51"/>
  <c r="L69" i="51"/>
  <c r="N69" i="51"/>
  <c r="AB2" i="51"/>
  <c r="S61" i="51"/>
  <c r="AU9" i="51"/>
  <c r="Z55" i="51"/>
  <c r="AZ55" i="51" s="1"/>
  <c r="Q55" i="51"/>
  <c r="BA55" i="51" s="1"/>
  <c r="V55" i="51"/>
  <c r="AY55" i="51" s="1"/>
  <c r="Y55" i="51"/>
  <c r="P55" i="51"/>
  <c r="AU55" i="51"/>
  <c r="AV105" i="51" s="1"/>
  <c r="S55" i="51"/>
  <c r="L109" i="51"/>
  <c r="M109" i="51"/>
  <c r="L29" i="51"/>
  <c r="N29" i="51"/>
  <c r="V2" i="51"/>
  <c r="AY2" i="51" s="1"/>
  <c r="AA59" i="51"/>
  <c r="Q57" i="51"/>
  <c r="BA57" i="51" s="1"/>
  <c r="Q63" i="51"/>
  <c r="BA63" i="51" s="1"/>
  <c r="Y58" i="51"/>
  <c r="AU58" i="51"/>
  <c r="AV27" i="51" s="1"/>
  <c r="AU43" i="51"/>
  <c r="R35" i="51"/>
  <c r="AB78" i="51"/>
  <c r="Q20" i="51"/>
  <c r="BA20" i="51" s="1"/>
  <c r="S79" i="51"/>
  <c r="AE97" i="51" a="1"/>
  <c r="AE97" i="51" s="1"/>
  <c r="W9" i="51"/>
  <c r="Y102" i="51"/>
  <c r="P90" i="51"/>
  <c r="M77" i="51"/>
  <c r="W55" i="51"/>
  <c r="S29" i="51"/>
  <c r="M29" i="51"/>
  <c r="L58" i="51"/>
  <c r="S102" i="51"/>
  <c r="Y53" i="51"/>
  <c r="W53" i="51"/>
  <c r="AB53" i="51"/>
  <c r="U53" i="51"/>
  <c r="S53" i="51"/>
  <c r="R53" i="51"/>
  <c r="AA85" i="51"/>
  <c r="Z85" i="51"/>
  <c r="AZ85" i="51" s="1"/>
  <c r="Q85" i="51"/>
  <c r="BA85" i="51" s="1"/>
  <c r="P85" i="51"/>
  <c r="W85" i="51"/>
  <c r="AS85" i="51"/>
  <c r="AF85" i="51" s="1"/>
  <c r="V85" i="51"/>
  <c r="AY85" i="51" s="1"/>
  <c r="L80" i="51"/>
  <c r="M80" i="51"/>
  <c r="L73" i="51"/>
  <c r="M73" i="51"/>
  <c r="N36" i="51"/>
  <c r="M36" i="51"/>
  <c r="L36" i="51"/>
  <c r="V25" i="51"/>
  <c r="AY25" i="51" s="1"/>
  <c r="BB25" i="51" s="1"/>
  <c r="Q25" i="51"/>
  <c r="BA25" i="51" s="1"/>
  <c r="AB25" i="51"/>
  <c r="Z25" i="51"/>
  <c r="AZ25" i="51" s="1"/>
  <c r="AU25" i="51"/>
  <c r="AV28" i="51" s="1"/>
  <c r="P25" i="51"/>
  <c r="Y25" i="51"/>
  <c r="V39" i="51"/>
  <c r="AY39" i="51" s="1"/>
  <c r="F10" i="51"/>
  <c r="G10" i="51" s="1"/>
  <c r="U2" i="51"/>
  <c r="Z59" i="51"/>
  <c r="AZ59" i="51" s="1"/>
  <c r="R59" i="51"/>
  <c r="AB21" i="51"/>
  <c r="AA57" i="51"/>
  <c r="S63" i="51"/>
  <c r="Z58" i="51"/>
  <c r="AZ58" i="51" s="1"/>
  <c r="U58" i="51"/>
  <c r="P43" i="51"/>
  <c r="AU35" i="51"/>
  <c r="P78" i="51"/>
  <c r="Z78" i="51"/>
  <c r="AZ78" i="51" s="1"/>
  <c r="P20" i="51"/>
  <c r="AA20" i="51"/>
  <c r="U79" i="51"/>
  <c r="Z97" i="51"/>
  <c r="AZ97" i="51" s="1"/>
  <c r="Z9" i="51"/>
  <c r="AZ9" i="51" s="1"/>
  <c r="F120" i="51"/>
  <c r="G120" i="51" s="1"/>
  <c r="N112" i="51"/>
  <c r="R102" i="51"/>
  <c r="N83" i="51"/>
  <c r="N77" i="51"/>
  <c r="N81" i="51"/>
  <c r="P74" i="51"/>
  <c r="AA55" i="51"/>
  <c r="U5" i="51"/>
  <c r="M112" i="51"/>
  <c r="N60" i="51"/>
  <c r="M60" i="51"/>
  <c r="F72" i="51"/>
  <c r="G72" i="51" s="1"/>
  <c r="L96" i="51"/>
  <c r="N96" i="51"/>
  <c r="AX13" i="51"/>
  <c r="AH13" i="51"/>
  <c r="AX6" i="51"/>
  <c r="AH6" i="51"/>
  <c r="N104" i="51"/>
  <c r="L104" i="51"/>
  <c r="S25" i="51"/>
  <c r="M120" i="51"/>
  <c r="L120" i="51"/>
  <c r="N120" i="51"/>
  <c r="M37" i="51"/>
  <c r="L37" i="51"/>
  <c r="AE59" i="51" a="1"/>
  <c r="AE59" i="51" s="1"/>
  <c r="AB59" i="51"/>
  <c r="V21" i="51"/>
  <c r="AY21" i="51" s="1"/>
  <c r="R57" i="51"/>
  <c r="AE58" i="51" a="1"/>
  <c r="AE58" i="51" s="1"/>
  <c r="Z43" i="51"/>
  <c r="AZ43" i="51" s="1"/>
  <c r="W35" i="51"/>
  <c r="U78" i="51"/>
  <c r="R78" i="51"/>
  <c r="S20" i="51"/>
  <c r="R20" i="51"/>
  <c r="R79" i="51"/>
  <c r="S97" i="51"/>
  <c r="M81" i="51"/>
  <c r="R55" i="51"/>
  <c r="F32" i="51"/>
  <c r="G32" i="51" s="1"/>
  <c r="AB5" i="51"/>
  <c r="V5" i="51"/>
  <c r="AY5" i="51" s="1"/>
  <c r="BB5" i="51" s="1"/>
  <c r="M5" i="51"/>
  <c r="AG5" i="51" s="1"/>
  <c r="M69" i="51"/>
  <c r="N14" i="51"/>
  <c r="M14" i="51"/>
  <c r="AA16" i="51"/>
  <c r="W16" i="51"/>
  <c r="Z16" i="51"/>
  <c r="AZ16" i="51" s="1"/>
  <c r="S16" i="51"/>
  <c r="AE16" i="51" a="1"/>
  <c r="AE16" i="51" s="1"/>
  <c r="AB16" i="51"/>
  <c r="P16" i="51"/>
  <c r="R16" i="51"/>
  <c r="M125" i="51"/>
  <c r="L125" i="51"/>
  <c r="M117" i="51"/>
  <c r="U117" i="51"/>
  <c r="Z117" i="51"/>
  <c r="AZ117" i="51" s="1"/>
  <c r="BB117" i="51" s="1"/>
  <c r="L101" i="51"/>
  <c r="N101" i="51"/>
  <c r="L93" i="51"/>
  <c r="N93" i="51"/>
  <c r="M86" i="51"/>
  <c r="L86" i="51"/>
  <c r="AX115" i="51"/>
  <c r="F115" i="51"/>
  <c r="G115" i="51" s="1"/>
  <c r="AX107" i="51"/>
  <c r="F107" i="51"/>
  <c r="G107" i="51" s="1"/>
  <c r="AX75" i="51"/>
  <c r="F75" i="51"/>
  <c r="G75" i="51" s="1"/>
  <c r="AX67" i="51"/>
  <c r="F67" i="51"/>
  <c r="G67" i="51" s="1"/>
  <c r="AA67" i="51" s="1"/>
  <c r="AX59" i="51"/>
  <c r="BB59" i="51" s="1"/>
  <c r="AG59" i="51"/>
  <c r="AH59" i="51"/>
  <c r="AX51" i="51"/>
  <c r="F51" i="51"/>
  <c r="G51" i="51" s="1"/>
  <c r="AH51" i="51"/>
  <c r="AX35" i="51"/>
  <c r="AH35" i="51"/>
  <c r="AX27" i="51"/>
  <c r="AH27" i="51"/>
  <c r="F27" i="51"/>
  <c r="G27" i="51" s="1"/>
  <c r="N2" i="51"/>
  <c r="M2" i="51"/>
  <c r="AG2" i="51" s="1"/>
  <c r="AX18" i="51"/>
  <c r="AH18" i="51"/>
  <c r="V57" i="51"/>
  <c r="AY57" i="51" s="1"/>
  <c r="BB57" i="51" s="1"/>
  <c r="AA78" i="51"/>
  <c r="L2" i="51"/>
  <c r="V74" i="51"/>
  <c r="AY74" i="51" s="1"/>
  <c r="N74" i="51"/>
  <c r="M74" i="51"/>
  <c r="N13" i="51"/>
  <c r="M13" i="51"/>
  <c r="W2" i="51"/>
  <c r="P59" i="51"/>
  <c r="W57" i="51"/>
  <c r="Q61" i="51"/>
  <c r="BA61" i="51" s="1"/>
  <c r="BB61" i="51" s="1"/>
  <c r="V81" i="51"/>
  <c r="AY81" i="51" s="1"/>
  <c r="Q81" i="51"/>
  <c r="BA81" i="51" s="1"/>
  <c r="BB81" i="51" s="1"/>
  <c r="U43" i="51"/>
  <c r="BB31" i="51"/>
  <c r="AE78" i="51" a="1"/>
  <c r="AE78" i="51" s="1"/>
  <c r="V20" i="51"/>
  <c r="AY20" i="51" s="1"/>
  <c r="Z79" i="51"/>
  <c r="AZ79" i="51" s="1"/>
  <c r="Q97" i="51"/>
  <c r="BA97" i="51" s="1"/>
  <c r="BB97" i="51" s="1"/>
  <c r="N109" i="51"/>
  <c r="AB102" i="51"/>
  <c r="W102" i="51"/>
  <c r="Y84" i="51"/>
  <c r="M90" i="51"/>
  <c r="AS84" i="51"/>
  <c r="AF84" i="51" s="1"/>
  <c r="L83" i="51"/>
  <c r="S74" i="51"/>
  <c r="AB55" i="51"/>
  <c r="AH32" i="51"/>
  <c r="AA39" i="51"/>
  <c r="Z5" i="51"/>
  <c r="AZ5" i="51" s="1"/>
  <c r="M43" i="51"/>
  <c r="N127" i="51"/>
  <c r="AH25" i="51"/>
  <c r="AA5" i="51"/>
  <c r="S5" i="51"/>
  <c r="P5" i="51"/>
  <c r="Y5" i="51"/>
  <c r="W36" i="51"/>
  <c r="AU36" i="51"/>
  <c r="S36" i="51"/>
  <c r="AA36" i="51"/>
  <c r="R36" i="51"/>
  <c r="Z36" i="51"/>
  <c r="AZ36" i="51" s="1"/>
  <c r="P36" i="51"/>
  <c r="R39" i="51"/>
  <c r="Q39" i="51"/>
  <c r="BA39" i="51" s="1"/>
  <c r="Y39" i="51"/>
  <c r="AB39" i="51"/>
  <c r="W39" i="51"/>
  <c r="AU39" i="51"/>
  <c r="AV32" i="51" s="1"/>
  <c r="F56" i="51"/>
  <c r="G56" i="51" s="1"/>
  <c r="AB90" i="51"/>
  <c r="Q90" i="51"/>
  <c r="BA90" i="51" s="1"/>
  <c r="BB90" i="51" s="1"/>
  <c r="AA90" i="51"/>
  <c r="V90" i="51"/>
  <c r="AY90" i="51" s="1"/>
  <c r="Y90" i="51"/>
  <c r="S90" i="51"/>
  <c r="AE106" i="51" a="1"/>
  <c r="AE106" i="51" s="1"/>
  <c r="V106" i="51"/>
  <c r="AY106" i="51" s="1"/>
  <c r="U106" i="51"/>
  <c r="R106" i="51"/>
  <c r="AB106" i="51"/>
  <c r="Q108" i="51"/>
  <c r="BA108" i="51" s="1"/>
  <c r="BB108" i="51" s="1"/>
  <c r="AA108" i="51"/>
  <c r="R108" i="51"/>
  <c r="Z108" i="51"/>
  <c r="AZ108" i="51" s="1"/>
  <c r="AE108" i="51" a="1"/>
  <c r="AE108" i="51" s="1"/>
  <c r="N55" i="51"/>
  <c r="M55" i="51"/>
  <c r="L33" i="51"/>
  <c r="N33" i="51"/>
  <c r="L25" i="51"/>
  <c r="M25" i="51"/>
  <c r="AG25" i="51" s="1"/>
  <c r="M9" i="51"/>
  <c r="AG9" i="51" s="1"/>
  <c r="N9" i="51"/>
  <c r="AG3" i="51"/>
  <c r="Z54" i="51"/>
  <c r="AZ54" i="51" s="1"/>
  <c r="AB117" i="51"/>
  <c r="AB52" i="51"/>
  <c r="AH54" i="51"/>
  <c r="R74" i="51"/>
  <c r="AG18" i="51"/>
  <c r="AH45" i="51"/>
  <c r="AG35" i="51"/>
  <c r="F70" i="51"/>
  <c r="G70" i="51" s="1"/>
  <c r="F77" i="51"/>
  <c r="G77" i="51" s="1"/>
  <c r="V77" i="51" s="1"/>
  <c r="AY77" i="51" s="1"/>
  <c r="S92" i="51"/>
  <c r="F121" i="51"/>
  <c r="G121" i="51" s="1"/>
  <c r="F124" i="51"/>
  <c r="G124" i="51" s="1"/>
  <c r="S59" i="50"/>
  <c r="AU59" i="50"/>
  <c r="AB59" i="50"/>
  <c r="R59" i="50"/>
  <c r="Z59" i="50"/>
  <c r="AZ59" i="50" s="1"/>
  <c r="P59" i="50"/>
  <c r="Y59" i="50"/>
  <c r="W59" i="50"/>
  <c r="V59" i="50"/>
  <c r="AY59" i="50" s="1"/>
  <c r="Q59" i="50"/>
  <c r="BA59" i="50" s="1"/>
  <c r="L84" i="50"/>
  <c r="N84" i="50"/>
  <c r="M84" i="50"/>
  <c r="AB35" i="50"/>
  <c r="L106" i="50"/>
  <c r="Z106" i="50"/>
  <c r="AZ106" i="50" s="1"/>
  <c r="AB106" i="50"/>
  <c r="Y106" i="50"/>
  <c r="N90" i="50"/>
  <c r="Y90" i="50"/>
  <c r="L90" i="50"/>
  <c r="N51" i="50"/>
  <c r="M51" i="50"/>
  <c r="U106" i="50"/>
  <c r="L21" i="50"/>
  <c r="Q38" i="50"/>
  <c r="BA38" i="50" s="1"/>
  <c r="BB38" i="50" s="1"/>
  <c r="AU38" i="50"/>
  <c r="Y38" i="50"/>
  <c r="Z38" i="50"/>
  <c r="AZ38" i="50" s="1"/>
  <c r="U38" i="50"/>
  <c r="P38" i="50"/>
  <c r="AB38" i="50"/>
  <c r="R38" i="50"/>
  <c r="W38" i="50"/>
  <c r="AA38" i="50"/>
  <c r="W47" i="50"/>
  <c r="V47" i="50"/>
  <c r="AY47" i="50" s="1"/>
  <c r="Y47" i="50"/>
  <c r="U47" i="50"/>
  <c r="AU47" i="50"/>
  <c r="AB47" i="50"/>
  <c r="Q47" i="50"/>
  <c r="BA47" i="50" s="1"/>
  <c r="R47" i="50"/>
  <c r="AA98" i="50"/>
  <c r="W98" i="50"/>
  <c r="AB98" i="50"/>
  <c r="V98" i="50"/>
  <c r="AY98" i="50" s="1"/>
  <c r="U98" i="50"/>
  <c r="R98" i="50"/>
  <c r="Y98" i="50"/>
  <c r="AX64" i="50"/>
  <c r="F64" i="50"/>
  <c r="G64" i="50" s="1"/>
  <c r="AX41" i="50"/>
  <c r="AH41" i="50"/>
  <c r="AX25" i="50"/>
  <c r="AH25" i="50"/>
  <c r="AX17" i="50"/>
  <c r="F17" i="50"/>
  <c r="G17" i="50" s="1"/>
  <c r="AX9" i="50"/>
  <c r="F9" i="50"/>
  <c r="G9" i="50" s="1"/>
  <c r="U9" i="50" s="1"/>
  <c r="L129" i="50"/>
  <c r="N129" i="50"/>
  <c r="P121" i="50"/>
  <c r="M121" i="50"/>
  <c r="V121" i="50"/>
  <c r="AY121" i="50" s="1"/>
  <c r="R121" i="50"/>
  <c r="L105" i="50"/>
  <c r="M105" i="50"/>
  <c r="N82" i="50"/>
  <c r="M82" i="50"/>
  <c r="L82" i="50"/>
  <c r="U58" i="50"/>
  <c r="AB58" i="50"/>
  <c r="Z58" i="50"/>
  <c r="AZ58" i="50" s="1"/>
  <c r="L50" i="50"/>
  <c r="N50" i="50"/>
  <c r="M50" i="50"/>
  <c r="L42" i="50"/>
  <c r="N42" i="50"/>
  <c r="N27" i="50"/>
  <c r="M27" i="50"/>
  <c r="AG27" i="50" s="1"/>
  <c r="L27" i="50"/>
  <c r="N12" i="50"/>
  <c r="L12" i="50"/>
  <c r="V4" i="50"/>
  <c r="AY4" i="50" s="1"/>
  <c r="N4" i="50"/>
  <c r="M4" i="50"/>
  <c r="L4" i="50"/>
  <c r="AB22" i="50"/>
  <c r="V22" i="50"/>
  <c r="AY22" i="50" s="1"/>
  <c r="Q22" i="50"/>
  <c r="BA22" i="50" s="1"/>
  <c r="BB22" i="50" s="1"/>
  <c r="AU22" i="50"/>
  <c r="AA22" i="50"/>
  <c r="U22" i="50"/>
  <c r="P22" i="50"/>
  <c r="Z22" i="50"/>
  <c r="AZ22" i="50" s="1"/>
  <c r="M107" i="50"/>
  <c r="Z107" i="50"/>
  <c r="AZ107" i="50" s="1"/>
  <c r="W107" i="50"/>
  <c r="N107" i="50"/>
  <c r="U107" i="50"/>
  <c r="L107" i="50"/>
  <c r="AA107" i="50"/>
  <c r="V107" i="50"/>
  <c r="AY107" i="50" s="1"/>
  <c r="AU35" i="50"/>
  <c r="L20" i="50"/>
  <c r="N20" i="50"/>
  <c r="M98" i="50"/>
  <c r="N98" i="50"/>
  <c r="L98" i="50"/>
  <c r="N28" i="50"/>
  <c r="L28" i="50"/>
  <c r="M28" i="50"/>
  <c r="R35" i="50"/>
  <c r="S35" i="50"/>
  <c r="Q20" i="50"/>
  <c r="BA20" i="50" s="1"/>
  <c r="BB20" i="50" s="1"/>
  <c r="P69" i="50"/>
  <c r="W90" i="50"/>
  <c r="V106" i="50"/>
  <c r="AY106" i="50" s="1"/>
  <c r="BB106" i="50" s="1"/>
  <c r="AA47" i="50"/>
  <c r="M58" i="50"/>
  <c r="AG58" i="50" s="1"/>
  <c r="S22" i="50"/>
  <c r="M5" i="50"/>
  <c r="S47" i="50"/>
  <c r="N74" i="50"/>
  <c r="AH18" i="50"/>
  <c r="V45" i="50"/>
  <c r="AY45" i="50" s="1"/>
  <c r="BB45" i="50" s="1"/>
  <c r="Y45" i="50"/>
  <c r="AU45" i="50"/>
  <c r="U45" i="50"/>
  <c r="AB45" i="50"/>
  <c r="R45" i="50"/>
  <c r="AX103" i="50"/>
  <c r="F103" i="50"/>
  <c r="G103" i="50" s="1"/>
  <c r="AX95" i="50"/>
  <c r="F95" i="50"/>
  <c r="G95" i="50" s="1"/>
  <c r="AX87" i="50"/>
  <c r="F87" i="50"/>
  <c r="G87" i="50" s="1"/>
  <c r="AX47" i="50"/>
  <c r="AH47" i="50"/>
  <c r="AX40" i="50"/>
  <c r="F40" i="50"/>
  <c r="G40" i="50" s="1"/>
  <c r="AX24" i="50"/>
  <c r="AH24" i="50"/>
  <c r="F24" i="50"/>
  <c r="G24" i="50" s="1"/>
  <c r="AX16" i="50"/>
  <c r="F16" i="50"/>
  <c r="G16" i="50" s="1"/>
  <c r="AX8" i="50"/>
  <c r="AH8" i="50"/>
  <c r="F8" i="50"/>
  <c r="G8" i="50" s="1"/>
  <c r="M128" i="50"/>
  <c r="L128" i="50"/>
  <c r="N128" i="50"/>
  <c r="L96" i="50"/>
  <c r="N96" i="50"/>
  <c r="M96" i="50"/>
  <c r="L73" i="50"/>
  <c r="R73" i="50"/>
  <c r="N65" i="50"/>
  <c r="M65" i="50"/>
  <c r="AG65" i="50" s="1"/>
  <c r="L65" i="50"/>
  <c r="L49" i="50"/>
  <c r="M49" i="50"/>
  <c r="AG49" i="50" s="1"/>
  <c r="N49" i="50"/>
  <c r="M26" i="50"/>
  <c r="L26" i="50"/>
  <c r="N19" i="50"/>
  <c r="M19" i="50"/>
  <c r="N99" i="50"/>
  <c r="L99" i="50"/>
  <c r="M99" i="50"/>
  <c r="L48" i="50"/>
  <c r="N48" i="50"/>
  <c r="M100" i="50"/>
  <c r="L100" i="50"/>
  <c r="AX49" i="50"/>
  <c r="AH49" i="50"/>
  <c r="F49" i="50"/>
  <c r="G49" i="50" s="1"/>
  <c r="S21" i="50"/>
  <c r="P21" i="50"/>
  <c r="S5" i="50"/>
  <c r="U35" i="50"/>
  <c r="Z90" i="50"/>
  <c r="AZ90" i="50" s="1"/>
  <c r="W106" i="50"/>
  <c r="M104" i="50"/>
  <c r="P74" i="50"/>
  <c r="AA41" i="50"/>
  <c r="P47" i="50"/>
  <c r="N58" i="50"/>
  <c r="L59" i="50"/>
  <c r="Z15" i="50"/>
  <c r="AZ15" i="50" s="1"/>
  <c r="N21" i="50"/>
  <c r="M22" i="50"/>
  <c r="W22" i="50"/>
  <c r="N5" i="50"/>
  <c r="F25" i="50"/>
  <c r="G25" i="50" s="1"/>
  <c r="W25" i="50" s="1"/>
  <c r="M106" i="50"/>
  <c r="Z11" i="50"/>
  <c r="AZ11" i="50" s="1"/>
  <c r="AB11" i="50"/>
  <c r="Y11" i="50"/>
  <c r="N11" i="50"/>
  <c r="AA11" i="50"/>
  <c r="M11" i="50"/>
  <c r="AG11" i="50" s="1"/>
  <c r="V31" i="50"/>
  <c r="AY31" i="50" s="1"/>
  <c r="U31" i="50"/>
  <c r="Y31" i="50"/>
  <c r="AU31" i="50"/>
  <c r="W31" i="50"/>
  <c r="S31" i="50"/>
  <c r="R31" i="50"/>
  <c r="AA31" i="50"/>
  <c r="AB31" i="50"/>
  <c r="L45" i="50"/>
  <c r="M45" i="50"/>
  <c r="AG45" i="50" s="1"/>
  <c r="N45" i="50"/>
  <c r="M47" i="50"/>
  <c r="AG47" i="50" s="1"/>
  <c r="N47" i="50"/>
  <c r="S125" i="50"/>
  <c r="Q125" i="50"/>
  <c r="BA125" i="50" s="1"/>
  <c r="Z125" i="50"/>
  <c r="AZ125" i="50" s="1"/>
  <c r="W125" i="50"/>
  <c r="P125" i="50"/>
  <c r="Y125" i="50"/>
  <c r="AS125" i="50"/>
  <c r="AF125" i="50" s="1"/>
  <c r="U125" i="50"/>
  <c r="AX86" i="50"/>
  <c r="F86" i="50"/>
  <c r="G86" i="50" s="1"/>
  <c r="AX70" i="50"/>
  <c r="F70" i="50"/>
  <c r="G70" i="50" s="1"/>
  <c r="AX62" i="50"/>
  <c r="F62" i="50"/>
  <c r="G62" i="50" s="1"/>
  <c r="M44" i="50"/>
  <c r="AG44" i="50" s="1"/>
  <c r="L44" i="50"/>
  <c r="N44" i="50"/>
  <c r="L13" i="50"/>
  <c r="N13" i="50"/>
  <c r="M13" i="50"/>
  <c r="AG13" i="50" s="1"/>
  <c r="N114" i="50"/>
  <c r="M114" i="50"/>
  <c r="L83" i="50"/>
  <c r="N83" i="50"/>
  <c r="M83" i="50"/>
  <c r="L43" i="50"/>
  <c r="N43" i="50"/>
  <c r="M43" i="50"/>
  <c r="AS74" i="50"/>
  <c r="AF74" i="50" s="1"/>
  <c r="P5" i="50"/>
  <c r="Y35" i="50"/>
  <c r="AE35" i="50" a="1"/>
  <c r="AE35" i="50" s="1"/>
  <c r="P114" i="50"/>
  <c r="AB90" i="50"/>
  <c r="AB107" i="50"/>
  <c r="M90" i="50"/>
  <c r="N104" i="50"/>
  <c r="AE98" i="50" a="1"/>
  <c r="AE98" i="50" s="1"/>
  <c r="L58" i="50"/>
  <c r="Z47" i="50"/>
  <c r="AZ47" i="50" s="1"/>
  <c r="L51" i="50"/>
  <c r="M59" i="50"/>
  <c r="AG59" i="50" s="1"/>
  <c r="N22" i="50"/>
  <c r="M12" i="50"/>
  <c r="R22" i="50"/>
  <c r="AE22" i="50" a="1"/>
  <c r="AE22" i="50" s="1"/>
  <c r="M20" i="50"/>
  <c r="N106" i="50"/>
  <c r="L8" i="50"/>
  <c r="M8" i="50"/>
  <c r="N8" i="50"/>
  <c r="L41" i="50"/>
  <c r="M41" i="50"/>
  <c r="F56" i="50"/>
  <c r="G56" i="50" s="1"/>
  <c r="N62" i="50"/>
  <c r="L62" i="50"/>
  <c r="M62" i="50"/>
  <c r="AG62" i="50" s="1"/>
  <c r="S91" i="50"/>
  <c r="Q91" i="50"/>
  <c r="BA91" i="50" s="1"/>
  <c r="AB91" i="50"/>
  <c r="Y91" i="50"/>
  <c r="R91" i="50"/>
  <c r="Z91" i="50"/>
  <c r="AZ91" i="50" s="1"/>
  <c r="P91" i="50"/>
  <c r="AX124" i="50"/>
  <c r="F124" i="50"/>
  <c r="G124" i="50" s="1"/>
  <c r="U124" i="50" s="1"/>
  <c r="W74" i="50"/>
  <c r="AA74" i="50"/>
  <c r="S74" i="50"/>
  <c r="Y74" i="50"/>
  <c r="U74" i="50"/>
  <c r="Z74" i="50"/>
  <c r="AZ74" i="50" s="1"/>
  <c r="V74" i="50"/>
  <c r="AY74" i="50" s="1"/>
  <c r="M120" i="50"/>
  <c r="L120" i="50"/>
  <c r="N120" i="50"/>
  <c r="S15" i="50"/>
  <c r="R15" i="50"/>
  <c r="Y15" i="50"/>
  <c r="Q15" i="50"/>
  <c r="BA15" i="50" s="1"/>
  <c r="AB15" i="50"/>
  <c r="W15" i="50"/>
  <c r="V15" i="50"/>
  <c r="AY15" i="50" s="1"/>
  <c r="AA15" i="50"/>
  <c r="AU15" i="50"/>
  <c r="N122" i="50"/>
  <c r="M122" i="50"/>
  <c r="L122" i="50"/>
  <c r="M35" i="50"/>
  <c r="N35" i="50"/>
  <c r="L35" i="50"/>
  <c r="R5" i="50"/>
  <c r="U90" i="50"/>
  <c r="V5" i="50"/>
  <c r="AY5" i="50" s="1"/>
  <c r="W35" i="50"/>
  <c r="V35" i="50"/>
  <c r="AY35" i="50" s="1"/>
  <c r="Q114" i="50"/>
  <c r="BA114" i="50" s="1"/>
  <c r="BB114" i="50" s="1"/>
  <c r="S114" i="50"/>
  <c r="AB34" i="50"/>
  <c r="Q98" i="50"/>
  <c r="BA98" i="50" s="1"/>
  <c r="BB98" i="50" s="1"/>
  <c r="L97" i="50"/>
  <c r="R74" i="50"/>
  <c r="Y41" i="50"/>
  <c r="Y22" i="50"/>
  <c r="AE38" i="50" a="1"/>
  <c r="AE38" i="50" s="1"/>
  <c r="M129" i="50"/>
  <c r="L15" i="50"/>
  <c r="L114" i="50"/>
  <c r="N10" i="50"/>
  <c r="M10" i="50"/>
  <c r="L10" i="50"/>
  <c r="N39" i="50"/>
  <c r="L39" i="50"/>
  <c r="Z52" i="50"/>
  <c r="AZ52" i="50" s="1"/>
  <c r="P52" i="50"/>
  <c r="Y52" i="50"/>
  <c r="W52" i="50"/>
  <c r="V52" i="50"/>
  <c r="AY52" i="50" s="1"/>
  <c r="R52" i="50"/>
  <c r="U52" i="50"/>
  <c r="M109" i="50"/>
  <c r="N109" i="50"/>
  <c r="L109" i="50"/>
  <c r="M93" i="50"/>
  <c r="N93" i="50"/>
  <c r="L93" i="50"/>
  <c r="L38" i="50"/>
  <c r="M38" i="50"/>
  <c r="N38" i="50"/>
  <c r="AA118" i="50"/>
  <c r="V118" i="50"/>
  <c r="AY118" i="50" s="1"/>
  <c r="Z118" i="50"/>
  <c r="AZ118" i="50" s="1"/>
  <c r="U118" i="50"/>
  <c r="R118" i="50"/>
  <c r="P118" i="50"/>
  <c r="Q118" i="50"/>
  <c r="BA118" i="50" s="1"/>
  <c r="Y118" i="50"/>
  <c r="S118" i="50"/>
  <c r="Q41" i="50"/>
  <c r="BA41" i="50" s="1"/>
  <c r="AE41" i="50" a="1"/>
  <c r="AE41" i="50" s="1"/>
  <c r="V41" i="50"/>
  <c r="AY41" i="50" s="1"/>
  <c r="AB41" i="50"/>
  <c r="R41" i="50"/>
  <c r="Q2" i="50"/>
  <c r="BA2" i="50" s="1"/>
  <c r="BB2" i="50" s="1"/>
  <c r="L2" i="50"/>
  <c r="Z35" i="50"/>
  <c r="AZ35" i="50" s="1"/>
  <c r="V114" i="50"/>
  <c r="AY114" i="50" s="1"/>
  <c r="V66" i="50"/>
  <c r="AY66" i="50" s="1"/>
  <c r="AA90" i="50"/>
  <c r="S121" i="50"/>
  <c r="S98" i="50"/>
  <c r="AU41" i="50"/>
  <c r="P41" i="50"/>
  <c r="W58" i="50"/>
  <c r="P4" i="50"/>
  <c r="AH34" i="50"/>
  <c r="AE118" i="50" a="1"/>
  <c r="AE118" i="50" s="1"/>
  <c r="S41" i="50"/>
  <c r="AA106" i="50"/>
  <c r="M15" i="50"/>
  <c r="AH56" i="50"/>
  <c r="W78" i="50"/>
  <c r="S78" i="50"/>
  <c r="V78" i="50"/>
  <c r="AY78" i="50" s="1"/>
  <c r="P78" i="50"/>
  <c r="AS78" i="50"/>
  <c r="AF78" i="50" s="1"/>
  <c r="R78" i="50"/>
  <c r="AH29" i="50"/>
  <c r="F67" i="50"/>
  <c r="G67" i="50" s="1"/>
  <c r="AH61" i="50"/>
  <c r="AG64" i="50"/>
  <c r="F27" i="50"/>
  <c r="G27" i="50" s="1"/>
  <c r="F29" i="50"/>
  <c r="G29" i="50" s="1"/>
  <c r="AH51" i="50"/>
  <c r="F75" i="50"/>
  <c r="G75" i="50" s="1"/>
  <c r="AG16" i="50"/>
  <c r="AH11" i="50"/>
  <c r="F13" i="50"/>
  <c r="G13" i="50" s="1"/>
  <c r="AH19" i="50"/>
  <c r="F97" i="50"/>
  <c r="G97" i="50" s="1"/>
  <c r="N48" i="49"/>
  <c r="S48" i="49"/>
  <c r="Q48" i="49"/>
  <c r="BA48" i="49" s="1"/>
  <c r="BB48" i="49" s="1"/>
  <c r="P48" i="49"/>
  <c r="V48" i="49"/>
  <c r="AY48" i="49" s="1"/>
  <c r="R48" i="49"/>
  <c r="M48" i="49"/>
  <c r="L47" i="49"/>
  <c r="R47" i="49"/>
  <c r="R8" i="49"/>
  <c r="V8" i="49"/>
  <c r="AY8" i="49" s="1"/>
  <c r="AU8" i="49"/>
  <c r="AV79" i="49" s="1"/>
  <c r="S8" i="49"/>
  <c r="AA8" i="49"/>
  <c r="P8" i="49"/>
  <c r="Q8" i="49"/>
  <c r="BA8" i="49" s="1"/>
  <c r="W8" i="49"/>
  <c r="AB8" i="49"/>
  <c r="Z8" i="49"/>
  <c r="AZ8" i="49" s="1"/>
  <c r="Y8" i="49"/>
  <c r="U8" i="49"/>
  <c r="R49" i="49"/>
  <c r="V49" i="49"/>
  <c r="AY49" i="49" s="1"/>
  <c r="Z49" i="49"/>
  <c r="AZ49" i="49" s="1"/>
  <c r="AE49" i="49" a="1"/>
  <c r="AE49" i="49" s="1"/>
  <c r="P49" i="49"/>
  <c r="Y49" i="49"/>
  <c r="S49" i="49"/>
  <c r="W109" i="49"/>
  <c r="AE109" i="49" a="1"/>
  <c r="AE109" i="49" s="1"/>
  <c r="S109" i="49"/>
  <c r="Z109" i="49"/>
  <c r="AZ109" i="49" s="1"/>
  <c r="AX105" i="49"/>
  <c r="F105" i="49"/>
  <c r="G105" i="49" s="1"/>
  <c r="AX49" i="49"/>
  <c r="AH49" i="49"/>
  <c r="AX33" i="49"/>
  <c r="AH33" i="49"/>
  <c r="AX9" i="49"/>
  <c r="F9" i="49"/>
  <c r="G9" i="49" s="1"/>
  <c r="AH9" i="49"/>
  <c r="L104" i="49"/>
  <c r="N104" i="49"/>
  <c r="N9" i="49"/>
  <c r="M9" i="49"/>
  <c r="V114" i="49"/>
  <c r="AY114" i="49" s="1"/>
  <c r="AB120" i="49"/>
  <c r="AB104" i="49"/>
  <c r="W104" i="49"/>
  <c r="Y107" i="49"/>
  <c r="AA87" i="49"/>
  <c r="N80" i="49"/>
  <c r="W40" i="49"/>
  <c r="M56" i="49"/>
  <c r="U49" i="49"/>
  <c r="Q49" i="49"/>
  <c r="BA49" i="49" s="1"/>
  <c r="L39" i="49"/>
  <c r="M39" i="49"/>
  <c r="AB59" i="49"/>
  <c r="U59" i="49"/>
  <c r="AA59" i="49"/>
  <c r="S59" i="49"/>
  <c r="Q59" i="49"/>
  <c r="BA59" i="49" s="1"/>
  <c r="BB59" i="49" s="1"/>
  <c r="W59" i="49"/>
  <c r="Z59" i="49"/>
  <c r="AZ59" i="49" s="1"/>
  <c r="M72" i="49"/>
  <c r="L79" i="49"/>
  <c r="M79" i="49"/>
  <c r="N63" i="49"/>
  <c r="M63" i="49"/>
  <c r="N55" i="49"/>
  <c r="M55" i="49"/>
  <c r="L24" i="49"/>
  <c r="N24" i="49"/>
  <c r="M24" i="49"/>
  <c r="AG24" i="49" s="1"/>
  <c r="N16" i="49"/>
  <c r="M16" i="49"/>
  <c r="L8" i="49"/>
  <c r="M8" i="49"/>
  <c r="AG8" i="49" s="1"/>
  <c r="N8" i="49"/>
  <c r="R3" i="49"/>
  <c r="Q3" i="49"/>
  <c r="BA3" i="49" s="1"/>
  <c r="AB3" i="49"/>
  <c r="AA3" i="49"/>
  <c r="AU3" i="49"/>
  <c r="U3" i="49"/>
  <c r="U83" i="49"/>
  <c r="Z83" i="49"/>
  <c r="AZ83" i="49" s="1"/>
  <c r="AS83" i="49"/>
  <c r="AF83" i="49" s="1"/>
  <c r="P83" i="49"/>
  <c r="AB83" i="49"/>
  <c r="V83" i="49"/>
  <c r="AY83" i="49" s="1"/>
  <c r="BB83" i="49" s="1"/>
  <c r="W83" i="49"/>
  <c r="N33" i="49"/>
  <c r="M33" i="49"/>
  <c r="AA24" i="49"/>
  <c r="S120" i="49"/>
  <c r="L128" i="49"/>
  <c r="M104" i="49"/>
  <c r="Z87" i="49"/>
  <c r="AZ87" i="49" s="1"/>
  <c r="BB87" i="49" s="1"/>
  <c r="L72" i="49"/>
  <c r="P59" i="49"/>
  <c r="M80" i="49"/>
  <c r="F89" i="49"/>
  <c r="G89" i="49" s="1"/>
  <c r="V40" i="49"/>
  <c r="AY40" i="49" s="1"/>
  <c r="AB49" i="49"/>
  <c r="L9" i="49"/>
  <c r="Y5" i="49"/>
  <c r="Y3" i="49"/>
  <c r="L15" i="49"/>
  <c r="N15" i="49"/>
  <c r="M15" i="49"/>
  <c r="N41" i="49"/>
  <c r="M41" i="49"/>
  <c r="L41" i="49"/>
  <c r="L92" i="49"/>
  <c r="N92" i="49"/>
  <c r="M92" i="49"/>
  <c r="AX95" i="49"/>
  <c r="F95" i="49"/>
  <c r="G95" i="49" s="1"/>
  <c r="AX63" i="49"/>
  <c r="AH63" i="49"/>
  <c r="F63" i="49"/>
  <c r="G63" i="49" s="1"/>
  <c r="AX55" i="49"/>
  <c r="AH55" i="49"/>
  <c r="AX47" i="49"/>
  <c r="AH47" i="49"/>
  <c r="AX39" i="49"/>
  <c r="F39" i="49"/>
  <c r="G39" i="49" s="1"/>
  <c r="AH39" i="49"/>
  <c r="AX31" i="49"/>
  <c r="F31" i="49"/>
  <c r="G31" i="49" s="1"/>
  <c r="AH31" i="49"/>
  <c r="AX23" i="49"/>
  <c r="AH23" i="49"/>
  <c r="F23" i="49"/>
  <c r="G23" i="49" s="1"/>
  <c r="AX15" i="49"/>
  <c r="AH15" i="49"/>
  <c r="F15" i="49"/>
  <c r="G15" i="49" s="1"/>
  <c r="AH7" i="49"/>
  <c r="F7" i="49"/>
  <c r="G7" i="49" s="1"/>
  <c r="M110" i="49"/>
  <c r="N110" i="49"/>
  <c r="L102" i="49"/>
  <c r="N102" i="49"/>
  <c r="M102" i="49"/>
  <c r="S3" i="49"/>
  <c r="M53" i="49"/>
  <c r="AG53" i="49" s="1"/>
  <c r="AA53" i="49"/>
  <c r="AB53" i="49"/>
  <c r="Y53" i="49"/>
  <c r="W53" i="49"/>
  <c r="AE107" i="49" a="1"/>
  <c r="AE107" i="49" s="1"/>
  <c r="Q107" i="49"/>
  <c r="BA107" i="49" s="1"/>
  <c r="BB107" i="49" s="1"/>
  <c r="AA107" i="49"/>
  <c r="AB107" i="49"/>
  <c r="U107" i="49"/>
  <c r="AX121" i="49"/>
  <c r="F121" i="49"/>
  <c r="G121" i="49" s="1"/>
  <c r="AE121" i="49" s="1" a="1"/>
  <c r="AE121" i="49" s="1"/>
  <c r="AD121" i="49" s="1"/>
  <c r="AC121" i="49" s="1"/>
  <c r="V26" i="49"/>
  <c r="AY26" i="49" s="1"/>
  <c r="Q120" i="49"/>
  <c r="BA120" i="49" s="1"/>
  <c r="AS120" i="49"/>
  <c r="AF120" i="49" s="1"/>
  <c r="Y104" i="49"/>
  <c r="V109" i="49"/>
  <c r="AY109" i="49" s="1"/>
  <c r="P107" i="49"/>
  <c r="AA55" i="49"/>
  <c r="Y55" i="49"/>
  <c r="U55" i="49"/>
  <c r="R96" i="49"/>
  <c r="Y59" i="49"/>
  <c r="W52" i="49"/>
  <c r="W3" i="49"/>
  <c r="N25" i="49"/>
  <c r="L29" i="49"/>
  <c r="M29" i="49"/>
  <c r="Q47" i="49"/>
  <c r="BA47" i="49" s="1"/>
  <c r="Y47" i="49"/>
  <c r="W47" i="49"/>
  <c r="U47" i="49"/>
  <c r="S47" i="49"/>
  <c r="AA47" i="49"/>
  <c r="AB47" i="49"/>
  <c r="V47" i="49"/>
  <c r="AY47" i="49" s="1"/>
  <c r="P47" i="49"/>
  <c r="M75" i="49"/>
  <c r="L75" i="49"/>
  <c r="N75" i="49"/>
  <c r="V75" i="49"/>
  <c r="AY75" i="49" s="1"/>
  <c r="P86" i="49"/>
  <c r="AB86" i="49"/>
  <c r="R86" i="49"/>
  <c r="Q86" i="49"/>
  <c r="BA86" i="49" s="1"/>
  <c r="Z86" i="49"/>
  <c r="AZ86" i="49" s="1"/>
  <c r="AA86" i="49"/>
  <c r="Y86" i="49"/>
  <c r="AX118" i="49"/>
  <c r="F118" i="49"/>
  <c r="G118" i="49" s="1"/>
  <c r="AX110" i="49"/>
  <c r="F110" i="49"/>
  <c r="G110" i="49" s="1"/>
  <c r="AX38" i="49"/>
  <c r="AH38" i="49"/>
  <c r="AX30" i="49"/>
  <c r="AH30" i="49"/>
  <c r="V125" i="49"/>
  <c r="AY125" i="49" s="1"/>
  <c r="R125" i="49"/>
  <c r="P125" i="49"/>
  <c r="L125" i="49"/>
  <c r="N125" i="49"/>
  <c r="M109" i="49"/>
  <c r="N109" i="49"/>
  <c r="N101" i="49"/>
  <c r="M101" i="49"/>
  <c r="S93" i="49"/>
  <c r="R93" i="49"/>
  <c r="P93" i="49"/>
  <c r="L26" i="49"/>
  <c r="Y87" i="49"/>
  <c r="V87" i="49"/>
  <c r="AY87" i="49" s="1"/>
  <c r="AB87" i="49"/>
  <c r="P87" i="49"/>
  <c r="U87" i="49"/>
  <c r="AS87" i="49"/>
  <c r="AF87" i="49" s="1"/>
  <c r="S87" i="49"/>
  <c r="Q87" i="49"/>
  <c r="BA87" i="49" s="1"/>
  <c r="L40" i="49"/>
  <c r="N40" i="49"/>
  <c r="Z120" i="49"/>
  <c r="AZ120" i="49" s="1"/>
  <c r="U120" i="49"/>
  <c r="Z104" i="49"/>
  <c r="AZ104" i="49" s="1"/>
  <c r="P109" i="49"/>
  <c r="N112" i="49"/>
  <c r="R107" i="49"/>
  <c r="W87" i="49"/>
  <c r="S96" i="49"/>
  <c r="N39" i="49"/>
  <c r="L33" i="49"/>
  <c r="V53" i="49"/>
  <c r="AY53" i="49" s="1"/>
  <c r="BB53" i="49" s="1"/>
  <c r="P3" i="49"/>
  <c r="L23" i="49"/>
  <c r="M23" i="49"/>
  <c r="N23" i="49"/>
  <c r="N29" i="49"/>
  <c r="F33" i="49"/>
  <c r="G33" i="49" s="1"/>
  <c r="U40" i="49"/>
  <c r="AA40" i="49"/>
  <c r="R40" i="49"/>
  <c r="Q40" i="49"/>
  <c r="BA40" i="49" s="1"/>
  <c r="Y40" i="49"/>
  <c r="Z40" i="49"/>
  <c r="AZ40" i="49" s="1"/>
  <c r="AB40" i="49"/>
  <c r="P40" i="49"/>
  <c r="AB64" i="49"/>
  <c r="Z64" i="49"/>
  <c r="AZ64" i="49" s="1"/>
  <c r="AU64" i="49"/>
  <c r="P64" i="49"/>
  <c r="Y64" i="49"/>
  <c r="U64" i="49"/>
  <c r="S64" i="49"/>
  <c r="R64" i="49"/>
  <c r="R67" i="49"/>
  <c r="AB67" i="49"/>
  <c r="Q67" i="49"/>
  <c r="BA67" i="49" s="1"/>
  <c r="W67" i="49"/>
  <c r="Z67" i="49"/>
  <c r="AZ67" i="49" s="1"/>
  <c r="S67" i="49"/>
  <c r="AS67" i="49"/>
  <c r="AF67" i="49" s="1"/>
  <c r="Y67" i="49"/>
  <c r="F71" i="49"/>
  <c r="G71" i="49" s="1"/>
  <c r="L73" i="49"/>
  <c r="N73" i="49"/>
  <c r="L119" i="49"/>
  <c r="N119" i="49"/>
  <c r="AA124" i="49"/>
  <c r="P124" i="49"/>
  <c r="AB124" i="49"/>
  <c r="S124" i="49"/>
  <c r="N5" i="49"/>
  <c r="U5" i="49"/>
  <c r="AB5" i="49"/>
  <c r="M5" i="49"/>
  <c r="AG5" i="49" s="1"/>
  <c r="AA5" i="49"/>
  <c r="W5" i="49"/>
  <c r="W55" i="49"/>
  <c r="AU55" i="49"/>
  <c r="R55" i="49"/>
  <c r="Q55" i="49"/>
  <c r="BA55" i="49" s="1"/>
  <c r="Z55" i="49"/>
  <c r="AZ55" i="49" s="1"/>
  <c r="S55" i="49"/>
  <c r="V55" i="49"/>
  <c r="AY55" i="49" s="1"/>
  <c r="N36" i="49"/>
  <c r="M36" i="49"/>
  <c r="Q52" i="49"/>
  <c r="BA52" i="49" s="1"/>
  <c r="AU52" i="49"/>
  <c r="AA52" i="49"/>
  <c r="Y52" i="49"/>
  <c r="U52" i="49"/>
  <c r="AB52" i="49"/>
  <c r="N88" i="49"/>
  <c r="M88" i="49"/>
  <c r="L88" i="49"/>
  <c r="W24" i="49"/>
  <c r="AA120" i="49"/>
  <c r="V120" i="49"/>
  <c r="AY120" i="49" s="1"/>
  <c r="BB120" i="49" s="1"/>
  <c r="Q109" i="49"/>
  <c r="BA109" i="49" s="1"/>
  <c r="BB109" i="49" s="1"/>
  <c r="M112" i="49"/>
  <c r="S107" i="49"/>
  <c r="S83" i="49"/>
  <c r="L55" i="49"/>
  <c r="Q64" i="49"/>
  <c r="BA64" i="49" s="1"/>
  <c r="BB64" i="49" s="1"/>
  <c r="S52" i="49"/>
  <c r="Z3" i="49"/>
  <c r="AZ3" i="49" s="1"/>
  <c r="AB55" i="49"/>
  <c r="M32" i="49"/>
  <c r="L32" i="49"/>
  <c r="M115" i="49"/>
  <c r="Z115" i="49"/>
  <c r="AZ115" i="49" s="1"/>
  <c r="BB115" i="49" s="1"/>
  <c r="L115" i="49"/>
  <c r="AA115" i="49"/>
  <c r="M117" i="49"/>
  <c r="L117" i="49"/>
  <c r="M124" i="49"/>
  <c r="L124" i="49"/>
  <c r="F126" i="49"/>
  <c r="G126" i="49" s="1"/>
  <c r="L65" i="49"/>
  <c r="N65" i="49"/>
  <c r="N105" i="49"/>
  <c r="L105" i="49"/>
  <c r="N2" i="49"/>
  <c r="M2" i="49"/>
  <c r="AG2" i="49" s="1"/>
  <c r="P96" i="49"/>
  <c r="AB96" i="49"/>
  <c r="AE96" i="49" a="1"/>
  <c r="AE96" i="49" s="1"/>
  <c r="Y96" i="49"/>
  <c r="V96" i="49"/>
  <c r="AY96" i="49" s="1"/>
  <c r="Q96" i="49"/>
  <c r="BA96" i="49" s="1"/>
  <c r="BB96" i="49" s="1"/>
  <c r="Z96" i="49"/>
  <c r="AZ96" i="49" s="1"/>
  <c r="AX41" i="49"/>
  <c r="AH41" i="49"/>
  <c r="AX17" i="49"/>
  <c r="AH17" i="49"/>
  <c r="F17" i="49"/>
  <c r="G17" i="49" s="1"/>
  <c r="N96" i="49"/>
  <c r="M96" i="49"/>
  <c r="Y24" i="49"/>
  <c r="P120" i="49"/>
  <c r="AB109" i="49"/>
  <c r="AA109" i="49"/>
  <c r="Y83" i="49"/>
  <c r="AA96" i="49"/>
  <c r="M65" i="49"/>
  <c r="L36" i="49"/>
  <c r="M26" i="49"/>
  <c r="L5" i="49"/>
  <c r="R52" i="49"/>
  <c r="Z5" i="49"/>
  <c r="AZ5" i="49" s="1"/>
  <c r="L64" i="49"/>
  <c r="Z60" i="49"/>
  <c r="AZ60" i="49" s="1"/>
  <c r="P60" i="49"/>
  <c r="AB60" i="49"/>
  <c r="U60" i="49"/>
  <c r="R60" i="49"/>
  <c r="AE60" i="49" a="1"/>
  <c r="AE60" i="49" s="1"/>
  <c r="W60" i="49"/>
  <c r="P62" i="49"/>
  <c r="V62" i="49"/>
  <c r="AY62" i="49" s="1"/>
  <c r="U62" i="49"/>
  <c r="Y62" i="49"/>
  <c r="AA62" i="49"/>
  <c r="S62" i="49"/>
  <c r="Q62" i="49"/>
  <c r="BA62" i="49" s="1"/>
  <c r="M90" i="49"/>
  <c r="N90" i="49"/>
  <c r="L82" i="49"/>
  <c r="M82" i="49"/>
  <c r="N74" i="49"/>
  <c r="M74" i="49"/>
  <c r="L74" i="49"/>
  <c r="M66" i="49"/>
  <c r="L66" i="49"/>
  <c r="N66" i="49"/>
  <c r="N58" i="49"/>
  <c r="M58" i="49"/>
  <c r="L58" i="49"/>
  <c r="M42" i="49"/>
  <c r="L42" i="49"/>
  <c r="N34" i="49"/>
  <c r="M34" i="49"/>
  <c r="M3" i="49"/>
  <c r="AG3" i="49" s="1"/>
  <c r="L3" i="49"/>
  <c r="F2" i="49"/>
  <c r="G2" i="49" s="1"/>
  <c r="M43" i="49"/>
  <c r="Q75" i="49"/>
  <c r="BA75" i="49" s="1"/>
  <c r="BB75" i="49" s="1"/>
  <c r="U115" i="49"/>
  <c r="F82" i="49"/>
  <c r="G82" i="49" s="1"/>
  <c r="F16" i="49"/>
  <c r="G16" i="49" s="1"/>
  <c r="F72" i="49"/>
  <c r="G72" i="49" s="1"/>
  <c r="AE72" i="49" s="1" a="1"/>
  <c r="AE72" i="49" s="1"/>
  <c r="AD72" i="49" s="1"/>
  <c r="AC72" i="49" s="1"/>
  <c r="N88" i="48"/>
  <c r="P88" i="48"/>
  <c r="L88" i="48"/>
  <c r="N110" i="48"/>
  <c r="L110" i="48"/>
  <c r="N21" i="48"/>
  <c r="M21" i="48"/>
  <c r="N58" i="48"/>
  <c r="L58" i="48"/>
  <c r="M58" i="48"/>
  <c r="AG58" i="48" s="1"/>
  <c r="N7" i="48"/>
  <c r="L7" i="48"/>
  <c r="M7" i="48"/>
  <c r="N41" i="48"/>
  <c r="M41" i="48"/>
  <c r="L41" i="48"/>
  <c r="P64" i="48"/>
  <c r="R64" i="48"/>
  <c r="Z64" i="48"/>
  <c r="AZ64" i="48" s="1"/>
  <c r="R34" i="48"/>
  <c r="M126" i="48"/>
  <c r="N109" i="48"/>
  <c r="V122" i="48"/>
  <c r="AY122" i="48" s="1"/>
  <c r="Z88" i="48"/>
  <c r="AZ88" i="48" s="1"/>
  <c r="R72" i="48"/>
  <c r="N80" i="48"/>
  <c r="M71" i="48"/>
  <c r="AH29" i="48"/>
  <c r="Q42" i="48"/>
  <c r="BA42" i="48" s="1"/>
  <c r="W2" i="48"/>
  <c r="L8" i="48"/>
  <c r="L87" i="48"/>
  <c r="W72" i="48"/>
  <c r="F53" i="48"/>
  <c r="G53" i="48" s="1"/>
  <c r="F69" i="48"/>
  <c r="G69" i="48" s="1"/>
  <c r="V69" i="48" s="1"/>
  <c r="AY69" i="48" s="1"/>
  <c r="F85" i="48"/>
  <c r="G85" i="48" s="1"/>
  <c r="S63" i="48"/>
  <c r="Q31" i="48"/>
  <c r="BA31" i="48" s="1"/>
  <c r="U34" i="48"/>
  <c r="Z123" i="48"/>
  <c r="AZ123" i="48" s="1"/>
  <c r="AB100" i="48"/>
  <c r="N93" i="48"/>
  <c r="L117" i="48"/>
  <c r="V72" i="48"/>
  <c r="AY72" i="48" s="1"/>
  <c r="M101" i="48"/>
  <c r="AH45" i="48"/>
  <c r="AE72" i="48" a="1"/>
  <c r="AE72" i="48" s="1"/>
  <c r="V42" i="48"/>
  <c r="AY42" i="48" s="1"/>
  <c r="W42" i="48"/>
  <c r="U2" i="48"/>
  <c r="F23" i="48"/>
  <c r="G23" i="48" s="1"/>
  <c r="F29" i="48"/>
  <c r="G29" i="48" s="1"/>
  <c r="F111" i="48"/>
  <c r="G111" i="48" s="1"/>
  <c r="U111" i="48" s="1"/>
  <c r="AA100" i="48"/>
  <c r="L93" i="48"/>
  <c r="L101" i="48"/>
  <c r="F45" i="48"/>
  <c r="G45" i="48" s="1"/>
  <c r="AE100" i="48" a="1"/>
  <c r="AE100" i="48" s="1"/>
  <c r="Q100" i="48"/>
  <c r="BA100" i="48" s="1"/>
  <c r="BB100" i="48" s="1"/>
  <c r="V31" i="48"/>
  <c r="AY31" i="48" s="1"/>
  <c r="BB31" i="48" s="1"/>
  <c r="W34" i="48"/>
  <c r="L100" i="48"/>
  <c r="W100" i="48"/>
  <c r="P72" i="48"/>
  <c r="F95" i="48"/>
  <c r="G95" i="48" s="1"/>
  <c r="AH24" i="48"/>
  <c r="Y42" i="48"/>
  <c r="AU2" i="48"/>
  <c r="AV115" i="48" s="1"/>
  <c r="D115" i="48" s="1"/>
  <c r="M87" i="48"/>
  <c r="S88" i="48"/>
  <c r="F56" i="48"/>
  <c r="G56" i="48" s="1"/>
  <c r="AH64" i="48"/>
  <c r="AA27" i="48"/>
  <c r="U42" i="48"/>
  <c r="AB42" i="48"/>
  <c r="F77" i="48"/>
  <c r="G77" i="48" s="1"/>
  <c r="V77" i="48" s="1"/>
  <c r="AY77" i="48" s="1"/>
  <c r="U105" i="48"/>
  <c r="Y34" i="48"/>
  <c r="AB122" i="48"/>
  <c r="Y100" i="48"/>
  <c r="Z72" i="48"/>
  <c r="AZ72" i="48" s="1"/>
  <c r="L80" i="48"/>
  <c r="U72" i="48"/>
  <c r="F44" i="48"/>
  <c r="G44" i="48" s="1"/>
  <c r="P44" i="48" s="1"/>
  <c r="Z42" i="48"/>
  <c r="AZ42" i="48" s="1"/>
  <c r="BB42" i="48" s="1"/>
  <c r="Y2" i="48"/>
  <c r="AE2" i="48" a="1"/>
  <c r="AE2" i="48" s="1"/>
  <c r="F39" i="48"/>
  <c r="G39" i="48" s="1"/>
  <c r="AH56" i="48"/>
  <c r="AA105" i="48"/>
  <c r="R38" i="48"/>
  <c r="P34" i="48"/>
  <c r="R122" i="48"/>
  <c r="F116" i="48"/>
  <c r="G116" i="48" s="1"/>
  <c r="P100" i="48"/>
  <c r="L92" i="48"/>
  <c r="Q72" i="48"/>
  <c r="BA72" i="48" s="1"/>
  <c r="BB72" i="48" s="1"/>
  <c r="S72" i="48"/>
  <c r="AH44" i="48"/>
  <c r="AA42" i="48"/>
  <c r="AH30" i="48"/>
  <c r="P42" i="48"/>
  <c r="M3" i="47"/>
  <c r="AG3" i="47" s="1"/>
  <c r="L3" i="47"/>
  <c r="N3" i="47"/>
  <c r="Q30" i="47"/>
  <c r="BA30" i="47" s="1"/>
  <c r="BB30" i="47" s="1"/>
  <c r="S30" i="47"/>
  <c r="L30" i="47"/>
  <c r="N30" i="47"/>
  <c r="R30" i="47"/>
  <c r="M30" i="47"/>
  <c r="AX101" i="47"/>
  <c r="F101" i="47"/>
  <c r="G101" i="47" s="1"/>
  <c r="AE101" i="47" s="1" a="1"/>
  <c r="AE101" i="47" s="1"/>
  <c r="AD101" i="47" s="1"/>
  <c r="AC101" i="47" s="1"/>
  <c r="AX33" i="47"/>
  <c r="F33" i="47"/>
  <c r="G33" i="47" s="1"/>
  <c r="L123" i="47"/>
  <c r="M123" i="47"/>
  <c r="Z115" i="47"/>
  <c r="AZ115" i="47" s="1"/>
  <c r="P30" i="47"/>
  <c r="W99" i="47"/>
  <c r="AB99" i="47"/>
  <c r="AA99" i="47"/>
  <c r="Z99" i="47"/>
  <c r="AZ99" i="47" s="1"/>
  <c r="U99" i="47"/>
  <c r="F17" i="47"/>
  <c r="G17" i="47" s="1"/>
  <c r="P55" i="47"/>
  <c r="S55" i="47"/>
  <c r="R55" i="47"/>
  <c r="Q55" i="47"/>
  <c r="BA55" i="47" s="1"/>
  <c r="AU55" i="47"/>
  <c r="N92" i="47"/>
  <c r="M92" i="47"/>
  <c r="L92" i="47"/>
  <c r="M6" i="47"/>
  <c r="AG6" i="47" s="1"/>
  <c r="L6" i="47"/>
  <c r="N6" i="47"/>
  <c r="AB10" i="47"/>
  <c r="W10" i="47"/>
  <c r="AE10" i="47" a="1"/>
  <c r="AE10" i="47" s="1"/>
  <c r="Q10" i="47"/>
  <c r="BA10" i="47" s="1"/>
  <c r="BB10" i="47" s="1"/>
  <c r="AA10" i="47"/>
  <c r="Y10" i="47"/>
  <c r="Z10" i="47"/>
  <c r="AZ10" i="47" s="1"/>
  <c r="U10" i="47"/>
  <c r="Q118" i="47"/>
  <c r="BA118" i="47" s="1"/>
  <c r="AS118" i="47"/>
  <c r="AF118" i="47" s="1"/>
  <c r="N123" i="47"/>
  <c r="R14" i="47"/>
  <c r="P14" i="47"/>
  <c r="S14" i="47"/>
  <c r="Q14" i="47"/>
  <c r="BA14" i="47" s="1"/>
  <c r="BB14" i="47" s="1"/>
  <c r="AX78" i="47"/>
  <c r="F78" i="47"/>
  <c r="G78" i="47" s="1"/>
  <c r="AX9" i="47"/>
  <c r="F9" i="47"/>
  <c r="G9" i="47" s="1"/>
  <c r="AH9" i="47"/>
  <c r="V30" i="47"/>
  <c r="AY30" i="47" s="1"/>
  <c r="P62" i="47"/>
  <c r="AB62" i="47"/>
  <c r="AA62" i="47"/>
  <c r="AU62" i="47"/>
  <c r="Q62" i="47"/>
  <c r="BA62" i="47" s="1"/>
  <c r="Y62" i="47"/>
  <c r="U62" i="47"/>
  <c r="AE62" i="47" a="1"/>
  <c r="AE62" i="47" s="1"/>
  <c r="Z62" i="47"/>
  <c r="AZ62" i="47" s="1"/>
  <c r="R62" i="47"/>
  <c r="S62" i="47"/>
  <c r="W62" i="47"/>
  <c r="F85" i="47"/>
  <c r="G85" i="47" s="1"/>
  <c r="M111" i="47"/>
  <c r="Q111" i="47"/>
  <c r="BA111" i="47" s="1"/>
  <c r="BB111" i="47" s="1"/>
  <c r="N111" i="47"/>
  <c r="M56" i="47"/>
  <c r="AG56" i="47" s="1"/>
  <c r="N56" i="47"/>
  <c r="L56" i="47"/>
  <c r="N40" i="47"/>
  <c r="M40" i="47"/>
  <c r="AG40" i="47" s="1"/>
  <c r="L40" i="47"/>
  <c r="N53" i="47"/>
  <c r="L53" i="47"/>
  <c r="L37" i="47"/>
  <c r="M37" i="47"/>
  <c r="AG37" i="47" s="1"/>
  <c r="N37" i="47"/>
  <c r="AX25" i="47"/>
  <c r="AH25" i="47"/>
  <c r="F25" i="47"/>
  <c r="G25" i="47" s="1"/>
  <c r="W59" i="47"/>
  <c r="Q59" i="47"/>
  <c r="BA59" i="47" s="1"/>
  <c r="R59" i="47"/>
  <c r="AU59" i="47"/>
  <c r="P59" i="47"/>
  <c r="Z59" i="47"/>
  <c r="AZ59" i="47" s="1"/>
  <c r="V59" i="47"/>
  <c r="AY59" i="47" s="1"/>
  <c r="AE59" i="47" a="1"/>
  <c r="AE59" i="47" s="1"/>
  <c r="U59" i="47"/>
  <c r="AB59" i="47"/>
  <c r="AA59" i="47"/>
  <c r="L44" i="47"/>
  <c r="M44" i="47"/>
  <c r="V14" i="47"/>
  <c r="AY14" i="47" s="1"/>
  <c r="N108" i="47"/>
  <c r="M108" i="47"/>
  <c r="L108" i="47"/>
  <c r="M22" i="47"/>
  <c r="N22" i="47"/>
  <c r="AX117" i="47"/>
  <c r="F117" i="47"/>
  <c r="G117" i="47" s="1"/>
  <c r="AX93" i="47"/>
  <c r="F93" i="47"/>
  <c r="G93" i="47" s="1"/>
  <c r="AX41" i="47"/>
  <c r="AH41" i="47"/>
  <c r="AU36" i="47"/>
  <c r="Z36" i="47"/>
  <c r="AZ36" i="47" s="1"/>
  <c r="U74" i="47"/>
  <c r="R74" i="47"/>
  <c r="P74" i="47"/>
  <c r="AA74" i="47"/>
  <c r="Q74" i="47"/>
  <c r="BA74" i="47" s="1"/>
  <c r="BB74" i="47" s="1"/>
  <c r="Y74" i="47"/>
  <c r="AB74" i="47"/>
  <c r="W74" i="47"/>
  <c r="AE74" i="47" a="1"/>
  <c r="AE74" i="47" s="1"/>
  <c r="V74" i="47"/>
  <c r="AY74" i="47" s="1"/>
  <c r="F84" i="47"/>
  <c r="G84" i="47" s="1"/>
  <c r="AS84" i="47" s="1"/>
  <c r="AF84" i="47" s="1"/>
  <c r="S75" i="47"/>
  <c r="M122" i="47"/>
  <c r="W80" i="47"/>
  <c r="AH20" i="47"/>
  <c r="S29" i="47"/>
  <c r="W47" i="47"/>
  <c r="Y61" i="47"/>
  <c r="AA57" i="47"/>
  <c r="AB57" i="47"/>
  <c r="Y29" i="47"/>
  <c r="R122" i="47"/>
  <c r="R115" i="47"/>
  <c r="N114" i="47"/>
  <c r="N103" i="47"/>
  <c r="V86" i="47"/>
  <c r="AY86" i="47" s="1"/>
  <c r="Z80" i="47"/>
  <c r="AZ80" i="47" s="1"/>
  <c r="Q86" i="47"/>
  <c r="BA86" i="47" s="1"/>
  <c r="N79" i="47"/>
  <c r="L99" i="47"/>
  <c r="AA66" i="47"/>
  <c r="F44" i="47"/>
  <c r="G44" i="47" s="1"/>
  <c r="R38" i="47"/>
  <c r="R34" i="47"/>
  <c r="M9" i="47"/>
  <c r="AG9" i="47" s="1"/>
  <c r="F20" i="47"/>
  <c r="G20" i="47" s="1"/>
  <c r="W20" i="47" s="1"/>
  <c r="AH17" i="47"/>
  <c r="U80" i="47"/>
  <c r="Y34" i="47"/>
  <c r="F28" i="47"/>
  <c r="G28" i="47" s="1"/>
  <c r="U29" i="47"/>
  <c r="AU47" i="47"/>
  <c r="R61" i="47"/>
  <c r="Q57" i="47"/>
  <c r="BA57" i="47" s="1"/>
  <c r="V57" i="47"/>
  <c r="AY57" i="47" s="1"/>
  <c r="W72" i="47"/>
  <c r="Z29" i="47"/>
  <c r="AZ29" i="47" s="1"/>
  <c r="AB115" i="47"/>
  <c r="P80" i="47"/>
  <c r="Y80" i="47"/>
  <c r="W86" i="47"/>
  <c r="W43" i="47"/>
  <c r="S38" i="47"/>
  <c r="U34" i="47"/>
  <c r="N63" i="47"/>
  <c r="Q11" i="47"/>
  <c r="BA11" i="47" s="1"/>
  <c r="BB11" i="47" s="1"/>
  <c r="N9" i="47"/>
  <c r="L101" i="47"/>
  <c r="V13" i="47"/>
  <c r="AY13" i="47" s="1"/>
  <c r="F124" i="47"/>
  <c r="G124" i="47" s="1"/>
  <c r="U115" i="47"/>
  <c r="V75" i="47"/>
  <c r="AY75" i="47" s="1"/>
  <c r="Q13" i="47"/>
  <c r="BA13" i="47" s="1"/>
  <c r="BB13" i="47" s="1"/>
  <c r="Z2" i="47"/>
  <c r="AZ2" i="47" s="1"/>
  <c r="AB80" i="47"/>
  <c r="V34" i="47"/>
  <c r="AY34" i="47" s="1"/>
  <c r="AH36" i="47"/>
  <c r="V29" i="47"/>
  <c r="AY29" i="47" s="1"/>
  <c r="AE47" i="47" a="1"/>
  <c r="AE47" i="47" s="1"/>
  <c r="AB61" i="47"/>
  <c r="U57" i="47"/>
  <c r="Y57" i="47"/>
  <c r="Z72" i="47"/>
  <c r="AZ72" i="47" s="1"/>
  <c r="Q29" i="47"/>
  <c r="BA29" i="47" s="1"/>
  <c r="BB29" i="47" s="1"/>
  <c r="S122" i="47"/>
  <c r="L91" i="47"/>
  <c r="R80" i="47"/>
  <c r="Y86" i="47"/>
  <c r="AS86" i="47"/>
  <c r="AF86" i="47" s="1"/>
  <c r="M87" i="47"/>
  <c r="N122" i="47"/>
  <c r="Y43" i="47"/>
  <c r="N5" i="47"/>
  <c r="R66" i="47"/>
  <c r="Q91" i="47"/>
  <c r="BA91" i="47" s="1"/>
  <c r="BB91" i="47" s="1"/>
  <c r="N107" i="47"/>
  <c r="AA54" i="47"/>
  <c r="AB47" i="47"/>
  <c r="AU61" i="47"/>
  <c r="S57" i="47"/>
  <c r="Y72" i="47"/>
  <c r="V72" i="47"/>
  <c r="AY72" i="47" s="1"/>
  <c r="AB29" i="47"/>
  <c r="P122" i="47"/>
  <c r="P86" i="47"/>
  <c r="V80" i="47"/>
  <c r="AY80" i="47" s="1"/>
  <c r="AA86" i="47"/>
  <c r="Y71" i="47"/>
  <c r="N72" i="47"/>
  <c r="L73" i="47"/>
  <c r="M71" i="47"/>
  <c r="V43" i="47"/>
  <c r="AY43" i="47" s="1"/>
  <c r="P38" i="47"/>
  <c r="W34" i="47"/>
  <c r="M13" i="47"/>
  <c r="F116" i="47"/>
  <c r="G116" i="47" s="1"/>
  <c r="AE116" i="47" s="1" a="1"/>
  <c r="AE116" i="47" s="1"/>
  <c r="AD116" i="47" s="1"/>
  <c r="AC116" i="47" s="1"/>
  <c r="M5" i="47"/>
  <c r="AG5" i="47" s="1"/>
  <c r="F12" i="47"/>
  <c r="G12" i="47" s="1"/>
  <c r="V91" i="47"/>
  <c r="AY91" i="47" s="1"/>
  <c r="AG51" i="47"/>
  <c r="Z61" i="47"/>
  <c r="AZ61" i="47" s="1"/>
  <c r="W57" i="47"/>
  <c r="AB72" i="47"/>
  <c r="V115" i="47"/>
  <c r="AY115" i="47" s="1"/>
  <c r="U86" i="47"/>
  <c r="L60" i="47"/>
  <c r="L72" i="47"/>
  <c r="F48" i="47"/>
  <c r="G48" i="47" s="1"/>
  <c r="M101" i="47"/>
  <c r="F92" i="47"/>
  <c r="G92" i="47" s="1"/>
  <c r="N84" i="46"/>
  <c r="P84" i="46"/>
  <c r="L84" i="46"/>
  <c r="M84" i="46"/>
  <c r="L12" i="46"/>
  <c r="N12" i="46"/>
  <c r="M12" i="46"/>
  <c r="AG12" i="46" s="1"/>
  <c r="S32" i="46"/>
  <c r="AU32" i="46"/>
  <c r="R32" i="46"/>
  <c r="U32" i="46"/>
  <c r="Q32" i="46"/>
  <c r="BA32" i="46" s="1"/>
  <c r="P32" i="46"/>
  <c r="N26" i="46"/>
  <c r="M26" i="46"/>
  <c r="AG26" i="46" s="1"/>
  <c r="L26" i="46"/>
  <c r="N44" i="46"/>
  <c r="M44" i="46"/>
  <c r="L44" i="46"/>
  <c r="N89" i="46"/>
  <c r="L89" i="46"/>
  <c r="M89" i="46"/>
  <c r="M81" i="46"/>
  <c r="L81" i="46"/>
  <c r="N81" i="46"/>
  <c r="L33" i="46"/>
  <c r="M33" i="46"/>
  <c r="N33" i="46"/>
  <c r="L112" i="46"/>
  <c r="N112" i="46"/>
  <c r="M112" i="46"/>
  <c r="N16" i="46"/>
  <c r="L16" i="46"/>
  <c r="M16" i="46"/>
  <c r="AG16" i="46" s="1"/>
  <c r="M116" i="46"/>
  <c r="L116" i="46"/>
  <c r="N116" i="46"/>
  <c r="M92" i="46"/>
  <c r="N92" i="46"/>
  <c r="L92" i="46"/>
  <c r="L4" i="46"/>
  <c r="N4" i="46"/>
  <c r="S84" i="46"/>
  <c r="N57" i="46"/>
  <c r="L108" i="46"/>
  <c r="L80" i="46"/>
  <c r="L45" i="46"/>
  <c r="N82" i="46"/>
  <c r="W84" i="46"/>
  <c r="M60" i="46"/>
  <c r="AG60" i="46" s="1"/>
  <c r="N9" i="46"/>
  <c r="M53" i="46"/>
  <c r="F56" i="46"/>
  <c r="N50" i="46"/>
  <c r="M109" i="46"/>
  <c r="M108" i="46"/>
  <c r="F44" i="46"/>
  <c r="L82" i="46"/>
  <c r="V84" i="46"/>
  <c r="AY84" i="46" s="1"/>
  <c r="L124" i="46"/>
  <c r="L20" i="46"/>
  <c r="N24" i="46"/>
  <c r="M45" i="46"/>
  <c r="AG45" i="46" s="1"/>
  <c r="M113" i="46"/>
  <c r="F76" i="46"/>
  <c r="G76" i="46" s="1"/>
  <c r="F129" i="46"/>
  <c r="F116" i="46"/>
  <c r="G116" i="46" s="1"/>
  <c r="L76" i="46"/>
  <c r="R84" i="46"/>
  <c r="Q84" i="46"/>
  <c r="BA84" i="46" s="1"/>
  <c r="BB84" i="46" s="1"/>
  <c r="F60" i="46"/>
  <c r="G60" i="46" s="1"/>
  <c r="AE60" i="46" s="1" a="1"/>
  <c r="AE60" i="46" s="1"/>
  <c r="AD60" i="46" s="1"/>
  <c r="N71" i="46"/>
  <c r="L119" i="46"/>
  <c r="M121" i="46"/>
  <c r="F89" i="46"/>
  <c r="F100" i="46"/>
  <c r="M80" i="46"/>
  <c r="Z84" i="46"/>
  <c r="AZ84" i="46" s="1"/>
  <c r="AA84" i="46"/>
  <c r="F36" i="46"/>
  <c r="F28" i="46"/>
  <c r="L10" i="46"/>
  <c r="F113" i="46"/>
  <c r="F92" i="46"/>
  <c r="L120" i="46"/>
  <c r="N121" i="46"/>
  <c r="N87" i="46"/>
  <c r="AG44" i="46"/>
  <c r="AB84" i="46"/>
  <c r="M76" i="46"/>
  <c r="M15" i="46"/>
  <c r="AG15" i="46" s="1"/>
  <c r="L15" i="46"/>
  <c r="M10" i="46"/>
  <c r="F57" i="46"/>
  <c r="G57" i="46" s="1"/>
  <c r="F4" i="46"/>
  <c r="G4" i="46" s="1"/>
  <c r="M120" i="46"/>
  <c r="F9" i="46"/>
  <c r="G9" i="46" s="1"/>
  <c r="M119" i="46"/>
  <c r="F24" i="46"/>
  <c r="F50" i="46"/>
  <c r="G50" i="46" s="1"/>
  <c r="F120" i="46"/>
  <c r="F122" i="46"/>
  <c r="F124" i="46"/>
  <c r="L116" i="45"/>
  <c r="M116" i="45"/>
  <c r="L100" i="45"/>
  <c r="M100" i="45"/>
  <c r="N100" i="45"/>
  <c r="L92" i="45"/>
  <c r="N92" i="45"/>
  <c r="L44" i="45"/>
  <c r="M44" i="45"/>
  <c r="N44" i="45"/>
  <c r="L4" i="45"/>
  <c r="N4" i="45"/>
  <c r="M4" i="45"/>
  <c r="AG4" i="45" s="1"/>
  <c r="L125" i="45"/>
  <c r="N125" i="45"/>
  <c r="M125" i="45"/>
  <c r="N21" i="45"/>
  <c r="M21" i="45"/>
  <c r="AG21" i="45" s="1"/>
  <c r="L21" i="45"/>
  <c r="V100" i="45"/>
  <c r="AY100" i="45" s="1"/>
  <c r="AS100" i="45"/>
  <c r="AF100" i="45" s="1"/>
  <c r="Y21" i="45"/>
  <c r="V21" i="45"/>
  <c r="AY21" i="45" s="1"/>
  <c r="U21" i="45"/>
  <c r="N75" i="45"/>
  <c r="M75" i="45"/>
  <c r="L75" i="45"/>
  <c r="R107" i="45"/>
  <c r="W107" i="45"/>
  <c r="U107" i="45"/>
  <c r="AA107" i="45"/>
  <c r="V107" i="45"/>
  <c r="AY107" i="45" s="1"/>
  <c r="Q107" i="45"/>
  <c r="BA107" i="45" s="1"/>
  <c r="P107" i="45"/>
  <c r="Z107" i="45"/>
  <c r="AZ107" i="45" s="1"/>
  <c r="AE107" i="45" a="1"/>
  <c r="AE107" i="45" s="1"/>
  <c r="S107" i="45"/>
  <c r="AB107" i="45"/>
  <c r="N86" i="45"/>
  <c r="L86" i="45"/>
  <c r="M86" i="45"/>
  <c r="L88" i="45"/>
  <c r="N88" i="45"/>
  <c r="AB88" i="45"/>
  <c r="M88" i="45"/>
  <c r="U88" i="45"/>
  <c r="Y88" i="45"/>
  <c r="W88" i="45"/>
  <c r="Z88" i="45"/>
  <c r="AZ88" i="45" s="1"/>
  <c r="N61" i="45"/>
  <c r="M61" i="45"/>
  <c r="L61" i="45"/>
  <c r="P64" i="45"/>
  <c r="N64" i="45"/>
  <c r="V64" i="45"/>
  <c r="AY64" i="45" s="1"/>
  <c r="S64" i="45"/>
  <c r="M64" i="45"/>
  <c r="L64" i="45"/>
  <c r="R64" i="45"/>
  <c r="N67" i="45"/>
  <c r="M67" i="45"/>
  <c r="AA5" i="45"/>
  <c r="AU5" i="45"/>
  <c r="Q5" i="45"/>
  <c r="BA5" i="45" s="1"/>
  <c r="W5" i="45"/>
  <c r="Y5" i="45"/>
  <c r="AB5" i="45"/>
  <c r="V5" i="45"/>
  <c r="AY5" i="45" s="1"/>
  <c r="Z5" i="45"/>
  <c r="AZ5" i="45" s="1"/>
  <c r="U5" i="45"/>
  <c r="P5" i="45"/>
  <c r="S5" i="45"/>
  <c r="V9" i="45"/>
  <c r="AY9" i="45" s="1"/>
  <c r="P9" i="45"/>
  <c r="AB9" i="45"/>
  <c r="R9" i="45"/>
  <c r="AB52" i="45"/>
  <c r="Y52" i="45"/>
  <c r="R52" i="45"/>
  <c r="W52" i="45"/>
  <c r="AU52" i="45"/>
  <c r="Z52" i="45"/>
  <c r="AZ52" i="45" s="1"/>
  <c r="S52" i="45"/>
  <c r="V52" i="45"/>
  <c r="AY52" i="45" s="1"/>
  <c r="AA52" i="45"/>
  <c r="U52" i="45"/>
  <c r="Q52" i="45"/>
  <c r="BA52" i="45" s="1"/>
  <c r="L60" i="45"/>
  <c r="M60" i="45"/>
  <c r="N60" i="45"/>
  <c r="AX13" i="45"/>
  <c r="F13" i="45"/>
  <c r="G13" i="45" s="1"/>
  <c r="L93" i="45"/>
  <c r="N93" i="45"/>
  <c r="M93" i="45"/>
  <c r="N109" i="45"/>
  <c r="Y49" i="45"/>
  <c r="U49" i="45"/>
  <c r="R49" i="45"/>
  <c r="AX124" i="45"/>
  <c r="F124" i="45"/>
  <c r="G124" i="45" s="1"/>
  <c r="AX20" i="45"/>
  <c r="AH20" i="45"/>
  <c r="F20" i="45"/>
  <c r="G20" i="45" s="1"/>
  <c r="AE20" i="45" s="1" a="1"/>
  <c r="AE20" i="45" s="1"/>
  <c r="AD20" i="45" s="1"/>
  <c r="AC20" i="45" s="1"/>
  <c r="S49" i="45"/>
  <c r="S32" i="45"/>
  <c r="AB25" i="45"/>
  <c r="V29" i="45"/>
  <c r="AY29" i="45" s="1"/>
  <c r="R41" i="45"/>
  <c r="V41" i="45"/>
  <c r="AY41" i="45" s="1"/>
  <c r="AB128" i="45"/>
  <c r="Y25" i="45"/>
  <c r="U37" i="45"/>
  <c r="L109" i="45"/>
  <c r="N105" i="45"/>
  <c r="M53" i="45"/>
  <c r="AG53" i="45" s="1"/>
  <c r="AA49" i="45"/>
  <c r="M40" i="45"/>
  <c r="AG40" i="45" s="1"/>
  <c r="V45" i="45"/>
  <c r="AY45" i="45" s="1"/>
  <c r="AB35" i="45"/>
  <c r="L5" i="45"/>
  <c r="Q29" i="45"/>
  <c r="BA29" i="45" s="1"/>
  <c r="BB29" i="45" s="1"/>
  <c r="M12" i="45"/>
  <c r="N6" i="45"/>
  <c r="M6" i="45"/>
  <c r="AG6" i="45" s="1"/>
  <c r="N32" i="45"/>
  <c r="M32" i="45"/>
  <c r="AB38" i="45"/>
  <c r="V38" i="45"/>
  <c r="AY38" i="45" s="1"/>
  <c r="AA38" i="45"/>
  <c r="R38" i="45"/>
  <c r="Z38" i="45"/>
  <c r="AZ38" i="45" s="1"/>
  <c r="L46" i="45"/>
  <c r="M46" i="45"/>
  <c r="N46" i="45"/>
  <c r="N49" i="45"/>
  <c r="M49" i="45"/>
  <c r="AS104" i="45"/>
  <c r="AF104" i="45" s="1"/>
  <c r="Z104" i="45"/>
  <c r="AZ104" i="45" s="1"/>
  <c r="AX123" i="45"/>
  <c r="F123" i="45"/>
  <c r="G123" i="45" s="1"/>
  <c r="AX115" i="45"/>
  <c r="F115" i="45"/>
  <c r="G115" i="45" s="1"/>
  <c r="AX91" i="45"/>
  <c r="F91" i="45"/>
  <c r="G91" i="45" s="1"/>
  <c r="AX83" i="45"/>
  <c r="F83" i="45"/>
  <c r="G83" i="45" s="1"/>
  <c r="AX75" i="45"/>
  <c r="F75" i="45"/>
  <c r="G75" i="45" s="1"/>
  <c r="AX59" i="45"/>
  <c r="F59" i="45"/>
  <c r="G59" i="45" s="1"/>
  <c r="AX51" i="45"/>
  <c r="F51" i="45"/>
  <c r="G51" i="45" s="1"/>
  <c r="AX43" i="45"/>
  <c r="F43" i="45"/>
  <c r="G43" i="45" s="1"/>
  <c r="AX27" i="45"/>
  <c r="F27" i="45"/>
  <c r="G27" i="45" s="1"/>
  <c r="AX19" i="45"/>
  <c r="F19" i="45"/>
  <c r="G19" i="45" s="1"/>
  <c r="S19" i="45" s="1"/>
  <c r="AX11" i="45"/>
  <c r="F11" i="45"/>
  <c r="G11" i="45" s="1"/>
  <c r="AX3" i="45"/>
  <c r="F3" i="45"/>
  <c r="G3" i="45" s="1"/>
  <c r="AH3" i="45"/>
  <c r="N123" i="45"/>
  <c r="M123" i="45"/>
  <c r="N59" i="45"/>
  <c r="L59" i="45"/>
  <c r="N51" i="45"/>
  <c r="L51" i="45"/>
  <c r="L43" i="45"/>
  <c r="M43" i="45"/>
  <c r="N43" i="45"/>
  <c r="M35" i="45"/>
  <c r="AG35" i="45" s="1"/>
  <c r="N35" i="45"/>
  <c r="M11" i="45"/>
  <c r="N11" i="45"/>
  <c r="M13" i="45"/>
  <c r="L13" i="45"/>
  <c r="N13" i="45"/>
  <c r="AX36" i="45"/>
  <c r="AH36" i="45"/>
  <c r="N52" i="45"/>
  <c r="L52" i="45"/>
  <c r="AB7" i="45"/>
  <c r="AH19" i="45"/>
  <c r="U6" i="45"/>
  <c r="W119" i="45"/>
  <c r="P104" i="45"/>
  <c r="AA32" i="45"/>
  <c r="R32" i="45"/>
  <c r="Y39" i="45"/>
  <c r="W41" i="45"/>
  <c r="AU41" i="45"/>
  <c r="AV39" i="45" s="1"/>
  <c r="S128" i="45"/>
  <c r="Y118" i="45"/>
  <c r="L117" i="45"/>
  <c r="R104" i="45"/>
  <c r="M52" i="45"/>
  <c r="AG52" i="45" s="1"/>
  <c r="AB49" i="45"/>
  <c r="S45" i="45"/>
  <c r="N40" i="45"/>
  <c r="U38" i="45"/>
  <c r="Y35" i="45"/>
  <c r="L11" i="45"/>
  <c r="L123" i="45"/>
  <c r="M20" i="45"/>
  <c r="AG20" i="45" s="1"/>
  <c r="F44" i="45"/>
  <c r="G44" i="45" s="1"/>
  <c r="AX90" i="45"/>
  <c r="F90" i="45"/>
  <c r="G90" i="45" s="1"/>
  <c r="AX66" i="45"/>
  <c r="F66" i="45"/>
  <c r="G66" i="45" s="1"/>
  <c r="AX42" i="45"/>
  <c r="F42" i="45"/>
  <c r="G42" i="45" s="1"/>
  <c r="AX18" i="45"/>
  <c r="AH18" i="45"/>
  <c r="M2" i="45"/>
  <c r="AG2" i="45" s="1"/>
  <c r="L2" i="45"/>
  <c r="AG5" i="45"/>
  <c r="P29" i="45"/>
  <c r="L53" i="45"/>
  <c r="P45" i="45"/>
  <c r="AX116" i="45"/>
  <c r="F116" i="45"/>
  <c r="G116" i="45" s="1"/>
  <c r="AS116" i="45" s="1"/>
  <c r="AF116" i="45" s="1"/>
  <c r="AX76" i="45"/>
  <c r="F76" i="45"/>
  <c r="G76" i="45" s="1"/>
  <c r="AU7" i="45"/>
  <c r="AG19" i="45"/>
  <c r="AG36" i="45"/>
  <c r="U39" i="45"/>
  <c r="Q104" i="45"/>
  <c r="BA104" i="45" s="1"/>
  <c r="V32" i="45"/>
  <c r="AY32" i="45" s="1"/>
  <c r="R29" i="45"/>
  <c r="AH27" i="45"/>
  <c r="Z41" i="45"/>
  <c r="AZ41" i="45" s="1"/>
  <c r="Q41" i="45"/>
  <c r="BA41" i="45" s="1"/>
  <c r="P128" i="45"/>
  <c r="U128" i="45"/>
  <c r="AA25" i="45"/>
  <c r="Z6" i="45"/>
  <c r="AZ6" i="45" s="1"/>
  <c r="L124" i="45"/>
  <c r="P118" i="45"/>
  <c r="M124" i="45"/>
  <c r="M117" i="45"/>
  <c r="L29" i="45"/>
  <c r="L32" i="45"/>
  <c r="P38" i="45"/>
  <c r="L36" i="45"/>
  <c r="M19" i="45"/>
  <c r="W16" i="45"/>
  <c r="AE16" i="45" a="1"/>
  <c r="AE16" i="45" s="1"/>
  <c r="AA16" i="45"/>
  <c r="N19" i="45"/>
  <c r="AB30" i="45"/>
  <c r="Q30" i="45"/>
  <c r="BA30" i="45" s="1"/>
  <c r="BB30" i="45" s="1"/>
  <c r="AA30" i="45"/>
  <c r="S84" i="45"/>
  <c r="R84" i="45"/>
  <c r="L47" i="45"/>
  <c r="N47" i="45"/>
  <c r="AB119" i="45"/>
  <c r="M83" i="45"/>
  <c r="AA104" i="45"/>
  <c r="AU32" i="45"/>
  <c r="AB39" i="45"/>
  <c r="U25" i="45"/>
  <c r="S29" i="45"/>
  <c r="Y41" i="45"/>
  <c r="AA41" i="45"/>
  <c r="Q128" i="45"/>
  <c r="BA128" i="45" s="1"/>
  <c r="BB128" i="45" s="1"/>
  <c r="V128" i="45"/>
  <c r="AY128" i="45" s="1"/>
  <c r="Z118" i="45"/>
  <c r="AZ118" i="45" s="1"/>
  <c r="N101" i="45"/>
  <c r="M51" i="45"/>
  <c r="AG51" i="45" s="1"/>
  <c r="S38" i="45"/>
  <c r="L28" i="45"/>
  <c r="N36" i="45"/>
  <c r="M25" i="45"/>
  <c r="AG25" i="45" s="1"/>
  <c r="L12" i="45"/>
  <c r="M47" i="45"/>
  <c r="N72" i="45"/>
  <c r="M72" i="45"/>
  <c r="V72" i="45"/>
  <c r="AY72" i="45" s="1"/>
  <c r="AE78" i="45" a="1"/>
  <c r="AE78" i="45" s="1"/>
  <c r="Q78" i="45"/>
  <c r="BA78" i="45" s="1"/>
  <c r="BB78" i="45" s="1"/>
  <c r="V78" i="45"/>
  <c r="AY78" i="45" s="1"/>
  <c r="W78" i="45"/>
  <c r="S94" i="45"/>
  <c r="V94" i="45"/>
  <c r="AY94" i="45" s="1"/>
  <c r="AE94" i="45" a="1"/>
  <c r="AE94" i="45" s="1"/>
  <c r="Z94" i="45"/>
  <c r="AZ94" i="45" s="1"/>
  <c r="N48" i="45"/>
  <c r="M48" i="45"/>
  <c r="N45" i="45"/>
  <c r="M45" i="45"/>
  <c r="R45" i="45"/>
  <c r="N5" i="45"/>
  <c r="AA35" i="45"/>
  <c r="U35" i="45"/>
  <c r="S35" i="45"/>
  <c r="AU35" i="45"/>
  <c r="P35" i="45"/>
  <c r="AX108" i="45"/>
  <c r="F108" i="45"/>
  <c r="G108" i="45" s="1"/>
  <c r="AX68" i="45"/>
  <c r="F68" i="45"/>
  <c r="G68" i="45" s="1"/>
  <c r="N68" i="45"/>
  <c r="L68" i="45"/>
  <c r="M68" i="45"/>
  <c r="N3" i="45"/>
  <c r="R118" i="45"/>
  <c r="N77" i="45"/>
  <c r="Z119" i="45"/>
  <c r="AZ119" i="45" s="1"/>
  <c r="BB119" i="45" s="1"/>
  <c r="AB104" i="45"/>
  <c r="Y104" i="45"/>
  <c r="AB32" i="45"/>
  <c r="W32" i="45"/>
  <c r="Z39" i="45"/>
  <c r="AZ39" i="45" s="1"/>
  <c r="AH28" i="45"/>
  <c r="P41" i="45"/>
  <c r="Z128" i="45"/>
  <c r="AZ128" i="45" s="1"/>
  <c r="AE128" i="45" a="1"/>
  <c r="AE128" i="45" s="1"/>
  <c r="Q118" i="45"/>
  <c r="BA118" i="45" s="1"/>
  <c r="AS118" i="45"/>
  <c r="AF118" i="45" s="1"/>
  <c r="F67" i="45"/>
  <c r="G67" i="45" s="1"/>
  <c r="AU49" i="45"/>
  <c r="AV5" i="45" s="1"/>
  <c r="M59" i="45"/>
  <c r="F36" i="45"/>
  <c r="G36" i="45" s="1"/>
  <c r="M37" i="45"/>
  <c r="AG37" i="45" s="1"/>
  <c r="Z35" i="45"/>
  <c r="AZ35" i="45" s="1"/>
  <c r="M28" i="45"/>
  <c r="L35" i="45"/>
  <c r="L25" i="45"/>
  <c r="L6" i="45"/>
  <c r="L20" i="45"/>
  <c r="AH51" i="45"/>
  <c r="AX5" i="45"/>
  <c r="BB5" i="45" s="1"/>
  <c r="AH5" i="45"/>
  <c r="L69" i="45"/>
  <c r="M69" i="45"/>
  <c r="N107" i="45"/>
  <c r="L107" i="45"/>
  <c r="AX60" i="45"/>
  <c r="F60" i="45"/>
  <c r="G60" i="45" s="1"/>
  <c r="AX4" i="45"/>
  <c r="F4" i="45"/>
  <c r="G4" i="45" s="1"/>
  <c r="AB118" i="45"/>
  <c r="U104" i="45"/>
  <c r="Q32" i="45"/>
  <c r="BA32" i="45" s="1"/>
  <c r="BB32" i="45" s="1"/>
  <c r="V25" i="45"/>
  <c r="AY25" i="45" s="1"/>
  <c r="AA128" i="45"/>
  <c r="M119" i="45"/>
  <c r="L108" i="45"/>
  <c r="P84" i="45"/>
  <c r="AE49" i="45" a="1"/>
  <c r="AE49" i="45" s="1"/>
  <c r="P49" i="45"/>
  <c r="R35" i="45"/>
  <c r="F28" i="45"/>
  <c r="G28" i="45" s="1"/>
  <c r="V88" i="45"/>
  <c r="AY88" i="45" s="1"/>
  <c r="F31" i="45"/>
  <c r="G31" i="45" s="1"/>
  <c r="F71" i="45"/>
  <c r="G71" i="45" s="1"/>
  <c r="S71" i="45" s="1"/>
  <c r="F111" i="45"/>
  <c r="G111" i="45" s="1"/>
  <c r="F15" i="45"/>
  <c r="G15" i="45" s="1"/>
  <c r="F57" i="45"/>
  <c r="G57" i="45" s="1"/>
  <c r="AH60" i="45"/>
  <c r="F89" i="45"/>
  <c r="G89" i="45" s="1"/>
  <c r="Z89" i="45" s="1"/>
  <c r="AZ89" i="45" s="1"/>
  <c r="F97" i="45"/>
  <c r="G97" i="45" s="1"/>
  <c r="F23" i="45"/>
  <c r="G23" i="45" s="1"/>
  <c r="F105" i="45"/>
  <c r="G105" i="45" s="1"/>
  <c r="AE105" i="45" s="1" a="1"/>
  <c r="AE105" i="45" s="1"/>
  <c r="AD105" i="45" s="1"/>
  <c r="AC105" i="45" s="1"/>
  <c r="L92" i="44"/>
  <c r="N92" i="44"/>
  <c r="M92" i="44"/>
  <c r="N84" i="44"/>
  <c r="L84" i="44"/>
  <c r="L60" i="44"/>
  <c r="N60" i="44"/>
  <c r="M60" i="44"/>
  <c r="AG60" i="44" s="1"/>
  <c r="L20" i="44"/>
  <c r="M20" i="44"/>
  <c r="N20" i="44"/>
  <c r="V2" i="44"/>
  <c r="AY2" i="44" s="1"/>
  <c r="AE2" i="44" a="1"/>
  <c r="AE2" i="44" s="1"/>
  <c r="W2" i="44"/>
  <c r="Q2" i="44"/>
  <c r="BA2" i="44" s="1"/>
  <c r="BB2" i="44" s="1"/>
  <c r="S2" i="44"/>
  <c r="AA2" i="44"/>
  <c r="AB2" i="44"/>
  <c r="R2" i="44"/>
  <c r="Z2" i="44"/>
  <c r="AZ2" i="44" s="1"/>
  <c r="U2" i="44"/>
  <c r="P2" i="44"/>
  <c r="AU2" i="44"/>
  <c r="AV27" i="44" s="1"/>
  <c r="Y2" i="44"/>
  <c r="Z24" i="44"/>
  <c r="AZ24" i="44" s="1"/>
  <c r="U24" i="44"/>
  <c r="R24" i="44"/>
  <c r="W24" i="44"/>
  <c r="AU24" i="44"/>
  <c r="Y24" i="44"/>
  <c r="AE24" i="44" a="1"/>
  <c r="AE24" i="44" s="1"/>
  <c r="AB24" i="44"/>
  <c r="AA24" i="44"/>
  <c r="S55" i="44"/>
  <c r="Q55" i="44"/>
  <c r="BA55" i="44" s="1"/>
  <c r="Z55" i="44"/>
  <c r="AZ55" i="44" s="1"/>
  <c r="AE55" i="44" a="1"/>
  <c r="AE55" i="44" s="1"/>
  <c r="AU55" i="44"/>
  <c r="V55" i="44"/>
  <c r="AY55" i="44" s="1"/>
  <c r="L51" i="44"/>
  <c r="P51" i="44"/>
  <c r="S51" i="44"/>
  <c r="Q51" i="44"/>
  <c r="BA51" i="44" s="1"/>
  <c r="BB51" i="44" s="1"/>
  <c r="N51" i="44"/>
  <c r="V51" i="44"/>
  <c r="AY51" i="44" s="1"/>
  <c r="M51" i="44"/>
  <c r="R51" i="44"/>
  <c r="R60" i="44"/>
  <c r="W60" i="44"/>
  <c r="U60" i="44"/>
  <c r="Y60" i="44"/>
  <c r="AX49" i="44"/>
  <c r="AH49" i="44"/>
  <c r="N99" i="44"/>
  <c r="AX87" i="44"/>
  <c r="F87" i="44"/>
  <c r="G87" i="44" s="1"/>
  <c r="R87" i="44" s="1"/>
  <c r="U116" i="44"/>
  <c r="L99" i="44"/>
  <c r="Q47" i="44"/>
  <c r="BA47" i="44" s="1"/>
  <c r="Z76" i="44"/>
  <c r="AZ76" i="44" s="1"/>
  <c r="L83" i="44"/>
  <c r="N27" i="44"/>
  <c r="Z27" i="44"/>
  <c r="AZ27" i="44" s="1"/>
  <c r="BB27" i="44" s="1"/>
  <c r="W27" i="44"/>
  <c r="R125" i="44"/>
  <c r="S125" i="44"/>
  <c r="Y110" i="44"/>
  <c r="U110" i="44"/>
  <c r="Y76" i="44"/>
  <c r="R64" i="44"/>
  <c r="AH9" i="44"/>
  <c r="V27" i="44"/>
  <c r="AY27" i="44" s="1"/>
  <c r="AA27" i="44"/>
  <c r="S27" i="44"/>
  <c r="AB37" i="44"/>
  <c r="AE37" i="44" a="1"/>
  <c r="AE37" i="44" s="1"/>
  <c r="S37" i="44"/>
  <c r="AU37" i="44"/>
  <c r="V56" i="44"/>
  <c r="AY56" i="44" s="1"/>
  <c r="Q56" i="44"/>
  <c r="BA56" i="44" s="1"/>
  <c r="BB56" i="44" s="1"/>
  <c r="L86" i="44"/>
  <c r="N86" i="44"/>
  <c r="L106" i="44"/>
  <c r="AX118" i="44"/>
  <c r="F118" i="44"/>
  <c r="G118" i="44" s="1"/>
  <c r="Y118" i="44" s="1"/>
  <c r="AX54" i="44"/>
  <c r="F54" i="44"/>
  <c r="G54" i="44" s="1"/>
  <c r="AE54" i="44" s="1" a="1"/>
  <c r="AE54" i="44" s="1"/>
  <c r="AX47" i="44"/>
  <c r="AH47" i="44"/>
  <c r="AX23" i="44"/>
  <c r="F23" i="44"/>
  <c r="G23" i="44" s="1"/>
  <c r="AH23" i="44"/>
  <c r="AX15" i="44"/>
  <c r="AH15" i="44"/>
  <c r="AG15" i="44"/>
  <c r="AX7" i="44"/>
  <c r="F7" i="44"/>
  <c r="G7" i="44" s="1"/>
  <c r="S7" i="44" s="1"/>
  <c r="N129" i="44"/>
  <c r="L129" i="44"/>
  <c r="M129" i="44"/>
  <c r="N121" i="44"/>
  <c r="L121" i="44"/>
  <c r="N113" i="44"/>
  <c r="M113" i="44"/>
  <c r="AS123" i="44"/>
  <c r="AF123" i="44" s="1"/>
  <c r="S123" i="44"/>
  <c r="W123" i="44"/>
  <c r="AA47" i="44"/>
  <c r="Z47" i="44"/>
  <c r="AZ47" i="44" s="1"/>
  <c r="Y47" i="44"/>
  <c r="N118" i="44"/>
  <c r="M118" i="44"/>
  <c r="AX17" i="44"/>
  <c r="AH17" i="44"/>
  <c r="AB47" i="44"/>
  <c r="R120" i="44"/>
  <c r="Q120" i="44"/>
  <c r="BA120" i="44" s="1"/>
  <c r="BB120" i="44" s="1"/>
  <c r="AA64" i="44"/>
  <c r="R47" i="44"/>
  <c r="AG31" i="44"/>
  <c r="AG17" i="44"/>
  <c r="M19" i="44"/>
  <c r="R27" i="44"/>
  <c r="AU27" i="44"/>
  <c r="S110" i="44"/>
  <c r="AB27" i="44"/>
  <c r="S99" i="44"/>
  <c r="W99" i="44"/>
  <c r="Q99" i="44"/>
  <c r="BA99" i="44" s="1"/>
  <c r="BB99" i="44" s="1"/>
  <c r="Q64" i="44"/>
  <c r="BA64" i="44" s="1"/>
  <c r="M66" i="44"/>
  <c r="V64" i="44"/>
  <c r="AY64" i="44" s="1"/>
  <c r="AU47" i="44"/>
  <c r="P56" i="44"/>
  <c r="AU46" i="44"/>
  <c r="AV117" i="44" s="1"/>
  <c r="R46" i="44"/>
  <c r="AA46" i="44"/>
  <c r="W46" i="44"/>
  <c r="AA37" i="44"/>
  <c r="Z37" i="44"/>
  <c r="AZ37" i="44" s="1"/>
  <c r="M56" i="44"/>
  <c r="M12" i="44"/>
  <c r="AG12" i="44" s="1"/>
  <c r="AG33" i="44"/>
  <c r="N106" i="44"/>
  <c r="M61" i="44"/>
  <c r="AG61" i="44" s="1"/>
  <c r="L61" i="44"/>
  <c r="AX85" i="44"/>
  <c r="F85" i="44"/>
  <c r="G85" i="44" s="1"/>
  <c r="AX61" i="44"/>
  <c r="F61" i="44"/>
  <c r="G61" i="44" s="1"/>
  <c r="AE61" i="44" s="1" a="1"/>
  <c r="AE61" i="44" s="1"/>
  <c r="AD61" i="44" s="1"/>
  <c r="AC61" i="44" s="1"/>
  <c r="AX53" i="44"/>
  <c r="F53" i="44"/>
  <c r="G53" i="44" s="1"/>
  <c r="Y53" i="44" s="1"/>
  <c r="AX30" i="44"/>
  <c r="F30" i="44"/>
  <c r="G30" i="44" s="1"/>
  <c r="AX22" i="44"/>
  <c r="AH22" i="44"/>
  <c r="F22" i="44"/>
  <c r="G22" i="44" s="1"/>
  <c r="AX14" i="44"/>
  <c r="F14" i="44"/>
  <c r="G14" i="44" s="1"/>
  <c r="AU14" i="44" s="1"/>
  <c r="AH14" i="44"/>
  <c r="U125" i="44"/>
  <c r="L68" i="44"/>
  <c r="M68" i="44"/>
  <c r="N4" i="44"/>
  <c r="L4" i="44"/>
  <c r="M4" i="44"/>
  <c r="P123" i="44"/>
  <c r="L3" i="44"/>
  <c r="V76" i="44"/>
  <c r="AY76" i="44" s="1"/>
  <c r="BB76" i="44" s="1"/>
  <c r="N19" i="44"/>
  <c r="W110" i="44"/>
  <c r="S121" i="44"/>
  <c r="Q19" i="44"/>
  <c r="BA19" i="44" s="1"/>
  <c r="Y27" i="44"/>
  <c r="AA76" i="44"/>
  <c r="N76" i="44"/>
  <c r="L66" i="44"/>
  <c r="AH39" i="44"/>
  <c r="W47" i="44"/>
  <c r="L59" i="44"/>
  <c r="Q37" i="44"/>
  <c r="BA37" i="44" s="1"/>
  <c r="BB37" i="44" s="1"/>
  <c r="N56" i="44"/>
  <c r="N12" i="44"/>
  <c r="U8" i="44"/>
  <c r="AB8" i="44"/>
  <c r="N34" i="44"/>
  <c r="L34" i="44"/>
  <c r="U78" i="44"/>
  <c r="Q78" i="44"/>
  <c r="BA78" i="44" s="1"/>
  <c r="Z78" i="44"/>
  <c r="AZ78" i="44" s="1"/>
  <c r="AX68" i="44"/>
  <c r="F68" i="44"/>
  <c r="G68" i="44" s="1"/>
  <c r="AA68" i="44" s="1"/>
  <c r="N119" i="44"/>
  <c r="M119" i="44"/>
  <c r="L119" i="44"/>
  <c r="AB116" i="44"/>
  <c r="AA116" i="44"/>
  <c r="R116" i="44"/>
  <c r="Z116" i="44"/>
  <c r="AZ116" i="44" s="1"/>
  <c r="P116" i="44"/>
  <c r="Q116" i="44"/>
  <c r="BA116" i="44" s="1"/>
  <c r="BB116" i="44" s="1"/>
  <c r="F33" i="44"/>
  <c r="G33" i="44" s="1"/>
  <c r="Z33" i="44" s="1"/>
  <c r="AZ33" i="44" s="1"/>
  <c r="AX55" i="44"/>
  <c r="AH55" i="44"/>
  <c r="M114" i="44"/>
  <c r="N3" i="44"/>
  <c r="F49" i="44"/>
  <c r="G49" i="44" s="1"/>
  <c r="V110" i="44"/>
  <c r="AY110" i="44" s="1"/>
  <c r="AB15" i="44"/>
  <c r="Y44" i="44"/>
  <c r="S120" i="44"/>
  <c r="L113" i="44"/>
  <c r="V116" i="44"/>
  <c r="AY116" i="44" s="1"/>
  <c r="L123" i="44"/>
  <c r="P47" i="44"/>
  <c r="N59" i="44"/>
  <c r="Z19" i="44"/>
  <c r="AZ19" i="44" s="1"/>
  <c r="Y19" i="44"/>
  <c r="R37" i="44"/>
  <c r="L2" i="44"/>
  <c r="M52" i="44"/>
  <c r="M22" i="44"/>
  <c r="N18" i="44"/>
  <c r="AH30" i="44"/>
  <c r="N50" i="44"/>
  <c r="M50" i="44"/>
  <c r="M54" i="44"/>
  <c r="U76" i="44"/>
  <c r="AB76" i="44"/>
  <c r="R76" i="44"/>
  <c r="AX115" i="44"/>
  <c r="F115" i="44"/>
  <c r="G115" i="44" s="1"/>
  <c r="P115" i="44" s="1"/>
  <c r="AX107" i="44"/>
  <c r="F107" i="44"/>
  <c r="G107" i="44" s="1"/>
  <c r="AX91" i="44"/>
  <c r="F91" i="44"/>
  <c r="G91" i="44" s="1"/>
  <c r="N126" i="44"/>
  <c r="M126" i="44"/>
  <c r="U70" i="44"/>
  <c r="Y70" i="44"/>
  <c r="S64" i="44"/>
  <c r="Y64" i="44"/>
  <c r="U64" i="44"/>
  <c r="W42" i="44"/>
  <c r="Q42" i="44"/>
  <c r="BA42" i="44" s="1"/>
  <c r="AX63" i="44"/>
  <c r="F63" i="44"/>
  <c r="G63" i="44" s="1"/>
  <c r="AE63" i="44" s="1" a="1"/>
  <c r="AE63" i="44" s="1"/>
  <c r="AD63" i="44" s="1"/>
  <c r="AC63" i="44" s="1"/>
  <c r="AG63" i="44"/>
  <c r="AH63" i="44"/>
  <c r="V13" i="44"/>
  <c r="AY13" i="44" s="1"/>
  <c r="N114" i="44"/>
  <c r="U123" i="44"/>
  <c r="AS110" i="44"/>
  <c r="AF110" i="44" s="1"/>
  <c r="AA15" i="44"/>
  <c r="S19" i="44"/>
  <c r="AE120" i="44" a="1"/>
  <c r="AE120" i="44" s="1"/>
  <c r="Y116" i="44"/>
  <c r="N98" i="44"/>
  <c r="M123" i="44"/>
  <c r="P64" i="44"/>
  <c r="S47" i="44"/>
  <c r="U37" i="44"/>
  <c r="AE5" i="44" a="1"/>
  <c r="AE5" i="44" s="1"/>
  <c r="M2" i="44"/>
  <c r="L44" i="44"/>
  <c r="M11" i="44"/>
  <c r="AG11" i="44" s="1"/>
  <c r="M98" i="44"/>
  <c r="M94" i="44"/>
  <c r="L94" i="44"/>
  <c r="N94" i="44"/>
  <c r="M62" i="44"/>
  <c r="AG62" i="44" s="1"/>
  <c r="L62" i="44"/>
  <c r="M46" i="44"/>
  <c r="AG46" i="44" s="1"/>
  <c r="L46" i="44"/>
  <c r="N14" i="44"/>
  <c r="M14" i="44"/>
  <c r="AG14" i="44" s="1"/>
  <c r="L76" i="44"/>
  <c r="M76" i="44"/>
  <c r="Z28" i="44"/>
  <c r="AZ28" i="44" s="1"/>
  <c r="U28" i="44"/>
  <c r="AB28" i="44"/>
  <c r="L118" i="44"/>
  <c r="W64" i="44"/>
  <c r="N52" i="44"/>
  <c r="N91" i="44"/>
  <c r="Q123" i="44"/>
  <c r="BA123" i="44" s="1"/>
  <c r="W120" i="44"/>
  <c r="V9" i="44"/>
  <c r="AY9" i="44" s="1"/>
  <c r="M121" i="44"/>
  <c r="S116" i="44"/>
  <c r="M75" i="44"/>
  <c r="AH54" i="44"/>
  <c r="Z64" i="44"/>
  <c r="AZ64" i="44" s="1"/>
  <c r="V37" i="44"/>
  <c r="AY37" i="44" s="1"/>
  <c r="N68" i="44"/>
  <c r="P72" i="44"/>
  <c r="AA72" i="44"/>
  <c r="U72" i="44"/>
  <c r="AE72" i="44" a="1"/>
  <c r="AE72" i="44" s="1"/>
  <c r="Q72" i="44"/>
  <c r="BA72" i="44" s="1"/>
  <c r="BB72" i="44" s="1"/>
  <c r="AB72" i="44"/>
  <c r="F94" i="44"/>
  <c r="G94" i="44" s="1"/>
  <c r="AS94" i="44" s="1"/>
  <c r="AF94" i="44" s="1"/>
  <c r="W127" i="44"/>
  <c r="AS127" i="44"/>
  <c r="AF127" i="44" s="1"/>
  <c r="S127" i="44"/>
  <c r="M116" i="44"/>
  <c r="L116" i="44"/>
  <c r="N116" i="44"/>
  <c r="F90" i="44"/>
  <c r="G90" i="44" s="1"/>
  <c r="AE90" i="44" s="1" a="1"/>
  <c r="AE90" i="44" s="1"/>
  <c r="AD90" i="44" s="1"/>
  <c r="AC90" i="44" s="1"/>
  <c r="AG47" i="44"/>
  <c r="AG29" i="44"/>
  <c r="AH36" i="44"/>
  <c r="F59" i="44"/>
  <c r="G59" i="44" s="1"/>
  <c r="AB59" i="44" s="1"/>
  <c r="F75" i="44"/>
  <c r="G75" i="44" s="1"/>
  <c r="U75" i="44" s="1"/>
  <c r="F20" i="44"/>
  <c r="G20" i="44" s="1"/>
  <c r="AH29" i="44"/>
  <c r="AB113" i="44"/>
  <c r="AH20" i="44"/>
  <c r="F67" i="44"/>
  <c r="G67" i="44" s="1"/>
  <c r="Y9" i="43"/>
  <c r="AB9" i="43"/>
  <c r="U9" i="43"/>
  <c r="AA9" i="43"/>
  <c r="V9" i="43"/>
  <c r="AY9" i="43" s="1"/>
  <c r="M14" i="43"/>
  <c r="N14" i="43"/>
  <c r="L14" i="43"/>
  <c r="M80" i="43"/>
  <c r="L80" i="43"/>
  <c r="N80" i="43"/>
  <c r="M110" i="43"/>
  <c r="N110" i="43"/>
  <c r="L110" i="43"/>
  <c r="AU45" i="43"/>
  <c r="AV80" i="43" s="1"/>
  <c r="S17" i="43"/>
  <c r="S79" i="43"/>
  <c r="V39" i="43"/>
  <c r="AY39" i="43" s="1"/>
  <c r="N41" i="43"/>
  <c r="AE127" i="43" a="1"/>
  <c r="AE127" i="43" s="1"/>
  <c r="P41" i="43"/>
  <c r="Q100" i="43"/>
  <c r="BA100" i="43" s="1"/>
  <c r="AB100" i="43"/>
  <c r="U100" i="43"/>
  <c r="W100" i="43"/>
  <c r="AA100" i="43"/>
  <c r="Z100" i="43"/>
  <c r="AZ100" i="43" s="1"/>
  <c r="M72" i="43"/>
  <c r="M6" i="43"/>
  <c r="AG6" i="43" s="1"/>
  <c r="W32" i="43"/>
  <c r="AU32" i="43"/>
  <c r="AV75" i="43" s="1"/>
  <c r="Z32" i="43"/>
  <c r="AZ32" i="43" s="1"/>
  <c r="AB32" i="43"/>
  <c r="P32" i="43"/>
  <c r="AE32" i="43" a="1"/>
  <c r="AE32" i="43" s="1"/>
  <c r="S32" i="43"/>
  <c r="Y32" i="43"/>
  <c r="AX51" i="43"/>
  <c r="AH51" i="43"/>
  <c r="AX35" i="43"/>
  <c r="AH35" i="43"/>
  <c r="F35" i="43"/>
  <c r="G35" i="43" s="1"/>
  <c r="AX27" i="43"/>
  <c r="AH27" i="43"/>
  <c r="F27" i="43"/>
  <c r="G27" i="43" s="1"/>
  <c r="AX19" i="43"/>
  <c r="F19" i="43"/>
  <c r="G19" i="43" s="1"/>
  <c r="AX3" i="43"/>
  <c r="F3" i="43"/>
  <c r="G3" i="43" s="1"/>
  <c r="AH3" i="43"/>
  <c r="N102" i="43"/>
  <c r="M102" i="43"/>
  <c r="L102" i="43"/>
  <c r="N87" i="43"/>
  <c r="M87" i="43"/>
  <c r="L87" i="43"/>
  <c r="L64" i="43"/>
  <c r="N64" i="43"/>
  <c r="M64" i="43"/>
  <c r="M56" i="43"/>
  <c r="AG56" i="43" s="1"/>
  <c r="L56" i="43"/>
  <c r="N56" i="43"/>
  <c r="N48" i="43"/>
  <c r="L48" i="43"/>
  <c r="N40" i="43"/>
  <c r="M40" i="43"/>
  <c r="N8" i="43"/>
  <c r="L8" i="43"/>
  <c r="M8" i="43"/>
  <c r="AG8" i="43" s="1"/>
  <c r="Y45" i="43"/>
  <c r="V17" i="43"/>
  <c r="AY17" i="43" s="1"/>
  <c r="V79" i="43"/>
  <c r="AY79" i="43" s="1"/>
  <c r="P118" i="43"/>
  <c r="V118" i="43"/>
  <c r="AY118" i="43" s="1"/>
  <c r="V41" i="43"/>
  <c r="AY41" i="43" s="1"/>
  <c r="AE64" i="43" a="1"/>
  <c r="AE64" i="43" s="1"/>
  <c r="W40" i="43"/>
  <c r="AA82" i="43"/>
  <c r="Y82" i="43"/>
  <c r="R82" i="43"/>
  <c r="AS82" i="43"/>
  <c r="AF82" i="43" s="1"/>
  <c r="V82" i="43"/>
  <c r="AY82" i="43" s="1"/>
  <c r="P82" i="43"/>
  <c r="U82" i="43"/>
  <c r="Q82" i="43"/>
  <c r="BA82" i="43" s="1"/>
  <c r="S48" i="43"/>
  <c r="F112" i="43"/>
  <c r="G112" i="43" s="1"/>
  <c r="R44" i="43"/>
  <c r="W44" i="43"/>
  <c r="AB44" i="43"/>
  <c r="U44" i="43"/>
  <c r="P44" i="43"/>
  <c r="AE44" i="43" a="1"/>
  <c r="AE44" i="43" s="1"/>
  <c r="AA44" i="43"/>
  <c r="AU44" i="43"/>
  <c r="AV72" i="43" s="1"/>
  <c r="Y44" i="43"/>
  <c r="L77" i="43"/>
  <c r="Z57" i="43"/>
  <c r="AZ57" i="43" s="1"/>
  <c r="P57" i="43"/>
  <c r="AU57" i="43"/>
  <c r="AB57" i="43"/>
  <c r="S57" i="43"/>
  <c r="U57" i="43"/>
  <c r="N6" i="43"/>
  <c r="L85" i="43"/>
  <c r="N85" i="43"/>
  <c r="P92" i="43"/>
  <c r="AA92" i="43"/>
  <c r="S92" i="43"/>
  <c r="AB92" i="43"/>
  <c r="Z92" i="43"/>
  <c r="AZ92" i="43" s="1"/>
  <c r="AX113" i="43"/>
  <c r="F113" i="43"/>
  <c r="G113" i="43" s="1"/>
  <c r="AX97" i="43"/>
  <c r="F97" i="43"/>
  <c r="G97" i="43" s="1"/>
  <c r="AX89" i="43"/>
  <c r="F89" i="43"/>
  <c r="G89" i="43" s="1"/>
  <c r="AX73" i="43"/>
  <c r="F73" i="43"/>
  <c r="G73" i="43" s="1"/>
  <c r="Q73" i="43" s="1"/>
  <c r="BA73" i="43" s="1"/>
  <c r="AX58" i="43"/>
  <c r="AH58" i="43"/>
  <c r="AX50" i="43"/>
  <c r="F50" i="43"/>
  <c r="G50" i="43" s="1"/>
  <c r="AX42" i="43"/>
  <c r="AH42" i="43"/>
  <c r="AX26" i="43"/>
  <c r="F26" i="43"/>
  <c r="G26" i="43" s="1"/>
  <c r="P26" i="43" s="1"/>
  <c r="AX18" i="43"/>
  <c r="AH18" i="43"/>
  <c r="F18" i="43"/>
  <c r="G18" i="43" s="1"/>
  <c r="AX10" i="43"/>
  <c r="F10" i="43"/>
  <c r="G10" i="43" s="1"/>
  <c r="AH10" i="43"/>
  <c r="N117" i="43"/>
  <c r="L117" i="43"/>
  <c r="M109" i="43"/>
  <c r="N109" i="43"/>
  <c r="L101" i="43"/>
  <c r="M101" i="43"/>
  <c r="M79" i="43"/>
  <c r="N79" i="43"/>
  <c r="L79" i="43"/>
  <c r="N71" i="43"/>
  <c r="L71" i="43"/>
  <c r="N63" i="43"/>
  <c r="M63" i="43"/>
  <c r="U41" i="43"/>
  <c r="Q41" i="43"/>
  <c r="BA41" i="43" s="1"/>
  <c r="AU41" i="43"/>
  <c r="AA65" i="43"/>
  <c r="Z65" i="43"/>
  <c r="AZ65" i="43" s="1"/>
  <c r="Q65" i="43"/>
  <c r="BA65" i="43" s="1"/>
  <c r="AB65" i="43"/>
  <c r="S65" i="43"/>
  <c r="P65" i="43"/>
  <c r="Y65" i="43"/>
  <c r="P17" i="43"/>
  <c r="Y79" i="43"/>
  <c r="AE65" i="43" a="1"/>
  <c r="AE65" i="43" s="1"/>
  <c r="Q99" i="43"/>
  <c r="BA99" i="43" s="1"/>
  <c r="AS99" i="43"/>
  <c r="AF99" i="43" s="1"/>
  <c r="AX120" i="43"/>
  <c r="F120" i="43"/>
  <c r="G120" i="43" s="1"/>
  <c r="AX96" i="43"/>
  <c r="F96" i="43"/>
  <c r="G96" i="43" s="1"/>
  <c r="AX72" i="43"/>
  <c r="F72" i="43"/>
  <c r="G72" i="43" s="1"/>
  <c r="P79" i="43"/>
  <c r="R39" i="43"/>
  <c r="V16" i="43"/>
  <c r="AY16" i="43" s="1"/>
  <c r="N126" i="43"/>
  <c r="W118" i="43"/>
  <c r="Y118" i="43"/>
  <c r="Y41" i="43"/>
  <c r="P100" i="43"/>
  <c r="L118" i="43"/>
  <c r="F80" i="43"/>
  <c r="G80" i="43" s="1"/>
  <c r="L84" i="43"/>
  <c r="M112" i="43"/>
  <c r="L112" i="43"/>
  <c r="N112" i="43"/>
  <c r="AX63" i="43"/>
  <c r="AH63" i="43"/>
  <c r="AG63" i="43"/>
  <c r="AX56" i="43"/>
  <c r="F56" i="43"/>
  <c r="G56" i="43" s="1"/>
  <c r="AX48" i="43"/>
  <c r="AH48" i="43"/>
  <c r="AX40" i="43"/>
  <c r="AG40" i="43"/>
  <c r="AH40" i="43"/>
  <c r="AX24" i="43"/>
  <c r="AH24" i="43"/>
  <c r="F24" i="43"/>
  <c r="G24" i="43" s="1"/>
  <c r="AX8" i="43"/>
  <c r="AH8" i="43"/>
  <c r="F8" i="43"/>
  <c r="G8" i="43" s="1"/>
  <c r="L123" i="43"/>
  <c r="N123" i="43"/>
  <c r="L115" i="43"/>
  <c r="M115" i="43"/>
  <c r="W69" i="43"/>
  <c r="V61" i="43"/>
  <c r="AY61" i="43" s="1"/>
  <c r="R61" i="43"/>
  <c r="L45" i="43"/>
  <c r="N45" i="43"/>
  <c r="M45" i="43"/>
  <c r="AB41" i="43"/>
  <c r="R33" i="43"/>
  <c r="W90" i="43"/>
  <c r="AE90" i="43" a="1"/>
  <c r="AE90" i="43" s="1"/>
  <c r="AB90" i="43"/>
  <c r="V90" i="43"/>
  <c r="AY90" i="43" s="1"/>
  <c r="Y90" i="43"/>
  <c r="Q90" i="43"/>
  <c r="BA90" i="43" s="1"/>
  <c r="BB90" i="43" s="1"/>
  <c r="AA90" i="43"/>
  <c r="P90" i="43"/>
  <c r="Z90" i="43"/>
  <c r="AZ90" i="43" s="1"/>
  <c r="R63" i="43"/>
  <c r="AA63" i="43"/>
  <c r="AE63" i="43" a="1"/>
  <c r="AE63" i="43" s="1"/>
  <c r="W63" i="43"/>
  <c r="Q63" i="43"/>
  <c r="BA63" i="43" s="1"/>
  <c r="V63" i="43"/>
  <c r="AY63" i="43" s="1"/>
  <c r="Z63" i="43"/>
  <c r="AZ63" i="43" s="1"/>
  <c r="AU63" i="43"/>
  <c r="P63" i="43"/>
  <c r="S64" i="43"/>
  <c r="AB64" i="43"/>
  <c r="AA64" i="43"/>
  <c r="Z64" i="43"/>
  <c r="AZ64" i="43" s="1"/>
  <c r="P64" i="43"/>
  <c r="Y64" i="43"/>
  <c r="V64" i="43"/>
  <c r="AY64" i="43" s="1"/>
  <c r="R79" i="43"/>
  <c r="AU39" i="43"/>
  <c r="Q39" i="43"/>
  <c r="BA39" i="43" s="1"/>
  <c r="Z39" i="43"/>
  <c r="AZ39" i="43" s="1"/>
  <c r="R65" i="43"/>
  <c r="S126" i="43"/>
  <c r="Z118" i="43"/>
  <c r="AZ118" i="43" s="1"/>
  <c r="W41" i="43"/>
  <c r="AA41" i="43"/>
  <c r="AS100" i="43"/>
  <c r="AF100" i="43" s="1"/>
  <c r="R90" i="43"/>
  <c r="AE79" i="43" a="1"/>
  <c r="AE79" i="43" s="1"/>
  <c r="U32" i="43"/>
  <c r="U64" i="43"/>
  <c r="Y63" i="43"/>
  <c r="F128" i="43"/>
  <c r="G128" i="43" s="1"/>
  <c r="V128" i="43" s="1"/>
  <c r="AY128" i="43" s="1"/>
  <c r="R91" i="43"/>
  <c r="AH11" i="43"/>
  <c r="M22" i="43"/>
  <c r="AG22" i="43" s="1"/>
  <c r="L40" i="43"/>
  <c r="Q33" i="43"/>
  <c r="BA33" i="43" s="1"/>
  <c r="W33" i="43"/>
  <c r="AB33" i="43"/>
  <c r="U33" i="43"/>
  <c r="S33" i="43"/>
  <c r="AG35" i="43"/>
  <c r="U40" i="43"/>
  <c r="L52" i="43"/>
  <c r="M52" i="43"/>
  <c r="AG52" i="43" s="1"/>
  <c r="AA119" i="43"/>
  <c r="U119" i="43"/>
  <c r="AE126" i="43" a="1"/>
  <c r="AE126" i="43" s="1"/>
  <c r="AA126" i="43"/>
  <c r="AX110" i="43"/>
  <c r="F110" i="43"/>
  <c r="G110" i="43" s="1"/>
  <c r="P110" i="43" s="1"/>
  <c r="AX102" i="43"/>
  <c r="F102" i="43"/>
  <c r="G102" i="43" s="1"/>
  <c r="AX94" i="43"/>
  <c r="F94" i="43"/>
  <c r="G94" i="43" s="1"/>
  <c r="AE94" i="43" s="1" a="1"/>
  <c r="AE94" i="43" s="1"/>
  <c r="AX86" i="43"/>
  <c r="F86" i="43"/>
  <c r="G86" i="43" s="1"/>
  <c r="AX70" i="43"/>
  <c r="F70" i="43"/>
  <c r="G70" i="43" s="1"/>
  <c r="Z70" i="43" s="1"/>
  <c r="AZ70" i="43" s="1"/>
  <c r="N77" i="43"/>
  <c r="N94" i="43"/>
  <c r="L94" i="43"/>
  <c r="M94" i="43"/>
  <c r="AX104" i="43"/>
  <c r="F104" i="43"/>
  <c r="G104" i="43" s="1"/>
  <c r="AX64" i="43"/>
  <c r="AH64" i="43"/>
  <c r="M30" i="43"/>
  <c r="N30" i="43"/>
  <c r="L30" i="43"/>
  <c r="Q17" i="43"/>
  <c r="BA17" i="43" s="1"/>
  <c r="Z79" i="43"/>
  <c r="AZ79" i="43" s="1"/>
  <c r="S39" i="43"/>
  <c r="P16" i="43"/>
  <c r="S16" i="43"/>
  <c r="AB39" i="43"/>
  <c r="R126" i="43"/>
  <c r="AA118" i="43"/>
  <c r="L41" i="43"/>
  <c r="M33" i="43"/>
  <c r="R100" i="43"/>
  <c r="U90" i="43"/>
  <c r="AA32" i="43"/>
  <c r="W42" i="43"/>
  <c r="Q42" i="43"/>
  <c r="BA42" i="43" s="1"/>
  <c r="AU42" i="43"/>
  <c r="U65" i="43"/>
  <c r="W64" i="43"/>
  <c r="AB63" i="43"/>
  <c r="Z54" i="43"/>
  <c r="AZ54" i="43" s="1"/>
  <c r="S54" i="43"/>
  <c r="AB54" i="43"/>
  <c r="Q54" i="43"/>
  <c r="BA54" i="43" s="1"/>
  <c r="V54" i="43"/>
  <c r="AY54" i="43" s="1"/>
  <c r="BB54" i="43" s="1"/>
  <c r="Y54" i="43"/>
  <c r="R54" i="43"/>
  <c r="W54" i="43"/>
  <c r="AA54" i="43"/>
  <c r="N22" i="43"/>
  <c r="P23" i="43"/>
  <c r="Z23" i="43"/>
  <c r="AZ23" i="43" s="1"/>
  <c r="AU23" i="43"/>
  <c r="S23" i="43"/>
  <c r="N59" i="43"/>
  <c r="M59" i="43"/>
  <c r="L59" i="43"/>
  <c r="S127" i="43"/>
  <c r="P127" i="43"/>
  <c r="AX88" i="43"/>
  <c r="F88" i="43"/>
  <c r="G88" i="43" s="1"/>
  <c r="AE88" i="43" s="1" a="1"/>
  <c r="AE88" i="43" s="1"/>
  <c r="AD88" i="43" s="1"/>
  <c r="AC88" i="43" s="1"/>
  <c r="N16" i="43"/>
  <c r="R17" i="43"/>
  <c r="AA79" i="43"/>
  <c r="W79" i="43"/>
  <c r="S100" i="43"/>
  <c r="Q32" i="43"/>
  <c r="BA32" i="43" s="1"/>
  <c r="W65" i="43"/>
  <c r="R64" i="43"/>
  <c r="Q64" i="43"/>
  <c r="BA64" i="43" s="1"/>
  <c r="BB64" i="43" s="1"/>
  <c r="S63" i="43"/>
  <c r="M32" i="43"/>
  <c r="L16" i="43"/>
  <c r="F11" i="43"/>
  <c r="G11" i="43" s="1"/>
  <c r="P11" i="43" s="1"/>
  <c r="AH19" i="43"/>
  <c r="R38" i="43"/>
  <c r="AB38" i="43"/>
  <c r="AU38" i="43"/>
  <c r="Q38" i="43"/>
  <c r="BA38" i="43" s="1"/>
  <c r="P38" i="43"/>
  <c r="M43" i="43"/>
  <c r="N43" i="43"/>
  <c r="Y47" i="43"/>
  <c r="AE47" i="43" a="1"/>
  <c r="AE47" i="43" s="1"/>
  <c r="U47" i="43"/>
  <c r="AU47" i="43"/>
  <c r="AA47" i="43"/>
  <c r="M53" i="43"/>
  <c r="AG53" i="43" s="1"/>
  <c r="N53" i="43"/>
  <c r="AA53" i="43"/>
  <c r="L53" i="43"/>
  <c r="W53" i="43"/>
  <c r="Y53" i="43"/>
  <c r="L93" i="43"/>
  <c r="P93" i="43"/>
  <c r="AG3" i="43"/>
  <c r="AG19" i="43"/>
  <c r="AG18" i="43"/>
  <c r="N128" i="42"/>
  <c r="L128" i="42"/>
  <c r="M128" i="42"/>
  <c r="L37" i="42"/>
  <c r="N37" i="42"/>
  <c r="V37" i="42"/>
  <c r="AY37" i="42" s="1"/>
  <c r="R37" i="42"/>
  <c r="P37" i="42"/>
  <c r="M37" i="42"/>
  <c r="Q37" i="42"/>
  <c r="BA37" i="42" s="1"/>
  <c r="BB37" i="42" s="1"/>
  <c r="S37" i="42"/>
  <c r="L44" i="42"/>
  <c r="M44" i="42"/>
  <c r="AG44" i="42" s="1"/>
  <c r="Z44" i="42"/>
  <c r="AZ44" i="42" s="1"/>
  <c r="U44" i="42"/>
  <c r="W44" i="42"/>
  <c r="AB44" i="42"/>
  <c r="N44" i="42"/>
  <c r="AA44" i="42"/>
  <c r="Y44" i="42"/>
  <c r="V44" i="42"/>
  <c r="AY44" i="42" s="1"/>
  <c r="N107" i="42"/>
  <c r="M107" i="42"/>
  <c r="L107" i="42"/>
  <c r="N30" i="42"/>
  <c r="M30" i="42"/>
  <c r="AG30" i="42" s="1"/>
  <c r="Z30" i="42"/>
  <c r="AZ30" i="42" s="1"/>
  <c r="AB30" i="42"/>
  <c r="V30" i="42"/>
  <c r="AY30" i="42" s="1"/>
  <c r="U30" i="42"/>
  <c r="W30" i="42"/>
  <c r="L30" i="42"/>
  <c r="AX65" i="42"/>
  <c r="F65" i="42"/>
  <c r="G65" i="42" s="1"/>
  <c r="Y65" i="42" s="1"/>
  <c r="AX17" i="42"/>
  <c r="AH17" i="42"/>
  <c r="F17" i="42"/>
  <c r="G17" i="42" s="1"/>
  <c r="M22" i="42"/>
  <c r="P22" i="42"/>
  <c r="Q22" i="42"/>
  <c r="BA22" i="42" s="1"/>
  <c r="BB22" i="42" s="1"/>
  <c r="R22" i="42"/>
  <c r="F73" i="42"/>
  <c r="G73" i="42" s="1"/>
  <c r="M71" i="42"/>
  <c r="L71" i="42"/>
  <c r="AX64" i="42"/>
  <c r="F64" i="42"/>
  <c r="G64" i="42" s="1"/>
  <c r="AH64" i="42"/>
  <c r="AX24" i="42"/>
  <c r="F24" i="42"/>
  <c r="G24" i="42" s="1"/>
  <c r="R24" i="42" s="1"/>
  <c r="AH24" i="42"/>
  <c r="L70" i="42"/>
  <c r="R38" i="42"/>
  <c r="Y45" i="42"/>
  <c r="R53" i="42"/>
  <c r="P71" i="42"/>
  <c r="Z98" i="42"/>
  <c r="AZ98" i="42" s="1"/>
  <c r="AU57" i="42"/>
  <c r="F25" i="42"/>
  <c r="G25" i="42" s="1"/>
  <c r="Z25" i="42" s="1"/>
  <c r="AZ25" i="42" s="1"/>
  <c r="S22" i="42"/>
  <c r="S128" i="42"/>
  <c r="AS128" i="42"/>
  <c r="AF128" i="42" s="1"/>
  <c r="P128" i="42"/>
  <c r="AB128" i="42"/>
  <c r="W128" i="42"/>
  <c r="R128" i="42"/>
  <c r="L114" i="42"/>
  <c r="P84" i="42"/>
  <c r="N13" i="42"/>
  <c r="AE5" i="42" a="1"/>
  <c r="AE5" i="42" s="1"/>
  <c r="R5" i="42"/>
  <c r="P5" i="42"/>
  <c r="AA5" i="42"/>
  <c r="Z5" i="42"/>
  <c r="AZ5" i="42" s="1"/>
  <c r="V5" i="42"/>
  <c r="AY5" i="42" s="1"/>
  <c r="N28" i="42"/>
  <c r="M28" i="42"/>
  <c r="AG28" i="42" s="1"/>
  <c r="L28" i="42"/>
  <c r="L25" i="42"/>
  <c r="M25" i="42"/>
  <c r="AX125" i="42"/>
  <c r="F125" i="42"/>
  <c r="G125" i="42" s="1"/>
  <c r="W125" i="42" s="1"/>
  <c r="AX110" i="42"/>
  <c r="F110" i="42"/>
  <c r="G110" i="42" s="1"/>
  <c r="AX102" i="42"/>
  <c r="F102" i="42"/>
  <c r="G102" i="42" s="1"/>
  <c r="AX94" i="42"/>
  <c r="F94" i="42"/>
  <c r="G94" i="42" s="1"/>
  <c r="AX79" i="42"/>
  <c r="F79" i="42"/>
  <c r="G79" i="42" s="1"/>
  <c r="S79" i="42" s="1"/>
  <c r="AX55" i="42"/>
  <c r="AH55" i="42"/>
  <c r="AX47" i="42"/>
  <c r="F47" i="42"/>
  <c r="G47" i="42" s="1"/>
  <c r="AX31" i="42"/>
  <c r="AH31" i="42"/>
  <c r="F31" i="42"/>
  <c r="G31" i="42" s="1"/>
  <c r="AX23" i="42"/>
  <c r="F23" i="42"/>
  <c r="G23" i="42" s="1"/>
  <c r="S23" i="42" s="1"/>
  <c r="AX15" i="42"/>
  <c r="F15" i="42"/>
  <c r="G15" i="42" s="1"/>
  <c r="AX7" i="42"/>
  <c r="F7" i="42"/>
  <c r="G7" i="42" s="1"/>
  <c r="AH7" i="42"/>
  <c r="L120" i="42"/>
  <c r="N120" i="42"/>
  <c r="N112" i="42"/>
  <c r="M112" i="42"/>
  <c r="N105" i="42"/>
  <c r="L105" i="42"/>
  <c r="M105" i="42"/>
  <c r="M91" i="42"/>
  <c r="U91" i="42"/>
  <c r="W91" i="42"/>
  <c r="N68" i="42"/>
  <c r="L68" i="42"/>
  <c r="N36" i="42"/>
  <c r="M36" i="42"/>
  <c r="L36" i="42"/>
  <c r="L4" i="42"/>
  <c r="M4" i="42"/>
  <c r="V22" i="42"/>
  <c r="AY22" i="42" s="1"/>
  <c r="Q55" i="42"/>
  <c r="BA55" i="42" s="1"/>
  <c r="BB55" i="42" s="1"/>
  <c r="U55" i="42"/>
  <c r="AU55" i="42"/>
  <c r="AB55" i="42"/>
  <c r="AE55" i="42" a="1"/>
  <c r="AE55" i="42" s="1"/>
  <c r="R55" i="42"/>
  <c r="AA55" i="42"/>
  <c r="Z10" i="42"/>
  <c r="AZ10" i="42" s="1"/>
  <c r="BB10" i="42" s="1"/>
  <c r="R10" i="42"/>
  <c r="W10" i="42"/>
  <c r="U10" i="42"/>
  <c r="AA10" i="42"/>
  <c r="AB10" i="42"/>
  <c r="S10" i="42"/>
  <c r="AE118" i="42" a="1"/>
  <c r="AE118" i="42" s="1"/>
  <c r="AA118" i="42"/>
  <c r="M99" i="42"/>
  <c r="L99" i="42"/>
  <c r="M76" i="42"/>
  <c r="N76" i="42"/>
  <c r="N29" i="42"/>
  <c r="L29" i="42"/>
  <c r="AB127" i="42"/>
  <c r="Y127" i="42"/>
  <c r="U29" i="42"/>
  <c r="S6" i="42"/>
  <c r="M127" i="42"/>
  <c r="U128" i="42"/>
  <c r="R71" i="42"/>
  <c r="U98" i="42"/>
  <c r="U18" i="42"/>
  <c r="S5" i="42"/>
  <c r="Z57" i="42"/>
  <c r="AZ57" i="42" s="1"/>
  <c r="AH65" i="42"/>
  <c r="AB82" i="42"/>
  <c r="L91" i="42"/>
  <c r="Q120" i="42"/>
  <c r="BA120" i="42" s="1"/>
  <c r="BB120" i="42" s="1"/>
  <c r="AB120" i="42"/>
  <c r="W120" i="42"/>
  <c r="R120" i="42"/>
  <c r="Z120" i="42"/>
  <c r="AZ120" i="42" s="1"/>
  <c r="AE120" i="42" a="1"/>
  <c r="AE120" i="42" s="1"/>
  <c r="V120" i="42"/>
  <c r="AY120" i="42" s="1"/>
  <c r="Y120" i="42"/>
  <c r="M114" i="42"/>
  <c r="P38" i="42"/>
  <c r="F16" i="42"/>
  <c r="G16" i="42" s="1"/>
  <c r="U16" i="42" s="1"/>
  <c r="M29" i="42"/>
  <c r="AG29" i="42" s="1"/>
  <c r="N10" i="42"/>
  <c r="M10" i="42"/>
  <c r="AG10" i="42" s="1"/>
  <c r="L10" i="42"/>
  <c r="L50" i="42"/>
  <c r="M50" i="42"/>
  <c r="L78" i="42"/>
  <c r="M78" i="42"/>
  <c r="F126" i="42"/>
  <c r="G126" i="42" s="1"/>
  <c r="S126" i="42" s="1"/>
  <c r="AX117" i="42"/>
  <c r="F117" i="42"/>
  <c r="G117" i="42" s="1"/>
  <c r="AB93" i="42"/>
  <c r="AS93" i="42"/>
  <c r="AF93" i="42" s="1"/>
  <c r="AX41" i="42"/>
  <c r="AH41" i="42"/>
  <c r="N93" i="42"/>
  <c r="L93" i="42"/>
  <c r="L62" i="42"/>
  <c r="U62" i="42"/>
  <c r="M62" i="42"/>
  <c r="AG62" i="42" s="1"/>
  <c r="Z62" i="42"/>
  <c r="AZ62" i="42" s="1"/>
  <c r="N62" i="42"/>
  <c r="AX80" i="42"/>
  <c r="F80" i="42"/>
  <c r="G80" i="42" s="1"/>
  <c r="AX56" i="42"/>
  <c r="F56" i="42"/>
  <c r="G56" i="42" s="1"/>
  <c r="AB56" i="42" s="1"/>
  <c r="AX8" i="42"/>
  <c r="F8" i="42"/>
  <c r="G8" i="42" s="1"/>
  <c r="AH8" i="42"/>
  <c r="Y59" i="42"/>
  <c r="Z127" i="42"/>
  <c r="AZ127" i="42" s="1"/>
  <c r="W29" i="42"/>
  <c r="M7" i="42"/>
  <c r="Z128" i="42"/>
  <c r="AZ128" i="42" s="1"/>
  <c r="BB128" i="42" s="1"/>
  <c r="S71" i="42"/>
  <c r="P98" i="42"/>
  <c r="R82" i="42"/>
  <c r="Y62" i="42"/>
  <c r="Q5" i="42"/>
  <c r="BA5" i="42" s="1"/>
  <c r="BB5" i="42" s="1"/>
  <c r="V57" i="42"/>
  <c r="AY57" i="42" s="1"/>
  <c r="P10" i="42"/>
  <c r="L76" i="42"/>
  <c r="M69" i="42"/>
  <c r="AA52" i="42"/>
  <c r="Y52" i="42"/>
  <c r="AB52" i="42"/>
  <c r="Q52" i="42"/>
  <c r="BA52" i="42" s="1"/>
  <c r="BB52" i="42" s="1"/>
  <c r="R52" i="42"/>
  <c r="W52" i="42"/>
  <c r="Z52" i="42"/>
  <c r="AZ52" i="42" s="1"/>
  <c r="AE52" i="42" a="1"/>
  <c r="AE52" i="42" s="1"/>
  <c r="AH16" i="42"/>
  <c r="M68" i="42"/>
  <c r="M94" i="42"/>
  <c r="N94" i="42"/>
  <c r="L94" i="42"/>
  <c r="Q96" i="42"/>
  <c r="BA96" i="42" s="1"/>
  <c r="Z96" i="42"/>
  <c r="AZ96" i="42" s="1"/>
  <c r="BB96" i="42" s="1"/>
  <c r="P96" i="42"/>
  <c r="AB96" i="42"/>
  <c r="W96" i="42"/>
  <c r="S96" i="42"/>
  <c r="V96" i="42"/>
  <c r="AY96" i="42" s="1"/>
  <c r="L111" i="42"/>
  <c r="N111" i="42"/>
  <c r="M111" i="42"/>
  <c r="W18" i="42"/>
  <c r="AB18" i="42"/>
  <c r="AE18" i="42" a="1"/>
  <c r="AE18" i="42" s="1"/>
  <c r="AU18" i="42"/>
  <c r="AA18" i="42"/>
  <c r="AX57" i="42"/>
  <c r="AH57" i="42"/>
  <c r="AX33" i="42"/>
  <c r="F33" i="42"/>
  <c r="G33" i="42" s="1"/>
  <c r="M85" i="42"/>
  <c r="L85" i="42"/>
  <c r="N85" i="42"/>
  <c r="N54" i="42"/>
  <c r="V54" i="42"/>
  <c r="AY54" i="42" s="1"/>
  <c r="P54" i="42"/>
  <c r="L54" i="42"/>
  <c r="S54" i="42"/>
  <c r="M70" i="42"/>
  <c r="AB71" i="42"/>
  <c r="F41" i="42"/>
  <c r="G41" i="42" s="1"/>
  <c r="L5" i="42"/>
  <c r="M5" i="42"/>
  <c r="L24" i="42"/>
  <c r="S100" i="42"/>
  <c r="AG63" i="42"/>
  <c r="Y29" i="42"/>
  <c r="V93" i="42"/>
  <c r="AY93" i="42" s="1"/>
  <c r="S38" i="42"/>
  <c r="L7" i="42"/>
  <c r="Y128" i="42"/>
  <c r="S82" i="42"/>
  <c r="V18" i="42"/>
  <c r="AY18" i="42" s="1"/>
  <c r="Q10" i="42"/>
  <c r="BA10" i="42" s="1"/>
  <c r="R54" i="42"/>
  <c r="N91" i="42"/>
  <c r="N25" i="42"/>
  <c r="Y55" i="42"/>
  <c r="R127" i="42"/>
  <c r="AS127" i="42"/>
  <c r="AF127" i="42" s="1"/>
  <c r="L69" i="42"/>
  <c r="S46" i="42"/>
  <c r="R46" i="42"/>
  <c r="Q46" i="42"/>
  <c r="BA46" i="42" s="1"/>
  <c r="F63" i="42"/>
  <c r="G63" i="42" s="1"/>
  <c r="M116" i="42"/>
  <c r="N116" i="42"/>
  <c r="L116" i="42"/>
  <c r="M118" i="42"/>
  <c r="N118" i="42"/>
  <c r="L118" i="42"/>
  <c r="Y98" i="42"/>
  <c r="AB98" i="42"/>
  <c r="V98" i="42"/>
  <c r="AY98" i="42" s="1"/>
  <c r="AA98" i="42"/>
  <c r="V71" i="42"/>
  <c r="AY71" i="42" s="1"/>
  <c r="U71" i="42"/>
  <c r="AA71" i="42"/>
  <c r="Z71" i="42"/>
  <c r="AZ71" i="42" s="1"/>
  <c r="AA14" i="42"/>
  <c r="AU14" i="42"/>
  <c r="S14" i="42"/>
  <c r="Q14" i="42"/>
  <c r="BA14" i="42" s="1"/>
  <c r="R14" i="42"/>
  <c r="M32" i="42"/>
  <c r="AG32" i="42" s="1"/>
  <c r="L32" i="42"/>
  <c r="N32" i="42"/>
  <c r="AX89" i="42"/>
  <c r="F89" i="42"/>
  <c r="G89" i="42" s="1"/>
  <c r="S98" i="42"/>
  <c r="N77" i="42"/>
  <c r="AX95" i="42"/>
  <c r="F95" i="42"/>
  <c r="G95" i="42" s="1"/>
  <c r="V95" i="42" s="1"/>
  <c r="AY95" i="42" s="1"/>
  <c r="AX40" i="42"/>
  <c r="AH40" i="42"/>
  <c r="F40" i="42"/>
  <c r="G40" i="42" s="1"/>
  <c r="M106" i="42"/>
  <c r="N106" i="42"/>
  <c r="Y106" i="42"/>
  <c r="V106" i="42"/>
  <c r="AY106" i="42" s="1"/>
  <c r="BB106" i="42" s="1"/>
  <c r="AB106" i="42"/>
  <c r="L106" i="42"/>
  <c r="P100" i="42"/>
  <c r="W127" i="42"/>
  <c r="S70" i="42"/>
  <c r="V38" i="42"/>
  <c r="AY38" i="42" s="1"/>
  <c r="AB45" i="42"/>
  <c r="V53" i="42"/>
  <c r="AY53" i="42" s="1"/>
  <c r="AA128" i="42"/>
  <c r="Y71" i="42"/>
  <c r="R98" i="42"/>
  <c r="Z18" i="42"/>
  <c r="AZ18" i="42" s="1"/>
  <c r="S120" i="42"/>
  <c r="Z106" i="42"/>
  <c r="AZ106" i="42" s="1"/>
  <c r="AU10" i="42"/>
  <c r="L113" i="42"/>
  <c r="Z55" i="42"/>
  <c r="AZ55" i="42" s="1"/>
  <c r="F103" i="42"/>
  <c r="G103" i="42" s="1"/>
  <c r="F111" i="42"/>
  <c r="G111" i="42" s="1"/>
  <c r="M93" i="42"/>
  <c r="N71" i="42"/>
  <c r="N69" i="42"/>
  <c r="M38" i="42"/>
  <c r="L22" i="42"/>
  <c r="AE37" i="42" a="1"/>
  <c r="AE37" i="42" s="1"/>
  <c r="Z37" i="42"/>
  <c r="AZ37" i="42" s="1"/>
  <c r="AH63" i="42"/>
  <c r="AE57" i="42" a="1"/>
  <c r="AE57" i="42" s="1"/>
  <c r="U57" i="42"/>
  <c r="Y57" i="42"/>
  <c r="AA57" i="42"/>
  <c r="AB57" i="42"/>
  <c r="Q57" i="42"/>
  <c r="BA57" i="42" s="1"/>
  <c r="P57" i="42"/>
  <c r="S57" i="42"/>
  <c r="W57" i="42"/>
  <c r="AA82" i="42"/>
  <c r="AE82" i="42" a="1"/>
  <c r="AE82" i="42" s="1"/>
  <c r="W82" i="42"/>
  <c r="Y82" i="42"/>
  <c r="U82" i="42"/>
  <c r="P82" i="42"/>
  <c r="L2" i="42"/>
  <c r="M2" i="42"/>
  <c r="AX49" i="42"/>
  <c r="AH49" i="42"/>
  <c r="F49" i="42"/>
  <c r="G49" i="42" s="1"/>
  <c r="N6" i="42"/>
  <c r="L6" i="42"/>
  <c r="M6" i="42"/>
  <c r="R6" i="42"/>
  <c r="F9" i="42"/>
  <c r="G9" i="42" s="1"/>
  <c r="Y9" i="42" s="1"/>
  <c r="M84" i="42"/>
  <c r="L84" i="42"/>
  <c r="L21" i="42"/>
  <c r="V21" i="42"/>
  <c r="AY21" i="42" s="1"/>
  <c r="Q21" i="42"/>
  <c r="BA21" i="42" s="1"/>
  <c r="BB21" i="42" s="1"/>
  <c r="R21" i="42"/>
  <c r="S21" i="42"/>
  <c r="S2" i="42"/>
  <c r="Y13" i="42"/>
  <c r="V100" i="42"/>
  <c r="AY100" i="42" s="1"/>
  <c r="W93" i="42"/>
  <c r="S55" i="42"/>
  <c r="R70" i="42"/>
  <c r="Q38" i="42"/>
  <c r="BA38" i="42" s="1"/>
  <c r="P6" i="42"/>
  <c r="V128" i="42"/>
  <c r="AY128" i="42" s="1"/>
  <c r="W71" i="42"/>
  <c r="Q54" i="42"/>
  <c r="BA54" i="42" s="1"/>
  <c r="BB54" i="42" s="1"/>
  <c r="Q82" i="42"/>
  <c r="BA82" i="42" s="1"/>
  <c r="BB82" i="42" s="1"/>
  <c r="P120" i="42"/>
  <c r="U106" i="42"/>
  <c r="AE98" i="42" a="1"/>
  <c r="AE98" i="42" s="1"/>
  <c r="S69" i="42"/>
  <c r="V10" i="42"/>
  <c r="AY10" i="42" s="1"/>
  <c r="AG49" i="42"/>
  <c r="M113" i="42"/>
  <c r="W55" i="42"/>
  <c r="N99" i="42"/>
  <c r="L98" i="42"/>
  <c r="F87" i="42"/>
  <c r="G87" i="42" s="1"/>
  <c r="AH47" i="42"/>
  <c r="N38" i="42"/>
  <c r="N24" i="42"/>
  <c r="W5" i="42"/>
  <c r="N21" i="42"/>
  <c r="AA6" i="42"/>
  <c r="Q6" i="42"/>
  <c r="BA6" i="42" s="1"/>
  <c r="BB6" i="42" s="1"/>
  <c r="AE6" i="42" a="1"/>
  <c r="AE6" i="42" s="1"/>
  <c r="AH15" i="42"/>
  <c r="AH23" i="42"/>
  <c r="F32" i="42"/>
  <c r="G32" i="42" s="1"/>
  <c r="AH56" i="42"/>
  <c r="P61" i="42"/>
  <c r="Y61" i="42"/>
  <c r="AU61" i="42"/>
  <c r="Z61" i="42"/>
  <c r="AZ61" i="42" s="1"/>
  <c r="V61" i="42"/>
  <c r="AY61" i="42" s="1"/>
  <c r="F101" i="42"/>
  <c r="G101" i="42" s="1"/>
  <c r="AE101" i="42" s="1" a="1"/>
  <c r="AE101" i="42" s="1"/>
  <c r="AG16" i="42"/>
  <c r="AG31" i="42"/>
  <c r="F86" i="42"/>
  <c r="G86" i="42" s="1"/>
  <c r="F129" i="42"/>
  <c r="G129" i="42" s="1"/>
  <c r="AE129" i="42" s="1" a="1"/>
  <c r="AE129" i="42" s="1"/>
  <c r="AD129" i="42" s="1"/>
  <c r="AC129" i="42" s="1"/>
  <c r="AG65" i="42"/>
  <c r="AG33" i="42"/>
  <c r="AB77" i="42"/>
  <c r="AU12" i="41"/>
  <c r="Z12" i="41"/>
  <c r="AZ12" i="41" s="1"/>
  <c r="U12" i="41"/>
  <c r="W12" i="41"/>
  <c r="Y12" i="41"/>
  <c r="M64" i="41"/>
  <c r="L64" i="41"/>
  <c r="R64" i="41"/>
  <c r="S64" i="41"/>
  <c r="V64" i="41"/>
  <c r="AY64" i="41" s="1"/>
  <c r="P64" i="41"/>
  <c r="Q64" i="41"/>
  <c r="BA64" i="41" s="1"/>
  <c r="BB64" i="41" s="1"/>
  <c r="N64" i="41"/>
  <c r="R43" i="41"/>
  <c r="U43" i="41"/>
  <c r="P43" i="41"/>
  <c r="AA43" i="41"/>
  <c r="Z43" i="41"/>
  <c r="AZ43" i="41" s="1"/>
  <c r="AU43" i="41"/>
  <c r="W43" i="41"/>
  <c r="Y43" i="41"/>
  <c r="V43" i="41"/>
  <c r="AY43" i="41" s="1"/>
  <c r="AE43" i="41" a="1"/>
  <c r="AE43" i="41" s="1"/>
  <c r="AB43" i="41"/>
  <c r="Q43" i="41"/>
  <c r="BA43" i="41" s="1"/>
  <c r="S43" i="41"/>
  <c r="M103" i="41"/>
  <c r="L103" i="41"/>
  <c r="N103" i="41"/>
  <c r="N87" i="41"/>
  <c r="M87" i="41"/>
  <c r="L87" i="41"/>
  <c r="N71" i="41"/>
  <c r="L71" i="41"/>
  <c r="M71" i="41"/>
  <c r="W71" i="41"/>
  <c r="Z71" i="41"/>
  <c r="AZ71" i="41" s="1"/>
  <c r="AB71" i="41"/>
  <c r="AA71" i="41"/>
  <c r="U71" i="41"/>
  <c r="V71" i="41"/>
  <c r="AY71" i="41" s="1"/>
  <c r="Y71" i="41"/>
  <c r="N15" i="41"/>
  <c r="L15" i="41"/>
  <c r="S15" i="41"/>
  <c r="M15" i="41"/>
  <c r="M80" i="41"/>
  <c r="L80" i="41"/>
  <c r="P80" i="41"/>
  <c r="Q80" i="41"/>
  <c r="BA80" i="41" s="1"/>
  <c r="BB80" i="41" s="1"/>
  <c r="V80" i="41"/>
  <c r="AY80" i="41" s="1"/>
  <c r="S80" i="41"/>
  <c r="R80" i="41"/>
  <c r="N80" i="41"/>
  <c r="N8" i="41"/>
  <c r="M8" i="41"/>
  <c r="AG8" i="41" s="1"/>
  <c r="L8" i="41"/>
  <c r="U8" i="41"/>
  <c r="AA8" i="41"/>
  <c r="AA14" i="41"/>
  <c r="Y14" i="41"/>
  <c r="M16" i="41"/>
  <c r="L16" i="41"/>
  <c r="AX107" i="41"/>
  <c r="F107" i="41"/>
  <c r="G107" i="41" s="1"/>
  <c r="AX60" i="41"/>
  <c r="AH60" i="41"/>
  <c r="F60" i="41"/>
  <c r="G60" i="41" s="1"/>
  <c r="AX20" i="41"/>
  <c r="AH20" i="41"/>
  <c r="N72" i="41"/>
  <c r="L72" i="41"/>
  <c r="M40" i="41"/>
  <c r="AG40" i="41" s="1"/>
  <c r="L40" i="41"/>
  <c r="U104" i="41"/>
  <c r="Z18" i="41"/>
  <c r="AZ18" i="41" s="1"/>
  <c r="Y32" i="41"/>
  <c r="V32" i="41"/>
  <c r="AY32" i="41" s="1"/>
  <c r="Q32" i="41"/>
  <c r="BA32" i="41" s="1"/>
  <c r="BB32" i="41" s="1"/>
  <c r="P32" i="41"/>
  <c r="S78" i="41"/>
  <c r="P78" i="41"/>
  <c r="Y78" i="41"/>
  <c r="V78" i="41"/>
  <c r="AY78" i="41" s="1"/>
  <c r="AA78" i="41"/>
  <c r="AB78" i="41"/>
  <c r="AX75" i="41"/>
  <c r="F75" i="41"/>
  <c r="G75" i="41" s="1"/>
  <c r="P22" i="41"/>
  <c r="V47" i="41"/>
  <c r="AY47" i="41" s="1"/>
  <c r="V16" i="41"/>
  <c r="AY16" i="41" s="1"/>
  <c r="L24" i="41"/>
  <c r="S45" i="41"/>
  <c r="N31" i="41"/>
  <c r="Y104" i="41"/>
  <c r="U115" i="41"/>
  <c r="P111" i="41"/>
  <c r="U19" i="41"/>
  <c r="AA120" i="41"/>
  <c r="AA18" i="41"/>
  <c r="AU15" i="41"/>
  <c r="U45" i="41"/>
  <c r="U32" i="41"/>
  <c r="W55" i="41"/>
  <c r="Z97" i="41"/>
  <c r="AZ97" i="41" s="1"/>
  <c r="AA23" i="41"/>
  <c r="AA55" i="41"/>
  <c r="AA40" i="41"/>
  <c r="M104" i="41"/>
  <c r="Z78" i="41"/>
  <c r="AZ78" i="41" s="1"/>
  <c r="F35" i="41"/>
  <c r="G35" i="41" s="1"/>
  <c r="U35" i="41" s="1"/>
  <c r="N28" i="41"/>
  <c r="Q48" i="41"/>
  <c r="BA48" i="41" s="1"/>
  <c r="BB48" i="41" s="1"/>
  <c r="AU8" i="41"/>
  <c r="R8" i="41"/>
  <c r="S8" i="41"/>
  <c r="AB8" i="41"/>
  <c r="Z8" i="41"/>
  <c r="AZ8" i="41" s="1"/>
  <c r="V8" i="41"/>
  <c r="AY8" i="41" s="1"/>
  <c r="BB8" i="41" s="1"/>
  <c r="M51" i="41"/>
  <c r="AG51" i="41" s="1"/>
  <c r="N51" i="41"/>
  <c r="M60" i="41"/>
  <c r="N60" i="41"/>
  <c r="U17" i="41"/>
  <c r="W17" i="41"/>
  <c r="AU17" i="41"/>
  <c r="AX121" i="41"/>
  <c r="F121" i="41"/>
  <c r="G121" i="41" s="1"/>
  <c r="AE121" i="41" s="1" a="1"/>
  <c r="AE121" i="41" s="1"/>
  <c r="AD121" i="41" s="1"/>
  <c r="AC121" i="41" s="1"/>
  <c r="AX52" i="41"/>
  <c r="F52" i="41"/>
  <c r="G52" i="41" s="1"/>
  <c r="AX4" i="41"/>
  <c r="AH4" i="41"/>
  <c r="Z19" i="41"/>
  <c r="AZ19" i="41" s="1"/>
  <c r="N18" i="41"/>
  <c r="AX67" i="41"/>
  <c r="F67" i="41"/>
  <c r="G67" i="41" s="1"/>
  <c r="S67" i="41" s="1"/>
  <c r="AX27" i="41"/>
  <c r="F27" i="41"/>
  <c r="G27" i="41" s="1"/>
  <c r="AH27" i="41"/>
  <c r="P127" i="41"/>
  <c r="U22" i="41"/>
  <c r="M24" i="41"/>
  <c r="AG24" i="41" s="1"/>
  <c r="W45" i="41"/>
  <c r="AB104" i="41"/>
  <c r="L127" i="41"/>
  <c r="U120" i="41"/>
  <c r="AA115" i="41"/>
  <c r="V111" i="41"/>
  <c r="AY111" i="41" s="1"/>
  <c r="Q111" i="41"/>
  <c r="BA111" i="41" s="1"/>
  <c r="V19" i="41"/>
  <c r="AY19" i="41" s="1"/>
  <c r="M120" i="41"/>
  <c r="U50" i="41"/>
  <c r="AB18" i="41"/>
  <c r="Z66" i="41"/>
  <c r="AZ66" i="41" s="1"/>
  <c r="P66" i="41"/>
  <c r="Y17" i="41"/>
  <c r="Y8" i="41"/>
  <c r="P15" i="41"/>
  <c r="S16" i="41"/>
  <c r="S19" i="41"/>
  <c r="Z32" i="41"/>
  <c r="AZ32" i="41" s="1"/>
  <c r="AB23" i="41"/>
  <c r="W97" i="41"/>
  <c r="Y55" i="41"/>
  <c r="AB39" i="41"/>
  <c r="L119" i="41"/>
  <c r="R78" i="41"/>
  <c r="AB55" i="41"/>
  <c r="Q55" i="41"/>
  <c r="BA55" i="41" s="1"/>
  <c r="P55" i="41"/>
  <c r="U55" i="41"/>
  <c r="R48" i="41"/>
  <c r="N40" i="41"/>
  <c r="Z48" i="41"/>
  <c r="AZ48" i="41" s="1"/>
  <c r="AB48" i="41"/>
  <c r="AE48" i="41" a="1"/>
  <c r="AE48" i="41" s="1"/>
  <c r="AU48" i="41"/>
  <c r="W48" i="41"/>
  <c r="Y48" i="41"/>
  <c r="U48" i="41"/>
  <c r="S48" i="41"/>
  <c r="M118" i="41"/>
  <c r="N118" i="41"/>
  <c r="M122" i="41"/>
  <c r="L122" i="41"/>
  <c r="N115" i="41"/>
  <c r="L115" i="41"/>
  <c r="AX84" i="41"/>
  <c r="F84" i="41"/>
  <c r="G84" i="41" s="1"/>
  <c r="AS84" i="41" s="1"/>
  <c r="AF84" i="41" s="1"/>
  <c r="AX36" i="41"/>
  <c r="AH36" i="41"/>
  <c r="N128" i="41"/>
  <c r="L128" i="41"/>
  <c r="N67" i="41"/>
  <c r="L67" i="41"/>
  <c r="AU22" i="41"/>
  <c r="AV68" i="41" s="1"/>
  <c r="Q46" i="41"/>
  <c r="BA46" i="41" s="1"/>
  <c r="BB46" i="41" s="1"/>
  <c r="V120" i="41"/>
  <c r="AY120" i="41" s="1"/>
  <c r="Y45" i="41"/>
  <c r="R104" i="41"/>
  <c r="M32" i="41"/>
  <c r="R32" i="41"/>
  <c r="M127" i="41"/>
  <c r="P95" i="41"/>
  <c r="AB111" i="41"/>
  <c r="AA111" i="41"/>
  <c r="AB19" i="41"/>
  <c r="Y50" i="41"/>
  <c r="Y18" i="41"/>
  <c r="U18" i="41"/>
  <c r="Q66" i="41"/>
  <c r="BA66" i="41" s="1"/>
  <c r="V66" i="41"/>
  <c r="AY66" i="41" s="1"/>
  <c r="BB66" i="41" s="1"/>
  <c r="AE78" i="41" a="1"/>
  <c r="AE78" i="41" s="1"/>
  <c r="Z17" i="41"/>
  <c r="AZ17" i="41" s="1"/>
  <c r="W8" i="41"/>
  <c r="Q15" i="41"/>
  <c r="BA15" i="41" s="1"/>
  <c r="BB15" i="41" s="1"/>
  <c r="R16" i="41"/>
  <c r="AU19" i="41"/>
  <c r="AA32" i="41"/>
  <c r="S97" i="41"/>
  <c r="Y39" i="41"/>
  <c r="N119" i="41"/>
  <c r="Z39" i="41"/>
  <c r="AZ39" i="41" s="1"/>
  <c r="AB40" i="41"/>
  <c r="M48" i="41"/>
  <c r="V48" i="41"/>
  <c r="AY48" i="41" s="1"/>
  <c r="F4" i="41"/>
  <c r="G4" i="41" s="1"/>
  <c r="F20" i="41"/>
  <c r="G20" i="41" s="1"/>
  <c r="N114" i="41"/>
  <c r="M114" i="41"/>
  <c r="AX68" i="41"/>
  <c r="F68" i="41"/>
  <c r="G68" i="41" s="1"/>
  <c r="AX12" i="41"/>
  <c r="AH12" i="41"/>
  <c r="N112" i="41"/>
  <c r="L112" i="41"/>
  <c r="U97" i="41"/>
  <c r="AH52" i="41"/>
  <c r="M7" i="41"/>
  <c r="AG7" i="41" s="1"/>
  <c r="L7" i="41"/>
  <c r="AX51" i="41"/>
  <c r="AH51" i="41"/>
  <c r="AX3" i="41"/>
  <c r="F3" i="41"/>
  <c r="G3" i="41" s="1"/>
  <c r="N111" i="41"/>
  <c r="M111" i="41"/>
  <c r="M79" i="41"/>
  <c r="L79" i="41"/>
  <c r="L23" i="41"/>
  <c r="U23" i="41"/>
  <c r="Y46" i="41"/>
  <c r="Y120" i="41"/>
  <c r="S104" i="41"/>
  <c r="V40" i="41"/>
  <c r="AY40" i="41" s="1"/>
  <c r="V63" i="41"/>
  <c r="AY63" i="41" s="1"/>
  <c r="Z45" i="41"/>
  <c r="AZ45" i="41" s="1"/>
  <c r="M91" i="41"/>
  <c r="Y40" i="41"/>
  <c r="N32" i="41"/>
  <c r="S32" i="41"/>
  <c r="L31" i="41"/>
  <c r="V79" i="41"/>
  <c r="AY79" i="41" s="1"/>
  <c r="AB115" i="41"/>
  <c r="Y111" i="41"/>
  <c r="P19" i="41"/>
  <c r="AA19" i="41"/>
  <c r="V50" i="41"/>
  <c r="AY50" i="41" s="1"/>
  <c r="W18" i="41"/>
  <c r="V18" i="41"/>
  <c r="AY18" i="41" s="1"/>
  <c r="BB18" i="41" s="1"/>
  <c r="U66" i="41"/>
  <c r="AE32" i="41" a="1"/>
  <c r="AE32" i="41" s="1"/>
  <c r="AE45" i="41" a="1"/>
  <c r="AE45" i="41" s="1"/>
  <c r="AA17" i="41"/>
  <c r="P8" i="41"/>
  <c r="Y23" i="41"/>
  <c r="V23" i="41"/>
  <c r="AY23" i="41" s="1"/>
  <c r="AG3" i="41"/>
  <c r="U78" i="41"/>
  <c r="L51" i="41"/>
  <c r="AA45" i="41"/>
  <c r="M23" i="41"/>
  <c r="AG23" i="41" s="1"/>
  <c r="P48" i="41"/>
  <c r="M67" i="41"/>
  <c r="N61" i="41"/>
  <c r="L61" i="41"/>
  <c r="N43" i="41"/>
  <c r="M43" i="41"/>
  <c r="N19" i="41"/>
  <c r="M19" i="41"/>
  <c r="AG19" i="41" s="1"/>
  <c r="N35" i="41"/>
  <c r="L35" i="41"/>
  <c r="AA97" i="41"/>
  <c r="Y97" i="41"/>
  <c r="AB97" i="41"/>
  <c r="Q97" i="41"/>
  <c r="BA97" i="41" s="1"/>
  <c r="P97" i="41"/>
  <c r="AX92" i="41"/>
  <c r="F92" i="41"/>
  <c r="G92" i="41" s="1"/>
  <c r="AX44" i="41"/>
  <c r="F44" i="41"/>
  <c r="G44" i="41" s="1"/>
  <c r="AB24" i="41"/>
  <c r="N24" i="41"/>
  <c r="Z111" i="41"/>
  <c r="AZ111" i="41" s="1"/>
  <c r="AH44" i="41"/>
  <c r="AA104" i="41"/>
  <c r="AA98" i="41"/>
  <c r="AX43" i="41"/>
  <c r="AH43" i="41"/>
  <c r="P46" i="41"/>
  <c r="S47" i="41"/>
  <c r="Z40" i="41"/>
  <c r="AZ40" i="41" s="1"/>
  <c r="R63" i="41"/>
  <c r="N78" i="41"/>
  <c r="M56" i="41"/>
  <c r="AG56" i="41" s="1"/>
  <c r="L91" i="41"/>
  <c r="AU32" i="41"/>
  <c r="AG52" i="41"/>
  <c r="V115" i="41"/>
  <c r="AY115" i="41" s="1"/>
  <c r="BB115" i="41" s="1"/>
  <c r="S95" i="41"/>
  <c r="S111" i="41"/>
  <c r="Q19" i="41"/>
  <c r="BA19" i="41" s="1"/>
  <c r="Q95" i="41"/>
  <c r="BA95" i="41" s="1"/>
  <c r="BB95" i="41" s="1"/>
  <c r="W50" i="41"/>
  <c r="AB66" i="41"/>
  <c r="AE97" i="41" a="1"/>
  <c r="AE97" i="41" s="1"/>
  <c r="Y98" i="41"/>
  <c r="L96" i="41"/>
  <c r="P104" i="41"/>
  <c r="L76" i="41"/>
  <c r="L48" i="41"/>
  <c r="N23" i="41"/>
  <c r="L47" i="41"/>
  <c r="F36" i="41"/>
  <c r="G36" i="41" s="1"/>
  <c r="M128" i="41"/>
  <c r="L39" i="41"/>
  <c r="R2" i="41"/>
  <c r="V2" i="41"/>
  <c r="AY2" i="41" s="1"/>
  <c r="AG4" i="41"/>
  <c r="Q16" i="41"/>
  <c r="BA16" i="41" s="1"/>
  <c r="BB16" i="41" s="1"/>
  <c r="Z16" i="41"/>
  <c r="AZ16" i="41" s="1"/>
  <c r="W16" i="41"/>
  <c r="P16" i="41"/>
  <c r="M26" i="41"/>
  <c r="L26" i="41"/>
  <c r="W112" i="41"/>
  <c r="V112" i="41"/>
  <c r="AY112" i="41" s="1"/>
  <c r="F129" i="41"/>
  <c r="G129" i="41" s="1"/>
  <c r="AX86" i="41"/>
  <c r="F86" i="41"/>
  <c r="G86" i="41" s="1"/>
  <c r="AX70" i="41"/>
  <c r="F70" i="41"/>
  <c r="G70" i="41" s="1"/>
  <c r="N106" i="41"/>
  <c r="L106" i="41"/>
  <c r="M106" i="41"/>
  <c r="M82" i="41"/>
  <c r="L82" i="41"/>
  <c r="M74" i="41"/>
  <c r="L74" i="41"/>
  <c r="AX76" i="41"/>
  <c r="F76" i="41"/>
  <c r="G76" i="41" s="1"/>
  <c r="AX28" i="41"/>
  <c r="F28" i="41"/>
  <c r="G28" i="41" s="1"/>
  <c r="Y115" i="41"/>
  <c r="U15" i="41"/>
  <c r="AE15" i="41" a="1"/>
  <c r="AE15" i="41" s="1"/>
  <c r="V15" i="41"/>
  <c r="AY15" i="41" s="1"/>
  <c r="Z15" i="41"/>
  <c r="AZ15" i="41" s="1"/>
  <c r="AB15" i="41"/>
  <c r="AX59" i="41"/>
  <c r="F59" i="41"/>
  <c r="G59" i="41" s="1"/>
  <c r="AX11" i="41"/>
  <c r="F11" i="41"/>
  <c r="G11" i="41" s="1"/>
  <c r="N55" i="41"/>
  <c r="L55" i="41"/>
  <c r="M55" i="41"/>
  <c r="AG55" i="41" s="1"/>
  <c r="L63" i="41"/>
  <c r="S112" i="41"/>
  <c r="Z55" i="41"/>
  <c r="AZ55" i="41" s="1"/>
  <c r="W32" i="41"/>
  <c r="W104" i="41"/>
  <c r="W115" i="41"/>
  <c r="W111" i="41"/>
  <c r="Y19" i="41"/>
  <c r="R50" i="41"/>
  <c r="AA66" i="41"/>
  <c r="AE63" i="41" a="1"/>
  <c r="AE63" i="41" s="1"/>
  <c r="AE17" i="41" a="1"/>
  <c r="AE17" i="41" s="1"/>
  <c r="P63" i="41"/>
  <c r="F106" i="41"/>
  <c r="G106" i="41" s="1"/>
  <c r="Q106" i="41" s="1"/>
  <c r="BA106" i="41" s="1"/>
  <c r="BB106" i="41" s="1"/>
  <c r="N104" i="41"/>
  <c r="M112" i="41"/>
  <c r="R112" i="41"/>
  <c r="Q104" i="41"/>
  <c r="BA104" i="41" s="1"/>
  <c r="N79" i="41"/>
  <c r="N76" i="41"/>
  <c r="AH28" i="41"/>
  <c r="W39" i="41"/>
  <c r="U39" i="41"/>
  <c r="AA39" i="41"/>
  <c r="S39" i="41"/>
  <c r="Q39" i="41"/>
  <c r="BA39" i="41" s="1"/>
  <c r="M47" i="41"/>
  <c r="N39" i="41"/>
  <c r="N16" i="41"/>
  <c r="AH19" i="41"/>
  <c r="AH35" i="41"/>
  <c r="W53" i="41"/>
  <c r="N53" i="41"/>
  <c r="F91" i="41"/>
  <c r="G91" i="41" s="1"/>
  <c r="AB108" i="41"/>
  <c r="S108" i="41"/>
  <c r="N110" i="41"/>
  <c r="L110" i="41"/>
  <c r="F128" i="41"/>
  <c r="G128" i="41" s="1"/>
  <c r="AE128" i="41" s="1" a="1"/>
  <c r="AE128" i="41" s="1"/>
  <c r="F113" i="41"/>
  <c r="G113" i="41" s="1"/>
  <c r="N50" i="41"/>
  <c r="L50" i="41"/>
  <c r="M62" i="41"/>
  <c r="F7" i="41"/>
  <c r="G7" i="41" s="1"/>
  <c r="F119" i="41"/>
  <c r="G119" i="41" s="1"/>
  <c r="F65" i="41"/>
  <c r="G65" i="41" s="1"/>
  <c r="P65" i="41" s="1"/>
  <c r="V29" i="41"/>
  <c r="AY29" i="41" s="1"/>
  <c r="F9" i="41"/>
  <c r="G9" i="41" s="1"/>
  <c r="AG36" i="41"/>
  <c r="F124" i="41"/>
  <c r="G124" i="41" s="1"/>
  <c r="F33" i="41"/>
  <c r="G33" i="41" s="1"/>
  <c r="R95" i="41"/>
  <c r="AG54" i="41"/>
  <c r="W40" i="41"/>
  <c r="AH15" i="41"/>
  <c r="F31" i="41"/>
  <c r="G31" i="41" s="1"/>
  <c r="AH9" i="41"/>
  <c r="V28" i="40"/>
  <c r="AY28" i="40" s="1"/>
  <c r="W28" i="40"/>
  <c r="AU28" i="40"/>
  <c r="AV6" i="40" s="1"/>
  <c r="AB28" i="40"/>
  <c r="AA28" i="40"/>
  <c r="S28" i="40"/>
  <c r="Z28" i="40"/>
  <c r="AZ28" i="40" s="1"/>
  <c r="Y28" i="40"/>
  <c r="Q28" i="40"/>
  <c r="BA28" i="40" s="1"/>
  <c r="U28" i="40"/>
  <c r="Q33" i="40"/>
  <c r="BA33" i="40" s="1"/>
  <c r="AU33" i="40"/>
  <c r="S33" i="40"/>
  <c r="AA33" i="40"/>
  <c r="U33" i="40"/>
  <c r="P33" i="40"/>
  <c r="Z33" i="40"/>
  <c r="AZ33" i="40" s="1"/>
  <c r="W33" i="40"/>
  <c r="R33" i="40"/>
  <c r="AB33" i="40"/>
  <c r="V33" i="40"/>
  <c r="AY33" i="40" s="1"/>
  <c r="BB33" i="40" s="1"/>
  <c r="Y33" i="40"/>
  <c r="N128" i="40"/>
  <c r="M128" i="40"/>
  <c r="L128" i="40"/>
  <c r="M112" i="40"/>
  <c r="L112" i="40"/>
  <c r="N112" i="40"/>
  <c r="V112" i="40"/>
  <c r="AY112" i="40" s="1"/>
  <c r="BB112" i="40" s="1"/>
  <c r="W112" i="40"/>
  <c r="U112" i="40"/>
  <c r="AA112" i="40"/>
  <c r="Z112" i="40"/>
  <c r="AZ112" i="40" s="1"/>
  <c r="N104" i="40"/>
  <c r="M104" i="40"/>
  <c r="L104" i="40"/>
  <c r="P104" i="40"/>
  <c r="N69" i="40"/>
  <c r="Q69" i="40"/>
  <c r="BA69" i="40" s="1"/>
  <c r="BB69" i="40" s="1"/>
  <c r="V69" i="40"/>
  <c r="AY69" i="40" s="1"/>
  <c r="L69" i="40"/>
  <c r="S69" i="40"/>
  <c r="M61" i="40"/>
  <c r="AG61" i="40" s="1"/>
  <c r="W61" i="40"/>
  <c r="U61" i="40"/>
  <c r="V61" i="40"/>
  <c r="AY61" i="40" s="1"/>
  <c r="N61" i="40"/>
  <c r="L61" i="40"/>
  <c r="AB61" i="40"/>
  <c r="L53" i="40"/>
  <c r="N53" i="40"/>
  <c r="S53" i="40"/>
  <c r="M53" i="40"/>
  <c r="L13" i="40"/>
  <c r="U13" i="40"/>
  <c r="AB13" i="40"/>
  <c r="M13" i="40"/>
  <c r="AG13" i="40" s="1"/>
  <c r="AA13" i="40"/>
  <c r="Y13" i="40"/>
  <c r="W13" i="40"/>
  <c r="N13" i="40"/>
  <c r="V13" i="40"/>
  <c r="AY13" i="40" s="1"/>
  <c r="U17" i="40"/>
  <c r="AU17" i="40"/>
  <c r="W17" i="40"/>
  <c r="AB17" i="40"/>
  <c r="V17" i="40"/>
  <c r="AY17" i="40" s="1"/>
  <c r="BB17" i="40" s="1"/>
  <c r="Q17" i="40"/>
  <c r="BA17" i="40" s="1"/>
  <c r="R17" i="40"/>
  <c r="P17" i="40"/>
  <c r="Z17" i="40"/>
  <c r="AZ17" i="40" s="1"/>
  <c r="Y17" i="40"/>
  <c r="AA17" i="40"/>
  <c r="S17" i="40"/>
  <c r="M120" i="40"/>
  <c r="N120" i="40"/>
  <c r="L120" i="40"/>
  <c r="P120" i="40"/>
  <c r="N56" i="40"/>
  <c r="M56" i="40"/>
  <c r="L56" i="40"/>
  <c r="S56" i="40"/>
  <c r="P56" i="40"/>
  <c r="V56" i="40"/>
  <c r="AY56" i="40" s="1"/>
  <c r="P28" i="40"/>
  <c r="R28" i="40"/>
  <c r="AU58" i="40"/>
  <c r="R58" i="40"/>
  <c r="S58" i="40"/>
  <c r="Q58" i="40"/>
  <c r="BA58" i="40" s="1"/>
  <c r="P58" i="40"/>
  <c r="W126" i="40"/>
  <c r="AA126" i="40"/>
  <c r="P126" i="40"/>
  <c r="AX57" i="40"/>
  <c r="AH57" i="40"/>
  <c r="AX9" i="40"/>
  <c r="AH9" i="40"/>
  <c r="L16" i="40"/>
  <c r="M16" i="40"/>
  <c r="AG16" i="40" s="1"/>
  <c r="N16" i="40"/>
  <c r="AX129" i="40"/>
  <c r="F129" i="40"/>
  <c r="G129" i="40" s="1"/>
  <c r="R52" i="40"/>
  <c r="Z64" i="40"/>
  <c r="AZ64" i="40" s="1"/>
  <c r="AE5" i="40" a="1"/>
  <c r="AE5" i="40" s="1"/>
  <c r="Q19" i="40"/>
  <c r="BA19" i="40" s="1"/>
  <c r="BB19" i="40" s="1"/>
  <c r="S24" i="40"/>
  <c r="S8" i="40"/>
  <c r="Y48" i="40"/>
  <c r="R35" i="40"/>
  <c r="L110" i="40"/>
  <c r="M45" i="40"/>
  <c r="AG45" i="40" s="1"/>
  <c r="M19" i="40"/>
  <c r="M24" i="40"/>
  <c r="N4" i="40"/>
  <c r="L4" i="40"/>
  <c r="R15" i="40"/>
  <c r="V15" i="40"/>
  <c r="AY15" i="40" s="1"/>
  <c r="W37" i="40"/>
  <c r="V37" i="40"/>
  <c r="AY37" i="40" s="1"/>
  <c r="AU37" i="40"/>
  <c r="Y37" i="40"/>
  <c r="N78" i="40"/>
  <c r="L78" i="40"/>
  <c r="M78" i="40"/>
  <c r="N84" i="40"/>
  <c r="R84" i="40"/>
  <c r="L84" i="40"/>
  <c r="S84" i="40"/>
  <c r="M84" i="40"/>
  <c r="Y120" i="40"/>
  <c r="W120" i="40"/>
  <c r="V120" i="40"/>
  <c r="AY120" i="40" s="1"/>
  <c r="S120" i="40"/>
  <c r="Q120" i="40"/>
  <c r="BA120" i="40" s="1"/>
  <c r="BB120" i="40" s="1"/>
  <c r="U120" i="40"/>
  <c r="L124" i="40"/>
  <c r="M124" i="40"/>
  <c r="AX88" i="40"/>
  <c r="F88" i="40"/>
  <c r="G88" i="40" s="1"/>
  <c r="V86" i="40"/>
  <c r="AY86" i="40" s="1"/>
  <c r="AX25" i="40"/>
  <c r="AH25" i="40"/>
  <c r="M72" i="40"/>
  <c r="N72" i="40"/>
  <c r="L72" i="40"/>
  <c r="N32" i="40"/>
  <c r="M32" i="40"/>
  <c r="AG32" i="40" s="1"/>
  <c r="S52" i="40"/>
  <c r="AA32" i="40"/>
  <c r="V80" i="40"/>
  <c r="AY80" i="40" s="1"/>
  <c r="V45" i="40"/>
  <c r="AY45" i="40" s="1"/>
  <c r="Z37" i="40"/>
  <c r="AZ37" i="40" s="1"/>
  <c r="AB110" i="40"/>
  <c r="M21" i="40"/>
  <c r="U21" i="40"/>
  <c r="AB64" i="40"/>
  <c r="Y96" i="40"/>
  <c r="AE120" i="40" a="1"/>
  <c r="AE120" i="40" s="1"/>
  <c r="U91" i="40"/>
  <c r="V16" i="40"/>
  <c r="AY16" i="40" s="1"/>
  <c r="AB37" i="40"/>
  <c r="P8" i="40"/>
  <c r="Z48" i="40"/>
  <c r="AZ48" i="40" s="1"/>
  <c r="BB48" i="40" s="1"/>
  <c r="V5" i="40"/>
  <c r="AY5" i="40" s="1"/>
  <c r="N110" i="40"/>
  <c r="S104" i="40"/>
  <c r="Z104" i="40"/>
  <c r="AZ104" i="40" s="1"/>
  <c r="Q104" i="40"/>
  <c r="BA104" i="40" s="1"/>
  <c r="BB104" i="40" s="1"/>
  <c r="R104" i="40"/>
  <c r="V104" i="40"/>
  <c r="AY104" i="40" s="1"/>
  <c r="Y104" i="40"/>
  <c r="AA104" i="40"/>
  <c r="Y61" i="40"/>
  <c r="AA61" i="40"/>
  <c r="Z61" i="40"/>
  <c r="AZ61" i="40" s="1"/>
  <c r="Z13" i="40"/>
  <c r="AZ13" i="40" s="1"/>
  <c r="M75" i="40"/>
  <c r="Z75" i="40"/>
  <c r="AZ75" i="40" s="1"/>
  <c r="L75" i="40"/>
  <c r="W75" i="40"/>
  <c r="V75" i="40"/>
  <c r="AY75" i="40" s="1"/>
  <c r="AA75" i="40"/>
  <c r="AB75" i="40"/>
  <c r="Y112" i="40"/>
  <c r="N118" i="40"/>
  <c r="M118" i="40"/>
  <c r="AX127" i="40"/>
  <c r="F127" i="40"/>
  <c r="G127" i="40" s="1"/>
  <c r="AX119" i="40"/>
  <c r="F119" i="40"/>
  <c r="G119" i="40" s="1"/>
  <c r="AX71" i="40"/>
  <c r="F71" i="40"/>
  <c r="G71" i="40" s="1"/>
  <c r="AX63" i="40"/>
  <c r="AH63" i="40"/>
  <c r="AX55" i="40"/>
  <c r="BB55" i="40" s="1"/>
  <c r="AH55" i="40"/>
  <c r="AX47" i="40"/>
  <c r="AH47" i="40"/>
  <c r="F47" i="40"/>
  <c r="G47" i="40" s="1"/>
  <c r="AX39" i="40"/>
  <c r="F39" i="40"/>
  <c r="G39" i="40" s="1"/>
  <c r="AX23" i="40"/>
  <c r="F23" i="40"/>
  <c r="G23" i="40" s="1"/>
  <c r="AB23" i="40" s="1"/>
  <c r="AH23" i="40"/>
  <c r="AX7" i="40"/>
  <c r="AH7" i="40"/>
  <c r="M102" i="40"/>
  <c r="L102" i="40"/>
  <c r="N102" i="40"/>
  <c r="L86" i="40"/>
  <c r="N86" i="40"/>
  <c r="M70" i="40"/>
  <c r="N70" i="40"/>
  <c r="Y128" i="40"/>
  <c r="P128" i="40"/>
  <c r="AB128" i="40"/>
  <c r="R128" i="40"/>
  <c r="S128" i="40"/>
  <c r="W128" i="40"/>
  <c r="V128" i="40"/>
  <c r="AY128" i="40" s="1"/>
  <c r="Q128" i="40"/>
  <c r="BA128" i="40" s="1"/>
  <c r="AX17" i="40"/>
  <c r="AH17" i="40"/>
  <c r="N40" i="40"/>
  <c r="M40" i="40"/>
  <c r="V40" i="40"/>
  <c r="AY40" i="40" s="1"/>
  <c r="R40" i="40"/>
  <c r="P40" i="40"/>
  <c r="S40" i="40"/>
  <c r="AB16" i="40"/>
  <c r="V32" i="40"/>
  <c r="AY32" i="40" s="1"/>
  <c r="AU35" i="40"/>
  <c r="AB35" i="40"/>
  <c r="Y35" i="40"/>
  <c r="Q35" i="40"/>
  <c r="BA35" i="40" s="1"/>
  <c r="BB35" i="40" s="1"/>
  <c r="V35" i="40"/>
  <c r="AY35" i="40" s="1"/>
  <c r="U35" i="40"/>
  <c r="W35" i="40"/>
  <c r="AA35" i="40"/>
  <c r="AX78" i="40"/>
  <c r="F78" i="40"/>
  <c r="G78" i="40" s="1"/>
  <c r="AE78" i="40" s="1" a="1"/>
  <c r="AE78" i="40" s="1"/>
  <c r="AD78" i="40" s="1"/>
  <c r="AC78" i="40" s="1"/>
  <c r="AX54" i="40"/>
  <c r="F54" i="40"/>
  <c r="G54" i="40" s="1"/>
  <c r="Y54" i="40" s="1"/>
  <c r="AX22" i="40"/>
  <c r="F22" i="40"/>
  <c r="G22" i="40" s="1"/>
  <c r="AH22" i="40"/>
  <c r="N125" i="40"/>
  <c r="L125" i="40"/>
  <c r="N93" i="40"/>
  <c r="M93" i="40"/>
  <c r="L93" i="40"/>
  <c r="M5" i="40"/>
  <c r="N5" i="40"/>
  <c r="L5" i="40"/>
  <c r="Y80" i="40"/>
  <c r="W45" i="40"/>
  <c r="R37" i="40"/>
  <c r="P21" i="40"/>
  <c r="V21" i="40"/>
  <c r="AY21" i="40" s="1"/>
  <c r="AA86" i="40"/>
  <c r="AA96" i="40"/>
  <c r="AE98" i="40" a="1"/>
  <c r="AE98" i="40" s="1"/>
  <c r="AE86" i="40" a="1"/>
  <c r="AE86" i="40" s="1"/>
  <c r="V19" i="40"/>
  <c r="AY19" i="40" s="1"/>
  <c r="W16" i="40"/>
  <c r="AA120" i="40"/>
  <c r="N48" i="40"/>
  <c r="V48" i="40"/>
  <c r="AY48" i="40" s="1"/>
  <c r="Z128" i="40"/>
  <c r="AZ128" i="40" s="1"/>
  <c r="Y86" i="40"/>
  <c r="AG46" i="40"/>
  <c r="AH38" i="40"/>
  <c r="M88" i="40"/>
  <c r="AB7" i="40"/>
  <c r="U7" i="40"/>
  <c r="Z7" i="40"/>
  <c r="AZ7" i="40" s="1"/>
  <c r="AA7" i="40"/>
  <c r="N27" i="40"/>
  <c r="AA27" i="40"/>
  <c r="Y27" i="40"/>
  <c r="M27" i="40"/>
  <c r="AG27" i="40" s="1"/>
  <c r="L27" i="40"/>
  <c r="Z27" i="40"/>
  <c r="AZ27" i="40" s="1"/>
  <c r="BB27" i="40" s="1"/>
  <c r="V77" i="40"/>
  <c r="AY77" i="40" s="1"/>
  <c r="U77" i="40"/>
  <c r="Y100" i="40"/>
  <c r="Z100" i="40"/>
  <c r="AZ100" i="40" s="1"/>
  <c r="U100" i="40"/>
  <c r="W100" i="40"/>
  <c r="V100" i="40"/>
  <c r="AY100" i="40" s="1"/>
  <c r="P100" i="40"/>
  <c r="R100" i="40"/>
  <c r="AX117" i="40"/>
  <c r="F117" i="40"/>
  <c r="G117" i="40" s="1"/>
  <c r="AA117" i="40" s="1"/>
  <c r="AX109" i="40"/>
  <c r="F109" i="40"/>
  <c r="G109" i="40" s="1"/>
  <c r="AA109" i="40" s="1"/>
  <c r="AX93" i="40"/>
  <c r="F93" i="40"/>
  <c r="G93" i="40" s="1"/>
  <c r="AX85" i="40"/>
  <c r="F85" i="40"/>
  <c r="G85" i="40" s="1"/>
  <c r="AX65" i="40"/>
  <c r="AH65" i="40"/>
  <c r="F65" i="40"/>
  <c r="G65" i="40" s="1"/>
  <c r="AX33" i="40"/>
  <c r="AH33" i="40"/>
  <c r="L24" i="40"/>
  <c r="Q24" i="40"/>
  <c r="BA24" i="40" s="1"/>
  <c r="BB24" i="40" s="1"/>
  <c r="N24" i="40"/>
  <c r="P24" i="40"/>
  <c r="Y64" i="40"/>
  <c r="F57" i="40"/>
  <c r="G57" i="40" s="1"/>
  <c r="AU57" i="40" s="1"/>
  <c r="AV17" i="40" s="1"/>
  <c r="N52" i="40"/>
  <c r="M52" i="40"/>
  <c r="W83" i="40"/>
  <c r="Y83" i="40"/>
  <c r="V83" i="40"/>
  <c r="AY83" i="40" s="1"/>
  <c r="R83" i="40"/>
  <c r="Z83" i="40"/>
  <c r="AZ83" i="40" s="1"/>
  <c r="V18" i="40"/>
  <c r="AY18" i="40" s="1"/>
  <c r="S18" i="40"/>
  <c r="R18" i="40"/>
  <c r="U18" i="40"/>
  <c r="AA18" i="40"/>
  <c r="AX14" i="40"/>
  <c r="F14" i="40"/>
  <c r="G14" i="40" s="1"/>
  <c r="Z14" i="40" s="1"/>
  <c r="AZ14" i="40" s="1"/>
  <c r="AH14" i="40"/>
  <c r="L37" i="40"/>
  <c r="M37" i="40"/>
  <c r="N37" i="40"/>
  <c r="M80" i="40"/>
  <c r="S80" i="40"/>
  <c r="Z16" i="40"/>
  <c r="AZ16" i="40" s="1"/>
  <c r="Z21" i="40"/>
  <c r="AZ21" i="40" s="1"/>
  <c r="R21" i="40"/>
  <c r="AA110" i="40"/>
  <c r="S98" i="40"/>
  <c r="AE37" i="40" a="1"/>
  <c r="AE37" i="40" s="1"/>
  <c r="U16" i="40"/>
  <c r="W18" i="40"/>
  <c r="AB32" i="40"/>
  <c r="U55" i="40"/>
  <c r="AB120" i="40"/>
  <c r="Y126" i="40"/>
  <c r="F9" i="40"/>
  <c r="G9" i="40" s="1"/>
  <c r="M4" i="40"/>
  <c r="AA128" i="40"/>
  <c r="AA101" i="40"/>
  <c r="R120" i="40"/>
  <c r="P83" i="40"/>
  <c r="S83" i="40"/>
  <c r="AB31" i="40"/>
  <c r="N34" i="40"/>
  <c r="M22" i="40"/>
  <c r="L22" i="40"/>
  <c r="R32" i="40"/>
  <c r="AU32" i="40"/>
  <c r="W32" i="40"/>
  <c r="S32" i="40"/>
  <c r="Z32" i="40"/>
  <c r="AZ32" i="40" s="1"/>
  <c r="BB32" i="40" s="1"/>
  <c r="Y32" i="40"/>
  <c r="R53" i="40"/>
  <c r="W53" i="40"/>
  <c r="P53" i="40"/>
  <c r="AA53" i="40"/>
  <c r="V53" i="40"/>
  <c r="AY53" i="40" s="1"/>
  <c r="Q53" i="40"/>
  <c r="BA53" i="40" s="1"/>
  <c r="BB53" i="40" s="1"/>
  <c r="U53" i="40"/>
  <c r="AU53" i="40"/>
  <c r="R107" i="40"/>
  <c r="U107" i="40"/>
  <c r="AB82" i="40"/>
  <c r="W82" i="40"/>
  <c r="S82" i="40"/>
  <c r="Y82" i="40"/>
  <c r="M113" i="40"/>
  <c r="N113" i="40"/>
  <c r="AG33" i="40"/>
  <c r="AX124" i="40"/>
  <c r="F124" i="40"/>
  <c r="G124" i="40" s="1"/>
  <c r="R124" i="40" s="1"/>
  <c r="AX116" i="40"/>
  <c r="F116" i="40"/>
  <c r="G116" i="40" s="1"/>
  <c r="AX92" i="40"/>
  <c r="F92" i="40"/>
  <c r="G92" i="40" s="1"/>
  <c r="AE92" i="40" s="1" a="1"/>
  <c r="AE92" i="40" s="1"/>
  <c r="AD92" i="40" s="1"/>
  <c r="AC92" i="40" s="1"/>
  <c r="AX41" i="40"/>
  <c r="AH41" i="40"/>
  <c r="F41" i="40"/>
  <c r="G41" i="40" s="1"/>
  <c r="N8" i="40"/>
  <c r="L8" i="40"/>
  <c r="M8" i="40"/>
  <c r="V64" i="40"/>
  <c r="AY64" i="40" s="1"/>
  <c r="AB96" i="40"/>
  <c r="AU5" i="40"/>
  <c r="U5" i="40"/>
  <c r="W5" i="40"/>
  <c r="R5" i="40"/>
  <c r="S5" i="40"/>
  <c r="AB5" i="40"/>
  <c r="AA5" i="40"/>
  <c r="P5" i="40"/>
  <c r="Y5" i="40"/>
  <c r="M91" i="40"/>
  <c r="N91" i="40"/>
  <c r="N49" i="40"/>
  <c r="M49" i="40"/>
  <c r="AG49" i="40" s="1"/>
  <c r="L49" i="40"/>
  <c r="AX70" i="40"/>
  <c r="F70" i="40"/>
  <c r="G70" i="40" s="1"/>
  <c r="AX46" i="40"/>
  <c r="F46" i="40"/>
  <c r="G46" i="40" s="1"/>
  <c r="AH46" i="40"/>
  <c r="AX6" i="40"/>
  <c r="F6" i="40"/>
  <c r="G6" i="40" s="1"/>
  <c r="P6" i="40" s="1"/>
  <c r="L109" i="40"/>
  <c r="N109" i="40"/>
  <c r="M109" i="40"/>
  <c r="AB29" i="40"/>
  <c r="N29" i="40"/>
  <c r="Y20" i="40"/>
  <c r="M34" i="40"/>
  <c r="U15" i="40"/>
  <c r="R80" i="40"/>
  <c r="W80" i="40"/>
  <c r="AU55" i="40"/>
  <c r="AB21" i="40"/>
  <c r="S34" i="40"/>
  <c r="AA64" i="40"/>
  <c r="AE55" i="40" a="1"/>
  <c r="AE55" i="40" s="1"/>
  <c r="AE83" i="40" a="1"/>
  <c r="AE83" i="40" s="1"/>
  <c r="AE35" i="40" a="1"/>
  <c r="AE35" i="40" s="1"/>
  <c r="R19" i="40"/>
  <c r="Q34" i="40"/>
  <c r="BA34" i="40" s="1"/>
  <c r="BB34" i="40" s="1"/>
  <c r="AB18" i="40"/>
  <c r="Q37" i="40"/>
  <c r="BA37" i="40" s="1"/>
  <c r="BB37" i="40" s="1"/>
  <c r="U32" i="40"/>
  <c r="R24" i="40"/>
  <c r="V126" i="40"/>
  <c r="AY126" i="40" s="1"/>
  <c r="U128" i="40"/>
  <c r="Q83" i="40"/>
  <c r="BA83" i="40" s="1"/>
  <c r="BB83" i="40" s="1"/>
  <c r="V42" i="40"/>
  <c r="AY42" i="40" s="1"/>
  <c r="AU42" i="40"/>
  <c r="AB42" i="40"/>
  <c r="AA42" i="40"/>
  <c r="U42" i="40"/>
  <c r="Z42" i="40"/>
  <c r="AZ42" i="40" s="1"/>
  <c r="BB42" i="40" s="1"/>
  <c r="Q42" i="40"/>
  <c r="BA42" i="40" s="1"/>
  <c r="S43" i="40"/>
  <c r="U43" i="40"/>
  <c r="P43" i="40"/>
  <c r="F38" i="40"/>
  <c r="G38" i="40" s="1"/>
  <c r="L32" i="40"/>
  <c r="AB56" i="40"/>
  <c r="AU56" i="40"/>
  <c r="Z56" i="40"/>
  <c r="AZ56" i="40" s="1"/>
  <c r="W56" i="40"/>
  <c r="Q56" i="40"/>
  <c r="BA56" i="40" s="1"/>
  <c r="U56" i="40"/>
  <c r="M25" i="40"/>
  <c r="N25" i="40"/>
  <c r="L68" i="40"/>
  <c r="N68" i="40"/>
  <c r="AX49" i="40"/>
  <c r="AH49" i="40"/>
  <c r="F49" i="40"/>
  <c r="G49" i="40" s="1"/>
  <c r="M48" i="40"/>
  <c r="AG48" i="40" s="1"/>
  <c r="AB48" i="40"/>
  <c r="L48" i="40"/>
  <c r="W48" i="40"/>
  <c r="AA48" i="40"/>
  <c r="W96" i="40"/>
  <c r="N88" i="40"/>
  <c r="Y55" i="40"/>
  <c r="S55" i="40"/>
  <c r="W55" i="40"/>
  <c r="R55" i="40"/>
  <c r="P55" i="40"/>
  <c r="Z55" i="40"/>
  <c r="AZ55" i="40" s="1"/>
  <c r="Q55" i="40"/>
  <c r="BA55" i="40" s="1"/>
  <c r="AX62" i="40"/>
  <c r="F62" i="40"/>
  <c r="G62" i="40" s="1"/>
  <c r="AX30" i="40"/>
  <c r="F30" i="40"/>
  <c r="G30" i="40" s="1"/>
  <c r="AE30" i="40" s="1" a="1"/>
  <c r="AE30" i="40" s="1"/>
  <c r="AD30" i="40" s="1"/>
  <c r="AC30" i="40" s="1"/>
  <c r="AH30" i="40"/>
  <c r="U80" i="40"/>
  <c r="Z80" i="40"/>
  <c r="AZ80" i="40" s="1"/>
  <c r="AA16" i="40"/>
  <c r="AB55" i="40"/>
  <c r="S21" i="40"/>
  <c r="V34" i="40"/>
  <c r="AY34" i="40" s="1"/>
  <c r="W64" i="40"/>
  <c r="AE18" i="40" a="1"/>
  <c r="AE18" i="40" s="1"/>
  <c r="AS128" i="40"/>
  <c r="AF128" i="40" s="1"/>
  <c r="AS80" i="40"/>
  <c r="AF80" i="40" s="1"/>
  <c r="AS126" i="40"/>
  <c r="AF126" i="40" s="1"/>
  <c r="Y18" i="40"/>
  <c r="Y16" i="40"/>
  <c r="P34" i="40"/>
  <c r="Q18" i="40"/>
  <c r="BA18" i="40" s="1"/>
  <c r="BB18" i="40" s="1"/>
  <c r="U37" i="40"/>
  <c r="S15" i="40"/>
  <c r="AA55" i="40"/>
  <c r="Z126" i="40"/>
  <c r="AZ126" i="40" s="1"/>
  <c r="BB126" i="40" s="1"/>
  <c r="F25" i="40"/>
  <c r="G25" i="40" s="1"/>
  <c r="AA83" i="40"/>
  <c r="L85" i="40"/>
  <c r="L64" i="40"/>
  <c r="AU8" i="40"/>
  <c r="Y8" i="40"/>
  <c r="W8" i="40"/>
  <c r="V8" i="40"/>
  <c r="AY8" i="40" s="1"/>
  <c r="AB8" i="40"/>
  <c r="AA8" i="40"/>
  <c r="L92" i="40"/>
  <c r="M92" i="40"/>
  <c r="L94" i="40"/>
  <c r="N94" i="40"/>
  <c r="AG17" i="40"/>
  <c r="F74" i="40"/>
  <c r="G74" i="40" s="1"/>
  <c r="Y74" i="40" s="1"/>
  <c r="M80" i="39"/>
  <c r="N80" i="39"/>
  <c r="L80" i="39"/>
  <c r="AU8" i="39"/>
  <c r="U8" i="39"/>
  <c r="W8" i="39"/>
  <c r="AB8" i="39"/>
  <c r="Z8" i="39"/>
  <c r="AZ8" i="39" s="1"/>
  <c r="Q8" i="39"/>
  <c r="BA8" i="39" s="1"/>
  <c r="R8" i="39"/>
  <c r="P8" i="39"/>
  <c r="S8" i="39"/>
  <c r="R2" i="39"/>
  <c r="Z2" i="39"/>
  <c r="AZ2" i="39" s="1"/>
  <c r="V2" i="39"/>
  <c r="AY2" i="39" s="1"/>
  <c r="P2" i="39"/>
  <c r="Y2" i="39"/>
  <c r="U2" i="39"/>
  <c r="AA2" i="39"/>
  <c r="W2" i="39"/>
  <c r="S2" i="39"/>
  <c r="AB2" i="39"/>
  <c r="Q2" i="39"/>
  <c r="BA2" i="39" s="1"/>
  <c r="AU2" i="39"/>
  <c r="M117" i="39"/>
  <c r="L117" i="39"/>
  <c r="N117" i="39"/>
  <c r="W117" i="39"/>
  <c r="U117" i="39"/>
  <c r="AB117" i="39"/>
  <c r="L93" i="39"/>
  <c r="N93" i="39"/>
  <c r="M93" i="39"/>
  <c r="AB55" i="39"/>
  <c r="P55" i="39"/>
  <c r="Z55" i="39"/>
  <c r="AZ55" i="39" s="1"/>
  <c r="Q55" i="39"/>
  <c r="BA55" i="39" s="1"/>
  <c r="S55" i="39"/>
  <c r="W55" i="39"/>
  <c r="V55" i="39"/>
  <c r="AY55" i="39" s="1"/>
  <c r="U55" i="39"/>
  <c r="Y55" i="39"/>
  <c r="AU55" i="39"/>
  <c r="AA55" i="39"/>
  <c r="R55" i="39"/>
  <c r="N39" i="39"/>
  <c r="L39" i="39"/>
  <c r="M39" i="39"/>
  <c r="AG39" i="39" s="1"/>
  <c r="W31" i="39"/>
  <c r="S31" i="39"/>
  <c r="R31" i="39"/>
  <c r="AU31" i="39"/>
  <c r="Q31" i="39"/>
  <c r="BA31" i="39" s="1"/>
  <c r="AA31" i="39"/>
  <c r="AE31" i="39" a="1"/>
  <c r="AE31" i="39" s="1"/>
  <c r="P31" i="39"/>
  <c r="P16" i="39"/>
  <c r="R16" i="39"/>
  <c r="M24" i="39"/>
  <c r="AG24" i="39" s="1"/>
  <c r="N24" i="39"/>
  <c r="L24" i="39"/>
  <c r="N88" i="39"/>
  <c r="M88" i="39"/>
  <c r="L88" i="39"/>
  <c r="W88" i="39"/>
  <c r="W5" i="39"/>
  <c r="AA24" i="39"/>
  <c r="U24" i="39"/>
  <c r="AB14" i="39"/>
  <c r="P14" i="39"/>
  <c r="R14" i="39"/>
  <c r="V14" i="39"/>
  <c r="AY14" i="39" s="1"/>
  <c r="Y14" i="39"/>
  <c r="S14" i="39"/>
  <c r="Q14" i="39"/>
  <c r="BA14" i="39" s="1"/>
  <c r="BB14" i="39" s="1"/>
  <c r="L84" i="39"/>
  <c r="M84" i="39"/>
  <c r="L109" i="39"/>
  <c r="M109" i="39"/>
  <c r="P109" i="39"/>
  <c r="L119" i="39"/>
  <c r="M119" i="39"/>
  <c r="N119" i="39"/>
  <c r="AX71" i="39"/>
  <c r="F71" i="39"/>
  <c r="G71" i="39" s="1"/>
  <c r="AX39" i="39"/>
  <c r="F39" i="39"/>
  <c r="G39" i="39" s="1"/>
  <c r="R39" i="39" s="1"/>
  <c r="AX23" i="39"/>
  <c r="F23" i="39"/>
  <c r="G23" i="39" s="1"/>
  <c r="N104" i="39"/>
  <c r="M104" i="39"/>
  <c r="M96" i="39"/>
  <c r="N96" i="39"/>
  <c r="M64" i="39"/>
  <c r="N64" i="39"/>
  <c r="Z40" i="39"/>
  <c r="AZ40" i="39" s="1"/>
  <c r="V40" i="39"/>
  <c r="AY40" i="39" s="1"/>
  <c r="M32" i="39"/>
  <c r="Q32" i="39"/>
  <c r="BA32" i="39" s="1"/>
  <c r="BB32" i="39" s="1"/>
  <c r="L32" i="39"/>
  <c r="L8" i="39"/>
  <c r="N8" i="39"/>
  <c r="P32" i="39"/>
  <c r="Z70" i="39"/>
  <c r="AZ70" i="39" s="1"/>
  <c r="Z107" i="39"/>
  <c r="AZ107" i="39" s="1"/>
  <c r="Y120" i="39"/>
  <c r="AB17" i="39"/>
  <c r="Q94" i="39"/>
  <c r="BA94" i="39" s="1"/>
  <c r="BB94" i="39" s="1"/>
  <c r="P70" i="39"/>
  <c r="Z72" i="39"/>
  <c r="AZ72" i="39" s="1"/>
  <c r="V99" i="39"/>
  <c r="AY99" i="39" s="1"/>
  <c r="BB99" i="39" s="1"/>
  <c r="W99" i="39"/>
  <c r="U99" i="39"/>
  <c r="R99" i="39"/>
  <c r="AA99" i="39"/>
  <c r="P99" i="39"/>
  <c r="Q99" i="39"/>
  <c r="BA99" i="39" s="1"/>
  <c r="Z99" i="39"/>
  <c r="AZ99" i="39" s="1"/>
  <c r="N10" i="39"/>
  <c r="M10" i="39"/>
  <c r="V54" i="39"/>
  <c r="AY54" i="39" s="1"/>
  <c r="U54" i="39"/>
  <c r="Y54" i="39"/>
  <c r="S54" i="39"/>
  <c r="AB111" i="39"/>
  <c r="R111" i="39"/>
  <c r="AA111" i="39"/>
  <c r="U111" i="39"/>
  <c r="Y111" i="39"/>
  <c r="Z111" i="39"/>
  <c r="AZ111" i="39" s="1"/>
  <c r="Q111" i="39"/>
  <c r="BA111" i="39" s="1"/>
  <c r="BB111" i="39" s="1"/>
  <c r="AX92" i="39"/>
  <c r="F92" i="39"/>
  <c r="G92" i="39" s="1"/>
  <c r="AX85" i="39"/>
  <c r="F85" i="39"/>
  <c r="G85" i="39" s="1"/>
  <c r="AX38" i="39"/>
  <c r="AH38" i="39"/>
  <c r="AX6" i="39"/>
  <c r="F6" i="39"/>
  <c r="G6" i="39" s="1"/>
  <c r="AG6" i="39"/>
  <c r="N127" i="39"/>
  <c r="L127" i="39"/>
  <c r="M127" i="39"/>
  <c r="L111" i="39"/>
  <c r="N111" i="39"/>
  <c r="M111" i="39"/>
  <c r="N103" i="39"/>
  <c r="M103" i="39"/>
  <c r="L103" i="39"/>
  <c r="Q95" i="39"/>
  <c r="BA95" i="39" s="1"/>
  <c r="BB95" i="39" s="1"/>
  <c r="P95" i="39"/>
  <c r="L95" i="39"/>
  <c r="R95" i="39"/>
  <c r="N95" i="39"/>
  <c r="M79" i="39"/>
  <c r="N79" i="39"/>
  <c r="L79" i="39"/>
  <c r="N47" i="39"/>
  <c r="M47" i="39"/>
  <c r="L47" i="39"/>
  <c r="L55" i="39"/>
  <c r="AH23" i="39"/>
  <c r="AA40" i="39"/>
  <c r="AB27" i="39"/>
  <c r="Q19" i="39"/>
  <c r="BA19" i="39" s="1"/>
  <c r="Q109" i="39"/>
  <c r="BA109" i="39" s="1"/>
  <c r="BB109" i="39" s="1"/>
  <c r="AA77" i="39"/>
  <c r="W77" i="39"/>
  <c r="AA120" i="39"/>
  <c r="AB94" i="39"/>
  <c r="P17" i="39"/>
  <c r="Z101" i="39"/>
  <c r="AZ101" i="39" s="1"/>
  <c r="R94" i="39"/>
  <c r="S126" i="39"/>
  <c r="AU14" i="39"/>
  <c r="V109" i="39"/>
  <c r="AY109" i="39" s="1"/>
  <c r="L7" i="39"/>
  <c r="AA5" i="39"/>
  <c r="W112" i="39"/>
  <c r="P112" i="39"/>
  <c r="Z112" i="39"/>
  <c r="AZ112" i="39" s="1"/>
  <c r="W27" i="39"/>
  <c r="AH6" i="39"/>
  <c r="AB124" i="39"/>
  <c r="AA124" i="39"/>
  <c r="Y124" i="39"/>
  <c r="M126" i="39"/>
  <c r="L126" i="39"/>
  <c r="N115" i="39"/>
  <c r="M115" i="39"/>
  <c r="AX123" i="39"/>
  <c r="F123" i="39"/>
  <c r="G123" i="39" s="1"/>
  <c r="AX91" i="39"/>
  <c r="F91" i="39"/>
  <c r="G91" i="39" s="1"/>
  <c r="AB91" i="39" s="1"/>
  <c r="AX84" i="39"/>
  <c r="F84" i="39"/>
  <c r="G84" i="39" s="1"/>
  <c r="AS120" i="39"/>
  <c r="AF120" i="39" s="1"/>
  <c r="U40" i="39"/>
  <c r="W94" i="39"/>
  <c r="AB75" i="39"/>
  <c r="AE75" i="39" a="1"/>
  <c r="AE75" i="39" s="1"/>
  <c r="Q126" i="39"/>
  <c r="BA126" i="39" s="1"/>
  <c r="BB126" i="39" s="1"/>
  <c r="W126" i="39"/>
  <c r="AB126" i="39"/>
  <c r="V126" i="39"/>
  <c r="AY126" i="39" s="1"/>
  <c r="P126" i="39"/>
  <c r="Z126" i="39"/>
  <c r="AZ126" i="39" s="1"/>
  <c r="AX4" i="39"/>
  <c r="F4" i="39"/>
  <c r="G4" i="39" s="1"/>
  <c r="AH4" i="39"/>
  <c r="M85" i="39"/>
  <c r="L85" i="39"/>
  <c r="M53" i="39"/>
  <c r="AG53" i="39" s="1"/>
  <c r="N53" i="39"/>
  <c r="L21" i="39"/>
  <c r="M21" i="39"/>
  <c r="AG21" i="39" s="1"/>
  <c r="N21" i="39"/>
  <c r="Y69" i="39"/>
  <c r="V32" i="39"/>
  <c r="AY32" i="39" s="1"/>
  <c r="AH39" i="39"/>
  <c r="W40" i="39"/>
  <c r="S27" i="39"/>
  <c r="V19" i="39"/>
  <c r="AY19" i="39" s="1"/>
  <c r="Y94" i="39"/>
  <c r="N37" i="39"/>
  <c r="S70" i="39"/>
  <c r="V94" i="39"/>
  <c r="AY94" i="39" s="1"/>
  <c r="S109" i="39"/>
  <c r="S77" i="39"/>
  <c r="N69" i="39"/>
  <c r="W107" i="39"/>
  <c r="R120" i="39"/>
  <c r="W17" i="39"/>
  <c r="S95" i="39"/>
  <c r="V101" i="39"/>
  <c r="AY101" i="39" s="1"/>
  <c r="BB101" i="39" s="1"/>
  <c r="AA17" i="39"/>
  <c r="AE107" i="39" a="1"/>
  <c r="AE107" i="39" s="1"/>
  <c r="AB40" i="39"/>
  <c r="R29" i="39"/>
  <c r="Q36" i="39"/>
  <c r="BA36" i="39" s="1"/>
  <c r="Y126" i="39"/>
  <c r="Z14" i="39"/>
  <c r="AZ14" i="39" s="1"/>
  <c r="N120" i="39"/>
  <c r="L104" i="39"/>
  <c r="N85" i="39"/>
  <c r="Q62" i="39"/>
  <c r="BA62" i="39" s="1"/>
  <c r="AU27" i="39"/>
  <c r="N71" i="39"/>
  <c r="N36" i="39"/>
  <c r="L36" i="39"/>
  <c r="M36" i="39"/>
  <c r="AG36" i="39" s="1"/>
  <c r="U48" i="39"/>
  <c r="AE48" i="39" a="1"/>
  <c r="AE48" i="39" s="1"/>
  <c r="V48" i="39"/>
  <c r="AY48" i="39" s="1"/>
  <c r="Z119" i="39"/>
  <c r="AZ119" i="39" s="1"/>
  <c r="Q119" i="39"/>
  <c r="BA119" i="39" s="1"/>
  <c r="AX105" i="39"/>
  <c r="F105" i="39"/>
  <c r="G105" i="39" s="1"/>
  <c r="V105" i="39" s="1"/>
  <c r="AY105" i="39" s="1"/>
  <c r="AA89" i="39"/>
  <c r="AB89" i="39"/>
  <c r="AX82" i="39"/>
  <c r="F82" i="39"/>
  <c r="G82" i="39" s="1"/>
  <c r="S94" i="39"/>
  <c r="M112" i="39"/>
  <c r="N78" i="39"/>
  <c r="P78" i="39"/>
  <c r="N107" i="39"/>
  <c r="L107" i="39"/>
  <c r="AX122" i="39"/>
  <c r="F122" i="39"/>
  <c r="G122" i="39" s="1"/>
  <c r="AX36" i="39"/>
  <c r="AH36" i="39"/>
  <c r="AX12" i="39"/>
  <c r="AH12" i="39"/>
  <c r="F12" i="39"/>
  <c r="G12" i="39" s="1"/>
  <c r="S12" i="39" s="1"/>
  <c r="L37" i="39"/>
  <c r="N5" i="39"/>
  <c r="M5" i="39"/>
  <c r="AG5" i="39" s="1"/>
  <c r="L5" i="39"/>
  <c r="L77" i="39"/>
  <c r="F63" i="39"/>
  <c r="G63" i="39" s="1"/>
  <c r="U63" i="39" s="1"/>
  <c r="AA27" i="39"/>
  <c r="Y19" i="39"/>
  <c r="Z17" i="39"/>
  <c r="AZ17" i="39" s="1"/>
  <c r="Y77" i="39"/>
  <c r="L69" i="39"/>
  <c r="AB107" i="39"/>
  <c r="Z120" i="39"/>
  <c r="AZ120" i="39" s="1"/>
  <c r="W101" i="39"/>
  <c r="AA94" i="39"/>
  <c r="Y17" i="39"/>
  <c r="AE14" i="39" a="1"/>
  <c r="AE14" i="39" s="1"/>
  <c r="R36" i="39"/>
  <c r="R126" i="39"/>
  <c r="AA14" i="39"/>
  <c r="N109" i="39"/>
  <c r="AB37" i="39"/>
  <c r="S99" i="39"/>
  <c r="M120" i="39"/>
  <c r="M107" i="39"/>
  <c r="V111" i="39"/>
  <c r="AY111" i="39" s="1"/>
  <c r="L64" i="39"/>
  <c r="M71" i="39"/>
  <c r="AG2" i="39"/>
  <c r="N7" i="39"/>
  <c r="Y72" i="39"/>
  <c r="W72" i="39"/>
  <c r="S72" i="39"/>
  <c r="AB72" i="39"/>
  <c r="Z88" i="39"/>
  <c r="AZ88" i="39" s="1"/>
  <c r="Q88" i="39"/>
  <c r="BA88" i="39" s="1"/>
  <c r="W14" i="39"/>
  <c r="S112" i="39"/>
  <c r="AA70" i="39"/>
  <c r="W70" i="39"/>
  <c r="V70" i="39"/>
  <c r="AY70" i="39" s="1"/>
  <c r="BB70" i="39" s="1"/>
  <c r="U70" i="39"/>
  <c r="M99" i="39"/>
  <c r="N99" i="39"/>
  <c r="L41" i="39"/>
  <c r="M41" i="39"/>
  <c r="AG41" i="39" s="1"/>
  <c r="AX2" i="39"/>
  <c r="AH2" i="39"/>
  <c r="AX114" i="39"/>
  <c r="F114" i="39"/>
  <c r="G114" i="39" s="1"/>
  <c r="AX44" i="39"/>
  <c r="F44" i="39"/>
  <c r="G44" i="39" s="1"/>
  <c r="AH44" i="39"/>
  <c r="AX20" i="39"/>
  <c r="AH20" i="39"/>
  <c r="L45" i="39"/>
  <c r="N45" i="39"/>
  <c r="N13" i="39"/>
  <c r="M13" i="39"/>
  <c r="L13" i="39"/>
  <c r="M78" i="39"/>
  <c r="M77" i="39"/>
  <c r="AH63" i="39"/>
  <c r="U27" i="39"/>
  <c r="Z19" i="39"/>
  <c r="AZ19" i="39" s="1"/>
  <c r="BB19" i="39" s="1"/>
  <c r="Q70" i="39"/>
  <c r="BA70" i="39" s="1"/>
  <c r="S17" i="39"/>
  <c r="P77" i="39"/>
  <c r="Q76" i="39"/>
  <c r="BA76" i="39" s="1"/>
  <c r="U120" i="39"/>
  <c r="V95" i="39"/>
  <c r="AY95" i="39" s="1"/>
  <c r="M101" i="39"/>
  <c r="AE94" i="39" a="1"/>
  <c r="AE94" i="39" s="1"/>
  <c r="R17" i="39"/>
  <c r="AE62" i="39" a="1"/>
  <c r="AE62" i="39" s="1"/>
  <c r="AE111" i="39" a="1"/>
  <c r="AE111" i="39" s="1"/>
  <c r="U14" i="39"/>
  <c r="N40" i="39"/>
  <c r="Y99" i="39"/>
  <c r="L87" i="39"/>
  <c r="P111" i="39"/>
  <c r="N84" i="39"/>
  <c r="M95" i="39"/>
  <c r="L61" i="39"/>
  <c r="F20" i="39"/>
  <c r="G20" i="39" s="1"/>
  <c r="N22" i="39"/>
  <c r="M22" i="39"/>
  <c r="AG22" i="39" s="1"/>
  <c r="L22" i="39"/>
  <c r="L46" i="39"/>
  <c r="M46" i="39"/>
  <c r="M70" i="39"/>
  <c r="L70" i="39"/>
  <c r="S117" i="39"/>
  <c r="AA117" i="39"/>
  <c r="Y117" i="39"/>
  <c r="Q117" i="39"/>
  <c r="BA117" i="39" s="1"/>
  <c r="R117" i="39"/>
  <c r="Z117" i="39"/>
  <c r="AZ117" i="39" s="1"/>
  <c r="P117" i="39"/>
  <c r="V117" i="39"/>
  <c r="AY117" i="39" s="1"/>
  <c r="V103" i="39"/>
  <c r="AY103" i="39" s="1"/>
  <c r="S32" i="39"/>
  <c r="V112" i="39"/>
  <c r="AY112" i="39" s="1"/>
  <c r="U17" i="39"/>
  <c r="Q107" i="39"/>
  <c r="BA107" i="39" s="1"/>
  <c r="BB107" i="39" s="1"/>
  <c r="V107" i="39"/>
  <c r="AY107" i="39" s="1"/>
  <c r="AA36" i="39"/>
  <c r="P36" i="39"/>
  <c r="V36" i="39"/>
  <c r="AY36" i="39" s="1"/>
  <c r="Y36" i="39"/>
  <c r="W36" i="39"/>
  <c r="U36" i="39"/>
  <c r="S36" i="39"/>
  <c r="AU62" i="39"/>
  <c r="AB62" i="39"/>
  <c r="U62" i="39"/>
  <c r="S62" i="39"/>
  <c r="AX28" i="39"/>
  <c r="F28" i="39"/>
  <c r="G28" i="39" s="1"/>
  <c r="AH28" i="39"/>
  <c r="M29" i="39"/>
  <c r="P29" i="39"/>
  <c r="Q29" i="39"/>
  <c r="BA29" i="39" s="1"/>
  <c r="V29" i="39"/>
  <c r="AY29" i="39" s="1"/>
  <c r="L63" i="39"/>
  <c r="Y27" i="39"/>
  <c r="AA19" i="39"/>
  <c r="Y70" i="39"/>
  <c r="U77" i="39"/>
  <c r="Q17" i="39"/>
  <c r="BA17" i="39" s="1"/>
  <c r="BB17" i="39" s="1"/>
  <c r="V77" i="39"/>
  <c r="AY77" i="39" s="1"/>
  <c r="P76" i="39"/>
  <c r="R107" i="39"/>
  <c r="U94" i="39"/>
  <c r="N101" i="39"/>
  <c r="Z36" i="39"/>
  <c r="AZ36" i="39" s="1"/>
  <c r="AA103" i="39"/>
  <c r="N32" i="39"/>
  <c r="M8" i="39"/>
  <c r="AG8" i="39" s="1"/>
  <c r="N112" i="39"/>
  <c r="AB99" i="39"/>
  <c r="M87" i="39"/>
  <c r="L96" i="39"/>
  <c r="S111" i="39"/>
  <c r="AG52" i="39"/>
  <c r="M61" i="39"/>
  <c r="AH14" i="39"/>
  <c r="AA16" i="39"/>
  <c r="S16" i="39"/>
  <c r="W16" i="39"/>
  <c r="Q16" i="39"/>
  <c r="BA16" i="39" s="1"/>
  <c r="BB16" i="39" s="1"/>
  <c r="V16" i="39"/>
  <c r="AY16" i="39" s="1"/>
  <c r="AB16" i="39"/>
  <c r="U16" i="39"/>
  <c r="AB53" i="39"/>
  <c r="Q53" i="39"/>
  <c r="BA53" i="39" s="1"/>
  <c r="V53" i="39"/>
  <c r="AY53" i="39" s="1"/>
  <c r="BB53" i="39" s="1"/>
  <c r="AA53" i="39"/>
  <c r="U53" i="39"/>
  <c r="AU53" i="39"/>
  <c r="Z53" i="39"/>
  <c r="AZ53" i="39" s="1"/>
  <c r="R53" i="39"/>
  <c r="Y53" i="39"/>
  <c r="AH62" i="39"/>
  <c r="AG54" i="39"/>
  <c r="P45" i="39"/>
  <c r="Z21" i="39"/>
  <c r="AZ21" i="39" s="1"/>
  <c r="AH27" i="39"/>
  <c r="F51" i="39"/>
  <c r="G51" i="39" s="1"/>
  <c r="AH53" i="39"/>
  <c r="F61" i="39"/>
  <c r="G61" i="39" s="1"/>
  <c r="N108" i="38"/>
  <c r="M108" i="38"/>
  <c r="L108" i="38"/>
  <c r="L85" i="38"/>
  <c r="M85" i="38"/>
  <c r="N85" i="38"/>
  <c r="N77" i="38"/>
  <c r="L77" i="38"/>
  <c r="U77" i="38"/>
  <c r="M77" i="38"/>
  <c r="AB77" i="38"/>
  <c r="L69" i="38"/>
  <c r="M69" i="38"/>
  <c r="N69" i="38"/>
  <c r="Q6" i="38"/>
  <c r="BA6" i="38" s="1"/>
  <c r="BB6" i="38" s="1"/>
  <c r="AB60" i="38"/>
  <c r="Q60" i="38"/>
  <c r="BA60" i="38" s="1"/>
  <c r="W60" i="38"/>
  <c r="P60" i="38"/>
  <c r="U60" i="38"/>
  <c r="AA60" i="38"/>
  <c r="S60" i="38"/>
  <c r="Y60" i="38"/>
  <c r="R60" i="38"/>
  <c r="V60" i="38"/>
  <c r="AY60" i="38" s="1"/>
  <c r="Z60" i="38"/>
  <c r="AZ60" i="38" s="1"/>
  <c r="AU60" i="38"/>
  <c r="AV4" i="38" s="1"/>
  <c r="Z49" i="38"/>
  <c r="AZ49" i="38" s="1"/>
  <c r="BB49" i="38" s="1"/>
  <c r="L92" i="38"/>
  <c r="Y115" i="38"/>
  <c r="AA19" i="38"/>
  <c r="S19" i="38"/>
  <c r="W12" i="38"/>
  <c r="AA67" i="38"/>
  <c r="R34" i="38"/>
  <c r="W34" i="38"/>
  <c r="R58" i="38"/>
  <c r="AA58" i="38"/>
  <c r="AB98" i="38"/>
  <c r="AG33" i="38"/>
  <c r="AH57" i="38"/>
  <c r="AE20" i="38" a="1"/>
  <c r="AE20" i="38" s="1"/>
  <c r="W15" i="38"/>
  <c r="P84" i="38"/>
  <c r="M10" i="38"/>
  <c r="AG10" i="38" s="1"/>
  <c r="P72" i="38"/>
  <c r="V50" i="38"/>
  <c r="AY50" i="38" s="1"/>
  <c r="P86" i="38"/>
  <c r="U86" i="38"/>
  <c r="AB86" i="38"/>
  <c r="S86" i="38"/>
  <c r="W86" i="38"/>
  <c r="Q86" i="38"/>
  <c r="BA86" i="38" s="1"/>
  <c r="BB86" i="38" s="1"/>
  <c r="N38" i="38"/>
  <c r="Q4" i="38"/>
  <c r="BA4" i="38" s="1"/>
  <c r="BB4" i="38" s="1"/>
  <c r="U4" i="38"/>
  <c r="V4" i="38"/>
  <c r="AY4" i="38" s="1"/>
  <c r="AB4" i="38"/>
  <c r="R4" i="38"/>
  <c r="S4" i="38"/>
  <c r="AA4" i="38"/>
  <c r="W4" i="38"/>
  <c r="P4" i="38"/>
  <c r="Z22" i="38"/>
  <c r="AZ22" i="38" s="1"/>
  <c r="S22" i="38"/>
  <c r="AA22" i="38"/>
  <c r="AB22" i="38"/>
  <c r="Y22" i="38"/>
  <c r="Q22" i="38"/>
  <c r="BA22" i="38" s="1"/>
  <c r="BB22" i="38" s="1"/>
  <c r="N55" i="38"/>
  <c r="L55" i="38"/>
  <c r="U59" i="38"/>
  <c r="Y59" i="38"/>
  <c r="S70" i="38"/>
  <c r="R70" i="38"/>
  <c r="N70" i="38"/>
  <c r="Q70" i="38"/>
  <c r="BA70" i="38" s="1"/>
  <c r="BB70" i="38" s="1"/>
  <c r="P70" i="38"/>
  <c r="L70" i="38"/>
  <c r="V70" i="38"/>
  <c r="AY70" i="38" s="1"/>
  <c r="L84" i="38"/>
  <c r="N84" i="38"/>
  <c r="L86" i="38"/>
  <c r="N86" i="38"/>
  <c r="M122" i="38"/>
  <c r="L122" i="38"/>
  <c r="U55" i="38"/>
  <c r="S55" i="38"/>
  <c r="R55" i="38"/>
  <c r="AU55" i="38"/>
  <c r="P55" i="38"/>
  <c r="Z55" i="38"/>
  <c r="AZ55" i="38" s="1"/>
  <c r="V55" i="38"/>
  <c r="AY55" i="38" s="1"/>
  <c r="AA55" i="38"/>
  <c r="Q58" i="38"/>
  <c r="BA58" i="38" s="1"/>
  <c r="Y84" i="38"/>
  <c r="Y55" i="38"/>
  <c r="Q64" i="38"/>
  <c r="BA64" i="38" s="1"/>
  <c r="R64" i="38"/>
  <c r="Y64" i="38"/>
  <c r="AU64" i="38"/>
  <c r="V64" i="38"/>
  <c r="AY64" i="38" s="1"/>
  <c r="P64" i="38"/>
  <c r="Y20" i="38"/>
  <c r="AA20" i="38"/>
  <c r="N24" i="38"/>
  <c r="M24" i="38"/>
  <c r="Z27" i="38"/>
  <c r="AZ27" i="38" s="1"/>
  <c r="P27" i="38"/>
  <c r="AU27" i="38"/>
  <c r="S27" i="38"/>
  <c r="Y27" i="38"/>
  <c r="N45" i="38"/>
  <c r="L45" i="38"/>
  <c r="M45" i="38"/>
  <c r="AG45" i="38" s="1"/>
  <c r="V52" i="38"/>
  <c r="AY52" i="38" s="1"/>
  <c r="P52" i="38"/>
  <c r="L52" i="38"/>
  <c r="R52" i="38"/>
  <c r="N52" i="38"/>
  <c r="M63" i="38"/>
  <c r="AG63" i="38" s="1"/>
  <c r="N63" i="38"/>
  <c r="P75" i="38"/>
  <c r="Q113" i="38"/>
  <c r="BA113" i="38" s="1"/>
  <c r="R113" i="38"/>
  <c r="AX89" i="38"/>
  <c r="F89" i="38"/>
  <c r="G89" i="38" s="1"/>
  <c r="Y89" i="38" s="1"/>
  <c r="AX81" i="38"/>
  <c r="F81" i="38"/>
  <c r="G81" i="38" s="1"/>
  <c r="M124" i="38"/>
  <c r="L124" i="38"/>
  <c r="M116" i="38"/>
  <c r="L116" i="38"/>
  <c r="L100" i="38"/>
  <c r="N100" i="38"/>
  <c r="M100" i="38"/>
  <c r="S100" i="38"/>
  <c r="N62" i="38"/>
  <c r="W62" i="38"/>
  <c r="V62" i="38"/>
  <c r="AY62" i="38" s="1"/>
  <c r="L62" i="38"/>
  <c r="M62" i="38"/>
  <c r="AG62" i="38" s="1"/>
  <c r="AA62" i="38"/>
  <c r="AB62" i="38"/>
  <c r="Y62" i="38"/>
  <c r="N54" i="38"/>
  <c r="L54" i="38"/>
  <c r="Z46" i="38"/>
  <c r="AZ46" i="38" s="1"/>
  <c r="Y46" i="38"/>
  <c r="AB46" i="38"/>
  <c r="V46" i="38"/>
  <c r="AY46" i="38" s="1"/>
  <c r="BB46" i="38" s="1"/>
  <c r="L46" i="38"/>
  <c r="U46" i="38"/>
  <c r="M30" i="38"/>
  <c r="AG30" i="38" s="1"/>
  <c r="L30" i="38"/>
  <c r="N30" i="38"/>
  <c r="Y30" i="38"/>
  <c r="N22" i="38"/>
  <c r="L22" i="38"/>
  <c r="L14" i="38"/>
  <c r="M14" i="38"/>
  <c r="AG14" i="38" s="1"/>
  <c r="U72" i="38"/>
  <c r="W72" i="38"/>
  <c r="V72" i="38"/>
  <c r="AY72" i="38" s="1"/>
  <c r="AB72" i="38"/>
  <c r="P49" i="38"/>
  <c r="R49" i="38"/>
  <c r="N96" i="38"/>
  <c r="W115" i="38"/>
  <c r="R115" i="38"/>
  <c r="R19" i="38"/>
  <c r="AU12" i="38"/>
  <c r="AU34" i="38"/>
  <c r="P58" i="38"/>
  <c r="Y14" i="38"/>
  <c r="F9" i="38"/>
  <c r="G9" i="38" s="1"/>
  <c r="S98" i="38"/>
  <c r="F41" i="38"/>
  <c r="G41" i="38" s="1"/>
  <c r="F65" i="38"/>
  <c r="G65" i="38" s="1"/>
  <c r="AE65" i="38" s="1" a="1"/>
  <c r="AE65" i="38" s="1"/>
  <c r="AD65" i="38" s="1"/>
  <c r="AC65" i="38" s="1"/>
  <c r="AA10" i="38"/>
  <c r="Y58" i="38"/>
  <c r="AE19" i="38" a="1"/>
  <c r="AE19" i="38" s="1"/>
  <c r="AS113" i="38"/>
  <c r="AF113" i="38" s="1"/>
  <c r="AE84" i="38" a="1"/>
  <c r="AE84" i="38" s="1"/>
  <c r="P7" i="38"/>
  <c r="U14" i="38"/>
  <c r="U20" i="38"/>
  <c r="U30" i="38"/>
  <c r="Z30" i="38"/>
  <c r="AZ30" i="38" s="1"/>
  <c r="AB84" i="38"/>
  <c r="W64" i="38"/>
  <c r="V92" i="38"/>
  <c r="AY92" i="38" s="1"/>
  <c r="R100" i="38"/>
  <c r="Q55" i="38"/>
  <c r="BA55" i="38" s="1"/>
  <c r="BB55" i="38" s="1"/>
  <c r="P113" i="38"/>
  <c r="AB54" i="38"/>
  <c r="M52" i="38"/>
  <c r="M42" i="38"/>
  <c r="AG42" i="38" s="1"/>
  <c r="W27" i="38"/>
  <c r="P23" i="38"/>
  <c r="M75" i="38"/>
  <c r="L75" i="38"/>
  <c r="L119" i="38"/>
  <c r="N119" i="38"/>
  <c r="F121" i="38"/>
  <c r="G121" i="38" s="1"/>
  <c r="M127" i="38"/>
  <c r="N127" i="38"/>
  <c r="F129" i="38"/>
  <c r="G129" i="38" s="1"/>
  <c r="AA129" i="38" s="1"/>
  <c r="AX104" i="38"/>
  <c r="F104" i="38"/>
  <c r="G104" i="38" s="1"/>
  <c r="AX96" i="38"/>
  <c r="F96" i="38"/>
  <c r="G96" i="38" s="1"/>
  <c r="R96" i="38" s="1"/>
  <c r="AX88" i="38"/>
  <c r="F88" i="38"/>
  <c r="G88" i="38" s="1"/>
  <c r="AX80" i="38"/>
  <c r="F80" i="38"/>
  <c r="G80" i="38" s="1"/>
  <c r="AX56" i="38"/>
  <c r="AH56" i="38"/>
  <c r="F56" i="38"/>
  <c r="G56" i="38" s="1"/>
  <c r="AX48" i="38"/>
  <c r="F48" i="38"/>
  <c r="G48" i="38" s="1"/>
  <c r="AE48" i="38" s="1" a="1"/>
  <c r="AE48" i="38" s="1"/>
  <c r="AD48" i="38" s="1"/>
  <c r="AC48" i="38" s="1"/>
  <c r="AH48" i="38"/>
  <c r="AX40" i="38"/>
  <c r="AH40" i="38"/>
  <c r="AX32" i="38"/>
  <c r="F32" i="38"/>
  <c r="G32" i="38" s="1"/>
  <c r="AX24" i="38"/>
  <c r="F24" i="38"/>
  <c r="G24" i="38" s="1"/>
  <c r="AX16" i="38"/>
  <c r="AH16" i="38"/>
  <c r="AX8" i="38"/>
  <c r="F8" i="38"/>
  <c r="G8" i="38" s="1"/>
  <c r="L123" i="38"/>
  <c r="N123" i="38"/>
  <c r="AA123" i="38"/>
  <c r="M123" i="38"/>
  <c r="Z123" i="38"/>
  <c r="AZ123" i="38" s="1"/>
  <c r="BB123" i="38" s="1"/>
  <c r="U123" i="38"/>
  <c r="M115" i="38"/>
  <c r="N115" i="38"/>
  <c r="N107" i="38"/>
  <c r="L107" i="38"/>
  <c r="M107" i="38"/>
  <c r="L99" i="38"/>
  <c r="M99" i="38"/>
  <c r="L76" i="38"/>
  <c r="M76" i="38"/>
  <c r="N68" i="38"/>
  <c r="L68" i="38"/>
  <c r="M68" i="38"/>
  <c r="M53" i="38"/>
  <c r="L53" i="38"/>
  <c r="L37" i="38"/>
  <c r="M37" i="38"/>
  <c r="M21" i="38"/>
  <c r="L21" i="38"/>
  <c r="S49" i="38"/>
  <c r="AB49" i="38"/>
  <c r="AA115" i="38"/>
  <c r="P19" i="38"/>
  <c r="P12" i="38"/>
  <c r="Y67" i="38"/>
  <c r="AE34" i="38" a="1"/>
  <c r="AE34" i="38" s="1"/>
  <c r="W58" i="38"/>
  <c r="P98" i="38"/>
  <c r="F17" i="38"/>
  <c r="G17" i="38" s="1"/>
  <c r="AH41" i="38"/>
  <c r="AA14" i="38"/>
  <c r="S20" i="38"/>
  <c r="W30" i="38"/>
  <c r="AA84" i="38"/>
  <c r="Z64" i="38"/>
  <c r="AZ64" i="38" s="1"/>
  <c r="Y92" i="38"/>
  <c r="M22" i="38"/>
  <c r="V22" i="38"/>
  <c r="AY22" i="38" s="1"/>
  <c r="W55" i="38"/>
  <c r="N124" i="38"/>
  <c r="AA92" i="38"/>
  <c r="Q92" i="38"/>
  <c r="BA92" i="38" s="1"/>
  <c r="U92" i="38"/>
  <c r="Z92" i="38"/>
  <c r="AZ92" i="38" s="1"/>
  <c r="BB92" i="38" s="1"/>
  <c r="W92" i="38"/>
  <c r="N42" i="38"/>
  <c r="V16" i="38"/>
  <c r="AY16" i="38" s="1"/>
  <c r="Z16" i="38"/>
  <c r="AZ16" i="38" s="1"/>
  <c r="P16" i="38"/>
  <c r="AU16" i="38"/>
  <c r="L23" i="38"/>
  <c r="L48" i="38"/>
  <c r="M48" i="38"/>
  <c r="AG48" i="38" s="1"/>
  <c r="L83" i="38"/>
  <c r="N83" i="38"/>
  <c r="M83" i="38"/>
  <c r="Z110" i="38"/>
  <c r="AZ110" i="38" s="1"/>
  <c r="Q110" i="38"/>
  <c r="BA110" i="38" s="1"/>
  <c r="W110" i="38"/>
  <c r="R110" i="38"/>
  <c r="P110" i="38"/>
  <c r="AA110" i="38"/>
  <c r="L4" i="38"/>
  <c r="M4" i="38"/>
  <c r="N7" i="38"/>
  <c r="L7" i="38"/>
  <c r="AU58" i="38"/>
  <c r="AV37" i="38" s="1"/>
  <c r="AE55" i="38" a="1"/>
  <c r="AE55" i="38" s="1"/>
  <c r="R7" i="38"/>
  <c r="Q7" i="38"/>
  <c r="BA7" i="38" s="1"/>
  <c r="BB7" i="38" s="1"/>
  <c r="W50" i="38"/>
  <c r="Y50" i="38"/>
  <c r="Z50" i="38"/>
  <c r="AZ50" i="38" s="1"/>
  <c r="AU50" i="38"/>
  <c r="M7" i="38"/>
  <c r="L11" i="38"/>
  <c r="M11" i="38"/>
  <c r="AG11" i="38" s="1"/>
  <c r="N3" i="38"/>
  <c r="M3" i="38"/>
  <c r="Y49" i="38"/>
  <c r="L96" i="38"/>
  <c r="M92" i="38"/>
  <c r="V115" i="38"/>
  <c r="AY115" i="38" s="1"/>
  <c r="U19" i="38"/>
  <c r="Z19" i="38"/>
  <c r="AZ19" i="38" s="1"/>
  <c r="Z12" i="38"/>
  <c r="AZ12" i="38" s="1"/>
  <c r="Q67" i="38"/>
  <c r="BA67" i="38" s="1"/>
  <c r="BB67" i="38" s="1"/>
  <c r="U34" i="38"/>
  <c r="Z34" i="38"/>
  <c r="AZ34" i="38" s="1"/>
  <c r="U58" i="38"/>
  <c r="AB14" i="38"/>
  <c r="Z98" i="38"/>
  <c r="AZ98" i="38" s="1"/>
  <c r="V98" i="38"/>
  <c r="AY98" i="38" s="1"/>
  <c r="AH49" i="38"/>
  <c r="Z10" i="38"/>
  <c r="AZ10" i="38" s="1"/>
  <c r="U50" i="38"/>
  <c r="Z20" i="38"/>
  <c r="AZ20" i="38" s="1"/>
  <c r="V20" i="38"/>
  <c r="AY20" i="38" s="1"/>
  <c r="AA15" i="38"/>
  <c r="Y15" i="38"/>
  <c r="S64" i="38"/>
  <c r="Q72" i="38"/>
  <c r="BA72" i="38" s="1"/>
  <c r="Z62" i="38"/>
  <c r="AZ62" i="38" s="1"/>
  <c r="N14" i="38"/>
  <c r="N33" i="38"/>
  <c r="L33" i="38"/>
  <c r="AB95" i="38"/>
  <c r="M95" i="38"/>
  <c r="Z95" i="38"/>
  <c r="AZ95" i="38" s="1"/>
  <c r="BB95" i="38" s="1"/>
  <c r="N95" i="38"/>
  <c r="U95" i="38"/>
  <c r="F97" i="38"/>
  <c r="G97" i="38" s="1"/>
  <c r="Y97" i="38" s="1"/>
  <c r="V112" i="38"/>
  <c r="AY112" i="38" s="1"/>
  <c r="BB112" i="38" s="1"/>
  <c r="W112" i="38"/>
  <c r="AB112" i="38"/>
  <c r="P112" i="38"/>
  <c r="R112" i="38"/>
  <c r="Y112" i="38"/>
  <c r="Z112" i="38"/>
  <c r="AZ112" i="38" s="1"/>
  <c r="AX125" i="38"/>
  <c r="F125" i="38"/>
  <c r="G125" i="38" s="1"/>
  <c r="AX117" i="38"/>
  <c r="F117" i="38"/>
  <c r="G117" i="38" s="1"/>
  <c r="AX69" i="38"/>
  <c r="F69" i="38"/>
  <c r="G69" i="38" s="1"/>
  <c r="AX61" i="38"/>
  <c r="AH61" i="38"/>
  <c r="F61" i="38"/>
  <c r="G61" i="38" s="1"/>
  <c r="AX53" i="38"/>
  <c r="F53" i="38"/>
  <c r="G53" i="38" s="1"/>
  <c r="AX45" i="38"/>
  <c r="AH45" i="38"/>
  <c r="AX37" i="38"/>
  <c r="F37" i="38"/>
  <c r="G37" i="38" s="1"/>
  <c r="AX29" i="38"/>
  <c r="AH29" i="38"/>
  <c r="AX21" i="38"/>
  <c r="AH21" i="38"/>
  <c r="F21" i="38"/>
  <c r="G21" i="38" s="1"/>
  <c r="AX13" i="38"/>
  <c r="F13" i="38"/>
  <c r="G13" i="38" s="1"/>
  <c r="U13" i="38" s="1"/>
  <c r="AH13" i="38"/>
  <c r="AX5" i="38"/>
  <c r="AH5" i="38"/>
  <c r="F5" i="38"/>
  <c r="G5" i="38" s="1"/>
  <c r="AB5" i="38" s="1"/>
  <c r="M128" i="38"/>
  <c r="L128" i="38"/>
  <c r="M112" i="38"/>
  <c r="L112" i="38"/>
  <c r="M89" i="38"/>
  <c r="N89" i="38"/>
  <c r="L65" i="38"/>
  <c r="M65" i="38"/>
  <c r="AG65" i="38" s="1"/>
  <c r="N65" i="38"/>
  <c r="M58" i="38"/>
  <c r="AG58" i="38" s="1"/>
  <c r="L58" i="38"/>
  <c r="N18" i="38"/>
  <c r="M18" i="38"/>
  <c r="L18" i="38"/>
  <c r="R84" i="38"/>
  <c r="Q84" i="38"/>
  <c r="BA84" i="38" s="1"/>
  <c r="BB84" i="38" s="1"/>
  <c r="V84" i="38"/>
  <c r="AY84" i="38" s="1"/>
  <c r="S84" i="38"/>
  <c r="W84" i="38"/>
  <c r="N92" i="38"/>
  <c r="AB19" i="38"/>
  <c r="Q19" i="38"/>
  <c r="BA19" i="38" s="1"/>
  <c r="BB19" i="38" s="1"/>
  <c r="V12" i="38"/>
  <c r="AY12" i="38" s="1"/>
  <c r="BB12" i="38" s="1"/>
  <c r="Y34" i="38"/>
  <c r="Z58" i="38"/>
  <c r="AZ58" i="38" s="1"/>
  <c r="Z14" i="38"/>
  <c r="AZ14" i="38" s="1"/>
  <c r="F25" i="38"/>
  <c r="G25" i="38" s="1"/>
  <c r="F57" i="38"/>
  <c r="G57" i="38" s="1"/>
  <c r="W10" i="38"/>
  <c r="AB50" i="38"/>
  <c r="P50" i="38"/>
  <c r="W20" i="38"/>
  <c r="R50" i="38"/>
  <c r="Z15" i="38"/>
  <c r="AZ15" i="38" s="1"/>
  <c r="L10" i="38"/>
  <c r="P22" i="38"/>
  <c r="S52" i="38"/>
  <c r="S72" i="38"/>
  <c r="AA46" i="38"/>
  <c r="V15" i="38"/>
  <c r="AY15" i="38" s="1"/>
  <c r="S113" i="38"/>
  <c r="W77" i="38"/>
  <c r="V77" i="38"/>
  <c r="AY77" i="38" s="1"/>
  <c r="Z77" i="38"/>
  <c r="AZ77" i="38" s="1"/>
  <c r="Y77" i="38"/>
  <c r="R77" i="38"/>
  <c r="AA77" i="38"/>
  <c r="M54" i="38"/>
  <c r="M38" i="38"/>
  <c r="N36" i="38"/>
  <c r="M36" i="38"/>
  <c r="N61" i="38"/>
  <c r="M61" i="38"/>
  <c r="AG61" i="38" s="1"/>
  <c r="M66" i="38"/>
  <c r="N66" i="38"/>
  <c r="L97" i="38"/>
  <c r="M97" i="38"/>
  <c r="S122" i="38"/>
  <c r="P122" i="38"/>
  <c r="W122" i="38"/>
  <c r="Q122" i="38"/>
  <c r="BA122" i="38" s="1"/>
  <c r="U122" i="38"/>
  <c r="Y122" i="38"/>
  <c r="U128" i="38"/>
  <c r="S128" i="38"/>
  <c r="W128" i="38"/>
  <c r="R128" i="38"/>
  <c r="AA128" i="38"/>
  <c r="V128" i="38"/>
  <c r="AY128" i="38" s="1"/>
  <c r="N17" i="38"/>
  <c r="M17" i="38"/>
  <c r="AG17" i="38" s="1"/>
  <c r="U15" i="38"/>
  <c r="AG32" i="38"/>
  <c r="V123" i="38"/>
  <c r="AY123" i="38" s="1"/>
  <c r="P20" i="38"/>
  <c r="N78" i="37"/>
  <c r="M78" i="37"/>
  <c r="P78" i="37"/>
  <c r="V78" i="37"/>
  <c r="AY78" i="37" s="1"/>
  <c r="S78" i="37"/>
  <c r="L78" i="37"/>
  <c r="R78" i="37"/>
  <c r="N46" i="37"/>
  <c r="L46" i="37"/>
  <c r="W114" i="37"/>
  <c r="V114" i="37"/>
  <c r="AY114" i="37" s="1"/>
  <c r="Z114" i="37"/>
  <c r="AZ114" i="37" s="1"/>
  <c r="U114" i="37"/>
  <c r="AB114" i="37"/>
  <c r="R114" i="37"/>
  <c r="Y114" i="37"/>
  <c r="Z40" i="37"/>
  <c r="AZ40" i="37" s="1"/>
  <c r="L86" i="37"/>
  <c r="Y25" i="37"/>
  <c r="S94" i="37"/>
  <c r="Q114" i="37"/>
  <c r="BA114" i="37" s="1"/>
  <c r="Y107" i="37"/>
  <c r="AS114" i="37"/>
  <c r="AF114" i="37" s="1"/>
  <c r="W40" i="37"/>
  <c r="N44" i="37"/>
  <c r="L44" i="37"/>
  <c r="S96" i="37"/>
  <c r="Y96" i="37"/>
  <c r="Q96" i="37"/>
  <c r="BA96" i="37" s="1"/>
  <c r="BB96" i="37" s="1"/>
  <c r="Z96" i="37"/>
  <c r="AZ96" i="37" s="1"/>
  <c r="U103" i="37"/>
  <c r="V103" i="37"/>
  <c r="AY103" i="37" s="1"/>
  <c r="AS103" i="37"/>
  <c r="AF103" i="37" s="1"/>
  <c r="AA103" i="37"/>
  <c r="Q103" i="37"/>
  <c r="BA103" i="37" s="1"/>
  <c r="S103" i="37"/>
  <c r="Q52" i="37"/>
  <c r="BA52" i="37" s="1"/>
  <c r="Y52" i="37"/>
  <c r="Z52" i="37"/>
  <c r="AZ52" i="37" s="1"/>
  <c r="V52" i="37"/>
  <c r="AY52" i="37" s="1"/>
  <c r="AB52" i="37"/>
  <c r="U52" i="37"/>
  <c r="R52" i="37"/>
  <c r="AA52" i="37"/>
  <c r="M109" i="37"/>
  <c r="L109" i="37"/>
  <c r="N10" i="37"/>
  <c r="L10" i="37"/>
  <c r="AA25" i="37"/>
  <c r="Z33" i="37"/>
  <c r="AZ33" i="37" s="1"/>
  <c r="W95" i="37"/>
  <c r="U95" i="37"/>
  <c r="AB95" i="37"/>
  <c r="Q95" i="37"/>
  <c r="BA95" i="37" s="1"/>
  <c r="BB95" i="37" s="1"/>
  <c r="V95" i="37"/>
  <c r="AY95" i="37" s="1"/>
  <c r="M49" i="37"/>
  <c r="M46" i="37"/>
  <c r="P114" i="37"/>
  <c r="W52" i="37"/>
  <c r="AX98" i="37"/>
  <c r="F98" i="37"/>
  <c r="G98" i="37" s="1"/>
  <c r="AX82" i="37"/>
  <c r="F82" i="37"/>
  <c r="G82" i="37" s="1"/>
  <c r="AE43" i="37" a="1"/>
  <c r="AE43" i="37" s="1"/>
  <c r="AA43" i="37"/>
  <c r="R43" i="37"/>
  <c r="AX19" i="37"/>
  <c r="AH19" i="37"/>
  <c r="AX11" i="37"/>
  <c r="AH11" i="37"/>
  <c r="L124" i="37"/>
  <c r="N124" i="37"/>
  <c r="L110" i="37"/>
  <c r="M110" i="37"/>
  <c r="N110" i="37"/>
  <c r="N63" i="37"/>
  <c r="M29" i="37"/>
  <c r="L56" i="37"/>
  <c r="W43" i="37"/>
  <c r="Q88" i="37"/>
  <c r="BA88" i="37" s="1"/>
  <c r="AB120" i="37"/>
  <c r="Z103" i="37"/>
  <c r="AZ103" i="37" s="1"/>
  <c r="W128" i="37"/>
  <c r="AA128" i="37"/>
  <c r="AB128" i="37"/>
  <c r="AE94" i="37" a="1"/>
  <c r="AE94" i="37" s="1"/>
  <c r="U94" i="37"/>
  <c r="Z94" i="37"/>
  <c r="AZ94" i="37" s="1"/>
  <c r="Q94" i="37"/>
  <c r="BA94" i="37" s="1"/>
  <c r="BB94" i="37" s="1"/>
  <c r="AB94" i="37"/>
  <c r="L54" i="37"/>
  <c r="Z54" i="37"/>
  <c r="AZ54" i="37" s="1"/>
  <c r="V54" i="37"/>
  <c r="AY54" i="37" s="1"/>
  <c r="U54" i="37"/>
  <c r="AB54" i="37"/>
  <c r="AA54" i="37"/>
  <c r="M54" i="37"/>
  <c r="AG54" i="37" s="1"/>
  <c r="U78" i="37"/>
  <c r="AB78" i="37"/>
  <c r="AA78" i="37"/>
  <c r="Q78" i="37"/>
  <c r="BA78" i="37" s="1"/>
  <c r="AE78" i="37" a="1"/>
  <c r="AE78" i="37" s="1"/>
  <c r="Y78" i="37"/>
  <c r="AX113" i="37"/>
  <c r="F113" i="37"/>
  <c r="G113" i="37" s="1"/>
  <c r="V73" i="37"/>
  <c r="AY73" i="37" s="1"/>
  <c r="U73" i="37"/>
  <c r="W73" i="37"/>
  <c r="AB73" i="37"/>
  <c r="Y73" i="37"/>
  <c r="P73" i="37"/>
  <c r="AX66" i="37"/>
  <c r="F66" i="37"/>
  <c r="G66" i="37" s="1"/>
  <c r="AX58" i="37"/>
  <c r="F58" i="37"/>
  <c r="G58" i="37" s="1"/>
  <c r="AX34" i="37"/>
  <c r="F34" i="37"/>
  <c r="G34" i="37" s="1"/>
  <c r="AH34" i="37"/>
  <c r="AX10" i="37"/>
  <c r="F10" i="37"/>
  <c r="G10" i="37" s="1"/>
  <c r="L101" i="37"/>
  <c r="Z101" i="37"/>
  <c r="AZ101" i="37" s="1"/>
  <c r="W101" i="37"/>
  <c r="M101" i="37"/>
  <c r="AA101" i="37"/>
  <c r="N93" i="37"/>
  <c r="L93" i="37"/>
  <c r="M93" i="37"/>
  <c r="N62" i="37"/>
  <c r="M62" i="37"/>
  <c r="N55" i="37"/>
  <c r="L55" i="37"/>
  <c r="U48" i="37"/>
  <c r="AA48" i="37"/>
  <c r="AE48" i="37" a="1"/>
  <c r="AE48" i="37" s="1"/>
  <c r="AU48" i="37"/>
  <c r="AB48" i="37"/>
  <c r="V33" i="37"/>
  <c r="AY33" i="37" s="1"/>
  <c r="S33" i="37"/>
  <c r="U33" i="37"/>
  <c r="P33" i="37"/>
  <c r="R33" i="37"/>
  <c r="AU33" i="37"/>
  <c r="AA33" i="37"/>
  <c r="AE33" i="37" a="1"/>
  <c r="AE33" i="37" s="1"/>
  <c r="W33" i="37"/>
  <c r="N42" i="37"/>
  <c r="M42" i="37"/>
  <c r="P107" i="37"/>
  <c r="W107" i="37"/>
  <c r="Q107" i="37"/>
  <c r="BA107" i="37" s="1"/>
  <c r="BB107" i="37" s="1"/>
  <c r="S107" i="37"/>
  <c r="AA107" i="37"/>
  <c r="U107" i="37"/>
  <c r="Z107" i="37"/>
  <c r="AZ107" i="37" s="1"/>
  <c r="L33" i="37"/>
  <c r="N33" i="37"/>
  <c r="M33" i="37"/>
  <c r="R120" i="37"/>
  <c r="Y103" i="37"/>
  <c r="S114" i="37"/>
  <c r="R107" i="37"/>
  <c r="S38" i="37"/>
  <c r="Y38" i="37"/>
  <c r="AB38" i="37"/>
  <c r="AU38" i="37"/>
  <c r="AA38" i="37"/>
  <c r="U38" i="37"/>
  <c r="AX90" i="37"/>
  <c r="F90" i="37"/>
  <c r="G90" i="37" s="1"/>
  <c r="AX59" i="37"/>
  <c r="F59" i="37"/>
  <c r="G59" i="37" s="1"/>
  <c r="AX51" i="37"/>
  <c r="AG51" i="37"/>
  <c r="AX35" i="37"/>
  <c r="F35" i="37"/>
  <c r="G35" i="37" s="1"/>
  <c r="AH35" i="37"/>
  <c r="N117" i="37"/>
  <c r="M117" i="37"/>
  <c r="L117" i="37"/>
  <c r="N102" i="37"/>
  <c r="M102" i="37"/>
  <c r="L102" i="37"/>
  <c r="N40" i="37"/>
  <c r="V40" i="37"/>
  <c r="AY40" i="37" s="1"/>
  <c r="L40" i="37"/>
  <c r="N32" i="37"/>
  <c r="P32" i="37"/>
  <c r="V32" i="37"/>
  <c r="AY32" i="37" s="1"/>
  <c r="L63" i="37"/>
  <c r="L29" i="37"/>
  <c r="N56" i="37"/>
  <c r="Q33" i="37"/>
  <c r="BA33" i="37" s="1"/>
  <c r="BB33" i="37" s="1"/>
  <c r="AS120" i="37"/>
  <c r="AF120" i="37" s="1"/>
  <c r="R6" i="37"/>
  <c r="R103" i="37"/>
  <c r="V112" i="37"/>
  <c r="AY112" i="37" s="1"/>
  <c r="S112" i="37"/>
  <c r="Q112" i="37"/>
  <c r="BA112" i="37" s="1"/>
  <c r="BB112" i="37" s="1"/>
  <c r="Z112" i="37"/>
  <c r="AZ112" i="37" s="1"/>
  <c r="AE112" i="37" a="1"/>
  <c r="AE112" i="37" s="1"/>
  <c r="U112" i="37"/>
  <c r="Q38" i="37"/>
  <c r="BA38" i="37" s="1"/>
  <c r="N70" i="37"/>
  <c r="M23" i="37"/>
  <c r="AG23" i="37" s="1"/>
  <c r="N23" i="37"/>
  <c r="L23" i="37"/>
  <c r="L90" i="37"/>
  <c r="N90" i="37"/>
  <c r="M90" i="37"/>
  <c r="N126" i="37"/>
  <c r="M126" i="37"/>
  <c r="N49" i="37"/>
  <c r="N94" i="37"/>
  <c r="Y43" i="37"/>
  <c r="AB33" i="37"/>
  <c r="AB6" i="37"/>
  <c r="N109" i="37"/>
  <c r="R38" i="37"/>
  <c r="N9" i="37"/>
  <c r="AS88" i="37"/>
  <c r="AF88" i="37" s="1"/>
  <c r="Y88" i="37"/>
  <c r="Z88" i="37"/>
  <c r="AZ88" i="37" s="1"/>
  <c r="U88" i="37"/>
  <c r="P88" i="37"/>
  <c r="AA88" i="37"/>
  <c r="F106" i="37"/>
  <c r="G106" i="37" s="1"/>
  <c r="N108" i="37"/>
  <c r="L108" i="37"/>
  <c r="Z115" i="37"/>
  <c r="AZ115" i="37" s="1"/>
  <c r="BB115" i="37" s="1"/>
  <c r="P115" i="37"/>
  <c r="S115" i="37"/>
  <c r="V115" i="37"/>
  <c r="AY115" i="37" s="1"/>
  <c r="U115" i="37"/>
  <c r="AB115" i="37"/>
  <c r="Y115" i="37"/>
  <c r="Q115" i="37"/>
  <c r="BA115" i="37" s="1"/>
  <c r="AX127" i="37"/>
  <c r="F127" i="37"/>
  <c r="G127" i="37" s="1"/>
  <c r="AE127" i="37" s="1" a="1"/>
  <c r="AE127" i="37" s="1"/>
  <c r="M45" i="37"/>
  <c r="L45" i="37"/>
  <c r="N37" i="37"/>
  <c r="AA37" i="37"/>
  <c r="Z37" i="37"/>
  <c r="AZ37" i="37" s="1"/>
  <c r="V37" i="37"/>
  <c r="AY37" i="37" s="1"/>
  <c r="BB37" i="37" s="1"/>
  <c r="M37" i="37"/>
  <c r="AG37" i="37" s="1"/>
  <c r="Z22" i="37"/>
  <c r="AZ22" i="37" s="1"/>
  <c r="BB22" i="37" s="1"/>
  <c r="N22" i="37"/>
  <c r="W22" i="37"/>
  <c r="V22" i="37"/>
  <c r="AY22" i="37" s="1"/>
  <c r="U22" i="37"/>
  <c r="N14" i="37"/>
  <c r="M14" i="37"/>
  <c r="P14" i="37"/>
  <c r="R14" i="37"/>
  <c r="Q14" i="37"/>
  <c r="BA14" i="37" s="1"/>
  <c r="BB14" i="37" s="1"/>
  <c r="AA120" i="37"/>
  <c r="Q120" i="37"/>
  <c r="BA120" i="37" s="1"/>
  <c r="W120" i="37"/>
  <c r="Z120" i="37"/>
  <c r="AZ120" i="37" s="1"/>
  <c r="V120" i="37"/>
  <c r="AY120" i="37" s="1"/>
  <c r="Y120" i="37"/>
  <c r="S120" i="37"/>
  <c r="N25" i="37"/>
  <c r="M25" i="37"/>
  <c r="AG25" i="37" s="1"/>
  <c r="Z25" i="37"/>
  <c r="AZ25" i="37" s="1"/>
  <c r="V25" i="37"/>
  <c r="AY25" i="37" s="1"/>
  <c r="AB25" i="37"/>
  <c r="W37" i="37"/>
  <c r="L94" i="37"/>
  <c r="L32" i="37"/>
  <c r="Y22" i="37"/>
  <c r="Y48" i="37"/>
  <c r="Y95" i="37"/>
  <c r="S52" i="37"/>
  <c r="V38" i="37"/>
  <c r="AY38" i="37" s="1"/>
  <c r="L25" i="37"/>
  <c r="L9" i="37"/>
  <c r="L11" i="37"/>
  <c r="M11" i="37"/>
  <c r="AU13" i="37"/>
  <c r="P13" i="37"/>
  <c r="AA13" i="37"/>
  <c r="Y13" i="37"/>
  <c r="Q13" i="37"/>
  <c r="BA13" i="37" s="1"/>
  <c r="BB13" i="37" s="1"/>
  <c r="R13" i="37"/>
  <c r="U13" i="37"/>
  <c r="R18" i="37"/>
  <c r="V18" i="37"/>
  <c r="AY18" i="37" s="1"/>
  <c r="AA18" i="37"/>
  <c r="U18" i="37"/>
  <c r="Z18" i="37"/>
  <c r="AZ18" i="37" s="1"/>
  <c r="P18" i="37"/>
  <c r="AB18" i="37"/>
  <c r="W18" i="37"/>
  <c r="Q55" i="37"/>
  <c r="BA55" i="37" s="1"/>
  <c r="U55" i="37"/>
  <c r="Z55" i="37"/>
  <c r="AZ55" i="37" s="1"/>
  <c r="AU55" i="37"/>
  <c r="Y55" i="37"/>
  <c r="AX63" i="37"/>
  <c r="F63" i="37"/>
  <c r="G63" i="37" s="1"/>
  <c r="AH63" i="37"/>
  <c r="AX55" i="37"/>
  <c r="AH55" i="37"/>
  <c r="AX15" i="37"/>
  <c r="F15" i="37"/>
  <c r="G15" i="37" s="1"/>
  <c r="U15" i="37" s="1"/>
  <c r="AX7" i="37"/>
  <c r="F7" i="37"/>
  <c r="G7" i="37" s="1"/>
  <c r="L121" i="37"/>
  <c r="N121" i="37"/>
  <c r="M98" i="37"/>
  <c r="L98" i="37"/>
  <c r="N82" i="37"/>
  <c r="M82" i="37"/>
  <c r="L66" i="37"/>
  <c r="N66" i="37"/>
  <c r="P6" i="37"/>
  <c r="W6" i="37"/>
  <c r="Y6" i="37"/>
  <c r="U6" i="37"/>
  <c r="S6" i="37"/>
  <c r="Z6" i="37"/>
  <c r="AZ6" i="37" s="1"/>
  <c r="M18" i="37"/>
  <c r="AG18" i="37" s="1"/>
  <c r="L18" i="37"/>
  <c r="N18" i="37"/>
  <c r="AG3" i="37"/>
  <c r="AB40" i="37"/>
  <c r="M32" i="37"/>
  <c r="W25" i="37"/>
  <c r="Z48" i="37"/>
  <c r="AZ48" i="37" s="1"/>
  <c r="Z95" i="37"/>
  <c r="AZ95" i="37" s="1"/>
  <c r="W115" i="37"/>
  <c r="M108" i="37"/>
  <c r="S83" i="37"/>
  <c r="W83" i="37"/>
  <c r="P83" i="37"/>
  <c r="AB83" i="37"/>
  <c r="U83" i="37"/>
  <c r="R83" i="37"/>
  <c r="Q83" i="37"/>
  <c r="BA83" i="37" s="1"/>
  <c r="Z83" i="37"/>
  <c r="AZ83" i="37" s="1"/>
  <c r="BB83" i="37" s="1"/>
  <c r="AS84" i="37"/>
  <c r="AF84" i="37" s="1"/>
  <c r="R84" i="37"/>
  <c r="P84" i="37"/>
  <c r="Z84" i="37"/>
  <c r="AZ84" i="37" s="1"/>
  <c r="V84" i="37"/>
  <c r="AY84" i="37" s="1"/>
  <c r="W84" i="37"/>
  <c r="Q84" i="37"/>
  <c r="BA84" i="37" s="1"/>
  <c r="AU52" i="37"/>
  <c r="AV94" i="37" s="1"/>
  <c r="L37" i="37"/>
  <c r="AB37" i="37"/>
  <c r="F11" i="37"/>
  <c r="G11" i="37" s="1"/>
  <c r="F19" i="37"/>
  <c r="G19" i="37" s="1"/>
  <c r="P38" i="37"/>
  <c r="M70" i="37"/>
  <c r="M84" i="37"/>
  <c r="N84" i="37"/>
  <c r="F102" i="37"/>
  <c r="G102" i="37" s="1"/>
  <c r="AX125" i="37"/>
  <c r="F125" i="37"/>
  <c r="G125" i="37" s="1"/>
  <c r="F119" i="37"/>
  <c r="G119" i="37" s="1"/>
  <c r="AA119" i="37" s="1"/>
  <c r="AG7" i="37"/>
  <c r="V51" i="36"/>
  <c r="AY51" i="36" s="1"/>
  <c r="Y51" i="36"/>
  <c r="AU51" i="36"/>
  <c r="AA51" i="36"/>
  <c r="AB51" i="36"/>
  <c r="AE51" i="36" a="1"/>
  <c r="AE51" i="36" s="1"/>
  <c r="U51" i="36"/>
  <c r="P51" i="36"/>
  <c r="W51" i="36"/>
  <c r="S51" i="36"/>
  <c r="Z24" i="36"/>
  <c r="AZ24" i="36" s="1"/>
  <c r="AA24" i="36"/>
  <c r="AB24" i="36"/>
  <c r="AE24" i="36" a="1"/>
  <c r="AE24" i="36" s="1"/>
  <c r="Q24" i="36"/>
  <c r="BA24" i="36" s="1"/>
  <c r="BB24" i="36" s="1"/>
  <c r="AU24" i="36"/>
  <c r="AV85" i="36" s="1"/>
  <c r="V67" i="36"/>
  <c r="AY67" i="36" s="1"/>
  <c r="U67" i="36"/>
  <c r="AE67" i="36" a="1"/>
  <c r="AE67" i="36" s="1"/>
  <c r="AA67" i="36"/>
  <c r="W67" i="36"/>
  <c r="AB67" i="36"/>
  <c r="R67" i="36"/>
  <c r="Y67" i="36"/>
  <c r="Z67" i="36"/>
  <c r="AZ67" i="36" s="1"/>
  <c r="P94" i="36"/>
  <c r="V94" i="36"/>
  <c r="AY94" i="36" s="1"/>
  <c r="AS94" i="36"/>
  <c r="AF94" i="36" s="1"/>
  <c r="R94" i="36"/>
  <c r="S94" i="36"/>
  <c r="N124" i="36"/>
  <c r="M124" i="36"/>
  <c r="L124" i="36"/>
  <c r="N92" i="36"/>
  <c r="L92" i="36"/>
  <c r="M92" i="36"/>
  <c r="N127" i="36"/>
  <c r="L127" i="36"/>
  <c r="L88" i="36"/>
  <c r="N88" i="36"/>
  <c r="N122" i="36"/>
  <c r="L25" i="36"/>
  <c r="AA80" i="36"/>
  <c r="U101" i="36"/>
  <c r="P101" i="36"/>
  <c r="M56" i="36"/>
  <c r="M6" i="36"/>
  <c r="N6" i="36"/>
  <c r="U33" i="36"/>
  <c r="R33" i="36"/>
  <c r="V33" i="36"/>
  <c r="AY33" i="36" s="1"/>
  <c r="AB33" i="36"/>
  <c r="P33" i="36"/>
  <c r="M85" i="36"/>
  <c r="L85" i="36"/>
  <c r="AX108" i="36"/>
  <c r="F108" i="36"/>
  <c r="G108" i="36" s="1"/>
  <c r="AX84" i="36"/>
  <c r="F84" i="36"/>
  <c r="G84" i="36" s="1"/>
  <c r="AX68" i="36"/>
  <c r="F68" i="36"/>
  <c r="G68" i="36" s="1"/>
  <c r="AX37" i="36"/>
  <c r="AH37" i="36"/>
  <c r="AX13" i="36"/>
  <c r="AH13" i="36"/>
  <c r="AX6" i="36"/>
  <c r="F6" i="36"/>
  <c r="G6" i="36" s="1"/>
  <c r="Q6" i="36" s="1"/>
  <c r="BA6" i="36" s="1"/>
  <c r="N39" i="36"/>
  <c r="S39" i="36"/>
  <c r="M39" i="36"/>
  <c r="L31" i="36"/>
  <c r="M31" i="36"/>
  <c r="AG31" i="36" s="1"/>
  <c r="N31" i="36"/>
  <c r="N8" i="36"/>
  <c r="M8" i="36"/>
  <c r="N77" i="36"/>
  <c r="M77" i="36"/>
  <c r="AB16" i="36"/>
  <c r="L48" i="36"/>
  <c r="M48" i="36"/>
  <c r="AG48" i="36" s="1"/>
  <c r="L77" i="36"/>
  <c r="AB94" i="36"/>
  <c r="AA17" i="36"/>
  <c r="AB80" i="36"/>
  <c r="V120" i="36"/>
  <c r="AY120" i="36" s="1"/>
  <c r="AB120" i="36"/>
  <c r="P120" i="36"/>
  <c r="U120" i="36"/>
  <c r="P81" i="36"/>
  <c r="S81" i="36"/>
  <c r="AS81" i="36"/>
  <c r="AF81" i="36" s="1"/>
  <c r="Q81" i="36"/>
  <c r="BA81" i="36" s="1"/>
  <c r="L56" i="36"/>
  <c r="AH6" i="36"/>
  <c r="N30" i="36"/>
  <c r="M30" i="36"/>
  <c r="AG30" i="36" s="1"/>
  <c r="AH52" i="36"/>
  <c r="N117" i="36"/>
  <c r="M117" i="36"/>
  <c r="L117" i="36"/>
  <c r="M86" i="36"/>
  <c r="N86" i="36"/>
  <c r="L86" i="36"/>
  <c r="N62" i="36"/>
  <c r="M62" i="36"/>
  <c r="AG62" i="36" s="1"/>
  <c r="M54" i="36"/>
  <c r="V54" i="36"/>
  <c r="AY54" i="36" s="1"/>
  <c r="Q54" i="36"/>
  <c r="BA54" i="36" s="1"/>
  <c r="BB54" i="36" s="1"/>
  <c r="N54" i="36"/>
  <c r="P54" i="36"/>
  <c r="S54" i="36"/>
  <c r="L38" i="36"/>
  <c r="N38" i="36"/>
  <c r="M38" i="36"/>
  <c r="N22" i="36"/>
  <c r="L22" i="36"/>
  <c r="V22" i="36"/>
  <c r="AY22" i="36" s="1"/>
  <c r="S22" i="36"/>
  <c r="M22" i="36"/>
  <c r="R22" i="36"/>
  <c r="M7" i="36"/>
  <c r="L7" i="36"/>
  <c r="N7" i="36"/>
  <c r="V7" i="36"/>
  <c r="AY7" i="36" s="1"/>
  <c r="U94" i="36"/>
  <c r="U30" i="36"/>
  <c r="W30" i="36"/>
  <c r="AB30" i="36"/>
  <c r="AA30" i="36"/>
  <c r="S30" i="36"/>
  <c r="L122" i="36"/>
  <c r="Q94" i="36"/>
  <c r="BA94" i="36" s="1"/>
  <c r="M25" i="36"/>
  <c r="Q39" i="36"/>
  <c r="BA39" i="36" s="1"/>
  <c r="BB39" i="36" s="1"/>
  <c r="M127" i="36"/>
  <c r="AA94" i="36"/>
  <c r="W94" i="36"/>
  <c r="N85" i="36"/>
  <c r="S103" i="36"/>
  <c r="AA103" i="36"/>
  <c r="W103" i="36"/>
  <c r="Z103" i="36"/>
  <c r="AZ103" i="36" s="1"/>
  <c r="AB103" i="36"/>
  <c r="Z30" i="36"/>
  <c r="AZ30" i="36" s="1"/>
  <c r="BB30" i="36" s="1"/>
  <c r="Q5" i="36"/>
  <c r="BA5" i="36" s="1"/>
  <c r="BB5" i="36" s="1"/>
  <c r="S5" i="36"/>
  <c r="AA5" i="36"/>
  <c r="Y5" i="36"/>
  <c r="AU5" i="36"/>
  <c r="AV97" i="36" s="1"/>
  <c r="R5" i="36"/>
  <c r="V30" i="36"/>
  <c r="AY30" i="36" s="1"/>
  <c r="W17" i="36"/>
  <c r="AB25" i="36"/>
  <c r="Z25" i="36"/>
  <c r="AZ25" i="36" s="1"/>
  <c r="Y25" i="36"/>
  <c r="M40" i="36"/>
  <c r="V40" i="36"/>
  <c r="AY40" i="36" s="1"/>
  <c r="L40" i="36"/>
  <c r="P40" i="36"/>
  <c r="U102" i="36"/>
  <c r="Z102" i="36"/>
  <c r="AZ102" i="36" s="1"/>
  <c r="R102" i="36"/>
  <c r="P102" i="36"/>
  <c r="Q102" i="36"/>
  <c r="BA102" i="36" s="1"/>
  <c r="BB102" i="36" s="1"/>
  <c r="W102" i="36"/>
  <c r="AA102" i="36"/>
  <c r="S102" i="36"/>
  <c r="M109" i="36"/>
  <c r="L109" i="36"/>
  <c r="AX2" i="36"/>
  <c r="F2" i="36"/>
  <c r="G2" i="36" s="1"/>
  <c r="AX114" i="36"/>
  <c r="F114" i="36"/>
  <c r="G114" i="36" s="1"/>
  <c r="AX82" i="36"/>
  <c r="F82" i="36"/>
  <c r="G82" i="36" s="1"/>
  <c r="AX35" i="36"/>
  <c r="F35" i="36"/>
  <c r="G35" i="36" s="1"/>
  <c r="S35" i="36" s="1"/>
  <c r="AH35" i="36"/>
  <c r="AX19" i="36"/>
  <c r="AH19" i="36"/>
  <c r="F19" i="36"/>
  <c r="G19" i="36" s="1"/>
  <c r="AX4" i="36"/>
  <c r="AH4" i="36"/>
  <c r="F4" i="36"/>
  <c r="G4" i="36" s="1"/>
  <c r="N116" i="36"/>
  <c r="M116" i="36"/>
  <c r="L116" i="36"/>
  <c r="Q116" i="36"/>
  <c r="BA116" i="36" s="1"/>
  <c r="BB116" i="36" s="1"/>
  <c r="M108" i="36"/>
  <c r="L108" i="36"/>
  <c r="N108" i="36"/>
  <c r="L101" i="36"/>
  <c r="N101" i="36"/>
  <c r="M93" i="36"/>
  <c r="L93" i="36"/>
  <c r="N93" i="36"/>
  <c r="N69" i="36"/>
  <c r="M69" i="36"/>
  <c r="V45" i="36"/>
  <c r="AY45" i="36" s="1"/>
  <c r="BB45" i="36" s="1"/>
  <c r="AA45" i="36"/>
  <c r="U45" i="36"/>
  <c r="N45" i="36"/>
  <c r="Y45" i="36"/>
  <c r="L45" i="36"/>
  <c r="AB45" i="36"/>
  <c r="S50" i="36"/>
  <c r="Q50" i="36"/>
  <c r="BA50" i="36" s="1"/>
  <c r="P50" i="36"/>
  <c r="Y50" i="36"/>
  <c r="W50" i="36"/>
  <c r="R50" i="36"/>
  <c r="N16" i="36"/>
  <c r="M16" i="36"/>
  <c r="AG16" i="36" s="1"/>
  <c r="L16" i="36"/>
  <c r="N33" i="36"/>
  <c r="L33" i="36"/>
  <c r="N80" i="36"/>
  <c r="L80" i="36"/>
  <c r="F13" i="36"/>
  <c r="G13" i="36" s="1"/>
  <c r="L17" i="36"/>
  <c r="Y96" i="36"/>
  <c r="Q119" i="36"/>
  <c r="BA119" i="36" s="1"/>
  <c r="BB119" i="36" s="1"/>
  <c r="Z50" i="36"/>
  <c r="AZ50" i="36" s="1"/>
  <c r="Z94" i="36"/>
  <c r="AZ94" i="36" s="1"/>
  <c r="BB94" i="36" s="1"/>
  <c r="W33" i="36"/>
  <c r="Y33" i="36"/>
  <c r="V16" i="36"/>
  <c r="AY16" i="36" s="1"/>
  <c r="F37" i="36"/>
  <c r="G37" i="36" s="1"/>
  <c r="Z59" i="36"/>
  <c r="AZ59" i="36" s="1"/>
  <c r="U59" i="36"/>
  <c r="AA59" i="36"/>
  <c r="W59" i="36"/>
  <c r="AB59" i="36"/>
  <c r="R59" i="36"/>
  <c r="AX129" i="36"/>
  <c r="F129" i="36"/>
  <c r="G129" i="36" s="1"/>
  <c r="AX65" i="36"/>
  <c r="F65" i="36"/>
  <c r="G65" i="36" s="1"/>
  <c r="U65" i="36" s="1"/>
  <c r="AH65" i="36"/>
  <c r="AG65" i="36"/>
  <c r="AX57" i="36"/>
  <c r="AH57" i="36"/>
  <c r="F57" i="36"/>
  <c r="G57" i="36" s="1"/>
  <c r="AX49" i="36"/>
  <c r="F49" i="36"/>
  <c r="G49" i="36" s="1"/>
  <c r="AH49" i="36"/>
  <c r="AB18" i="36"/>
  <c r="AA18" i="36"/>
  <c r="V18" i="36"/>
  <c r="AY18" i="36" s="1"/>
  <c r="Z18" i="36"/>
  <c r="AZ18" i="36" s="1"/>
  <c r="P18" i="36"/>
  <c r="S18" i="36"/>
  <c r="Y3" i="36"/>
  <c r="AA3" i="36"/>
  <c r="AU3" i="36"/>
  <c r="M10" i="36"/>
  <c r="AG10" i="36" s="1"/>
  <c r="L10" i="36"/>
  <c r="AG60" i="36"/>
  <c r="R119" i="36"/>
  <c r="U50" i="36"/>
  <c r="M119" i="36"/>
  <c r="M87" i="36"/>
  <c r="Z33" i="36"/>
  <c r="AZ33" i="36" s="1"/>
  <c r="BB33" i="36" s="1"/>
  <c r="S33" i="36"/>
  <c r="W16" i="36"/>
  <c r="AH21" i="36"/>
  <c r="AX128" i="36"/>
  <c r="F128" i="36"/>
  <c r="G128" i="36" s="1"/>
  <c r="L2" i="36"/>
  <c r="M2" i="36"/>
  <c r="U14" i="36"/>
  <c r="W14" i="36"/>
  <c r="L94" i="36"/>
  <c r="N94" i="36"/>
  <c r="V119" i="36"/>
  <c r="AY119" i="36" s="1"/>
  <c r="S119" i="36"/>
  <c r="L119" i="36"/>
  <c r="P119" i="36"/>
  <c r="M64" i="36"/>
  <c r="AG64" i="36" s="1"/>
  <c r="N64" i="36"/>
  <c r="N106" i="36"/>
  <c r="V39" i="36"/>
  <c r="AY39" i="36" s="1"/>
  <c r="R101" i="36"/>
  <c r="AB50" i="36"/>
  <c r="M88" i="36"/>
  <c r="F52" i="36"/>
  <c r="G52" i="36" s="1"/>
  <c r="P52" i="36" s="1"/>
  <c r="V53" i="36"/>
  <c r="AY53" i="36" s="1"/>
  <c r="W53" i="36"/>
  <c r="AB53" i="36"/>
  <c r="S53" i="36"/>
  <c r="R53" i="36"/>
  <c r="U53" i="36"/>
  <c r="Q53" i="36"/>
  <c r="BA53" i="36" s="1"/>
  <c r="BB53" i="36" s="1"/>
  <c r="Y53" i="36"/>
  <c r="AA53" i="36"/>
  <c r="AU30" i="36"/>
  <c r="Y30" i="36"/>
  <c r="N10" i="36"/>
  <c r="N48" i="36"/>
  <c r="Z16" i="36"/>
  <c r="AZ16" i="36" s="1"/>
  <c r="P16" i="36"/>
  <c r="Y16" i="36"/>
  <c r="AU16" i="36"/>
  <c r="AA16" i="36"/>
  <c r="S16" i="36"/>
  <c r="N18" i="36"/>
  <c r="L18" i="36"/>
  <c r="W117" i="36"/>
  <c r="AE117" i="36" a="1"/>
  <c r="AE117" i="36" s="1"/>
  <c r="V117" i="36"/>
  <c r="AY117" i="36" s="1"/>
  <c r="AA117" i="36"/>
  <c r="U117" i="36"/>
  <c r="P117" i="36"/>
  <c r="N82" i="36"/>
  <c r="M82" i="36"/>
  <c r="L82" i="36"/>
  <c r="L58" i="36"/>
  <c r="M58" i="36"/>
  <c r="AG58" i="36" s="1"/>
  <c r="L50" i="36"/>
  <c r="N50" i="36"/>
  <c r="M50" i="36"/>
  <c r="U93" i="36"/>
  <c r="AH25" i="36"/>
  <c r="AH33" i="36"/>
  <c r="F62" i="36"/>
  <c r="G62" i="36" s="1"/>
  <c r="F64" i="36"/>
  <c r="G64" i="36" s="1"/>
  <c r="AE64" i="36" s="1" a="1"/>
  <c r="AE64" i="36" s="1"/>
  <c r="AD64" i="36" s="1"/>
  <c r="AC64" i="36" s="1"/>
  <c r="AH17" i="36"/>
  <c r="F110" i="36"/>
  <c r="G110" i="36" s="1"/>
  <c r="M92" i="35"/>
  <c r="L92" i="35"/>
  <c r="N92" i="35"/>
  <c r="N30" i="35"/>
  <c r="L30" i="35"/>
  <c r="M30" i="35"/>
  <c r="M6" i="35"/>
  <c r="AG6" i="35" s="1"/>
  <c r="N6" i="35"/>
  <c r="L6" i="35"/>
  <c r="N107" i="35"/>
  <c r="M107" i="35"/>
  <c r="L107" i="35"/>
  <c r="P59" i="35"/>
  <c r="M59" i="35"/>
  <c r="N59" i="35"/>
  <c r="L59" i="35"/>
  <c r="S59" i="35"/>
  <c r="Q59" i="35"/>
  <c r="BA59" i="35" s="1"/>
  <c r="BB59" i="35" s="1"/>
  <c r="R59" i="35"/>
  <c r="N60" i="35"/>
  <c r="L60" i="35"/>
  <c r="M60" i="35"/>
  <c r="N22" i="35"/>
  <c r="M22" i="35"/>
  <c r="AG22" i="35" s="1"/>
  <c r="U22" i="35"/>
  <c r="AA22" i="35"/>
  <c r="Y22" i="35"/>
  <c r="V22" i="35"/>
  <c r="AY22" i="35" s="1"/>
  <c r="AB22" i="35"/>
  <c r="L22" i="35"/>
  <c r="L97" i="35"/>
  <c r="M97" i="35"/>
  <c r="N97" i="35"/>
  <c r="R21" i="35"/>
  <c r="Z21" i="35"/>
  <c r="AZ21" i="35" s="1"/>
  <c r="AB21" i="35"/>
  <c r="P21" i="35"/>
  <c r="V21" i="35"/>
  <c r="AY21" i="35" s="1"/>
  <c r="Q21" i="35"/>
  <c r="BA21" i="35" s="1"/>
  <c r="AA21" i="35"/>
  <c r="W21" i="35"/>
  <c r="AU21" i="35"/>
  <c r="U21" i="35"/>
  <c r="Y21" i="35"/>
  <c r="S21" i="35"/>
  <c r="N112" i="35"/>
  <c r="M112" i="35"/>
  <c r="L112" i="35"/>
  <c r="AE27" i="35" a="1"/>
  <c r="AE27" i="35" s="1"/>
  <c r="V27" i="35"/>
  <c r="AY27" i="35" s="1"/>
  <c r="AA27" i="35"/>
  <c r="P27" i="35"/>
  <c r="W27" i="35"/>
  <c r="Q27" i="35"/>
  <c r="BA27" i="35" s="1"/>
  <c r="U27" i="35"/>
  <c r="AB27" i="35"/>
  <c r="AU27" i="35"/>
  <c r="R27" i="35"/>
  <c r="Y27" i="35"/>
  <c r="S27" i="35"/>
  <c r="AE10" i="35" a="1"/>
  <c r="AE10" i="35" s="1"/>
  <c r="AU10" i="35"/>
  <c r="AA10" i="35"/>
  <c r="P10" i="35"/>
  <c r="Q10" i="35"/>
  <c r="BA10" i="35" s="1"/>
  <c r="BB10" i="35" s="1"/>
  <c r="Z10" i="35"/>
  <c r="AZ10" i="35" s="1"/>
  <c r="Y10" i="35"/>
  <c r="S10" i="35"/>
  <c r="W10" i="35"/>
  <c r="R10" i="35"/>
  <c r="U10" i="35"/>
  <c r="V10" i="35"/>
  <c r="AY10" i="35" s="1"/>
  <c r="AB10" i="35"/>
  <c r="Q5" i="35"/>
  <c r="BA5" i="35" s="1"/>
  <c r="AU5" i="35"/>
  <c r="Z5" i="35"/>
  <c r="AZ5" i="35" s="1"/>
  <c r="AA5" i="35"/>
  <c r="W5" i="35"/>
  <c r="S5" i="35"/>
  <c r="AB5" i="35"/>
  <c r="U5" i="35"/>
  <c r="Y5" i="35"/>
  <c r="V5" i="35"/>
  <c r="AY5" i="35" s="1"/>
  <c r="R5" i="35"/>
  <c r="P5" i="35"/>
  <c r="Y48" i="35"/>
  <c r="AU48" i="35"/>
  <c r="V48" i="35"/>
  <c r="AY48" i="35" s="1"/>
  <c r="M84" i="35"/>
  <c r="L84" i="35"/>
  <c r="R57" i="35"/>
  <c r="AB57" i="35"/>
  <c r="AH9" i="35"/>
  <c r="S46" i="35"/>
  <c r="AB15" i="35"/>
  <c r="N121" i="35"/>
  <c r="U114" i="35"/>
  <c r="N114" i="35"/>
  <c r="M46" i="35"/>
  <c r="AE48" i="35" a="1"/>
  <c r="AE48" i="35" s="1"/>
  <c r="AU32" i="35"/>
  <c r="Y32" i="35"/>
  <c r="S32" i="35"/>
  <c r="AB32" i="35"/>
  <c r="AA32" i="35"/>
  <c r="M53" i="35"/>
  <c r="AG53" i="35" s="1"/>
  <c r="M48" i="35"/>
  <c r="L48" i="35"/>
  <c r="AU50" i="35"/>
  <c r="AB50" i="35"/>
  <c r="Z50" i="35"/>
  <c r="AZ50" i="35" s="1"/>
  <c r="Q50" i="35"/>
  <c r="BA50" i="35" s="1"/>
  <c r="AX29" i="35"/>
  <c r="F29" i="35"/>
  <c r="G29" i="35" s="1"/>
  <c r="AX8" i="35"/>
  <c r="F8" i="35"/>
  <c r="G8" i="35" s="1"/>
  <c r="V8" i="35" s="1"/>
  <c r="AY8" i="35" s="1"/>
  <c r="M128" i="35"/>
  <c r="L128" i="35"/>
  <c r="N75" i="35"/>
  <c r="M75" i="35"/>
  <c r="L29" i="35"/>
  <c r="M29" i="35"/>
  <c r="N21" i="35"/>
  <c r="M21" i="35"/>
  <c r="AG21" i="35" s="1"/>
  <c r="L5" i="35"/>
  <c r="M5" i="35"/>
  <c r="AG5" i="35" s="1"/>
  <c r="Y57" i="35"/>
  <c r="AU57" i="35"/>
  <c r="AH21" i="35"/>
  <c r="P64" i="35"/>
  <c r="U64" i="35"/>
  <c r="P89" i="35"/>
  <c r="AB89" i="35"/>
  <c r="AE111" i="35" a="1"/>
  <c r="AE111" i="35" s="1"/>
  <c r="Q76" i="35"/>
  <c r="BA76" i="35" s="1"/>
  <c r="BB76" i="35" s="1"/>
  <c r="AA94" i="35"/>
  <c r="AB94" i="35"/>
  <c r="R32" i="35"/>
  <c r="W73" i="35"/>
  <c r="S94" i="35"/>
  <c r="M89" i="35"/>
  <c r="N65" i="35"/>
  <c r="Z48" i="35"/>
  <c r="AZ48" i="35" s="1"/>
  <c r="L44" i="35"/>
  <c r="N11" i="35"/>
  <c r="N3" i="35"/>
  <c r="V2" i="35"/>
  <c r="AY2" i="35" s="1"/>
  <c r="Q2" i="35"/>
  <c r="BA2" i="35" s="1"/>
  <c r="Q22" i="35"/>
  <c r="BA22" i="35" s="1"/>
  <c r="Z22" i="35"/>
  <c r="AZ22" i="35" s="1"/>
  <c r="BB22" i="35" s="1"/>
  <c r="W22" i="35"/>
  <c r="P22" i="35"/>
  <c r="AS71" i="35"/>
  <c r="AF71" i="35" s="1"/>
  <c r="V71" i="35"/>
  <c r="AY71" i="35" s="1"/>
  <c r="R71" i="35"/>
  <c r="Q71" i="35"/>
  <c r="BA71" i="35" s="1"/>
  <c r="AH49" i="35"/>
  <c r="AX36" i="35"/>
  <c r="F36" i="35"/>
  <c r="G36" i="35" s="1"/>
  <c r="AX28" i="35"/>
  <c r="AH28" i="35"/>
  <c r="AH14" i="35"/>
  <c r="L127" i="35"/>
  <c r="M127" i="35"/>
  <c r="M20" i="35"/>
  <c r="L20" i="35"/>
  <c r="S57" i="35"/>
  <c r="V57" i="35"/>
  <c r="AY57" i="35" s="1"/>
  <c r="P94" i="35"/>
  <c r="Z94" i="35"/>
  <c r="AZ94" i="35" s="1"/>
  <c r="AE15" i="35" a="1"/>
  <c r="AE15" i="35" s="1"/>
  <c r="R50" i="35"/>
  <c r="W32" i="35"/>
  <c r="W53" i="35"/>
  <c r="P48" i="35"/>
  <c r="N5" i="35"/>
  <c r="N84" i="35"/>
  <c r="Z35" i="35"/>
  <c r="AZ35" i="35" s="1"/>
  <c r="Y35" i="35"/>
  <c r="P35" i="35"/>
  <c r="W35" i="35"/>
  <c r="M39" i="35"/>
  <c r="AG39" i="35" s="1"/>
  <c r="N39" i="35"/>
  <c r="L39" i="35"/>
  <c r="AX128" i="35"/>
  <c r="F128" i="35"/>
  <c r="G128" i="35" s="1"/>
  <c r="Y128" i="35" s="1"/>
  <c r="AX112" i="35"/>
  <c r="F112" i="35"/>
  <c r="G112" i="35" s="1"/>
  <c r="Y112" i="35" s="1"/>
  <c r="AX56" i="35"/>
  <c r="F56" i="35"/>
  <c r="G56" i="35" s="1"/>
  <c r="AX43" i="35"/>
  <c r="F43" i="35"/>
  <c r="G43" i="35" s="1"/>
  <c r="N126" i="35"/>
  <c r="M126" i="35"/>
  <c r="M81" i="35"/>
  <c r="N81" i="35"/>
  <c r="L81" i="35"/>
  <c r="M27" i="35"/>
  <c r="N27" i="35"/>
  <c r="Z57" i="35"/>
  <c r="AZ57" i="35" s="1"/>
  <c r="AH8" i="35"/>
  <c r="AA64" i="35"/>
  <c r="AA89" i="35"/>
  <c r="Q89" i="35"/>
  <c r="BA89" i="35" s="1"/>
  <c r="S111" i="35"/>
  <c r="R111" i="35"/>
  <c r="Q94" i="35"/>
  <c r="BA94" i="35" s="1"/>
  <c r="BB94" i="35" s="1"/>
  <c r="S50" i="35"/>
  <c r="P32" i="35"/>
  <c r="V114" i="35"/>
  <c r="AY114" i="35" s="1"/>
  <c r="F88" i="35"/>
  <c r="G88" i="35" s="1"/>
  <c r="Q88" i="35" s="1"/>
  <c r="BA88" i="35" s="1"/>
  <c r="AA48" i="35"/>
  <c r="U20" i="35"/>
  <c r="P20" i="35"/>
  <c r="AB35" i="35"/>
  <c r="L19" i="35"/>
  <c r="F14" i="35"/>
  <c r="G14" i="35" s="1"/>
  <c r="Q14" i="35" s="1"/>
  <c r="BA14" i="35" s="1"/>
  <c r="BB14" i="35" s="1"/>
  <c r="AB114" i="35"/>
  <c r="L21" i="35"/>
  <c r="AU13" i="35"/>
  <c r="AV82" i="35" s="1"/>
  <c r="AE13" i="35" a="1"/>
  <c r="AE13" i="35" s="1"/>
  <c r="Z13" i="35"/>
  <c r="AZ13" i="35" s="1"/>
  <c r="M35" i="35"/>
  <c r="AG35" i="35" s="1"/>
  <c r="L35" i="35"/>
  <c r="AB42" i="35"/>
  <c r="AU42" i="35"/>
  <c r="Z42" i="35"/>
  <c r="AZ42" i="35" s="1"/>
  <c r="AE42" i="35" a="1"/>
  <c r="AE42" i="35" s="1"/>
  <c r="U62" i="35"/>
  <c r="P62" i="35"/>
  <c r="R62" i="35"/>
  <c r="AE62" i="35" a="1"/>
  <c r="AE62" i="35" s="1"/>
  <c r="N67" i="35"/>
  <c r="N125" i="35"/>
  <c r="M125" i="35"/>
  <c r="L125" i="35"/>
  <c r="AX79" i="35"/>
  <c r="F79" i="35"/>
  <c r="G79" i="35" s="1"/>
  <c r="AX26" i="35"/>
  <c r="F26" i="35"/>
  <c r="G26" i="35" s="1"/>
  <c r="AX19" i="35"/>
  <c r="F19" i="35"/>
  <c r="G19" i="35" s="1"/>
  <c r="N80" i="35"/>
  <c r="M80" i="35"/>
  <c r="L80" i="35"/>
  <c r="N49" i="35"/>
  <c r="L49" i="35"/>
  <c r="AA15" i="35"/>
  <c r="Y15" i="35"/>
  <c r="W15" i="35"/>
  <c r="L68" i="35"/>
  <c r="N68" i="35"/>
  <c r="W57" i="35"/>
  <c r="AH15" i="35"/>
  <c r="Z64" i="35"/>
  <c r="AZ64" i="35" s="1"/>
  <c r="U89" i="35"/>
  <c r="W111" i="35"/>
  <c r="Q111" i="35"/>
  <c r="BA111" i="35" s="1"/>
  <c r="BB111" i="35" s="1"/>
  <c r="R76" i="35"/>
  <c r="AE94" i="35" a="1"/>
  <c r="AE94" i="35" s="1"/>
  <c r="V15" i="35"/>
  <c r="AY15" i="35" s="1"/>
  <c r="U50" i="35"/>
  <c r="Z32" i="35"/>
  <c r="AZ32" i="35" s="1"/>
  <c r="M121" i="35"/>
  <c r="L106" i="35"/>
  <c r="L65" i="35"/>
  <c r="N48" i="35"/>
  <c r="Y53" i="35"/>
  <c r="F49" i="35"/>
  <c r="G49" i="35" s="1"/>
  <c r="M45" i="35"/>
  <c r="Q48" i="35"/>
  <c r="BA48" i="35" s="1"/>
  <c r="W48" i="35"/>
  <c r="AE28" i="35" a="1"/>
  <c r="AE28" i="35" s="1"/>
  <c r="U28" i="35"/>
  <c r="AU28" i="35"/>
  <c r="AV24" i="35" s="1"/>
  <c r="S35" i="35"/>
  <c r="S11" i="35"/>
  <c r="Q11" i="35"/>
  <c r="BA11" i="35" s="1"/>
  <c r="Y11" i="35"/>
  <c r="V55" i="35"/>
  <c r="AY55" i="35" s="1"/>
  <c r="BB55" i="35" s="1"/>
  <c r="P55" i="35"/>
  <c r="W55" i="35"/>
  <c r="Z55" i="35"/>
  <c r="AZ55" i="35" s="1"/>
  <c r="S55" i="35"/>
  <c r="Y55" i="35"/>
  <c r="L64" i="35"/>
  <c r="AE92" i="35" a="1"/>
  <c r="AE92" i="35" s="1"/>
  <c r="Y92" i="35"/>
  <c r="P92" i="35"/>
  <c r="F96" i="35"/>
  <c r="G96" i="35" s="1"/>
  <c r="Y96" i="35" s="1"/>
  <c r="AX86" i="35"/>
  <c r="F86" i="35"/>
  <c r="G86" i="35" s="1"/>
  <c r="AX78" i="35"/>
  <c r="F78" i="35"/>
  <c r="G78" i="35" s="1"/>
  <c r="AX41" i="35"/>
  <c r="F41" i="35"/>
  <c r="G41" i="35" s="1"/>
  <c r="R18" i="35"/>
  <c r="AU18" i="35"/>
  <c r="AV53" i="35" s="1"/>
  <c r="S12" i="35"/>
  <c r="Q12" i="35"/>
  <c r="BA12" i="35" s="1"/>
  <c r="R12" i="35"/>
  <c r="AA12" i="35"/>
  <c r="Y12" i="35"/>
  <c r="N51" i="35"/>
  <c r="L51" i="35"/>
  <c r="L37" i="35"/>
  <c r="M37" i="35"/>
  <c r="AG37" i="35" s="1"/>
  <c r="P57" i="35"/>
  <c r="N76" i="35"/>
  <c r="S64" i="35"/>
  <c r="S89" i="35"/>
  <c r="U111" i="35"/>
  <c r="AA111" i="35"/>
  <c r="U94" i="35"/>
  <c r="AU15" i="35"/>
  <c r="R83" i="35"/>
  <c r="V50" i="35"/>
  <c r="AY50" i="35" s="1"/>
  <c r="Q32" i="35"/>
  <c r="BA32" i="35" s="1"/>
  <c r="BB32" i="35" s="1"/>
  <c r="N128" i="35"/>
  <c r="AA114" i="35"/>
  <c r="F44" i="35"/>
  <c r="G44" i="35" s="1"/>
  <c r="U44" i="35" s="1"/>
  <c r="Z53" i="35"/>
  <c r="AZ53" i="35" s="1"/>
  <c r="R48" i="35"/>
  <c r="L45" i="35"/>
  <c r="AB48" i="35"/>
  <c r="L36" i="35"/>
  <c r="U35" i="35"/>
  <c r="N29" i="35"/>
  <c r="L27" i="35"/>
  <c r="AG8" i="35"/>
  <c r="L11" i="35"/>
  <c r="AH64" i="35"/>
  <c r="Q70" i="35"/>
  <c r="BA70" i="35" s="1"/>
  <c r="R70" i="35"/>
  <c r="M94" i="35"/>
  <c r="L94" i="35"/>
  <c r="Z114" i="35"/>
  <c r="AZ114" i="35" s="1"/>
  <c r="BB114" i="35" s="1"/>
  <c r="P114" i="35"/>
  <c r="Y114" i="35"/>
  <c r="AX93" i="35"/>
  <c r="F93" i="35"/>
  <c r="G93" i="35" s="1"/>
  <c r="AX77" i="35"/>
  <c r="F77" i="35"/>
  <c r="G77" i="35" s="1"/>
  <c r="R53" i="35"/>
  <c r="U53" i="35"/>
  <c r="AU53" i="35"/>
  <c r="AB53" i="35"/>
  <c r="N46" i="35"/>
  <c r="L46" i="35"/>
  <c r="AH44" i="35"/>
  <c r="L76" i="35"/>
  <c r="Y64" i="35"/>
  <c r="AU64" i="35"/>
  <c r="AV63" i="35" s="1"/>
  <c r="V89" i="35"/>
  <c r="AY89" i="35" s="1"/>
  <c r="Y111" i="35"/>
  <c r="Q15" i="35"/>
  <c r="BA15" i="35" s="1"/>
  <c r="Y50" i="35"/>
  <c r="U32" i="35"/>
  <c r="F120" i="35"/>
  <c r="G120" i="35" s="1"/>
  <c r="L91" i="35"/>
  <c r="L52" i="35"/>
  <c r="S48" i="35"/>
  <c r="V35" i="35"/>
  <c r="AY35" i="35" s="1"/>
  <c r="R11" i="35"/>
  <c r="Q46" i="35"/>
  <c r="BA46" i="35" s="1"/>
  <c r="R46" i="35"/>
  <c r="AA46" i="35"/>
  <c r="P46" i="35"/>
  <c r="N103" i="35"/>
  <c r="M103" i="35"/>
  <c r="L103" i="35"/>
  <c r="AG54" i="35"/>
  <c r="F124" i="35"/>
  <c r="G124" i="35" s="1"/>
  <c r="AH10" i="35"/>
  <c r="Q16" i="35"/>
  <c r="BA16" i="35" s="1"/>
  <c r="Z29" i="34"/>
  <c r="AZ29" i="34" s="1"/>
  <c r="AU29" i="34"/>
  <c r="Y29" i="34"/>
  <c r="S29" i="34"/>
  <c r="W29" i="34"/>
  <c r="AB29" i="34"/>
  <c r="U29" i="34"/>
  <c r="R29" i="34"/>
  <c r="V29" i="34"/>
  <c r="AY29" i="34" s="1"/>
  <c r="Q29" i="34"/>
  <c r="BA29" i="34" s="1"/>
  <c r="P29" i="34"/>
  <c r="AA29" i="34"/>
  <c r="L3" i="34"/>
  <c r="M3" i="34"/>
  <c r="V3" i="34"/>
  <c r="AY3" i="34" s="1"/>
  <c r="Q3" i="34"/>
  <c r="BA3" i="34" s="1"/>
  <c r="BB3" i="34" s="1"/>
  <c r="R3" i="34"/>
  <c r="N3" i="34"/>
  <c r="P3" i="34"/>
  <c r="Y126" i="34"/>
  <c r="Q126" i="34"/>
  <c r="BA126" i="34" s="1"/>
  <c r="S126" i="34"/>
  <c r="U126" i="34"/>
  <c r="W126" i="34"/>
  <c r="AA126" i="34"/>
  <c r="Z126" i="34"/>
  <c r="AZ126" i="34" s="1"/>
  <c r="V126" i="34"/>
  <c r="AY126" i="34" s="1"/>
  <c r="AS126" i="34"/>
  <c r="AF126" i="34" s="1"/>
  <c r="AB126" i="34"/>
  <c r="R126" i="34"/>
  <c r="P126" i="34"/>
  <c r="N119" i="34"/>
  <c r="M119" i="34"/>
  <c r="L119" i="34"/>
  <c r="S72" i="34"/>
  <c r="N72" i="34"/>
  <c r="R72" i="34"/>
  <c r="P72" i="34"/>
  <c r="L72" i="34"/>
  <c r="M72" i="34"/>
  <c r="Q72" i="34"/>
  <c r="BA72" i="34" s="1"/>
  <c r="BB72" i="34" s="1"/>
  <c r="V72" i="34"/>
  <c r="AY72" i="34" s="1"/>
  <c r="N64" i="34"/>
  <c r="M64" i="34"/>
  <c r="AG64" i="34" s="1"/>
  <c r="L64" i="34"/>
  <c r="L94" i="34"/>
  <c r="N94" i="34"/>
  <c r="M94" i="34"/>
  <c r="N92" i="34"/>
  <c r="M92" i="34"/>
  <c r="R112" i="34"/>
  <c r="Y112" i="34"/>
  <c r="P112" i="34"/>
  <c r="AA112" i="34"/>
  <c r="W112" i="34"/>
  <c r="Z112" i="34"/>
  <c r="AZ112" i="34" s="1"/>
  <c r="V61" i="34"/>
  <c r="AY61" i="34" s="1"/>
  <c r="U61" i="34"/>
  <c r="R123" i="34"/>
  <c r="Z65" i="34"/>
  <c r="AZ65" i="34" s="1"/>
  <c r="AU47" i="34"/>
  <c r="AV117" i="34" s="1"/>
  <c r="AA80" i="34"/>
  <c r="AA108" i="34"/>
  <c r="R20" i="34"/>
  <c r="AB112" i="34"/>
  <c r="Z90" i="34"/>
  <c r="AZ90" i="34" s="1"/>
  <c r="Q91" i="34"/>
  <c r="BA91" i="34" s="1"/>
  <c r="AS91" i="34"/>
  <c r="AF91" i="34" s="1"/>
  <c r="V91" i="34"/>
  <c r="AY91" i="34" s="1"/>
  <c r="W91" i="34"/>
  <c r="Z91" i="34"/>
  <c r="AZ91" i="34" s="1"/>
  <c r="Y91" i="34"/>
  <c r="S91" i="34"/>
  <c r="N18" i="34"/>
  <c r="N24" i="34"/>
  <c r="M24" i="34"/>
  <c r="L24" i="34"/>
  <c r="M78" i="34"/>
  <c r="L78" i="34"/>
  <c r="N78" i="34"/>
  <c r="M80" i="34"/>
  <c r="N80" i="34"/>
  <c r="L80" i="34"/>
  <c r="Z86" i="34"/>
  <c r="AZ86" i="34" s="1"/>
  <c r="P86" i="34"/>
  <c r="W86" i="34"/>
  <c r="Y86" i="34"/>
  <c r="U86" i="34"/>
  <c r="AB86" i="34"/>
  <c r="AX62" i="34"/>
  <c r="AH62" i="34"/>
  <c r="F62" i="34"/>
  <c r="G62" i="34" s="1"/>
  <c r="AX46" i="34"/>
  <c r="F46" i="34"/>
  <c r="G46" i="34" s="1"/>
  <c r="AH46" i="34"/>
  <c r="AX30" i="34"/>
  <c r="AH30" i="34"/>
  <c r="AX22" i="34"/>
  <c r="AH22" i="34"/>
  <c r="N127" i="34"/>
  <c r="M127" i="34"/>
  <c r="L111" i="34"/>
  <c r="M111" i="34"/>
  <c r="N41" i="34"/>
  <c r="M41" i="34"/>
  <c r="L41" i="34"/>
  <c r="N25" i="34"/>
  <c r="M25" i="34"/>
  <c r="L25" i="34"/>
  <c r="N10" i="34"/>
  <c r="M10" i="34"/>
  <c r="AG10" i="34" s="1"/>
  <c r="L10" i="34"/>
  <c r="L96" i="34"/>
  <c r="N96" i="34"/>
  <c r="M96" i="34"/>
  <c r="W127" i="34"/>
  <c r="V123" i="34"/>
  <c r="AY123" i="34" s="1"/>
  <c r="BB123" i="34" s="1"/>
  <c r="V34" i="34"/>
  <c r="AY34" i="34" s="1"/>
  <c r="M9" i="34"/>
  <c r="U47" i="34"/>
  <c r="M33" i="34"/>
  <c r="AG33" i="34" s="1"/>
  <c r="R108" i="34"/>
  <c r="U91" i="34"/>
  <c r="M103" i="34"/>
  <c r="AU20" i="34"/>
  <c r="U112" i="34"/>
  <c r="N111" i="34"/>
  <c r="U101" i="34"/>
  <c r="Y101" i="34"/>
  <c r="S101" i="34"/>
  <c r="Z101" i="34"/>
  <c r="AZ101" i="34" s="1"/>
  <c r="AB101" i="34"/>
  <c r="R101" i="34"/>
  <c r="AA101" i="34"/>
  <c r="L36" i="34"/>
  <c r="AA38" i="34"/>
  <c r="Z3" i="34"/>
  <c r="AZ3" i="34" s="1"/>
  <c r="AB3" i="34"/>
  <c r="S3" i="34"/>
  <c r="AX93" i="34"/>
  <c r="F93" i="34"/>
  <c r="G93" i="34" s="1"/>
  <c r="AX85" i="34"/>
  <c r="F85" i="34"/>
  <c r="G85" i="34" s="1"/>
  <c r="U85" i="34" s="1"/>
  <c r="AX77" i="34"/>
  <c r="F77" i="34"/>
  <c r="G77" i="34" s="1"/>
  <c r="AX69" i="34"/>
  <c r="F69" i="34"/>
  <c r="G69" i="34" s="1"/>
  <c r="AX53" i="34"/>
  <c r="AH53" i="34"/>
  <c r="F53" i="34"/>
  <c r="G53" i="34" s="1"/>
  <c r="AX45" i="34"/>
  <c r="AH45" i="34"/>
  <c r="AX37" i="34"/>
  <c r="AH37" i="34"/>
  <c r="AX13" i="34"/>
  <c r="F13" i="34"/>
  <c r="G13" i="34" s="1"/>
  <c r="AX6" i="34"/>
  <c r="AH6" i="34"/>
  <c r="F6" i="34"/>
  <c r="G6" i="34" s="1"/>
  <c r="N126" i="34"/>
  <c r="M126" i="34"/>
  <c r="L126" i="34"/>
  <c r="M87" i="34"/>
  <c r="P87" i="34"/>
  <c r="L79" i="34"/>
  <c r="N79" i="34"/>
  <c r="L63" i="34"/>
  <c r="M63" i="34"/>
  <c r="AG63" i="34" s="1"/>
  <c r="N63" i="34"/>
  <c r="N32" i="34"/>
  <c r="M32" i="34"/>
  <c r="AG32" i="34" s="1"/>
  <c r="Z11" i="34"/>
  <c r="AZ11" i="34" s="1"/>
  <c r="V11" i="34"/>
  <c r="AY11" i="34" s="1"/>
  <c r="Y11" i="34"/>
  <c r="U11" i="34"/>
  <c r="S80" i="34"/>
  <c r="P80" i="34"/>
  <c r="W80" i="34"/>
  <c r="V80" i="34"/>
  <c r="AY80" i="34" s="1"/>
  <c r="M57" i="34"/>
  <c r="N57" i="34"/>
  <c r="L57" i="34"/>
  <c r="M34" i="34"/>
  <c r="L34" i="34"/>
  <c r="AB127" i="34"/>
  <c r="Z127" i="34"/>
  <c r="AZ127" i="34" s="1"/>
  <c r="BB127" i="34" s="1"/>
  <c r="U123" i="34"/>
  <c r="S34" i="34"/>
  <c r="AB47" i="34"/>
  <c r="N33" i="34"/>
  <c r="AA95" i="34"/>
  <c r="F94" i="34"/>
  <c r="G94" i="34" s="1"/>
  <c r="U94" i="34" s="1"/>
  <c r="AB91" i="34"/>
  <c r="N103" i="34"/>
  <c r="S20" i="34"/>
  <c r="V112" i="34"/>
  <c r="AY112" i="34" s="1"/>
  <c r="V86" i="34"/>
  <c r="AY86" i="34" s="1"/>
  <c r="R47" i="34"/>
  <c r="Z66" i="34"/>
  <c r="AZ66" i="34" s="1"/>
  <c r="W66" i="34"/>
  <c r="AA66" i="34"/>
  <c r="Y66" i="34"/>
  <c r="U66" i="34"/>
  <c r="F54" i="34"/>
  <c r="G54" i="34" s="1"/>
  <c r="M36" i="34"/>
  <c r="M11" i="34"/>
  <c r="AG11" i="34" s="1"/>
  <c r="AB11" i="34"/>
  <c r="M61" i="34"/>
  <c r="AG61" i="34" s="1"/>
  <c r="N61" i="34"/>
  <c r="L61" i="34"/>
  <c r="AX116" i="34"/>
  <c r="F116" i="34"/>
  <c r="G116" i="34" s="1"/>
  <c r="AX100" i="34"/>
  <c r="F100" i="34"/>
  <c r="G100" i="34" s="1"/>
  <c r="S100" i="34" s="1"/>
  <c r="AX60" i="34"/>
  <c r="AH60" i="34"/>
  <c r="F60" i="34"/>
  <c r="G60" i="34" s="1"/>
  <c r="R60" i="34" s="1"/>
  <c r="AX52" i="34"/>
  <c r="AH52" i="34"/>
  <c r="F52" i="34"/>
  <c r="G52" i="34" s="1"/>
  <c r="AX44" i="34"/>
  <c r="F44" i="34"/>
  <c r="G44" i="34" s="1"/>
  <c r="Z44" i="34" s="1"/>
  <c r="AZ44" i="34" s="1"/>
  <c r="AH44" i="34"/>
  <c r="AX28" i="34"/>
  <c r="F28" i="34"/>
  <c r="G28" i="34" s="1"/>
  <c r="Y28" i="34" s="1"/>
  <c r="AX20" i="34"/>
  <c r="AH20" i="34"/>
  <c r="AX5" i="34"/>
  <c r="AH5" i="34"/>
  <c r="F5" i="34"/>
  <c r="G5" i="34" s="1"/>
  <c r="N125" i="34"/>
  <c r="M125" i="34"/>
  <c r="M93" i="34"/>
  <c r="N93" i="34"/>
  <c r="L93" i="34"/>
  <c r="Z110" i="34"/>
  <c r="AZ110" i="34" s="1"/>
  <c r="P110" i="34"/>
  <c r="M115" i="34"/>
  <c r="L115" i="34"/>
  <c r="P47" i="34"/>
  <c r="AA47" i="34"/>
  <c r="Z47" i="34"/>
  <c r="AZ47" i="34" s="1"/>
  <c r="Y47" i="34"/>
  <c r="V47" i="34"/>
  <c r="AY47" i="34" s="1"/>
  <c r="S123" i="34"/>
  <c r="U80" i="34"/>
  <c r="V95" i="34"/>
  <c r="AY95" i="34" s="1"/>
  <c r="Q86" i="34"/>
  <c r="BA86" i="34" s="1"/>
  <c r="L73" i="34"/>
  <c r="AH54" i="34"/>
  <c r="S9" i="34"/>
  <c r="Y95" i="34"/>
  <c r="M20" i="34"/>
  <c r="N20" i="34"/>
  <c r="L20" i="34"/>
  <c r="F68" i="34"/>
  <c r="G68" i="34" s="1"/>
  <c r="F102" i="34"/>
  <c r="G102" i="34" s="1"/>
  <c r="N128" i="34"/>
  <c r="V128" i="34"/>
  <c r="AY128" i="34" s="1"/>
  <c r="U128" i="34"/>
  <c r="AB128" i="34"/>
  <c r="N6" i="34"/>
  <c r="L6" i="34"/>
  <c r="L7" i="34"/>
  <c r="M7" i="34"/>
  <c r="N7" i="34"/>
  <c r="AB20" i="34"/>
  <c r="AA20" i="34"/>
  <c r="P20" i="34"/>
  <c r="Z20" i="34"/>
  <c r="AZ20" i="34" s="1"/>
  <c r="V20" i="34"/>
  <c r="AY20" i="34" s="1"/>
  <c r="Q20" i="34"/>
  <c r="BA20" i="34" s="1"/>
  <c r="BB20" i="34" s="1"/>
  <c r="U20" i="34"/>
  <c r="AE20" i="34" a="1"/>
  <c r="AE20" i="34" s="1"/>
  <c r="W20" i="34"/>
  <c r="W90" i="34"/>
  <c r="M81" i="34"/>
  <c r="N81" i="34"/>
  <c r="L81" i="34"/>
  <c r="M65" i="34"/>
  <c r="AG65" i="34" s="1"/>
  <c r="N65" i="34"/>
  <c r="L65" i="34"/>
  <c r="M42" i="34"/>
  <c r="AG42" i="34" s="1"/>
  <c r="L42" i="34"/>
  <c r="N42" i="34"/>
  <c r="U127" i="34"/>
  <c r="AA127" i="34"/>
  <c r="Y123" i="34"/>
  <c r="N50" i="34"/>
  <c r="AB80" i="34"/>
  <c r="P91" i="34"/>
  <c r="L127" i="34"/>
  <c r="R110" i="34"/>
  <c r="N95" i="34"/>
  <c r="AA86" i="34"/>
  <c r="F78" i="34"/>
  <c r="G78" i="34" s="1"/>
  <c r="N73" i="34"/>
  <c r="L50" i="34"/>
  <c r="AE9" i="34" a="1"/>
  <c r="AE9" i="34" s="1"/>
  <c r="Y9" i="34"/>
  <c r="AU9" i="34"/>
  <c r="W9" i="34"/>
  <c r="AB9" i="34"/>
  <c r="AA9" i="34"/>
  <c r="R9" i="34"/>
  <c r="N52" i="34"/>
  <c r="M52" i="34"/>
  <c r="L52" i="34"/>
  <c r="L91" i="34"/>
  <c r="M91" i="34"/>
  <c r="N53" i="34"/>
  <c r="M53" i="34"/>
  <c r="L53" i="34"/>
  <c r="N13" i="34"/>
  <c r="M13" i="34"/>
  <c r="AG13" i="34" s="1"/>
  <c r="L13" i="34"/>
  <c r="S108" i="34"/>
  <c r="AS108" i="34"/>
  <c r="AF108" i="34" s="1"/>
  <c r="P108" i="34"/>
  <c r="Y108" i="34"/>
  <c r="AB108" i="34"/>
  <c r="V108" i="34"/>
  <c r="AY108" i="34" s="1"/>
  <c r="Z108" i="34"/>
  <c r="AZ108" i="34" s="1"/>
  <c r="L92" i="34"/>
  <c r="AS110" i="34"/>
  <c r="AF110" i="34" s="1"/>
  <c r="U38" i="34"/>
  <c r="Y127" i="34"/>
  <c r="R34" i="34"/>
  <c r="M88" i="34"/>
  <c r="Y80" i="34"/>
  <c r="AS112" i="34"/>
  <c r="AF112" i="34" s="1"/>
  <c r="R91" i="34"/>
  <c r="U108" i="34"/>
  <c r="R129" i="34"/>
  <c r="Q129" i="34"/>
  <c r="BA129" i="34" s="1"/>
  <c r="W129" i="34"/>
  <c r="AS129" i="34"/>
  <c r="AF129" i="34" s="1"/>
  <c r="U95" i="34"/>
  <c r="R86" i="34"/>
  <c r="Q47" i="34"/>
  <c r="BA47" i="34" s="1"/>
  <c r="N11" i="34"/>
  <c r="R55" i="34"/>
  <c r="Q55" i="34"/>
  <c r="BA55" i="34" s="1"/>
  <c r="BB55" i="34" s="1"/>
  <c r="AA39" i="34"/>
  <c r="M114" i="34"/>
  <c r="P95" i="34"/>
  <c r="M89" i="34"/>
  <c r="U87" i="34"/>
  <c r="AH63" i="34"/>
  <c r="R83" i="34"/>
  <c r="U83" i="34"/>
  <c r="L47" i="34"/>
  <c r="AB31" i="34"/>
  <c r="L43" i="34"/>
  <c r="P19" i="34"/>
  <c r="F25" i="34"/>
  <c r="G25" i="34" s="1"/>
  <c r="M2" i="34"/>
  <c r="S19" i="34"/>
  <c r="U55" i="34"/>
  <c r="AU39" i="34"/>
  <c r="N114" i="34"/>
  <c r="Z95" i="34"/>
  <c r="AZ95" i="34" s="1"/>
  <c r="L97" i="34"/>
  <c r="V87" i="34"/>
  <c r="AY87" i="34" s="1"/>
  <c r="V83" i="34"/>
  <c r="AY83" i="34" s="1"/>
  <c r="Q49" i="34"/>
  <c r="BA49" i="34" s="1"/>
  <c r="V19" i="34"/>
  <c r="AY19" i="34" s="1"/>
  <c r="M5" i="34"/>
  <c r="AH65" i="34"/>
  <c r="Q19" i="34"/>
  <c r="BA19" i="34" s="1"/>
  <c r="BB19" i="34" s="1"/>
  <c r="F79" i="34"/>
  <c r="G79" i="34" s="1"/>
  <c r="AG46" i="34"/>
  <c r="F121" i="34"/>
  <c r="G121" i="34" s="1"/>
  <c r="AB95" i="34"/>
  <c r="N104" i="34"/>
  <c r="Y87" i="34"/>
  <c r="AG31" i="34"/>
  <c r="M21" i="34"/>
  <c r="F103" i="34"/>
  <c r="G103" i="34" s="1"/>
  <c r="N113" i="33"/>
  <c r="M113" i="33"/>
  <c r="L113" i="33"/>
  <c r="N35" i="33"/>
  <c r="L35" i="33"/>
  <c r="M35" i="33"/>
  <c r="AG35" i="33" s="1"/>
  <c r="M96" i="33"/>
  <c r="N96" i="33"/>
  <c r="L96" i="33"/>
  <c r="L33" i="33"/>
  <c r="N33" i="33"/>
  <c r="M33" i="33"/>
  <c r="N106" i="33"/>
  <c r="M106" i="33"/>
  <c r="AX125" i="33"/>
  <c r="F125" i="33"/>
  <c r="G125" i="33" s="1"/>
  <c r="AG23" i="33"/>
  <c r="AU13" i="33"/>
  <c r="AB57" i="33"/>
  <c r="Z7" i="33"/>
  <c r="AZ7" i="33" s="1"/>
  <c r="W7" i="33"/>
  <c r="W8" i="33"/>
  <c r="V11" i="33"/>
  <c r="AY11" i="33" s="1"/>
  <c r="F102" i="33"/>
  <c r="G102" i="33" s="1"/>
  <c r="V82" i="33"/>
  <c r="AY82" i="33" s="1"/>
  <c r="P13" i="33"/>
  <c r="W4" i="33"/>
  <c r="L8" i="33"/>
  <c r="M8" i="33"/>
  <c r="AG8" i="33" s="1"/>
  <c r="AX69" i="33"/>
  <c r="F69" i="33"/>
  <c r="G69" i="33" s="1"/>
  <c r="AX61" i="33"/>
  <c r="AH61" i="33"/>
  <c r="AX37" i="33"/>
  <c r="F37" i="33"/>
  <c r="G37" i="33" s="1"/>
  <c r="AX13" i="33"/>
  <c r="AH13" i="33"/>
  <c r="AX5" i="33"/>
  <c r="F5" i="33"/>
  <c r="G5" i="33" s="1"/>
  <c r="L25" i="33"/>
  <c r="M25" i="33"/>
  <c r="AG25" i="33" s="1"/>
  <c r="AG7" i="33"/>
  <c r="U87" i="33"/>
  <c r="M103" i="33"/>
  <c r="R82" i="33"/>
  <c r="F55" i="33"/>
  <c r="G55" i="33" s="1"/>
  <c r="W13" i="33"/>
  <c r="Z68" i="33"/>
  <c r="AZ68" i="33" s="1"/>
  <c r="U57" i="33"/>
  <c r="Q129" i="33"/>
  <c r="BA129" i="33" s="1"/>
  <c r="BB129" i="33" s="1"/>
  <c r="AS120" i="33"/>
  <c r="AF120" i="33" s="1"/>
  <c r="S7" i="33"/>
  <c r="AU8" i="33"/>
  <c r="AV4" i="33" s="1"/>
  <c r="P87" i="33"/>
  <c r="AE11" i="33" a="1"/>
  <c r="AE11" i="33" s="1"/>
  <c r="M110" i="33"/>
  <c r="Q111" i="33"/>
  <c r="BA111" i="33" s="1"/>
  <c r="BB111" i="33" s="1"/>
  <c r="AB82" i="33"/>
  <c r="L48" i="33"/>
  <c r="P26" i="33"/>
  <c r="S26" i="33"/>
  <c r="AB13" i="33"/>
  <c r="F61" i="33"/>
  <c r="G61" i="33" s="1"/>
  <c r="S61" i="33" s="1"/>
  <c r="M64" i="33"/>
  <c r="N64" i="33"/>
  <c r="Z4" i="33"/>
  <c r="AZ4" i="33" s="1"/>
  <c r="N4" i="33"/>
  <c r="AB4" i="33"/>
  <c r="Y4" i="33"/>
  <c r="AA4" i="33"/>
  <c r="U4" i="33"/>
  <c r="AX126" i="33"/>
  <c r="F126" i="33"/>
  <c r="G126" i="33" s="1"/>
  <c r="AA7" i="33"/>
  <c r="V7" i="33"/>
  <c r="AY7" i="33" s="1"/>
  <c r="N11" i="33"/>
  <c r="M11" i="33"/>
  <c r="Z50" i="33"/>
  <c r="AZ50" i="33" s="1"/>
  <c r="U50" i="33"/>
  <c r="V13" i="33"/>
  <c r="AY13" i="33" s="1"/>
  <c r="AB68" i="33"/>
  <c r="M42" i="33"/>
  <c r="AU57" i="33"/>
  <c r="P68" i="33"/>
  <c r="Z120" i="33"/>
  <c r="AZ120" i="33" s="1"/>
  <c r="BB120" i="33" s="1"/>
  <c r="U7" i="33"/>
  <c r="R128" i="33"/>
  <c r="W112" i="33"/>
  <c r="Z112" i="33"/>
  <c r="AZ112" i="33" s="1"/>
  <c r="N110" i="33"/>
  <c r="W82" i="33"/>
  <c r="S46" i="33"/>
  <c r="W46" i="33"/>
  <c r="N63" i="33"/>
  <c r="M48" i="33"/>
  <c r="N19" i="33"/>
  <c r="AU38" i="33"/>
  <c r="Q38" i="33"/>
  <c r="BA38" i="33" s="1"/>
  <c r="R38" i="33"/>
  <c r="AX114" i="33"/>
  <c r="F114" i="33"/>
  <c r="G114" i="33" s="1"/>
  <c r="AA114" i="33" s="1"/>
  <c r="AX106" i="33"/>
  <c r="F106" i="33"/>
  <c r="G106" i="33" s="1"/>
  <c r="AX98" i="33"/>
  <c r="F98" i="33"/>
  <c r="G98" i="33" s="1"/>
  <c r="AX90" i="33"/>
  <c r="F90" i="33"/>
  <c r="G90" i="33" s="1"/>
  <c r="AX67" i="33"/>
  <c r="F67" i="33"/>
  <c r="G67" i="33" s="1"/>
  <c r="AB67" i="33" s="1"/>
  <c r="AX59" i="33"/>
  <c r="F59" i="33"/>
  <c r="G59" i="33" s="1"/>
  <c r="Z43" i="33"/>
  <c r="AZ43" i="33" s="1"/>
  <c r="AB43" i="33"/>
  <c r="AA43" i="33"/>
  <c r="AX27" i="33"/>
  <c r="F27" i="33"/>
  <c r="G27" i="33" s="1"/>
  <c r="R27" i="33" s="1"/>
  <c r="L117" i="33"/>
  <c r="N117" i="33"/>
  <c r="M86" i="33"/>
  <c r="L86" i="33"/>
  <c r="M62" i="33"/>
  <c r="L62" i="33"/>
  <c r="N62" i="33"/>
  <c r="Y13" i="33"/>
  <c r="Z13" i="33"/>
  <c r="AZ13" i="33" s="1"/>
  <c r="AX63" i="33"/>
  <c r="F63" i="33"/>
  <c r="G63" i="33" s="1"/>
  <c r="AX39" i="33"/>
  <c r="F39" i="33"/>
  <c r="G39" i="33" s="1"/>
  <c r="AH39" i="33"/>
  <c r="Y57" i="33"/>
  <c r="AB7" i="33"/>
  <c r="L121" i="33"/>
  <c r="AE13" i="33" a="1"/>
  <c r="AE13" i="33" s="1"/>
  <c r="P50" i="33"/>
  <c r="S50" i="33"/>
  <c r="R50" i="33"/>
  <c r="F79" i="33"/>
  <c r="G79" i="33" s="1"/>
  <c r="S83" i="33"/>
  <c r="AB83" i="33"/>
  <c r="F94" i="33"/>
  <c r="G94" i="33" s="1"/>
  <c r="AB94" i="33" s="1"/>
  <c r="Z111" i="33"/>
  <c r="AZ111" i="33" s="1"/>
  <c r="Y111" i="33"/>
  <c r="R111" i="33"/>
  <c r="V111" i="33"/>
  <c r="AY111" i="33" s="1"/>
  <c r="AX121" i="33"/>
  <c r="F121" i="33"/>
  <c r="G121" i="33" s="1"/>
  <c r="Z89" i="33"/>
  <c r="AZ89" i="33" s="1"/>
  <c r="BB89" i="33" s="1"/>
  <c r="U89" i="33"/>
  <c r="W89" i="33"/>
  <c r="V89" i="33"/>
  <c r="AY89" i="33" s="1"/>
  <c r="AA89" i="33"/>
  <c r="AX42" i="33"/>
  <c r="F42" i="33"/>
  <c r="G42" i="33" s="1"/>
  <c r="AX34" i="33"/>
  <c r="AH34" i="33"/>
  <c r="AX26" i="33"/>
  <c r="BB26" i="33" s="1"/>
  <c r="AH26" i="33"/>
  <c r="AX18" i="33"/>
  <c r="F18" i="33"/>
  <c r="G18" i="33" s="1"/>
  <c r="N30" i="33"/>
  <c r="L30" i="33"/>
  <c r="W22" i="33"/>
  <c r="Y22" i="33"/>
  <c r="AB22" i="33"/>
  <c r="S87" i="33"/>
  <c r="Z87" i="33"/>
  <c r="AZ87" i="33" s="1"/>
  <c r="AA13" i="33"/>
  <c r="P7" i="33"/>
  <c r="M82" i="33"/>
  <c r="Q82" i="33"/>
  <c r="BA82" i="33" s="1"/>
  <c r="F47" i="33"/>
  <c r="G47" i="33" s="1"/>
  <c r="W11" i="33"/>
  <c r="AB11" i="33"/>
  <c r="S11" i="33"/>
  <c r="Y8" i="33"/>
  <c r="Z8" i="33"/>
  <c r="AZ8" i="33" s="1"/>
  <c r="U8" i="33"/>
  <c r="L19" i="33"/>
  <c r="L3" i="33"/>
  <c r="Y129" i="33"/>
  <c r="Q68" i="33"/>
  <c r="BA68" i="33" s="1"/>
  <c r="AA120" i="33"/>
  <c r="Y7" i="33"/>
  <c r="V8" i="33"/>
  <c r="AY8" i="33" s="1"/>
  <c r="BB8" i="33" s="1"/>
  <c r="S8" i="33"/>
  <c r="R87" i="33"/>
  <c r="P11" i="33"/>
  <c r="AA11" i="33"/>
  <c r="P129" i="33"/>
  <c r="P48" i="33"/>
  <c r="S111" i="33"/>
  <c r="N82" i="33"/>
  <c r="L63" i="33"/>
  <c r="AH47" i="33"/>
  <c r="F23" i="33"/>
  <c r="G23" i="33" s="1"/>
  <c r="AE23" i="33" s="1" a="1"/>
  <c r="AE23" i="33" s="1"/>
  <c r="AD23" i="33" s="1"/>
  <c r="AC23" i="33" s="1"/>
  <c r="N25" i="33"/>
  <c r="AB24" i="33"/>
  <c r="Z24" i="33"/>
  <c r="AZ24" i="33" s="1"/>
  <c r="Q24" i="33"/>
  <c r="BA24" i="33" s="1"/>
  <c r="Y32" i="33"/>
  <c r="S32" i="33"/>
  <c r="Z32" i="33"/>
  <c r="AZ32" i="33" s="1"/>
  <c r="AU32" i="33"/>
  <c r="V4" i="33"/>
  <c r="AY4" i="33" s="1"/>
  <c r="BB4" i="33" s="1"/>
  <c r="M98" i="33"/>
  <c r="AH21" i="33"/>
  <c r="R66" i="33"/>
  <c r="M79" i="33"/>
  <c r="L79" i="33"/>
  <c r="N79" i="33"/>
  <c r="L21" i="33"/>
  <c r="N21" i="33"/>
  <c r="P82" i="33"/>
  <c r="S82" i="33"/>
  <c r="U82" i="33"/>
  <c r="Y82" i="33"/>
  <c r="Z82" i="33"/>
  <c r="AZ82" i="33" s="1"/>
  <c r="AX31" i="33"/>
  <c r="F31" i="33"/>
  <c r="G31" i="33" s="1"/>
  <c r="M128" i="33"/>
  <c r="N128" i="33"/>
  <c r="L128" i="33"/>
  <c r="L90" i="33"/>
  <c r="N90" i="33"/>
  <c r="AH63" i="33"/>
  <c r="L42" i="33"/>
  <c r="Y87" i="33"/>
  <c r="Q11" i="33"/>
  <c r="BA11" i="33" s="1"/>
  <c r="BB11" i="33" s="1"/>
  <c r="L106" i="33"/>
  <c r="AS82" i="33"/>
  <c r="AF82" i="33" s="1"/>
  <c r="U68" i="33"/>
  <c r="M3" i="33"/>
  <c r="AG3" i="33" s="1"/>
  <c r="AB120" i="33"/>
  <c r="U129" i="33"/>
  <c r="Q7" i="33"/>
  <c r="BA7" i="33" s="1"/>
  <c r="AA8" i="33"/>
  <c r="AB87" i="33"/>
  <c r="U11" i="33"/>
  <c r="R11" i="33"/>
  <c r="R129" i="33"/>
  <c r="Q48" i="33"/>
  <c r="BA48" i="33" s="1"/>
  <c r="M119" i="33"/>
  <c r="AA34" i="33"/>
  <c r="Z34" i="33"/>
  <c r="AZ34" i="33" s="1"/>
  <c r="N98" i="33"/>
  <c r="F21" i="33"/>
  <c r="G21" i="33" s="1"/>
  <c r="N28" i="33"/>
  <c r="M28" i="33"/>
  <c r="R28" i="33"/>
  <c r="Z48" i="33"/>
  <c r="AZ48" i="33" s="1"/>
  <c r="U48" i="33"/>
  <c r="Y48" i="33"/>
  <c r="AA48" i="33"/>
  <c r="V48" i="33"/>
  <c r="AY48" i="33" s="1"/>
  <c r="AX40" i="33"/>
  <c r="AH40" i="33"/>
  <c r="AX32" i="33"/>
  <c r="BB32" i="33" s="1"/>
  <c r="AH32" i="33"/>
  <c r="AX16" i="33"/>
  <c r="F16" i="33"/>
  <c r="G16" i="33" s="1"/>
  <c r="AU16" i="33" s="1"/>
  <c r="N121" i="33"/>
  <c r="M99" i="33"/>
  <c r="U99" i="33"/>
  <c r="N99" i="33"/>
  <c r="Z99" i="33"/>
  <c r="AZ99" i="33" s="1"/>
  <c r="AA99" i="33"/>
  <c r="L75" i="33"/>
  <c r="N75" i="33"/>
  <c r="AG2" i="33"/>
  <c r="L19" i="32"/>
  <c r="M19" i="32"/>
  <c r="S19" i="32"/>
  <c r="N19" i="32"/>
  <c r="V5" i="32"/>
  <c r="AY5" i="32" s="1"/>
  <c r="AU2" i="32"/>
  <c r="AS113" i="32"/>
  <c r="AF113" i="32" s="1"/>
  <c r="V113" i="32"/>
  <c r="AY113" i="32" s="1"/>
  <c r="AB113" i="32"/>
  <c r="Q113" i="32"/>
  <c r="BA113" i="32" s="1"/>
  <c r="W113" i="32"/>
  <c r="M75" i="32"/>
  <c r="AU42" i="32"/>
  <c r="AA42" i="32"/>
  <c r="Q42" i="32"/>
  <c r="BA42" i="32" s="1"/>
  <c r="W42" i="32"/>
  <c r="Z42" i="32"/>
  <c r="AZ42" i="32" s="1"/>
  <c r="P42" i="32"/>
  <c r="S42" i="32"/>
  <c r="V42" i="32"/>
  <c r="AY42" i="32" s="1"/>
  <c r="Q82" i="32"/>
  <c r="BA82" i="32" s="1"/>
  <c r="BB82" i="32" s="1"/>
  <c r="V82" i="32"/>
  <c r="AY82" i="32" s="1"/>
  <c r="L90" i="32"/>
  <c r="N90" i="32"/>
  <c r="W59" i="32"/>
  <c r="AB59" i="32"/>
  <c r="L59" i="32"/>
  <c r="AA59" i="32"/>
  <c r="N59" i="32"/>
  <c r="Y59" i="32"/>
  <c r="M59" i="32"/>
  <c r="AG59" i="32" s="1"/>
  <c r="Z59" i="32"/>
  <c r="AZ59" i="32" s="1"/>
  <c r="L43" i="32"/>
  <c r="Z43" i="32"/>
  <c r="AZ43" i="32" s="1"/>
  <c r="N43" i="32"/>
  <c r="L35" i="32"/>
  <c r="N35" i="32"/>
  <c r="M35" i="32"/>
  <c r="S35" i="32"/>
  <c r="V35" i="32"/>
  <c r="AY35" i="32" s="1"/>
  <c r="N27" i="32"/>
  <c r="W27" i="32"/>
  <c r="L27" i="32"/>
  <c r="U27" i="32"/>
  <c r="AA27" i="32"/>
  <c r="AB27" i="32"/>
  <c r="V27" i="32"/>
  <c r="AY27" i="32" s="1"/>
  <c r="L92" i="32"/>
  <c r="M92" i="32"/>
  <c r="N36" i="32"/>
  <c r="L36" i="32"/>
  <c r="M36" i="32"/>
  <c r="AA40" i="32"/>
  <c r="L5" i="32"/>
  <c r="N51" i="32"/>
  <c r="S4" i="32"/>
  <c r="AB29" i="32"/>
  <c r="Q5" i="32"/>
  <c r="BA5" i="32" s="1"/>
  <c r="BB5" i="32" s="1"/>
  <c r="R113" i="32"/>
  <c r="S82" i="32"/>
  <c r="W75" i="32"/>
  <c r="AA75" i="32"/>
  <c r="Z75" i="32"/>
  <c r="AZ75" i="32" s="1"/>
  <c r="Y75" i="32"/>
  <c r="Q75" i="32"/>
  <c r="BA75" i="32" s="1"/>
  <c r="AA70" i="32"/>
  <c r="AB70" i="32"/>
  <c r="W70" i="32"/>
  <c r="R70" i="32"/>
  <c r="V70" i="32"/>
  <c r="AY70" i="32" s="1"/>
  <c r="Y70" i="32"/>
  <c r="Q70" i="32"/>
  <c r="BA70" i="32" s="1"/>
  <c r="BB70" i="32" s="1"/>
  <c r="AE70" i="32" a="1"/>
  <c r="AE70" i="32" s="1"/>
  <c r="P70" i="32"/>
  <c r="Q35" i="32"/>
  <c r="BA35" i="32" s="1"/>
  <c r="BB35" i="32" s="1"/>
  <c r="M27" i="32"/>
  <c r="AG27" i="32" s="1"/>
  <c r="AB6" i="32"/>
  <c r="V6" i="32"/>
  <c r="AY6" i="32" s="1"/>
  <c r="Q6" i="32"/>
  <c r="BA6" i="32" s="1"/>
  <c r="BB6" i="32" s="1"/>
  <c r="S6" i="32"/>
  <c r="AE6" i="32" a="1"/>
  <c r="AE6" i="32" s="1"/>
  <c r="Z6" i="32"/>
  <c r="AZ6" i="32" s="1"/>
  <c r="Y6" i="32"/>
  <c r="P34" i="32"/>
  <c r="AA34" i="32"/>
  <c r="AU34" i="32"/>
  <c r="Y34" i="32"/>
  <c r="Z34" i="32"/>
  <c r="AZ34" i="32" s="1"/>
  <c r="AE34" i="32" a="1"/>
  <c r="AE34" i="32" s="1"/>
  <c r="AS76" i="32"/>
  <c r="AF76" i="32" s="1"/>
  <c r="W76" i="32"/>
  <c r="AA76" i="32"/>
  <c r="R76" i="32"/>
  <c r="Y76" i="32"/>
  <c r="P76" i="32"/>
  <c r="AX87" i="32"/>
  <c r="F87" i="32"/>
  <c r="G87" i="32" s="1"/>
  <c r="AX79" i="32"/>
  <c r="F79" i="32"/>
  <c r="G79" i="32" s="1"/>
  <c r="AX71" i="32"/>
  <c r="F71" i="32"/>
  <c r="G71" i="32" s="1"/>
  <c r="W65" i="32"/>
  <c r="Z65" i="32"/>
  <c r="AZ65" i="32" s="1"/>
  <c r="Y65" i="32"/>
  <c r="AX57" i="32"/>
  <c r="AH57" i="32"/>
  <c r="F57" i="32"/>
  <c r="G57" i="32" s="1"/>
  <c r="AX49" i="32"/>
  <c r="F49" i="32"/>
  <c r="G49" i="32" s="1"/>
  <c r="Y49" i="32" s="1"/>
  <c r="N129" i="32"/>
  <c r="L129" i="32"/>
  <c r="M129" i="32"/>
  <c r="N121" i="32"/>
  <c r="L121" i="32"/>
  <c r="M121" i="32"/>
  <c r="Z113" i="32"/>
  <c r="AZ113" i="32" s="1"/>
  <c r="N113" i="32"/>
  <c r="L113" i="32"/>
  <c r="M89" i="32"/>
  <c r="L89" i="32"/>
  <c r="N89" i="32"/>
  <c r="L73" i="32"/>
  <c r="S73" i="32"/>
  <c r="P66" i="32"/>
  <c r="V66" i="32"/>
  <c r="AY66" i="32" s="1"/>
  <c r="M66" i="32"/>
  <c r="L66" i="32"/>
  <c r="S66" i="32"/>
  <c r="N66" i="32"/>
  <c r="M58" i="32"/>
  <c r="L58" i="32"/>
  <c r="N58" i="32"/>
  <c r="N50" i="32"/>
  <c r="L50" i="32"/>
  <c r="M50" i="32"/>
  <c r="AA28" i="32"/>
  <c r="Z28" i="32"/>
  <c r="AZ28" i="32" s="1"/>
  <c r="BB28" i="32" s="1"/>
  <c r="W28" i="32"/>
  <c r="Y28" i="32"/>
  <c r="S40" i="32"/>
  <c r="N3" i="32"/>
  <c r="M51" i="32"/>
  <c r="P4" i="32"/>
  <c r="V51" i="32"/>
  <c r="AY51" i="32" s="1"/>
  <c r="AS128" i="32"/>
  <c r="AF128" i="32" s="1"/>
  <c r="S128" i="32"/>
  <c r="Z128" i="32"/>
  <c r="AZ128" i="32" s="1"/>
  <c r="Z27" i="32"/>
  <c r="AZ27" i="32" s="1"/>
  <c r="N107" i="32"/>
  <c r="M107" i="32"/>
  <c r="L107" i="32"/>
  <c r="V119" i="32"/>
  <c r="AY119" i="32" s="1"/>
  <c r="S119" i="32"/>
  <c r="Y119" i="32"/>
  <c r="AE119" i="32" a="1"/>
  <c r="AE119" i="32" s="1"/>
  <c r="W119" i="32"/>
  <c r="AB119" i="32"/>
  <c r="U119" i="32"/>
  <c r="AX102" i="32"/>
  <c r="F102" i="32"/>
  <c r="G102" i="32" s="1"/>
  <c r="AX86" i="32"/>
  <c r="F86" i="32"/>
  <c r="G86" i="32" s="1"/>
  <c r="AX64" i="32"/>
  <c r="F64" i="32"/>
  <c r="G64" i="32" s="1"/>
  <c r="AX56" i="32"/>
  <c r="AH56" i="32"/>
  <c r="AX32" i="32"/>
  <c r="AH32" i="32"/>
  <c r="F32" i="32"/>
  <c r="G32" i="32" s="1"/>
  <c r="AX16" i="32"/>
  <c r="F16" i="32"/>
  <c r="G16" i="32" s="1"/>
  <c r="AE16" i="32" s="1" a="1"/>
  <c r="AE16" i="32" s="1"/>
  <c r="AD16" i="32" s="1"/>
  <c r="AC16" i="32" s="1"/>
  <c r="AX8" i="32"/>
  <c r="AH8" i="32"/>
  <c r="F8" i="32"/>
  <c r="G8" i="32" s="1"/>
  <c r="L128" i="32"/>
  <c r="N128" i="32"/>
  <c r="L112" i="32"/>
  <c r="M112" i="32"/>
  <c r="N23" i="32"/>
  <c r="L23" i="32"/>
  <c r="M23" i="32"/>
  <c r="N29" i="32"/>
  <c r="M83" i="32"/>
  <c r="L83" i="32"/>
  <c r="N83" i="32"/>
  <c r="L12" i="32"/>
  <c r="W12" i="32"/>
  <c r="U12" i="32"/>
  <c r="AB12" i="32"/>
  <c r="N12" i="32"/>
  <c r="AA12" i="32"/>
  <c r="AA11" i="32"/>
  <c r="L3" i="32"/>
  <c r="L44" i="32"/>
  <c r="P35" i="32"/>
  <c r="U29" i="32"/>
  <c r="Q51" i="32"/>
  <c r="BA51" i="32" s="1"/>
  <c r="BB51" i="32" s="1"/>
  <c r="V59" i="32"/>
  <c r="AY59" i="32" s="1"/>
  <c r="BB59" i="32" s="1"/>
  <c r="AB28" i="32"/>
  <c r="Y12" i="32"/>
  <c r="P82" i="32"/>
  <c r="M82" i="32"/>
  <c r="P5" i="32"/>
  <c r="AB5" i="32"/>
  <c r="S5" i="32"/>
  <c r="Y5" i="32"/>
  <c r="Z31" i="32"/>
  <c r="AZ31" i="32" s="1"/>
  <c r="R31" i="32"/>
  <c r="S31" i="32"/>
  <c r="AB56" i="32"/>
  <c r="V56" i="32"/>
  <c r="AY56" i="32" s="1"/>
  <c r="N61" i="32"/>
  <c r="M61" i="32"/>
  <c r="AG61" i="32" s="1"/>
  <c r="AX85" i="32"/>
  <c r="F85" i="32"/>
  <c r="G85" i="32" s="1"/>
  <c r="AX55" i="32"/>
  <c r="AH55" i="32"/>
  <c r="AX47" i="32"/>
  <c r="F47" i="32"/>
  <c r="G47" i="32" s="1"/>
  <c r="AB47" i="32" s="1"/>
  <c r="AX39" i="32"/>
  <c r="AH39" i="32"/>
  <c r="F39" i="32"/>
  <c r="G39" i="32" s="1"/>
  <c r="AX23" i="32"/>
  <c r="AH23" i="32"/>
  <c r="F23" i="32"/>
  <c r="G23" i="32" s="1"/>
  <c r="AX15" i="32"/>
  <c r="F15" i="32"/>
  <c r="G15" i="32" s="1"/>
  <c r="Y15" i="32" s="1"/>
  <c r="AH15" i="32"/>
  <c r="N127" i="32"/>
  <c r="M127" i="32"/>
  <c r="L103" i="32"/>
  <c r="N103" i="32"/>
  <c r="R129" i="32"/>
  <c r="W129" i="32"/>
  <c r="AA129" i="32"/>
  <c r="P7" i="32"/>
  <c r="P2" i="32"/>
  <c r="U2" i="32"/>
  <c r="Y2" i="32"/>
  <c r="S2" i="32"/>
  <c r="AB2" i="32"/>
  <c r="W2" i="32"/>
  <c r="R2" i="32"/>
  <c r="Z13" i="32"/>
  <c r="AZ13" i="32" s="1"/>
  <c r="BB13" i="32" s="1"/>
  <c r="R44" i="32"/>
  <c r="Q44" i="32"/>
  <c r="BA44" i="32" s="1"/>
  <c r="P44" i="32"/>
  <c r="S20" i="32"/>
  <c r="R20" i="32"/>
  <c r="V20" i="32"/>
  <c r="AY20" i="32" s="1"/>
  <c r="Q20" i="32"/>
  <c r="BA20" i="32" s="1"/>
  <c r="BB20" i="32" s="1"/>
  <c r="P62" i="32"/>
  <c r="M3" i="32"/>
  <c r="N52" i="32"/>
  <c r="Y113" i="32"/>
  <c r="Z29" i="32"/>
  <c r="AZ29" i="32" s="1"/>
  <c r="Z129" i="32"/>
  <c r="AZ129" i="32" s="1"/>
  <c r="Q2" i="32"/>
  <c r="BA2" i="32" s="1"/>
  <c r="BB2" i="32" s="1"/>
  <c r="U28" i="32"/>
  <c r="V36" i="32"/>
  <c r="AY36" i="32" s="1"/>
  <c r="R82" i="32"/>
  <c r="N82" i="32"/>
  <c r="M43" i="32"/>
  <c r="AG43" i="32" s="1"/>
  <c r="V26" i="32"/>
  <c r="AY26" i="32" s="1"/>
  <c r="AU26" i="32"/>
  <c r="W26" i="32"/>
  <c r="S26" i="32"/>
  <c r="U26" i="32"/>
  <c r="Q26" i="32"/>
  <c r="BA26" i="32" s="1"/>
  <c r="AB26" i="32"/>
  <c r="P26" i="32"/>
  <c r="Y36" i="32"/>
  <c r="AE36" i="32" a="1"/>
  <c r="AE36" i="32" s="1"/>
  <c r="S36" i="32"/>
  <c r="R36" i="32"/>
  <c r="AA36" i="32"/>
  <c r="P36" i="32"/>
  <c r="Z36" i="32"/>
  <c r="AZ36" i="32" s="1"/>
  <c r="AB36" i="32"/>
  <c r="W36" i="32"/>
  <c r="Q36" i="32"/>
  <c r="BA36" i="32" s="1"/>
  <c r="BB36" i="32" s="1"/>
  <c r="P3" i="32"/>
  <c r="W3" i="32"/>
  <c r="Y3" i="32"/>
  <c r="U3" i="32"/>
  <c r="AB3" i="32"/>
  <c r="L16" i="32"/>
  <c r="M16" i="32"/>
  <c r="AG16" i="32" s="1"/>
  <c r="AU19" i="32"/>
  <c r="R19" i="32"/>
  <c r="AA19" i="32"/>
  <c r="Q19" i="32"/>
  <c r="BA19" i="32" s="1"/>
  <c r="BB19" i="32" s="1"/>
  <c r="Z19" i="32"/>
  <c r="AZ19" i="32" s="1"/>
  <c r="P19" i="32"/>
  <c r="S52" i="32"/>
  <c r="Y52" i="32"/>
  <c r="R52" i="32"/>
  <c r="L56" i="32"/>
  <c r="N56" i="32"/>
  <c r="M56" i="32"/>
  <c r="L46" i="32"/>
  <c r="N46" i="32"/>
  <c r="N4" i="32"/>
  <c r="M4" i="32"/>
  <c r="L4" i="32"/>
  <c r="L52" i="32"/>
  <c r="Q4" i="32"/>
  <c r="BA4" i="32" s="1"/>
  <c r="BB4" i="32" s="1"/>
  <c r="AA29" i="32"/>
  <c r="S51" i="32"/>
  <c r="P129" i="32"/>
  <c r="R35" i="32"/>
  <c r="AA2" i="32"/>
  <c r="W21" i="32"/>
  <c r="AB21" i="32"/>
  <c r="Q21" i="32"/>
  <c r="BA21" i="32" s="1"/>
  <c r="S21" i="32"/>
  <c r="AA21" i="32"/>
  <c r="Y21" i="32"/>
  <c r="V21" i="32"/>
  <c r="AY21" i="32" s="1"/>
  <c r="P21" i="32"/>
  <c r="AE21" i="32" a="1"/>
  <c r="AE21" i="32" s="1"/>
  <c r="Z21" i="32"/>
  <c r="AZ21" i="32" s="1"/>
  <c r="M29" i="32"/>
  <c r="AG29" i="32" s="1"/>
  <c r="M62" i="32"/>
  <c r="AG62" i="32" s="1"/>
  <c r="L62" i="32"/>
  <c r="N62" i="32"/>
  <c r="Z91" i="32"/>
  <c r="AZ91" i="32" s="1"/>
  <c r="BB91" i="32" s="1"/>
  <c r="R91" i="32"/>
  <c r="Y27" i="32"/>
  <c r="F118" i="32"/>
  <c r="G118" i="32" s="1"/>
  <c r="F96" i="32"/>
  <c r="G96" i="32" s="1"/>
  <c r="AB10" i="31"/>
  <c r="R10" i="31"/>
  <c r="V10" i="31"/>
  <c r="AY10" i="31" s="1"/>
  <c r="AA10" i="31"/>
  <c r="M66" i="31"/>
  <c r="N66" i="31"/>
  <c r="L66" i="31"/>
  <c r="V20" i="31"/>
  <c r="AY20" i="31" s="1"/>
  <c r="AA20" i="31"/>
  <c r="R20" i="31"/>
  <c r="Q20" i="31"/>
  <c r="BA20" i="31" s="1"/>
  <c r="Z20" i="31"/>
  <c r="AZ20" i="31" s="1"/>
  <c r="BB20" i="31" s="1"/>
  <c r="Y20" i="31"/>
  <c r="S20" i="31"/>
  <c r="AB20" i="31"/>
  <c r="L76" i="31"/>
  <c r="M76" i="31"/>
  <c r="P76" i="31"/>
  <c r="R76" i="31"/>
  <c r="Q76" i="31"/>
  <c r="BA76" i="31" s="1"/>
  <c r="BB76" i="31" s="1"/>
  <c r="AX115" i="31"/>
  <c r="F115" i="31"/>
  <c r="G115" i="31" s="1"/>
  <c r="AX107" i="31"/>
  <c r="F107" i="31"/>
  <c r="G107" i="31" s="1"/>
  <c r="AX91" i="31"/>
  <c r="F91" i="31"/>
  <c r="G91" i="31" s="1"/>
  <c r="AX83" i="31"/>
  <c r="F83" i="31"/>
  <c r="G83" i="31" s="1"/>
  <c r="AA83" i="31" s="1"/>
  <c r="AX75" i="31"/>
  <c r="F75" i="31"/>
  <c r="G75" i="31" s="1"/>
  <c r="AX67" i="31"/>
  <c r="F67" i="31"/>
  <c r="G67" i="31" s="1"/>
  <c r="AX59" i="31"/>
  <c r="AH59" i="31"/>
  <c r="F59" i="31"/>
  <c r="G59" i="31" s="1"/>
  <c r="AX51" i="31"/>
  <c r="AH51" i="31"/>
  <c r="F51" i="31"/>
  <c r="G51" i="31" s="1"/>
  <c r="AX43" i="31"/>
  <c r="AH43" i="31"/>
  <c r="AX35" i="31"/>
  <c r="AH35" i="31"/>
  <c r="AG35" i="31"/>
  <c r="F35" i="31"/>
  <c r="G35" i="31" s="1"/>
  <c r="AE35" i="31" s="1" a="1"/>
  <c r="AE35" i="31" s="1"/>
  <c r="AD35" i="31" s="1"/>
  <c r="AC35" i="31" s="1"/>
  <c r="AX27" i="31"/>
  <c r="AH27" i="31"/>
  <c r="AX19" i="31"/>
  <c r="F19" i="31"/>
  <c r="G19" i="31" s="1"/>
  <c r="AH19" i="31"/>
  <c r="AX11" i="31"/>
  <c r="AH11" i="31"/>
  <c r="F11" i="31"/>
  <c r="G11" i="31" s="1"/>
  <c r="R11" i="31" s="1"/>
  <c r="AX3" i="31"/>
  <c r="F3" i="31"/>
  <c r="G3" i="31" s="1"/>
  <c r="AH3" i="31"/>
  <c r="N123" i="31"/>
  <c r="M123" i="31"/>
  <c r="L123" i="31"/>
  <c r="N115" i="31"/>
  <c r="M115" i="31"/>
  <c r="L115" i="31"/>
  <c r="L107" i="31"/>
  <c r="N107" i="31"/>
  <c r="M107" i="31"/>
  <c r="N99" i="31"/>
  <c r="M99" i="31"/>
  <c r="L99" i="31"/>
  <c r="L91" i="31"/>
  <c r="M91" i="31"/>
  <c r="N91" i="31"/>
  <c r="M52" i="31"/>
  <c r="AG52" i="31" s="1"/>
  <c r="N52" i="31"/>
  <c r="L52" i="31"/>
  <c r="N44" i="31"/>
  <c r="L44" i="31"/>
  <c r="M44" i="31"/>
  <c r="N36" i="31"/>
  <c r="M36" i="31"/>
  <c r="AG36" i="31" s="1"/>
  <c r="M28" i="31"/>
  <c r="R28" i="31"/>
  <c r="N28" i="31"/>
  <c r="Q28" i="31"/>
  <c r="BA28" i="31" s="1"/>
  <c r="BB28" i="31" s="1"/>
  <c r="P28" i="31"/>
  <c r="S28" i="31"/>
  <c r="L21" i="31"/>
  <c r="M21" i="31"/>
  <c r="AG21" i="31" s="1"/>
  <c r="N13" i="31"/>
  <c r="L13" i="31"/>
  <c r="M13" i="31"/>
  <c r="V13" i="31"/>
  <c r="AY13" i="31" s="1"/>
  <c r="N5" i="31"/>
  <c r="U5" i="31"/>
  <c r="AB5" i="31"/>
  <c r="V5" i="31"/>
  <c r="AY5" i="31" s="1"/>
  <c r="M5" i="31"/>
  <c r="AG5" i="31" s="1"/>
  <c r="Z5" i="31"/>
  <c r="AZ5" i="31" s="1"/>
  <c r="AA5" i="31"/>
  <c r="L5" i="31"/>
  <c r="R61" i="31"/>
  <c r="AA61" i="31"/>
  <c r="P61" i="31"/>
  <c r="AE61" i="31" a="1"/>
  <c r="AE61" i="31" s="1"/>
  <c r="Y61" i="31"/>
  <c r="AU61" i="31"/>
  <c r="V61" i="31"/>
  <c r="AY61" i="31" s="1"/>
  <c r="Q61" i="31"/>
  <c r="BA61" i="31" s="1"/>
  <c r="U61" i="31"/>
  <c r="W61" i="31"/>
  <c r="N70" i="31"/>
  <c r="W70" i="31"/>
  <c r="L70" i="31"/>
  <c r="Y70" i="31"/>
  <c r="S64" i="31"/>
  <c r="Q64" i="31"/>
  <c r="BA64" i="31" s="1"/>
  <c r="BB64" i="31" s="1"/>
  <c r="P64" i="31"/>
  <c r="N64" i="31"/>
  <c r="L64" i="31"/>
  <c r="V64" i="31"/>
  <c r="AY64" i="31" s="1"/>
  <c r="M64" i="31"/>
  <c r="R64" i="31"/>
  <c r="L106" i="31"/>
  <c r="M106" i="31"/>
  <c r="N98" i="31"/>
  <c r="L98" i="31"/>
  <c r="M98" i="31"/>
  <c r="M74" i="31"/>
  <c r="N74" i="31"/>
  <c r="L74" i="31"/>
  <c r="M59" i="31"/>
  <c r="N59" i="31"/>
  <c r="L59" i="31"/>
  <c r="S61" i="31"/>
  <c r="U123" i="31"/>
  <c r="Y123" i="31"/>
  <c r="Q123" i="31"/>
  <c r="BA123" i="31" s="1"/>
  <c r="BB123" i="31" s="1"/>
  <c r="V123" i="31"/>
  <c r="AY123" i="31" s="1"/>
  <c r="Z123" i="31"/>
  <c r="AZ123" i="31" s="1"/>
  <c r="AB123" i="31"/>
  <c r="W123" i="31"/>
  <c r="AE123" i="31" a="1"/>
  <c r="AE123" i="31" s="1"/>
  <c r="Z61" i="31"/>
  <c r="AZ61" i="31" s="1"/>
  <c r="M70" i="31"/>
  <c r="AB56" i="31"/>
  <c r="R56" i="31"/>
  <c r="S56" i="31"/>
  <c r="Q56" i="31"/>
  <c r="BA56" i="31" s="1"/>
  <c r="Z56" i="31"/>
  <c r="AZ56" i="31" s="1"/>
  <c r="P56" i="31"/>
  <c r="AA56" i="31"/>
  <c r="AU56" i="31"/>
  <c r="W56" i="31"/>
  <c r="L27" i="31"/>
  <c r="M27" i="31"/>
  <c r="N27" i="31"/>
  <c r="AB111" i="31"/>
  <c r="S111" i="31"/>
  <c r="Y111" i="31"/>
  <c r="V111" i="31"/>
  <c r="AY111" i="31" s="1"/>
  <c r="U111" i="31"/>
  <c r="P111" i="31"/>
  <c r="Q48" i="31"/>
  <c r="BA48" i="31" s="1"/>
  <c r="BB48" i="31" s="1"/>
  <c r="U48" i="31"/>
  <c r="AU48" i="31"/>
  <c r="S48" i="31"/>
  <c r="Y48" i="31"/>
  <c r="AE48" i="31" a="1"/>
  <c r="AE48" i="31" s="1"/>
  <c r="R48" i="31"/>
  <c r="V48" i="31"/>
  <c r="AY48" i="31" s="1"/>
  <c r="W48" i="31"/>
  <c r="AB48" i="31"/>
  <c r="Z48" i="31"/>
  <c r="AZ48" i="31" s="1"/>
  <c r="N90" i="31"/>
  <c r="M90" i="31"/>
  <c r="L90" i="31"/>
  <c r="W120" i="31"/>
  <c r="V21" i="31"/>
  <c r="AY21" i="31" s="1"/>
  <c r="BB21" i="31" s="1"/>
  <c r="Y21" i="31"/>
  <c r="AE60" i="31" a="1"/>
  <c r="AE60" i="31" s="1"/>
  <c r="AH50" i="31"/>
  <c r="U30" i="31"/>
  <c r="Z34" i="31"/>
  <c r="AZ34" i="31" s="1"/>
  <c r="AH18" i="31"/>
  <c r="S129" i="31"/>
  <c r="Q129" i="31"/>
  <c r="BA129" i="31" s="1"/>
  <c r="AU39" i="31"/>
  <c r="R16" i="31"/>
  <c r="Y16" i="31"/>
  <c r="Y120" i="31"/>
  <c r="Z21" i="31"/>
  <c r="AZ21" i="31" s="1"/>
  <c r="Y60" i="31"/>
  <c r="F122" i="31"/>
  <c r="G122" i="31" s="1"/>
  <c r="W122" i="31" s="1"/>
  <c r="F121" i="31"/>
  <c r="G121" i="31" s="1"/>
  <c r="F74" i="31"/>
  <c r="G74" i="31" s="1"/>
  <c r="F90" i="31"/>
  <c r="G90" i="31" s="1"/>
  <c r="L50" i="31"/>
  <c r="F42" i="31"/>
  <c r="G42" i="31" s="1"/>
  <c r="AH49" i="31"/>
  <c r="N34" i="31"/>
  <c r="W30" i="31"/>
  <c r="R34" i="31"/>
  <c r="AU4" i="31"/>
  <c r="AH17" i="31"/>
  <c r="L35" i="31"/>
  <c r="L79" i="31"/>
  <c r="Z68" i="31"/>
  <c r="AZ68" i="31" s="1"/>
  <c r="P129" i="31"/>
  <c r="Q39" i="31"/>
  <c r="BA39" i="31" s="1"/>
  <c r="AU16" i="31"/>
  <c r="Z16" i="31"/>
  <c r="AZ16" i="31" s="1"/>
  <c r="Q120" i="31"/>
  <c r="BA120" i="31" s="1"/>
  <c r="AE49" i="31" a="1"/>
  <c r="AE49" i="31" s="1"/>
  <c r="R21" i="31"/>
  <c r="Z60" i="31"/>
  <c r="AZ60" i="31" s="1"/>
  <c r="F82" i="31"/>
  <c r="G82" i="31" s="1"/>
  <c r="AA82" i="31" s="1"/>
  <c r="AH57" i="31"/>
  <c r="N50" i="31"/>
  <c r="AH42" i="31"/>
  <c r="L34" i="31"/>
  <c r="V30" i="31"/>
  <c r="AY30" i="31" s="1"/>
  <c r="W34" i="31"/>
  <c r="P4" i="31"/>
  <c r="F2" i="31"/>
  <c r="G2" i="31" s="1"/>
  <c r="F17" i="31"/>
  <c r="G17" i="31" s="1"/>
  <c r="M58" i="31"/>
  <c r="V68" i="31"/>
  <c r="AY68" i="31" s="1"/>
  <c r="R129" i="31"/>
  <c r="S39" i="31"/>
  <c r="Q16" i="31"/>
  <c r="BA16" i="31" s="1"/>
  <c r="BB16" i="31" s="1"/>
  <c r="S16" i="31"/>
  <c r="AA120" i="31"/>
  <c r="AB21" i="31"/>
  <c r="AA60" i="31"/>
  <c r="F114" i="31"/>
  <c r="G114" i="31" s="1"/>
  <c r="Y114" i="31" s="1"/>
  <c r="F113" i="31"/>
  <c r="G113" i="31" s="1"/>
  <c r="V113" i="31" s="1"/>
  <c r="AY113" i="31" s="1"/>
  <c r="AA85" i="31"/>
  <c r="F81" i="31"/>
  <c r="G81" i="31" s="1"/>
  <c r="S81" i="31" s="1"/>
  <c r="F41" i="31"/>
  <c r="G41" i="31" s="1"/>
  <c r="S68" i="31"/>
  <c r="F33" i="31"/>
  <c r="G33" i="31" s="1"/>
  <c r="P30" i="31"/>
  <c r="AE30" i="31" a="1"/>
  <c r="AE30" i="31" s="1"/>
  <c r="AA34" i="31"/>
  <c r="Q4" i="31"/>
  <c r="BA4" i="31" s="1"/>
  <c r="N35" i="31"/>
  <c r="M2" i="31"/>
  <c r="AG2" i="31" s="1"/>
  <c r="AG19" i="31"/>
  <c r="S34" i="31"/>
  <c r="AB68" i="31"/>
  <c r="Y39" i="31"/>
  <c r="U16" i="31"/>
  <c r="S120" i="31"/>
  <c r="R120" i="31"/>
  <c r="S21" i="31"/>
  <c r="AB60" i="31"/>
  <c r="F98" i="31"/>
  <c r="G98" i="31" s="1"/>
  <c r="AE98" i="31" s="1" a="1"/>
  <c r="AE98" i="31" s="1"/>
  <c r="AD98" i="31" s="1"/>
  <c r="AC98" i="31" s="1"/>
  <c r="P68" i="31"/>
  <c r="M42" i="31"/>
  <c r="AH33" i="31"/>
  <c r="L20" i="31"/>
  <c r="AB30" i="31"/>
  <c r="Y30" i="31"/>
  <c r="U34" i="31"/>
  <c r="R4" i="31"/>
  <c r="S13" i="31"/>
  <c r="F50" i="31"/>
  <c r="G50" i="31" s="1"/>
  <c r="V50" i="31" s="1"/>
  <c r="AY50" i="31" s="1"/>
  <c r="AG18" i="31"/>
  <c r="AB34" i="31"/>
  <c r="AG50" i="31"/>
  <c r="AA30" i="31"/>
  <c r="Z120" i="31"/>
  <c r="AZ120" i="31" s="1"/>
  <c r="AB120" i="31"/>
  <c r="AA21" i="31"/>
  <c r="N87" i="31"/>
  <c r="Q30" i="31"/>
  <c r="BA30" i="31" s="1"/>
  <c r="BB30" i="31" s="1"/>
  <c r="AH9" i="31"/>
  <c r="M44" i="30"/>
  <c r="AG44" i="30" s="1"/>
  <c r="U44" i="30"/>
  <c r="N44" i="30"/>
  <c r="V44" i="30"/>
  <c r="AY44" i="30" s="1"/>
  <c r="L44" i="30"/>
  <c r="W44" i="30"/>
  <c r="AB44" i="30"/>
  <c r="L12" i="30"/>
  <c r="N12" i="30"/>
  <c r="M12" i="30"/>
  <c r="AG12" i="30" s="1"/>
  <c r="AX92" i="30"/>
  <c r="F92" i="30"/>
  <c r="G92" i="30" s="1"/>
  <c r="AX64" i="30"/>
  <c r="AH64" i="30"/>
  <c r="S20" i="30"/>
  <c r="N76" i="30"/>
  <c r="U4" i="30"/>
  <c r="S4" i="30"/>
  <c r="AB4" i="30"/>
  <c r="AU4" i="30"/>
  <c r="R4" i="30"/>
  <c r="W4" i="30"/>
  <c r="AA4" i="30"/>
  <c r="N84" i="30"/>
  <c r="M84" i="30"/>
  <c r="N61" i="30"/>
  <c r="L61" i="30"/>
  <c r="M61" i="30"/>
  <c r="AG61" i="30" s="1"/>
  <c r="N45" i="30"/>
  <c r="M45" i="30"/>
  <c r="AG45" i="30" s="1"/>
  <c r="L45" i="30"/>
  <c r="N13" i="30"/>
  <c r="L13" i="30"/>
  <c r="M13" i="30"/>
  <c r="AX116" i="30"/>
  <c r="F116" i="30"/>
  <c r="G116" i="30" s="1"/>
  <c r="L2" i="30"/>
  <c r="V2" i="30"/>
  <c r="AY2" i="30" s="1"/>
  <c r="P2" i="30"/>
  <c r="M5" i="30"/>
  <c r="AG48" i="30"/>
  <c r="AA125" i="30"/>
  <c r="Q125" i="30"/>
  <c r="BA125" i="30" s="1"/>
  <c r="Z125" i="30"/>
  <c r="AZ125" i="30" s="1"/>
  <c r="V125" i="30"/>
  <c r="AY125" i="30" s="1"/>
  <c r="U125" i="30"/>
  <c r="S125" i="30"/>
  <c r="Z123" i="30"/>
  <c r="AZ123" i="30" s="1"/>
  <c r="AS123" i="30"/>
  <c r="AF123" i="30" s="1"/>
  <c r="S123" i="30"/>
  <c r="V123" i="30"/>
  <c r="AY123" i="30" s="1"/>
  <c r="BB123" i="30" s="1"/>
  <c r="Y61" i="30"/>
  <c r="Q61" i="30"/>
  <c r="BA61" i="30" s="1"/>
  <c r="R79" i="30"/>
  <c r="AS79" i="30"/>
  <c r="AF79" i="30" s="1"/>
  <c r="Y79" i="30"/>
  <c r="W79" i="30"/>
  <c r="U79" i="30"/>
  <c r="V79" i="30"/>
  <c r="AY79" i="30" s="1"/>
  <c r="BB79" i="30" s="1"/>
  <c r="AB79" i="30"/>
  <c r="Q79" i="30"/>
  <c r="BA79" i="30" s="1"/>
  <c r="F108" i="30"/>
  <c r="G108" i="30" s="1"/>
  <c r="AE108" i="30" s="1" a="1"/>
  <c r="AE108" i="30" s="1"/>
  <c r="AD108" i="30" s="1"/>
  <c r="AC108" i="30" s="1"/>
  <c r="AX39" i="30"/>
  <c r="AH39" i="30"/>
  <c r="AX31" i="30"/>
  <c r="F31" i="30"/>
  <c r="G31" i="30" s="1"/>
  <c r="AH31" i="30"/>
  <c r="AX16" i="30"/>
  <c r="F16" i="30"/>
  <c r="G16" i="30" s="1"/>
  <c r="AX8" i="30"/>
  <c r="AH8" i="30"/>
  <c r="F8" i="30"/>
  <c r="G8" i="30" s="1"/>
  <c r="L121" i="30"/>
  <c r="N121" i="30"/>
  <c r="N113" i="30"/>
  <c r="M113" i="30"/>
  <c r="L113" i="30"/>
  <c r="AA113" i="30"/>
  <c r="N105" i="30"/>
  <c r="L105" i="30"/>
  <c r="L98" i="30"/>
  <c r="N98" i="30"/>
  <c r="M98" i="30"/>
  <c r="L67" i="30"/>
  <c r="M67" i="30"/>
  <c r="N67" i="30"/>
  <c r="M59" i="30"/>
  <c r="AG59" i="30" s="1"/>
  <c r="L59" i="30"/>
  <c r="V59" i="30"/>
  <c r="AY59" i="30" s="1"/>
  <c r="Z59" i="30"/>
  <c r="AZ59" i="30" s="1"/>
  <c r="N59" i="30"/>
  <c r="W59" i="30"/>
  <c r="AB59" i="30"/>
  <c r="N51" i="30"/>
  <c r="L51" i="30"/>
  <c r="M51" i="30"/>
  <c r="N43" i="30"/>
  <c r="M43" i="30"/>
  <c r="AG43" i="30" s="1"/>
  <c r="L43" i="30"/>
  <c r="N19" i="30"/>
  <c r="M19" i="30"/>
  <c r="L19" i="30"/>
  <c r="L11" i="30"/>
  <c r="M11" i="30"/>
  <c r="AG11" i="30" s="1"/>
  <c r="N3" i="30"/>
  <c r="M3" i="30"/>
  <c r="L3" i="30"/>
  <c r="AB20" i="30"/>
  <c r="AE20" i="30" a="1"/>
  <c r="AE20" i="30" s="1"/>
  <c r="R35" i="30"/>
  <c r="N5" i="30"/>
  <c r="W123" i="30"/>
  <c r="S121" i="30"/>
  <c r="F115" i="30"/>
  <c r="G115" i="30" s="1"/>
  <c r="M115" i="30"/>
  <c r="L99" i="30"/>
  <c r="M75" i="30"/>
  <c r="W71" i="30"/>
  <c r="P71" i="30"/>
  <c r="N69" i="30"/>
  <c r="AA47" i="30"/>
  <c r="AH9" i="30"/>
  <c r="N27" i="30"/>
  <c r="M2" i="30"/>
  <c r="M69" i="30"/>
  <c r="F83" i="30"/>
  <c r="G83" i="30" s="1"/>
  <c r="N110" i="30"/>
  <c r="L110" i="30"/>
  <c r="Y28" i="30"/>
  <c r="AX114" i="30"/>
  <c r="F114" i="30"/>
  <c r="G114" i="30" s="1"/>
  <c r="P114" i="30" s="1"/>
  <c r="AX98" i="30"/>
  <c r="F98" i="30"/>
  <c r="G98" i="30" s="1"/>
  <c r="Y82" i="30"/>
  <c r="V82" i="30"/>
  <c r="AY82" i="30" s="1"/>
  <c r="Q82" i="30"/>
  <c r="BA82" i="30" s="1"/>
  <c r="BB82" i="30" s="1"/>
  <c r="AB82" i="30"/>
  <c r="AA82" i="30"/>
  <c r="W76" i="30"/>
  <c r="S76" i="30"/>
  <c r="R76" i="30"/>
  <c r="P76" i="30"/>
  <c r="AB76" i="30"/>
  <c r="Q76" i="30"/>
  <c r="BA76" i="30" s="1"/>
  <c r="Z76" i="30"/>
  <c r="AZ76" i="30" s="1"/>
  <c r="AX54" i="30"/>
  <c r="AH54" i="30"/>
  <c r="AX46" i="30"/>
  <c r="AH46" i="30"/>
  <c r="F46" i="30"/>
  <c r="G46" i="30" s="1"/>
  <c r="AU46" i="30" s="1"/>
  <c r="AV59" i="30" s="1"/>
  <c r="AX38" i="30"/>
  <c r="F38" i="30"/>
  <c r="G38" i="30" s="1"/>
  <c r="AX23" i="30"/>
  <c r="F23" i="30"/>
  <c r="G23" i="30" s="1"/>
  <c r="AX15" i="30"/>
  <c r="AH15" i="30"/>
  <c r="AX7" i="30"/>
  <c r="F7" i="30"/>
  <c r="G7" i="30" s="1"/>
  <c r="U7" i="30" s="1"/>
  <c r="W128" i="30"/>
  <c r="M128" i="30"/>
  <c r="L128" i="30"/>
  <c r="U128" i="30"/>
  <c r="Z128" i="30"/>
  <c r="AZ128" i="30" s="1"/>
  <c r="AB128" i="30"/>
  <c r="L112" i="30"/>
  <c r="U112" i="30"/>
  <c r="W112" i="30"/>
  <c r="M83" i="30"/>
  <c r="L83" i="30"/>
  <c r="P20" i="30"/>
  <c r="Y20" i="30"/>
  <c r="V35" i="30"/>
  <c r="AY35" i="30" s="1"/>
  <c r="AB123" i="30"/>
  <c r="Q123" i="30"/>
  <c r="BA123" i="30" s="1"/>
  <c r="Z121" i="30"/>
  <c r="AZ121" i="30" s="1"/>
  <c r="P125" i="30"/>
  <c r="Y4" i="30"/>
  <c r="Y123" i="30"/>
  <c r="M99" i="30"/>
  <c r="N68" i="30"/>
  <c r="AA59" i="30"/>
  <c r="S67" i="30"/>
  <c r="Y47" i="30"/>
  <c r="N2" i="30"/>
  <c r="U50" i="30"/>
  <c r="Z50" i="30"/>
  <c r="AZ50" i="30" s="1"/>
  <c r="AE50" i="30" a="1"/>
  <c r="AE50" i="30" s="1"/>
  <c r="W50" i="30"/>
  <c r="Y50" i="30"/>
  <c r="AU50" i="30"/>
  <c r="AE103" i="30" a="1"/>
  <c r="AE103" i="30" s="1"/>
  <c r="U103" i="30"/>
  <c r="Y103" i="30"/>
  <c r="AB103" i="30"/>
  <c r="P103" i="30"/>
  <c r="Q103" i="30"/>
  <c r="BA103" i="30" s="1"/>
  <c r="AX40" i="30"/>
  <c r="AH40" i="30"/>
  <c r="AX17" i="30"/>
  <c r="AH17" i="30"/>
  <c r="L76" i="30"/>
  <c r="M76" i="30"/>
  <c r="U20" i="30"/>
  <c r="W20" i="30"/>
  <c r="R2" i="30"/>
  <c r="AE121" i="30" a="1"/>
  <c r="AE121" i="30" s="1"/>
  <c r="W125" i="30"/>
  <c r="Z4" i="30"/>
  <c r="AZ4" i="30" s="1"/>
  <c r="Y121" i="30"/>
  <c r="Z79" i="30"/>
  <c r="AZ79" i="30" s="1"/>
  <c r="Q58" i="30"/>
  <c r="BA58" i="30" s="1"/>
  <c r="L92" i="30"/>
  <c r="Q20" i="30"/>
  <c r="BA20" i="30" s="1"/>
  <c r="BB20" i="30" s="1"/>
  <c r="R20" i="30"/>
  <c r="Z29" i="30"/>
  <c r="AZ29" i="30" s="1"/>
  <c r="F9" i="30"/>
  <c r="G9" i="30" s="1"/>
  <c r="R58" i="30"/>
  <c r="AB121" i="30"/>
  <c r="Y125" i="30"/>
  <c r="Q4" i="30"/>
  <c r="BA4" i="30" s="1"/>
  <c r="BB4" i="30" s="1"/>
  <c r="U121" i="30"/>
  <c r="P79" i="30"/>
  <c r="AU58" i="30"/>
  <c r="AG47" i="30"/>
  <c r="Q15" i="30"/>
  <c r="BA15" i="30" s="1"/>
  <c r="AU15" i="30"/>
  <c r="AV74" i="30" s="1"/>
  <c r="V15" i="30"/>
  <c r="AY15" i="30" s="1"/>
  <c r="W15" i="30"/>
  <c r="U15" i="30"/>
  <c r="Z15" i="30"/>
  <c r="AZ15" i="30" s="1"/>
  <c r="S15" i="30"/>
  <c r="Y15" i="30"/>
  <c r="N11" i="30"/>
  <c r="L84" i="30"/>
  <c r="L23" i="30"/>
  <c r="M23" i="30"/>
  <c r="N23" i="30"/>
  <c r="Z67" i="30"/>
  <c r="AZ67" i="30" s="1"/>
  <c r="U67" i="30"/>
  <c r="L102" i="30"/>
  <c r="N102" i="30"/>
  <c r="M102" i="30"/>
  <c r="M55" i="30"/>
  <c r="L55" i="30"/>
  <c r="Q71" i="30"/>
  <c r="BA71" i="30" s="1"/>
  <c r="BB71" i="30" s="1"/>
  <c r="S71" i="30"/>
  <c r="AA71" i="30"/>
  <c r="Y71" i="30"/>
  <c r="AE71" i="30" a="1"/>
  <c r="AE71" i="30" s="1"/>
  <c r="R71" i="30"/>
  <c r="Z71" i="30"/>
  <c r="AZ71" i="30" s="1"/>
  <c r="V71" i="30"/>
  <c r="AY71" i="30" s="1"/>
  <c r="AX32" i="30"/>
  <c r="F32" i="30"/>
  <c r="G32" i="30" s="1"/>
  <c r="N122" i="30"/>
  <c r="L122" i="30"/>
  <c r="N91" i="30"/>
  <c r="M91" i="30"/>
  <c r="M20" i="30"/>
  <c r="L20" i="30"/>
  <c r="N20" i="30"/>
  <c r="V20" i="30"/>
  <c r="AY20" i="30" s="1"/>
  <c r="AA58" i="30"/>
  <c r="W121" i="30"/>
  <c r="N83" i="30"/>
  <c r="U123" i="30"/>
  <c r="R125" i="30"/>
  <c r="V4" i="30"/>
  <c r="AY4" i="30" s="1"/>
  <c r="AA79" i="30"/>
  <c r="L91" i="30"/>
  <c r="V76" i="30"/>
  <c r="AY76" i="30" s="1"/>
  <c r="BB76" i="30" s="1"/>
  <c r="AB71" i="30"/>
  <c r="AG64" i="30"/>
  <c r="P47" i="30"/>
  <c r="W26" i="30"/>
  <c r="Z26" i="30"/>
  <c r="AZ26" i="30" s="1"/>
  <c r="U26" i="30"/>
  <c r="AU26" i="30"/>
  <c r="V29" i="30"/>
  <c r="AY29" i="30" s="1"/>
  <c r="F64" i="30"/>
  <c r="G64" i="30" s="1"/>
  <c r="W11" i="30"/>
  <c r="Z11" i="30"/>
  <c r="AZ11" i="30" s="1"/>
  <c r="AU11" i="30"/>
  <c r="N70" i="30"/>
  <c r="M70" i="30"/>
  <c r="V14" i="30"/>
  <c r="AY14" i="30" s="1"/>
  <c r="AB14" i="30"/>
  <c r="U14" i="30"/>
  <c r="N14" i="30"/>
  <c r="M6" i="30"/>
  <c r="L6" i="30"/>
  <c r="N6" i="30"/>
  <c r="Q6" i="30"/>
  <c r="BA6" i="30" s="1"/>
  <c r="BB6" i="30" s="1"/>
  <c r="R6" i="30"/>
  <c r="Z14" i="30"/>
  <c r="AZ14" i="30" s="1"/>
  <c r="P112" i="30"/>
  <c r="F117" i="30"/>
  <c r="G117" i="30" s="1"/>
  <c r="AB117" i="30" s="1"/>
  <c r="N116" i="30"/>
  <c r="L93" i="30"/>
  <c r="M93" i="30"/>
  <c r="L107" i="30"/>
  <c r="L79" i="30"/>
  <c r="L63" i="30"/>
  <c r="F49" i="30"/>
  <c r="G49" i="30" s="1"/>
  <c r="N15" i="30"/>
  <c r="AH3" i="30"/>
  <c r="F80" i="30"/>
  <c r="G80" i="30" s="1"/>
  <c r="AU27" i="30"/>
  <c r="S6" i="30"/>
  <c r="Q14" i="30"/>
  <c r="BA14" i="30" s="1"/>
  <c r="V112" i="30"/>
  <c r="AY112" i="30" s="1"/>
  <c r="F110" i="30"/>
  <c r="G110" i="30" s="1"/>
  <c r="AB110" i="30" s="1"/>
  <c r="M107" i="30"/>
  <c r="M79" i="30"/>
  <c r="L85" i="30"/>
  <c r="L62" i="30"/>
  <c r="AH34" i="30"/>
  <c r="AG26" i="30"/>
  <c r="F65" i="30"/>
  <c r="G65" i="30" s="1"/>
  <c r="N78" i="30"/>
  <c r="AH19" i="30"/>
  <c r="Q27" i="30"/>
  <c r="BA27" i="30" s="1"/>
  <c r="U6" i="30"/>
  <c r="L116" i="30"/>
  <c r="N62" i="30"/>
  <c r="F42" i="30"/>
  <c r="G42" i="30" s="1"/>
  <c r="F34" i="30"/>
  <c r="G34" i="30" s="1"/>
  <c r="F33" i="30"/>
  <c r="G33" i="30" s="1"/>
  <c r="AH65" i="30"/>
  <c r="F41" i="30"/>
  <c r="G41" i="30" s="1"/>
  <c r="F19" i="30"/>
  <c r="G19" i="30" s="1"/>
  <c r="F109" i="30"/>
  <c r="G109" i="30" s="1"/>
  <c r="AE109" i="30" s="1" a="1"/>
  <c r="AE109" i="30" s="1"/>
  <c r="AD109" i="30" s="1"/>
  <c r="AC109" i="30" s="1"/>
  <c r="AA44" i="30"/>
  <c r="Y62" i="28"/>
  <c r="AU62" i="28"/>
  <c r="AE62" i="28" a="1"/>
  <c r="AE62" i="28" s="1"/>
  <c r="W62" i="28"/>
  <c r="S62" i="28"/>
  <c r="P62" i="28"/>
  <c r="U62" i="28"/>
  <c r="Q62" i="28"/>
  <c r="BA62" i="28" s="1"/>
  <c r="Z62" i="28"/>
  <c r="AZ62" i="28" s="1"/>
  <c r="L83" i="28"/>
  <c r="BD87" i="28" s="1" a="1"/>
  <c r="BD87" i="28" s="1"/>
  <c r="N83" i="28"/>
  <c r="M83" i="28"/>
  <c r="M42" i="28"/>
  <c r="N42" i="28"/>
  <c r="L42" i="28"/>
  <c r="BD46" i="28" s="1" a="1"/>
  <c r="BD46" i="28" s="1"/>
  <c r="L80" i="28"/>
  <c r="BD73" i="28" s="1" a="1"/>
  <c r="BD73" i="28" s="1"/>
  <c r="N80" i="28"/>
  <c r="M80" i="28"/>
  <c r="W102" i="28"/>
  <c r="V102" i="28"/>
  <c r="AY102" i="28" s="1"/>
  <c r="U102" i="28"/>
  <c r="AB102" i="28"/>
  <c r="Y102" i="28"/>
  <c r="AA102" i="28"/>
  <c r="L102" i="28"/>
  <c r="BD99" i="28" s="1" a="1"/>
  <c r="BD99" i="28" s="1"/>
  <c r="N48" i="28"/>
  <c r="L48" i="28"/>
  <c r="BD45" i="28" s="1" a="1"/>
  <c r="BD45" i="28" s="1"/>
  <c r="M48" i="28"/>
  <c r="N70" i="28"/>
  <c r="L70" i="28"/>
  <c r="BD68" i="28" s="1" a="1"/>
  <c r="BD68" i="28" s="1"/>
  <c r="M70" i="28"/>
  <c r="P24" i="28"/>
  <c r="AU24" i="28"/>
  <c r="S24" i="28"/>
  <c r="L123" i="28"/>
  <c r="BD127" i="28" s="1" a="1"/>
  <c r="BD127" i="28" s="1"/>
  <c r="N123" i="28"/>
  <c r="V2" i="28"/>
  <c r="AY2" i="28" s="1"/>
  <c r="S45" i="28"/>
  <c r="V94" i="28"/>
  <c r="AY94" i="28" s="1"/>
  <c r="R63" i="28"/>
  <c r="L11" i="28"/>
  <c r="BD15" i="28" s="1" a="1"/>
  <c r="BD15" i="28" s="1"/>
  <c r="AH25" i="28"/>
  <c r="AB73" i="28"/>
  <c r="Y54" i="28"/>
  <c r="F14" i="28"/>
  <c r="G14" i="28" s="1"/>
  <c r="AU41" i="28"/>
  <c r="W124" i="28"/>
  <c r="Z124" i="28"/>
  <c r="AZ124" i="28" s="1"/>
  <c r="F95" i="28"/>
  <c r="G95" i="28" s="1"/>
  <c r="W8" i="28"/>
  <c r="Z37" i="28"/>
  <c r="AZ37" i="28" s="1"/>
  <c r="AA70" i="28"/>
  <c r="U91" i="28"/>
  <c r="V41" i="28"/>
  <c r="AY41" i="28" s="1"/>
  <c r="AH3" i="28"/>
  <c r="U7" i="28"/>
  <c r="N124" i="28"/>
  <c r="N26" i="28"/>
  <c r="Z65" i="28"/>
  <c r="AZ65" i="28" s="1"/>
  <c r="AH54" i="28"/>
  <c r="L31" i="28"/>
  <c r="BD26" i="28" s="1" a="1"/>
  <c r="BD26" i="28" s="1"/>
  <c r="L21" i="28"/>
  <c r="BD24" i="28" s="1" a="1"/>
  <c r="BD24" i="28" s="1"/>
  <c r="F64" i="28"/>
  <c r="G64" i="28" s="1"/>
  <c r="R64" i="28" s="1"/>
  <c r="F3" i="28"/>
  <c r="G3" i="28" s="1"/>
  <c r="W3" i="28" s="1"/>
  <c r="U2" i="28"/>
  <c r="R94" i="28"/>
  <c r="AB63" i="28"/>
  <c r="AG51" i="28"/>
  <c r="L127" i="28"/>
  <c r="BD122" i="28" s="1" a="1"/>
  <c r="BD122" i="28" s="1"/>
  <c r="AU54" i="28"/>
  <c r="AV87" i="28" s="1"/>
  <c r="D87" i="28" s="1"/>
  <c r="N109" i="28"/>
  <c r="F67" i="28"/>
  <c r="G67" i="28" s="1"/>
  <c r="Y67" i="28" s="1"/>
  <c r="AH14" i="28"/>
  <c r="Y41" i="28"/>
  <c r="P124" i="28"/>
  <c r="Q124" i="28"/>
  <c r="BA124" i="28" s="1"/>
  <c r="BB124" i="28" s="1"/>
  <c r="P8" i="28"/>
  <c r="Y8" i="28"/>
  <c r="U37" i="28"/>
  <c r="S70" i="28"/>
  <c r="Z91" i="28"/>
  <c r="AZ91" i="28" s="1"/>
  <c r="Z7" i="28"/>
  <c r="AZ7" i="28" s="1"/>
  <c r="M124" i="28"/>
  <c r="P65" i="28"/>
  <c r="F127" i="28"/>
  <c r="G127" i="28" s="1"/>
  <c r="M31" i="28"/>
  <c r="R2" i="28"/>
  <c r="U32" i="28"/>
  <c r="AA99" i="28"/>
  <c r="F25" i="28"/>
  <c r="G25" i="28" s="1"/>
  <c r="F22" i="28"/>
  <c r="G22" i="28" s="1"/>
  <c r="M127" i="28"/>
  <c r="AA41" i="28"/>
  <c r="R54" i="28"/>
  <c r="V91" i="28"/>
  <c r="AY91" i="28" s="1"/>
  <c r="L109" i="28"/>
  <c r="L6" i="28"/>
  <c r="BD3" i="28" s="1" a="1"/>
  <c r="BD3" i="28" s="1"/>
  <c r="W69" i="28"/>
  <c r="S41" i="28"/>
  <c r="Y124" i="28"/>
  <c r="U124" i="28"/>
  <c r="Q8" i="28"/>
  <c r="BA8" i="28" s="1"/>
  <c r="S8" i="28"/>
  <c r="AB37" i="28"/>
  <c r="W70" i="28"/>
  <c r="U70" i="28"/>
  <c r="Q56" i="28"/>
  <c r="BA56" i="28" s="1"/>
  <c r="F103" i="28"/>
  <c r="G103" i="28" s="1"/>
  <c r="P48" i="28"/>
  <c r="AE65" i="28" a="1"/>
  <c r="AE65" i="28" s="1"/>
  <c r="W7" i="28"/>
  <c r="M7" i="28"/>
  <c r="AG7" i="28" s="1"/>
  <c r="N77" i="28"/>
  <c r="U65" i="28"/>
  <c r="L113" i="28"/>
  <c r="BD113" i="28" s="1" a="1"/>
  <c r="BD113" i="28" s="1"/>
  <c r="F86" i="28"/>
  <c r="G86" i="28" s="1"/>
  <c r="W86" i="28" s="1"/>
  <c r="AH64" i="28"/>
  <c r="AH43" i="28"/>
  <c r="AH7" i="28"/>
  <c r="AU2" i="28"/>
  <c r="Q94" i="28"/>
  <c r="BA94" i="28" s="1"/>
  <c r="AU32" i="28"/>
  <c r="U99" i="28"/>
  <c r="Z48" i="28"/>
  <c r="AZ48" i="28" s="1"/>
  <c r="P26" i="28"/>
  <c r="AH22" i="28"/>
  <c r="AG40" i="28"/>
  <c r="Q54" i="28"/>
  <c r="BA54" i="28" s="1"/>
  <c r="AH40" i="28"/>
  <c r="AA124" i="28"/>
  <c r="R8" i="28"/>
  <c r="AB8" i="28"/>
  <c r="Y70" i="28"/>
  <c r="W56" i="28"/>
  <c r="Y93" i="28"/>
  <c r="V65" i="28"/>
  <c r="AY65" i="28" s="1"/>
  <c r="AB124" i="28"/>
  <c r="AB7" i="28"/>
  <c r="F78" i="28"/>
  <c r="G78" i="28" s="1"/>
  <c r="V78" i="28" s="1"/>
  <c r="AY78" i="28" s="1"/>
  <c r="W54" i="28"/>
  <c r="Q2" i="28"/>
  <c r="BA2" i="28" s="1"/>
  <c r="W2" i="28"/>
  <c r="AA32" i="28"/>
  <c r="AB99" i="28"/>
  <c r="Y99" i="28"/>
  <c r="F72" i="28"/>
  <c r="G72" i="28" s="1"/>
  <c r="U72" i="28" s="1"/>
  <c r="R48" i="28"/>
  <c r="W73" i="28"/>
  <c r="L73" i="28"/>
  <c r="F11" i="28"/>
  <c r="G11" i="28" s="1"/>
  <c r="S54" i="28"/>
  <c r="N89" i="28"/>
  <c r="V124" i="28"/>
  <c r="AY124" i="28" s="1"/>
  <c r="V8" i="28"/>
  <c r="AY8" i="28" s="1"/>
  <c r="BB8" i="28" s="1"/>
  <c r="V37" i="28"/>
  <c r="AY37" i="28" s="1"/>
  <c r="Z70" i="28"/>
  <c r="AZ70" i="28" s="1"/>
  <c r="F40" i="28"/>
  <c r="G40" i="28" s="1"/>
  <c r="F90" i="28"/>
  <c r="G90" i="28" s="1"/>
  <c r="AB41" i="28"/>
  <c r="L55" i="28"/>
  <c r="F31" i="28"/>
  <c r="G31" i="28" s="1"/>
  <c r="Z31" i="28" s="1"/>
  <c r="AZ31" i="28" s="1"/>
  <c r="R7" i="28"/>
  <c r="P7" i="28"/>
  <c r="V16" i="28"/>
  <c r="AY16" i="28" s="1"/>
  <c r="W65" i="28"/>
  <c r="W12" i="28"/>
  <c r="M78" i="28"/>
  <c r="M57" i="28"/>
  <c r="AG57" i="28" s="1"/>
  <c r="M12" i="28"/>
  <c r="F81" i="28"/>
  <c r="G81" i="28" s="1"/>
  <c r="Z2" i="28"/>
  <c r="AZ2" i="28" s="1"/>
  <c r="Z99" i="28"/>
  <c r="AZ99" i="28" s="1"/>
  <c r="N73" i="28"/>
  <c r="F98" i="28"/>
  <c r="G98" i="28" s="1"/>
  <c r="AH32" i="28"/>
  <c r="W41" i="28"/>
  <c r="Z8" i="28"/>
  <c r="AZ8" i="28" s="1"/>
  <c r="L99" i="28"/>
  <c r="BD103" i="28" s="1" a="1"/>
  <c r="BD103" i="28" s="1"/>
  <c r="AH56" i="28"/>
  <c r="M55" i="28"/>
  <c r="AA7" i="28"/>
  <c r="Q7" i="28"/>
  <c r="BA7" i="28" s="1"/>
  <c r="AB12" i="28"/>
  <c r="F111" i="28"/>
  <c r="G111" i="28" s="1"/>
  <c r="Q111" i="28" s="1"/>
  <c r="BA111" i="28" s="1"/>
  <c r="BB111" i="28" s="1"/>
  <c r="F117" i="28"/>
  <c r="G117" i="28" s="1"/>
  <c r="Z117" i="28" s="1"/>
  <c r="AZ117" i="28" s="1"/>
  <c r="L78" i="28"/>
  <c r="BD75" i="28" s="1" a="1"/>
  <c r="BD75" i="28" s="1"/>
  <c r="AH46" i="28"/>
  <c r="AH28" i="28"/>
  <c r="AH17" i="28"/>
  <c r="BB37" i="55"/>
  <c r="BB11" i="52"/>
  <c r="BB39" i="41"/>
  <c r="BB53" i="53"/>
  <c r="BB40" i="40"/>
  <c r="BB56" i="40"/>
  <c r="BB6" i="36"/>
  <c r="BB86" i="34"/>
  <c r="BB62" i="39"/>
  <c r="BB15" i="35"/>
  <c r="BB129" i="31"/>
  <c r="BB112" i="39"/>
  <c r="BB38" i="42"/>
  <c r="BB107" i="53"/>
  <c r="BB15" i="56"/>
  <c r="BB75" i="56"/>
  <c r="BB59" i="50"/>
  <c r="BB67" i="53"/>
  <c r="BB75" i="54"/>
  <c r="BB45" i="32"/>
  <c r="BB128" i="40"/>
  <c r="BB8" i="59"/>
  <c r="BB26" i="30"/>
  <c r="BB81" i="30"/>
  <c r="BB100" i="40"/>
  <c r="BB111" i="41"/>
  <c r="BB73" i="44"/>
  <c r="BB24" i="49"/>
  <c r="BB20" i="51"/>
  <c r="BB14" i="56"/>
  <c r="BB54" i="51"/>
  <c r="BB55" i="51"/>
  <c r="BB99" i="54"/>
  <c r="BB49" i="54"/>
  <c r="BB72" i="57"/>
  <c r="BB120" i="31"/>
  <c r="BB15" i="31"/>
  <c r="BB125" i="50"/>
  <c r="BB91" i="52"/>
  <c r="BB16" i="43"/>
  <c r="BB46" i="51"/>
  <c r="BB20" i="53"/>
  <c r="BB83" i="54"/>
  <c r="BB72" i="45"/>
  <c r="BB74" i="50"/>
  <c r="BB21" i="32"/>
  <c r="BB91" i="53"/>
  <c r="BB115" i="54"/>
  <c r="BB17" i="54"/>
  <c r="BB61" i="42"/>
  <c r="BB72" i="38"/>
  <c r="BB63" i="43"/>
  <c r="BB58" i="45"/>
  <c r="BB19" i="44"/>
  <c r="BB28" i="53"/>
  <c r="BB64" i="54"/>
  <c r="BB97" i="41"/>
  <c r="BB32" i="43"/>
  <c r="BB62" i="51"/>
  <c r="BB71" i="50"/>
  <c r="BB14" i="52"/>
  <c r="BB92" i="52"/>
  <c r="BB109" i="54"/>
  <c r="BB88" i="55"/>
  <c r="BB127" i="58"/>
  <c r="BB111" i="58"/>
  <c r="BB7" i="40"/>
  <c r="BB10" i="28"/>
  <c r="BB26" i="41"/>
  <c r="BB24" i="53"/>
  <c r="BB35" i="55"/>
  <c r="BB55" i="58"/>
  <c r="BB47" i="49"/>
  <c r="BB70" i="57"/>
  <c r="BB77" i="38"/>
  <c r="BB102" i="51"/>
  <c r="BB99" i="53"/>
  <c r="BB123" i="54"/>
  <c r="BB107" i="54"/>
  <c r="BB91" i="54"/>
  <c r="BB19" i="49"/>
  <c r="BB56" i="55"/>
  <c r="BB67" i="49"/>
  <c r="BB67" i="52"/>
  <c r="BB66" i="53"/>
  <c r="BB116" i="54"/>
  <c r="BB30" i="56"/>
  <c r="BB47" i="58"/>
  <c r="BB123" i="50"/>
  <c r="BB101" i="51"/>
  <c r="BB85" i="51"/>
  <c r="BB113" i="52"/>
  <c r="BB107" i="56"/>
  <c r="BB108" i="58"/>
  <c r="BB79" i="50"/>
  <c r="BB44" i="42"/>
  <c r="BB111" i="51"/>
  <c r="BB37" i="52"/>
  <c r="BB45" i="56"/>
  <c r="BB62" i="56"/>
  <c r="BB63" i="58"/>
  <c r="BB118" i="50"/>
  <c r="BB52" i="51"/>
  <c r="BB36" i="51"/>
  <c r="BB24" i="55"/>
  <c r="BB4" i="55"/>
  <c r="BB107" i="50"/>
  <c r="BB105" i="53"/>
  <c r="BB97" i="54"/>
  <c r="BB100" i="55"/>
  <c r="BB90" i="56"/>
  <c r="BB107" i="58"/>
  <c r="BB12" i="33"/>
  <c r="BB68" i="33"/>
  <c r="BB74" i="41"/>
  <c r="BB33" i="43"/>
  <c r="BB16" i="44"/>
  <c r="BB79" i="51"/>
  <c r="BB3" i="49"/>
  <c r="BB115" i="52"/>
  <c r="BB83" i="52"/>
  <c r="BB6" i="52"/>
  <c r="BB22" i="56"/>
  <c r="BB62" i="58"/>
  <c r="BB90" i="42"/>
  <c r="BB83" i="51"/>
  <c r="BB93" i="53"/>
  <c r="BB119" i="53"/>
  <c r="BB128" i="54"/>
  <c r="BB96" i="54"/>
  <c r="BB115" i="55"/>
  <c r="BB97" i="56"/>
  <c r="BB102" i="57"/>
  <c r="BB87" i="57"/>
  <c r="BB20" i="59"/>
  <c r="BB97" i="59"/>
  <c r="BB89" i="41"/>
  <c r="BB41" i="45"/>
  <c r="BB19" i="53"/>
  <c r="BB41" i="50"/>
  <c r="BB75" i="52"/>
  <c r="BB71" i="53"/>
  <c r="BB14" i="58"/>
  <c r="BB128" i="34"/>
  <c r="BB128" i="50"/>
  <c r="BB98" i="51"/>
  <c r="BB82" i="51"/>
  <c r="BB103" i="53"/>
  <c r="BB127" i="54"/>
  <c r="BB128" i="56"/>
  <c r="BB117" i="57"/>
  <c r="BB113" i="58"/>
  <c r="BB90" i="59"/>
  <c r="BB116" i="41"/>
  <c r="BB30" i="42"/>
  <c r="BB59" i="52"/>
  <c r="BB65" i="54"/>
  <c r="BB48" i="56"/>
  <c r="BB43" i="56"/>
  <c r="BB102" i="53"/>
  <c r="BB86" i="53"/>
  <c r="BB80" i="56"/>
  <c r="BB85" i="57"/>
  <c r="BB112" i="58"/>
  <c r="BB120" i="59"/>
  <c r="BB17" i="43"/>
  <c r="BB57" i="43"/>
  <c r="BB107" i="45"/>
  <c r="BB104" i="49"/>
  <c r="BB29" i="34"/>
  <c r="BB118" i="43"/>
  <c r="BB82" i="45"/>
  <c r="BB115" i="47"/>
  <c r="BB86" i="49"/>
  <c r="BB43" i="42"/>
  <c r="BB5" i="49"/>
  <c r="BB87" i="33"/>
  <c r="BB28" i="33"/>
  <c r="BB53" i="43"/>
  <c r="BB23" i="43"/>
  <c r="BB103" i="30"/>
  <c r="BB85" i="49"/>
  <c r="BB94" i="28"/>
  <c r="BB64" i="35"/>
  <c r="BB35" i="45"/>
  <c r="BB91" i="42"/>
  <c r="BB88" i="45"/>
  <c r="BB121" i="47"/>
  <c r="BB29" i="39"/>
  <c r="BB99" i="49"/>
  <c r="BB76" i="39"/>
  <c r="BB111" i="43"/>
  <c r="BB57" i="47"/>
  <c r="BB38" i="45"/>
  <c r="BB19" i="47"/>
  <c r="BB12" i="36"/>
  <c r="BB78" i="37"/>
  <c r="BB82" i="43"/>
  <c r="BB118" i="45"/>
  <c r="BB119" i="47"/>
  <c r="BB53" i="41"/>
  <c r="BB86" i="47"/>
  <c r="BB28" i="40"/>
  <c r="BB89" i="35"/>
  <c r="BB45" i="40"/>
  <c r="BB19" i="41"/>
  <c r="BB12" i="32"/>
  <c r="BB112" i="34"/>
  <c r="BB120" i="37"/>
  <c r="BB84" i="37"/>
  <c r="BB57" i="35"/>
  <c r="BB85" i="31"/>
  <c r="BB75" i="34"/>
  <c r="BB108" i="34"/>
  <c r="BB14" i="38"/>
  <c r="BB6" i="37"/>
  <c r="BB110" i="38"/>
  <c r="BB25" i="37"/>
  <c r="BB28" i="38"/>
  <c r="BB116" i="39"/>
  <c r="BB103" i="37"/>
  <c r="BB73" i="35"/>
  <c r="BB39" i="28"/>
  <c r="BB6" i="31"/>
  <c r="BB116" i="35"/>
  <c r="BB96" i="40"/>
  <c r="BB95" i="34"/>
  <c r="BB117" i="39"/>
  <c r="BB101" i="37"/>
  <c r="BB120" i="39"/>
  <c r="BB60" i="38"/>
  <c r="BB20" i="33"/>
  <c r="BB20" i="35"/>
  <c r="BB42" i="32"/>
  <c r="BB27" i="32"/>
  <c r="BB99" i="33"/>
  <c r="BB7" i="28"/>
  <c r="BB68" i="31"/>
  <c r="BB55" i="37"/>
  <c r="BB64" i="40"/>
  <c r="BB22" i="31"/>
  <c r="BB18" i="37"/>
  <c r="BB114" i="37"/>
  <c r="BB29" i="30"/>
  <c r="BB5" i="31"/>
  <c r="BB11" i="34"/>
  <c r="BB36" i="39"/>
  <c r="BB24" i="37"/>
  <c r="BB21" i="35"/>
  <c r="BB54" i="31"/>
  <c r="BB34" i="41"/>
  <c r="BB50" i="41"/>
  <c r="BB13" i="40"/>
  <c r="BB2" i="41"/>
  <c r="BB57" i="41"/>
  <c r="BB125" i="30"/>
  <c r="BB112" i="30"/>
  <c r="BB59" i="40"/>
  <c r="BB16" i="40"/>
  <c r="BB55" i="41"/>
  <c r="BB71" i="41"/>
  <c r="BB15" i="38"/>
  <c r="BB84" i="33"/>
  <c r="BB16" i="36"/>
  <c r="BB37" i="28"/>
  <c r="BB129" i="34"/>
  <c r="BB40" i="37"/>
  <c r="BB76" i="38"/>
  <c r="BB102" i="39"/>
  <c r="BB104" i="41"/>
  <c r="BB64" i="38"/>
  <c r="BB31" i="34"/>
  <c r="BB59" i="36"/>
  <c r="BB72" i="33"/>
  <c r="BB79" i="36"/>
  <c r="BB102" i="31"/>
  <c r="BB71" i="35"/>
  <c r="BB54" i="37"/>
  <c r="AZ66" i="12"/>
  <c r="AY66" i="12"/>
  <c r="AE66" i="12" a="1"/>
  <c r="AE66" i="12" s="1"/>
  <c r="U37" i="12"/>
  <c r="S37" i="12"/>
  <c r="Z37" i="12"/>
  <c r="AZ37" i="12" s="1"/>
  <c r="AE37" i="12" a="1"/>
  <c r="AE37" i="12" s="1"/>
  <c r="AB37" i="12"/>
  <c r="P37" i="12"/>
  <c r="R37" i="12"/>
  <c r="U32" i="12"/>
  <c r="AU32" i="12"/>
  <c r="Q32" i="12"/>
  <c r="BA32" i="12" s="1"/>
  <c r="S32" i="12"/>
  <c r="AB62" i="12"/>
  <c r="P62" i="12"/>
  <c r="U62" i="12"/>
  <c r="S62" i="12"/>
  <c r="U54" i="12"/>
  <c r="L52" i="12"/>
  <c r="M52" i="12"/>
  <c r="N52" i="12"/>
  <c r="AA72" i="12"/>
  <c r="N5" i="12"/>
  <c r="N40" i="12"/>
  <c r="M85" i="12"/>
  <c r="F77" i="12"/>
  <c r="G77" i="12" s="1"/>
  <c r="W77" i="12" s="1"/>
  <c r="AU50" i="12"/>
  <c r="N60" i="12"/>
  <c r="L85" i="12"/>
  <c r="F24" i="12"/>
  <c r="G24" i="12" s="1"/>
  <c r="U24" i="12" s="1"/>
  <c r="AH48" i="12"/>
  <c r="AH60" i="12"/>
  <c r="L24" i="12"/>
  <c r="N101" i="12"/>
  <c r="BA50" i="12"/>
  <c r="BB50" i="12" s="1"/>
  <c r="N76" i="12"/>
  <c r="F107" i="12"/>
  <c r="G107" i="12" s="1"/>
  <c r="W107" i="12" s="1"/>
  <c r="AH21" i="12"/>
  <c r="L101" i="12"/>
  <c r="F106" i="12"/>
  <c r="G106" i="12" s="1"/>
  <c r="AE106" i="12" s="1" a="1"/>
  <c r="AE106" i="12" s="1"/>
  <c r="AD106" i="12" s="1"/>
  <c r="L40" i="12"/>
  <c r="M13" i="12"/>
  <c r="AG13" i="12" s="1"/>
  <c r="AY50" i="12"/>
  <c r="Y72" i="12"/>
  <c r="AG62" i="12"/>
  <c r="AA127" i="12"/>
  <c r="F48" i="12"/>
  <c r="G48" i="12" s="1"/>
  <c r="W48" i="12" s="1"/>
  <c r="F23" i="12"/>
  <c r="G23" i="12" s="1"/>
  <c r="AB23" i="12" s="1"/>
  <c r="F114" i="12"/>
  <c r="G114" i="12" s="1"/>
  <c r="L13" i="12"/>
  <c r="V72" i="12"/>
  <c r="AY72" i="12" s="1"/>
  <c r="AH2" i="12"/>
  <c r="L108" i="12"/>
  <c r="M125" i="12"/>
  <c r="W64" i="12"/>
  <c r="AH11" i="12"/>
  <c r="F116" i="12"/>
  <c r="G116" i="12" s="1"/>
  <c r="Z116" i="12" s="1"/>
  <c r="AZ116" i="12" s="1"/>
  <c r="N125" i="12"/>
  <c r="AH23" i="12"/>
  <c r="AU10" i="59"/>
  <c r="AE10" i="59" a="1"/>
  <c r="AE10" i="59" s="1"/>
  <c r="Z10" i="59"/>
  <c r="AZ10" i="59" s="1"/>
  <c r="AA10" i="59"/>
  <c r="R10" i="59"/>
  <c r="Y10" i="59"/>
  <c r="Q10" i="59"/>
  <c r="BA10" i="59" s="1"/>
  <c r="BB10" i="59" s="1"/>
  <c r="U10" i="59"/>
  <c r="S10" i="59"/>
  <c r="P10" i="59"/>
  <c r="W10" i="59"/>
  <c r="V10" i="59"/>
  <c r="AY10" i="59" s="1"/>
  <c r="AB10" i="59"/>
  <c r="U62" i="30"/>
  <c r="Z62" i="30"/>
  <c r="AZ62" i="30" s="1"/>
  <c r="R62" i="30"/>
  <c r="V62" i="30"/>
  <c r="AY62" i="30" s="1"/>
  <c r="P62" i="30"/>
  <c r="S62" i="30"/>
  <c r="AA62" i="30"/>
  <c r="Q62" i="30"/>
  <c r="BA62" i="30" s="1"/>
  <c r="AU62" i="30"/>
  <c r="W62" i="30"/>
  <c r="Y62" i="30"/>
  <c r="AB62" i="30"/>
  <c r="U44" i="36"/>
  <c r="AA44" i="36"/>
  <c r="W44" i="36"/>
  <c r="AB44" i="36"/>
  <c r="R44" i="36"/>
  <c r="Z44" i="36"/>
  <c r="AZ44" i="36" s="1"/>
  <c r="P44" i="36"/>
  <c r="Y44" i="36"/>
  <c r="S44" i="36"/>
  <c r="Q44" i="36"/>
  <c r="BA44" i="36" s="1"/>
  <c r="V44" i="36"/>
  <c r="AY44" i="36" s="1"/>
  <c r="AU44" i="36"/>
  <c r="V60" i="40"/>
  <c r="AY60" i="40" s="1"/>
  <c r="S60" i="40"/>
  <c r="R60" i="40"/>
  <c r="AU60" i="40"/>
  <c r="U60" i="40"/>
  <c r="Y60" i="40"/>
  <c r="AA60" i="40"/>
  <c r="P60" i="40"/>
  <c r="Z60" i="40"/>
  <c r="AZ60" i="40" s="1"/>
  <c r="Q60" i="40"/>
  <c r="BA60" i="40" s="1"/>
  <c r="W60" i="40"/>
  <c r="AB60" i="40"/>
  <c r="P12" i="42"/>
  <c r="AU12" i="42"/>
  <c r="AA12" i="42"/>
  <c r="S12" i="42"/>
  <c r="R12" i="42"/>
  <c r="W12" i="42"/>
  <c r="U12" i="42"/>
  <c r="V12" i="42"/>
  <c r="AY12" i="42" s="1"/>
  <c r="Z12" i="42"/>
  <c r="AZ12" i="42" s="1"/>
  <c r="Q12" i="42"/>
  <c r="BA12" i="42" s="1"/>
  <c r="Y12" i="42"/>
  <c r="AB12" i="42"/>
  <c r="S58" i="59"/>
  <c r="Q58" i="59"/>
  <c r="BA58" i="59" s="1"/>
  <c r="BB58" i="59" s="1"/>
  <c r="W58" i="59"/>
  <c r="U58" i="59"/>
  <c r="P58" i="59"/>
  <c r="AS87" i="31"/>
  <c r="AF87" i="31" s="1"/>
  <c r="W87" i="31"/>
  <c r="AB87" i="31"/>
  <c r="Z87" i="31"/>
  <c r="AZ87" i="31" s="1"/>
  <c r="S87" i="31"/>
  <c r="P87" i="31"/>
  <c r="V87" i="31"/>
  <c r="AY87" i="31" s="1"/>
  <c r="Q87" i="31"/>
  <c r="BA87" i="31" s="1"/>
  <c r="AA87" i="31"/>
  <c r="Y87" i="31"/>
  <c r="U87" i="31"/>
  <c r="R87" i="31"/>
  <c r="Q17" i="34"/>
  <c r="BA17" i="34" s="1"/>
  <c r="R17" i="34"/>
  <c r="S17" i="34"/>
  <c r="AU17" i="34"/>
  <c r="W36" i="37"/>
  <c r="R36" i="37"/>
  <c r="Q36" i="37"/>
  <c r="BA36" i="37" s="1"/>
  <c r="S36" i="37"/>
  <c r="Z36" i="37"/>
  <c r="AZ36" i="37" s="1"/>
  <c r="V36" i="37"/>
  <c r="AY36" i="37" s="1"/>
  <c r="AB36" i="37"/>
  <c r="AU36" i="37"/>
  <c r="P36" i="37"/>
  <c r="AA36" i="37"/>
  <c r="U36" i="37"/>
  <c r="Y36" i="37"/>
  <c r="V12" i="40"/>
  <c r="AY12" i="40" s="1"/>
  <c r="BB12" i="40" s="1"/>
  <c r="Y12" i="40"/>
  <c r="R12" i="40"/>
  <c r="S12" i="40"/>
  <c r="Z12" i="40"/>
  <c r="AZ12" i="40" s="1"/>
  <c r="Q12" i="40"/>
  <c r="BA12" i="40" s="1"/>
  <c r="U12" i="40"/>
  <c r="AU12" i="40"/>
  <c r="W12" i="40"/>
  <c r="P12" i="40"/>
  <c r="AA12" i="40"/>
  <c r="AB12" i="40"/>
  <c r="P28" i="42"/>
  <c r="V28" i="42"/>
  <c r="AY28" i="42" s="1"/>
  <c r="AU28" i="42"/>
  <c r="AU31" i="44"/>
  <c r="Q31" i="44"/>
  <c r="BA31" i="44" s="1"/>
  <c r="U31" i="44"/>
  <c r="AA31" i="44"/>
  <c r="P31" i="44"/>
  <c r="S31" i="44"/>
  <c r="R31" i="44"/>
  <c r="AB31" i="44"/>
  <c r="W31" i="44"/>
  <c r="V31" i="44"/>
  <c r="AY31" i="44" s="1"/>
  <c r="BB31" i="44" s="1"/>
  <c r="Y31" i="44"/>
  <c r="Z31" i="44"/>
  <c r="AZ31" i="44" s="1"/>
  <c r="AU19" i="59"/>
  <c r="AV46" i="59" s="1"/>
  <c r="AB40" i="31"/>
  <c r="R40" i="31"/>
  <c r="Y40" i="31"/>
  <c r="AA40" i="31"/>
  <c r="S40" i="31"/>
  <c r="Z40" i="31"/>
  <c r="AZ40" i="31" s="1"/>
  <c r="W40" i="31"/>
  <c r="P40" i="31"/>
  <c r="V40" i="31"/>
  <c r="AY40" i="31" s="1"/>
  <c r="AU40" i="31"/>
  <c r="Q40" i="31"/>
  <c r="BA40" i="31" s="1"/>
  <c r="U40" i="31"/>
  <c r="W52" i="31"/>
  <c r="AB52" i="31"/>
  <c r="Z52" i="31"/>
  <c r="AZ52" i="31" s="1"/>
  <c r="U52" i="31"/>
  <c r="R52" i="31"/>
  <c r="V52" i="31"/>
  <c r="AY52" i="31" s="1"/>
  <c r="AU52" i="31"/>
  <c r="Q52" i="31"/>
  <c r="BA52" i="31" s="1"/>
  <c r="AA52" i="31"/>
  <c r="P52" i="31"/>
  <c r="Y52" i="31"/>
  <c r="S52" i="31"/>
  <c r="P50" i="37"/>
  <c r="R50" i="37"/>
  <c r="W50" i="37"/>
  <c r="V50" i="37"/>
  <c r="AY50" i="37" s="1"/>
  <c r="Y50" i="37"/>
  <c r="S50" i="37"/>
  <c r="U50" i="37"/>
  <c r="AU50" i="37"/>
  <c r="AV26" i="37" s="1"/>
  <c r="Z50" i="37"/>
  <c r="AZ50" i="37" s="1"/>
  <c r="AA50" i="37"/>
  <c r="Q50" i="37"/>
  <c r="BA50" i="37" s="1"/>
  <c r="AB50" i="37"/>
  <c r="R89" i="30"/>
  <c r="W89" i="30"/>
  <c r="S89" i="30"/>
  <c r="Q89" i="30"/>
  <c r="BA89" i="30" s="1"/>
  <c r="BB89" i="30" s="1"/>
  <c r="AA89" i="30"/>
  <c r="V89" i="30"/>
  <c r="AY89" i="30" s="1"/>
  <c r="AE89" i="30" a="1"/>
  <c r="AE89" i="30" s="1"/>
  <c r="Y89" i="30"/>
  <c r="AB89" i="30"/>
  <c r="U89" i="30"/>
  <c r="Z89" i="30"/>
  <c r="AZ89" i="30" s="1"/>
  <c r="P89" i="30"/>
  <c r="R42" i="36"/>
  <c r="V42" i="36"/>
  <c r="AY42" i="36" s="1"/>
  <c r="AU48" i="36"/>
  <c r="V48" i="36"/>
  <c r="AY48" i="36" s="1"/>
  <c r="U48" i="36"/>
  <c r="AB48" i="36"/>
  <c r="S48" i="36"/>
  <c r="W48" i="36"/>
  <c r="Q48" i="36"/>
  <c r="BA48" i="36" s="1"/>
  <c r="R48" i="36"/>
  <c r="AA48" i="36"/>
  <c r="Z48" i="36"/>
  <c r="AZ48" i="36" s="1"/>
  <c r="P48" i="36"/>
  <c r="Y48" i="36"/>
  <c r="V59" i="31"/>
  <c r="AY59" i="31" s="1"/>
  <c r="Z59" i="31"/>
  <c r="AZ59" i="31" s="1"/>
  <c r="AA21" i="34"/>
  <c r="P21" i="34"/>
  <c r="W21" i="34"/>
  <c r="AE21" i="34" a="1"/>
  <c r="AE21" i="34" s="1"/>
  <c r="AB21" i="34"/>
  <c r="V21" i="34"/>
  <c r="AY21" i="34" s="1"/>
  <c r="Y21" i="34"/>
  <c r="U21" i="34"/>
  <c r="AU21" i="34"/>
  <c r="S21" i="34"/>
  <c r="Q21" i="34"/>
  <c r="BA21" i="34" s="1"/>
  <c r="BB21" i="34" s="1"/>
  <c r="R21" i="34"/>
  <c r="Z21" i="34"/>
  <c r="AZ21" i="34" s="1"/>
  <c r="R57" i="37"/>
  <c r="AB57" i="37"/>
  <c r="V57" i="37"/>
  <c r="AY57" i="37" s="1"/>
  <c r="Q57" i="37"/>
  <c r="BA57" i="37" s="1"/>
  <c r="P57" i="37"/>
  <c r="Y57" i="37"/>
  <c r="W57" i="37"/>
  <c r="U57" i="37"/>
  <c r="AU57" i="37"/>
  <c r="S57" i="37"/>
  <c r="AA57" i="37"/>
  <c r="Z57" i="37"/>
  <c r="AZ57" i="37" s="1"/>
  <c r="Z110" i="12"/>
  <c r="AZ110" i="12" s="1"/>
  <c r="Q110" i="12"/>
  <c r="BA110" i="12" s="1"/>
  <c r="R110" i="12"/>
  <c r="S110" i="12"/>
  <c r="P110" i="12"/>
  <c r="Y110" i="12"/>
  <c r="AS110" i="12"/>
  <c r="AF110" i="12" s="1"/>
  <c r="W110" i="12"/>
  <c r="U110" i="12"/>
  <c r="V110" i="12"/>
  <c r="AY110" i="12" s="1"/>
  <c r="AA110" i="12"/>
  <c r="AB110" i="12"/>
  <c r="W62" i="37"/>
  <c r="AE62" i="37" a="1"/>
  <c r="AE62" i="37" s="1"/>
  <c r="U62" i="37"/>
  <c r="Y62" i="37"/>
  <c r="Z62" i="37"/>
  <c r="AZ62" i="37" s="1"/>
  <c r="AB62" i="37"/>
  <c r="AU62" i="37"/>
  <c r="V62" i="37"/>
  <c r="AY62" i="37" s="1"/>
  <c r="AA62" i="37"/>
  <c r="R62" i="37"/>
  <c r="Q62" i="37"/>
  <c r="BA62" i="37" s="1"/>
  <c r="BB62" i="37" s="1"/>
  <c r="S62" i="37"/>
  <c r="P62" i="37"/>
  <c r="W115" i="39"/>
  <c r="AA115" i="39"/>
  <c r="V115" i="39"/>
  <c r="AY115" i="39" s="1"/>
  <c r="S54" i="41"/>
  <c r="Y54" i="41"/>
  <c r="Z54" i="41"/>
  <c r="AZ54" i="41" s="1"/>
  <c r="V54" i="41"/>
  <c r="AY54" i="41" s="1"/>
  <c r="W54" i="41"/>
  <c r="AU54" i="41"/>
  <c r="AB21" i="28"/>
  <c r="Y16" i="34"/>
  <c r="P16" i="34"/>
  <c r="V16" i="34"/>
  <c r="AY16" i="34" s="1"/>
  <c r="BB16" i="34" s="1"/>
  <c r="AB16" i="34"/>
  <c r="AU16" i="34"/>
  <c r="AV52" i="34" s="1"/>
  <c r="S16" i="34"/>
  <c r="AA16" i="34"/>
  <c r="Z16" i="34"/>
  <c r="AZ16" i="34" s="1"/>
  <c r="U16" i="34"/>
  <c r="R16" i="34"/>
  <c r="Q16" i="34"/>
  <c r="BA16" i="34" s="1"/>
  <c r="W16" i="34"/>
  <c r="W60" i="35"/>
  <c r="Y60" i="35"/>
  <c r="Z60" i="35"/>
  <c r="AZ60" i="35" s="1"/>
  <c r="S60" i="35"/>
  <c r="V60" i="35"/>
  <c r="AY60" i="35" s="1"/>
  <c r="AU60" i="35"/>
  <c r="AE60" i="35" a="1"/>
  <c r="AE60" i="35" s="1"/>
  <c r="R60" i="35"/>
  <c r="Q60" i="35"/>
  <c r="BA60" i="35" s="1"/>
  <c r="BB60" i="35" s="1"/>
  <c r="P60" i="35"/>
  <c r="U60" i="35"/>
  <c r="AB60" i="35"/>
  <c r="AA60" i="35"/>
  <c r="Y6" i="41"/>
  <c r="AB6" i="41"/>
  <c r="S6" i="41"/>
  <c r="AU6" i="41"/>
  <c r="Q37" i="43"/>
  <c r="BA37" i="43" s="1"/>
  <c r="R37" i="43"/>
  <c r="AB37" i="43"/>
  <c r="AA97" i="39"/>
  <c r="AE97" i="39" a="1"/>
  <c r="AE97" i="39" s="1"/>
  <c r="S97" i="39"/>
  <c r="V97" i="39"/>
  <c r="AY97" i="39" s="1"/>
  <c r="AB97" i="39"/>
  <c r="Y97" i="39"/>
  <c r="R97" i="39"/>
  <c r="Z97" i="39"/>
  <c r="AZ97" i="39" s="1"/>
  <c r="AE58" i="41" a="1"/>
  <c r="AE58" i="41" s="1"/>
  <c r="AU58" i="41"/>
  <c r="AV114" i="41" s="1"/>
  <c r="S58" i="41"/>
  <c r="Q58" i="41"/>
  <c r="BA58" i="41" s="1"/>
  <c r="BB58" i="41" s="1"/>
  <c r="AB58" i="41"/>
  <c r="V58" i="41"/>
  <c r="AY58" i="41" s="1"/>
  <c r="Z58" i="41"/>
  <c r="AZ58" i="41" s="1"/>
  <c r="U58" i="41"/>
  <c r="W58" i="41"/>
  <c r="AB80" i="48"/>
  <c r="AA80" i="48"/>
  <c r="R80" i="48"/>
  <c r="U80" i="48"/>
  <c r="Y80" i="48"/>
  <c r="Z80" i="48"/>
  <c r="AZ80" i="48" s="1"/>
  <c r="V80" i="48"/>
  <c r="AY80" i="48" s="1"/>
  <c r="BB80" i="48" s="1"/>
  <c r="S80" i="48"/>
  <c r="Q80" i="48"/>
  <c r="BA80" i="48" s="1"/>
  <c r="AA79" i="49"/>
  <c r="AE79" i="49" a="1"/>
  <c r="AE79" i="49" s="1"/>
  <c r="Q79" i="49"/>
  <c r="BA79" i="49" s="1"/>
  <c r="BB79" i="49" s="1"/>
  <c r="W79" i="49"/>
  <c r="S79" i="49"/>
  <c r="U79" i="49"/>
  <c r="P79" i="49"/>
  <c r="AB79" i="49"/>
  <c r="Z79" i="49"/>
  <c r="AZ79" i="49" s="1"/>
  <c r="AA120" i="50"/>
  <c r="Q120" i="50"/>
  <c r="BA120" i="50" s="1"/>
  <c r="BB120" i="50" s="1"/>
  <c r="S120" i="50"/>
  <c r="W120" i="50"/>
  <c r="P120" i="50"/>
  <c r="AE120" i="50" a="1"/>
  <c r="AE120" i="50" s="1"/>
  <c r="AB120" i="50"/>
  <c r="V120" i="50"/>
  <c r="AY120" i="50" s="1"/>
  <c r="Z120" i="50"/>
  <c r="AZ120" i="50" s="1"/>
  <c r="U8" i="50"/>
  <c r="S8" i="50"/>
  <c r="AE8" i="50" a="1"/>
  <c r="AE8" i="50" s="1"/>
  <c r="R8" i="50"/>
  <c r="V8" i="50"/>
  <c r="AY8" i="50" s="1"/>
  <c r="AU8" i="50"/>
  <c r="AA8" i="50"/>
  <c r="AB8" i="50"/>
  <c r="Q8" i="50"/>
  <c r="BA8" i="50" s="1"/>
  <c r="Y8" i="50"/>
  <c r="P49" i="50"/>
  <c r="R49" i="50"/>
  <c r="Q26" i="51"/>
  <c r="BA26" i="51" s="1"/>
  <c r="BB26" i="51" s="1"/>
  <c r="AB26" i="51"/>
  <c r="Z26" i="51"/>
  <c r="AZ26" i="51" s="1"/>
  <c r="Y26" i="51"/>
  <c r="AE26" i="51" a="1"/>
  <c r="AE26" i="51" s="1"/>
  <c r="S26" i="51"/>
  <c r="V26" i="51"/>
  <c r="AY26" i="51" s="1"/>
  <c r="AU26" i="51"/>
  <c r="U26" i="51"/>
  <c r="R26" i="51"/>
  <c r="U117" i="52"/>
  <c r="AB117" i="52"/>
  <c r="AA117" i="52"/>
  <c r="R117" i="52"/>
  <c r="W117" i="52"/>
  <c r="P117" i="52"/>
  <c r="AE117" i="52" a="1"/>
  <c r="AE117" i="52" s="1"/>
  <c r="Y117" i="52"/>
  <c r="Z117" i="52"/>
  <c r="AZ117" i="52" s="1"/>
  <c r="AE25" i="52" a="1"/>
  <c r="AE25" i="52" s="1"/>
  <c r="V25" i="52"/>
  <c r="AY25" i="52" s="1"/>
  <c r="U25" i="52"/>
  <c r="P25" i="52"/>
  <c r="AA25" i="52"/>
  <c r="Y25" i="52"/>
  <c r="Q25" i="52"/>
  <c r="BA25" i="52" s="1"/>
  <c r="BB25" i="52" s="1"/>
  <c r="AU25" i="52"/>
  <c r="AB25" i="52"/>
  <c r="AA114" i="55"/>
  <c r="Q114" i="55"/>
  <c r="BA114" i="55" s="1"/>
  <c r="AS114" i="55"/>
  <c r="AF114" i="55" s="1"/>
  <c r="Z114" i="55"/>
  <c r="AZ114" i="55" s="1"/>
  <c r="R114" i="55"/>
  <c r="U114" i="55"/>
  <c r="P114" i="55"/>
  <c r="Y114" i="55"/>
  <c r="AB114" i="55"/>
  <c r="Z5" i="56"/>
  <c r="AZ5" i="56" s="1"/>
  <c r="AB5" i="56"/>
  <c r="P5" i="56"/>
  <c r="R5" i="56"/>
  <c r="Y5" i="56"/>
  <c r="S5" i="56"/>
  <c r="W5" i="56"/>
  <c r="AE5" i="56" a="1"/>
  <c r="AE5" i="56" s="1"/>
  <c r="AA5" i="56"/>
  <c r="V5" i="56"/>
  <c r="AY5" i="56" s="1"/>
  <c r="U14" i="41"/>
  <c r="U20" i="40"/>
  <c r="AB34" i="59"/>
  <c r="Y45" i="28"/>
  <c r="Y25" i="28"/>
  <c r="W63" i="28"/>
  <c r="AU9" i="30"/>
  <c r="Z50" i="31"/>
  <c r="AZ50" i="31" s="1"/>
  <c r="BB50" i="31" s="1"/>
  <c r="P50" i="31"/>
  <c r="Y111" i="32"/>
  <c r="U40" i="32"/>
  <c r="AB40" i="32"/>
  <c r="W15" i="37"/>
  <c r="P33" i="38"/>
  <c r="W20" i="40"/>
  <c r="S20" i="40"/>
  <c r="V60" i="44"/>
  <c r="AY60" i="44" s="1"/>
  <c r="S60" i="44"/>
  <c r="R22" i="28"/>
  <c r="AA121" i="40"/>
  <c r="AE121" i="40" a="1"/>
  <c r="AE121" i="40" s="1"/>
  <c r="P97" i="39"/>
  <c r="P80" i="48"/>
  <c r="Y126" i="44"/>
  <c r="W126" i="44"/>
  <c r="R126" i="44"/>
  <c r="W103" i="45"/>
  <c r="U103" i="45"/>
  <c r="AS103" i="45"/>
  <c r="AF103" i="45" s="1"/>
  <c r="R103" i="45"/>
  <c r="S103" i="45"/>
  <c r="AB103" i="45"/>
  <c r="AA103" i="45"/>
  <c r="V103" i="45"/>
  <c r="AY103" i="45" s="1"/>
  <c r="BB103" i="45" s="1"/>
  <c r="AA9" i="45"/>
  <c r="S9" i="45"/>
  <c r="Q9" i="45"/>
  <c r="BA9" i="45" s="1"/>
  <c r="U9" i="45"/>
  <c r="Z9" i="45"/>
  <c r="AZ9" i="45" s="1"/>
  <c r="Y9" i="45"/>
  <c r="AU9" i="45"/>
  <c r="Z49" i="39"/>
  <c r="AZ49" i="39" s="1"/>
  <c r="Q49" i="39"/>
  <c r="BA49" i="39" s="1"/>
  <c r="BB49" i="39" s="1"/>
  <c r="AB49" i="39"/>
  <c r="Y49" i="39"/>
  <c r="S49" i="39"/>
  <c r="V49" i="39"/>
  <c r="AY49" i="39" s="1"/>
  <c r="W49" i="39"/>
  <c r="AE49" i="39" a="1"/>
  <c r="AE49" i="39" s="1"/>
  <c r="AB116" i="48"/>
  <c r="AA116" i="48"/>
  <c r="W116" i="48"/>
  <c r="AE116" i="48" a="1"/>
  <c r="AE116" i="48" s="1"/>
  <c r="P116" i="48"/>
  <c r="Z116" i="48"/>
  <c r="AZ116" i="48" s="1"/>
  <c r="P95" i="49"/>
  <c r="AA95" i="49"/>
  <c r="Y95" i="49"/>
  <c r="AE95" i="49" a="1"/>
  <c r="AE95" i="49" s="1"/>
  <c r="Z95" i="49"/>
  <c r="AZ95" i="49" s="1"/>
  <c r="R95" i="49"/>
  <c r="V95" i="49"/>
  <c r="AY95" i="49" s="1"/>
  <c r="U95" i="49"/>
  <c r="Y39" i="49"/>
  <c r="P39" i="49"/>
  <c r="W39" i="49"/>
  <c r="Z39" i="49"/>
  <c r="AZ39" i="49" s="1"/>
  <c r="S39" i="49"/>
  <c r="R39" i="49"/>
  <c r="AA39" i="49"/>
  <c r="V39" i="49"/>
  <c r="AY39" i="49" s="1"/>
  <c r="U39" i="49"/>
  <c r="P9" i="49"/>
  <c r="W9" i="49"/>
  <c r="Z9" i="49"/>
  <c r="AZ9" i="49" s="1"/>
  <c r="V9" i="49"/>
  <c r="AY9" i="49" s="1"/>
  <c r="Y9" i="49"/>
  <c r="R9" i="49"/>
  <c r="AU9" i="49"/>
  <c r="U9" i="49"/>
  <c r="Q9" i="49"/>
  <c r="BA9" i="49" s="1"/>
  <c r="Y87" i="50"/>
  <c r="V87" i="50"/>
  <c r="AY87" i="50" s="1"/>
  <c r="S87" i="50"/>
  <c r="W87" i="50"/>
  <c r="Q87" i="50"/>
  <c r="BA87" i="50" s="1"/>
  <c r="BB87" i="50" s="1"/>
  <c r="U87" i="50"/>
  <c r="P87" i="50"/>
  <c r="AA87" i="50"/>
  <c r="AE87" i="50" a="1"/>
  <c r="AE87" i="50" s="1"/>
  <c r="S69" i="50"/>
  <c r="AE69" i="50" a="1"/>
  <c r="AE69" i="50" s="1"/>
  <c r="Y69" i="50"/>
  <c r="R69" i="50"/>
  <c r="AB69" i="50"/>
  <c r="V69" i="50"/>
  <c r="AY69" i="50" s="1"/>
  <c r="AA69" i="50"/>
  <c r="Z69" i="50"/>
  <c r="AZ69" i="50" s="1"/>
  <c r="W69" i="50"/>
  <c r="Q64" i="52"/>
  <c r="BA64" i="52" s="1"/>
  <c r="R64" i="52"/>
  <c r="AU64" i="52"/>
  <c r="AV36" i="52" s="1"/>
  <c r="P64" i="52"/>
  <c r="AB64" i="52"/>
  <c r="U64" i="52"/>
  <c r="Y64" i="52"/>
  <c r="V64" i="52"/>
  <c r="AY64" i="52" s="1"/>
  <c r="BB64" i="52" s="1"/>
  <c r="W64" i="52"/>
  <c r="U96" i="53"/>
  <c r="AA96" i="53"/>
  <c r="Z96" i="53"/>
  <c r="AZ96" i="53" s="1"/>
  <c r="W96" i="53"/>
  <c r="Y96" i="53"/>
  <c r="V96" i="53"/>
  <c r="AY96" i="53" s="1"/>
  <c r="AB96" i="53"/>
  <c r="P96" i="53"/>
  <c r="Q96" i="53"/>
  <c r="BA96" i="53" s="1"/>
  <c r="BB96" i="53" s="1"/>
  <c r="AE96" i="53" a="1"/>
  <c r="AE96" i="53" s="1"/>
  <c r="P49" i="53"/>
  <c r="V49" i="53"/>
  <c r="AY49" i="53" s="1"/>
  <c r="AU49" i="53"/>
  <c r="R49" i="53"/>
  <c r="Y49" i="53"/>
  <c r="S49" i="53"/>
  <c r="U49" i="53"/>
  <c r="AA49" i="53"/>
  <c r="AE49" i="53" a="1"/>
  <c r="AE49" i="53" s="1"/>
  <c r="Q49" i="53"/>
  <c r="BA49" i="53" s="1"/>
  <c r="BB49" i="53" s="1"/>
  <c r="Q108" i="54"/>
  <c r="BA108" i="54" s="1"/>
  <c r="P108" i="54"/>
  <c r="Y108" i="54"/>
  <c r="AS108" i="54"/>
  <c r="AF108" i="54" s="1"/>
  <c r="U108" i="54"/>
  <c r="AB108" i="54"/>
  <c r="S108" i="54"/>
  <c r="R108" i="54"/>
  <c r="Z108" i="54"/>
  <c r="AZ108" i="54" s="1"/>
  <c r="Z48" i="55"/>
  <c r="AZ48" i="55" s="1"/>
  <c r="V48" i="55"/>
  <c r="AY48" i="55" s="1"/>
  <c r="U48" i="55"/>
  <c r="S48" i="55"/>
  <c r="P48" i="55"/>
  <c r="AU48" i="55"/>
  <c r="AB48" i="55"/>
  <c r="AE48" i="55" a="1"/>
  <c r="AE48" i="55" s="1"/>
  <c r="AA48" i="55"/>
  <c r="U31" i="55"/>
  <c r="P31" i="55"/>
  <c r="AU31" i="55"/>
  <c r="Y31" i="55"/>
  <c r="S31" i="55"/>
  <c r="W31" i="55"/>
  <c r="R31" i="55"/>
  <c r="AE31" i="55" a="1"/>
  <c r="AE31" i="55" s="1"/>
  <c r="AA31" i="55"/>
  <c r="Q31" i="55"/>
  <c r="BA31" i="55" s="1"/>
  <c r="BB31" i="55" s="1"/>
  <c r="AA120" i="56"/>
  <c r="W120" i="56"/>
  <c r="Z120" i="56"/>
  <c r="AZ120" i="56" s="1"/>
  <c r="AE120" i="56" a="1"/>
  <c r="AE120" i="56" s="1"/>
  <c r="Y120" i="56"/>
  <c r="U120" i="56"/>
  <c r="P120" i="56"/>
  <c r="S120" i="56"/>
  <c r="AB120" i="56"/>
  <c r="U59" i="56"/>
  <c r="W59" i="56"/>
  <c r="AA59" i="56"/>
  <c r="S59" i="56"/>
  <c r="Q59" i="56"/>
  <c r="BA59" i="56" s="1"/>
  <c r="P59" i="56"/>
  <c r="AB59" i="56"/>
  <c r="V59" i="56"/>
  <c r="AY59" i="56" s="1"/>
  <c r="Z59" i="56"/>
  <c r="AZ59" i="56" s="1"/>
  <c r="Q7" i="56"/>
  <c r="BA7" i="56" s="1"/>
  <c r="BB7" i="56" s="1"/>
  <c r="U7" i="56"/>
  <c r="AE7" i="56" a="1"/>
  <c r="AE7" i="56" s="1"/>
  <c r="AB7" i="56"/>
  <c r="P7" i="56"/>
  <c r="R7" i="56"/>
  <c r="Y7" i="56"/>
  <c r="V7" i="56"/>
  <c r="AY7" i="56" s="1"/>
  <c r="AU7" i="56"/>
  <c r="U74" i="56"/>
  <c r="V74" i="56"/>
  <c r="AY74" i="56" s="1"/>
  <c r="AB74" i="56"/>
  <c r="W74" i="56"/>
  <c r="R74" i="56"/>
  <c r="Q74" i="56"/>
  <c r="BA74" i="56" s="1"/>
  <c r="Z74" i="56"/>
  <c r="AZ74" i="56" s="1"/>
  <c r="Y74" i="56"/>
  <c r="AA74" i="56"/>
  <c r="S74" i="56"/>
  <c r="P74" i="56"/>
  <c r="Z111" i="32"/>
  <c r="AZ111" i="32" s="1"/>
  <c r="AB14" i="46"/>
  <c r="P34" i="59"/>
  <c r="S69" i="59"/>
  <c r="Q45" i="28"/>
  <c r="BA45" i="28" s="1"/>
  <c r="BB45" i="28" s="1"/>
  <c r="P25" i="28"/>
  <c r="Z63" i="28"/>
  <c r="AZ63" i="28" s="1"/>
  <c r="R50" i="31"/>
  <c r="W50" i="31"/>
  <c r="R111" i="32"/>
  <c r="AE40" i="32" a="1"/>
  <c r="AE40" i="32" s="1"/>
  <c r="W40" i="32"/>
  <c r="AU15" i="37"/>
  <c r="V20" i="40"/>
  <c r="AY20" i="40" s="1"/>
  <c r="P20" i="40"/>
  <c r="AU60" i="44"/>
  <c r="AV32" i="44" s="1"/>
  <c r="AA60" i="44"/>
  <c r="S121" i="40"/>
  <c r="W80" i="48"/>
  <c r="V79" i="49"/>
  <c r="AY79" i="49" s="1"/>
  <c r="P26" i="51"/>
  <c r="R99" i="44"/>
  <c r="AA99" i="44"/>
  <c r="P99" i="44"/>
  <c r="U99" i="44"/>
  <c r="AB99" i="44"/>
  <c r="V99" i="44"/>
  <c r="AY99" i="44" s="1"/>
  <c r="Y99" i="44"/>
  <c r="AB37" i="45"/>
  <c r="AU37" i="45"/>
  <c r="Z37" i="45"/>
  <c r="AZ37" i="45" s="1"/>
  <c r="AA37" i="45"/>
  <c r="Y37" i="45"/>
  <c r="S37" i="45"/>
  <c r="V37" i="45"/>
  <c r="AY37" i="45" s="1"/>
  <c r="W37" i="45"/>
  <c r="R119" i="47"/>
  <c r="P119" i="47"/>
  <c r="AS119" i="47"/>
  <c r="AF119" i="47" s="1"/>
  <c r="U119" i="47"/>
  <c r="AB119" i="47"/>
  <c r="S119" i="47"/>
  <c r="W119" i="47"/>
  <c r="AA119" i="47"/>
  <c r="Y42" i="47"/>
  <c r="AU38" i="48"/>
  <c r="AB38" i="48"/>
  <c r="U114" i="49"/>
  <c r="P114" i="49"/>
  <c r="AS114" i="49"/>
  <c r="AF114" i="49" s="1"/>
  <c r="Z114" i="49"/>
  <c r="AZ114" i="49" s="1"/>
  <c r="BB114" i="49" s="1"/>
  <c r="S114" i="49"/>
  <c r="Y114" i="49"/>
  <c r="R114" i="49"/>
  <c r="AA114" i="49"/>
  <c r="Q114" i="49"/>
  <c r="BA114" i="49" s="1"/>
  <c r="Q76" i="51"/>
  <c r="BA76" i="51" s="1"/>
  <c r="BB76" i="51" s="1"/>
  <c r="AB76" i="51"/>
  <c r="P76" i="51"/>
  <c r="S76" i="51"/>
  <c r="AA76" i="51"/>
  <c r="U76" i="51"/>
  <c r="Y76" i="51"/>
  <c r="AE76" i="51" a="1"/>
  <c r="AE76" i="51" s="1"/>
  <c r="V76" i="51"/>
  <c r="AY76" i="51" s="1"/>
  <c r="Y64" i="51"/>
  <c r="AB112" i="52"/>
  <c r="V112" i="52"/>
  <c r="AY112" i="52" s="1"/>
  <c r="R112" i="52"/>
  <c r="S112" i="52"/>
  <c r="Y112" i="52"/>
  <c r="U112" i="52"/>
  <c r="P112" i="52"/>
  <c r="AA112" i="52"/>
  <c r="AS112" i="52"/>
  <c r="AF112" i="52" s="1"/>
  <c r="Y77" i="53"/>
  <c r="AA67" i="54"/>
  <c r="Y67" i="54"/>
  <c r="Q67" i="54"/>
  <c r="BA67" i="54" s="1"/>
  <c r="BB67" i="54" s="1"/>
  <c r="S67" i="54"/>
  <c r="AE67" i="54" a="1"/>
  <c r="AE67" i="54" s="1"/>
  <c r="P67" i="54"/>
  <c r="W67" i="54"/>
  <c r="Z67" i="54"/>
  <c r="AZ67" i="54" s="1"/>
  <c r="AB67" i="54"/>
  <c r="V67" i="54"/>
  <c r="AY67" i="54" s="1"/>
  <c r="AA52" i="55"/>
  <c r="W52" i="55"/>
  <c r="AE100" i="56" a="1"/>
  <c r="AE100" i="56" s="1"/>
  <c r="W100" i="56"/>
  <c r="V100" i="56"/>
  <c r="AY100" i="56" s="1"/>
  <c r="S100" i="56"/>
  <c r="U100" i="56"/>
  <c r="Q100" i="56"/>
  <c r="BA100" i="56" s="1"/>
  <c r="BB100" i="56" s="1"/>
  <c r="P100" i="56"/>
  <c r="AA100" i="56"/>
  <c r="Z100" i="56"/>
  <c r="AZ100" i="56" s="1"/>
  <c r="Z121" i="40"/>
  <c r="AZ121" i="40" s="1"/>
  <c r="P113" i="44"/>
  <c r="Y79" i="49"/>
  <c r="W26" i="51"/>
  <c r="AB121" i="44"/>
  <c r="P121" i="44"/>
  <c r="AA42" i="44"/>
  <c r="U42" i="44"/>
  <c r="V42" i="44"/>
  <c r="AY42" i="44" s="1"/>
  <c r="Q21" i="45"/>
  <c r="BA21" i="45" s="1"/>
  <c r="R21" i="45"/>
  <c r="Z21" i="45"/>
  <c r="AZ21" i="45" s="1"/>
  <c r="BB21" i="45" s="1"/>
  <c r="AB21" i="45"/>
  <c r="P21" i="45"/>
  <c r="S21" i="45"/>
  <c r="AU21" i="45"/>
  <c r="W21" i="45"/>
  <c r="AB74" i="46"/>
  <c r="W74" i="46"/>
  <c r="Z54" i="47"/>
  <c r="AZ54" i="47" s="1"/>
  <c r="W54" i="47"/>
  <c r="S54" i="47"/>
  <c r="Y54" i="47"/>
  <c r="R54" i="47"/>
  <c r="V54" i="47"/>
  <c r="AY54" i="47" s="1"/>
  <c r="AU54" i="47"/>
  <c r="AB54" i="47"/>
  <c r="Q54" i="47"/>
  <c r="BA54" i="47" s="1"/>
  <c r="U7" i="49"/>
  <c r="W7" i="49"/>
  <c r="S7" i="49"/>
  <c r="AU7" i="49"/>
  <c r="AB7" i="49"/>
  <c r="V7" i="49"/>
  <c r="AY7" i="49" s="1"/>
  <c r="P7" i="49"/>
  <c r="AA7" i="49"/>
  <c r="Z7" i="49"/>
  <c r="AZ7" i="49" s="1"/>
  <c r="U66" i="50"/>
  <c r="Q66" i="50"/>
  <c r="BA66" i="50" s="1"/>
  <c r="BB66" i="50" s="1"/>
  <c r="W66" i="50"/>
  <c r="P66" i="50"/>
  <c r="R66" i="50"/>
  <c r="S66" i="50"/>
  <c r="Z66" i="50"/>
  <c r="AZ66" i="50" s="1"/>
  <c r="AA66" i="50"/>
  <c r="Y66" i="50"/>
  <c r="AA60" i="50"/>
  <c r="Y60" i="50"/>
  <c r="Q60" i="50"/>
  <c r="BA60" i="50" s="1"/>
  <c r="W60" i="50"/>
  <c r="Z60" i="50"/>
  <c r="AZ60" i="50" s="1"/>
  <c r="AU60" i="50"/>
  <c r="P60" i="50"/>
  <c r="U60" i="50"/>
  <c r="AB60" i="50"/>
  <c r="Q9" i="50"/>
  <c r="BA9" i="50" s="1"/>
  <c r="Z9" i="50"/>
  <c r="AZ9" i="50" s="1"/>
  <c r="AE9" i="50" a="1"/>
  <c r="AE9" i="50" s="1"/>
  <c r="Y9" i="50"/>
  <c r="R9" i="50"/>
  <c r="AA9" i="50"/>
  <c r="S9" i="50"/>
  <c r="W9" i="50"/>
  <c r="R52" i="52"/>
  <c r="V52" i="52"/>
  <c r="AY52" i="52" s="1"/>
  <c r="AU52" i="52"/>
  <c r="AB52" i="52"/>
  <c r="AE52" i="52" a="1"/>
  <c r="AE52" i="52" s="1"/>
  <c r="AA52" i="52"/>
  <c r="P52" i="52"/>
  <c r="U52" i="52"/>
  <c r="Z52" i="52"/>
  <c r="AZ52" i="52" s="1"/>
  <c r="Q25" i="53"/>
  <c r="BA25" i="53" s="1"/>
  <c r="Y25" i="53"/>
  <c r="Z25" i="53"/>
  <c r="AZ25" i="53" s="1"/>
  <c r="W25" i="53"/>
  <c r="S25" i="53"/>
  <c r="U25" i="53"/>
  <c r="V25" i="53"/>
  <c r="AY25" i="53" s="1"/>
  <c r="W20" i="55"/>
  <c r="Y20" i="55"/>
  <c r="AA20" i="55"/>
  <c r="V20" i="55"/>
  <c r="AY20" i="55" s="1"/>
  <c r="BB20" i="55" s="1"/>
  <c r="Q20" i="55"/>
  <c r="BA20" i="55" s="1"/>
  <c r="AB20" i="55"/>
  <c r="S20" i="55"/>
  <c r="R20" i="55"/>
  <c r="P20" i="55"/>
  <c r="AU18" i="55"/>
  <c r="Y18" i="55"/>
  <c r="V18" i="55"/>
  <c r="AY18" i="55" s="1"/>
  <c r="AB18" i="55"/>
  <c r="U18" i="55"/>
  <c r="R18" i="55"/>
  <c r="AA18" i="55"/>
  <c r="Q18" i="55"/>
  <c r="BA18" i="55" s="1"/>
  <c r="Z18" i="55"/>
  <c r="AZ18" i="55" s="1"/>
  <c r="Z45" i="28"/>
  <c r="AZ45" i="28" s="1"/>
  <c r="AS111" i="32"/>
  <c r="AF111" i="32" s="1"/>
  <c r="V40" i="32"/>
  <c r="AY40" i="32" s="1"/>
  <c r="P40" i="32"/>
  <c r="Z9" i="38"/>
  <c r="AZ9" i="38" s="1"/>
  <c r="AB45" i="28"/>
  <c r="W45" i="28"/>
  <c r="Z25" i="28"/>
  <c r="AZ25" i="28" s="1"/>
  <c r="AB25" i="28"/>
  <c r="AB9" i="30"/>
  <c r="Q50" i="31"/>
  <c r="BA50" i="31" s="1"/>
  <c r="P111" i="32"/>
  <c r="AU40" i="32"/>
  <c r="Y40" i="32"/>
  <c r="Y15" i="37"/>
  <c r="AE20" i="40" a="1"/>
  <c r="AE20" i="40" s="1"/>
  <c r="AB20" i="40"/>
  <c r="Q60" i="44"/>
  <c r="BA60" i="44" s="1"/>
  <c r="Y121" i="40"/>
  <c r="R79" i="49"/>
  <c r="Z8" i="50"/>
  <c r="AZ8" i="50" s="1"/>
  <c r="AA26" i="51"/>
  <c r="V120" i="44"/>
  <c r="AY120" i="44" s="1"/>
  <c r="P120" i="44"/>
  <c r="U120" i="44"/>
  <c r="AA120" i="44"/>
  <c r="AB120" i="44"/>
  <c r="Y120" i="44"/>
  <c r="Z120" i="44"/>
  <c r="AZ120" i="44" s="1"/>
  <c r="AB10" i="41"/>
  <c r="AU10" i="41"/>
  <c r="R10" i="41"/>
  <c r="S10" i="41"/>
  <c r="W10" i="41"/>
  <c r="V10" i="41"/>
  <c r="AY10" i="41" s="1"/>
  <c r="Z10" i="41"/>
  <c r="AZ10" i="41" s="1"/>
  <c r="Q10" i="41"/>
  <c r="BA10" i="41" s="1"/>
  <c r="BB10" i="41" s="1"/>
  <c r="P10" i="41"/>
  <c r="P95" i="47"/>
  <c r="V95" i="47"/>
  <c r="AY95" i="47" s="1"/>
  <c r="Y95" i="47"/>
  <c r="AB95" i="47"/>
  <c r="U95" i="47"/>
  <c r="R95" i="47"/>
  <c r="S95" i="47"/>
  <c r="AA95" i="47"/>
  <c r="AE95" i="47" a="1"/>
  <c r="AE95" i="47" s="1"/>
  <c r="U12" i="49"/>
  <c r="AB12" i="49"/>
  <c r="AE12" i="49" a="1"/>
  <c r="AE12" i="49" s="1"/>
  <c r="R12" i="49"/>
  <c r="AU12" i="49"/>
  <c r="AV70" i="49" s="1"/>
  <c r="AA12" i="49"/>
  <c r="W12" i="49"/>
  <c r="Z12" i="49"/>
  <c r="AZ12" i="49" s="1"/>
  <c r="S12" i="49"/>
  <c r="Y12" i="49"/>
  <c r="AB98" i="49"/>
  <c r="S98" i="49"/>
  <c r="Z98" i="49"/>
  <c r="AZ98" i="49" s="1"/>
  <c r="BB98" i="49" s="1"/>
  <c r="W98" i="49"/>
  <c r="AS98" i="49"/>
  <c r="AF98" i="49" s="1"/>
  <c r="P98" i="49"/>
  <c r="AS120" i="51"/>
  <c r="AF120" i="51" s="1"/>
  <c r="V120" i="51"/>
  <c r="AY120" i="51" s="1"/>
  <c r="Y120" i="51"/>
  <c r="S120" i="51"/>
  <c r="P120" i="51"/>
  <c r="R120" i="51"/>
  <c r="AA120" i="51"/>
  <c r="W120" i="51"/>
  <c r="Q120" i="51"/>
  <c r="BA120" i="51" s="1"/>
  <c r="S74" i="52"/>
  <c r="Q74" i="52"/>
  <c r="BA74" i="52" s="1"/>
  <c r="P74" i="52"/>
  <c r="V74" i="52"/>
  <c r="AY74" i="52" s="1"/>
  <c r="AB74" i="52"/>
  <c r="Y74" i="52"/>
  <c r="Z74" i="52"/>
  <c r="AZ74" i="52" s="1"/>
  <c r="W74" i="52"/>
  <c r="U74" i="52"/>
  <c r="R12" i="52"/>
  <c r="P12" i="52"/>
  <c r="AU12" i="52"/>
  <c r="AA12" i="52"/>
  <c r="V12" i="52"/>
  <c r="AY12" i="52" s="1"/>
  <c r="Y12" i="52"/>
  <c r="U12" i="52"/>
  <c r="Q12" i="52"/>
  <c r="BA12" i="52" s="1"/>
  <c r="S12" i="52"/>
  <c r="Q57" i="53"/>
  <c r="BA57" i="53" s="1"/>
  <c r="W57" i="53"/>
  <c r="AB57" i="53"/>
  <c r="R57" i="53"/>
  <c r="P57" i="53"/>
  <c r="AA57" i="53"/>
  <c r="Z57" i="53"/>
  <c r="AZ57" i="53" s="1"/>
  <c r="BB57" i="53" s="1"/>
  <c r="U57" i="53"/>
  <c r="Y57" i="53"/>
  <c r="AS112" i="54"/>
  <c r="AF112" i="54" s="1"/>
  <c r="AB112" i="54"/>
  <c r="S112" i="54"/>
  <c r="AA112" i="54"/>
  <c r="U112" i="54"/>
  <c r="Q112" i="54"/>
  <c r="BA112" i="54" s="1"/>
  <c r="P112" i="54"/>
  <c r="W112" i="54"/>
  <c r="Z112" i="54"/>
  <c r="AZ112" i="54" s="1"/>
  <c r="BB112" i="54" s="1"/>
  <c r="S74" i="54"/>
  <c r="U74" i="54"/>
  <c r="V21" i="54"/>
  <c r="AY21" i="54" s="1"/>
  <c r="R21" i="54"/>
  <c r="Z42" i="55"/>
  <c r="AZ42" i="55" s="1"/>
  <c r="Y42" i="55"/>
  <c r="AE42" i="55" a="1"/>
  <c r="AE42" i="55" s="1"/>
  <c r="V42" i="55"/>
  <c r="AY42" i="55" s="1"/>
  <c r="U42" i="55"/>
  <c r="AU42" i="55"/>
  <c r="P42" i="55"/>
  <c r="W42" i="55"/>
  <c r="AB42" i="55"/>
  <c r="S116" i="56"/>
  <c r="P116" i="56"/>
  <c r="AB116" i="56"/>
  <c r="AE116" i="56" a="1"/>
  <c r="AE116" i="56" s="1"/>
  <c r="AA116" i="56"/>
  <c r="Z116" i="56"/>
  <c r="AZ116" i="56" s="1"/>
  <c r="Q116" i="56"/>
  <c r="BA116" i="56" s="1"/>
  <c r="BB116" i="56" s="1"/>
  <c r="V116" i="56"/>
  <c r="AY116" i="56" s="1"/>
  <c r="Y116" i="56"/>
  <c r="U116" i="56"/>
  <c r="Y50" i="31"/>
  <c r="AA20" i="40"/>
  <c r="V45" i="28"/>
  <c r="AY45" i="28" s="1"/>
  <c r="Q20" i="40"/>
  <c r="BA20" i="40" s="1"/>
  <c r="BB20" i="40" s="1"/>
  <c r="P60" i="44"/>
  <c r="AB60" i="44"/>
  <c r="U27" i="59"/>
  <c r="P45" i="28"/>
  <c r="U45" i="28"/>
  <c r="AU25" i="28"/>
  <c r="U25" i="28"/>
  <c r="AE9" i="30" a="1"/>
  <c r="AE9" i="30" s="1"/>
  <c r="AA50" i="31"/>
  <c r="V111" i="32"/>
  <c r="AY111" i="32" s="1"/>
  <c r="BB111" i="32" s="1"/>
  <c r="Z40" i="32"/>
  <c r="AZ40" i="32" s="1"/>
  <c r="Q40" i="32"/>
  <c r="BA40" i="32" s="1"/>
  <c r="AA15" i="37"/>
  <c r="U33" i="38"/>
  <c r="AA9" i="38"/>
  <c r="AU20" i="40"/>
  <c r="Z20" i="40"/>
  <c r="AZ20" i="40" s="1"/>
  <c r="Z60" i="44"/>
  <c r="AZ60" i="44" s="1"/>
  <c r="P121" i="40"/>
  <c r="AU30" i="41"/>
  <c r="R58" i="41"/>
  <c r="Y120" i="50"/>
  <c r="P8" i="50"/>
  <c r="R25" i="52"/>
  <c r="V129" i="44"/>
  <c r="AY129" i="44" s="1"/>
  <c r="AA129" i="44"/>
  <c r="AU36" i="44"/>
  <c r="AV38" i="44" s="1"/>
  <c r="AA36" i="44"/>
  <c r="W19" i="44"/>
  <c r="AB19" i="44"/>
  <c r="V19" i="44"/>
  <c r="AY19" i="44" s="1"/>
  <c r="R19" i="44"/>
  <c r="AE19" i="44" a="1"/>
  <c r="AE19" i="44" s="1"/>
  <c r="AA19" i="44"/>
  <c r="U19" i="44"/>
  <c r="P19" i="44"/>
  <c r="Q75" i="45"/>
  <c r="BA75" i="45" s="1"/>
  <c r="BB75" i="45" s="1"/>
  <c r="AB75" i="45"/>
  <c r="Y75" i="45"/>
  <c r="Z75" i="45"/>
  <c r="AZ75" i="45" s="1"/>
  <c r="P83" i="47"/>
  <c r="Q83" i="47"/>
  <c r="BA83" i="47" s="1"/>
  <c r="R83" i="47"/>
  <c r="Z83" i="47"/>
  <c r="AZ83" i="47" s="1"/>
  <c r="U83" i="47"/>
  <c r="V27" i="49"/>
  <c r="AY27" i="49" s="1"/>
  <c r="U27" i="49"/>
  <c r="AB27" i="49"/>
  <c r="AE27" i="49" a="1"/>
  <c r="AE27" i="49" s="1"/>
  <c r="Y27" i="49"/>
  <c r="AU27" i="49"/>
  <c r="R27" i="49"/>
  <c r="AA27" i="49"/>
  <c r="Q27" i="49"/>
  <c r="BA27" i="49" s="1"/>
  <c r="BB27" i="49" s="1"/>
  <c r="P27" i="49"/>
  <c r="U26" i="49"/>
  <c r="Q26" i="49"/>
  <c r="BA26" i="49" s="1"/>
  <c r="BB26" i="49" s="1"/>
  <c r="Y26" i="49"/>
  <c r="P26" i="49"/>
  <c r="AE26" i="49" a="1"/>
  <c r="AE26" i="49" s="1"/>
  <c r="AU26" i="49"/>
  <c r="S26" i="49"/>
  <c r="AA26" i="49"/>
  <c r="R26" i="49"/>
  <c r="W26" i="49"/>
  <c r="Z26" i="49"/>
  <c r="AZ26" i="49" s="1"/>
  <c r="W62" i="51"/>
  <c r="U62" i="51"/>
  <c r="V62" i="51"/>
  <c r="AY62" i="51" s="1"/>
  <c r="AU62" i="51"/>
  <c r="AV113" i="51" s="1"/>
  <c r="P62" i="51"/>
  <c r="AB62" i="51"/>
  <c r="R62" i="51"/>
  <c r="Z62" i="51"/>
  <c r="AZ62" i="51" s="1"/>
  <c r="AA62" i="51"/>
  <c r="Y62" i="51"/>
  <c r="W43" i="54"/>
  <c r="AU43" i="54"/>
  <c r="AA43" i="54"/>
  <c r="U43" i="54"/>
  <c r="Q43" i="54"/>
  <c r="BA43" i="54" s="1"/>
  <c r="S43" i="54"/>
  <c r="AB43" i="54"/>
  <c r="Z43" i="54"/>
  <c r="AZ43" i="54" s="1"/>
  <c r="BB43" i="54" s="1"/>
  <c r="Y43" i="54"/>
  <c r="P51" i="55"/>
  <c r="AB51" i="55"/>
  <c r="W51" i="55"/>
  <c r="Z51" i="55"/>
  <c r="AZ51" i="55" s="1"/>
  <c r="S51" i="55"/>
  <c r="V51" i="55"/>
  <c r="AY51" i="55" s="1"/>
  <c r="AA51" i="55"/>
  <c r="R51" i="55"/>
  <c r="U51" i="55"/>
  <c r="Q29" i="55"/>
  <c r="BA29" i="55" s="1"/>
  <c r="BB29" i="55" s="1"/>
  <c r="P29" i="55"/>
  <c r="Y29" i="55"/>
  <c r="W29" i="55"/>
  <c r="AE29" i="55" a="1"/>
  <c r="AE29" i="55" s="1"/>
  <c r="U29" i="55"/>
  <c r="AB29" i="55"/>
  <c r="AU29" i="55"/>
  <c r="AV3" i="55" s="1"/>
  <c r="Z29" i="55"/>
  <c r="AZ29" i="55" s="1"/>
  <c r="S29" i="55"/>
  <c r="V29" i="55"/>
  <c r="AY29" i="55" s="1"/>
  <c r="Y119" i="56"/>
  <c r="Z119" i="56"/>
  <c r="AZ119" i="56" s="1"/>
  <c r="W119" i="56"/>
  <c r="R119" i="56"/>
  <c r="AE119" i="56" a="1"/>
  <c r="AE119" i="56" s="1"/>
  <c r="Q119" i="56"/>
  <c r="BA119" i="56" s="1"/>
  <c r="BB119" i="56" s="1"/>
  <c r="U119" i="56"/>
  <c r="S119" i="56"/>
  <c r="AB119" i="56"/>
  <c r="Z108" i="56"/>
  <c r="AZ108" i="56" s="1"/>
  <c r="Y108" i="56"/>
  <c r="R108" i="56"/>
  <c r="Q108" i="56"/>
  <c r="BA108" i="56" s="1"/>
  <c r="AB108" i="56"/>
  <c r="W108" i="56"/>
  <c r="V108" i="56"/>
  <c r="AY108" i="56" s="1"/>
  <c r="AS108" i="56"/>
  <c r="AF108" i="56" s="1"/>
  <c r="S108" i="56"/>
  <c r="V85" i="56"/>
  <c r="AY85" i="56" s="1"/>
  <c r="Q85" i="56"/>
  <c r="BA85" i="56" s="1"/>
  <c r="AE85" i="56" a="1"/>
  <c r="AE85" i="56" s="1"/>
  <c r="W85" i="56"/>
  <c r="AA85" i="56"/>
  <c r="S85" i="56"/>
  <c r="Y85" i="56"/>
  <c r="AB85" i="56"/>
  <c r="Z85" i="56"/>
  <c r="AZ85" i="56" s="1"/>
  <c r="P24" i="56"/>
  <c r="AA24" i="56"/>
  <c r="AB24" i="56"/>
  <c r="Q24" i="56"/>
  <c r="BA24" i="56" s="1"/>
  <c r="BB24" i="56" s="1"/>
  <c r="Z24" i="56"/>
  <c r="AZ24" i="56" s="1"/>
  <c r="W24" i="56"/>
  <c r="V24" i="56"/>
  <c r="AY24" i="56" s="1"/>
  <c r="U24" i="56"/>
  <c r="R24" i="56"/>
  <c r="AE24" i="56" a="1"/>
  <c r="AE24" i="56" s="1"/>
  <c r="V25" i="28"/>
  <c r="AY25" i="28" s="1"/>
  <c r="U50" i="31"/>
  <c r="S15" i="37"/>
  <c r="Y68" i="59"/>
  <c r="R45" i="28"/>
  <c r="Q25" i="28"/>
  <c r="BA25" i="28" s="1"/>
  <c r="W9" i="30"/>
  <c r="AB50" i="31"/>
  <c r="V9" i="38"/>
  <c r="AY9" i="38" s="1"/>
  <c r="U121" i="40"/>
  <c r="Q97" i="39"/>
  <c r="BA97" i="39" s="1"/>
  <c r="BB97" i="39" s="1"/>
  <c r="P58" i="41"/>
  <c r="R120" i="50"/>
  <c r="W8" i="50"/>
  <c r="S25" i="52"/>
  <c r="S117" i="52"/>
  <c r="S114" i="55"/>
  <c r="U5" i="56"/>
  <c r="AB55" i="44"/>
  <c r="U55" i="44"/>
  <c r="R55" i="44"/>
  <c r="AA55" i="44"/>
  <c r="V57" i="48"/>
  <c r="AY57" i="48" s="1"/>
  <c r="Z57" i="48"/>
  <c r="AZ57" i="48" s="1"/>
  <c r="P115" i="50"/>
  <c r="AE115" i="50" a="1"/>
  <c r="AE115" i="50" s="1"/>
  <c r="S115" i="50"/>
  <c r="Y115" i="50"/>
  <c r="R115" i="50"/>
  <c r="V115" i="50"/>
  <c r="AY115" i="50" s="1"/>
  <c r="AA115" i="50"/>
  <c r="U115" i="50"/>
  <c r="Q115" i="50"/>
  <c r="BA115" i="50" s="1"/>
  <c r="BB115" i="50" s="1"/>
  <c r="V34" i="50"/>
  <c r="AY34" i="50" s="1"/>
  <c r="Q34" i="50"/>
  <c r="BA34" i="50" s="1"/>
  <c r="BB34" i="50" s="1"/>
  <c r="AE34" i="50" a="1"/>
  <c r="AE34" i="50" s="1"/>
  <c r="U34" i="50"/>
  <c r="Y34" i="50"/>
  <c r="R34" i="50"/>
  <c r="AU34" i="50"/>
  <c r="AA34" i="50"/>
  <c r="Z34" i="50"/>
  <c r="AZ34" i="50" s="1"/>
  <c r="P34" i="50"/>
  <c r="S20" i="50"/>
  <c r="AE20" i="50" a="1"/>
  <c r="AE20" i="50" s="1"/>
  <c r="AA20" i="50"/>
  <c r="V20" i="50"/>
  <c r="AY20" i="50" s="1"/>
  <c r="P20" i="50"/>
  <c r="Y20" i="50"/>
  <c r="AB20" i="50"/>
  <c r="W20" i="50"/>
  <c r="R20" i="50"/>
  <c r="U20" i="50"/>
  <c r="AB42" i="51"/>
  <c r="V42" i="51"/>
  <c r="AY42" i="51" s="1"/>
  <c r="AA42" i="51"/>
  <c r="S42" i="51"/>
  <c r="AU42" i="51"/>
  <c r="U42" i="51"/>
  <c r="Y42" i="51"/>
  <c r="R42" i="51"/>
  <c r="W42" i="51"/>
  <c r="Q42" i="51"/>
  <c r="BA42" i="51" s="1"/>
  <c r="BB42" i="51" s="1"/>
  <c r="Y60" i="52"/>
  <c r="AA60" i="52"/>
  <c r="V60" i="52"/>
  <c r="AY60" i="52" s="1"/>
  <c r="Q60" i="52"/>
  <c r="BA60" i="52" s="1"/>
  <c r="U60" i="52"/>
  <c r="R60" i="52"/>
  <c r="Z60" i="52"/>
  <c r="AZ60" i="52" s="1"/>
  <c r="AB60" i="52"/>
  <c r="P60" i="52"/>
  <c r="Z78" i="52"/>
  <c r="AZ78" i="52" s="1"/>
  <c r="S78" i="52"/>
  <c r="Y78" i="52"/>
  <c r="AS78" i="52"/>
  <c r="AF78" i="52" s="1"/>
  <c r="U78" i="52"/>
  <c r="P78" i="52"/>
  <c r="V78" i="52"/>
  <c r="AY78" i="52" s="1"/>
  <c r="AA78" i="52"/>
  <c r="AB78" i="52"/>
  <c r="U35" i="52"/>
  <c r="AE35" i="52" a="1"/>
  <c r="AE35" i="52" s="1"/>
  <c r="AU7" i="52"/>
  <c r="S108" i="55"/>
  <c r="AA108" i="55"/>
  <c r="Y108" i="55"/>
  <c r="AB108" i="55"/>
  <c r="U108" i="55"/>
  <c r="R108" i="55"/>
  <c r="Q108" i="55"/>
  <c r="BA108" i="55" s="1"/>
  <c r="BB108" i="55" s="1"/>
  <c r="Z108" i="55"/>
  <c r="AZ108" i="55" s="1"/>
  <c r="AE108" i="55" a="1"/>
  <c r="AE108" i="55" s="1"/>
  <c r="Q41" i="55"/>
  <c r="BA41" i="55" s="1"/>
  <c r="P41" i="55"/>
  <c r="V49" i="56"/>
  <c r="AY49" i="56" s="1"/>
  <c r="Y49" i="56"/>
  <c r="AU49" i="56"/>
  <c r="U49" i="56"/>
  <c r="R49" i="56"/>
  <c r="AA49" i="56"/>
  <c r="P49" i="56"/>
  <c r="Q49" i="56"/>
  <c r="BA49" i="56" s="1"/>
  <c r="Z49" i="56"/>
  <c r="AZ49" i="56" s="1"/>
  <c r="V114" i="55"/>
  <c r="AY114" i="55" s="1"/>
  <c r="AU5" i="56"/>
  <c r="Y28" i="44"/>
  <c r="V28" i="44"/>
  <c r="AY28" i="44" s="1"/>
  <c r="W28" i="44"/>
  <c r="AA28" i="44"/>
  <c r="S28" i="44"/>
  <c r="Q28" i="44"/>
  <c r="BA28" i="44" s="1"/>
  <c r="R28" i="44"/>
  <c r="U121" i="45"/>
  <c r="P121" i="45"/>
  <c r="Q121" i="45"/>
  <c r="BA121" i="45" s="1"/>
  <c r="AB121" i="45"/>
  <c r="W121" i="45"/>
  <c r="R121" i="45"/>
  <c r="AS121" i="45"/>
  <c r="AF121" i="45" s="1"/>
  <c r="Z121" i="45"/>
  <c r="AZ121" i="45" s="1"/>
  <c r="V19" i="45"/>
  <c r="AY19" i="45" s="1"/>
  <c r="W19" i="45"/>
  <c r="AA9" i="39"/>
  <c r="S9" i="39"/>
  <c r="V9" i="39"/>
  <c r="AY9" i="39" s="1"/>
  <c r="U9" i="39"/>
  <c r="Z9" i="39"/>
  <c r="AZ9" i="39" s="1"/>
  <c r="AB9" i="39"/>
  <c r="P9" i="39"/>
  <c r="AU9" i="39"/>
  <c r="AS103" i="47"/>
  <c r="AF103" i="47" s="1"/>
  <c r="V103" i="47"/>
  <c r="AY103" i="47" s="1"/>
  <c r="S103" i="47"/>
  <c r="Z103" i="47"/>
  <c r="AZ103" i="47" s="1"/>
  <c r="AB103" i="47"/>
  <c r="Y103" i="47"/>
  <c r="AA103" i="47"/>
  <c r="Q103" i="47"/>
  <c r="BA103" i="47" s="1"/>
  <c r="W103" i="47"/>
  <c r="Y64" i="50"/>
  <c r="U64" i="50"/>
  <c r="S64" i="50"/>
  <c r="R64" i="50"/>
  <c r="AU64" i="50"/>
  <c r="AV71" i="50" s="1"/>
  <c r="Q64" i="50"/>
  <c r="BA64" i="50" s="1"/>
  <c r="P64" i="50"/>
  <c r="AA64" i="50"/>
  <c r="Z64" i="50"/>
  <c r="AZ64" i="50" s="1"/>
  <c r="AE63" i="51" a="1"/>
  <c r="AE63" i="51" s="1"/>
  <c r="U63" i="51"/>
  <c r="Z63" i="51"/>
  <c r="AZ63" i="51" s="1"/>
  <c r="AU63" i="51"/>
  <c r="Y63" i="51"/>
  <c r="AB63" i="51"/>
  <c r="P63" i="51"/>
  <c r="R63" i="51"/>
  <c r="V63" i="51"/>
  <c r="AY63" i="51" s="1"/>
  <c r="AA63" i="51"/>
  <c r="AE65" i="51" a="1"/>
  <c r="AE65" i="51" s="1"/>
  <c r="AE33" i="51" a="1"/>
  <c r="AE33" i="51" s="1"/>
  <c r="W21" i="51"/>
  <c r="U21" i="51"/>
  <c r="S21" i="51"/>
  <c r="AA21" i="51"/>
  <c r="R21" i="51"/>
  <c r="Q21" i="51"/>
  <c r="BA21" i="51" s="1"/>
  <c r="P21" i="51"/>
  <c r="Y21" i="51"/>
  <c r="Z21" i="51"/>
  <c r="AZ21" i="51" s="1"/>
  <c r="Y9" i="52"/>
  <c r="Q9" i="52"/>
  <c r="BA9" i="52" s="1"/>
  <c r="BB9" i="52" s="1"/>
  <c r="AU9" i="52"/>
  <c r="AV89" i="52" s="1"/>
  <c r="P9" i="52"/>
  <c r="W9" i="52"/>
  <c r="AB9" i="52"/>
  <c r="V9" i="52"/>
  <c r="AY9" i="52" s="1"/>
  <c r="Z9" i="52"/>
  <c r="AZ9" i="52" s="1"/>
  <c r="U9" i="52"/>
  <c r="S9" i="52"/>
  <c r="AB16" i="54"/>
  <c r="Y16" i="54"/>
  <c r="U16" i="54"/>
  <c r="W16" i="54"/>
  <c r="P16" i="54"/>
  <c r="Q16" i="54"/>
  <c r="BA16" i="54" s="1"/>
  <c r="U77" i="55"/>
  <c r="AA77" i="55"/>
  <c r="AE77" i="55" a="1"/>
  <c r="AE77" i="55" s="1"/>
  <c r="Q77" i="55"/>
  <c r="BA77" i="55" s="1"/>
  <c r="BB77" i="55" s="1"/>
  <c r="AB77" i="55"/>
  <c r="P77" i="55"/>
  <c r="Z77" i="55"/>
  <c r="AZ77" i="55" s="1"/>
  <c r="R77" i="55"/>
  <c r="Y77" i="55"/>
  <c r="S50" i="55"/>
  <c r="AA50" i="55"/>
  <c r="AB50" i="55"/>
  <c r="Z50" i="55"/>
  <c r="AZ50" i="55" s="1"/>
  <c r="BB50" i="55" s="1"/>
  <c r="P50" i="55"/>
  <c r="Y50" i="55"/>
  <c r="U50" i="55"/>
  <c r="W50" i="55"/>
  <c r="R50" i="55"/>
  <c r="AB65" i="30"/>
  <c r="AU59" i="33"/>
  <c r="AV58" i="33" s="1"/>
  <c r="AB59" i="33"/>
  <c r="U59" i="33"/>
  <c r="Y59" i="33"/>
  <c r="U42" i="33"/>
  <c r="AE42" i="33" a="1"/>
  <c r="AE42" i="33" s="1"/>
  <c r="P42" i="33"/>
  <c r="AA42" i="33"/>
  <c r="AB42" i="33"/>
  <c r="AU42" i="33"/>
  <c r="Z42" i="33"/>
  <c r="AZ42" i="33" s="1"/>
  <c r="Y42" i="33"/>
  <c r="W42" i="33"/>
  <c r="AB52" i="34"/>
  <c r="Z52" i="34"/>
  <c r="AZ52" i="34" s="1"/>
  <c r="R52" i="34"/>
  <c r="Y52" i="34"/>
  <c r="W52" i="34"/>
  <c r="AA52" i="34"/>
  <c r="V52" i="34"/>
  <c r="AY52" i="34" s="1"/>
  <c r="Q52" i="34"/>
  <c r="BA52" i="34" s="1"/>
  <c r="BB52" i="34" s="1"/>
  <c r="U52" i="34"/>
  <c r="AU52" i="34"/>
  <c r="P52" i="34"/>
  <c r="AB4" i="34"/>
  <c r="Z4" i="34"/>
  <c r="AZ4" i="34" s="1"/>
  <c r="Y4" i="34"/>
  <c r="AA4" i="34"/>
  <c r="AU4" i="34"/>
  <c r="W4" i="34"/>
  <c r="AE4" i="34" a="1"/>
  <c r="AE4" i="34" s="1"/>
  <c r="U54" i="35"/>
  <c r="S54" i="35"/>
  <c r="R54" i="35"/>
  <c r="AA54" i="35"/>
  <c r="W54" i="35"/>
  <c r="P54" i="35"/>
  <c r="Z54" i="35"/>
  <c r="AZ54" i="35" s="1"/>
  <c r="Q54" i="35"/>
  <c r="BA54" i="35" s="1"/>
  <c r="Y54" i="35"/>
  <c r="AU54" i="35"/>
  <c r="AV104" i="35" s="1"/>
  <c r="Z3" i="36"/>
  <c r="AZ3" i="36" s="1"/>
  <c r="V3" i="36"/>
  <c r="AY3" i="36" s="1"/>
  <c r="Q3" i="36"/>
  <c r="BA3" i="36" s="1"/>
  <c r="V23" i="42"/>
  <c r="AY23" i="42" s="1"/>
  <c r="W23" i="42"/>
  <c r="AU7" i="43"/>
  <c r="Q7" i="43"/>
  <c r="BA7" i="43" s="1"/>
  <c r="W7" i="43"/>
  <c r="AA7" i="43"/>
  <c r="V7" i="43"/>
  <c r="AY7" i="43" s="1"/>
  <c r="Z7" i="43"/>
  <c r="AZ7" i="43" s="1"/>
  <c r="U7" i="43"/>
  <c r="S7" i="43"/>
  <c r="AB7" i="43"/>
  <c r="R7" i="43"/>
  <c r="U48" i="28"/>
  <c r="Q48" i="28"/>
  <c r="BA48" i="28" s="1"/>
  <c r="M3" i="28"/>
  <c r="AG3" i="28" s="1"/>
  <c r="L3" i="28"/>
  <c r="BD7" i="28" s="1" a="1"/>
  <c r="BD7" i="28" s="1"/>
  <c r="N77" i="30"/>
  <c r="M77" i="30"/>
  <c r="N111" i="36"/>
  <c r="L111" i="36"/>
  <c r="M111" i="36"/>
  <c r="L104" i="36"/>
  <c r="V104" i="36"/>
  <c r="AY104" i="36" s="1"/>
  <c r="N104" i="36"/>
  <c r="AU63" i="41"/>
  <c r="S63" i="41"/>
  <c r="Q63" i="41"/>
  <c r="BA63" i="41" s="1"/>
  <c r="BB63" i="41" s="1"/>
  <c r="AB63" i="41"/>
  <c r="AA63" i="41"/>
  <c r="W63" i="41"/>
  <c r="Y63" i="41"/>
  <c r="AA128" i="41"/>
  <c r="Z83" i="42"/>
  <c r="AZ83" i="42" s="1"/>
  <c r="S107" i="42"/>
  <c r="AB47" i="43"/>
  <c r="Z47" i="43"/>
  <c r="AZ47" i="43" s="1"/>
  <c r="W47" i="43"/>
  <c r="AA12" i="51"/>
  <c r="W12" i="51"/>
  <c r="U35" i="51"/>
  <c r="Y35" i="51"/>
  <c r="Y29" i="51"/>
  <c r="AA29" i="51"/>
  <c r="P76" i="52"/>
  <c r="AE9" i="42" a="1"/>
  <c r="AE9" i="42" s="1"/>
  <c r="AE75" i="31" a="1"/>
  <c r="AE75" i="31" s="1"/>
  <c r="Y7" i="43"/>
  <c r="P122" i="31"/>
  <c r="AE122" i="31" a="1"/>
  <c r="AE122" i="31" s="1"/>
  <c r="U122" i="31"/>
  <c r="Z122" i="31"/>
  <c r="AZ122" i="31" s="1"/>
  <c r="AB122" i="31"/>
  <c r="AA122" i="31"/>
  <c r="Y122" i="31"/>
  <c r="V57" i="33"/>
  <c r="AY57" i="33" s="1"/>
  <c r="S57" i="33"/>
  <c r="P57" i="33"/>
  <c r="S76" i="35"/>
  <c r="Z76" i="35"/>
  <c r="AZ76" i="35" s="1"/>
  <c r="P12" i="51"/>
  <c r="Y12" i="51"/>
  <c r="Z35" i="51"/>
  <c r="AZ35" i="51" s="1"/>
  <c r="Z29" i="51"/>
  <c r="AZ29" i="51" s="1"/>
  <c r="U29" i="51"/>
  <c r="AA49" i="52"/>
  <c r="AU49" i="52"/>
  <c r="U39" i="52"/>
  <c r="AU39" i="52"/>
  <c r="U76" i="52"/>
  <c r="P45" i="52"/>
  <c r="V45" i="52"/>
  <c r="AY45" i="52" s="1"/>
  <c r="R62" i="53"/>
  <c r="Z62" i="53"/>
  <c r="AZ62" i="53" s="1"/>
  <c r="W98" i="53"/>
  <c r="Z87" i="53"/>
  <c r="AZ87" i="53" s="1"/>
  <c r="AA87" i="53"/>
  <c r="AE43" i="53" a="1"/>
  <c r="AE43" i="53" s="1"/>
  <c r="R40" i="53"/>
  <c r="P76" i="53"/>
  <c r="W76" i="53"/>
  <c r="Y90" i="53"/>
  <c r="W90" i="53"/>
  <c r="Y60" i="54"/>
  <c r="R23" i="54"/>
  <c r="AA120" i="54"/>
  <c r="AE120" i="54" a="1"/>
  <c r="AE120" i="54" s="1"/>
  <c r="S41" i="54"/>
  <c r="AB41" i="54"/>
  <c r="AB83" i="54"/>
  <c r="Z10" i="54"/>
  <c r="AZ10" i="54" s="1"/>
  <c r="BB10" i="54" s="1"/>
  <c r="U105" i="55"/>
  <c r="S111" i="47"/>
  <c r="AA74" i="31"/>
  <c r="P74" i="31"/>
  <c r="Q74" i="31"/>
  <c r="BA74" i="31" s="1"/>
  <c r="BB74" i="31" s="1"/>
  <c r="Z74" i="31"/>
  <c r="AZ74" i="31" s="1"/>
  <c r="Y74" i="31"/>
  <c r="V74" i="31"/>
  <c r="AY74" i="31" s="1"/>
  <c r="W74" i="31"/>
  <c r="R74" i="31"/>
  <c r="U74" i="31"/>
  <c r="AE74" i="31" a="1"/>
  <c r="AE74" i="31" s="1"/>
  <c r="Y10" i="31"/>
  <c r="S10" i="31"/>
  <c r="AU2" i="33"/>
  <c r="Q2" i="33"/>
  <c r="BA2" i="33" s="1"/>
  <c r="V2" i="33"/>
  <c r="AY2" i="33" s="1"/>
  <c r="U2" i="33"/>
  <c r="AB2" i="33"/>
  <c r="R2" i="33"/>
  <c r="Y2" i="33"/>
  <c r="Z2" i="33"/>
  <c r="AZ2" i="33" s="1"/>
  <c r="W2" i="33"/>
  <c r="P2" i="33"/>
  <c r="Z52" i="35"/>
  <c r="AZ52" i="35" s="1"/>
  <c r="AB52" i="35"/>
  <c r="Y52" i="35"/>
  <c r="V52" i="35"/>
  <c r="AY52" i="35" s="1"/>
  <c r="R52" i="35"/>
  <c r="AA52" i="35"/>
  <c r="P52" i="35"/>
  <c r="AU52" i="35"/>
  <c r="Z27" i="51"/>
  <c r="AZ27" i="51" s="1"/>
  <c r="Z12" i="51"/>
  <c r="AZ12" i="51" s="1"/>
  <c r="AU12" i="51"/>
  <c r="AA35" i="51"/>
  <c r="AB29" i="51"/>
  <c r="V29" i="51"/>
  <c r="AY29" i="51" s="1"/>
  <c r="R49" i="52"/>
  <c r="Z39" i="52"/>
  <c r="AZ39" i="52" s="1"/>
  <c r="R39" i="52"/>
  <c r="Y76" i="52"/>
  <c r="Z45" i="52"/>
  <c r="AZ45" i="52" s="1"/>
  <c r="W45" i="52"/>
  <c r="P62" i="53"/>
  <c r="AB62" i="53"/>
  <c r="Y98" i="53"/>
  <c r="S87" i="53"/>
  <c r="V87" i="53"/>
  <c r="AY87" i="53" s="1"/>
  <c r="S43" i="53"/>
  <c r="W43" i="53"/>
  <c r="AU40" i="53"/>
  <c r="U76" i="53"/>
  <c r="Y76" i="53"/>
  <c r="Z90" i="53"/>
  <c r="AZ90" i="53" s="1"/>
  <c r="R90" i="53"/>
  <c r="Z60" i="54"/>
  <c r="AZ60" i="54" s="1"/>
  <c r="W23" i="54"/>
  <c r="AE23" i="54" a="1"/>
  <c r="AE23" i="54" s="1"/>
  <c r="AB120" i="54"/>
  <c r="W120" i="54"/>
  <c r="Q41" i="54"/>
  <c r="BA41" i="54" s="1"/>
  <c r="BB41" i="54" s="1"/>
  <c r="P83" i="54"/>
  <c r="S10" i="54"/>
  <c r="P10" i="54"/>
  <c r="V105" i="55"/>
  <c r="AY105" i="55" s="1"/>
  <c r="BB105" i="55" s="1"/>
  <c r="Y92" i="55"/>
  <c r="R59" i="33"/>
  <c r="U113" i="31"/>
  <c r="P113" i="31"/>
  <c r="AB113" i="31"/>
  <c r="AE113" i="31" a="1"/>
  <c r="AE113" i="31" s="1"/>
  <c r="R113" i="31"/>
  <c r="Z113" i="31"/>
  <c r="AZ113" i="31" s="1"/>
  <c r="AA113" i="31"/>
  <c r="S113" i="31"/>
  <c r="Q113" i="31"/>
  <c r="BA113" i="31" s="1"/>
  <c r="BB113" i="31" s="1"/>
  <c r="Y113" i="31"/>
  <c r="W113" i="31"/>
  <c r="Z100" i="34"/>
  <c r="AZ100" i="34" s="1"/>
  <c r="V100" i="34"/>
  <c r="AY100" i="34" s="1"/>
  <c r="AU37" i="34"/>
  <c r="AV20" i="34" s="1"/>
  <c r="V37" i="34"/>
  <c r="AY37" i="34" s="1"/>
  <c r="AA37" i="34"/>
  <c r="Y37" i="34"/>
  <c r="Q37" i="34"/>
  <c r="BA37" i="34" s="1"/>
  <c r="BB37" i="34" s="1"/>
  <c r="U37" i="34"/>
  <c r="Z37" i="34"/>
  <c r="AZ37" i="34" s="1"/>
  <c r="S37" i="34"/>
  <c r="P37" i="34"/>
  <c r="W37" i="34"/>
  <c r="AB37" i="34"/>
  <c r="AE37" i="34" a="1"/>
  <c r="AE37" i="34" s="1"/>
  <c r="R48" i="34"/>
  <c r="AB48" i="34"/>
  <c r="AA48" i="34"/>
  <c r="Q48" i="34"/>
  <c r="BA48" i="34" s="1"/>
  <c r="AU48" i="34"/>
  <c r="AV123" i="34" s="1"/>
  <c r="Y48" i="34"/>
  <c r="W48" i="34"/>
  <c r="Z48" i="34"/>
  <c r="AZ48" i="34" s="1"/>
  <c r="V48" i="34"/>
  <c r="AY48" i="34" s="1"/>
  <c r="P48" i="34"/>
  <c r="U48" i="34"/>
  <c r="U127" i="36"/>
  <c r="P127" i="36"/>
  <c r="AS127" i="36"/>
  <c r="AF127" i="36" s="1"/>
  <c r="S127" i="36"/>
  <c r="AB127" i="36"/>
  <c r="R127" i="36"/>
  <c r="Y127" i="36"/>
  <c r="AA127" i="36"/>
  <c r="W127" i="36"/>
  <c r="Z127" i="36"/>
  <c r="AZ127" i="36" s="1"/>
  <c r="BB127" i="36" s="1"/>
  <c r="R116" i="39"/>
  <c r="Y116" i="39"/>
  <c r="S116" i="39"/>
  <c r="Q14" i="44"/>
  <c r="BA14" i="44" s="1"/>
  <c r="Z42" i="45"/>
  <c r="AZ42" i="45" s="1"/>
  <c r="V42" i="33"/>
  <c r="AY42" i="33" s="1"/>
  <c r="W3" i="36"/>
  <c r="P7" i="30"/>
  <c r="R7" i="30"/>
  <c r="V7" i="30"/>
  <c r="AY7" i="30" s="1"/>
  <c r="Z57" i="32"/>
  <c r="AZ57" i="32" s="1"/>
  <c r="V57" i="32"/>
  <c r="AY57" i="32" s="1"/>
  <c r="AB57" i="32"/>
  <c r="W57" i="32"/>
  <c r="AE113" i="33" a="1"/>
  <c r="AE113" i="33" s="1"/>
  <c r="Z113" i="33"/>
  <c r="AZ113" i="33" s="1"/>
  <c r="V113" i="33"/>
  <c r="AY113" i="33" s="1"/>
  <c r="Y113" i="33"/>
  <c r="U113" i="33"/>
  <c r="R113" i="33"/>
  <c r="S113" i="33"/>
  <c r="P113" i="33"/>
  <c r="AA113" i="33"/>
  <c r="Q113" i="33"/>
  <c r="BA113" i="33" s="1"/>
  <c r="BB113" i="33" s="1"/>
  <c r="W113" i="33"/>
  <c r="V49" i="33"/>
  <c r="AY49" i="33" s="1"/>
  <c r="AU49" i="33"/>
  <c r="U49" i="33"/>
  <c r="Y49" i="33"/>
  <c r="S49" i="33"/>
  <c r="Z49" i="33"/>
  <c r="AZ49" i="33" s="1"/>
  <c r="AB49" i="33"/>
  <c r="R49" i="33"/>
  <c r="AA49" i="33"/>
  <c r="W49" i="33"/>
  <c r="Q49" i="33"/>
  <c r="BA49" i="33" s="1"/>
  <c r="BB49" i="33" s="1"/>
  <c r="W16" i="33"/>
  <c r="U16" i="33"/>
  <c r="AB16" i="33"/>
  <c r="P16" i="33"/>
  <c r="R16" i="33"/>
  <c r="AE16" i="33" a="1"/>
  <c r="AE16" i="33" s="1"/>
  <c r="AA16" i="33"/>
  <c r="Z16" i="33"/>
  <c r="AZ16" i="33" s="1"/>
  <c r="Q16" i="33"/>
  <c r="BA16" i="33" s="1"/>
  <c r="BB16" i="33" s="1"/>
  <c r="Y16" i="33"/>
  <c r="P10" i="34"/>
  <c r="AB10" i="34"/>
  <c r="R10" i="34"/>
  <c r="Q10" i="34"/>
  <c r="BA10" i="34" s="1"/>
  <c r="Z10" i="34"/>
  <c r="AZ10" i="34" s="1"/>
  <c r="AA10" i="34"/>
  <c r="Y10" i="34"/>
  <c r="Z51" i="36"/>
  <c r="AZ51" i="36" s="1"/>
  <c r="R51" i="36"/>
  <c r="Q51" i="36"/>
  <c r="BA51" i="36" s="1"/>
  <c r="BB51" i="36" s="1"/>
  <c r="U27" i="51"/>
  <c r="S12" i="51"/>
  <c r="AB12" i="51"/>
  <c r="AB35" i="51"/>
  <c r="R29" i="51"/>
  <c r="S49" i="52"/>
  <c r="AE39" i="52" a="1"/>
  <c r="AE39" i="52" s="1"/>
  <c r="S39" i="52"/>
  <c r="V76" i="52"/>
  <c r="AY76" i="52" s="1"/>
  <c r="AB76" i="52"/>
  <c r="AA45" i="52"/>
  <c r="AU45" i="52"/>
  <c r="Q62" i="53"/>
  <c r="BA62" i="53" s="1"/>
  <c r="BB62" i="53" s="1"/>
  <c r="V62" i="53"/>
  <c r="AY62" i="53" s="1"/>
  <c r="P98" i="53"/>
  <c r="U98" i="53"/>
  <c r="Y87" i="53"/>
  <c r="U43" i="53"/>
  <c r="AU43" i="53"/>
  <c r="Z40" i="53"/>
  <c r="AZ40" i="53" s="1"/>
  <c r="V40" i="53"/>
  <c r="AY40" i="53" s="1"/>
  <c r="Z76" i="53"/>
  <c r="AZ76" i="53" s="1"/>
  <c r="AB76" i="53"/>
  <c r="P90" i="53"/>
  <c r="S90" i="53"/>
  <c r="U60" i="54"/>
  <c r="Q23" i="54"/>
  <c r="BA23" i="54" s="1"/>
  <c r="BB23" i="54" s="1"/>
  <c r="Q120" i="54"/>
  <c r="BA120" i="54" s="1"/>
  <c r="BB120" i="54" s="1"/>
  <c r="AU41" i="54"/>
  <c r="W41" i="54"/>
  <c r="R83" i="54"/>
  <c r="U10" i="54"/>
  <c r="R10" i="54"/>
  <c r="Q105" i="55"/>
  <c r="BA105" i="55" s="1"/>
  <c r="AA6" i="45"/>
  <c r="AE65" i="39" a="1"/>
  <c r="AE65" i="39" s="1"/>
  <c r="AE52" i="34" a="1"/>
  <c r="AE52" i="34" s="1"/>
  <c r="W110" i="30"/>
  <c r="L77" i="30"/>
  <c r="Q31" i="30"/>
  <c r="BA31" i="30" s="1"/>
  <c r="Y31" i="30"/>
  <c r="AA42" i="31"/>
  <c r="W42" i="31"/>
  <c r="Q42" i="31"/>
  <c r="BA42" i="31" s="1"/>
  <c r="BB42" i="31" s="1"/>
  <c r="P42" i="31"/>
  <c r="AU42" i="31"/>
  <c r="U42" i="31"/>
  <c r="Y42" i="31"/>
  <c r="S42" i="31"/>
  <c r="AE42" i="31" a="1"/>
  <c r="AE42" i="31" s="1"/>
  <c r="AB42" i="31"/>
  <c r="V42" i="31"/>
  <c r="AY42" i="31" s="1"/>
  <c r="U10" i="34"/>
  <c r="U28" i="47"/>
  <c r="U12" i="51"/>
  <c r="P35" i="51"/>
  <c r="S35" i="51"/>
  <c r="AU29" i="51"/>
  <c r="AV125" i="51" s="1"/>
  <c r="U49" i="52"/>
  <c r="W39" i="52"/>
  <c r="Z76" i="52"/>
  <c r="AZ76" i="52" s="1"/>
  <c r="R76" i="52"/>
  <c r="R45" i="52"/>
  <c r="S62" i="53"/>
  <c r="U62" i="53"/>
  <c r="Q98" i="53"/>
  <c r="BA98" i="53" s="1"/>
  <c r="R98" i="53"/>
  <c r="V43" i="53"/>
  <c r="AY43" i="53" s="1"/>
  <c r="Q43" i="53"/>
  <c r="BA43" i="53" s="1"/>
  <c r="BB43" i="53" s="1"/>
  <c r="Q40" i="53"/>
  <c r="BA40" i="53" s="1"/>
  <c r="W40" i="53"/>
  <c r="AA76" i="53"/>
  <c r="AB60" i="54"/>
  <c r="AB23" i="54"/>
  <c r="Y120" i="54"/>
  <c r="S83" i="54"/>
  <c r="U83" i="54"/>
  <c r="Q10" i="54"/>
  <c r="BA10" i="54" s="1"/>
  <c r="AB105" i="55"/>
  <c r="W127" i="47"/>
  <c r="V116" i="31"/>
  <c r="AY116" i="31" s="1"/>
  <c r="U4" i="34"/>
  <c r="S52" i="34"/>
  <c r="AA123" i="31"/>
  <c r="R123" i="31"/>
  <c r="S123" i="31"/>
  <c r="Q106" i="31"/>
  <c r="BA106" i="31" s="1"/>
  <c r="BB106" i="31" s="1"/>
  <c r="R106" i="31"/>
  <c r="P106" i="31"/>
  <c r="AE106" i="31" a="1"/>
  <c r="AE106" i="31" s="1"/>
  <c r="AB106" i="31"/>
  <c r="Z106" i="31"/>
  <c r="AZ106" i="31" s="1"/>
  <c r="Y106" i="31"/>
  <c r="W106" i="31"/>
  <c r="U106" i="31"/>
  <c r="V106" i="31"/>
  <c r="AY106" i="31" s="1"/>
  <c r="AS100" i="31"/>
  <c r="AF100" i="31" s="1"/>
  <c r="Z100" i="31"/>
  <c r="AZ100" i="31" s="1"/>
  <c r="W100" i="31"/>
  <c r="V100" i="31"/>
  <c r="AY100" i="31" s="1"/>
  <c r="U100" i="31"/>
  <c r="S100" i="31"/>
  <c r="AA100" i="31"/>
  <c r="R100" i="31"/>
  <c r="Q100" i="31"/>
  <c r="BA100" i="31" s="1"/>
  <c r="Y100" i="31"/>
  <c r="P100" i="31"/>
  <c r="V129" i="32"/>
  <c r="AY129" i="32" s="1"/>
  <c r="BB129" i="32" s="1"/>
  <c r="U129" i="32"/>
  <c r="AB129" i="32"/>
  <c r="Y129" i="32"/>
  <c r="S129" i="32"/>
  <c r="Q129" i="32"/>
  <c r="BA129" i="32" s="1"/>
  <c r="Y128" i="33"/>
  <c r="W128" i="33"/>
  <c r="AA128" i="33"/>
  <c r="AE128" i="33" a="1"/>
  <c r="AE128" i="33" s="1"/>
  <c r="Z128" i="33"/>
  <c r="AZ128" i="33" s="1"/>
  <c r="V128" i="33"/>
  <c r="AY128" i="33" s="1"/>
  <c r="Q128" i="33"/>
  <c r="BA128" i="33" s="1"/>
  <c r="BB128" i="33" s="1"/>
  <c r="U128" i="33"/>
  <c r="P128" i="33"/>
  <c r="S128" i="33"/>
  <c r="AB128" i="33"/>
  <c r="W53" i="34"/>
  <c r="V31" i="35"/>
  <c r="AY31" i="35" s="1"/>
  <c r="Y31" i="35"/>
  <c r="U31" i="35"/>
  <c r="R31" i="35"/>
  <c r="AU31" i="35"/>
  <c r="S31" i="35"/>
  <c r="AA31" i="35"/>
  <c r="P31" i="35"/>
  <c r="W31" i="35"/>
  <c r="AB101" i="36"/>
  <c r="AE101" i="36" a="1"/>
  <c r="AE101" i="36" s="1"/>
  <c r="Y19" i="36"/>
  <c r="R19" i="36"/>
  <c r="S19" i="36"/>
  <c r="AU19" i="36"/>
  <c r="W19" i="36"/>
  <c r="AA19" i="36"/>
  <c r="AE19" i="36" a="1"/>
  <c r="AE19" i="36" s="1"/>
  <c r="Q19" i="36"/>
  <c r="BA19" i="36" s="1"/>
  <c r="V19" i="36"/>
  <c r="AY19" i="36" s="1"/>
  <c r="Z19" i="36"/>
  <c r="AZ19" i="36" s="1"/>
  <c r="U19" i="36"/>
  <c r="R6" i="36"/>
  <c r="AE6" i="36" a="1"/>
  <c r="AE6" i="36" s="1"/>
  <c r="Q35" i="51"/>
  <c r="BA35" i="51" s="1"/>
  <c r="P49" i="52"/>
  <c r="AA76" i="52"/>
  <c r="V98" i="53"/>
  <c r="AY98" i="53" s="1"/>
  <c r="AB43" i="53"/>
  <c r="AA40" i="53"/>
  <c r="V83" i="54"/>
  <c r="AY83" i="54" s="1"/>
  <c r="AB54" i="35"/>
  <c r="Q46" i="30"/>
  <c r="BA46" i="30" s="1"/>
  <c r="AB38" i="30"/>
  <c r="R38" i="30"/>
  <c r="Y38" i="30"/>
  <c r="W38" i="30"/>
  <c r="P38" i="30"/>
  <c r="AE38" i="30" a="1"/>
  <c r="AE38" i="30" s="1"/>
  <c r="AU38" i="30"/>
  <c r="V38" i="30"/>
  <c r="AY38" i="30" s="1"/>
  <c r="AA38" i="30"/>
  <c r="U38" i="30"/>
  <c r="Q38" i="30"/>
  <c r="BA38" i="30" s="1"/>
  <c r="R124" i="31"/>
  <c r="AE124" i="31" a="1"/>
  <c r="AE124" i="31" s="1"/>
  <c r="AA124" i="31"/>
  <c r="S124" i="31"/>
  <c r="Q124" i="31"/>
  <c r="BA124" i="31" s="1"/>
  <c r="BB124" i="31" s="1"/>
  <c r="Y124" i="31"/>
  <c r="W124" i="31"/>
  <c r="V124" i="31"/>
  <c r="AY124" i="31" s="1"/>
  <c r="U124" i="31"/>
  <c r="P124" i="31"/>
  <c r="R84" i="31"/>
  <c r="Q84" i="31"/>
  <c r="BA84" i="31" s="1"/>
  <c r="U129" i="31"/>
  <c r="AB129" i="31"/>
  <c r="AA129" i="31"/>
  <c r="Y129" i="31"/>
  <c r="AE129" i="31" a="1"/>
  <c r="AE129" i="31" s="1"/>
  <c r="W129" i="31"/>
  <c r="Z129" i="31"/>
  <c r="AZ129" i="31" s="1"/>
  <c r="AB105" i="32"/>
  <c r="AA105" i="32"/>
  <c r="Y105" i="32"/>
  <c r="V105" i="32"/>
  <c r="AY105" i="32" s="1"/>
  <c r="R105" i="32"/>
  <c r="P105" i="32"/>
  <c r="U105" i="32"/>
  <c r="AE105" i="32" a="1"/>
  <c r="AE105" i="32" s="1"/>
  <c r="S105" i="32"/>
  <c r="Q105" i="32"/>
  <c r="BA105" i="32" s="1"/>
  <c r="BB105" i="32" s="1"/>
  <c r="U59" i="32"/>
  <c r="P59" i="32"/>
  <c r="Y9" i="32"/>
  <c r="S9" i="32"/>
  <c r="R72" i="33"/>
  <c r="Q72" i="33"/>
  <c r="BA72" i="33" s="1"/>
  <c r="S72" i="33"/>
  <c r="P72" i="33"/>
  <c r="AA63" i="34"/>
  <c r="V63" i="34"/>
  <c r="AY63" i="34" s="1"/>
  <c r="W63" i="34"/>
  <c r="AB63" i="34"/>
  <c r="AU63" i="34"/>
  <c r="Z63" i="34"/>
  <c r="AZ63" i="34" s="1"/>
  <c r="S63" i="34"/>
  <c r="Y63" i="34"/>
  <c r="U63" i="34"/>
  <c r="P63" i="34"/>
  <c r="R63" i="34"/>
  <c r="AS111" i="36"/>
  <c r="AF111" i="36" s="1"/>
  <c r="P111" i="36"/>
  <c r="S111" i="36"/>
  <c r="AB111" i="36"/>
  <c r="R111" i="36"/>
  <c r="AA111" i="36"/>
  <c r="Y111" i="36"/>
  <c r="Z111" i="36"/>
  <c r="AZ111" i="36" s="1"/>
  <c r="W111" i="36"/>
  <c r="V111" i="36"/>
  <c r="AY111" i="36" s="1"/>
  <c r="V101" i="34"/>
  <c r="AY101" i="34" s="1"/>
  <c r="AA8" i="34"/>
  <c r="R22" i="38"/>
  <c r="S96" i="12"/>
  <c r="R96" i="12"/>
  <c r="R75" i="12"/>
  <c r="U106" i="37"/>
  <c r="W106" i="37"/>
  <c r="AE106" i="37" a="1"/>
  <c r="AE106" i="37" s="1"/>
  <c r="R101" i="42"/>
  <c r="AB101" i="42"/>
  <c r="S101" i="42"/>
  <c r="U101" i="42"/>
  <c r="AA101" i="42"/>
  <c r="V101" i="42"/>
  <c r="AY101" i="42" s="1"/>
  <c r="Q101" i="42"/>
  <c r="BA101" i="42" s="1"/>
  <c r="BB101" i="42" s="1"/>
  <c r="Z101" i="42"/>
  <c r="AZ101" i="42" s="1"/>
  <c r="Y101" i="42"/>
  <c r="P101" i="42"/>
  <c r="W101" i="42"/>
  <c r="AA123" i="30"/>
  <c r="AZ90" i="12"/>
  <c r="Z24" i="28"/>
  <c r="AZ24" i="28" s="1"/>
  <c r="AB24" i="28"/>
  <c r="Y24" i="28"/>
  <c r="U68" i="34"/>
  <c r="Q68" i="34"/>
  <c r="BA68" i="34" s="1"/>
  <c r="BB68" i="34" s="1"/>
  <c r="W44" i="38"/>
  <c r="V44" i="38"/>
  <c r="AY44" i="38" s="1"/>
  <c r="BB44" i="38" s="1"/>
  <c r="AA44" i="38"/>
  <c r="Q124" i="40"/>
  <c r="BA124" i="40" s="1"/>
  <c r="P124" i="40"/>
  <c r="U124" i="40"/>
  <c r="S124" i="40"/>
  <c r="P102" i="39"/>
  <c r="M97" i="12"/>
  <c r="L97" i="12"/>
  <c r="N97" i="12"/>
  <c r="L119" i="35"/>
  <c r="N119" i="35"/>
  <c r="AA5" i="37"/>
  <c r="V5" i="37"/>
  <c r="AY5" i="37" s="1"/>
  <c r="U5" i="37"/>
  <c r="W88" i="38"/>
  <c r="AA88" i="38"/>
  <c r="Q88" i="38"/>
  <c r="BA88" i="38" s="1"/>
  <c r="Z88" i="38"/>
  <c r="AZ88" i="38" s="1"/>
  <c r="U88" i="38"/>
  <c r="S88" i="38"/>
  <c r="R88" i="38"/>
  <c r="Y88" i="38"/>
  <c r="V88" i="38"/>
  <c r="AY88" i="38" s="1"/>
  <c r="P88" i="38"/>
  <c r="Y45" i="39"/>
  <c r="W45" i="39"/>
  <c r="S45" i="39"/>
  <c r="Q45" i="39"/>
  <c r="BA45" i="39" s="1"/>
  <c r="BB45" i="39" s="1"/>
  <c r="V45" i="39"/>
  <c r="AY45" i="39" s="1"/>
  <c r="AU45" i="39"/>
  <c r="U45" i="39"/>
  <c r="AA45" i="39"/>
  <c r="AB45" i="39"/>
  <c r="Z45" i="39"/>
  <c r="AZ45" i="39" s="1"/>
  <c r="R45" i="39"/>
  <c r="AU51" i="28"/>
  <c r="P51" i="28"/>
  <c r="R51" i="28"/>
  <c r="Q51" i="28"/>
  <c r="BA51" i="28" s="1"/>
  <c r="M128" i="28"/>
  <c r="L128" i="28"/>
  <c r="BD125" i="28" s="1" a="1"/>
  <c r="BD125" i="28" s="1"/>
  <c r="M46" i="28"/>
  <c r="P46" i="28"/>
  <c r="L46" i="28"/>
  <c r="U85" i="43"/>
  <c r="AB85" i="43"/>
  <c r="R85" i="43"/>
  <c r="Y85" i="43"/>
  <c r="V85" i="43"/>
  <c r="AY85" i="43" s="1"/>
  <c r="Z85" i="43"/>
  <c r="AZ85" i="43" s="1"/>
  <c r="P85" i="43"/>
  <c r="W85" i="43"/>
  <c r="AA85" i="43"/>
  <c r="Z102" i="43"/>
  <c r="AZ102" i="43" s="1"/>
  <c r="U102" i="43"/>
  <c r="Z27" i="35"/>
  <c r="AZ27" i="35" s="1"/>
  <c r="N76" i="28"/>
  <c r="L76" i="28"/>
  <c r="BD76" i="28" s="1" a="1"/>
  <c r="BD76" i="28" s="1"/>
  <c r="AU32" i="39"/>
  <c r="Y32" i="39"/>
  <c r="P11" i="40"/>
  <c r="R70" i="41"/>
  <c r="R58" i="31"/>
  <c r="V85" i="12"/>
  <c r="AY85" i="12" s="1"/>
  <c r="N18" i="12"/>
  <c r="M18" i="12"/>
  <c r="L18" i="12"/>
  <c r="M119" i="28"/>
  <c r="L119" i="28"/>
  <c r="BD114" i="28" s="1" a="1"/>
  <c r="BD114" i="28" s="1"/>
  <c r="N119" i="28"/>
  <c r="R78" i="33"/>
  <c r="W58" i="37"/>
  <c r="AB58" i="37"/>
  <c r="AA58" i="37"/>
  <c r="V58" i="37"/>
  <c r="AY58" i="37" s="1"/>
  <c r="Z58" i="37"/>
  <c r="AZ58" i="37" s="1"/>
  <c r="S58" i="37"/>
  <c r="AU58" i="37"/>
  <c r="P91" i="40"/>
  <c r="Q91" i="40"/>
  <c r="BA91" i="40" s="1"/>
  <c r="W91" i="40"/>
  <c r="Z91" i="40"/>
  <c r="AZ91" i="40" s="1"/>
  <c r="AA91" i="40"/>
  <c r="AB91" i="40"/>
  <c r="V91" i="40"/>
  <c r="AY91" i="40" s="1"/>
  <c r="R91" i="40"/>
  <c r="S95" i="42"/>
  <c r="P95" i="42"/>
  <c r="Y94" i="43"/>
  <c r="L35" i="28"/>
  <c r="M35" i="28"/>
  <c r="AG35" i="28" s="1"/>
  <c r="N35" i="28"/>
  <c r="AA79" i="41"/>
  <c r="P79" i="41"/>
  <c r="AB79" i="41"/>
  <c r="F97" i="12"/>
  <c r="G97" i="12" s="1"/>
  <c r="Z97" i="12" s="1"/>
  <c r="AZ97" i="12" s="1"/>
  <c r="F53" i="12"/>
  <c r="G53" i="12" s="1"/>
  <c r="Y53" i="12" s="1"/>
  <c r="F8" i="12"/>
  <c r="G8" i="12" s="1"/>
  <c r="V8" i="12" s="1"/>
  <c r="AY8" i="12" s="1"/>
  <c r="AH53" i="12"/>
  <c r="AH4" i="12"/>
  <c r="F118" i="12"/>
  <c r="G118" i="12" s="1"/>
  <c r="R118" i="12" s="1"/>
  <c r="AX118" i="12"/>
  <c r="D111" i="12"/>
  <c r="AX111" i="12"/>
  <c r="F88" i="12"/>
  <c r="G88" i="12" s="1"/>
  <c r="R88" i="12" s="1"/>
  <c r="AX88" i="12"/>
  <c r="F73" i="12"/>
  <c r="G73" i="12" s="1"/>
  <c r="V73" i="12" s="1"/>
  <c r="AY73" i="12" s="1"/>
  <c r="AX73" i="12"/>
  <c r="AH52" i="12"/>
  <c r="AX52" i="12"/>
  <c r="AH37" i="12"/>
  <c r="AX37" i="12"/>
  <c r="D128" i="28"/>
  <c r="AX128" i="28"/>
  <c r="F121" i="28"/>
  <c r="G121" i="28" s="1"/>
  <c r="AX121" i="28"/>
  <c r="F114" i="28"/>
  <c r="G114" i="28" s="1"/>
  <c r="S114" i="28" s="1"/>
  <c r="AX114" i="28"/>
  <c r="F106" i="28"/>
  <c r="G106" i="28" s="1"/>
  <c r="D99" i="28"/>
  <c r="AX99" i="28"/>
  <c r="BB99" i="28" s="1"/>
  <c r="D91" i="28"/>
  <c r="AX91" i="28"/>
  <c r="F83" i="28"/>
  <c r="G83" i="28" s="1"/>
  <c r="AX83" i="28"/>
  <c r="F76" i="28"/>
  <c r="G76" i="28" s="1"/>
  <c r="R76" i="28" s="1"/>
  <c r="AX76" i="28"/>
  <c r="F60" i="28"/>
  <c r="G60" i="28" s="1"/>
  <c r="Y60" i="28" s="1"/>
  <c r="AX60" i="28"/>
  <c r="A29" i="28"/>
  <c r="AX29" i="28"/>
  <c r="F101" i="30"/>
  <c r="G101" i="30" s="1"/>
  <c r="F87" i="30"/>
  <c r="G87" i="30" s="1"/>
  <c r="AX87" i="30"/>
  <c r="AH59" i="30"/>
  <c r="AX59" i="30"/>
  <c r="BB59" i="30" s="1"/>
  <c r="F51" i="30"/>
  <c r="G51" i="30" s="1"/>
  <c r="AX51" i="30"/>
  <c r="F21" i="30"/>
  <c r="G21" i="30" s="1"/>
  <c r="AX21" i="30"/>
  <c r="M118" i="31"/>
  <c r="F92" i="31"/>
  <c r="G92" i="31" s="1"/>
  <c r="AB92" i="31" s="1"/>
  <c r="AX92" i="31"/>
  <c r="AH52" i="31"/>
  <c r="AX52" i="31"/>
  <c r="F36" i="31"/>
  <c r="G36" i="31" s="1"/>
  <c r="AX36" i="31"/>
  <c r="F123" i="32"/>
  <c r="G123" i="32" s="1"/>
  <c r="Y123" i="32" s="1"/>
  <c r="AX123" i="32"/>
  <c r="F94" i="32"/>
  <c r="G94" i="32" s="1"/>
  <c r="AE94" i="32" s="1" a="1"/>
  <c r="AE94" i="32" s="1"/>
  <c r="AD94" i="32" s="1"/>
  <c r="AC94" i="32" s="1"/>
  <c r="AX94" i="32"/>
  <c r="AH50" i="32"/>
  <c r="AX50" i="32"/>
  <c r="BB50" i="32" s="1"/>
  <c r="F123" i="33"/>
  <c r="G123" i="33" s="1"/>
  <c r="AX123" i="33"/>
  <c r="F116" i="33"/>
  <c r="G116" i="33" s="1"/>
  <c r="AX116" i="33"/>
  <c r="F109" i="33"/>
  <c r="G109" i="33" s="1"/>
  <c r="AX109" i="33"/>
  <c r="D101" i="33"/>
  <c r="AX101" i="33"/>
  <c r="F64" i="33"/>
  <c r="G64" i="33" s="1"/>
  <c r="AX64" i="33"/>
  <c r="F56" i="33"/>
  <c r="G56" i="33" s="1"/>
  <c r="AA56" i="33" s="1"/>
  <c r="AX56" i="33"/>
  <c r="AH48" i="33"/>
  <c r="AX48" i="33"/>
  <c r="BB48" i="33" s="1"/>
  <c r="D25" i="33"/>
  <c r="AX25" i="33"/>
  <c r="F70" i="34"/>
  <c r="G70" i="34" s="1"/>
  <c r="D126" i="34"/>
  <c r="AX126" i="34"/>
  <c r="BB126" i="34" s="1"/>
  <c r="F118" i="34"/>
  <c r="G118" i="34" s="1"/>
  <c r="AX118" i="34"/>
  <c r="F111" i="34"/>
  <c r="G111" i="34" s="1"/>
  <c r="AX111" i="34"/>
  <c r="F33" i="34"/>
  <c r="G33" i="34" s="1"/>
  <c r="AX33" i="34"/>
  <c r="F67" i="35"/>
  <c r="G67" i="35" s="1"/>
  <c r="AB67" i="35" s="1"/>
  <c r="AX67" i="35"/>
  <c r="AH46" i="35"/>
  <c r="AX46" i="35"/>
  <c r="AH31" i="35"/>
  <c r="AX31" i="35"/>
  <c r="AH11" i="35"/>
  <c r="AX11" i="35"/>
  <c r="BB11" i="35" s="1"/>
  <c r="AH5" i="35"/>
  <c r="AX5" i="35"/>
  <c r="BB5" i="35" s="1"/>
  <c r="Z54" i="36"/>
  <c r="AZ54" i="36" s="1"/>
  <c r="F125" i="36"/>
  <c r="G125" i="36" s="1"/>
  <c r="AX125" i="36"/>
  <c r="D80" i="36"/>
  <c r="AX80" i="36"/>
  <c r="AH50" i="36"/>
  <c r="AX50" i="36"/>
  <c r="A27" i="36"/>
  <c r="AX27" i="36"/>
  <c r="F11" i="36"/>
  <c r="G11" i="36" s="1"/>
  <c r="AX11" i="36"/>
  <c r="F74" i="37"/>
  <c r="G74" i="37" s="1"/>
  <c r="AX74" i="37"/>
  <c r="F67" i="37"/>
  <c r="G67" i="37" s="1"/>
  <c r="AX67" i="37"/>
  <c r="AH43" i="37"/>
  <c r="AX43" i="37"/>
  <c r="BB43" i="37" s="1"/>
  <c r="F27" i="37"/>
  <c r="G27" i="37" s="1"/>
  <c r="AX27" i="37"/>
  <c r="W94" i="45"/>
  <c r="L75" i="50"/>
  <c r="M75" i="50"/>
  <c r="N52" i="51"/>
  <c r="M52" i="51"/>
  <c r="L99" i="54"/>
  <c r="M99" i="54"/>
  <c r="M76" i="54"/>
  <c r="L76" i="54"/>
  <c r="N76" i="54"/>
  <c r="L21" i="54"/>
  <c r="N21" i="54"/>
  <c r="AB61" i="54"/>
  <c r="Y61" i="54"/>
  <c r="M91" i="55"/>
  <c r="N91" i="55"/>
  <c r="Z51" i="40"/>
  <c r="AZ51" i="40" s="1"/>
  <c r="U43" i="42"/>
  <c r="F10" i="12"/>
  <c r="G10" i="12" s="1"/>
  <c r="F46" i="12"/>
  <c r="G46" i="12" s="1"/>
  <c r="AB46" i="12" s="1"/>
  <c r="AH38" i="12"/>
  <c r="F16" i="12"/>
  <c r="G16" i="12" s="1"/>
  <c r="V16" i="12" s="1"/>
  <c r="AY16" i="12" s="1"/>
  <c r="AX16" i="12"/>
  <c r="AH10" i="12"/>
  <c r="F125" i="12"/>
  <c r="G125" i="12" s="1"/>
  <c r="AE125" i="12" s="1" a="1"/>
  <c r="AE125" i="12" s="1"/>
  <c r="AD125" i="12" s="1"/>
  <c r="AC125" i="12" s="1"/>
  <c r="AX125" i="12"/>
  <c r="F95" i="12"/>
  <c r="G95" i="12" s="1"/>
  <c r="Y95" i="12" s="1"/>
  <c r="AX95" i="12"/>
  <c r="F87" i="12"/>
  <c r="G87" i="12" s="1"/>
  <c r="U87" i="12" s="1"/>
  <c r="AX87" i="12"/>
  <c r="N63" i="28"/>
  <c r="F120" i="28"/>
  <c r="G120" i="28" s="1"/>
  <c r="S120" i="28" s="1"/>
  <c r="AX120" i="28"/>
  <c r="F113" i="28"/>
  <c r="G113" i="28" s="1"/>
  <c r="AB113" i="28" s="1"/>
  <c r="AX113" i="28"/>
  <c r="F82" i="28"/>
  <c r="G82" i="28" s="1"/>
  <c r="AX82" i="28"/>
  <c r="F75" i="28"/>
  <c r="G75" i="28" s="1"/>
  <c r="AX75" i="28"/>
  <c r="AH51" i="28"/>
  <c r="AX51" i="28"/>
  <c r="F23" i="28"/>
  <c r="G23" i="28" s="1"/>
  <c r="AE23" i="28" s="1" a="1"/>
  <c r="AE23" i="28" s="1"/>
  <c r="AD23" i="28" s="1"/>
  <c r="AC23" i="28" s="1"/>
  <c r="AX23" i="28"/>
  <c r="F88" i="30"/>
  <c r="G88" i="30" s="1"/>
  <c r="F94" i="30"/>
  <c r="G94" i="30" s="1"/>
  <c r="AE94" i="30" s="1" a="1"/>
  <c r="AE94" i="30" s="1"/>
  <c r="AD94" i="30" s="1"/>
  <c r="AC94" i="30" s="1"/>
  <c r="AX94" i="30"/>
  <c r="F73" i="30"/>
  <c r="G73" i="30" s="1"/>
  <c r="V73" i="30" s="1"/>
  <c r="AY73" i="30" s="1"/>
  <c r="AX73" i="30"/>
  <c r="F66" i="30"/>
  <c r="G66" i="30" s="1"/>
  <c r="AX66" i="30"/>
  <c r="AH27" i="30"/>
  <c r="AX27" i="30"/>
  <c r="F99" i="31"/>
  <c r="G99" i="31" s="1"/>
  <c r="AX99" i="31"/>
  <c r="AH12" i="31"/>
  <c r="AX12" i="31"/>
  <c r="AH64" i="32"/>
  <c r="F92" i="32"/>
  <c r="G92" i="32" s="1"/>
  <c r="F122" i="32"/>
  <c r="G122" i="32" s="1"/>
  <c r="AX122" i="32"/>
  <c r="F116" i="32"/>
  <c r="G116" i="32" s="1"/>
  <c r="Y116" i="32" s="1"/>
  <c r="AX116" i="32"/>
  <c r="F108" i="32"/>
  <c r="G108" i="32" s="1"/>
  <c r="Y108" i="32" s="1"/>
  <c r="AX108" i="32"/>
  <c r="AH65" i="32"/>
  <c r="AX65" i="32"/>
  <c r="AH49" i="32"/>
  <c r="D26" i="32"/>
  <c r="AX26" i="32"/>
  <c r="BB26" i="32" s="1"/>
  <c r="AH38" i="33"/>
  <c r="F115" i="33"/>
  <c r="G115" i="33" s="1"/>
  <c r="AX115" i="33"/>
  <c r="F108" i="33"/>
  <c r="G108" i="33" s="1"/>
  <c r="AX108" i="33"/>
  <c r="F100" i="33"/>
  <c r="G100" i="33" s="1"/>
  <c r="AX100" i="33"/>
  <c r="F93" i="33"/>
  <c r="G93" i="33" s="1"/>
  <c r="AX93" i="33"/>
  <c r="F86" i="33"/>
  <c r="G86" i="33" s="1"/>
  <c r="AX86" i="33"/>
  <c r="AH55" i="33"/>
  <c r="AX55" i="33"/>
  <c r="AH24" i="33"/>
  <c r="AX24" i="33"/>
  <c r="BB24" i="33" s="1"/>
  <c r="AH31" i="34"/>
  <c r="AH38" i="34"/>
  <c r="F125" i="34"/>
  <c r="G125" i="34" s="1"/>
  <c r="AX125" i="34"/>
  <c r="F117" i="34"/>
  <c r="G117" i="34" s="1"/>
  <c r="F71" i="34"/>
  <c r="G71" i="34" s="1"/>
  <c r="AX71" i="34"/>
  <c r="AH47" i="34"/>
  <c r="AX47" i="34"/>
  <c r="BB47" i="34" s="1"/>
  <c r="Z43" i="35"/>
  <c r="AZ43" i="35" s="1"/>
  <c r="F100" i="35"/>
  <c r="G100" i="35" s="1"/>
  <c r="AE100" i="35" s="1" a="1"/>
  <c r="AE100" i="35" s="1"/>
  <c r="AD100" i="35" s="1"/>
  <c r="AC100" i="35" s="1"/>
  <c r="F110" i="35"/>
  <c r="G110" i="35" s="1"/>
  <c r="F127" i="35"/>
  <c r="G127" i="35" s="1"/>
  <c r="S127" i="35" s="1"/>
  <c r="AX127" i="35"/>
  <c r="F119" i="35"/>
  <c r="G119" i="35" s="1"/>
  <c r="AX119" i="35"/>
  <c r="F105" i="35"/>
  <c r="G105" i="35" s="1"/>
  <c r="AX105" i="35"/>
  <c r="F98" i="35"/>
  <c r="G98" i="35" s="1"/>
  <c r="V98" i="35" s="1"/>
  <c r="AY98" i="35" s="1"/>
  <c r="AX98" i="35"/>
  <c r="F90" i="35"/>
  <c r="G90" i="35" s="1"/>
  <c r="AB90" i="35" s="1"/>
  <c r="AX90" i="35"/>
  <c r="F74" i="35"/>
  <c r="G74" i="35" s="1"/>
  <c r="AX74" i="35"/>
  <c r="F66" i="35"/>
  <c r="G66" i="35" s="1"/>
  <c r="AX66" i="35"/>
  <c r="F51" i="35"/>
  <c r="G51" i="35" s="1"/>
  <c r="AE51" i="35" s="1" a="1"/>
  <c r="AE51" i="35" s="1"/>
  <c r="AD51" i="35" s="1"/>
  <c r="AC51" i="35" s="1"/>
  <c r="AX51" i="35"/>
  <c r="AH30" i="35"/>
  <c r="AX30" i="35"/>
  <c r="AH22" i="35"/>
  <c r="AH17" i="35"/>
  <c r="AX17" i="35"/>
  <c r="BB17" i="35" s="1"/>
  <c r="F124" i="36"/>
  <c r="G124" i="36" s="1"/>
  <c r="AE124" i="36" s="1" a="1"/>
  <c r="AE124" i="36" s="1"/>
  <c r="AD124" i="36" s="1"/>
  <c r="AC124" i="36" s="1"/>
  <c r="AX124" i="36"/>
  <c r="F87" i="36"/>
  <c r="G87" i="36" s="1"/>
  <c r="AX87" i="36"/>
  <c r="F72" i="36"/>
  <c r="G72" i="36" s="1"/>
  <c r="AX72" i="36"/>
  <c r="AH56" i="36"/>
  <c r="AX56" i="36"/>
  <c r="F34" i="36"/>
  <c r="G34" i="36" s="1"/>
  <c r="AX34" i="36"/>
  <c r="F26" i="36"/>
  <c r="G26" i="36" s="1"/>
  <c r="AE26" i="36" s="1" a="1"/>
  <c r="AE26" i="36" s="1"/>
  <c r="AD26" i="36" s="1"/>
  <c r="AC26" i="36" s="1"/>
  <c r="AX26" i="36"/>
  <c r="AH18" i="36"/>
  <c r="AX18" i="36"/>
  <c r="BB18" i="36" s="1"/>
  <c r="F10" i="36"/>
  <c r="G10" i="36" s="1"/>
  <c r="AX10" i="36"/>
  <c r="AH3" i="36"/>
  <c r="AX3" i="36"/>
  <c r="AH56" i="37"/>
  <c r="F79" i="37"/>
  <c r="G79" i="37" s="1"/>
  <c r="F118" i="37"/>
  <c r="G118" i="37" s="1"/>
  <c r="F111" i="37"/>
  <c r="G111" i="37" s="1"/>
  <c r="F105" i="37"/>
  <c r="G105" i="37" s="1"/>
  <c r="AX105" i="37"/>
  <c r="F97" i="37"/>
  <c r="G97" i="37" s="1"/>
  <c r="R97" i="37" s="1"/>
  <c r="AX97" i="37"/>
  <c r="F89" i="37"/>
  <c r="G89" i="37" s="1"/>
  <c r="AX89" i="37"/>
  <c r="AH50" i="37"/>
  <c r="AX50" i="37"/>
  <c r="AH3" i="37"/>
  <c r="AX3" i="37"/>
  <c r="M23" i="38"/>
  <c r="Q3" i="40"/>
  <c r="BA3" i="40" s="1"/>
  <c r="BB3" i="40" s="1"/>
  <c r="N93" i="43"/>
  <c r="S56" i="44"/>
  <c r="AE84" i="46" a="1"/>
  <c r="AE84" i="46" s="1"/>
  <c r="AX113" i="39"/>
  <c r="F113" i="39"/>
  <c r="G113" i="39" s="1"/>
  <c r="AB113" i="39" s="1"/>
  <c r="M17" i="49"/>
  <c r="L17" i="49"/>
  <c r="N17" i="49"/>
  <c r="L83" i="54"/>
  <c r="M83" i="54"/>
  <c r="M52" i="54"/>
  <c r="L52" i="54"/>
  <c r="N52" i="54"/>
  <c r="L28" i="54"/>
  <c r="N28" i="54"/>
  <c r="N106" i="55"/>
  <c r="L106" i="55"/>
  <c r="S108" i="12"/>
  <c r="A3" i="12"/>
  <c r="AX3" i="12"/>
  <c r="F124" i="12"/>
  <c r="G124" i="12" s="1"/>
  <c r="AE124" i="12" s="1" a="1"/>
  <c r="AE124" i="12" s="1"/>
  <c r="AD124" i="12" s="1"/>
  <c r="AC124" i="12" s="1"/>
  <c r="AX124" i="12"/>
  <c r="F94" i="12"/>
  <c r="G94" i="12" s="1"/>
  <c r="AB94" i="12" s="1"/>
  <c r="AX94" i="12"/>
  <c r="A79" i="12"/>
  <c r="AX79" i="12"/>
  <c r="D71" i="12"/>
  <c r="AX71" i="12"/>
  <c r="AH65" i="12"/>
  <c r="AX65" i="12"/>
  <c r="BB65" i="12" s="1"/>
  <c r="F119" i="28"/>
  <c r="G119" i="28" s="1"/>
  <c r="AX119" i="28"/>
  <c r="F112" i="28"/>
  <c r="G112" i="28" s="1"/>
  <c r="AX112" i="28"/>
  <c r="F89" i="28"/>
  <c r="G89" i="28" s="1"/>
  <c r="Y89" i="28" s="1"/>
  <c r="AX89" i="28"/>
  <c r="F74" i="28"/>
  <c r="G74" i="28" s="1"/>
  <c r="W74" i="28" s="1"/>
  <c r="AX74" i="28"/>
  <c r="A35" i="28"/>
  <c r="AX35" i="28"/>
  <c r="F6" i="28"/>
  <c r="G6" i="28" s="1"/>
  <c r="AX6" i="28"/>
  <c r="F107" i="30"/>
  <c r="G107" i="30" s="1"/>
  <c r="AE107" i="30" s="1" a="1"/>
  <c r="AE107" i="30" s="1"/>
  <c r="AD107" i="30" s="1"/>
  <c r="AC107" i="30" s="1"/>
  <c r="AX107" i="30"/>
  <c r="F100" i="30"/>
  <c r="G100" i="30" s="1"/>
  <c r="V100" i="30" s="1"/>
  <c r="AY100" i="30" s="1"/>
  <c r="AX100" i="30"/>
  <c r="F85" i="30"/>
  <c r="G85" i="30" s="1"/>
  <c r="AX85" i="30"/>
  <c r="F72" i="30"/>
  <c r="G72" i="30" s="1"/>
  <c r="AX72" i="30"/>
  <c r="AH57" i="30"/>
  <c r="AX57" i="30"/>
  <c r="F66" i="31"/>
  <c r="G66" i="31" s="1"/>
  <c r="AE66" i="31" s="1" a="1"/>
  <c r="AE66" i="31" s="1"/>
  <c r="AD66" i="31" s="1"/>
  <c r="AC66" i="31" s="1"/>
  <c r="AX66" i="31"/>
  <c r="AH58" i="31"/>
  <c r="AX58" i="31"/>
  <c r="AH34" i="31"/>
  <c r="AX34" i="31"/>
  <c r="BB34" i="31" s="1"/>
  <c r="AH26" i="31"/>
  <c r="AX26" i="31"/>
  <c r="Z86" i="32"/>
  <c r="AZ86" i="32" s="1"/>
  <c r="F121" i="32"/>
  <c r="G121" i="32" s="1"/>
  <c r="AX121" i="32"/>
  <c r="F115" i="32"/>
  <c r="G115" i="32" s="1"/>
  <c r="AB115" i="32" s="1"/>
  <c r="AX115" i="32"/>
  <c r="F77" i="32"/>
  <c r="G77" i="32" s="1"/>
  <c r="AX77" i="32"/>
  <c r="F122" i="33"/>
  <c r="G122" i="33" s="1"/>
  <c r="AA122" i="33" s="1"/>
  <c r="AX122" i="33"/>
  <c r="F107" i="33"/>
  <c r="G107" i="33" s="1"/>
  <c r="V107" i="33" s="1"/>
  <c r="AY107" i="33" s="1"/>
  <c r="AX107" i="33"/>
  <c r="F70" i="33"/>
  <c r="G70" i="33" s="1"/>
  <c r="AB70" i="33" s="1"/>
  <c r="AX70" i="33"/>
  <c r="F54" i="33"/>
  <c r="G54" i="33" s="1"/>
  <c r="AX54" i="33"/>
  <c r="AH7" i="33"/>
  <c r="AX7" i="33"/>
  <c r="BB7" i="33" s="1"/>
  <c r="F109" i="34"/>
  <c r="G109" i="34" s="1"/>
  <c r="AE109" i="34" s="1" a="1"/>
  <c r="AE109" i="34" s="1"/>
  <c r="AD109" i="34" s="1"/>
  <c r="AC109" i="34" s="1"/>
  <c r="AX109" i="34"/>
  <c r="F126" i="35"/>
  <c r="G126" i="35" s="1"/>
  <c r="S126" i="35" s="1"/>
  <c r="AX126" i="35"/>
  <c r="F118" i="35"/>
  <c r="G118" i="35" s="1"/>
  <c r="AX118" i="35"/>
  <c r="F97" i="35"/>
  <c r="G97" i="35" s="1"/>
  <c r="AX97" i="35"/>
  <c r="AH50" i="35"/>
  <c r="AX50" i="35"/>
  <c r="AH37" i="35"/>
  <c r="AX37" i="35"/>
  <c r="AH16" i="35"/>
  <c r="AX16" i="35"/>
  <c r="BB16" i="35" s="1"/>
  <c r="F3" i="35"/>
  <c r="G3" i="35" s="1"/>
  <c r="AE3" i="35" s="1" a="1"/>
  <c r="AE3" i="35" s="1"/>
  <c r="AD3" i="35" s="1"/>
  <c r="AC3" i="35" s="1"/>
  <c r="AX3" i="35"/>
  <c r="AH51" i="36"/>
  <c r="F92" i="36"/>
  <c r="G92" i="36" s="1"/>
  <c r="F126" i="36"/>
  <c r="G126" i="36" s="1"/>
  <c r="F123" i="36"/>
  <c r="G123" i="36" s="1"/>
  <c r="U123" i="36" s="1"/>
  <c r="AX123" i="36"/>
  <c r="F109" i="36"/>
  <c r="G109" i="36" s="1"/>
  <c r="W109" i="36" s="1"/>
  <c r="AX109" i="36"/>
  <c r="F86" i="36"/>
  <c r="G86" i="36" s="1"/>
  <c r="AX86" i="36"/>
  <c r="F71" i="36"/>
  <c r="G71" i="36" s="1"/>
  <c r="AX71" i="36"/>
  <c r="F63" i="36"/>
  <c r="G63" i="36" s="1"/>
  <c r="Z63" i="36" s="1"/>
  <c r="AZ63" i="36" s="1"/>
  <c r="AX63" i="36"/>
  <c r="AH55" i="36"/>
  <c r="AH9" i="36"/>
  <c r="AX9" i="36"/>
  <c r="F56" i="37"/>
  <c r="G56" i="37" s="1"/>
  <c r="AE56" i="37" s="1" a="1"/>
  <c r="AE56" i="37" s="1"/>
  <c r="AD56" i="37" s="1"/>
  <c r="AC56" i="37" s="1"/>
  <c r="F124" i="37"/>
  <c r="G124" i="37" s="1"/>
  <c r="Q124" i="37" s="1"/>
  <c r="BA124" i="37" s="1"/>
  <c r="BB124" i="37" s="1"/>
  <c r="AX124" i="37"/>
  <c r="F104" i="37"/>
  <c r="G104" i="37" s="1"/>
  <c r="AX104" i="37"/>
  <c r="AH49" i="37"/>
  <c r="AX49" i="37"/>
  <c r="F41" i="37"/>
  <c r="G41" i="37" s="1"/>
  <c r="V41" i="37" s="1"/>
  <c r="AY41" i="37" s="1"/>
  <c r="AX41" i="37"/>
  <c r="AH17" i="37"/>
  <c r="L20" i="38"/>
  <c r="AA27" i="38"/>
  <c r="M111" i="38"/>
  <c r="Z128" i="38"/>
  <c r="AZ128" i="38" s="1"/>
  <c r="Z26" i="40"/>
  <c r="AZ26" i="40" s="1"/>
  <c r="N46" i="40"/>
  <c r="N62" i="40"/>
  <c r="L75" i="41"/>
  <c r="V13" i="42"/>
  <c r="AY13" i="42" s="1"/>
  <c r="Q38" i="45"/>
  <c r="BA38" i="45" s="1"/>
  <c r="AE124" i="45" a="1"/>
  <c r="AE124" i="45" s="1"/>
  <c r="M107" i="51"/>
  <c r="N107" i="51"/>
  <c r="M64" i="51"/>
  <c r="N64" i="51"/>
  <c r="U21" i="52"/>
  <c r="AU21" i="52"/>
  <c r="AV52" i="52" s="1"/>
  <c r="F112" i="12"/>
  <c r="G112" i="12" s="1"/>
  <c r="AS112" i="12" s="1"/>
  <c r="AF112" i="12" s="1"/>
  <c r="F86" i="12"/>
  <c r="G86" i="12" s="1"/>
  <c r="R86" i="12" s="1"/>
  <c r="AH46" i="12"/>
  <c r="F129" i="12"/>
  <c r="G129" i="12" s="1"/>
  <c r="P129" i="12" s="1"/>
  <c r="AX129" i="12"/>
  <c r="F123" i="12"/>
  <c r="G123" i="12" s="1"/>
  <c r="W123" i="12" s="1"/>
  <c r="AX123" i="12"/>
  <c r="F93" i="12"/>
  <c r="G93" i="12" s="1"/>
  <c r="Z93" i="12" s="1"/>
  <c r="AZ93" i="12" s="1"/>
  <c r="AX93" i="12"/>
  <c r="AH64" i="12"/>
  <c r="AX64" i="12"/>
  <c r="M30" i="28"/>
  <c r="AE16" i="28" a="1"/>
  <c r="AE16" i="28" s="1"/>
  <c r="F126" i="28"/>
  <c r="G126" i="28" s="1"/>
  <c r="AX126" i="28"/>
  <c r="F118" i="28"/>
  <c r="G118" i="28" s="1"/>
  <c r="AX118" i="28"/>
  <c r="F88" i="28"/>
  <c r="G88" i="28" s="1"/>
  <c r="W88" i="28" s="1"/>
  <c r="AX88" i="28"/>
  <c r="D73" i="28"/>
  <c r="AX73" i="28"/>
  <c r="AH27" i="28"/>
  <c r="AX27" i="28"/>
  <c r="F86" i="30"/>
  <c r="G86" i="30" s="1"/>
  <c r="R86" i="30" s="1"/>
  <c r="F124" i="30"/>
  <c r="G124" i="30" s="1"/>
  <c r="F122" i="30"/>
  <c r="G122" i="30" s="1"/>
  <c r="AX122" i="30"/>
  <c r="F106" i="30"/>
  <c r="G106" i="30" s="1"/>
  <c r="AX106" i="30"/>
  <c r="F99" i="30"/>
  <c r="G99" i="30" s="1"/>
  <c r="AX99" i="30"/>
  <c r="F84" i="30"/>
  <c r="G84" i="30" s="1"/>
  <c r="AX84" i="30"/>
  <c r="F78" i="30"/>
  <c r="G78" i="30" s="1"/>
  <c r="AX78" i="30"/>
  <c r="F56" i="30"/>
  <c r="G56" i="30" s="1"/>
  <c r="AX56" i="30"/>
  <c r="F18" i="30"/>
  <c r="G18" i="30" s="1"/>
  <c r="AX18" i="30"/>
  <c r="A11" i="30"/>
  <c r="AX11" i="30"/>
  <c r="F97" i="31"/>
  <c r="G97" i="31" s="1"/>
  <c r="AX97" i="31"/>
  <c r="F89" i="31"/>
  <c r="G89" i="31" s="1"/>
  <c r="AX89" i="31"/>
  <c r="F73" i="31"/>
  <c r="G73" i="31" s="1"/>
  <c r="AX73" i="31"/>
  <c r="AH65" i="31"/>
  <c r="AX65" i="31"/>
  <c r="AH10" i="31"/>
  <c r="AX10" i="31"/>
  <c r="F127" i="32"/>
  <c r="G127" i="32" s="1"/>
  <c r="W127" i="32" s="1"/>
  <c r="AX127" i="32"/>
  <c r="F98" i="32"/>
  <c r="G98" i="32" s="1"/>
  <c r="P98" i="32" s="1"/>
  <c r="AX98" i="32"/>
  <c r="F84" i="32"/>
  <c r="G84" i="32" s="1"/>
  <c r="AX84" i="32"/>
  <c r="AH48" i="32"/>
  <c r="AX48" i="32"/>
  <c r="AH40" i="32"/>
  <c r="AX40" i="32"/>
  <c r="F17" i="32"/>
  <c r="G17" i="32" s="1"/>
  <c r="V17" i="32" s="1"/>
  <c r="AY17" i="32" s="1"/>
  <c r="BB17" i="32" s="1"/>
  <c r="AX17" i="32"/>
  <c r="AH9" i="32"/>
  <c r="AX9" i="32"/>
  <c r="AH2" i="33"/>
  <c r="F85" i="33"/>
  <c r="G85" i="33" s="1"/>
  <c r="F77" i="33"/>
  <c r="G77" i="33" s="1"/>
  <c r="AX77" i="33"/>
  <c r="F45" i="33"/>
  <c r="G45" i="33" s="1"/>
  <c r="AX45" i="33"/>
  <c r="F29" i="33"/>
  <c r="G29" i="33" s="1"/>
  <c r="N101" i="34"/>
  <c r="F119" i="34"/>
  <c r="G119" i="34" s="1"/>
  <c r="F84" i="34"/>
  <c r="G84" i="34" s="1"/>
  <c r="AX84" i="34"/>
  <c r="F76" i="34"/>
  <c r="G76" i="34" s="1"/>
  <c r="AA76" i="34" s="1"/>
  <c r="AX76" i="34"/>
  <c r="F14" i="34"/>
  <c r="G14" i="34" s="1"/>
  <c r="AX14" i="34"/>
  <c r="AU35" i="35"/>
  <c r="V53" i="35"/>
  <c r="AY53" i="35" s="1"/>
  <c r="F104" i="35"/>
  <c r="G104" i="35" s="1"/>
  <c r="AB104" i="35" s="1"/>
  <c r="F125" i="35"/>
  <c r="G125" i="35" s="1"/>
  <c r="AX125" i="35"/>
  <c r="F80" i="35"/>
  <c r="G80" i="35" s="1"/>
  <c r="AX80" i="35"/>
  <c r="F72" i="35"/>
  <c r="G72" i="35" s="1"/>
  <c r="Y72" i="35" s="1"/>
  <c r="AX72" i="35"/>
  <c r="F115" i="36"/>
  <c r="G115" i="36" s="1"/>
  <c r="AX115" i="36"/>
  <c r="F85" i="36"/>
  <c r="G85" i="36" s="1"/>
  <c r="R85" i="36" s="1"/>
  <c r="AX85" i="36"/>
  <c r="F78" i="36"/>
  <c r="G78" i="36" s="1"/>
  <c r="AX78" i="36"/>
  <c r="F8" i="36"/>
  <c r="G8" i="36" s="1"/>
  <c r="AX8" i="36"/>
  <c r="F117" i="37"/>
  <c r="G117" i="37" s="1"/>
  <c r="AX117" i="37"/>
  <c r="F110" i="37"/>
  <c r="G110" i="37" s="1"/>
  <c r="AX110" i="37"/>
  <c r="N21" i="43"/>
  <c r="AB4" i="46"/>
  <c r="AX96" i="39"/>
  <c r="F96" i="39"/>
  <c r="G96" i="39" s="1"/>
  <c r="F81" i="39"/>
  <c r="G81" i="39" s="1"/>
  <c r="AX81" i="39"/>
  <c r="N99" i="51"/>
  <c r="M99" i="51"/>
  <c r="L104" i="55"/>
  <c r="N104" i="55"/>
  <c r="L2" i="55"/>
  <c r="N2" i="55"/>
  <c r="M78" i="57"/>
  <c r="N78" i="57"/>
  <c r="AH14" i="12"/>
  <c r="AX14" i="12"/>
  <c r="F122" i="12"/>
  <c r="G122" i="12" s="1"/>
  <c r="BA122" i="12" s="1"/>
  <c r="AX122" i="12"/>
  <c r="F115" i="12"/>
  <c r="G115" i="12" s="1"/>
  <c r="AX115" i="12"/>
  <c r="F92" i="12"/>
  <c r="G92" i="12" s="1"/>
  <c r="Z92" i="12" s="1"/>
  <c r="AZ92" i="12" s="1"/>
  <c r="AX92" i="12"/>
  <c r="F56" i="12"/>
  <c r="G56" i="12" s="1"/>
  <c r="S56" i="12" s="1"/>
  <c r="AX56" i="12"/>
  <c r="F18" i="12"/>
  <c r="G18" i="12" s="1"/>
  <c r="AX18" i="12"/>
  <c r="D125" i="28"/>
  <c r="AX125" i="28"/>
  <c r="F110" i="28"/>
  <c r="G110" i="28" s="1"/>
  <c r="U110" i="28" s="1"/>
  <c r="AX110" i="28"/>
  <c r="F87" i="28"/>
  <c r="G87" i="28" s="1"/>
  <c r="AX87" i="28"/>
  <c r="F80" i="28"/>
  <c r="G80" i="28" s="1"/>
  <c r="AX80" i="28"/>
  <c r="AH41" i="28"/>
  <c r="AX41" i="28"/>
  <c r="F102" i="30"/>
  <c r="G102" i="30" s="1"/>
  <c r="F105" i="30"/>
  <c r="G105" i="30" s="1"/>
  <c r="AX105" i="30"/>
  <c r="F91" i="30"/>
  <c r="G91" i="30" s="1"/>
  <c r="AX91" i="30"/>
  <c r="F77" i="30"/>
  <c r="G77" i="30" s="1"/>
  <c r="AX77" i="30"/>
  <c r="F63" i="30"/>
  <c r="G63" i="30" s="1"/>
  <c r="AX63" i="30"/>
  <c r="AH47" i="30"/>
  <c r="AX47" i="30"/>
  <c r="F25" i="30"/>
  <c r="G25" i="30" s="1"/>
  <c r="AX25" i="30"/>
  <c r="F17" i="30"/>
  <c r="G17" i="30" s="1"/>
  <c r="F129" i="30"/>
  <c r="G129" i="30" s="1"/>
  <c r="P129" i="30" s="1"/>
  <c r="AX129" i="30"/>
  <c r="M119" i="31"/>
  <c r="F128" i="31"/>
  <c r="G128" i="31" s="1"/>
  <c r="AX128" i="31"/>
  <c r="F96" i="31"/>
  <c r="G96" i="31" s="1"/>
  <c r="AX96" i="31"/>
  <c r="F72" i="31"/>
  <c r="G72" i="31" s="1"/>
  <c r="AX72" i="31"/>
  <c r="AH16" i="31"/>
  <c r="AA22" i="32"/>
  <c r="F72" i="32"/>
  <c r="G72" i="32" s="1"/>
  <c r="F99" i="32"/>
  <c r="G99" i="32" s="1"/>
  <c r="F97" i="32"/>
  <c r="G97" i="32" s="1"/>
  <c r="AX97" i="32"/>
  <c r="F90" i="32"/>
  <c r="G90" i="32" s="1"/>
  <c r="AE90" i="32" s="1" a="1"/>
  <c r="AE90" i="32" s="1"/>
  <c r="AD90" i="32" s="1"/>
  <c r="AC90" i="32" s="1"/>
  <c r="AX90" i="32"/>
  <c r="F83" i="32"/>
  <c r="G83" i="32" s="1"/>
  <c r="AX83" i="32"/>
  <c r="M97" i="33"/>
  <c r="F127" i="33"/>
  <c r="G127" i="33" s="1"/>
  <c r="AX127" i="33"/>
  <c r="F97" i="33"/>
  <c r="G97" i="33" s="1"/>
  <c r="F76" i="33"/>
  <c r="G76" i="33" s="1"/>
  <c r="AX76" i="33"/>
  <c r="F122" i="34"/>
  <c r="G122" i="34" s="1"/>
  <c r="AX122" i="34"/>
  <c r="F115" i="34"/>
  <c r="G115" i="34" s="1"/>
  <c r="AX115" i="34"/>
  <c r="F107" i="34"/>
  <c r="G107" i="34" s="1"/>
  <c r="Z107" i="34" s="1"/>
  <c r="AZ107" i="34" s="1"/>
  <c r="AX107" i="34"/>
  <c r="F99" i="34"/>
  <c r="G99" i="34" s="1"/>
  <c r="AX99" i="34"/>
  <c r="V59" i="35"/>
  <c r="AY59" i="35" s="1"/>
  <c r="F117" i="35"/>
  <c r="G117" i="35" s="1"/>
  <c r="F109" i="35"/>
  <c r="G109" i="35" s="1"/>
  <c r="AX109" i="35"/>
  <c r="F95" i="35"/>
  <c r="G95" i="35" s="1"/>
  <c r="AX95" i="35"/>
  <c r="F63" i="35"/>
  <c r="G63" i="35" s="1"/>
  <c r="P63" i="35" s="1"/>
  <c r="AX63" i="35"/>
  <c r="AH35" i="35"/>
  <c r="AX35" i="35"/>
  <c r="AH27" i="35"/>
  <c r="AX27" i="35"/>
  <c r="BB27" i="35" s="1"/>
  <c r="R30" i="36"/>
  <c r="M96" i="36"/>
  <c r="F100" i="36"/>
  <c r="G100" i="36" s="1"/>
  <c r="F118" i="36"/>
  <c r="G118" i="36" s="1"/>
  <c r="F122" i="36"/>
  <c r="G122" i="36" s="1"/>
  <c r="AE122" i="36" s="1" a="1"/>
  <c r="AE122" i="36" s="1"/>
  <c r="AD122" i="36" s="1"/>
  <c r="AC122" i="36" s="1"/>
  <c r="AX122" i="36"/>
  <c r="F91" i="36"/>
  <c r="G91" i="36" s="1"/>
  <c r="AE91" i="36" s="1" a="1"/>
  <c r="AE91" i="36" s="1"/>
  <c r="AD91" i="36" s="1"/>
  <c r="AC91" i="36" s="1"/>
  <c r="AX91" i="36"/>
  <c r="F77" i="36"/>
  <c r="G77" i="36" s="1"/>
  <c r="AX77" i="36"/>
  <c r="F69" i="36"/>
  <c r="G69" i="36" s="1"/>
  <c r="AX69" i="36"/>
  <c r="F23" i="36"/>
  <c r="G23" i="36" s="1"/>
  <c r="AX23" i="36"/>
  <c r="F15" i="36"/>
  <c r="G15" i="36" s="1"/>
  <c r="V15" i="36" s="1"/>
  <c r="AY15" i="36" s="1"/>
  <c r="AX15" i="36"/>
  <c r="V107" i="37"/>
  <c r="AY107" i="37" s="1"/>
  <c r="F129" i="37"/>
  <c r="G129" i="37" s="1"/>
  <c r="AX129" i="37"/>
  <c r="F122" i="37"/>
  <c r="G122" i="37" s="1"/>
  <c r="U122" i="37" s="1"/>
  <c r="AX122" i="37"/>
  <c r="F116" i="37"/>
  <c r="G116" i="37" s="1"/>
  <c r="AX116" i="37"/>
  <c r="F109" i="37"/>
  <c r="G109" i="37" s="1"/>
  <c r="AX109" i="37"/>
  <c r="F86" i="37"/>
  <c r="G86" i="37" s="1"/>
  <c r="AX86" i="37"/>
  <c r="F71" i="37"/>
  <c r="G71" i="37" s="1"/>
  <c r="AE71" i="37" s="1" a="1"/>
  <c r="AE71" i="37" s="1"/>
  <c r="AD71" i="37" s="1"/>
  <c r="AC71" i="37" s="1"/>
  <c r="AX71" i="37"/>
  <c r="M20" i="38"/>
  <c r="N111" i="38"/>
  <c r="Q129" i="39"/>
  <c r="BA129" i="39" s="1"/>
  <c r="BB129" i="39" s="1"/>
  <c r="L80" i="52"/>
  <c r="N80" i="52"/>
  <c r="L85" i="53"/>
  <c r="N85" i="53"/>
  <c r="M80" i="54"/>
  <c r="L80" i="54"/>
  <c r="N80" i="54"/>
  <c r="R51" i="42"/>
  <c r="U120" i="12"/>
  <c r="F89" i="12"/>
  <c r="G89" i="12" s="1"/>
  <c r="AE89" i="12" s="1" a="1"/>
  <c r="AE89" i="12" s="1"/>
  <c r="F119" i="12"/>
  <c r="G119" i="12" s="1"/>
  <c r="U119" i="12" s="1"/>
  <c r="F102" i="12"/>
  <c r="G102" i="12" s="1"/>
  <c r="AB102" i="12" s="1"/>
  <c r="F7" i="12"/>
  <c r="G7" i="12" s="1"/>
  <c r="R7" i="12" s="1"/>
  <c r="AX7" i="12"/>
  <c r="F121" i="12"/>
  <c r="G121" i="12" s="1"/>
  <c r="S121" i="12" s="1"/>
  <c r="AX121" i="12"/>
  <c r="D99" i="12"/>
  <c r="AX99" i="12"/>
  <c r="F91" i="12"/>
  <c r="G91" i="12" s="1"/>
  <c r="S91" i="12" s="1"/>
  <c r="AX91" i="12"/>
  <c r="F69" i="12"/>
  <c r="G69" i="12" s="1"/>
  <c r="AA69" i="12" s="1"/>
  <c r="AX69" i="12"/>
  <c r="AH62" i="12"/>
  <c r="AX62" i="12"/>
  <c r="F40" i="12"/>
  <c r="G40" i="12" s="1"/>
  <c r="AA40" i="12" s="1"/>
  <c r="AX40" i="12"/>
  <c r="AH32" i="12"/>
  <c r="AX32" i="12"/>
  <c r="F116" i="28"/>
  <c r="G116" i="28" s="1"/>
  <c r="Q116" i="28" s="1"/>
  <c r="BA116" i="28" s="1"/>
  <c r="AX116" i="28"/>
  <c r="F109" i="28"/>
  <c r="G109" i="28" s="1"/>
  <c r="W109" i="28" s="1"/>
  <c r="AX109" i="28"/>
  <c r="A102" i="28"/>
  <c r="AX102" i="28"/>
  <c r="AH48" i="28"/>
  <c r="AX48" i="28"/>
  <c r="F19" i="28"/>
  <c r="G19" i="28" s="1"/>
  <c r="U19" i="28" s="1"/>
  <c r="AX19" i="28"/>
  <c r="F120" i="30"/>
  <c r="G120" i="30" s="1"/>
  <c r="AX120" i="30"/>
  <c r="F104" i="30"/>
  <c r="G104" i="30" s="1"/>
  <c r="AX104" i="30"/>
  <c r="F97" i="30"/>
  <c r="G97" i="30" s="1"/>
  <c r="AE97" i="30" s="1" a="1"/>
  <c r="AE97" i="30" s="1"/>
  <c r="AD97" i="30" s="1"/>
  <c r="AC97" i="30" s="1"/>
  <c r="AX97" i="30"/>
  <c r="F70" i="30"/>
  <c r="G70" i="30" s="1"/>
  <c r="AX70" i="30"/>
  <c r="AH30" i="30"/>
  <c r="AX30" i="30"/>
  <c r="F24" i="30"/>
  <c r="G24" i="30" s="1"/>
  <c r="AX24" i="30"/>
  <c r="AA106" i="30"/>
  <c r="R9" i="30"/>
  <c r="F127" i="31"/>
  <c r="G127" i="31" s="1"/>
  <c r="AX127" i="31"/>
  <c r="F95" i="31"/>
  <c r="G95" i="31" s="1"/>
  <c r="AX95" i="31"/>
  <c r="A79" i="31"/>
  <c r="AX79" i="31"/>
  <c r="F71" i="31"/>
  <c r="G71" i="31" s="1"/>
  <c r="AE71" i="31" s="1" a="1"/>
  <c r="AE71" i="31" s="1"/>
  <c r="AD71" i="31" s="1"/>
  <c r="AC71" i="31" s="1"/>
  <c r="AX71" i="31"/>
  <c r="AH63" i="31"/>
  <c r="AX63" i="31"/>
  <c r="AG23" i="31"/>
  <c r="AX23" i="31"/>
  <c r="Y121" i="31"/>
  <c r="S97" i="31"/>
  <c r="F126" i="32"/>
  <c r="G126" i="32" s="1"/>
  <c r="AE126" i="32" s="1" a="1"/>
  <c r="AE126" i="32" s="1"/>
  <c r="AD126" i="32" s="1"/>
  <c r="AC126" i="32" s="1"/>
  <c r="AX126" i="32"/>
  <c r="F104" i="32"/>
  <c r="G104" i="32" s="1"/>
  <c r="R104" i="32" s="1"/>
  <c r="AX104" i="32"/>
  <c r="D7" i="32"/>
  <c r="AX7" i="32"/>
  <c r="AB97" i="32"/>
  <c r="S68" i="32"/>
  <c r="R38" i="32"/>
  <c r="Y31" i="32"/>
  <c r="AH43" i="33"/>
  <c r="AX43" i="33"/>
  <c r="AH8" i="34"/>
  <c r="F15" i="34"/>
  <c r="G15" i="34" s="1"/>
  <c r="AE15" i="34" s="1" a="1"/>
  <c r="AE15" i="34" s="1"/>
  <c r="AD15" i="34" s="1"/>
  <c r="AC15" i="34" s="1"/>
  <c r="F88" i="34"/>
  <c r="G88" i="34" s="1"/>
  <c r="F124" i="34"/>
  <c r="G124" i="34" s="1"/>
  <c r="F114" i="34"/>
  <c r="G114" i="34" s="1"/>
  <c r="AX114" i="34"/>
  <c r="F106" i="34"/>
  <c r="G106" i="34" s="1"/>
  <c r="AX106" i="34"/>
  <c r="F74" i="34"/>
  <c r="G74" i="34" s="1"/>
  <c r="AE74" i="34" s="1" a="1"/>
  <c r="AE74" i="34" s="1"/>
  <c r="AD74" i="34" s="1"/>
  <c r="AC74" i="34" s="1"/>
  <c r="F67" i="34"/>
  <c r="G67" i="34" s="1"/>
  <c r="V67" i="34" s="1"/>
  <c r="AY67" i="34" s="1"/>
  <c r="AX67" i="34"/>
  <c r="F59" i="34"/>
  <c r="G59" i="34" s="1"/>
  <c r="AX59" i="34"/>
  <c r="F6" i="35"/>
  <c r="G6" i="35" s="1"/>
  <c r="AH32" i="35"/>
  <c r="F84" i="35"/>
  <c r="G84" i="35" s="1"/>
  <c r="AH2" i="35"/>
  <c r="AX2" i="35"/>
  <c r="F123" i="35"/>
  <c r="G123" i="35" s="1"/>
  <c r="AX123" i="35"/>
  <c r="AH54" i="35"/>
  <c r="AX54" i="35"/>
  <c r="AH42" i="35"/>
  <c r="AX42" i="35"/>
  <c r="F70" i="36"/>
  <c r="G70" i="36" s="1"/>
  <c r="L96" i="36"/>
  <c r="F121" i="36"/>
  <c r="G121" i="36" s="1"/>
  <c r="AX121" i="36"/>
  <c r="F106" i="36"/>
  <c r="G106" i="36" s="1"/>
  <c r="Z106" i="36" s="1"/>
  <c r="AZ106" i="36" s="1"/>
  <c r="AX106" i="36"/>
  <c r="F98" i="36"/>
  <c r="G98" i="36" s="1"/>
  <c r="Z98" i="36" s="1"/>
  <c r="AZ98" i="36" s="1"/>
  <c r="AX98" i="36"/>
  <c r="F90" i="36"/>
  <c r="G90" i="36" s="1"/>
  <c r="AX90" i="36"/>
  <c r="F83" i="36"/>
  <c r="G83" i="36" s="1"/>
  <c r="AX83" i="36"/>
  <c r="F60" i="36"/>
  <c r="G60" i="36" s="1"/>
  <c r="AE60" i="36" s="1" a="1"/>
  <c r="AE60" i="36" s="1"/>
  <c r="AD60" i="36" s="1"/>
  <c r="AC60" i="36" s="1"/>
  <c r="AX60" i="36"/>
  <c r="L114" i="37"/>
  <c r="F121" i="37"/>
  <c r="G121" i="37" s="1"/>
  <c r="AX121" i="37"/>
  <c r="F108" i="37"/>
  <c r="G108" i="37" s="1"/>
  <c r="AX108" i="37"/>
  <c r="F93" i="37"/>
  <c r="G93" i="37" s="1"/>
  <c r="AX93" i="37"/>
  <c r="F85" i="37"/>
  <c r="G85" i="37" s="1"/>
  <c r="AE85" i="37" s="1" a="1"/>
  <c r="AE85" i="37" s="1"/>
  <c r="AD85" i="37" s="1"/>
  <c r="AC85" i="37" s="1"/>
  <c r="AX85" i="37"/>
  <c r="F77" i="37"/>
  <c r="G77" i="37" s="1"/>
  <c r="AX77" i="37"/>
  <c r="F70" i="37"/>
  <c r="G70" i="37" s="1"/>
  <c r="AE70" i="37" s="1" a="1"/>
  <c r="AE70" i="37" s="1"/>
  <c r="AD70" i="37" s="1"/>
  <c r="AC70" i="37" s="1"/>
  <c r="AX70" i="37"/>
  <c r="A38" i="37"/>
  <c r="AX38" i="37"/>
  <c r="F30" i="37"/>
  <c r="G30" i="37" s="1"/>
  <c r="AX30" i="37"/>
  <c r="P19" i="40"/>
  <c r="N22" i="42"/>
  <c r="AB40" i="43"/>
  <c r="AX101" i="38"/>
  <c r="F101" i="38"/>
  <c r="G101" i="38" s="1"/>
  <c r="F93" i="38"/>
  <c r="G93" i="38" s="1"/>
  <c r="P93" i="38" s="1"/>
  <c r="AX93" i="38"/>
  <c r="F85" i="38"/>
  <c r="G85" i="38" s="1"/>
  <c r="AX85" i="38"/>
  <c r="N87" i="58"/>
  <c r="M87" i="58"/>
  <c r="AS108" i="12"/>
  <c r="AF108" i="12" s="1"/>
  <c r="F83" i="12"/>
  <c r="G83" i="12" s="1"/>
  <c r="W83" i="12" s="1"/>
  <c r="AX83" i="12"/>
  <c r="F68" i="12"/>
  <c r="G68" i="12" s="1"/>
  <c r="AE68" i="12" s="1" a="1"/>
  <c r="AE68" i="12" s="1"/>
  <c r="AX68" i="12"/>
  <c r="AH54" i="12"/>
  <c r="AX54" i="12"/>
  <c r="AH47" i="12"/>
  <c r="AX47" i="12"/>
  <c r="L30" i="28"/>
  <c r="BD27" i="28" s="1" a="1"/>
  <c r="BD27" i="28" s="1"/>
  <c r="F115" i="28"/>
  <c r="G115" i="28" s="1"/>
  <c r="Q115" i="28" s="1"/>
  <c r="BA115" i="28" s="1"/>
  <c r="F108" i="28"/>
  <c r="G108" i="28" s="1"/>
  <c r="AX108" i="28"/>
  <c r="F85" i="28"/>
  <c r="G85" i="28" s="1"/>
  <c r="AX85" i="28"/>
  <c r="D70" i="28"/>
  <c r="AX70" i="28"/>
  <c r="A62" i="28"/>
  <c r="AX62" i="28"/>
  <c r="AH47" i="28"/>
  <c r="AX47" i="28"/>
  <c r="F127" i="30"/>
  <c r="G127" i="30" s="1"/>
  <c r="AE127" i="30" s="1" a="1"/>
  <c r="AE127" i="30" s="1"/>
  <c r="AD127" i="30" s="1"/>
  <c r="AC127" i="30" s="1"/>
  <c r="AX127" i="30"/>
  <c r="F96" i="30"/>
  <c r="G96" i="30" s="1"/>
  <c r="F69" i="30"/>
  <c r="G69" i="30" s="1"/>
  <c r="AX69" i="30"/>
  <c r="AH61" i="30"/>
  <c r="AX61" i="30"/>
  <c r="AH2" i="31"/>
  <c r="M79" i="31"/>
  <c r="F126" i="31"/>
  <c r="G126" i="31" s="1"/>
  <c r="AX126" i="31"/>
  <c r="F110" i="31"/>
  <c r="G110" i="31" s="1"/>
  <c r="AX110" i="31"/>
  <c r="F94" i="31"/>
  <c r="G94" i="31" s="1"/>
  <c r="AA94" i="31" s="1"/>
  <c r="AX94" i="31"/>
  <c r="F7" i="31"/>
  <c r="G7" i="31" s="1"/>
  <c r="AE7" i="31" s="1" a="1"/>
  <c r="AE7" i="31" s="1"/>
  <c r="AD7" i="31" s="1"/>
  <c r="AC7" i="31" s="1"/>
  <c r="AX7" i="31"/>
  <c r="F125" i="32"/>
  <c r="G125" i="32" s="1"/>
  <c r="AX125" i="32"/>
  <c r="F103" i="32"/>
  <c r="G103" i="32" s="1"/>
  <c r="AX103" i="32"/>
  <c r="F89" i="32"/>
  <c r="G89" i="32" s="1"/>
  <c r="AX89" i="32"/>
  <c r="F60" i="32"/>
  <c r="G60" i="32" s="1"/>
  <c r="AB60" i="32" s="1"/>
  <c r="AX60" i="32"/>
  <c r="F62" i="33"/>
  <c r="G62" i="33" s="1"/>
  <c r="F119" i="33"/>
  <c r="G119" i="33" s="1"/>
  <c r="F124" i="33"/>
  <c r="G124" i="33" s="1"/>
  <c r="Q124" i="33" s="1"/>
  <c r="BA124" i="33" s="1"/>
  <c r="BB124" i="33" s="1"/>
  <c r="F118" i="33"/>
  <c r="G118" i="33" s="1"/>
  <c r="AX118" i="33"/>
  <c r="F96" i="33"/>
  <c r="G96" i="33" s="1"/>
  <c r="AX96" i="33"/>
  <c r="F81" i="33"/>
  <c r="G81" i="33" s="1"/>
  <c r="V81" i="33" s="1"/>
  <c r="AY81" i="33" s="1"/>
  <c r="AX81" i="33"/>
  <c r="F74" i="33"/>
  <c r="G74" i="33" s="1"/>
  <c r="AX74" i="33"/>
  <c r="AG15" i="34"/>
  <c r="F96" i="34"/>
  <c r="G96" i="34" s="1"/>
  <c r="F120" i="34"/>
  <c r="G120" i="34" s="1"/>
  <c r="AX120" i="34"/>
  <c r="F105" i="34"/>
  <c r="G105" i="34" s="1"/>
  <c r="AX105" i="34"/>
  <c r="F81" i="34"/>
  <c r="G81" i="34" s="1"/>
  <c r="AE81" i="34" s="1" a="1"/>
  <c r="AE81" i="34" s="1"/>
  <c r="AD81" i="34" s="1"/>
  <c r="AC81" i="34" s="1"/>
  <c r="AX81" i="34"/>
  <c r="AG27" i="34"/>
  <c r="AX27" i="34"/>
  <c r="Y42" i="35"/>
  <c r="F103" i="35"/>
  <c r="G103" i="35" s="1"/>
  <c r="F129" i="35"/>
  <c r="G129" i="35" s="1"/>
  <c r="S129" i="35" s="1"/>
  <c r="F122" i="35"/>
  <c r="G122" i="35" s="1"/>
  <c r="AX122" i="35"/>
  <c r="F101" i="35"/>
  <c r="G101" i="35" s="1"/>
  <c r="AE101" i="35" s="1" a="1"/>
  <c r="AE101" i="35" s="1"/>
  <c r="AD101" i="35" s="1"/>
  <c r="AC101" i="35" s="1"/>
  <c r="AX101" i="35"/>
  <c r="A53" i="35"/>
  <c r="AX53" i="35"/>
  <c r="A48" i="35"/>
  <c r="AX48" i="35"/>
  <c r="BB48" i="35" s="1"/>
  <c r="AH33" i="35"/>
  <c r="AX33" i="35"/>
  <c r="F25" i="35"/>
  <c r="G25" i="35" s="1"/>
  <c r="AA25" i="35" s="1"/>
  <c r="AX25" i="35"/>
  <c r="AH6" i="35"/>
  <c r="F105" i="36"/>
  <c r="G105" i="36" s="1"/>
  <c r="W105" i="36" s="1"/>
  <c r="AX105" i="36"/>
  <c r="F97" i="36"/>
  <c r="G97" i="36" s="1"/>
  <c r="AX97" i="36"/>
  <c r="F89" i="36"/>
  <c r="G89" i="36" s="1"/>
  <c r="AA89" i="36" s="1"/>
  <c r="AX89" i="36"/>
  <c r="AH44" i="36"/>
  <c r="AX44" i="36"/>
  <c r="AH40" i="37"/>
  <c r="AH44" i="37"/>
  <c r="F68" i="37"/>
  <c r="G68" i="37" s="1"/>
  <c r="AE68" i="37" s="1" a="1"/>
  <c r="AE68" i="37" s="1"/>
  <c r="AD68" i="37" s="1"/>
  <c r="AC68" i="37" s="1"/>
  <c r="F92" i="37"/>
  <c r="G92" i="37" s="1"/>
  <c r="AX92" i="37"/>
  <c r="F45" i="37"/>
  <c r="G45" i="37" s="1"/>
  <c r="AX45" i="37"/>
  <c r="Q100" i="38"/>
  <c r="BA100" i="38" s="1"/>
  <c r="BB100" i="38" s="1"/>
  <c r="M21" i="42"/>
  <c r="L97" i="49"/>
  <c r="N97" i="49"/>
  <c r="N4" i="49"/>
  <c r="L4" i="49"/>
  <c r="Q16" i="51"/>
  <c r="BA16" i="51" s="1"/>
  <c r="BB16" i="51" s="1"/>
  <c r="N39" i="54"/>
  <c r="L39" i="54"/>
  <c r="N54" i="55"/>
  <c r="L54" i="55"/>
  <c r="M54" i="55"/>
  <c r="M46" i="58"/>
  <c r="AG46" i="58" s="1"/>
  <c r="N46" i="58"/>
  <c r="F126" i="12"/>
  <c r="G126" i="12" s="1"/>
  <c r="W126" i="12" s="1"/>
  <c r="AX126" i="12"/>
  <c r="F67" i="12"/>
  <c r="G67" i="12" s="1"/>
  <c r="S67" i="12" s="1"/>
  <c r="AX67" i="12"/>
  <c r="F122" i="28"/>
  <c r="G122" i="28" s="1"/>
  <c r="P122" i="28" s="1"/>
  <c r="AX122" i="28"/>
  <c r="F107" i="28"/>
  <c r="G107" i="28" s="1"/>
  <c r="S107" i="28" s="1"/>
  <c r="AX107" i="28"/>
  <c r="F84" i="28"/>
  <c r="G84" i="28" s="1"/>
  <c r="AX84" i="28"/>
  <c r="F77" i="28"/>
  <c r="G77" i="28" s="1"/>
  <c r="AX77" i="28"/>
  <c r="F53" i="28"/>
  <c r="G53" i="28" s="1"/>
  <c r="P53" i="28" s="1"/>
  <c r="AX53" i="28"/>
  <c r="F38" i="28"/>
  <c r="G38" i="28" s="1"/>
  <c r="R38" i="28" s="1"/>
  <c r="AX38" i="28"/>
  <c r="AH24" i="28"/>
  <c r="AX24" i="28"/>
  <c r="F126" i="30"/>
  <c r="G126" i="30" s="1"/>
  <c r="AE126" i="30" s="1" a="1"/>
  <c r="AE126" i="30" s="1"/>
  <c r="AD126" i="30" s="1"/>
  <c r="AC126" i="30" s="1"/>
  <c r="AX126" i="30"/>
  <c r="F118" i="30"/>
  <c r="G118" i="30" s="1"/>
  <c r="AX118" i="30"/>
  <c r="F75" i="30"/>
  <c r="G75" i="30" s="1"/>
  <c r="AX75" i="30"/>
  <c r="D44" i="30"/>
  <c r="AX44" i="30"/>
  <c r="F36" i="30"/>
  <c r="G36" i="30" s="1"/>
  <c r="P36" i="30" s="1"/>
  <c r="AX36" i="30"/>
  <c r="F125" i="31"/>
  <c r="G125" i="31" s="1"/>
  <c r="AX125" i="31"/>
  <c r="F101" i="31"/>
  <c r="G101" i="31" s="1"/>
  <c r="AX101" i="31"/>
  <c r="F93" i="31"/>
  <c r="G93" i="31" s="1"/>
  <c r="AX93" i="31"/>
  <c r="F69" i="31"/>
  <c r="G69" i="31" s="1"/>
  <c r="AX69" i="31"/>
  <c r="AH61" i="31"/>
  <c r="AX61" i="31"/>
  <c r="BB61" i="31" s="1"/>
  <c r="F53" i="31"/>
  <c r="G53" i="31" s="1"/>
  <c r="AX53" i="31"/>
  <c r="F124" i="32"/>
  <c r="G124" i="32" s="1"/>
  <c r="AS124" i="32" s="1"/>
  <c r="AF124" i="32" s="1"/>
  <c r="AX124" i="32"/>
  <c r="F95" i="32"/>
  <c r="G95" i="32" s="1"/>
  <c r="AX95" i="32"/>
  <c r="F88" i="32"/>
  <c r="G88" i="32" s="1"/>
  <c r="AX88" i="32"/>
  <c r="F80" i="32"/>
  <c r="G80" i="32" s="1"/>
  <c r="AE80" i="32" s="1" a="1"/>
  <c r="AE80" i="32" s="1"/>
  <c r="AD80" i="32" s="1"/>
  <c r="AC80" i="32" s="1"/>
  <c r="AX80" i="32"/>
  <c r="F67" i="32"/>
  <c r="G67" i="32" s="1"/>
  <c r="P67" i="32" s="1"/>
  <c r="AX67" i="32"/>
  <c r="A44" i="32"/>
  <c r="AX44" i="32"/>
  <c r="F117" i="33"/>
  <c r="G117" i="33" s="1"/>
  <c r="AX117" i="33"/>
  <c r="F110" i="33"/>
  <c r="G110" i="33" s="1"/>
  <c r="AX110" i="33"/>
  <c r="F95" i="33"/>
  <c r="G95" i="33" s="1"/>
  <c r="AX95" i="33"/>
  <c r="F88" i="33"/>
  <c r="G88" i="33" s="1"/>
  <c r="V88" i="33" s="1"/>
  <c r="AY88" i="33" s="1"/>
  <c r="AX88" i="33"/>
  <c r="F80" i="33"/>
  <c r="G80" i="33" s="1"/>
  <c r="AX80" i="33"/>
  <c r="F33" i="33"/>
  <c r="G33" i="33" s="1"/>
  <c r="AX33" i="33"/>
  <c r="F104" i="34"/>
  <c r="G104" i="34" s="1"/>
  <c r="AX104" i="34"/>
  <c r="F73" i="34"/>
  <c r="G73" i="34" s="1"/>
  <c r="Q73" i="34" s="1"/>
  <c r="BA73" i="34" s="1"/>
  <c r="BB73" i="34" s="1"/>
  <c r="AX73" i="34"/>
  <c r="F57" i="34"/>
  <c r="G57" i="34" s="1"/>
  <c r="AX57" i="34"/>
  <c r="AH49" i="34"/>
  <c r="AX49" i="34"/>
  <c r="F121" i="35"/>
  <c r="G121" i="35" s="1"/>
  <c r="AX121" i="35"/>
  <c r="F113" i="35"/>
  <c r="G113" i="35" s="1"/>
  <c r="AB113" i="35" s="1"/>
  <c r="AX113" i="35"/>
  <c r="F106" i="35"/>
  <c r="G106" i="35" s="1"/>
  <c r="AX106" i="35"/>
  <c r="AH47" i="35"/>
  <c r="AX47" i="35"/>
  <c r="BB47" i="35" s="1"/>
  <c r="AH18" i="35"/>
  <c r="AX18" i="35"/>
  <c r="AH12" i="35"/>
  <c r="AX12" i="35"/>
  <c r="BB12" i="35" s="1"/>
  <c r="F74" i="36"/>
  <c r="G74" i="36" s="1"/>
  <c r="Q74" i="36" s="1"/>
  <c r="BA74" i="36" s="1"/>
  <c r="AX74" i="36"/>
  <c r="F66" i="36"/>
  <c r="G66" i="36" s="1"/>
  <c r="AX66" i="36"/>
  <c r="F58" i="36"/>
  <c r="G58" i="36" s="1"/>
  <c r="AX58" i="36"/>
  <c r="AH43" i="36"/>
  <c r="AX43" i="36"/>
  <c r="AH28" i="36"/>
  <c r="AX28" i="36"/>
  <c r="F126" i="37"/>
  <c r="G126" i="37" s="1"/>
  <c r="AX126" i="37"/>
  <c r="F75" i="37"/>
  <c r="G75" i="37" s="1"/>
  <c r="AX75" i="37"/>
  <c r="AH52" i="37"/>
  <c r="AX52" i="37"/>
  <c r="AH5" i="37"/>
  <c r="AX5" i="37"/>
  <c r="V30" i="38"/>
  <c r="AY30" i="38" s="1"/>
  <c r="BB30" i="38" s="1"/>
  <c r="F107" i="38"/>
  <c r="G107" i="38" s="1"/>
  <c r="AX107" i="38"/>
  <c r="R77" i="39"/>
  <c r="N120" i="49"/>
  <c r="M120" i="49"/>
  <c r="R6" i="52"/>
  <c r="M6" i="52"/>
  <c r="M29" i="55"/>
  <c r="N29" i="55"/>
  <c r="F101" i="41"/>
  <c r="G101" i="41" s="1"/>
  <c r="AX101" i="41"/>
  <c r="F87" i="41"/>
  <c r="G87" i="41" s="1"/>
  <c r="AX87" i="41"/>
  <c r="F39" i="42"/>
  <c r="G39" i="42" s="1"/>
  <c r="AX39" i="42"/>
  <c r="F75" i="43"/>
  <c r="G75" i="43" s="1"/>
  <c r="AX75" i="43"/>
  <c r="F67" i="43"/>
  <c r="G67" i="43" s="1"/>
  <c r="AX67" i="43"/>
  <c r="AG61" i="43"/>
  <c r="AX61" i="43"/>
  <c r="F128" i="44"/>
  <c r="G128" i="44" s="1"/>
  <c r="R128" i="44" s="1"/>
  <c r="AX128" i="44"/>
  <c r="F104" i="44"/>
  <c r="G104" i="44" s="1"/>
  <c r="AX104" i="44"/>
  <c r="F96" i="44"/>
  <c r="G96" i="44" s="1"/>
  <c r="Q96" i="44" s="1"/>
  <c r="BA96" i="44" s="1"/>
  <c r="AX96" i="44"/>
  <c r="F89" i="44"/>
  <c r="G89" i="44" s="1"/>
  <c r="Y89" i="44" s="1"/>
  <c r="AX89" i="44"/>
  <c r="F81" i="44"/>
  <c r="G81" i="44" s="1"/>
  <c r="S81" i="44" s="1"/>
  <c r="AX81" i="44"/>
  <c r="F66" i="44"/>
  <c r="G66" i="44" s="1"/>
  <c r="AX66" i="44"/>
  <c r="F58" i="44"/>
  <c r="G58" i="44" s="1"/>
  <c r="AE58" i="44" s="1" a="1"/>
  <c r="AE58" i="44" s="1"/>
  <c r="AD58" i="44" s="1"/>
  <c r="AC58" i="44" s="1"/>
  <c r="AX58" i="44"/>
  <c r="AH4" i="44"/>
  <c r="AX4" i="44"/>
  <c r="Q128" i="39"/>
  <c r="BA128" i="39" s="1"/>
  <c r="BB128" i="39" s="1"/>
  <c r="F102" i="45"/>
  <c r="G102" i="45" s="1"/>
  <c r="AE102" i="45" s="1" a="1"/>
  <c r="AE102" i="45" s="1"/>
  <c r="AD102" i="45" s="1"/>
  <c r="AC102" i="45" s="1"/>
  <c r="AX102" i="45"/>
  <c r="F26" i="45"/>
  <c r="G26" i="45" s="1"/>
  <c r="AX26" i="45"/>
  <c r="F68" i="46"/>
  <c r="AX68" i="46"/>
  <c r="D52" i="46"/>
  <c r="AX52" i="46"/>
  <c r="F20" i="46"/>
  <c r="AX20" i="46"/>
  <c r="F125" i="47"/>
  <c r="G125" i="47" s="1"/>
  <c r="AX125" i="47"/>
  <c r="F70" i="47"/>
  <c r="G70" i="47" s="1"/>
  <c r="AA70" i="47" s="1"/>
  <c r="AX70" i="47"/>
  <c r="F63" i="47"/>
  <c r="G63" i="47" s="1"/>
  <c r="AX63" i="47"/>
  <c r="F56" i="47"/>
  <c r="G56" i="47" s="1"/>
  <c r="AX56" i="47"/>
  <c r="U124" i="52"/>
  <c r="Q81" i="57"/>
  <c r="BA81" i="57" s="1"/>
  <c r="BB81" i="57" s="1"/>
  <c r="AG19" i="57"/>
  <c r="F117" i="59"/>
  <c r="G117" i="59" s="1"/>
  <c r="AE117" i="59" s="1" a="1"/>
  <c r="AE117" i="59" s="1"/>
  <c r="AD117" i="59" s="1"/>
  <c r="AC117" i="59" s="1"/>
  <c r="F86" i="59"/>
  <c r="G86" i="59" s="1"/>
  <c r="AG60" i="59"/>
  <c r="F16" i="59"/>
  <c r="G16" i="59" s="1"/>
  <c r="AB126" i="45"/>
  <c r="F79" i="38"/>
  <c r="G79" i="38" s="1"/>
  <c r="AX79" i="38"/>
  <c r="F127" i="39"/>
  <c r="G127" i="39" s="1"/>
  <c r="W127" i="39" s="1"/>
  <c r="AX127" i="39"/>
  <c r="AH55" i="39"/>
  <c r="AX55" i="39"/>
  <c r="F47" i="39"/>
  <c r="G47" i="39" s="1"/>
  <c r="AX47" i="39"/>
  <c r="AH31" i="39"/>
  <c r="AX31" i="39"/>
  <c r="AG7" i="39"/>
  <c r="AX7" i="39"/>
  <c r="F103" i="40"/>
  <c r="G103" i="40" s="1"/>
  <c r="AX103" i="40"/>
  <c r="F95" i="40"/>
  <c r="G95" i="40" s="1"/>
  <c r="AX95" i="40"/>
  <c r="F81" i="40"/>
  <c r="G81" i="40" s="1"/>
  <c r="Q81" i="40" s="1"/>
  <c r="BA81" i="40" s="1"/>
  <c r="AX81" i="40"/>
  <c r="F121" i="42"/>
  <c r="G121" i="42" s="1"/>
  <c r="AX121" i="42"/>
  <c r="F114" i="42"/>
  <c r="G114" i="42" s="1"/>
  <c r="AX114" i="42"/>
  <c r="F99" i="42"/>
  <c r="G99" i="42" s="1"/>
  <c r="AX99" i="42"/>
  <c r="F78" i="42"/>
  <c r="G78" i="42" s="1"/>
  <c r="AX78" i="42"/>
  <c r="F103" i="43"/>
  <c r="G103" i="43" s="1"/>
  <c r="AE103" i="43" s="1" a="1"/>
  <c r="AE103" i="43" s="1"/>
  <c r="AD103" i="43" s="1"/>
  <c r="AC103" i="43" s="1"/>
  <c r="AX103" i="43"/>
  <c r="F81" i="43"/>
  <c r="G81" i="43" s="1"/>
  <c r="F74" i="43"/>
  <c r="G74" i="43" s="1"/>
  <c r="AX74" i="43"/>
  <c r="AG66" i="43"/>
  <c r="AX66" i="43"/>
  <c r="BB66" i="43" s="1"/>
  <c r="AH38" i="43"/>
  <c r="AX38" i="43"/>
  <c r="AH31" i="43"/>
  <c r="AX31" i="43"/>
  <c r="BB31" i="43" s="1"/>
  <c r="F111" i="44"/>
  <c r="G111" i="44" s="1"/>
  <c r="Z111" i="44" s="1"/>
  <c r="AZ111" i="44" s="1"/>
  <c r="AX111" i="44"/>
  <c r="F57" i="44"/>
  <c r="G57" i="44" s="1"/>
  <c r="S57" i="44" s="1"/>
  <c r="AX57" i="44"/>
  <c r="AH35" i="44"/>
  <c r="AX35" i="44"/>
  <c r="AB14" i="40"/>
  <c r="S18" i="42"/>
  <c r="F93" i="45"/>
  <c r="G93" i="45" s="1"/>
  <c r="F86" i="45"/>
  <c r="G86" i="45" s="1"/>
  <c r="AX86" i="45"/>
  <c r="F48" i="45"/>
  <c r="G48" i="45" s="1"/>
  <c r="AX48" i="45"/>
  <c r="F17" i="45"/>
  <c r="G17" i="45" s="1"/>
  <c r="AX17" i="45"/>
  <c r="F10" i="45"/>
  <c r="G10" i="45" s="1"/>
  <c r="Z10" i="45" s="1"/>
  <c r="AZ10" i="45" s="1"/>
  <c r="AX10" i="45"/>
  <c r="F115" i="46"/>
  <c r="AX115" i="46"/>
  <c r="F107" i="46"/>
  <c r="G107" i="46" s="1"/>
  <c r="AE107" i="46" s="1" a="1"/>
  <c r="AE107" i="46" s="1"/>
  <c r="AD107" i="46" s="1"/>
  <c r="AX107" i="46"/>
  <c r="F99" i="46"/>
  <c r="G99" i="46" s="1"/>
  <c r="AX99" i="46"/>
  <c r="F75" i="46"/>
  <c r="AX75" i="46"/>
  <c r="F67" i="46"/>
  <c r="AX67" i="46"/>
  <c r="A51" i="46"/>
  <c r="AX51" i="46"/>
  <c r="F6" i="47"/>
  <c r="G6" i="47" s="1"/>
  <c r="AB6" i="47" s="1"/>
  <c r="F108" i="47"/>
  <c r="G108" i="47" s="1"/>
  <c r="AX108" i="47"/>
  <c r="A77" i="47"/>
  <c r="AX77" i="47"/>
  <c r="F69" i="47"/>
  <c r="G69" i="47" s="1"/>
  <c r="R69" i="47" s="1"/>
  <c r="AX69" i="47"/>
  <c r="AG62" i="47"/>
  <c r="AX62" i="47"/>
  <c r="BB62" i="47" s="1"/>
  <c r="F40" i="47"/>
  <c r="G40" i="47" s="1"/>
  <c r="AX40" i="47"/>
  <c r="F32" i="47"/>
  <c r="G32" i="47" s="1"/>
  <c r="AU32" i="47" s="1"/>
  <c r="AX32" i="47"/>
  <c r="F8" i="47"/>
  <c r="G8" i="47" s="1"/>
  <c r="S8" i="47" s="1"/>
  <c r="AX8" i="47"/>
  <c r="AH21" i="48"/>
  <c r="F50" i="48"/>
  <c r="G50" i="48" s="1"/>
  <c r="AH53" i="48"/>
  <c r="AH19" i="49"/>
  <c r="AH25" i="49"/>
  <c r="F35" i="49"/>
  <c r="G35" i="49" s="1"/>
  <c r="AE35" i="49" s="1" a="1"/>
  <c r="AE35" i="49" s="1"/>
  <c r="AD35" i="49" s="1"/>
  <c r="AC35" i="49" s="1"/>
  <c r="F41" i="49"/>
  <c r="G41" i="49" s="1"/>
  <c r="F46" i="49"/>
  <c r="G46" i="49" s="1"/>
  <c r="L68" i="49"/>
  <c r="F112" i="49"/>
  <c r="G112" i="49" s="1"/>
  <c r="U116" i="49"/>
  <c r="AH3" i="50"/>
  <c r="AH21" i="50"/>
  <c r="AH27" i="50"/>
  <c r="F30" i="50"/>
  <c r="G30" i="50" s="1"/>
  <c r="AH40" i="50"/>
  <c r="F44" i="50"/>
  <c r="G44" i="50" s="1"/>
  <c r="W45" i="50"/>
  <c r="F51" i="50"/>
  <c r="G51" i="50" s="1"/>
  <c r="F54" i="50"/>
  <c r="G54" i="50" s="1"/>
  <c r="AB54" i="50" s="1"/>
  <c r="N69" i="50"/>
  <c r="M88" i="50"/>
  <c r="F93" i="50"/>
  <c r="G93" i="50" s="1"/>
  <c r="F108" i="50"/>
  <c r="G108" i="50" s="1"/>
  <c r="F112" i="50"/>
  <c r="G112" i="50" s="1"/>
  <c r="F89" i="50"/>
  <c r="G89" i="50" s="1"/>
  <c r="AH59" i="50"/>
  <c r="F6" i="51"/>
  <c r="G6" i="51" s="1"/>
  <c r="F34" i="51"/>
  <c r="G34" i="51" s="1"/>
  <c r="Z39" i="51"/>
  <c r="AZ39" i="51" s="1"/>
  <c r="L43" i="51"/>
  <c r="F69" i="51"/>
  <c r="G69" i="51" s="1"/>
  <c r="AA69" i="51" s="1"/>
  <c r="F88" i="51"/>
  <c r="G88" i="51" s="1"/>
  <c r="Y88" i="51" s="1"/>
  <c r="L100" i="51"/>
  <c r="F116" i="51"/>
  <c r="G116" i="51" s="1"/>
  <c r="F105" i="51"/>
  <c r="G105" i="51" s="1"/>
  <c r="L28" i="52"/>
  <c r="F66" i="52"/>
  <c r="G66" i="52" s="1"/>
  <c r="F111" i="52"/>
  <c r="G111" i="52" s="1"/>
  <c r="F119" i="52"/>
  <c r="G119" i="52" s="1"/>
  <c r="F98" i="52"/>
  <c r="G98" i="52" s="1"/>
  <c r="F10" i="52"/>
  <c r="G10" i="52" s="1"/>
  <c r="AH12" i="53"/>
  <c r="L51" i="53"/>
  <c r="F72" i="53"/>
  <c r="G72" i="53" s="1"/>
  <c r="F85" i="53"/>
  <c r="G85" i="53" s="1"/>
  <c r="F112" i="53"/>
  <c r="G112" i="53" s="1"/>
  <c r="F117" i="53"/>
  <c r="G117" i="53" s="1"/>
  <c r="AG58" i="53"/>
  <c r="M14" i="54"/>
  <c r="AG14" i="54" s="1"/>
  <c r="F27" i="54"/>
  <c r="G27" i="54" s="1"/>
  <c r="AH30" i="54"/>
  <c r="AH31" i="54"/>
  <c r="F44" i="54"/>
  <c r="G44" i="54" s="1"/>
  <c r="AH52" i="54"/>
  <c r="F100" i="54"/>
  <c r="G100" i="54" s="1"/>
  <c r="F105" i="54"/>
  <c r="G105" i="54" s="1"/>
  <c r="S105" i="54" s="1"/>
  <c r="F113" i="54"/>
  <c r="G113" i="54" s="1"/>
  <c r="Q113" i="54" s="1"/>
  <c r="BA113" i="54" s="1"/>
  <c r="F118" i="54"/>
  <c r="G118" i="54" s="1"/>
  <c r="F40" i="54"/>
  <c r="G40" i="54" s="1"/>
  <c r="AH2" i="55"/>
  <c r="F6" i="55"/>
  <c r="G6" i="55" s="1"/>
  <c r="AE6" i="55" s="1" a="1"/>
  <c r="AE6" i="55" s="1"/>
  <c r="AD6" i="55" s="1"/>
  <c r="AC6" i="55" s="1"/>
  <c r="N13" i="55"/>
  <c r="AH19" i="55"/>
  <c r="AH32" i="55"/>
  <c r="L46" i="55"/>
  <c r="F49" i="55"/>
  <c r="G49" i="55" s="1"/>
  <c r="F53" i="55"/>
  <c r="G53" i="55" s="1"/>
  <c r="L72" i="55"/>
  <c r="F89" i="55"/>
  <c r="G89" i="55" s="1"/>
  <c r="M90" i="55"/>
  <c r="F95" i="55"/>
  <c r="G95" i="55" s="1"/>
  <c r="L117" i="55"/>
  <c r="AG65" i="55"/>
  <c r="F8" i="56"/>
  <c r="G8" i="56" s="1"/>
  <c r="F9" i="56"/>
  <c r="G9" i="56" s="1"/>
  <c r="AH11" i="56"/>
  <c r="M14" i="56"/>
  <c r="F16" i="56"/>
  <c r="G16" i="56" s="1"/>
  <c r="N30" i="56"/>
  <c r="F77" i="56"/>
  <c r="G77" i="56" s="1"/>
  <c r="U77" i="56" s="1"/>
  <c r="L92" i="56"/>
  <c r="F95" i="56"/>
  <c r="G95" i="56" s="1"/>
  <c r="L100" i="56"/>
  <c r="F111" i="56"/>
  <c r="G111" i="56" s="1"/>
  <c r="N114" i="56"/>
  <c r="F114" i="56"/>
  <c r="G114" i="56" s="1"/>
  <c r="F10" i="56"/>
  <c r="G10" i="56" s="1"/>
  <c r="AH7" i="57"/>
  <c r="AH8" i="57"/>
  <c r="AH19" i="57"/>
  <c r="AH22" i="57"/>
  <c r="AH24" i="57"/>
  <c r="L27" i="57"/>
  <c r="BD30" i="57" s="1" a="1"/>
  <c r="BD30" i="57" s="1"/>
  <c r="AH35" i="57"/>
  <c r="AH48" i="57"/>
  <c r="AH59" i="57"/>
  <c r="F62" i="57"/>
  <c r="G62" i="57" s="1"/>
  <c r="F66" i="57"/>
  <c r="G66" i="57" s="1"/>
  <c r="U66" i="57" s="1"/>
  <c r="F69" i="57"/>
  <c r="G69" i="57" s="1"/>
  <c r="F128" i="57"/>
  <c r="G128" i="57" s="1"/>
  <c r="F74" i="57"/>
  <c r="G74" i="57" s="1"/>
  <c r="F25" i="57"/>
  <c r="G25" i="57" s="1"/>
  <c r="AH18" i="57"/>
  <c r="AH37" i="58"/>
  <c r="AH59" i="58"/>
  <c r="AG68" i="58"/>
  <c r="M70" i="58"/>
  <c r="F75" i="58"/>
  <c r="G75" i="58" s="1"/>
  <c r="M89" i="58"/>
  <c r="F97" i="58"/>
  <c r="G97" i="58" s="1"/>
  <c r="AE97" i="58" s="1" a="1"/>
  <c r="AE97" i="58" s="1"/>
  <c r="AD97" i="58" s="1"/>
  <c r="AC97" i="58" s="1"/>
  <c r="N106" i="58"/>
  <c r="M110" i="58"/>
  <c r="F118" i="58"/>
  <c r="G118" i="58" s="1"/>
  <c r="F123" i="58"/>
  <c r="G123" i="58" s="1"/>
  <c r="F99" i="59"/>
  <c r="G99" i="59" s="1"/>
  <c r="AG73" i="59"/>
  <c r="AG64" i="59"/>
  <c r="W52" i="59"/>
  <c r="F104" i="39"/>
  <c r="G104" i="39" s="1"/>
  <c r="W104" i="39" s="1"/>
  <c r="AX104" i="39"/>
  <c r="F118" i="40"/>
  <c r="G118" i="40" s="1"/>
  <c r="U118" i="40" s="1"/>
  <c r="AX118" i="40"/>
  <c r="F102" i="40"/>
  <c r="G102" i="40" s="1"/>
  <c r="P102" i="40" s="1"/>
  <c r="AX102" i="40"/>
  <c r="F73" i="40"/>
  <c r="G73" i="40" s="1"/>
  <c r="AX73" i="40"/>
  <c r="F122" i="41"/>
  <c r="G122" i="41" s="1"/>
  <c r="AX122" i="41"/>
  <c r="F114" i="41"/>
  <c r="G114" i="41" s="1"/>
  <c r="AX114" i="41"/>
  <c r="F99" i="41"/>
  <c r="G99" i="41" s="1"/>
  <c r="F93" i="41"/>
  <c r="G93" i="41" s="1"/>
  <c r="AX93" i="41"/>
  <c r="F69" i="41"/>
  <c r="G69" i="41" s="1"/>
  <c r="AH14" i="41"/>
  <c r="AX14" i="41"/>
  <c r="F113" i="42"/>
  <c r="G113" i="42" s="1"/>
  <c r="F85" i="42"/>
  <c r="G85" i="42" s="1"/>
  <c r="AX85" i="42"/>
  <c r="F95" i="43"/>
  <c r="G95" i="43" s="1"/>
  <c r="AX95" i="43"/>
  <c r="AG65" i="43"/>
  <c r="AX65" i="43"/>
  <c r="BB65" i="43" s="1"/>
  <c r="AG59" i="43"/>
  <c r="AH37" i="43"/>
  <c r="AH30" i="43"/>
  <c r="AX30" i="43"/>
  <c r="F22" i="43"/>
  <c r="G22" i="43" s="1"/>
  <c r="AX22" i="43"/>
  <c r="F14" i="43"/>
  <c r="G14" i="43" s="1"/>
  <c r="AX14" i="43"/>
  <c r="F6" i="43"/>
  <c r="G6" i="43" s="1"/>
  <c r="AX6" i="43"/>
  <c r="F102" i="44"/>
  <c r="G102" i="44" s="1"/>
  <c r="S102" i="44" s="1"/>
  <c r="AX102" i="44"/>
  <c r="F79" i="44"/>
  <c r="G79" i="44" s="1"/>
  <c r="AE79" i="44" s="1" a="1"/>
  <c r="AE79" i="44" s="1"/>
  <c r="AD79" i="44" s="1"/>
  <c r="AC79" i="44" s="1"/>
  <c r="AX79" i="44"/>
  <c r="F71" i="44"/>
  <c r="G71" i="44" s="1"/>
  <c r="AX71" i="44"/>
  <c r="F122" i="45"/>
  <c r="G122" i="45" s="1"/>
  <c r="F85" i="45"/>
  <c r="G85" i="45" s="1"/>
  <c r="AS85" i="45" s="1"/>
  <c r="AF85" i="45" s="1"/>
  <c r="AH9" i="45"/>
  <c r="AX9" i="45"/>
  <c r="F114" i="46"/>
  <c r="AX114" i="46"/>
  <c r="F106" i="46"/>
  <c r="G106" i="46" s="1"/>
  <c r="AE106" i="46" s="1" a="1"/>
  <c r="AE106" i="46" s="1"/>
  <c r="AD106" i="46" s="1"/>
  <c r="AX106" i="46"/>
  <c r="AG66" i="46"/>
  <c r="AX66" i="46"/>
  <c r="F18" i="46"/>
  <c r="AX18" i="46"/>
  <c r="AX10" i="46"/>
  <c r="N64" i="47"/>
  <c r="F123" i="47"/>
  <c r="G123" i="47" s="1"/>
  <c r="AX123" i="47"/>
  <c r="F76" i="47"/>
  <c r="G76" i="47" s="1"/>
  <c r="AX76" i="47"/>
  <c r="F68" i="47"/>
  <c r="G68" i="47" s="1"/>
  <c r="AX68" i="47"/>
  <c r="AG61" i="47"/>
  <c r="AX61" i="47"/>
  <c r="F39" i="47"/>
  <c r="G39" i="47" s="1"/>
  <c r="AX39" i="47"/>
  <c r="F31" i="47"/>
  <c r="G31" i="47" s="1"/>
  <c r="AX31" i="47"/>
  <c r="F108" i="48"/>
  <c r="G108" i="48" s="1"/>
  <c r="Y108" i="48" s="1"/>
  <c r="F101" i="49"/>
  <c r="G101" i="49" s="1"/>
  <c r="F122" i="49"/>
  <c r="G122" i="49" s="1"/>
  <c r="AG69" i="49"/>
  <c r="AH16" i="50"/>
  <c r="M39" i="50"/>
  <c r="S67" i="50"/>
  <c r="F83" i="50"/>
  <c r="G83" i="50" s="1"/>
  <c r="F81" i="50"/>
  <c r="G81" i="50" s="1"/>
  <c r="F19" i="51"/>
  <c r="G19" i="51" s="1"/>
  <c r="M100" i="51"/>
  <c r="F125" i="51"/>
  <c r="G125" i="51" s="1"/>
  <c r="AB71" i="51"/>
  <c r="F73" i="51"/>
  <c r="G73" i="51" s="1"/>
  <c r="M28" i="52"/>
  <c r="AG28" i="52" s="1"/>
  <c r="L94" i="52"/>
  <c r="F118" i="52"/>
  <c r="G118" i="52" s="1"/>
  <c r="N51" i="53"/>
  <c r="N59" i="53"/>
  <c r="F84" i="53"/>
  <c r="G84" i="53" s="1"/>
  <c r="F97" i="53"/>
  <c r="G97" i="53" s="1"/>
  <c r="L100" i="54"/>
  <c r="F126" i="54"/>
  <c r="G126" i="54" s="1"/>
  <c r="AE126" i="54" s="1" a="1"/>
  <c r="AE126" i="54" s="1"/>
  <c r="AD126" i="54" s="1"/>
  <c r="AC126" i="54" s="1"/>
  <c r="U109" i="54"/>
  <c r="F32" i="54"/>
  <c r="G32" i="54" s="1"/>
  <c r="N46" i="55"/>
  <c r="F71" i="55"/>
  <c r="G71" i="55" s="1"/>
  <c r="N72" i="55"/>
  <c r="F128" i="55"/>
  <c r="G128" i="55" s="1"/>
  <c r="F106" i="55"/>
  <c r="G106" i="55" s="1"/>
  <c r="AG64" i="55"/>
  <c r="F127" i="56"/>
  <c r="G127" i="56" s="1"/>
  <c r="F106" i="56"/>
  <c r="G106" i="56" s="1"/>
  <c r="F104" i="57"/>
  <c r="G104" i="57" s="1"/>
  <c r="F129" i="57"/>
  <c r="G129" i="57" s="1"/>
  <c r="M53" i="58"/>
  <c r="N75" i="58"/>
  <c r="F115" i="58"/>
  <c r="G115" i="58" s="1"/>
  <c r="F106" i="58"/>
  <c r="G106" i="58" s="1"/>
  <c r="AE106" i="58" s="1" a="1"/>
  <c r="AE106" i="58" s="1"/>
  <c r="AD106" i="58" s="1"/>
  <c r="AC106" i="58" s="1"/>
  <c r="F125" i="40"/>
  <c r="G125" i="40" s="1"/>
  <c r="AX125" i="40"/>
  <c r="F72" i="40"/>
  <c r="G72" i="40" s="1"/>
  <c r="AX72" i="40"/>
  <c r="F119" i="42"/>
  <c r="G119" i="42" s="1"/>
  <c r="Z119" i="42" s="1"/>
  <c r="AZ119" i="42" s="1"/>
  <c r="AX119" i="42"/>
  <c r="F105" i="42"/>
  <c r="G105" i="42" s="1"/>
  <c r="AX105" i="42"/>
  <c r="F76" i="42"/>
  <c r="G76" i="42" s="1"/>
  <c r="AX76" i="42"/>
  <c r="F68" i="42"/>
  <c r="G68" i="42" s="1"/>
  <c r="AX68" i="42"/>
  <c r="F20" i="42"/>
  <c r="G20" i="42" s="1"/>
  <c r="V20" i="42" s="1"/>
  <c r="AY20" i="42" s="1"/>
  <c r="F125" i="43"/>
  <c r="G125" i="43" s="1"/>
  <c r="AX125" i="43"/>
  <c r="F109" i="43"/>
  <c r="G109" i="43" s="1"/>
  <c r="AX109" i="43"/>
  <c r="F101" i="43"/>
  <c r="G101" i="43" s="1"/>
  <c r="P101" i="43" s="1"/>
  <c r="F87" i="43"/>
  <c r="G87" i="43" s="1"/>
  <c r="AX87" i="43"/>
  <c r="AG64" i="43"/>
  <c r="F52" i="43"/>
  <c r="G52" i="43" s="1"/>
  <c r="AX52" i="43"/>
  <c r="F86" i="44"/>
  <c r="G86" i="44" s="1"/>
  <c r="AX86" i="44"/>
  <c r="F114" i="45"/>
  <c r="G114" i="45" s="1"/>
  <c r="AX114" i="45"/>
  <c r="F106" i="45"/>
  <c r="G106" i="45" s="1"/>
  <c r="F99" i="45"/>
  <c r="G99" i="45" s="1"/>
  <c r="AE99" i="45" s="1" a="1"/>
  <c r="AE99" i="45" s="1"/>
  <c r="AD99" i="45" s="1"/>
  <c r="AC99" i="45" s="1"/>
  <c r="AX99" i="45"/>
  <c r="F92" i="45"/>
  <c r="G92" i="45" s="1"/>
  <c r="AX92" i="45"/>
  <c r="F77" i="45"/>
  <c r="G77" i="45" s="1"/>
  <c r="AX77" i="45"/>
  <c r="F69" i="45"/>
  <c r="G69" i="45" s="1"/>
  <c r="AX69" i="45"/>
  <c r="F46" i="45"/>
  <c r="G46" i="45" s="1"/>
  <c r="AX46" i="45"/>
  <c r="F121" i="46"/>
  <c r="AX121" i="46"/>
  <c r="F105" i="46"/>
  <c r="AX105" i="46"/>
  <c r="F97" i="46"/>
  <c r="AX97" i="46"/>
  <c r="F81" i="46"/>
  <c r="AX81" i="46"/>
  <c r="F73" i="46"/>
  <c r="AX73" i="46"/>
  <c r="F65" i="46"/>
  <c r="G65" i="46" s="1"/>
  <c r="AE65" i="46" s="1" a="1"/>
  <c r="AE65" i="46" s="1"/>
  <c r="AD65" i="46" s="1"/>
  <c r="AX65" i="46"/>
  <c r="F49" i="46"/>
  <c r="AX49" i="46"/>
  <c r="F41" i="46"/>
  <c r="AX41" i="46"/>
  <c r="F33" i="46"/>
  <c r="AX33" i="46"/>
  <c r="F25" i="46"/>
  <c r="G25" i="46" s="1"/>
  <c r="AX25" i="46"/>
  <c r="AX17" i="46"/>
  <c r="Y19" i="47"/>
  <c r="N44" i="47"/>
  <c r="V10" i="47"/>
  <c r="AY10" i="47" s="1"/>
  <c r="F98" i="47"/>
  <c r="G98" i="47" s="1"/>
  <c r="AX98" i="47"/>
  <c r="F90" i="47"/>
  <c r="G90" i="47" s="1"/>
  <c r="AX90" i="47"/>
  <c r="F53" i="47"/>
  <c r="G53" i="47" s="1"/>
  <c r="AX53" i="47"/>
  <c r="F22" i="47"/>
  <c r="G22" i="47" s="1"/>
  <c r="AX22" i="47"/>
  <c r="R116" i="48"/>
  <c r="N46" i="49"/>
  <c r="F61" i="49"/>
  <c r="G61" i="49" s="1"/>
  <c r="F77" i="49"/>
  <c r="G77" i="49" s="1"/>
  <c r="F117" i="49"/>
  <c r="G117" i="49" s="1"/>
  <c r="V124" i="49"/>
  <c r="AY124" i="49" s="1"/>
  <c r="F58" i="49"/>
  <c r="G58" i="49" s="1"/>
  <c r="F72" i="50"/>
  <c r="G72" i="50" s="1"/>
  <c r="F80" i="50"/>
  <c r="G80" i="50" s="1"/>
  <c r="F57" i="50"/>
  <c r="G57" i="50" s="1"/>
  <c r="W5" i="51"/>
  <c r="U55" i="51"/>
  <c r="F87" i="51"/>
  <c r="G87" i="51" s="1"/>
  <c r="AE87" i="51" s="1" a="1"/>
  <c r="AE87" i="51" s="1"/>
  <c r="AD87" i="51" s="1"/>
  <c r="AC87" i="51" s="1"/>
  <c r="AH49" i="51"/>
  <c r="L10" i="52"/>
  <c r="L15" i="52"/>
  <c r="N31" i="52"/>
  <c r="L118" i="52"/>
  <c r="F90" i="52"/>
  <c r="G90" i="52" s="1"/>
  <c r="AE90" i="52" s="1" a="1"/>
  <c r="AE90" i="52" s="1"/>
  <c r="AD90" i="52" s="1"/>
  <c r="AC90" i="52" s="1"/>
  <c r="N84" i="53"/>
  <c r="Y114" i="53"/>
  <c r="AH49" i="53"/>
  <c r="M78" i="54"/>
  <c r="N105" i="54"/>
  <c r="S15" i="55"/>
  <c r="F112" i="55"/>
  <c r="G112" i="55" s="1"/>
  <c r="F98" i="55"/>
  <c r="G98" i="55" s="1"/>
  <c r="AE98" i="55" s="1" a="1"/>
  <c r="AE98" i="55" s="1"/>
  <c r="AD98" i="55" s="1"/>
  <c r="AC98" i="55" s="1"/>
  <c r="AG60" i="55"/>
  <c r="L35" i="56"/>
  <c r="F98" i="56"/>
  <c r="G98" i="56" s="1"/>
  <c r="F51" i="59"/>
  <c r="G51" i="59" s="1"/>
  <c r="AE51" i="59" s="1" a="1"/>
  <c r="AE51" i="59" s="1"/>
  <c r="AD51" i="59" s="1"/>
  <c r="AC51" i="59" s="1"/>
  <c r="M59" i="59"/>
  <c r="F74" i="39"/>
  <c r="G74" i="39" s="1"/>
  <c r="W74" i="39" s="1"/>
  <c r="AX74" i="39"/>
  <c r="F68" i="39"/>
  <c r="G68" i="39" s="1"/>
  <c r="S68" i="39" s="1"/>
  <c r="AX68" i="39"/>
  <c r="F83" i="41"/>
  <c r="G83" i="41" s="1"/>
  <c r="AX83" i="41"/>
  <c r="F112" i="42"/>
  <c r="G112" i="42" s="1"/>
  <c r="AX112" i="42"/>
  <c r="F104" i="42"/>
  <c r="G104" i="42" s="1"/>
  <c r="AX104" i="42"/>
  <c r="F97" i="42"/>
  <c r="G97" i="42" s="1"/>
  <c r="AX97" i="42"/>
  <c r="F75" i="42"/>
  <c r="G75" i="42" s="1"/>
  <c r="S75" i="42" s="1"/>
  <c r="AX75" i="42"/>
  <c r="F108" i="43"/>
  <c r="G108" i="43" s="1"/>
  <c r="AX108" i="43"/>
  <c r="F71" i="43"/>
  <c r="G71" i="43" s="1"/>
  <c r="AX71" i="43"/>
  <c r="F20" i="43"/>
  <c r="G20" i="43" s="1"/>
  <c r="AX20" i="43"/>
  <c r="F124" i="44"/>
  <c r="G124" i="44" s="1"/>
  <c r="AX124" i="44"/>
  <c r="F100" i="44"/>
  <c r="G100" i="44" s="1"/>
  <c r="AX100" i="44"/>
  <c r="F77" i="44"/>
  <c r="G77" i="44" s="1"/>
  <c r="AX77" i="44"/>
  <c r="F69" i="44"/>
  <c r="G69" i="44" s="1"/>
  <c r="Q69" i="44" s="1"/>
  <c r="BA69" i="44" s="1"/>
  <c r="BB69" i="44" s="1"/>
  <c r="AX69" i="44"/>
  <c r="AH32" i="44"/>
  <c r="AX32" i="44"/>
  <c r="BB32" i="44" s="1"/>
  <c r="V70" i="44"/>
  <c r="AY70" i="44" s="1"/>
  <c r="F113" i="45"/>
  <c r="G113" i="45" s="1"/>
  <c r="AX113" i="45"/>
  <c r="F98" i="45"/>
  <c r="G98" i="45" s="1"/>
  <c r="AX98" i="45"/>
  <c r="AH52" i="45"/>
  <c r="AX52" i="45"/>
  <c r="BB52" i="45" s="1"/>
  <c r="F112" i="46"/>
  <c r="AX112" i="46"/>
  <c r="F8" i="46"/>
  <c r="AX8" i="46"/>
  <c r="AB83" i="47"/>
  <c r="F129" i="47"/>
  <c r="G129" i="47" s="1"/>
  <c r="AX129" i="47"/>
  <c r="F105" i="47"/>
  <c r="G105" i="47" s="1"/>
  <c r="P105" i="47" s="1"/>
  <c r="AX105" i="47"/>
  <c r="F97" i="47"/>
  <c r="G97" i="47" s="1"/>
  <c r="AX97" i="47"/>
  <c r="F81" i="47"/>
  <c r="G81" i="47" s="1"/>
  <c r="AX81" i="47"/>
  <c r="AG66" i="47"/>
  <c r="AX66" i="47"/>
  <c r="AG59" i="47"/>
  <c r="AX59" i="47"/>
  <c r="BB59" i="47" s="1"/>
  <c r="F45" i="47"/>
  <c r="G45" i="47" s="1"/>
  <c r="AX45" i="47"/>
  <c r="F21" i="47"/>
  <c r="G21" i="47" s="1"/>
  <c r="AX21" i="47"/>
  <c r="Q116" i="52"/>
  <c r="BA116" i="52" s="1"/>
  <c r="AA26" i="54"/>
  <c r="Q51" i="54"/>
  <c r="BA51" i="54" s="1"/>
  <c r="BB51" i="54" s="1"/>
  <c r="Y107" i="54"/>
  <c r="AG41" i="55"/>
  <c r="F58" i="57"/>
  <c r="G58" i="57" s="1"/>
  <c r="L114" i="58"/>
  <c r="Y62" i="58"/>
  <c r="Y47" i="58"/>
  <c r="F66" i="59"/>
  <c r="G66" i="59" s="1"/>
  <c r="AE66" i="59" s="1" a="1"/>
  <c r="AE66" i="59" s="1"/>
  <c r="AD66" i="59" s="1"/>
  <c r="AC66" i="59" s="1"/>
  <c r="F114" i="38"/>
  <c r="G114" i="38" s="1"/>
  <c r="Q114" i="38" s="1"/>
  <c r="BA114" i="38" s="1"/>
  <c r="AX114" i="38"/>
  <c r="F106" i="38"/>
  <c r="G106" i="38" s="1"/>
  <c r="AX106" i="38"/>
  <c r="F80" i="39"/>
  <c r="G80" i="39" s="1"/>
  <c r="AX80" i="39"/>
  <c r="F67" i="39"/>
  <c r="G67" i="39" s="1"/>
  <c r="AX67" i="39"/>
  <c r="F99" i="40"/>
  <c r="G99" i="40" s="1"/>
  <c r="AX99" i="40"/>
  <c r="F90" i="41"/>
  <c r="G90" i="41" s="1"/>
  <c r="AX90" i="41"/>
  <c r="F82" i="41"/>
  <c r="G82" i="41" s="1"/>
  <c r="AX82" i="41"/>
  <c r="AH26" i="42"/>
  <c r="AX26" i="42"/>
  <c r="AH19" i="42"/>
  <c r="AX19" i="42"/>
  <c r="F11" i="42"/>
  <c r="G11" i="42" s="1"/>
  <c r="AX11" i="42"/>
  <c r="AH3" i="42"/>
  <c r="AX3" i="42"/>
  <c r="F123" i="43"/>
  <c r="G123" i="43" s="1"/>
  <c r="AX123" i="43"/>
  <c r="F107" i="43"/>
  <c r="G107" i="43" s="1"/>
  <c r="Z107" i="43" s="1"/>
  <c r="AZ107" i="43" s="1"/>
  <c r="AX107" i="43"/>
  <c r="F78" i="43"/>
  <c r="G78" i="43" s="1"/>
  <c r="AX78" i="43"/>
  <c r="AG49" i="38"/>
  <c r="F127" i="46"/>
  <c r="AX127" i="46"/>
  <c r="F111" i="46"/>
  <c r="AX111" i="46"/>
  <c r="F103" i="46"/>
  <c r="AX103" i="46"/>
  <c r="F95" i="46"/>
  <c r="G95" i="46" s="1"/>
  <c r="AE95" i="46" s="1" a="1"/>
  <c r="AE95" i="46" s="1"/>
  <c r="AD95" i="46" s="1"/>
  <c r="AX95" i="46"/>
  <c r="F87" i="46"/>
  <c r="AX87" i="46"/>
  <c r="F79" i="46"/>
  <c r="AX79" i="46"/>
  <c r="F71" i="46"/>
  <c r="AX71" i="46"/>
  <c r="F63" i="46"/>
  <c r="G63" i="46" s="1"/>
  <c r="AE63" i="46" s="1" a="1"/>
  <c r="AE63" i="46" s="1"/>
  <c r="AD63" i="46" s="1"/>
  <c r="AX63" i="46"/>
  <c r="F55" i="46"/>
  <c r="G55" i="46" s="1"/>
  <c r="AX55" i="46"/>
  <c r="F15" i="46"/>
  <c r="AX15" i="46"/>
  <c r="F109" i="47"/>
  <c r="G109" i="47" s="1"/>
  <c r="F128" i="47"/>
  <c r="G128" i="47" s="1"/>
  <c r="AX128" i="47"/>
  <c r="F120" i="47"/>
  <c r="G120" i="47" s="1"/>
  <c r="AX120" i="47"/>
  <c r="F112" i="47"/>
  <c r="G112" i="47" s="1"/>
  <c r="AX112" i="47"/>
  <c r="F104" i="47"/>
  <c r="G104" i="47" s="1"/>
  <c r="AE104" i="47" s="1" a="1"/>
  <c r="AE104" i="47" s="1"/>
  <c r="AD104" i="47" s="1"/>
  <c r="AC104" i="47" s="1"/>
  <c r="AX104" i="47"/>
  <c r="F96" i="47"/>
  <c r="G96" i="47" s="1"/>
  <c r="AX96" i="47"/>
  <c r="F88" i="47"/>
  <c r="G88" i="47" s="1"/>
  <c r="AX88" i="47"/>
  <c r="F73" i="47"/>
  <c r="G73" i="47" s="1"/>
  <c r="AX73" i="47"/>
  <c r="AH4" i="47"/>
  <c r="AX4" i="47"/>
  <c r="F103" i="48"/>
  <c r="G103" i="48" s="1"/>
  <c r="P103" i="48" s="1"/>
  <c r="F119" i="48"/>
  <c r="G119" i="48" s="1"/>
  <c r="L48" i="49"/>
  <c r="L60" i="49"/>
  <c r="AH61" i="49"/>
  <c r="F97" i="49"/>
  <c r="G97" i="49" s="1"/>
  <c r="R97" i="49" s="1"/>
  <c r="AG61" i="49"/>
  <c r="W54" i="51"/>
  <c r="M10" i="52"/>
  <c r="AG10" i="52" s="1"/>
  <c r="U42" i="52"/>
  <c r="F102" i="54"/>
  <c r="G102" i="54" s="1"/>
  <c r="N20" i="55"/>
  <c r="N35" i="56"/>
  <c r="L19" i="57"/>
  <c r="M114" i="58"/>
  <c r="L59" i="59"/>
  <c r="F110" i="59"/>
  <c r="G110" i="59" s="1"/>
  <c r="F114" i="59"/>
  <c r="G114" i="59" s="1"/>
  <c r="F102" i="59"/>
  <c r="G102" i="59" s="1"/>
  <c r="AE102" i="59" s="1" a="1"/>
  <c r="AE102" i="59" s="1"/>
  <c r="AD102" i="59" s="1"/>
  <c r="AC102" i="59" s="1"/>
  <c r="F83" i="59"/>
  <c r="G83" i="59" s="1"/>
  <c r="AG66" i="59"/>
  <c r="F120" i="38"/>
  <c r="G120" i="38" s="1"/>
  <c r="AX120" i="38"/>
  <c r="F105" i="38"/>
  <c r="G105" i="38" s="1"/>
  <c r="AX105" i="38"/>
  <c r="F82" i="38"/>
  <c r="G82" i="38" s="1"/>
  <c r="AX82" i="38"/>
  <c r="F74" i="38"/>
  <c r="G74" i="38" s="1"/>
  <c r="Q74" i="38" s="1"/>
  <c r="BA74" i="38" s="1"/>
  <c r="AX74" i="38"/>
  <c r="F100" i="39"/>
  <c r="G100" i="39" s="1"/>
  <c r="AX100" i="39"/>
  <c r="F93" i="39"/>
  <c r="G93" i="39" s="1"/>
  <c r="AX93" i="39"/>
  <c r="F79" i="39"/>
  <c r="G79" i="39" s="1"/>
  <c r="AX79" i="39"/>
  <c r="F73" i="39"/>
  <c r="G73" i="39" s="1"/>
  <c r="AE73" i="39" s="1" a="1"/>
  <c r="AE73" i="39" s="1"/>
  <c r="AD73" i="39" s="1"/>
  <c r="AC73" i="39" s="1"/>
  <c r="AX73" i="39"/>
  <c r="F26" i="39"/>
  <c r="G26" i="39" s="1"/>
  <c r="AX26" i="39"/>
  <c r="F18" i="39"/>
  <c r="G18" i="39" s="1"/>
  <c r="AX18" i="39"/>
  <c r="F122" i="40"/>
  <c r="G122" i="40" s="1"/>
  <c r="AX122" i="40"/>
  <c r="F114" i="40"/>
  <c r="G114" i="40" s="1"/>
  <c r="AX114" i="40"/>
  <c r="F81" i="41"/>
  <c r="G81" i="41" s="1"/>
  <c r="Z81" i="41" s="1"/>
  <c r="AZ81" i="41" s="1"/>
  <c r="AX81" i="41"/>
  <c r="F42" i="41"/>
  <c r="G42" i="41" s="1"/>
  <c r="AX42" i="41"/>
  <c r="F81" i="42"/>
  <c r="G81" i="42" s="1"/>
  <c r="AX81" i="42"/>
  <c r="F114" i="43"/>
  <c r="G114" i="43" s="1"/>
  <c r="AX114" i="43"/>
  <c r="F106" i="43"/>
  <c r="G106" i="43" s="1"/>
  <c r="AX106" i="43"/>
  <c r="F77" i="43"/>
  <c r="G77" i="43" s="1"/>
  <c r="AX77" i="43"/>
  <c r="F122" i="44"/>
  <c r="G122" i="44" s="1"/>
  <c r="Q122" i="44" s="1"/>
  <c r="BA122" i="44" s="1"/>
  <c r="AX122" i="44"/>
  <c r="F114" i="44"/>
  <c r="G114" i="44" s="1"/>
  <c r="V114" i="44" s="1"/>
  <c r="AY114" i="44" s="1"/>
  <c r="AX114" i="44"/>
  <c r="F106" i="44"/>
  <c r="G106" i="44" s="1"/>
  <c r="AX106" i="44"/>
  <c r="F98" i="44"/>
  <c r="G98" i="44" s="1"/>
  <c r="Z98" i="44" s="1"/>
  <c r="AZ98" i="44" s="1"/>
  <c r="AX98" i="44"/>
  <c r="F83" i="44"/>
  <c r="G83" i="44" s="1"/>
  <c r="S83" i="44" s="1"/>
  <c r="AX83" i="44"/>
  <c r="F6" i="44"/>
  <c r="G6" i="44" s="1"/>
  <c r="AU6" i="44" s="1"/>
  <c r="AX6" i="44"/>
  <c r="F125" i="45"/>
  <c r="G125" i="45" s="1"/>
  <c r="F50" i="45"/>
  <c r="G50" i="45" s="1"/>
  <c r="U50" i="45" s="1"/>
  <c r="F102" i="46"/>
  <c r="G102" i="46" s="1"/>
  <c r="AX102" i="46"/>
  <c r="F94" i="46"/>
  <c r="G94" i="46" s="1"/>
  <c r="AE94" i="46" s="1" a="1"/>
  <c r="AE94" i="46" s="1"/>
  <c r="AD94" i="46" s="1"/>
  <c r="AX94" i="46"/>
  <c r="F86" i="46"/>
  <c r="AX86" i="46"/>
  <c r="AX46" i="46"/>
  <c r="F52" i="47"/>
  <c r="G52" i="47" s="1"/>
  <c r="F107" i="47"/>
  <c r="G107" i="47" s="1"/>
  <c r="S107" i="47" s="1"/>
  <c r="F87" i="47"/>
  <c r="G87" i="47" s="1"/>
  <c r="Z87" i="47" s="1"/>
  <c r="AZ87" i="47" s="1"/>
  <c r="AX87" i="47"/>
  <c r="F58" i="47"/>
  <c r="G58" i="47" s="1"/>
  <c r="AX58" i="47"/>
  <c r="F21" i="48"/>
  <c r="G21" i="48" s="1"/>
  <c r="Y21" i="48" s="1"/>
  <c r="F112" i="48"/>
  <c r="G112" i="48" s="1"/>
  <c r="V112" i="48" s="1"/>
  <c r="AY112" i="48" s="1"/>
  <c r="F49" i="48"/>
  <c r="G49" i="48" s="1"/>
  <c r="AE49" i="48" s="1" a="1"/>
  <c r="AE49" i="48" s="1"/>
  <c r="AD49" i="48" s="1"/>
  <c r="AC49" i="48" s="1"/>
  <c r="AH2" i="49"/>
  <c r="AH22" i="49"/>
  <c r="F25" i="49"/>
  <c r="G25" i="49" s="1"/>
  <c r="F38" i="49"/>
  <c r="G38" i="49" s="1"/>
  <c r="AH46" i="49"/>
  <c r="AH57" i="49"/>
  <c r="N60" i="49"/>
  <c r="F69" i="49"/>
  <c r="G69" i="49" s="1"/>
  <c r="F74" i="49"/>
  <c r="G74" i="49" s="1"/>
  <c r="F128" i="49"/>
  <c r="G128" i="49" s="1"/>
  <c r="F3" i="50"/>
  <c r="G3" i="50" s="1"/>
  <c r="AH17" i="50"/>
  <c r="F19" i="50"/>
  <c r="G19" i="50" s="1"/>
  <c r="F36" i="50"/>
  <c r="G36" i="50" s="1"/>
  <c r="F46" i="50"/>
  <c r="G46" i="50" s="1"/>
  <c r="AH53" i="50"/>
  <c r="F84" i="50"/>
  <c r="G84" i="50" s="1"/>
  <c r="F99" i="50"/>
  <c r="G99" i="50" s="1"/>
  <c r="N110" i="50"/>
  <c r="F113" i="50"/>
  <c r="G113" i="50" s="1"/>
  <c r="AE113" i="50" s="1" a="1"/>
  <c r="AE113" i="50" s="1"/>
  <c r="AD113" i="50" s="1"/>
  <c r="AC113" i="50" s="1"/>
  <c r="F33" i="50"/>
  <c r="G33" i="50" s="1"/>
  <c r="AG32" i="50"/>
  <c r="F13" i="51"/>
  <c r="G13" i="51" s="1"/>
  <c r="F18" i="51"/>
  <c r="G18" i="51" s="1"/>
  <c r="F40" i="51"/>
  <c r="G40" i="51" s="1"/>
  <c r="AE40" i="51" s="1" a="1"/>
  <c r="AE40" i="51" s="1"/>
  <c r="AD40" i="51" s="1"/>
  <c r="AC40" i="51" s="1"/>
  <c r="F86" i="51"/>
  <c r="G86" i="51" s="1"/>
  <c r="F89" i="51"/>
  <c r="G89" i="51" s="1"/>
  <c r="F94" i="51"/>
  <c r="G94" i="51" s="1"/>
  <c r="S94" i="51" s="1"/>
  <c r="F100" i="51"/>
  <c r="G100" i="51" s="1"/>
  <c r="F123" i="51"/>
  <c r="G123" i="51" s="1"/>
  <c r="P92" i="51"/>
  <c r="AH21" i="52"/>
  <c r="F29" i="52"/>
  <c r="G29" i="52" s="1"/>
  <c r="AE29" i="52" s="1" a="1"/>
  <c r="AE29" i="52" s="1"/>
  <c r="AD29" i="52" s="1"/>
  <c r="AC29" i="52" s="1"/>
  <c r="L40" i="52"/>
  <c r="F44" i="52"/>
  <c r="G44" i="52" s="1"/>
  <c r="AH55" i="52"/>
  <c r="N61" i="52"/>
  <c r="F79" i="52"/>
  <c r="G79" i="52" s="1"/>
  <c r="AE79" i="52" s="1" a="1"/>
  <c r="AE79" i="52" s="1"/>
  <c r="AD79" i="52" s="1"/>
  <c r="AC79" i="52" s="1"/>
  <c r="F96" i="52"/>
  <c r="G96" i="52" s="1"/>
  <c r="F107" i="52"/>
  <c r="G107" i="52" s="1"/>
  <c r="AE107" i="52" s="1" a="1"/>
  <c r="AE107" i="52" s="1"/>
  <c r="AD107" i="52" s="1"/>
  <c r="AC107" i="52" s="1"/>
  <c r="AH34" i="52"/>
  <c r="Z4" i="53"/>
  <c r="AZ4" i="53" s="1"/>
  <c r="BB4" i="53" s="1"/>
  <c r="F12" i="53"/>
  <c r="G12" i="53" s="1"/>
  <c r="Q32" i="53"/>
  <c r="BA32" i="53" s="1"/>
  <c r="BB32" i="53" s="1"/>
  <c r="F52" i="53"/>
  <c r="G52" i="53" s="1"/>
  <c r="Z83" i="53"/>
  <c r="AZ83" i="53" s="1"/>
  <c r="BB83" i="53" s="1"/>
  <c r="F104" i="53"/>
  <c r="G104" i="53" s="1"/>
  <c r="F118" i="53"/>
  <c r="G118" i="53" s="1"/>
  <c r="Y118" i="53" s="1"/>
  <c r="F15" i="54"/>
  <c r="G15" i="54" s="1"/>
  <c r="F37" i="54"/>
  <c r="G37" i="54" s="1"/>
  <c r="AH40" i="54"/>
  <c r="F46" i="54"/>
  <c r="G46" i="54" s="1"/>
  <c r="F110" i="54"/>
  <c r="G110" i="54" s="1"/>
  <c r="AE110" i="54" s="1" a="1"/>
  <c r="AE110" i="54" s="1"/>
  <c r="AD110" i="54" s="1"/>
  <c r="AC110" i="54" s="1"/>
  <c r="F114" i="54"/>
  <c r="G114" i="54" s="1"/>
  <c r="F121" i="54"/>
  <c r="G121" i="54" s="1"/>
  <c r="AH5" i="55"/>
  <c r="F13" i="55"/>
  <c r="G13" i="55" s="1"/>
  <c r="F14" i="55"/>
  <c r="G14" i="55" s="1"/>
  <c r="F19" i="55"/>
  <c r="G19" i="55" s="1"/>
  <c r="AE19" i="55" s="1" a="1"/>
  <c r="AE19" i="55" s="1"/>
  <c r="AD19" i="55" s="1"/>
  <c r="AC19" i="55" s="1"/>
  <c r="AH22" i="55"/>
  <c r="F32" i="55"/>
  <c r="G32" i="55" s="1"/>
  <c r="F46" i="55"/>
  <c r="G46" i="55" s="1"/>
  <c r="AH53" i="55"/>
  <c r="F63" i="55"/>
  <c r="G63" i="55" s="1"/>
  <c r="M64" i="55"/>
  <c r="F72" i="55"/>
  <c r="G72" i="55" s="1"/>
  <c r="F87" i="55"/>
  <c r="G87" i="55" s="1"/>
  <c r="AA87" i="55" s="1"/>
  <c r="F90" i="55"/>
  <c r="G90" i="55" s="1"/>
  <c r="F99" i="55"/>
  <c r="G99" i="55" s="1"/>
  <c r="F109" i="55"/>
  <c r="G109" i="55" s="1"/>
  <c r="F111" i="55"/>
  <c r="G111" i="55" s="1"/>
  <c r="F125" i="55"/>
  <c r="G125" i="55" s="1"/>
  <c r="F58" i="55"/>
  <c r="G58" i="55" s="1"/>
  <c r="AG68" i="55"/>
  <c r="AH5" i="56"/>
  <c r="AH7" i="56"/>
  <c r="AH13" i="56"/>
  <c r="F19" i="56"/>
  <c r="G19" i="56" s="1"/>
  <c r="Z20" i="56"/>
  <c r="AZ20" i="56" s="1"/>
  <c r="AH40" i="56"/>
  <c r="AH52" i="56"/>
  <c r="L59" i="56"/>
  <c r="F63" i="56"/>
  <c r="G63" i="56" s="1"/>
  <c r="F84" i="56"/>
  <c r="G84" i="56" s="1"/>
  <c r="F92" i="56"/>
  <c r="G92" i="56" s="1"/>
  <c r="AE92" i="56" s="1" a="1"/>
  <c r="AE92" i="56" s="1"/>
  <c r="AD92" i="56" s="1"/>
  <c r="AC92" i="56" s="1"/>
  <c r="F115" i="56"/>
  <c r="G115" i="56" s="1"/>
  <c r="F126" i="56"/>
  <c r="G126" i="56" s="1"/>
  <c r="F34" i="56"/>
  <c r="G34" i="56" s="1"/>
  <c r="AH13" i="57"/>
  <c r="F27" i="57"/>
  <c r="G27" i="57" s="1"/>
  <c r="AH37" i="57"/>
  <c r="AH51" i="57"/>
  <c r="F56" i="57"/>
  <c r="G56" i="57" s="1"/>
  <c r="AE56" i="57" s="1" a="1"/>
  <c r="AE56" i="57" s="1"/>
  <c r="AD56" i="57" s="1"/>
  <c r="AC56" i="57" s="1"/>
  <c r="F59" i="57"/>
  <c r="G59" i="57" s="1"/>
  <c r="AB59" i="57" s="1"/>
  <c r="F107" i="57"/>
  <c r="G107" i="57" s="1"/>
  <c r="L110" i="57"/>
  <c r="F112" i="57"/>
  <c r="G112" i="57" s="1"/>
  <c r="F34" i="57"/>
  <c r="G34" i="57" s="1"/>
  <c r="AH3" i="58"/>
  <c r="AH23" i="58"/>
  <c r="AH65" i="58"/>
  <c r="F70" i="58"/>
  <c r="G70" i="58" s="1"/>
  <c r="F71" i="58"/>
  <c r="G71" i="58" s="1"/>
  <c r="F78" i="58"/>
  <c r="G78" i="58" s="1"/>
  <c r="F79" i="58"/>
  <c r="G79" i="58" s="1"/>
  <c r="AE79" i="58" s="1" a="1"/>
  <c r="AE79" i="58" s="1"/>
  <c r="AD79" i="58" s="1"/>
  <c r="AC79" i="58" s="1"/>
  <c r="F91" i="58"/>
  <c r="G91" i="58" s="1"/>
  <c r="F104" i="58"/>
  <c r="G104" i="58" s="1"/>
  <c r="F110" i="58"/>
  <c r="G110" i="58" s="1"/>
  <c r="F121" i="58"/>
  <c r="G121" i="58" s="1"/>
  <c r="F34" i="58"/>
  <c r="G34" i="58" s="1"/>
  <c r="AG70" i="59"/>
  <c r="AG61" i="59"/>
  <c r="F73" i="38"/>
  <c r="G73" i="38" s="1"/>
  <c r="AX73" i="38"/>
  <c r="F121" i="39"/>
  <c r="G121" i="39" s="1"/>
  <c r="S121" i="39" s="1"/>
  <c r="AX121" i="39"/>
  <c r="F106" i="39"/>
  <c r="G106" i="39" s="1"/>
  <c r="AX106" i="39"/>
  <c r="F113" i="40"/>
  <c r="G113" i="40" s="1"/>
  <c r="P113" i="40" s="1"/>
  <c r="AX113" i="40"/>
  <c r="F105" i="40"/>
  <c r="G105" i="40" s="1"/>
  <c r="AX105" i="40"/>
  <c r="F97" i="40"/>
  <c r="G97" i="40" s="1"/>
  <c r="AE97" i="40" s="1" a="1"/>
  <c r="AE97" i="40" s="1"/>
  <c r="AD97" i="40" s="1"/>
  <c r="AC97" i="40" s="1"/>
  <c r="AX97" i="40"/>
  <c r="F68" i="40"/>
  <c r="G68" i="40" s="1"/>
  <c r="AX68" i="40"/>
  <c r="F117" i="41"/>
  <c r="G117" i="41" s="1"/>
  <c r="AX117" i="41"/>
  <c r="F123" i="42"/>
  <c r="G123" i="42" s="1"/>
  <c r="AX123" i="42"/>
  <c r="F109" i="42"/>
  <c r="G109" i="42" s="1"/>
  <c r="AX109" i="42"/>
  <c r="F88" i="42"/>
  <c r="G88" i="42" s="1"/>
  <c r="AX88" i="42"/>
  <c r="F72" i="42"/>
  <c r="G72" i="42" s="1"/>
  <c r="AX72" i="42"/>
  <c r="F129" i="43"/>
  <c r="G129" i="43" s="1"/>
  <c r="W129" i="43" s="1"/>
  <c r="AX129" i="43"/>
  <c r="F121" i="43"/>
  <c r="G121" i="43" s="1"/>
  <c r="AX121" i="43"/>
  <c r="F105" i="43"/>
  <c r="G105" i="43" s="1"/>
  <c r="AX105" i="43"/>
  <c r="F98" i="43"/>
  <c r="G98" i="43" s="1"/>
  <c r="AX98" i="43"/>
  <c r="F76" i="43"/>
  <c r="G76" i="43" s="1"/>
  <c r="W76" i="43" s="1"/>
  <c r="AX76" i="43"/>
  <c r="F68" i="43"/>
  <c r="G68" i="43" s="1"/>
  <c r="AX68" i="43"/>
  <c r="AG62" i="43"/>
  <c r="AX62" i="43"/>
  <c r="F105" i="44"/>
  <c r="G105" i="44" s="1"/>
  <c r="R105" i="44" s="1"/>
  <c r="AX105" i="44"/>
  <c r="F82" i="44"/>
  <c r="G82" i="44" s="1"/>
  <c r="AX82" i="44"/>
  <c r="D21" i="44"/>
  <c r="AX21" i="44"/>
  <c r="AH13" i="44"/>
  <c r="AX13" i="44"/>
  <c r="F110" i="45"/>
  <c r="G110" i="45" s="1"/>
  <c r="AX110" i="45"/>
  <c r="F34" i="45"/>
  <c r="G34" i="45" s="1"/>
  <c r="AX34" i="45"/>
  <c r="F125" i="46"/>
  <c r="AX125" i="46"/>
  <c r="F117" i="46"/>
  <c r="AX117" i="46"/>
  <c r="F109" i="46"/>
  <c r="AX109" i="46"/>
  <c r="F101" i="46"/>
  <c r="G101" i="46" s="1"/>
  <c r="AX101" i="46"/>
  <c r="F93" i="46"/>
  <c r="G93" i="46" s="1"/>
  <c r="AX93" i="46"/>
  <c r="F53" i="46"/>
  <c r="AX53" i="46"/>
  <c r="AX45" i="46"/>
  <c r="AH13" i="47"/>
  <c r="R20" i="47"/>
  <c r="F41" i="47"/>
  <c r="G41" i="47" s="1"/>
  <c r="F126" i="47"/>
  <c r="G126" i="47" s="1"/>
  <c r="S126" i="47" s="1"/>
  <c r="AX126" i="47"/>
  <c r="F110" i="47"/>
  <c r="G110" i="47" s="1"/>
  <c r="AX110" i="47"/>
  <c r="F102" i="47"/>
  <c r="G102" i="47" s="1"/>
  <c r="AX102" i="47"/>
  <c r="F94" i="47"/>
  <c r="G94" i="47" s="1"/>
  <c r="S94" i="47" s="1"/>
  <c r="AX94" i="47"/>
  <c r="A42" i="47"/>
  <c r="AX42" i="47"/>
  <c r="F5" i="48"/>
  <c r="G5" i="48" s="1"/>
  <c r="W5" i="48" s="1"/>
  <c r="L21" i="48"/>
  <c r="F36" i="48"/>
  <c r="G36" i="48" s="1"/>
  <c r="V36" i="48" s="1"/>
  <c r="AY36" i="48" s="1"/>
  <c r="Y64" i="48"/>
  <c r="F22" i="49"/>
  <c r="G22" i="49" s="1"/>
  <c r="AE22" i="49" s="1" a="1"/>
  <c r="AE22" i="49" s="1"/>
  <c r="AD22" i="49" s="1"/>
  <c r="AC22" i="49" s="1"/>
  <c r="F30" i="49"/>
  <c r="G30" i="49" s="1"/>
  <c r="F57" i="49"/>
  <c r="G57" i="49" s="1"/>
  <c r="F113" i="49"/>
  <c r="G113" i="49" s="1"/>
  <c r="F123" i="49"/>
  <c r="G123" i="49" s="1"/>
  <c r="F32" i="50"/>
  <c r="G32" i="50" s="1"/>
  <c r="F42" i="50"/>
  <c r="G42" i="50" s="1"/>
  <c r="F101" i="50"/>
  <c r="G101" i="50" s="1"/>
  <c r="F109" i="50"/>
  <c r="G109" i="50" s="1"/>
  <c r="F119" i="50"/>
  <c r="G119" i="50" s="1"/>
  <c r="P119" i="50" s="1"/>
  <c r="F126" i="50"/>
  <c r="G126" i="50" s="1"/>
  <c r="AE126" i="50" s="1" a="1"/>
  <c r="AE126" i="50" s="1"/>
  <c r="AD126" i="50" s="1"/>
  <c r="AC126" i="50" s="1"/>
  <c r="AH64" i="50"/>
  <c r="AB51" i="51"/>
  <c r="N54" i="51"/>
  <c r="F110" i="51"/>
  <c r="G110" i="51" s="1"/>
  <c r="F113" i="51"/>
  <c r="G113" i="51" s="1"/>
  <c r="F17" i="51"/>
  <c r="G17" i="51" s="1"/>
  <c r="M40" i="52"/>
  <c r="S87" i="52"/>
  <c r="N92" i="52"/>
  <c r="F26" i="52"/>
  <c r="G26" i="52" s="1"/>
  <c r="F129" i="53"/>
  <c r="G129" i="53" s="1"/>
  <c r="F9" i="53"/>
  <c r="G9" i="53" s="1"/>
  <c r="F68" i="54"/>
  <c r="G68" i="54" s="1"/>
  <c r="V85" i="54"/>
  <c r="AY85" i="54" s="1"/>
  <c r="F72" i="54"/>
  <c r="G72" i="54" s="1"/>
  <c r="F57" i="55"/>
  <c r="G57" i="55" s="1"/>
  <c r="F120" i="55"/>
  <c r="G120" i="55" s="1"/>
  <c r="Y120" i="55" s="1"/>
  <c r="F124" i="55"/>
  <c r="G124" i="55" s="1"/>
  <c r="Y124" i="55" s="1"/>
  <c r="F34" i="55"/>
  <c r="G34" i="55" s="1"/>
  <c r="F71" i="56"/>
  <c r="G71" i="56" s="1"/>
  <c r="F86" i="56"/>
  <c r="G86" i="56" s="1"/>
  <c r="N92" i="56"/>
  <c r="F112" i="56"/>
  <c r="G112" i="56" s="1"/>
  <c r="F26" i="56"/>
  <c r="G26" i="56" s="1"/>
  <c r="AE26" i="56" s="1" a="1"/>
  <c r="AE26" i="56" s="1"/>
  <c r="AD26" i="56" s="1"/>
  <c r="AC26" i="56" s="1"/>
  <c r="P78" i="57"/>
  <c r="F95" i="57"/>
  <c r="G95" i="57" s="1"/>
  <c r="Y95" i="57" s="1"/>
  <c r="N110" i="57"/>
  <c r="F120" i="57"/>
  <c r="G120" i="57" s="1"/>
  <c r="F89" i="57"/>
  <c r="G89" i="57" s="1"/>
  <c r="M91" i="58"/>
  <c r="N98" i="58"/>
  <c r="N110" i="58"/>
  <c r="AA82" i="59"/>
  <c r="Q78" i="12"/>
  <c r="BA78" i="12" s="1"/>
  <c r="Y78" i="12"/>
  <c r="AS78" i="12"/>
  <c r="AF78" i="12" s="1"/>
  <c r="U78" i="12"/>
  <c r="S78" i="12"/>
  <c r="AB78" i="12"/>
  <c r="W78" i="12"/>
  <c r="R78" i="12"/>
  <c r="P78" i="12"/>
  <c r="V78" i="12"/>
  <c r="AY78" i="12" s="1"/>
  <c r="AA78" i="12"/>
  <c r="Z78" i="12"/>
  <c r="AZ78" i="12" s="1"/>
  <c r="Q39" i="12"/>
  <c r="BA39" i="12" s="1"/>
  <c r="BB39" i="12" s="1"/>
  <c r="AB39" i="12"/>
  <c r="AE39" i="12" a="1"/>
  <c r="AE39" i="12" s="1"/>
  <c r="AA39" i="12"/>
  <c r="Z39" i="12"/>
  <c r="AZ39" i="12" s="1"/>
  <c r="W39" i="12"/>
  <c r="V39" i="12"/>
  <c r="AY39" i="12" s="1"/>
  <c r="P39" i="12"/>
  <c r="Y39" i="12"/>
  <c r="AU39" i="12"/>
  <c r="R39" i="12"/>
  <c r="U39" i="12"/>
  <c r="S39" i="12"/>
  <c r="F100" i="12"/>
  <c r="G100" i="12" s="1"/>
  <c r="Y100" i="12" s="1"/>
  <c r="D77" i="12"/>
  <c r="A77" i="12"/>
  <c r="AH49" i="12"/>
  <c r="F49" i="12"/>
  <c r="G49" i="12" s="1"/>
  <c r="AE49" i="12" s="1" a="1"/>
  <c r="AE49" i="12" s="1"/>
  <c r="AD49" i="12" s="1"/>
  <c r="AC49" i="12" s="1"/>
  <c r="AZ18" i="12"/>
  <c r="AY18" i="12"/>
  <c r="Q71" i="12"/>
  <c r="BA71" i="12" s="1"/>
  <c r="P71" i="12"/>
  <c r="S71" i="12"/>
  <c r="L71" i="12"/>
  <c r="V71" i="12"/>
  <c r="AY71" i="12" s="1"/>
  <c r="R71" i="12"/>
  <c r="N71" i="12"/>
  <c r="N29" i="12"/>
  <c r="L29" i="12"/>
  <c r="N22" i="12"/>
  <c r="V22" i="12"/>
  <c r="AY22" i="12" s="1"/>
  <c r="M22" i="12"/>
  <c r="S102" i="12"/>
  <c r="A26" i="12"/>
  <c r="BC26" i="12" s="1"/>
  <c r="D26" i="12"/>
  <c r="F104" i="12"/>
  <c r="G104" i="12" s="1"/>
  <c r="U104" i="12" s="1"/>
  <c r="F76" i="12"/>
  <c r="G76" i="12" s="1"/>
  <c r="AE76" i="12" s="1" a="1"/>
  <c r="AE76" i="12" s="1"/>
  <c r="AD76" i="12" s="1"/>
  <c r="AC76" i="12" s="1"/>
  <c r="AH55" i="12"/>
  <c r="F55" i="12"/>
  <c r="G55" i="12" s="1"/>
  <c r="A55" i="12"/>
  <c r="N121" i="12"/>
  <c r="M121" i="12"/>
  <c r="L98" i="12"/>
  <c r="N98" i="12"/>
  <c r="Y77" i="12"/>
  <c r="N77" i="12"/>
  <c r="M77" i="12"/>
  <c r="Q51" i="12"/>
  <c r="BA51" i="12" s="1"/>
  <c r="BB51" i="12" s="1"/>
  <c r="M51" i="12"/>
  <c r="N51" i="12"/>
  <c r="V51" i="12"/>
  <c r="AY51" i="12" s="1"/>
  <c r="N36" i="12"/>
  <c r="M36" i="12"/>
  <c r="L36" i="12"/>
  <c r="L28" i="12"/>
  <c r="N28" i="12"/>
  <c r="M28" i="12"/>
  <c r="AG28" i="12" s="1"/>
  <c r="BA66" i="12"/>
  <c r="BB66" i="12" s="1"/>
  <c r="M8" i="12"/>
  <c r="D17" i="12"/>
  <c r="A17" i="12"/>
  <c r="R72" i="12"/>
  <c r="P21" i="12"/>
  <c r="AB21" i="12"/>
  <c r="A44" i="12"/>
  <c r="D44" i="12"/>
  <c r="Z68" i="12"/>
  <c r="AZ68" i="12" s="1"/>
  <c r="Q68" i="12"/>
  <c r="BA68" i="12" s="1"/>
  <c r="F61" i="12"/>
  <c r="G61" i="12" s="1"/>
  <c r="S61" i="12" s="1"/>
  <c r="AH61" i="12"/>
  <c r="M12" i="12"/>
  <c r="AG12" i="12" s="1"/>
  <c r="N12" i="12"/>
  <c r="M50" i="12"/>
  <c r="N50" i="12"/>
  <c r="L50" i="12"/>
  <c r="L42" i="12"/>
  <c r="M42" i="12"/>
  <c r="AG42" i="12" s="1"/>
  <c r="M35" i="12"/>
  <c r="N35" i="12"/>
  <c r="L35" i="12"/>
  <c r="W54" i="12"/>
  <c r="P54" i="12"/>
  <c r="S54" i="12"/>
  <c r="L119" i="12"/>
  <c r="M119" i="12"/>
  <c r="N119" i="12"/>
  <c r="N111" i="12"/>
  <c r="M111" i="12"/>
  <c r="M103" i="12"/>
  <c r="N103" i="12"/>
  <c r="L103" i="12"/>
  <c r="L83" i="12"/>
  <c r="M83" i="12"/>
  <c r="N83" i="12"/>
  <c r="L75" i="12"/>
  <c r="M75" i="12"/>
  <c r="N75" i="12"/>
  <c r="L61" i="12"/>
  <c r="M61" i="12"/>
  <c r="AG61" i="12" s="1"/>
  <c r="L41" i="12"/>
  <c r="M41" i="12"/>
  <c r="M34" i="12"/>
  <c r="N34" i="12"/>
  <c r="N19" i="12"/>
  <c r="M19" i="12"/>
  <c r="L19" i="12"/>
  <c r="M71" i="12"/>
  <c r="L22" i="12"/>
  <c r="AS122" i="12"/>
  <c r="AF122" i="12" s="1"/>
  <c r="AY122" i="12"/>
  <c r="F29" i="12"/>
  <c r="G29" i="12" s="1"/>
  <c r="AE29" i="12" s="1" a="1"/>
  <c r="AE29" i="12" s="1"/>
  <c r="AD29" i="12" s="1"/>
  <c r="AC29" i="12" s="1"/>
  <c r="AH29" i="12"/>
  <c r="M4" i="12"/>
  <c r="N4" i="12"/>
  <c r="L4" i="12"/>
  <c r="M102" i="12"/>
  <c r="L102" i="12"/>
  <c r="N54" i="12"/>
  <c r="L54" i="12"/>
  <c r="M33" i="12"/>
  <c r="AG33" i="12" s="1"/>
  <c r="N33" i="12"/>
  <c r="L8" i="12"/>
  <c r="P32" i="12"/>
  <c r="AB32" i="12"/>
  <c r="V32" i="12"/>
  <c r="AY32" i="12" s="1"/>
  <c r="AA32" i="12"/>
  <c r="W32" i="12"/>
  <c r="Y32" i="12"/>
  <c r="Z32" i="12"/>
  <c r="AZ32" i="12" s="1"/>
  <c r="A107" i="12"/>
  <c r="D107" i="12"/>
  <c r="F36" i="12"/>
  <c r="G36" i="12" s="1"/>
  <c r="W36" i="12" s="1"/>
  <c r="M117" i="12"/>
  <c r="V117" i="12"/>
  <c r="AY117" i="12" s="1"/>
  <c r="N117" i="12"/>
  <c r="M109" i="12"/>
  <c r="L109" i="12"/>
  <c r="L95" i="12"/>
  <c r="L88" i="12"/>
  <c r="N88" i="12"/>
  <c r="M66" i="12"/>
  <c r="L66" i="12"/>
  <c r="N66" i="12"/>
  <c r="M47" i="12"/>
  <c r="AG47" i="12" s="1"/>
  <c r="L47" i="12"/>
  <c r="N47" i="12"/>
  <c r="N32" i="12"/>
  <c r="M32" i="12"/>
  <c r="AG32" i="12" s="1"/>
  <c r="L114" i="12"/>
  <c r="W62" i="12"/>
  <c r="Y62" i="12"/>
  <c r="Q62" i="12"/>
  <c r="BA62" i="12" s="1"/>
  <c r="V62" i="12"/>
  <c r="AY62" i="12" s="1"/>
  <c r="R62" i="12"/>
  <c r="AU62" i="12"/>
  <c r="AA62" i="12"/>
  <c r="Y37" i="12"/>
  <c r="W37" i="12"/>
  <c r="Q37" i="12"/>
  <c r="BA37" i="12" s="1"/>
  <c r="V37" i="12"/>
  <c r="AY37" i="12" s="1"/>
  <c r="AU37" i="12"/>
  <c r="F12" i="12"/>
  <c r="G12" i="12" s="1"/>
  <c r="Q12" i="12" s="1"/>
  <c r="BA12" i="12" s="1"/>
  <c r="L116" i="12"/>
  <c r="N116" i="12"/>
  <c r="M116" i="12"/>
  <c r="L100" i="12"/>
  <c r="N100" i="12"/>
  <c r="M100" i="12"/>
  <c r="L46" i="12"/>
  <c r="BD43" i="12" s="1" a="1"/>
  <c r="BD43" i="12" s="1"/>
  <c r="M46" i="12"/>
  <c r="AG46" i="12" s="1"/>
  <c r="N114" i="12"/>
  <c r="AA105" i="12"/>
  <c r="Y105" i="12"/>
  <c r="W93" i="12"/>
  <c r="AB93" i="12"/>
  <c r="F70" i="12"/>
  <c r="G70" i="12" s="1"/>
  <c r="AB70" i="12" s="1"/>
  <c r="AH42" i="12"/>
  <c r="F42" i="12"/>
  <c r="G42" i="12" s="1"/>
  <c r="L9" i="12"/>
  <c r="N9" i="12"/>
  <c r="N107" i="12"/>
  <c r="M107" i="12"/>
  <c r="L107" i="12"/>
  <c r="AA79" i="12"/>
  <c r="L79" i="12"/>
  <c r="N79" i="12"/>
  <c r="M79" i="12"/>
  <c r="M58" i="12"/>
  <c r="AG58" i="12" s="1"/>
  <c r="L58" i="12"/>
  <c r="A51" i="12"/>
  <c r="Q22" i="12"/>
  <c r="BA22" i="12" s="1"/>
  <c r="BB22" i="12" s="1"/>
  <c r="A54" i="12"/>
  <c r="D57" i="12"/>
  <c r="F14" i="12"/>
  <c r="G14" i="12" s="1"/>
  <c r="AE14" i="12" s="1" a="1"/>
  <c r="AE14" i="12" s="1"/>
  <c r="AD14" i="12" s="1"/>
  <c r="AC14" i="12" s="1"/>
  <c r="A14" i="12"/>
  <c r="AH3" i="12"/>
  <c r="A111" i="12"/>
  <c r="A50" i="12"/>
  <c r="BC50" i="12" s="1"/>
  <c r="V101" i="28"/>
  <c r="AY101" i="28" s="1"/>
  <c r="R101" i="28"/>
  <c r="W101" i="28"/>
  <c r="P101" i="28"/>
  <c r="AB101" i="28"/>
  <c r="Z101" i="28"/>
  <c r="AZ101" i="28" s="1"/>
  <c r="Q101" i="28"/>
  <c r="BA101" i="28" s="1"/>
  <c r="U101" i="28"/>
  <c r="AA101" i="28"/>
  <c r="S101" i="28"/>
  <c r="Y101" i="28"/>
  <c r="Q89" i="28"/>
  <c r="BA89" i="28" s="1"/>
  <c r="AA98" i="28"/>
  <c r="W98" i="28"/>
  <c r="Z98" i="28"/>
  <c r="AZ98" i="28" s="1"/>
  <c r="U98" i="28"/>
  <c r="P98" i="28"/>
  <c r="V98" i="28"/>
  <c r="AY98" i="28" s="1"/>
  <c r="R98" i="28"/>
  <c r="AB98" i="28"/>
  <c r="Q98" i="28"/>
  <c r="BA98" i="28" s="1"/>
  <c r="S98" i="28"/>
  <c r="Y98" i="28"/>
  <c r="V49" i="28"/>
  <c r="AY49" i="28" s="1"/>
  <c r="Z103" i="28"/>
  <c r="AZ103" i="28" s="1"/>
  <c r="P103" i="28"/>
  <c r="R103" i="28"/>
  <c r="AU29" i="28"/>
  <c r="P29" i="28"/>
  <c r="AA29" i="28"/>
  <c r="U29" i="28"/>
  <c r="Y29" i="28"/>
  <c r="S29" i="28"/>
  <c r="W29" i="28"/>
  <c r="AE29" i="28" a="1"/>
  <c r="AE29" i="28" s="1"/>
  <c r="AB29" i="28"/>
  <c r="Z29" i="28"/>
  <c r="AZ29" i="28" s="1"/>
  <c r="V29" i="28"/>
  <c r="AY29" i="28" s="1"/>
  <c r="A38" i="28"/>
  <c r="D38" i="28"/>
  <c r="Y83" i="28"/>
  <c r="P83" i="28"/>
  <c r="Q83" i="28"/>
  <c r="BA83" i="28" s="1"/>
  <c r="AB83" i="28"/>
  <c r="S83" i="28"/>
  <c r="V83" i="28"/>
  <c r="AY83" i="28" s="1"/>
  <c r="R83" i="28"/>
  <c r="U83" i="28"/>
  <c r="Z83" i="28"/>
  <c r="AZ83" i="28" s="1"/>
  <c r="W83" i="28"/>
  <c r="F61" i="28"/>
  <c r="G61" i="28" s="1"/>
  <c r="AH61" i="28"/>
  <c r="Z114" i="28"/>
  <c r="AZ114" i="28" s="1"/>
  <c r="L114" i="28"/>
  <c r="BD118" i="28" s="1" a="1"/>
  <c r="BD118" i="28" s="1"/>
  <c r="N93" i="28"/>
  <c r="M93" i="28"/>
  <c r="L93" i="28"/>
  <c r="BD96" i="28" s="1" a="1"/>
  <c r="BD96" i="28" s="1"/>
  <c r="N79" i="28"/>
  <c r="S79" i="28"/>
  <c r="V79" i="28"/>
  <c r="AY79" i="28" s="1"/>
  <c r="Q79" i="28"/>
  <c r="BA79" i="28" s="1"/>
  <c r="BB79" i="28" s="1"/>
  <c r="M79" i="28"/>
  <c r="R79" i="28"/>
  <c r="L79" i="28"/>
  <c r="BD74" i="28" s="1" a="1"/>
  <c r="BD74" i="28" s="1"/>
  <c r="P79" i="28"/>
  <c r="R58" i="28"/>
  <c r="V58" i="28"/>
  <c r="AY58" i="28" s="1"/>
  <c r="P58" i="28"/>
  <c r="Q58" i="28"/>
  <c r="BA58" i="28" s="1"/>
  <c r="BB58" i="28" s="1"/>
  <c r="S58" i="28"/>
  <c r="D32" i="28"/>
  <c r="U26" i="28"/>
  <c r="Y22" i="28"/>
  <c r="W22" i="28"/>
  <c r="N58" i="28"/>
  <c r="V114" i="28"/>
  <c r="AY114" i="28" s="1"/>
  <c r="A103" i="28"/>
  <c r="D103" i="28"/>
  <c r="S123" i="28"/>
  <c r="W123" i="28"/>
  <c r="P123" i="28"/>
  <c r="V123" i="28"/>
  <c r="AY123" i="28" s="1"/>
  <c r="R123" i="28"/>
  <c r="AE123" i="28" a="1"/>
  <c r="AE123" i="28" s="1"/>
  <c r="Q123" i="28"/>
  <c r="BA123" i="28" s="1"/>
  <c r="BB123" i="28" s="1"/>
  <c r="Y125" i="28"/>
  <c r="W125" i="28"/>
  <c r="AE125" i="28" a="1"/>
  <c r="AE125" i="28" s="1"/>
  <c r="AB125" i="28"/>
  <c r="R125" i="28"/>
  <c r="U125" i="28"/>
  <c r="Q125" i="28"/>
  <c r="BA125" i="28" s="1"/>
  <c r="BB125" i="28" s="1"/>
  <c r="Z92" i="28"/>
  <c r="AZ92" i="28" s="1"/>
  <c r="V92" i="28"/>
  <c r="AY92" i="28" s="1"/>
  <c r="S92" i="28"/>
  <c r="P92" i="28"/>
  <c r="Y92" i="28"/>
  <c r="AA92" i="28"/>
  <c r="AB92" i="28"/>
  <c r="AE92" i="28" a="1"/>
  <c r="AE92" i="28" s="1"/>
  <c r="Q92" i="28"/>
  <c r="BA92" i="28" s="1"/>
  <c r="BB92" i="28" s="1"/>
  <c r="W92" i="28"/>
  <c r="V69" i="28"/>
  <c r="AY69" i="28" s="1"/>
  <c r="AB69" i="28"/>
  <c r="Z69" i="28"/>
  <c r="AZ69" i="28" s="1"/>
  <c r="U69" i="28"/>
  <c r="AA69" i="28"/>
  <c r="R69" i="28"/>
  <c r="Q69" i="28"/>
  <c r="BA69" i="28" s="1"/>
  <c r="U31" i="28"/>
  <c r="Z127" i="28"/>
  <c r="AZ127" i="28" s="1"/>
  <c r="AA127" i="28"/>
  <c r="Q127" i="28"/>
  <c r="BA127" i="28" s="1"/>
  <c r="BB127" i="28" s="1"/>
  <c r="AE127" i="28" a="1"/>
  <c r="AE127" i="28" s="1"/>
  <c r="AB127" i="28"/>
  <c r="U127" i="28"/>
  <c r="F68" i="28"/>
  <c r="G68" i="28" s="1"/>
  <c r="AB53" i="28"/>
  <c r="Z53" i="28"/>
  <c r="AZ53" i="28" s="1"/>
  <c r="V126" i="28"/>
  <c r="AY126" i="28" s="1"/>
  <c r="P126" i="28"/>
  <c r="N84" i="28"/>
  <c r="L84" i="28"/>
  <c r="BD84" i="28" s="1" a="1"/>
  <c r="BD84" i="28" s="1"/>
  <c r="M84" i="28"/>
  <c r="S26" i="28"/>
  <c r="Q22" i="28"/>
  <c r="BA22" i="28" s="1"/>
  <c r="AA22" i="28"/>
  <c r="M58" i="28"/>
  <c r="AB114" i="28"/>
  <c r="P111" i="28"/>
  <c r="F104" i="28"/>
  <c r="G104" i="28" s="1"/>
  <c r="D52" i="28"/>
  <c r="A52" i="28"/>
  <c r="A16" i="28"/>
  <c r="D16" i="28"/>
  <c r="AH9" i="28"/>
  <c r="L106" i="28"/>
  <c r="BD110" i="28" s="1" a="1"/>
  <c r="BD110" i="28" s="1"/>
  <c r="P106" i="28"/>
  <c r="Q106" i="28"/>
  <c r="BA106" i="28" s="1"/>
  <c r="BB106" i="28" s="1"/>
  <c r="R106" i="28"/>
  <c r="V106" i="28"/>
  <c r="AY106" i="28" s="1"/>
  <c r="M91" i="28"/>
  <c r="P91" i="28"/>
  <c r="Q91" i="28"/>
  <c r="BA91" i="28" s="1"/>
  <c r="BB91" i="28" s="1"/>
  <c r="S91" i="28"/>
  <c r="R91" i="28"/>
  <c r="L91" i="28"/>
  <c r="BD95" i="28" s="1" a="1"/>
  <c r="BD95" i="28" s="1"/>
  <c r="Z71" i="28"/>
  <c r="AZ71" i="28" s="1"/>
  <c r="L71" i="28"/>
  <c r="BD66" i="28" s="1" a="1"/>
  <c r="BD66" i="28" s="1"/>
  <c r="Y71" i="28"/>
  <c r="N71" i="28"/>
  <c r="V71" i="28"/>
  <c r="AY71" i="28" s="1"/>
  <c r="M71" i="28"/>
  <c r="AA71" i="28"/>
  <c r="W71" i="28"/>
  <c r="U71" i="28"/>
  <c r="M64" i="28"/>
  <c r="L64" i="28"/>
  <c r="BD61" i="28" s="1" a="1"/>
  <c r="BD61" i="28" s="1"/>
  <c r="N64" i="28"/>
  <c r="Y56" i="28"/>
  <c r="U56" i="28"/>
  <c r="M43" i="28"/>
  <c r="N43" i="28"/>
  <c r="L22" i="28"/>
  <c r="BD19" i="28" s="1" a="1"/>
  <c r="BD19" i="28" s="1"/>
  <c r="N22" i="28"/>
  <c r="M14" i="28"/>
  <c r="N14" i="28"/>
  <c r="AU26" i="28"/>
  <c r="Z26" i="28"/>
  <c r="AZ26" i="28" s="1"/>
  <c r="P22" i="28"/>
  <c r="M114" i="28"/>
  <c r="AA83" i="28"/>
  <c r="R92" i="28"/>
  <c r="Y78" i="28"/>
  <c r="A73" i="28"/>
  <c r="F44" i="28"/>
  <c r="G44" i="28" s="1"/>
  <c r="AB44" i="28" s="1"/>
  <c r="F36" i="28"/>
  <c r="G36" i="28" s="1"/>
  <c r="AH36" i="28"/>
  <c r="AG36" i="28"/>
  <c r="F15" i="28"/>
  <c r="G15" i="28" s="1"/>
  <c r="U15" i="28" s="1"/>
  <c r="AH15" i="28"/>
  <c r="M112" i="28"/>
  <c r="V112" i="28"/>
  <c r="AY112" i="28" s="1"/>
  <c r="S112" i="28"/>
  <c r="R112" i="28"/>
  <c r="P112" i="28"/>
  <c r="M105" i="28"/>
  <c r="L105" i="28"/>
  <c r="BD105" i="28" s="1" a="1"/>
  <c r="BD105" i="28" s="1"/>
  <c r="N105" i="28"/>
  <c r="W26" i="28"/>
  <c r="R26" i="28"/>
  <c r="S22" i="28"/>
  <c r="U114" i="28"/>
  <c r="D54" i="28"/>
  <c r="A54" i="28"/>
  <c r="W40" i="28"/>
  <c r="S40" i="28"/>
  <c r="AA66" i="28"/>
  <c r="Q66" i="28"/>
  <c r="BA66" i="28" s="1"/>
  <c r="S66" i="28"/>
  <c r="P66" i="28"/>
  <c r="U66" i="28"/>
  <c r="R66" i="28"/>
  <c r="Y66" i="28"/>
  <c r="D8" i="28"/>
  <c r="A8" i="28"/>
  <c r="M39" i="28"/>
  <c r="AG39" i="28" s="1"/>
  <c r="L39" i="28"/>
  <c r="BD34" i="28" s="1" a="1"/>
  <c r="BD34" i="28" s="1"/>
  <c r="N39" i="28"/>
  <c r="Z80" i="28"/>
  <c r="AZ80" i="28" s="1"/>
  <c r="W80" i="28"/>
  <c r="V80" i="28"/>
  <c r="AY80" i="28" s="1"/>
  <c r="AB80" i="28"/>
  <c r="U80" i="28"/>
  <c r="Y80" i="28"/>
  <c r="AE80" i="28" a="1"/>
  <c r="AE80" i="28" s="1"/>
  <c r="R80" i="28"/>
  <c r="AA80" i="28"/>
  <c r="S80" i="28"/>
  <c r="AA27" i="28"/>
  <c r="W27" i="28"/>
  <c r="Y27" i="28"/>
  <c r="S27" i="28"/>
  <c r="AE27" i="28" a="1"/>
  <c r="AE27" i="28" s="1"/>
  <c r="Z27" i="28"/>
  <c r="AZ27" i="28" s="1"/>
  <c r="AU27" i="28"/>
  <c r="U27" i="28"/>
  <c r="M47" i="28"/>
  <c r="Q47" i="28"/>
  <c r="BA47" i="28" s="1"/>
  <c r="S47" i="28"/>
  <c r="P47" i="28"/>
  <c r="L47" i="28"/>
  <c r="BD42" i="28" s="1" a="1"/>
  <c r="BD42" i="28" s="1"/>
  <c r="N34" i="28"/>
  <c r="M34" i="28"/>
  <c r="AG34" i="28" s="1"/>
  <c r="L34" i="28"/>
  <c r="BD38" i="28" s="1" a="1"/>
  <c r="BD38" i="28" s="1"/>
  <c r="Y26" i="28"/>
  <c r="AE26" i="28" a="1"/>
  <c r="AE26" i="28" s="1"/>
  <c r="AB22" i="28"/>
  <c r="Y114" i="28"/>
  <c r="V93" i="28"/>
  <c r="AY93" i="28" s="1"/>
  <c r="W52" i="28"/>
  <c r="U52" i="28"/>
  <c r="Q52" i="28"/>
  <c r="BA52" i="28" s="1"/>
  <c r="S52" i="28"/>
  <c r="AU52" i="28"/>
  <c r="Y52" i="28"/>
  <c r="V52" i="28"/>
  <c r="AY52" i="28" s="1"/>
  <c r="BB52" i="28" s="1"/>
  <c r="AA52" i="28"/>
  <c r="P52" i="28"/>
  <c r="R52" i="28"/>
  <c r="P69" i="28"/>
  <c r="A6" i="28"/>
  <c r="D6" i="28"/>
  <c r="S122" i="28"/>
  <c r="D57" i="28"/>
  <c r="A57" i="28"/>
  <c r="A34" i="28"/>
  <c r="BC34" i="28" s="1"/>
  <c r="D34" i="28"/>
  <c r="M88" i="28"/>
  <c r="L88" i="28"/>
  <c r="BD85" i="28" s="1" a="1"/>
  <c r="BD85" i="28" s="1"/>
  <c r="L69" i="28"/>
  <c r="M69" i="28"/>
  <c r="N69" i="28"/>
  <c r="W19" i="28"/>
  <c r="Q26" i="28"/>
  <c r="BA26" i="28" s="1"/>
  <c r="BB26" i="28" s="1"/>
  <c r="AB26" i="28"/>
  <c r="V22" i="28"/>
  <c r="AY22" i="28" s="1"/>
  <c r="N114" i="28"/>
  <c r="S42" i="28"/>
  <c r="AE42" i="28" a="1"/>
  <c r="AE42" i="28" s="1"/>
  <c r="Y42" i="28"/>
  <c r="V42" i="28"/>
  <c r="AY42" i="28" s="1"/>
  <c r="U42" i="28"/>
  <c r="AA42" i="28"/>
  <c r="R42" i="28"/>
  <c r="AU42" i="28"/>
  <c r="Z42" i="28"/>
  <c r="AZ42" i="28" s="1"/>
  <c r="Q42" i="28"/>
  <c r="BA42" i="28" s="1"/>
  <c r="BB42" i="28" s="1"/>
  <c r="P42" i="28"/>
  <c r="R86" i="28"/>
  <c r="Y39" i="28"/>
  <c r="Q39" i="28"/>
  <c r="BA39" i="28" s="1"/>
  <c r="P39" i="28"/>
  <c r="A63" i="28"/>
  <c r="D63" i="28"/>
  <c r="AH20" i="28"/>
  <c r="F20" i="28"/>
  <c r="G20" i="28" s="1"/>
  <c r="D12" i="28"/>
  <c r="A12" i="28"/>
  <c r="L18" i="28"/>
  <c r="BD22" i="28" s="1" a="1"/>
  <c r="BD22" i="28" s="1"/>
  <c r="N18" i="28"/>
  <c r="M18" i="28"/>
  <c r="AG18" i="28" s="1"/>
  <c r="AA26" i="28"/>
  <c r="AU22" i="28"/>
  <c r="W114" i="28"/>
  <c r="AB93" i="28"/>
  <c r="W93" i="28"/>
  <c r="P93" i="28"/>
  <c r="R93" i="28"/>
  <c r="U93" i="28"/>
  <c r="Q93" i="28"/>
  <c r="BA93" i="28" s="1"/>
  <c r="BB93" i="28" s="1"/>
  <c r="Z93" i="28"/>
  <c r="AZ93" i="28" s="1"/>
  <c r="AA93" i="28"/>
  <c r="S93" i="28"/>
  <c r="P105" i="28"/>
  <c r="Q105" i="28"/>
  <c r="BA105" i="28" s="1"/>
  <c r="Z120" i="28"/>
  <c r="AZ120" i="28" s="1"/>
  <c r="R120" i="28"/>
  <c r="V120" i="28"/>
  <c r="AY120" i="28" s="1"/>
  <c r="P120" i="28"/>
  <c r="Q120" i="28"/>
  <c r="BA120" i="28" s="1"/>
  <c r="AA120" i="28"/>
  <c r="Y120" i="28"/>
  <c r="W120" i="28"/>
  <c r="U120" i="28"/>
  <c r="AB120" i="28"/>
  <c r="V113" i="28"/>
  <c r="AY113" i="28" s="1"/>
  <c r="AE77" i="28" a="1"/>
  <c r="AE77" i="28" s="1"/>
  <c r="Z77" i="28"/>
  <c r="AZ77" i="28" s="1"/>
  <c r="AB77" i="28"/>
  <c r="AA77" i="28"/>
  <c r="P77" i="28"/>
  <c r="W77" i="28"/>
  <c r="U77" i="28"/>
  <c r="AH55" i="28"/>
  <c r="F55" i="28"/>
  <c r="G55" i="28" s="1"/>
  <c r="W55" i="28" s="1"/>
  <c r="V108" i="28"/>
  <c r="AY108" i="28" s="1"/>
  <c r="L108" i="28"/>
  <c r="BD108" i="28" s="1" a="1"/>
  <c r="BD108" i="28" s="1"/>
  <c r="L74" i="28"/>
  <c r="BD78" i="28" s="1" a="1"/>
  <c r="BD78" i="28" s="1"/>
  <c r="N74" i="28"/>
  <c r="N59" i="28"/>
  <c r="M59" i="28"/>
  <c r="P64" i="28"/>
  <c r="Y16" i="28"/>
  <c r="U54" i="28"/>
  <c r="AG55" i="28"/>
  <c r="A69" i="28"/>
  <c r="F129" i="28"/>
  <c r="G129" i="28" s="1"/>
  <c r="AB129" i="28" s="1"/>
  <c r="M123" i="28"/>
  <c r="F28" i="28"/>
  <c r="G28" i="28" s="1"/>
  <c r="N128" i="28"/>
  <c r="AG20" i="28"/>
  <c r="A49" i="28"/>
  <c r="U95" i="30"/>
  <c r="Q95" i="30"/>
  <c r="BA95" i="30" s="1"/>
  <c r="V95" i="30"/>
  <c r="AY95" i="30" s="1"/>
  <c r="S95" i="30"/>
  <c r="R95" i="30"/>
  <c r="AS95" i="30"/>
  <c r="AF95" i="30" s="1"/>
  <c r="Y95" i="30"/>
  <c r="P95" i="30"/>
  <c r="W95" i="30"/>
  <c r="AB95" i="30"/>
  <c r="AA95" i="30"/>
  <c r="Z95" i="30"/>
  <c r="AZ95" i="30" s="1"/>
  <c r="S117" i="30"/>
  <c r="AA117" i="30"/>
  <c r="Z117" i="30"/>
  <c r="AZ117" i="30" s="1"/>
  <c r="U119" i="30"/>
  <c r="S119" i="30"/>
  <c r="AB119" i="30"/>
  <c r="Y119" i="30"/>
  <c r="R119" i="30"/>
  <c r="W119" i="30"/>
  <c r="AA119" i="30"/>
  <c r="P119" i="30"/>
  <c r="Q119" i="30"/>
  <c r="BA119" i="30" s="1"/>
  <c r="BB119" i="30" s="1"/>
  <c r="Z119" i="30"/>
  <c r="AZ119" i="30" s="1"/>
  <c r="AE119" i="30" a="1"/>
  <c r="AE119" i="30" s="1"/>
  <c r="V119" i="30"/>
  <c r="AY119" i="30" s="1"/>
  <c r="U115" i="30"/>
  <c r="AE115" i="30" a="1"/>
  <c r="AE115" i="30" s="1"/>
  <c r="AB115" i="30"/>
  <c r="R115" i="30"/>
  <c r="Y115" i="30"/>
  <c r="AA115" i="30"/>
  <c r="W115" i="30"/>
  <c r="Q115" i="30"/>
  <c r="BA115" i="30" s="1"/>
  <c r="BB115" i="30" s="1"/>
  <c r="P115" i="30"/>
  <c r="V115" i="30"/>
  <c r="AY115" i="30" s="1"/>
  <c r="Z115" i="30"/>
  <c r="AZ115" i="30" s="1"/>
  <c r="S115" i="30"/>
  <c r="R55" i="30"/>
  <c r="AA55" i="30"/>
  <c r="W55" i="30"/>
  <c r="S55" i="30"/>
  <c r="U55" i="30"/>
  <c r="AU55" i="30"/>
  <c r="Y55" i="30"/>
  <c r="AE55" i="30" a="1"/>
  <c r="AE55" i="30" s="1"/>
  <c r="V55" i="30"/>
  <c r="AY55" i="30" s="1"/>
  <c r="Q55" i="30"/>
  <c r="BA55" i="30" s="1"/>
  <c r="BB55" i="30" s="1"/>
  <c r="P55" i="30"/>
  <c r="AB55" i="30"/>
  <c r="Z55" i="30"/>
  <c r="AZ55" i="30" s="1"/>
  <c r="U114" i="30"/>
  <c r="R114" i="30"/>
  <c r="W114" i="30"/>
  <c r="AE73" i="30" a="1"/>
  <c r="AE73" i="30" s="1"/>
  <c r="Z73" i="30"/>
  <c r="AZ73" i="30" s="1"/>
  <c r="S73" i="30"/>
  <c r="F60" i="30"/>
  <c r="G60" i="30" s="1"/>
  <c r="AE60" i="30" s="1" a="1"/>
  <c r="AE60" i="30" s="1"/>
  <c r="AD60" i="30" s="1"/>
  <c r="AC60" i="30" s="1"/>
  <c r="AH60" i="30"/>
  <c r="Q9" i="30"/>
  <c r="BA9" i="30" s="1"/>
  <c r="BB9" i="30" s="1"/>
  <c r="U29" i="30"/>
  <c r="Z110" i="30"/>
  <c r="AZ110" i="30" s="1"/>
  <c r="AB27" i="30"/>
  <c r="Q65" i="30"/>
  <c r="BA65" i="30" s="1"/>
  <c r="AA61" i="30"/>
  <c r="R110" i="30"/>
  <c r="M121" i="30"/>
  <c r="M114" i="30"/>
  <c r="L106" i="30"/>
  <c r="S11" i="30"/>
  <c r="V11" i="30"/>
  <c r="AY11" i="30" s="1"/>
  <c r="Q11" i="30"/>
  <c r="BA11" i="30" s="1"/>
  <c r="U11" i="30"/>
  <c r="AB11" i="30"/>
  <c r="R11" i="30"/>
  <c r="AA11" i="30"/>
  <c r="P11" i="30"/>
  <c r="Y11" i="30"/>
  <c r="P43" i="30"/>
  <c r="U43" i="30"/>
  <c r="Z69" i="30"/>
  <c r="AZ69" i="30" s="1"/>
  <c r="Y69" i="30"/>
  <c r="AB69" i="30"/>
  <c r="AE69" i="30" a="1"/>
  <c r="AE69" i="30" s="1"/>
  <c r="U69" i="30"/>
  <c r="S69" i="30"/>
  <c r="V69" i="30"/>
  <c r="AY69" i="30" s="1"/>
  <c r="AA69" i="30"/>
  <c r="R69" i="30"/>
  <c r="F53" i="30"/>
  <c r="G53" i="30" s="1"/>
  <c r="AH53" i="30"/>
  <c r="AH45" i="30"/>
  <c r="D45" i="30"/>
  <c r="F45" i="30"/>
  <c r="G45" i="30" s="1"/>
  <c r="F37" i="30"/>
  <c r="G37" i="30" s="1"/>
  <c r="AH37" i="30"/>
  <c r="AH29" i="30"/>
  <c r="N114" i="30"/>
  <c r="N72" i="30"/>
  <c r="M72" i="30"/>
  <c r="P57" i="30"/>
  <c r="V57" i="30"/>
  <c r="AY57" i="30" s="1"/>
  <c r="S57" i="30"/>
  <c r="M57" i="30"/>
  <c r="R57" i="30"/>
  <c r="L57" i="30"/>
  <c r="Q57" i="30"/>
  <c r="BA57" i="30" s="1"/>
  <c r="BB57" i="30" s="1"/>
  <c r="N57" i="30"/>
  <c r="N41" i="30"/>
  <c r="L41" i="30"/>
  <c r="M41" i="30"/>
  <c r="L10" i="30"/>
  <c r="N10" i="30"/>
  <c r="M10" i="30"/>
  <c r="AG10" i="30" s="1"/>
  <c r="U72" i="30"/>
  <c r="W72" i="30"/>
  <c r="V72" i="30"/>
  <c r="AY72" i="30" s="1"/>
  <c r="D9" i="30"/>
  <c r="P72" i="30"/>
  <c r="L9" i="30"/>
  <c r="AS110" i="30"/>
  <c r="AF110" i="30" s="1"/>
  <c r="V121" i="30"/>
  <c r="AY121" i="30" s="1"/>
  <c r="W27" i="30"/>
  <c r="R27" i="30"/>
  <c r="A125" i="30"/>
  <c r="R65" i="30"/>
  <c r="R61" i="30"/>
  <c r="D13" i="30"/>
  <c r="A13" i="30"/>
  <c r="AE19" i="30" a="1"/>
  <c r="AE19" i="30" s="1"/>
  <c r="AA19" i="30"/>
  <c r="V19" i="30"/>
  <c r="AY19" i="30" s="1"/>
  <c r="Q19" i="30"/>
  <c r="BA19" i="30" s="1"/>
  <c r="BB19" i="30" s="1"/>
  <c r="AB19" i="30"/>
  <c r="Z19" i="30"/>
  <c r="AZ19" i="30" s="1"/>
  <c r="R19" i="30"/>
  <c r="Y19" i="30"/>
  <c r="AU19" i="30"/>
  <c r="N32" i="30"/>
  <c r="M32" i="30"/>
  <c r="AG32" i="30" s="1"/>
  <c r="W47" i="30"/>
  <c r="V47" i="30"/>
  <c r="AY47" i="30" s="1"/>
  <c r="S47" i="30"/>
  <c r="AB47" i="30"/>
  <c r="Q47" i="30"/>
  <c r="BA47" i="30" s="1"/>
  <c r="Z47" i="30"/>
  <c r="AZ47" i="30" s="1"/>
  <c r="AU47" i="30"/>
  <c r="U47" i="30"/>
  <c r="AU64" i="30"/>
  <c r="AB64" i="30"/>
  <c r="P64" i="30"/>
  <c r="AA64" i="30"/>
  <c r="V64" i="30"/>
  <c r="AY64" i="30" s="1"/>
  <c r="W64" i="30"/>
  <c r="R64" i="30"/>
  <c r="U64" i="30"/>
  <c r="AA67" i="30"/>
  <c r="P67" i="30"/>
  <c r="R67" i="30"/>
  <c r="W67" i="30"/>
  <c r="Q67" i="30"/>
  <c r="BA67" i="30" s="1"/>
  <c r="BB67" i="30" s="1"/>
  <c r="Y67" i="30"/>
  <c r="AB67" i="30"/>
  <c r="V67" i="30"/>
  <c r="AY67" i="30" s="1"/>
  <c r="AE67" i="30" a="1"/>
  <c r="AE67" i="30" s="1"/>
  <c r="Z21" i="30"/>
  <c r="AZ21" i="30" s="1"/>
  <c r="P21" i="30"/>
  <c r="Y21" i="30"/>
  <c r="S21" i="30"/>
  <c r="U21" i="30"/>
  <c r="R21" i="30"/>
  <c r="AA21" i="30"/>
  <c r="Q8" i="30"/>
  <c r="BA8" i="30" s="1"/>
  <c r="R8" i="30"/>
  <c r="Y29" i="30"/>
  <c r="S29" i="30"/>
  <c r="AA29" i="30"/>
  <c r="AB29" i="30"/>
  <c r="N106" i="30"/>
  <c r="AB106" i="30"/>
  <c r="W106" i="30"/>
  <c r="Y106" i="30"/>
  <c r="P9" i="30"/>
  <c r="Q72" i="30"/>
  <c r="BA72" i="30" s="1"/>
  <c r="BB72" i="30" s="1"/>
  <c r="P29" i="30"/>
  <c r="M9" i="30"/>
  <c r="S65" i="30"/>
  <c r="AA110" i="30"/>
  <c r="S25" i="30"/>
  <c r="Q121" i="30"/>
  <c r="BA121" i="30" s="1"/>
  <c r="BB121" i="30" s="1"/>
  <c r="Y27" i="30"/>
  <c r="U27" i="30"/>
  <c r="W65" i="30"/>
  <c r="S61" i="30"/>
  <c r="Q110" i="30"/>
  <c r="BA110" i="30" s="1"/>
  <c r="P121" i="30"/>
  <c r="M106" i="30"/>
  <c r="M100" i="30"/>
  <c r="AE72" i="30" a="1"/>
  <c r="AE72" i="30" s="1"/>
  <c r="Z72" i="30"/>
  <c r="AZ72" i="30" s="1"/>
  <c r="AA35" i="30"/>
  <c r="Q35" i="30"/>
  <c r="BA35" i="30" s="1"/>
  <c r="BB35" i="30" s="1"/>
  <c r="Z35" i="30"/>
  <c r="AZ35" i="30" s="1"/>
  <c r="AE35" i="30" a="1"/>
  <c r="AE35" i="30" s="1"/>
  <c r="P35" i="30"/>
  <c r="W35" i="30"/>
  <c r="U35" i="30"/>
  <c r="F93" i="30"/>
  <c r="G93" i="30" s="1"/>
  <c r="AE93" i="30" s="1" a="1"/>
  <c r="AE93" i="30" s="1"/>
  <c r="AD93" i="30" s="1"/>
  <c r="AC93" i="30" s="1"/>
  <c r="U85" i="30"/>
  <c r="AE85" i="30" a="1"/>
  <c r="AE85" i="30" s="1"/>
  <c r="P66" i="30"/>
  <c r="Y66" i="30"/>
  <c r="V66" i="30"/>
  <c r="AY66" i="30" s="1"/>
  <c r="U66" i="30"/>
  <c r="AE66" i="30" a="1"/>
  <c r="AE66" i="30" s="1"/>
  <c r="W66" i="30"/>
  <c r="S66" i="30"/>
  <c r="AB66" i="30"/>
  <c r="R66" i="30"/>
  <c r="F13" i="30"/>
  <c r="G13" i="30" s="1"/>
  <c r="AH13" i="30"/>
  <c r="F5" i="30"/>
  <c r="G5" i="30" s="1"/>
  <c r="AH5" i="30"/>
  <c r="V9" i="30"/>
  <c r="AY9" i="30" s="1"/>
  <c r="W29" i="30"/>
  <c r="V65" i="30"/>
  <c r="AY65" i="30" s="1"/>
  <c r="U110" i="30"/>
  <c r="R25" i="30"/>
  <c r="Q25" i="30"/>
  <c r="BA25" i="30" s="1"/>
  <c r="BB25" i="30" s="1"/>
  <c r="M25" i="30"/>
  <c r="S27" i="30"/>
  <c r="V27" i="30"/>
  <c r="AY27" i="30" s="1"/>
  <c r="Z65" i="30"/>
  <c r="AZ65" i="30" s="1"/>
  <c r="AB61" i="30"/>
  <c r="U61" i="30"/>
  <c r="S110" i="30"/>
  <c r="N100" i="30"/>
  <c r="AB72" i="30"/>
  <c r="Z106" i="30"/>
  <c r="AZ106" i="30" s="1"/>
  <c r="U58" i="30"/>
  <c r="A30" i="30"/>
  <c r="D30" i="30"/>
  <c r="L30" i="30"/>
  <c r="N30" i="30"/>
  <c r="AU29" i="30"/>
  <c r="U65" i="30"/>
  <c r="N25" i="30"/>
  <c r="Z27" i="30"/>
  <c r="AZ27" i="30" s="1"/>
  <c r="AA65" i="30"/>
  <c r="AU61" i="30"/>
  <c r="W61" i="30"/>
  <c r="P110" i="30"/>
  <c r="AA72" i="30"/>
  <c r="L18" i="30"/>
  <c r="N18" i="30"/>
  <c r="M18" i="30"/>
  <c r="AU23" i="30"/>
  <c r="S23" i="30"/>
  <c r="N46" i="30"/>
  <c r="L46" i="30"/>
  <c r="AA80" i="30"/>
  <c r="R80" i="30"/>
  <c r="P80" i="30"/>
  <c r="Y80" i="30"/>
  <c r="W77" i="30"/>
  <c r="U77" i="30"/>
  <c r="V77" i="30"/>
  <c r="AY77" i="30" s="1"/>
  <c r="Q77" i="30"/>
  <c r="BA77" i="30" s="1"/>
  <c r="R77" i="30"/>
  <c r="Z77" i="30"/>
  <c r="AZ77" i="30" s="1"/>
  <c r="W56" i="30"/>
  <c r="U56" i="30"/>
  <c r="AH48" i="30"/>
  <c r="F48" i="30"/>
  <c r="G48" i="30" s="1"/>
  <c r="F40" i="30"/>
  <c r="G40" i="30" s="1"/>
  <c r="AH32" i="30"/>
  <c r="AE25" i="30" a="1"/>
  <c r="AE25" i="30" s="1"/>
  <c r="P25" i="30"/>
  <c r="P18" i="30"/>
  <c r="AE18" i="30" a="1"/>
  <c r="AE18" i="30" s="1"/>
  <c r="V18" i="30"/>
  <c r="AY18" i="30" s="1"/>
  <c r="AU18" i="30"/>
  <c r="U18" i="30"/>
  <c r="AB18" i="30"/>
  <c r="A3" i="30"/>
  <c r="D3" i="30"/>
  <c r="AB75" i="30"/>
  <c r="W75" i="30"/>
  <c r="Z75" i="30"/>
  <c r="AZ75" i="30" s="1"/>
  <c r="L60" i="30"/>
  <c r="M60" i="30"/>
  <c r="AG60" i="30" s="1"/>
  <c r="M52" i="30"/>
  <c r="N52" i="30"/>
  <c r="L52" i="30"/>
  <c r="L37" i="30"/>
  <c r="N37" i="30"/>
  <c r="M29" i="30"/>
  <c r="AG29" i="30" s="1"/>
  <c r="L29" i="30"/>
  <c r="N21" i="30"/>
  <c r="L21" i="30"/>
  <c r="M21" i="30"/>
  <c r="L58" i="30"/>
  <c r="AB58" i="30"/>
  <c r="V58" i="30"/>
  <c r="AY58" i="30" s="1"/>
  <c r="BB58" i="30" s="1"/>
  <c r="M58" i="30"/>
  <c r="AG58" i="30" s="1"/>
  <c r="Y58" i="30"/>
  <c r="W58" i="30"/>
  <c r="Q29" i="30"/>
  <c r="BA29" i="30" s="1"/>
  <c r="Y65" i="30"/>
  <c r="V25" i="30"/>
  <c r="AY25" i="30" s="1"/>
  <c r="AA27" i="30"/>
  <c r="P65" i="30"/>
  <c r="P61" i="30"/>
  <c r="V61" i="30"/>
  <c r="AY61" i="30" s="1"/>
  <c r="V110" i="30"/>
  <c r="AY110" i="30" s="1"/>
  <c r="BB110" i="30" s="1"/>
  <c r="M129" i="30"/>
  <c r="U106" i="30"/>
  <c r="R72" i="30"/>
  <c r="L129" i="30"/>
  <c r="N53" i="30"/>
  <c r="L53" i="30"/>
  <c r="F90" i="30"/>
  <c r="G90" i="30" s="1"/>
  <c r="V90" i="30" s="1"/>
  <c r="AY90" i="30" s="1"/>
  <c r="U82" i="30"/>
  <c r="Z82" i="30"/>
  <c r="AZ82" i="30" s="1"/>
  <c r="AE82" i="30" a="1"/>
  <c r="AE82" i="30" s="1"/>
  <c r="W82" i="30"/>
  <c r="R82" i="30"/>
  <c r="S82" i="30"/>
  <c r="P82" i="30"/>
  <c r="Y63" i="30"/>
  <c r="AA63" i="30"/>
  <c r="V63" i="30"/>
  <c r="AY63" i="30" s="1"/>
  <c r="Z63" i="30"/>
  <c r="AZ63" i="30" s="1"/>
  <c r="S63" i="30"/>
  <c r="W63" i="30"/>
  <c r="R63" i="30"/>
  <c r="U63" i="30"/>
  <c r="AU63" i="30"/>
  <c r="AV87" i="30" s="1"/>
  <c r="AB63" i="30"/>
  <c r="Y17" i="30"/>
  <c r="AU17" i="30"/>
  <c r="AB17" i="30"/>
  <c r="R17" i="30"/>
  <c r="W17" i="30"/>
  <c r="Q17" i="30"/>
  <c r="BA17" i="30" s="1"/>
  <c r="AA17" i="30"/>
  <c r="V17" i="30"/>
  <c r="AY17" i="30" s="1"/>
  <c r="S17" i="30"/>
  <c r="Z17" i="30"/>
  <c r="AZ17" i="30" s="1"/>
  <c r="F10" i="30"/>
  <c r="G10" i="30" s="1"/>
  <c r="V36" i="30"/>
  <c r="AY36" i="30" s="1"/>
  <c r="N36" i="30"/>
  <c r="M36" i="30"/>
  <c r="L36" i="30"/>
  <c r="AB28" i="30"/>
  <c r="M28" i="30"/>
  <c r="AG28" i="30" s="1"/>
  <c r="V28" i="30"/>
  <c r="AY28" i="30" s="1"/>
  <c r="N28" i="30"/>
  <c r="M17" i="30"/>
  <c r="AG17" i="30" s="1"/>
  <c r="L17" i="30"/>
  <c r="R29" i="30"/>
  <c r="Y110" i="30"/>
  <c r="R121" i="30"/>
  <c r="Z61" i="30"/>
  <c r="AZ61" i="30" s="1"/>
  <c r="R100" i="30"/>
  <c r="Y72" i="30"/>
  <c r="V106" i="30"/>
  <c r="AY106" i="30" s="1"/>
  <c r="S72" i="30"/>
  <c r="N58" i="30"/>
  <c r="AA2" i="30"/>
  <c r="Q2" i="30"/>
  <c r="BA2" i="30" s="1"/>
  <c r="BB2" i="30" s="1"/>
  <c r="M34" i="30"/>
  <c r="L34" i="30"/>
  <c r="N34" i="30"/>
  <c r="R78" i="30"/>
  <c r="AA78" i="30"/>
  <c r="Y78" i="30"/>
  <c r="AB24" i="30"/>
  <c r="Y24" i="30"/>
  <c r="P24" i="30"/>
  <c r="R24" i="30"/>
  <c r="W24" i="30"/>
  <c r="AE24" i="30" a="1"/>
  <c r="AE24" i="30" s="1"/>
  <c r="Z24" i="30"/>
  <c r="AZ24" i="30" s="1"/>
  <c r="AA24" i="30"/>
  <c r="AU24" i="30"/>
  <c r="S24" i="30"/>
  <c r="P87" i="30"/>
  <c r="V87" i="30"/>
  <c r="AY87" i="30" s="1"/>
  <c r="N50" i="30"/>
  <c r="P50" i="30"/>
  <c r="S50" i="30"/>
  <c r="L50" i="30"/>
  <c r="Q50" i="30"/>
  <c r="BA50" i="30" s="1"/>
  <c r="BB50" i="30" s="1"/>
  <c r="L35" i="30"/>
  <c r="N35" i="30"/>
  <c r="M35" i="30"/>
  <c r="L4" i="30"/>
  <c r="N4" i="30"/>
  <c r="F3" i="30"/>
  <c r="G3" i="30" s="1"/>
  <c r="P56" i="30"/>
  <c r="D19" i="30"/>
  <c r="Q51" i="31"/>
  <c r="BA51" i="31" s="1"/>
  <c r="Y51" i="31"/>
  <c r="Z51" i="31"/>
  <c r="AZ51" i="31" s="1"/>
  <c r="P51" i="31"/>
  <c r="AU51" i="31"/>
  <c r="V51" i="31"/>
  <c r="AY51" i="31" s="1"/>
  <c r="AB51" i="31"/>
  <c r="AA51" i="31"/>
  <c r="S51" i="31"/>
  <c r="U51" i="31"/>
  <c r="R51" i="31"/>
  <c r="W51" i="31"/>
  <c r="U79" i="31"/>
  <c r="Q79" i="31"/>
  <c r="BA79" i="31" s="1"/>
  <c r="BB79" i="31" s="1"/>
  <c r="P79" i="31"/>
  <c r="S79" i="31"/>
  <c r="R79" i="31"/>
  <c r="Z79" i="31"/>
  <c r="AZ79" i="31" s="1"/>
  <c r="AA79" i="31"/>
  <c r="Y79" i="31"/>
  <c r="AE79" i="31" a="1"/>
  <c r="AE79" i="31" s="1"/>
  <c r="V79" i="31"/>
  <c r="AY79" i="31" s="1"/>
  <c r="AB79" i="31"/>
  <c r="W79" i="31"/>
  <c r="AU25" i="31"/>
  <c r="S25" i="31"/>
  <c r="Z25" i="31"/>
  <c r="AZ25" i="31" s="1"/>
  <c r="Q25" i="31"/>
  <c r="BA25" i="31" s="1"/>
  <c r="P25" i="31"/>
  <c r="Y25" i="31"/>
  <c r="AA25" i="31"/>
  <c r="W25" i="31"/>
  <c r="AB25" i="31"/>
  <c r="V25" i="31"/>
  <c r="AY25" i="31" s="1"/>
  <c r="R25" i="31"/>
  <c r="U25" i="31"/>
  <c r="W3" i="31"/>
  <c r="S3" i="31"/>
  <c r="R3" i="31"/>
  <c r="Z3" i="31"/>
  <c r="AZ3" i="31" s="1"/>
  <c r="V3" i="31"/>
  <c r="AY3" i="31" s="1"/>
  <c r="Y3" i="31"/>
  <c r="AA3" i="31"/>
  <c r="AB3" i="31"/>
  <c r="P3" i="31"/>
  <c r="Q3" i="31"/>
  <c r="BA3" i="31" s="1"/>
  <c r="AU3" i="31"/>
  <c r="AV116" i="31" s="1"/>
  <c r="U3" i="31"/>
  <c r="AS118" i="31"/>
  <c r="AF118" i="31" s="1"/>
  <c r="Q118" i="31"/>
  <c r="BA118" i="31" s="1"/>
  <c r="M105" i="31"/>
  <c r="L105" i="31"/>
  <c r="S59" i="31"/>
  <c r="AB59" i="31"/>
  <c r="S94" i="31"/>
  <c r="Q97" i="31"/>
  <c r="BA97" i="31" s="1"/>
  <c r="BB97" i="31" s="1"/>
  <c r="M121" i="31"/>
  <c r="Z105" i="31"/>
  <c r="AZ105" i="31" s="1"/>
  <c r="Y62" i="31"/>
  <c r="AE62" i="31" a="1"/>
  <c r="AE62" i="31" s="1"/>
  <c r="AB62" i="31"/>
  <c r="R62" i="31"/>
  <c r="V62" i="31"/>
  <c r="AY62" i="31" s="1"/>
  <c r="AA62" i="31"/>
  <c r="W62" i="31"/>
  <c r="Q62" i="31"/>
  <c r="BA62" i="31" s="1"/>
  <c r="BB62" i="31" s="1"/>
  <c r="U62" i="31"/>
  <c r="P62" i="31"/>
  <c r="S62" i="31"/>
  <c r="S45" i="31"/>
  <c r="Z45" i="31"/>
  <c r="AZ45" i="31" s="1"/>
  <c r="AA45" i="31"/>
  <c r="R45" i="31"/>
  <c r="Q45" i="31"/>
  <c r="BA45" i="31" s="1"/>
  <c r="BB45" i="31" s="1"/>
  <c r="P45" i="31"/>
  <c r="W45" i="31"/>
  <c r="Y45" i="31"/>
  <c r="AE45" i="31" a="1"/>
  <c r="AE45" i="31" s="1"/>
  <c r="U45" i="31"/>
  <c r="V45" i="31"/>
  <c r="AY45" i="31" s="1"/>
  <c r="AB45" i="31"/>
  <c r="Y56" i="31"/>
  <c r="N56" i="31"/>
  <c r="L56" i="31"/>
  <c r="M56" i="31"/>
  <c r="AG56" i="31" s="1"/>
  <c r="D63" i="31"/>
  <c r="A63" i="31"/>
  <c r="F9" i="31"/>
  <c r="G9" i="31" s="1"/>
  <c r="R122" i="31"/>
  <c r="N122" i="31"/>
  <c r="M122" i="31"/>
  <c r="Q122" i="31"/>
  <c r="BA122" i="31" s="1"/>
  <c r="BB122" i="31" s="1"/>
  <c r="S122" i="31"/>
  <c r="L122" i="31"/>
  <c r="V122" i="31"/>
  <c r="AY122" i="31" s="1"/>
  <c r="N82" i="31"/>
  <c r="M82" i="31"/>
  <c r="N51" i="31"/>
  <c r="L51" i="31"/>
  <c r="M51" i="31"/>
  <c r="AG51" i="31" s="1"/>
  <c r="L36" i="31"/>
  <c r="Y36" i="31"/>
  <c r="U36" i="31"/>
  <c r="V36" i="31"/>
  <c r="AY36" i="31" s="1"/>
  <c r="AA36" i="31"/>
  <c r="V121" i="31"/>
  <c r="AY121" i="31" s="1"/>
  <c r="N121" i="31"/>
  <c r="L121" i="31"/>
  <c r="U121" i="31"/>
  <c r="W121" i="31"/>
  <c r="U59" i="31"/>
  <c r="AE59" i="31" a="1"/>
  <c r="AE59" i="31" s="1"/>
  <c r="L81" i="31"/>
  <c r="P13" i="31"/>
  <c r="R97" i="31"/>
  <c r="Y13" i="31"/>
  <c r="N49" i="31"/>
  <c r="V49" i="31"/>
  <c r="AY49" i="31" s="1"/>
  <c r="M49" i="31"/>
  <c r="D53" i="31"/>
  <c r="A53" i="31"/>
  <c r="N114" i="31"/>
  <c r="Z114" i="31"/>
  <c r="AZ114" i="31" s="1"/>
  <c r="M114" i="31"/>
  <c r="L114" i="31"/>
  <c r="F117" i="31"/>
  <c r="G117" i="31" s="1"/>
  <c r="F109" i="31"/>
  <c r="G109" i="31" s="1"/>
  <c r="AS101" i="31"/>
  <c r="AF101" i="31" s="1"/>
  <c r="U101" i="31"/>
  <c r="V101" i="31"/>
  <c r="AY101" i="31" s="1"/>
  <c r="AB101" i="31"/>
  <c r="W101" i="31"/>
  <c r="S93" i="31"/>
  <c r="Y93" i="31"/>
  <c r="U93" i="31"/>
  <c r="AB93" i="31"/>
  <c r="P93" i="31"/>
  <c r="AA93" i="31"/>
  <c r="Z93" i="31"/>
  <c r="AZ93" i="31" s="1"/>
  <c r="W93" i="31"/>
  <c r="V93" i="31"/>
  <c r="AY93" i="31" s="1"/>
  <c r="N96" i="31"/>
  <c r="L96" i="31"/>
  <c r="M96" i="31"/>
  <c r="M88" i="31"/>
  <c r="L88" i="31"/>
  <c r="N88" i="31"/>
  <c r="M57" i="31"/>
  <c r="AG57" i="31" s="1"/>
  <c r="L57" i="31"/>
  <c r="L12" i="31"/>
  <c r="N12" i="31"/>
  <c r="M12" i="31"/>
  <c r="L4" i="31"/>
  <c r="Z4" i="31"/>
  <c r="AZ4" i="31" s="1"/>
  <c r="M4" i="31"/>
  <c r="AG4" i="31" s="1"/>
  <c r="N4" i="31"/>
  <c r="U4" i="31"/>
  <c r="Y4" i="31"/>
  <c r="AB4" i="31"/>
  <c r="AA4" i="31"/>
  <c r="V4" i="31"/>
  <c r="AY4" i="31" s="1"/>
  <c r="Q59" i="31"/>
  <c r="BA59" i="31" s="1"/>
  <c r="BB59" i="31" s="1"/>
  <c r="P59" i="31"/>
  <c r="Q43" i="31"/>
  <c r="BA43" i="31" s="1"/>
  <c r="P43" i="31"/>
  <c r="Y43" i="31"/>
  <c r="W43" i="31"/>
  <c r="U43" i="31"/>
  <c r="AE43" i="31" a="1"/>
  <c r="AE43" i="31" s="1"/>
  <c r="AU43" i="31"/>
  <c r="V43" i="31"/>
  <c r="AY43" i="31" s="1"/>
  <c r="AB43" i="31"/>
  <c r="AA43" i="31"/>
  <c r="R43" i="31"/>
  <c r="D76" i="31"/>
  <c r="A76" i="31"/>
  <c r="U70" i="31"/>
  <c r="AB70" i="31"/>
  <c r="Q70" i="31"/>
  <c r="BA70" i="31" s="1"/>
  <c r="AS70" i="31"/>
  <c r="AF70" i="31" s="1"/>
  <c r="AA70" i="31"/>
  <c r="P70" i="31"/>
  <c r="Z70" i="31"/>
  <c r="AZ70" i="31" s="1"/>
  <c r="V70" i="31"/>
  <c r="AY70" i="31" s="1"/>
  <c r="R70" i="31"/>
  <c r="Z83" i="31"/>
  <c r="AZ83" i="31" s="1"/>
  <c r="U83" i="31"/>
  <c r="AH44" i="31"/>
  <c r="F44" i="31"/>
  <c r="G44" i="31" s="1"/>
  <c r="F37" i="31"/>
  <c r="G37" i="31" s="1"/>
  <c r="AH37" i="31"/>
  <c r="AH29" i="31"/>
  <c r="F29" i="31"/>
  <c r="G29" i="31" s="1"/>
  <c r="N103" i="31"/>
  <c r="Z103" i="31"/>
  <c r="AZ103" i="31" s="1"/>
  <c r="Y103" i="31"/>
  <c r="W103" i="31"/>
  <c r="U103" i="31"/>
  <c r="V103" i="31"/>
  <c r="AY103" i="31" s="1"/>
  <c r="AA103" i="31"/>
  <c r="AB103" i="31"/>
  <c r="N95" i="31"/>
  <c r="S95" i="31"/>
  <c r="M26" i="31"/>
  <c r="N26" i="31"/>
  <c r="Z19" i="31"/>
  <c r="AZ19" i="31" s="1"/>
  <c r="V19" i="31"/>
  <c r="AY19" i="31" s="1"/>
  <c r="AB19" i="31"/>
  <c r="AA19" i="31"/>
  <c r="V89" i="31"/>
  <c r="AY89" i="31" s="1"/>
  <c r="AA89" i="31"/>
  <c r="AB89" i="31"/>
  <c r="U89" i="31"/>
  <c r="Y89" i="31"/>
  <c r="W89" i="31"/>
  <c r="D51" i="31"/>
  <c r="W59" i="31"/>
  <c r="Y59" i="31"/>
  <c r="L89" i="31"/>
  <c r="D108" i="31"/>
  <c r="V12" i="31"/>
  <c r="AY12" i="31" s="1"/>
  <c r="AE12" i="31" a="1"/>
  <c r="AE12" i="31" s="1"/>
  <c r="AB12" i="31"/>
  <c r="R12" i="31"/>
  <c r="U12" i="31"/>
  <c r="AA12" i="31"/>
  <c r="AU12" i="31"/>
  <c r="Q12" i="31"/>
  <c r="BA12" i="31" s="1"/>
  <c r="BB12" i="31" s="1"/>
  <c r="W12" i="31"/>
  <c r="Z12" i="31"/>
  <c r="AZ12" i="31" s="1"/>
  <c r="S12" i="31"/>
  <c r="Y12" i="31"/>
  <c r="U6" i="31"/>
  <c r="Q6" i="31"/>
  <c r="BA6" i="31" s="1"/>
  <c r="AB6" i="31"/>
  <c r="L11" i="31"/>
  <c r="N11" i="31"/>
  <c r="M11" i="31"/>
  <c r="M32" i="31"/>
  <c r="L32" i="31"/>
  <c r="S32" i="31"/>
  <c r="Q32" i="31"/>
  <c r="BA32" i="31" s="1"/>
  <c r="BB32" i="31" s="1"/>
  <c r="V32" i="31"/>
  <c r="AY32" i="31" s="1"/>
  <c r="P32" i="31"/>
  <c r="R32" i="31"/>
  <c r="N32" i="31"/>
  <c r="AS105" i="31"/>
  <c r="AF105" i="31" s="1"/>
  <c r="AB105" i="31"/>
  <c r="U105" i="31"/>
  <c r="V105" i="31"/>
  <c r="AY105" i="31" s="1"/>
  <c r="BB105" i="31" s="1"/>
  <c r="AA105" i="31"/>
  <c r="P105" i="31"/>
  <c r="R105" i="31"/>
  <c r="AA59" i="31"/>
  <c r="N89" i="31"/>
  <c r="Z89" i="31"/>
  <c r="AZ89" i="31" s="1"/>
  <c r="AB116" i="31"/>
  <c r="Z116" i="31"/>
  <c r="AZ116" i="31" s="1"/>
  <c r="AS116" i="31"/>
  <c r="AF116" i="31" s="1"/>
  <c r="R116" i="31"/>
  <c r="S116" i="31"/>
  <c r="AA116" i="31"/>
  <c r="Q116" i="31"/>
  <c r="BA116" i="31" s="1"/>
  <c r="Y116" i="31"/>
  <c r="W116" i="31"/>
  <c r="P116" i="31"/>
  <c r="N105" i="31"/>
  <c r="R65" i="31"/>
  <c r="AB65" i="31"/>
  <c r="AU46" i="31"/>
  <c r="P46" i="31"/>
  <c r="Q46" i="31"/>
  <c r="BA46" i="31" s="1"/>
  <c r="BB46" i="31" s="1"/>
  <c r="N46" i="31"/>
  <c r="L46" i="31"/>
  <c r="M46" i="31"/>
  <c r="Z39" i="31"/>
  <c r="AZ39" i="31" s="1"/>
  <c r="AB39" i="31"/>
  <c r="W39" i="31"/>
  <c r="M39" i="31"/>
  <c r="N39" i="31"/>
  <c r="V39" i="31"/>
  <c r="AY39" i="31" s="1"/>
  <c r="U39" i="31"/>
  <c r="L39" i="31"/>
  <c r="AA39" i="31"/>
  <c r="M17" i="31"/>
  <c r="L17" i="31"/>
  <c r="W13" i="31"/>
  <c r="AE13" i="31" a="1"/>
  <c r="AE13" i="31" s="1"/>
  <c r="Z13" i="31"/>
  <c r="AZ13" i="31" s="1"/>
  <c r="U13" i="31"/>
  <c r="AB13" i="31"/>
  <c r="R13" i="31"/>
  <c r="AA13" i="31"/>
  <c r="Q13" i="31"/>
  <c r="BA13" i="31" s="1"/>
  <c r="BB13" i="31" s="1"/>
  <c r="AU13" i="31"/>
  <c r="AE94" i="31" a="1"/>
  <c r="AE94" i="31" s="1"/>
  <c r="V94" i="31"/>
  <c r="AY94" i="31" s="1"/>
  <c r="R59" i="31"/>
  <c r="M89" i="31"/>
  <c r="Z121" i="31"/>
  <c r="AZ121" i="31" s="1"/>
  <c r="D111" i="31"/>
  <c r="W105" i="31"/>
  <c r="AS84" i="31"/>
  <c r="AF84" i="31" s="1"/>
  <c r="Y84" i="31"/>
  <c r="W84" i="31"/>
  <c r="V84" i="31"/>
  <c r="AY84" i="31" s="1"/>
  <c r="S84" i="31"/>
  <c r="AA84" i="31"/>
  <c r="AB84" i="31"/>
  <c r="U84" i="31"/>
  <c r="Z84" i="31"/>
  <c r="AZ84" i="31" s="1"/>
  <c r="P84" i="31"/>
  <c r="AS73" i="31"/>
  <c r="AF73" i="31" s="1"/>
  <c r="S73" i="31"/>
  <c r="P73" i="31"/>
  <c r="AA73" i="31"/>
  <c r="Q73" i="31"/>
  <c r="BA73" i="31" s="1"/>
  <c r="AB73" i="31"/>
  <c r="Z73" i="31"/>
  <c r="AZ73" i="31" s="1"/>
  <c r="V73" i="31"/>
  <c r="AY73" i="31" s="1"/>
  <c r="U73" i="31"/>
  <c r="R73" i="31"/>
  <c r="N108" i="31"/>
  <c r="M108" i="31"/>
  <c r="V108" i="31"/>
  <c r="AY108" i="31" s="1"/>
  <c r="L108" i="31"/>
  <c r="S108" i="31"/>
  <c r="Q108" i="31"/>
  <c r="BA108" i="31" s="1"/>
  <c r="BB108" i="31" s="1"/>
  <c r="R108" i="31"/>
  <c r="P108" i="31"/>
  <c r="AA53" i="31"/>
  <c r="Z53" i="31"/>
  <c r="AZ53" i="31" s="1"/>
  <c r="N53" i="31"/>
  <c r="Y53" i="31"/>
  <c r="L53" i="31"/>
  <c r="V53" i="31"/>
  <c r="AY53" i="31" s="1"/>
  <c r="N97" i="31"/>
  <c r="L97" i="31"/>
  <c r="M97" i="31"/>
  <c r="AU59" i="31"/>
  <c r="AV65" i="31" s="1"/>
  <c r="AB121" i="31"/>
  <c r="Y105" i="31"/>
  <c r="Y31" i="31"/>
  <c r="W31" i="31"/>
  <c r="AE31" i="31" a="1"/>
  <c r="AE31" i="31" s="1"/>
  <c r="AU31" i="31"/>
  <c r="AV24" i="31" s="1"/>
  <c r="U31" i="31"/>
  <c r="V31" i="31"/>
  <c r="AY31" i="31" s="1"/>
  <c r="S31" i="31"/>
  <c r="AB31" i="31"/>
  <c r="Q31" i="31"/>
  <c r="BA31" i="31" s="1"/>
  <c r="BB31" i="31" s="1"/>
  <c r="R31" i="31"/>
  <c r="P31" i="31"/>
  <c r="Z31" i="31"/>
  <c r="AZ31" i="31" s="1"/>
  <c r="Q8" i="31"/>
  <c r="BA8" i="31" s="1"/>
  <c r="R17" i="31"/>
  <c r="S17" i="31"/>
  <c r="AA17" i="31"/>
  <c r="AE17" i="31" a="1"/>
  <c r="AE17" i="31" s="1"/>
  <c r="U17" i="31"/>
  <c r="P17" i="31"/>
  <c r="F88" i="31"/>
  <c r="G88" i="31" s="1"/>
  <c r="F80" i="31"/>
  <c r="G80" i="31" s="1"/>
  <c r="D80" i="31"/>
  <c r="M75" i="31"/>
  <c r="N75" i="31"/>
  <c r="N67" i="31"/>
  <c r="M67" i="31"/>
  <c r="L67" i="31"/>
  <c r="W67" i="31"/>
  <c r="Y67" i="31"/>
  <c r="V67" i="31"/>
  <c r="AY67" i="31" s="1"/>
  <c r="U67" i="31"/>
  <c r="AB67" i="31"/>
  <c r="R60" i="31"/>
  <c r="V60" i="31"/>
  <c r="AY60" i="31" s="1"/>
  <c r="Q60" i="31"/>
  <c r="BA60" i="31" s="1"/>
  <c r="BB60" i="31" s="1"/>
  <c r="S60" i="31"/>
  <c r="N60" i="31"/>
  <c r="L60" i="31"/>
  <c r="P60" i="31"/>
  <c r="M60" i="31"/>
  <c r="V95" i="31"/>
  <c r="AY95" i="31" s="1"/>
  <c r="U55" i="31"/>
  <c r="F26" i="31"/>
  <c r="G26" i="31" s="1"/>
  <c r="N24" i="31"/>
  <c r="V128" i="31"/>
  <c r="AY128" i="31" s="1"/>
  <c r="D10" i="31"/>
  <c r="AE41" i="32" a="1"/>
  <c r="AE41" i="32" s="1"/>
  <c r="AU41" i="32"/>
  <c r="R41" i="32"/>
  <c r="P41" i="32"/>
  <c r="Y41" i="32"/>
  <c r="Z41" i="32"/>
  <c r="AZ41" i="32" s="1"/>
  <c r="AB41" i="32"/>
  <c r="V41" i="32"/>
  <c r="AY41" i="32" s="1"/>
  <c r="U41" i="32"/>
  <c r="S41" i="32"/>
  <c r="AA41" i="32"/>
  <c r="W41" i="32"/>
  <c r="Q41" i="32"/>
  <c r="BA41" i="32" s="1"/>
  <c r="BB41" i="32" s="1"/>
  <c r="W46" i="32"/>
  <c r="Q46" i="32"/>
  <c r="BA46" i="32" s="1"/>
  <c r="S46" i="32"/>
  <c r="Z46" i="32"/>
  <c r="AZ46" i="32" s="1"/>
  <c r="AA46" i="32"/>
  <c r="P46" i="32"/>
  <c r="V46" i="32"/>
  <c r="AY46" i="32" s="1"/>
  <c r="R46" i="32"/>
  <c r="Y46" i="32"/>
  <c r="AU46" i="32"/>
  <c r="AV42" i="32" s="1"/>
  <c r="AA53" i="32"/>
  <c r="V53" i="32"/>
  <c r="AY53" i="32" s="1"/>
  <c r="S53" i="32"/>
  <c r="AE53" i="32" a="1"/>
  <c r="AE53" i="32" s="1"/>
  <c r="R53" i="32"/>
  <c r="AU53" i="32"/>
  <c r="Z53" i="32"/>
  <c r="AZ53" i="32" s="1"/>
  <c r="AB53" i="32"/>
  <c r="P53" i="32"/>
  <c r="Q53" i="32"/>
  <c r="BA53" i="32" s="1"/>
  <c r="BB53" i="32" s="1"/>
  <c r="W53" i="32"/>
  <c r="U53" i="32"/>
  <c r="Y53" i="32"/>
  <c r="Q96" i="32"/>
  <c r="BA96" i="32" s="1"/>
  <c r="P96" i="32"/>
  <c r="AB96" i="32"/>
  <c r="V96" i="32"/>
  <c r="AY96" i="32" s="1"/>
  <c r="S96" i="32"/>
  <c r="AA96" i="32"/>
  <c r="Y96" i="32"/>
  <c r="R96" i="32"/>
  <c r="U96" i="32"/>
  <c r="M38" i="32"/>
  <c r="S50" i="32"/>
  <c r="Y97" i="32"/>
  <c r="AU15" i="32"/>
  <c r="AV53" i="32" s="1"/>
  <c r="W4" i="32"/>
  <c r="V4" i="32"/>
  <c r="AY4" i="32" s="1"/>
  <c r="M6" i="32"/>
  <c r="N6" i="32"/>
  <c r="S104" i="32"/>
  <c r="L104" i="32"/>
  <c r="M104" i="32"/>
  <c r="L53" i="32"/>
  <c r="N53" i="32"/>
  <c r="M47" i="32"/>
  <c r="AG47" i="32" s="1"/>
  <c r="L47" i="32"/>
  <c r="N47" i="32"/>
  <c r="L68" i="32"/>
  <c r="N68" i="32"/>
  <c r="M68" i="32"/>
  <c r="Q38" i="32"/>
  <c r="BA38" i="32" s="1"/>
  <c r="BB38" i="32" s="1"/>
  <c r="AB31" i="32"/>
  <c r="Y29" i="32"/>
  <c r="V29" i="32"/>
  <c r="AY29" i="32" s="1"/>
  <c r="BB29" i="32" s="1"/>
  <c r="S29" i="32"/>
  <c r="W29" i="32"/>
  <c r="V71" i="32"/>
  <c r="AY71" i="32" s="1"/>
  <c r="S71" i="32"/>
  <c r="R71" i="32"/>
  <c r="L71" i="32"/>
  <c r="N71" i="32"/>
  <c r="Q71" i="32"/>
  <c r="BA71" i="32" s="1"/>
  <c r="M71" i="32"/>
  <c r="Y73" i="32"/>
  <c r="U73" i="32"/>
  <c r="AA73" i="32"/>
  <c r="AE73" i="32" a="1"/>
  <c r="AE73" i="32" s="1"/>
  <c r="AB73" i="32"/>
  <c r="W73" i="32"/>
  <c r="P73" i="32"/>
  <c r="AA117" i="32"/>
  <c r="Q117" i="32"/>
  <c r="BA117" i="32" s="1"/>
  <c r="BB117" i="32" s="1"/>
  <c r="W117" i="32"/>
  <c r="Z117" i="32"/>
  <c r="AZ117" i="32" s="1"/>
  <c r="U117" i="32"/>
  <c r="P117" i="32"/>
  <c r="Y117" i="32"/>
  <c r="AB117" i="32"/>
  <c r="V117" i="32"/>
  <c r="AY117" i="32" s="1"/>
  <c r="R117" i="32"/>
  <c r="AE117" i="32" a="1"/>
  <c r="AE117" i="32" s="1"/>
  <c r="F81" i="32"/>
  <c r="G81" i="32" s="1"/>
  <c r="N126" i="32"/>
  <c r="L126" i="32"/>
  <c r="M126" i="32"/>
  <c r="M60" i="32"/>
  <c r="AG60" i="32" s="1"/>
  <c r="L60" i="32"/>
  <c r="N60" i="32"/>
  <c r="S38" i="32"/>
  <c r="AS107" i="32"/>
  <c r="AF107" i="32" s="1"/>
  <c r="Z107" i="32"/>
  <c r="AZ107" i="32" s="1"/>
  <c r="S107" i="32"/>
  <c r="Y107" i="32"/>
  <c r="R107" i="32"/>
  <c r="U107" i="32"/>
  <c r="AB107" i="32"/>
  <c r="P107" i="32"/>
  <c r="Q107" i="32"/>
  <c r="BA107" i="32" s="1"/>
  <c r="V107" i="32"/>
  <c r="AY107" i="32" s="1"/>
  <c r="BB107" i="32" s="1"/>
  <c r="AA107" i="32"/>
  <c r="N97" i="32"/>
  <c r="D19" i="32"/>
  <c r="A19" i="32"/>
  <c r="M67" i="32"/>
  <c r="V67" i="32"/>
  <c r="AY67" i="32" s="1"/>
  <c r="R67" i="32"/>
  <c r="L67" i="32"/>
  <c r="N98" i="32"/>
  <c r="M98" i="32"/>
  <c r="S98" i="32"/>
  <c r="L98" i="32"/>
  <c r="AA100" i="32"/>
  <c r="Q100" i="32"/>
  <c r="BA100" i="32" s="1"/>
  <c r="BB100" i="32" s="1"/>
  <c r="Z100" i="32"/>
  <c r="AZ100" i="32" s="1"/>
  <c r="P100" i="32"/>
  <c r="S100" i="32"/>
  <c r="AE100" i="32" a="1"/>
  <c r="AE100" i="32" s="1"/>
  <c r="V100" i="32"/>
  <c r="AY100" i="32" s="1"/>
  <c r="Y100" i="32"/>
  <c r="U100" i="32"/>
  <c r="S123" i="32"/>
  <c r="AB123" i="32"/>
  <c r="W95" i="32"/>
  <c r="R95" i="32"/>
  <c r="Q95" i="32"/>
  <c r="BA95" i="32" s="1"/>
  <c r="AB95" i="32"/>
  <c r="V95" i="32"/>
  <c r="AY95" i="32" s="1"/>
  <c r="S95" i="32"/>
  <c r="U95" i="32"/>
  <c r="Z95" i="32"/>
  <c r="AZ95" i="32" s="1"/>
  <c r="Y95" i="32"/>
  <c r="L95" i="32"/>
  <c r="M95" i="32"/>
  <c r="N81" i="32"/>
  <c r="L81" i="32"/>
  <c r="M73" i="32"/>
  <c r="N73" i="32"/>
  <c r="Z44" i="32"/>
  <c r="AZ44" i="32" s="1"/>
  <c r="V44" i="32"/>
  <c r="AY44" i="32" s="1"/>
  <c r="U44" i="32"/>
  <c r="AB44" i="32"/>
  <c r="N44" i="32"/>
  <c r="W44" i="32"/>
  <c r="AA44" i="32"/>
  <c r="P50" i="32"/>
  <c r="Y50" i="32"/>
  <c r="V50" i="32"/>
  <c r="AY50" i="32" s="1"/>
  <c r="U50" i="32"/>
  <c r="Z50" i="32"/>
  <c r="AZ50" i="32" s="1"/>
  <c r="L38" i="32"/>
  <c r="AE50" i="32" a="1"/>
  <c r="AE50" i="32" s="1"/>
  <c r="V97" i="32"/>
  <c r="AY97" i="32" s="1"/>
  <c r="AA3" i="32"/>
  <c r="Q3" i="32"/>
  <c r="BA3" i="32" s="1"/>
  <c r="BB3" i="32" s="1"/>
  <c r="U13" i="32"/>
  <c r="AU13" i="32"/>
  <c r="W13" i="32"/>
  <c r="S13" i="32"/>
  <c r="AB13" i="32"/>
  <c r="R13" i="32"/>
  <c r="AA13" i="32"/>
  <c r="Q13" i="32"/>
  <c r="BA13" i="32" s="1"/>
  <c r="P13" i="32"/>
  <c r="D38" i="32"/>
  <c r="A38" i="32"/>
  <c r="A51" i="32"/>
  <c r="D51" i="32"/>
  <c r="S92" i="32"/>
  <c r="Y92" i="32"/>
  <c r="P116" i="32"/>
  <c r="U116" i="32"/>
  <c r="F109" i="32"/>
  <c r="G109" i="32" s="1"/>
  <c r="AE109" i="32" s="1" a="1"/>
  <c r="AE109" i="32" s="1"/>
  <c r="AD109" i="32" s="1"/>
  <c r="AC109" i="32" s="1"/>
  <c r="F101" i="32"/>
  <c r="G101" i="32" s="1"/>
  <c r="M57" i="32"/>
  <c r="N57" i="32"/>
  <c r="N28" i="32"/>
  <c r="M28" i="32"/>
  <c r="AG28" i="32" s="1"/>
  <c r="L28" i="32"/>
  <c r="N20" i="32"/>
  <c r="L20" i="32"/>
  <c r="M20" i="32"/>
  <c r="F74" i="32"/>
  <c r="G74" i="32" s="1"/>
  <c r="L31" i="32"/>
  <c r="N31" i="32"/>
  <c r="M31" i="32"/>
  <c r="AG31" i="32" s="1"/>
  <c r="Z96" i="32"/>
  <c r="AZ96" i="32" s="1"/>
  <c r="R50" i="32"/>
  <c r="U47" i="32"/>
  <c r="AB9" i="32"/>
  <c r="AA9" i="32"/>
  <c r="AE9" i="32" a="1"/>
  <c r="AE9" i="32" s="1"/>
  <c r="U9" i="32"/>
  <c r="W9" i="32"/>
  <c r="AU9" i="32"/>
  <c r="P9" i="32"/>
  <c r="R9" i="32"/>
  <c r="Z9" i="32"/>
  <c r="AZ9" i="32" s="1"/>
  <c r="Q9" i="32"/>
  <c r="BA9" i="32" s="1"/>
  <c r="BB9" i="32" s="1"/>
  <c r="L63" i="32"/>
  <c r="N63" i="32"/>
  <c r="M63" i="32"/>
  <c r="AG63" i="32" s="1"/>
  <c r="AB121" i="32"/>
  <c r="R121" i="32"/>
  <c r="W115" i="32"/>
  <c r="M123" i="32"/>
  <c r="L123" i="32"/>
  <c r="M108" i="32"/>
  <c r="L108" i="32"/>
  <c r="N108" i="32"/>
  <c r="M79" i="32"/>
  <c r="N79" i="32"/>
  <c r="L34" i="32"/>
  <c r="M34" i="32"/>
  <c r="A110" i="32"/>
  <c r="V38" i="32"/>
  <c r="AY38" i="32" s="1"/>
  <c r="AB50" i="32"/>
  <c r="V60" i="32"/>
  <c r="AY60" i="32" s="1"/>
  <c r="W96" i="32"/>
  <c r="M11" i="32"/>
  <c r="AG11" i="32" s="1"/>
  <c r="N11" i="32"/>
  <c r="L11" i="32"/>
  <c r="W31" i="32"/>
  <c r="U31" i="32"/>
  <c r="AU31" i="32"/>
  <c r="AA31" i="32"/>
  <c r="S34" i="32"/>
  <c r="W34" i="32"/>
  <c r="AB34" i="32"/>
  <c r="A45" i="32"/>
  <c r="D45" i="32"/>
  <c r="N74" i="32"/>
  <c r="M74" i="32"/>
  <c r="L74" i="32"/>
  <c r="Y127" i="32"/>
  <c r="P69" i="32"/>
  <c r="Z69" i="32"/>
  <c r="AZ69" i="32" s="1"/>
  <c r="V69" i="32"/>
  <c r="AY69" i="32" s="1"/>
  <c r="AB69" i="32"/>
  <c r="S69" i="32"/>
  <c r="Y69" i="32"/>
  <c r="AE69" i="32" a="1"/>
  <c r="AE69" i="32" s="1"/>
  <c r="W69" i="32"/>
  <c r="AA69" i="32"/>
  <c r="AH33" i="32"/>
  <c r="F33" i="32"/>
  <c r="G33" i="32" s="1"/>
  <c r="AH25" i="32"/>
  <c r="F25" i="32"/>
  <c r="G25" i="32" s="1"/>
  <c r="AE25" i="32" s="1" a="1"/>
  <c r="AE25" i="32" s="1"/>
  <c r="Z17" i="32"/>
  <c r="AZ17" i="32" s="1"/>
  <c r="P17" i="32"/>
  <c r="W17" i="32"/>
  <c r="AH10" i="32"/>
  <c r="F10" i="32"/>
  <c r="G10" i="32" s="1"/>
  <c r="W10" i="32" s="1"/>
  <c r="M2" i="32"/>
  <c r="N2" i="32"/>
  <c r="M41" i="32"/>
  <c r="L41" i="32"/>
  <c r="N41" i="32"/>
  <c r="L10" i="32"/>
  <c r="N10" i="32"/>
  <c r="M10" i="32"/>
  <c r="AG10" i="32" s="1"/>
  <c r="Z47" i="32"/>
  <c r="AZ47" i="32" s="1"/>
  <c r="V47" i="32"/>
  <c r="AY47" i="32" s="1"/>
  <c r="S47" i="32"/>
  <c r="W97" i="32"/>
  <c r="Z97" i="32"/>
  <c r="AZ97" i="32" s="1"/>
  <c r="M97" i="32"/>
  <c r="U97" i="32"/>
  <c r="L97" i="32"/>
  <c r="AS96" i="32"/>
  <c r="AF96" i="32" s="1"/>
  <c r="AU47" i="32"/>
  <c r="P38" i="32"/>
  <c r="W50" i="32"/>
  <c r="AA97" i="32"/>
  <c r="V31" i="32"/>
  <c r="AY31" i="32" s="1"/>
  <c r="AU50" i="32"/>
  <c r="AS75" i="32"/>
  <c r="AF75" i="32" s="1"/>
  <c r="AB75" i="32"/>
  <c r="R75" i="32"/>
  <c r="S75" i="32"/>
  <c r="P75" i="32"/>
  <c r="V75" i="32"/>
  <c r="AY75" i="32" s="1"/>
  <c r="BB75" i="32" s="1"/>
  <c r="U75" i="32"/>
  <c r="AA6" i="32"/>
  <c r="P6" i="32"/>
  <c r="W6" i="32"/>
  <c r="V49" i="32"/>
  <c r="AY49" i="32" s="1"/>
  <c r="S49" i="32"/>
  <c r="Q49" i="32"/>
  <c r="BA49" i="32" s="1"/>
  <c r="R49" i="32"/>
  <c r="W49" i="32"/>
  <c r="R43" i="32"/>
  <c r="W43" i="32"/>
  <c r="AB43" i="32"/>
  <c r="V43" i="32"/>
  <c r="AY43" i="32" s="1"/>
  <c r="S43" i="32"/>
  <c r="U43" i="32"/>
  <c r="Y43" i="32"/>
  <c r="AA43" i="32"/>
  <c r="AU43" i="32"/>
  <c r="Q43" i="32"/>
  <c r="BA43" i="32" s="1"/>
  <c r="P43" i="32"/>
  <c r="Z56" i="32"/>
  <c r="AZ56" i="32" s="1"/>
  <c r="W56" i="32"/>
  <c r="Q56" i="32"/>
  <c r="BA56" i="32" s="1"/>
  <c r="BB56" i="32" s="1"/>
  <c r="AE56" i="32" a="1"/>
  <c r="AE56" i="32" s="1"/>
  <c r="Y56" i="32"/>
  <c r="S56" i="32"/>
  <c r="A76" i="32"/>
  <c r="D76" i="32"/>
  <c r="AH63" i="32"/>
  <c r="F63" i="32"/>
  <c r="G63" i="32" s="1"/>
  <c r="AE63" i="32" s="1" a="1"/>
  <c r="AE63" i="32" s="1"/>
  <c r="AD63" i="32" s="1"/>
  <c r="AC63" i="32" s="1"/>
  <c r="F55" i="32"/>
  <c r="G55" i="32" s="1"/>
  <c r="N17" i="32"/>
  <c r="M17" i="32"/>
  <c r="AG17" i="32" s="1"/>
  <c r="L17" i="32"/>
  <c r="M94" i="32"/>
  <c r="Y42" i="32"/>
  <c r="W60" i="32"/>
  <c r="M18" i="32"/>
  <c r="AE65" i="33" a="1"/>
  <c r="AE65" i="33" s="1"/>
  <c r="W65" i="33"/>
  <c r="AA65" i="33"/>
  <c r="Y65" i="33"/>
  <c r="U65" i="33"/>
  <c r="P65" i="33"/>
  <c r="R65" i="33"/>
  <c r="Z65" i="33"/>
  <c r="AZ65" i="33" s="1"/>
  <c r="S65" i="33"/>
  <c r="V65" i="33"/>
  <c r="AY65" i="33" s="1"/>
  <c r="Q65" i="33"/>
  <c r="BA65" i="33" s="1"/>
  <c r="BB65" i="33" s="1"/>
  <c r="AB65" i="33"/>
  <c r="U41" i="33"/>
  <c r="W41" i="33"/>
  <c r="Q41" i="33"/>
  <c r="BA41" i="33" s="1"/>
  <c r="P41" i="33"/>
  <c r="S41" i="33"/>
  <c r="AU41" i="33"/>
  <c r="Y41" i="33"/>
  <c r="V41" i="33"/>
  <c r="AY41" i="33" s="1"/>
  <c r="BB41" i="33" s="1"/>
  <c r="AA41" i="33"/>
  <c r="R41" i="33"/>
  <c r="AB41" i="33"/>
  <c r="Z41" i="33"/>
  <c r="AZ41" i="33" s="1"/>
  <c r="U30" i="33"/>
  <c r="Q30" i="33"/>
  <c r="BA30" i="33" s="1"/>
  <c r="BB30" i="33" s="1"/>
  <c r="AA30" i="33"/>
  <c r="AU30" i="33"/>
  <c r="AV36" i="33" s="1"/>
  <c r="S30" i="33"/>
  <c r="V30" i="33"/>
  <c r="AY30" i="33" s="1"/>
  <c r="Y30" i="33"/>
  <c r="P30" i="33"/>
  <c r="W30" i="33"/>
  <c r="AE30" i="33" a="1"/>
  <c r="AE30" i="33" s="1"/>
  <c r="R30" i="33"/>
  <c r="Z30" i="33"/>
  <c r="AZ30" i="33" s="1"/>
  <c r="AB30" i="33"/>
  <c r="Y103" i="33"/>
  <c r="AB103" i="33"/>
  <c r="AA103" i="33"/>
  <c r="R103" i="33"/>
  <c r="S103" i="33"/>
  <c r="AS103" i="33"/>
  <c r="AF103" i="33" s="1"/>
  <c r="W103" i="33"/>
  <c r="V103" i="33"/>
  <c r="AY103" i="33" s="1"/>
  <c r="U103" i="33"/>
  <c r="N52" i="33"/>
  <c r="M52" i="33"/>
  <c r="AG52" i="33" s="1"/>
  <c r="L52" i="33"/>
  <c r="V52" i="33"/>
  <c r="AY52" i="33" s="1"/>
  <c r="U52" i="33"/>
  <c r="W52" i="33"/>
  <c r="Y52" i="33"/>
  <c r="V40" i="33"/>
  <c r="AY40" i="33" s="1"/>
  <c r="AB40" i="33"/>
  <c r="Y40" i="33"/>
  <c r="S40" i="33"/>
  <c r="U40" i="33"/>
  <c r="AU40" i="33"/>
  <c r="R40" i="33"/>
  <c r="P40" i="33"/>
  <c r="W40" i="33"/>
  <c r="AA40" i="33"/>
  <c r="Z40" i="33"/>
  <c r="AZ40" i="33" s="1"/>
  <c r="Q40" i="33"/>
  <c r="BA40" i="33" s="1"/>
  <c r="P53" i="33"/>
  <c r="Y53" i="33"/>
  <c r="V53" i="33"/>
  <c r="AY53" i="33" s="1"/>
  <c r="R53" i="33"/>
  <c r="AA53" i="33"/>
  <c r="AU53" i="33"/>
  <c r="AV12" i="33" s="1"/>
  <c r="S53" i="33"/>
  <c r="AB53" i="33"/>
  <c r="U53" i="33"/>
  <c r="Q53" i="33"/>
  <c r="BA53" i="33" s="1"/>
  <c r="W6" i="33"/>
  <c r="AB6" i="33"/>
  <c r="U6" i="33"/>
  <c r="S6" i="33"/>
  <c r="AA6" i="33"/>
  <c r="R6" i="33"/>
  <c r="Z6" i="33"/>
  <c r="AZ6" i="33" s="1"/>
  <c r="V6" i="33"/>
  <c r="AY6" i="33" s="1"/>
  <c r="AU6" i="33"/>
  <c r="AV75" i="33" s="1"/>
  <c r="A75" i="33" s="1"/>
  <c r="Y6" i="33"/>
  <c r="P6" i="33"/>
  <c r="Q6" i="33"/>
  <c r="BA6" i="33" s="1"/>
  <c r="D63" i="33"/>
  <c r="A63" i="33"/>
  <c r="AG36" i="33"/>
  <c r="AH36" i="33"/>
  <c r="F36" i="33"/>
  <c r="G36" i="33" s="1"/>
  <c r="AE36" i="33" s="1" a="1"/>
  <c r="AE36" i="33" s="1"/>
  <c r="AD36" i="33" s="1"/>
  <c r="AC36" i="33" s="1"/>
  <c r="N37" i="33"/>
  <c r="Z37" i="33"/>
  <c r="AZ37" i="33" s="1"/>
  <c r="V37" i="33"/>
  <c r="AY37" i="33" s="1"/>
  <c r="M37" i="33"/>
  <c r="AG37" i="33" s="1"/>
  <c r="L37" i="33"/>
  <c r="Y37" i="33"/>
  <c r="AB37" i="33"/>
  <c r="Z78" i="33"/>
  <c r="AZ78" i="33" s="1"/>
  <c r="D95" i="33"/>
  <c r="A95" i="33"/>
  <c r="D22" i="33"/>
  <c r="A22" i="33"/>
  <c r="Q94" i="33"/>
  <c r="BA94" i="33" s="1"/>
  <c r="BB94" i="33" s="1"/>
  <c r="AE124" i="33" a="1"/>
  <c r="AE124" i="33" s="1"/>
  <c r="U96" i="33"/>
  <c r="Z96" i="33"/>
  <c r="AZ96" i="33" s="1"/>
  <c r="V96" i="33"/>
  <c r="AY96" i="33" s="1"/>
  <c r="W96" i="33"/>
  <c r="S96" i="33"/>
  <c r="R96" i="33"/>
  <c r="Q96" i="33"/>
  <c r="BA96" i="33" s="1"/>
  <c r="BB96" i="33" s="1"/>
  <c r="P96" i="33"/>
  <c r="Y96" i="33"/>
  <c r="AB96" i="33"/>
  <c r="F58" i="33"/>
  <c r="G58" i="33" s="1"/>
  <c r="AH58" i="33"/>
  <c r="AA72" i="33"/>
  <c r="U72" i="33"/>
  <c r="M65" i="33"/>
  <c r="L65" i="33"/>
  <c r="N65" i="33"/>
  <c r="N58" i="33"/>
  <c r="M58" i="33"/>
  <c r="L58" i="33"/>
  <c r="S43" i="33"/>
  <c r="L43" i="33"/>
  <c r="N43" i="33"/>
  <c r="R43" i="33"/>
  <c r="M43" i="33"/>
  <c r="Q43" i="33"/>
  <c r="BA43" i="33" s="1"/>
  <c r="P43" i="33"/>
  <c r="Y34" i="33"/>
  <c r="P34" i="33"/>
  <c r="AB34" i="33"/>
  <c r="AU34" i="33"/>
  <c r="AV94" i="33" s="1"/>
  <c r="W34" i="33"/>
  <c r="V34" i="33"/>
  <c r="AY34" i="33" s="1"/>
  <c r="BB34" i="33" s="1"/>
  <c r="AB61" i="33"/>
  <c r="P61" i="33"/>
  <c r="AU61" i="33"/>
  <c r="W61" i="33"/>
  <c r="AA61" i="33"/>
  <c r="U61" i="33"/>
  <c r="Z61" i="33"/>
  <c r="AZ61" i="33" s="1"/>
  <c r="AE61" i="33" a="1"/>
  <c r="AE61" i="33" s="1"/>
  <c r="Y61" i="33"/>
  <c r="R61" i="33"/>
  <c r="V61" i="33"/>
  <c r="AY61" i="33" s="1"/>
  <c r="F51" i="33"/>
  <c r="G51" i="33" s="1"/>
  <c r="AE51" i="33" s="1" a="1"/>
  <c r="AE51" i="33" s="1"/>
  <c r="AD51" i="33" s="1"/>
  <c r="AC51" i="33" s="1"/>
  <c r="U37" i="33"/>
  <c r="S78" i="33"/>
  <c r="A49" i="33"/>
  <c r="D49" i="33"/>
  <c r="Q61" i="33"/>
  <c r="BA61" i="33" s="1"/>
  <c r="BB61" i="33" s="1"/>
  <c r="AU27" i="33"/>
  <c r="AV98" i="33" s="1"/>
  <c r="A15" i="33"/>
  <c r="D15" i="33"/>
  <c r="Z80" i="33"/>
  <c r="AZ80" i="33" s="1"/>
  <c r="AE80" i="33" a="1"/>
  <c r="AE80" i="33" s="1"/>
  <c r="V80" i="33"/>
  <c r="AY80" i="33" s="1"/>
  <c r="AA80" i="33"/>
  <c r="Y80" i="33"/>
  <c r="W80" i="33"/>
  <c r="U80" i="33"/>
  <c r="AH3" i="33"/>
  <c r="F3" i="33"/>
  <c r="G3" i="33" s="1"/>
  <c r="N50" i="33"/>
  <c r="M50" i="33"/>
  <c r="AG50" i="33" s="1"/>
  <c r="V50" i="33"/>
  <c r="AY50" i="33" s="1"/>
  <c r="BB50" i="33" s="1"/>
  <c r="AA50" i="33"/>
  <c r="L50" i="33"/>
  <c r="W50" i="33"/>
  <c r="Y50" i="33"/>
  <c r="L13" i="33"/>
  <c r="S13" i="33"/>
  <c r="R13" i="33"/>
  <c r="Q13" i="33"/>
  <c r="BA13" i="33" s="1"/>
  <c r="BB13" i="33" s="1"/>
  <c r="F104" i="33"/>
  <c r="G104" i="33" s="1"/>
  <c r="D104" i="33"/>
  <c r="W37" i="33"/>
  <c r="P78" i="33"/>
  <c r="D124" i="33"/>
  <c r="U78" i="33"/>
  <c r="AE26" i="33" a="1"/>
  <c r="AE26" i="33" s="1"/>
  <c r="V26" i="33"/>
  <c r="AY26" i="33" s="1"/>
  <c r="Z26" i="33"/>
  <c r="AZ26" i="33" s="1"/>
  <c r="W38" i="33"/>
  <c r="L38" i="33"/>
  <c r="Y38" i="33"/>
  <c r="V38" i="33"/>
  <c r="AY38" i="33" s="1"/>
  <c r="Z38" i="33"/>
  <c r="AZ38" i="33" s="1"/>
  <c r="U38" i="33"/>
  <c r="Z52" i="33"/>
  <c r="AZ52" i="33" s="1"/>
  <c r="AB52" i="33"/>
  <c r="AU52" i="33"/>
  <c r="R52" i="33"/>
  <c r="P52" i="33"/>
  <c r="AA52" i="33"/>
  <c r="S52" i="33"/>
  <c r="D60" i="33"/>
  <c r="A60" i="33"/>
  <c r="S56" i="33"/>
  <c r="P56" i="33"/>
  <c r="V56" i="33"/>
  <c r="AY56" i="33" s="1"/>
  <c r="BB56" i="33" s="1"/>
  <c r="U56" i="33"/>
  <c r="Z56" i="33"/>
  <c r="AZ56" i="33" s="1"/>
  <c r="R56" i="33"/>
  <c r="Y56" i="33"/>
  <c r="AU56" i="33"/>
  <c r="AV56" i="33" s="1"/>
  <c r="W56" i="33"/>
  <c r="AB56" i="33"/>
  <c r="Q56" i="33"/>
  <c r="BA56" i="33" s="1"/>
  <c r="V33" i="33"/>
  <c r="AY33" i="33" s="1"/>
  <c r="R33" i="33"/>
  <c r="AU33" i="33"/>
  <c r="AB33" i="33"/>
  <c r="Q33" i="33"/>
  <c r="BA33" i="33" s="1"/>
  <c r="BB33" i="33" s="1"/>
  <c r="Y33" i="33"/>
  <c r="AA33" i="33"/>
  <c r="AE33" i="33" a="1"/>
  <c r="AE33" i="33" s="1"/>
  <c r="P33" i="33"/>
  <c r="U33" i="33"/>
  <c r="Z33" i="33"/>
  <c r="AZ33" i="33" s="1"/>
  <c r="M70" i="33"/>
  <c r="L70" i="33"/>
  <c r="N70" i="33"/>
  <c r="L57" i="33"/>
  <c r="AA57" i="33"/>
  <c r="Z57" i="33"/>
  <c r="AZ57" i="33" s="1"/>
  <c r="W57" i="33"/>
  <c r="N20" i="33"/>
  <c r="M20" i="33"/>
  <c r="AG20" i="33" s="1"/>
  <c r="AA37" i="33"/>
  <c r="Y78" i="33"/>
  <c r="Q34" i="33"/>
  <c r="BA34" i="33" s="1"/>
  <c r="R12" i="33"/>
  <c r="Z12" i="33"/>
  <c r="AZ12" i="33" s="1"/>
  <c r="P12" i="33"/>
  <c r="Y12" i="33"/>
  <c r="AU12" i="33"/>
  <c r="V12" i="33"/>
  <c r="AY12" i="33" s="1"/>
  <c r="W12" i="33"/>
  <c r="AA12" i="33"/>
  <c r="AE12" i="33" a="1"/>
  <c r="AE12" i="33" s="1"/>
  <c r="S12" i="33"/>
  <c r="L16" i="33"/>
  <c r="N16" i="33"/>
  <c r="M16" i="33"/>
  <c r="S16" i="33"/>
  <c r="V16" i="33"/>
  <c r="AY16" i="33" s="1"/>
  <c r="Y60" i="33"/>
  <c r="R60" i="33"/>
  <c r="Q60" i="33"/>
  <c r="BA60" i="33" s="1"/>
  <c r="BB60" i="33" s="1"/>
  <c r="AB60" i="33"/>
  <c r="P60" i="33"/>
  <c r="V60" i="33"/>
  <c r="AY60" i="33" s="1"/>
  <c r="W60" i="33"/>
  <c r="AU60" i="33"/>
  <c r="U60" i="33"/>
  <c r="AA60" i="33"/>
  <c r="S60" i="33"/>
  <c r="U122" i="33"/>
  <c r="Q122" i="33"/>
  <c r="BA122" i="33" s="1"/>
  <c r="BB122" i="33" s="1"/>
  <c r="Z122" i="33"/>
  <c r="AZ122" i="33" s="1"/>
  <c r="P122" i="33"/>
  <c r="W122" i="33"/>
  <c r="Y122" i="33"/>
  <c r="S122" i="33"/>
  <c r="R122" i="33"/>
  <c r="AS115" i="33"/>
  <c r="AF115" i="33" s="1"/>
  <c r="AB115" i="33"/>
  <c r="W115" i="33"/>
  <c r="AA115" i="33"/>
  <c r="W108" i="33"/>
  <c r="U108" i="33"/>
  <c r="AE108" i="33" a="1"/>
  <c r="AE108" i="33" s="1"/>
  <c r="S93" i="33"/>
  <c r="Y93" i="33"/>
  <c r="V93" i="33"/>
  <c r="AY93" i="33" s="1"/>
  <c r="AA93" i="33"/>
  <c r="AB93" i="33"/>
  <c r="R93" i="33"/>
  <c r="Z93" i="33"/>
  <c r="AZ93" i="33" s="1"/>
  <c r="U93" i="33"/>
  <c r="P93" i="33"/>
  <c r="Z86" i="33"/>
  <c r="AZ86" i="33" s="1"/>
  <c r="V86" i="33"/>
  <c r="AY86" i="33" s="1"/>
  <c r="U86" i="33"/>
  <c r="AS86" i="33"/>
  <c r="AF86" i="33" s="1"/>
  <c r="S86" i="33"/>
  <c r="Q86" i="33"/>
  <c r="BA86" i="33" s="1"/>
  <c r="AB86" i="33"/>
  <c r="R86" i="33"/>
  <c r="AA86" i="33"/>
  <c r="F9" i="33"/>
  <c r="G9" i="33" s="1"/>
  <c r="AH9" i="33"/>
  <c r="L108" i="33"/>
  <c r="M108" i="33"/>
  <c r="N108" i="33"/>
  <c r="W101" i="33"/>
  <c r="L101" i="33"/>
  <c r="L93" i="33"/>
  <c r="M93" i="33"/>
  <c r="U85" i="33"/>
  <c r="AB85" i="33"/>
  <c r="AA85" i="33"/>
  <c r="Y85" i="33"/>
  <c r="Z85" i="33"/>
  <c r="AZ85" i="33" s="1"/>
  <c r="V85" i="33"/>
  <c r="AY85" i="33" s="1"/>
  <c r="L85" i="33"/>
  <c r="N85" i="33"/>
  <c r="L77" i="33"/>
  <c r="R77" i="33"/>
  <c r="Q77" i="33"/>
  <c r="BA77" i="33" s="1"/>
  <c r="BB77" i="33" s="1"/>
  <c r="N77" i="33"/>
  <c r="M77" i="33"/>
  <c r="P77" i="33"/>
  <c r="V77" i="33"/>
  <c r="AY77" i="33" s="1"/>
  <c r="L27" i="33"/>
  <c r="N27" i="33"/>
  <c r="M27" i="33"/>
  <c r="AH44" i="33"/>
  <c r="F44" i="33"/>
  <c r="G44" i="33" s="1"/>
  <c r="Q78" i="33"/>
  <c r="BA78" i="33" s="1"/>
  <c r="BB78" i="33" s="1"/>
  <c r="R34" i="33"/>
  <c r="AU31" i="33"/>
  <c r="V31" i="33"/>
  <c r="AY31" i="33" s="1"/>
  <c r="AB31" i="33"/>
  <c r="Y91" i="33"/>
  <c r="W91" i="33"/>
  <c r="S91" i="33"/>
  <c r="Q91" i="33"/>
  <c r="BA91" i="33" s="1"/>
  <c r="BB91" i="33" s="1"/>
  <c r="U91" i="33"/>
  <c r="AE91" i="33" a="1"/>
  <c r="AE91" i="33" s="1"/>
  <c r="V91" i="33"/>
  <c r="AY91" i="33" s="1"/>
  <c r="AB91" i="33"/>
  <c r="AA91" i="33"/>
  <c r="R91" i="33"/>
  <c r="Z91" i="33"/>
  <c r="AZ91" i="33" s="1"/>
  <c r="S98" i="33"/>
  <c r="R98" i="33"/>
  <c r="AA98" i="33"/>
  <c r="P98" i="33"/>
  <c r="AS98" i="33"/>
  <c r="AF98" i="33" s="1"/>
  <c r="Q98" i="33"/>
  <c r="BA98" i="33" s="1"/>
  <c r="Y98" i="33"/>
  <c r="AB98" i="33"/>
  <c r="Z98" i="33"/>
  <c r="AZ98" i="33" s="1"/>
  <c r="W98" i="33"/>
  <c r="U107" i="33"/>
  <c r="S107" i="33"/>
  <c r="Q107" i="33"/>
  <c r="BA107" i="33" s="1"/>
  <c r="P107" i="33"/>
  <c r="AB107" i="33"/>
  <c r="AE107" i="33" a="1"/>
  <c r="AE107" i="33" s="1"/>
  <c r="R107" i="33"/>
  <c r="Y107" i="33"/>
  <c r="AA107" i="33"/>
  <c r="W107" i="33"/>
  <c r="Z107" i="33"/>
  <c r="AZ107" i="33" s="1"/>
  <c r="F92" i="33"/>
  <c r="G92" i="33" s="1"/>
  <c r="A8" i="33"/>
  <c r="D8" i="33"/>
  <c r="N122" i="33"/>
  <c r="L122" i="33"/>
  <c r="M122" i="33"/>
  <c r="S34" i="33"/>
  <c r="AA87" i="33"/>
  <c r="W87" i="33"/>
  <c r="Q87" i="33"/>
  <c r="BA87" i="33" s="1"/>
  <c r="Y75" i="33"/>
  <c r="AE75" i="33" a="1"/>
  <c r="AE75" i="33" s="1"/>
  <c r="P75" i="33"/>
  <c r="AA75" i="33"/>
  <c r="A68" i="33"/>
  <c r="D68" i="33"/>
  <c r="U67" i="33"/>
  <c r="U83" i="33"/>
  <c r="Z83" i="33"/>
  <c r="AZ83" i="33" s="1"/>
  <c r="M83" i="33"/>
  <c r="W83" i="33"/>
  <c r="L83" i="33"/>
  <c r="V83" i="33"/>
  <c r="AY83" i="33" s="1"/>
  <c r="AA83" i="33"/>
  <c r="Y83" i="33"/>
  <c r="AH23" i="33"/>
  <c r="AH15" i="33"/>
  <c r="F15" i="33"/>
  <c r="G15" i="33" s="1"/>
  <c r="M114" i="33"/>
  <c r="V114" i="33"/>
  <c r="AY114" i="33" s="1"/>
  <c r="N39" i="33"/>
  <c r="L39" i="33"/>
  <c r="M39" i="33"/>
  <c r="AG39" i="33" s="1"/>
  <c r="L17" i="33"/>
  <c r="N17" i="33"/>
  <c r="M17" i="33"/>
  <c r="AB78" i="33"/>
  <c r="AE78" i="33" a="1"/>
  <c r="AE78" i="33" s="1"/>
  <c r="V126" i="33"/>
  <c r="AY126" i="33" s="1"/>
  <c r="P126" i="33"/>
  <c r="Q126" i="33"/>
  <c r="BA126" i="33" s="1"/>
  <c r="BB126" i="33" s="1"/>
  <c r="N126" i="33"/>
  <c r="S126" i="33"/>
  <c r="M126" i="33"/>
  <c r="R126" i="33"/>
  <c r="L126" i="33"/>
  <c r="V78" i="33"/>
  <c r="AY78" i="33" s="1"/>
  <c r="AA78" i="33"/>
  <c r="U34" i="33"/>
  <c r="U121" i="33"/>
  <c r="AS121" i="33"/>
  <c r="AF121" i="33" s="1"/>
  <c r="W121" i="33"/>
  <c r="Z121" i="33"/>
  <c r="AZ121" i="33" s="1"/>
  <c r="P121" i="33"/>
  <c r="AH51" i="33"/>
  <c r="M100" i="33"/>
  <c r="AB100" i="33"/>
  <c r="Z100" i="33"/>
  <c r="AZ100" i="33" s="1"/>
  <c r="U100" i="33"/>
  <c r="W100" i="33"/>
  <c r="N100" i="33"/>
  <c r="L100" i="33"/>
  <c r="AA100" i="33"/>
  <c r="Y100" i="33"/>
  <c r="N104" i="33"/>
  <c r="L104" i="33"/>
  <c r="M104" i="33"/>
  <c r="W29" i="33"/>
  <c r="U29" i="33"/>
  <c r="S29" i="33"/>
  <c r="R29" i="33"/>
  <c r="V29" i="33"/>
  <c r="AY29" i="33" s="1"/>
  <c r="AU29" i="33"/>
  <c r="AB29" i="33"/>
  <c r="AA29" i="33"/>
  <c r="P127" i="33"/>
  <c r="L127" i="33"/>
  <c r="N127" i="33"/>
  <c r="R127" i="33"/>
  <c r="M127" i="33"/>
  <c r="Q127" i="33"/>
  <c r="BA127" i="33" s="1"/>
  <c r="BB127" i="33" s="1"/>
  <c r="V127" i="33"/>
  <c r="AY127" i="33" s="1"/>
  <c r="AG51" i="33"/>
  <c r="A52" i="33"/>
  <c r="Q69" i="33"/>
  <c r="BA69" i="33" s="1"/>
  <c r="F105" i="33"/>
  <c r="G105" i="33" s="1"/>
  <c r="F25" i="33"/>
  <c r="G25" i="33" s="1"/>
  <c r="L47" i="33"/>
  <c r="Z12" i="34"/>
  <c r="AZ12" i="34" s="1"/>
  <c r="Y12" i="34"/>
  <c r="Q12" i="34"/>
  <c r="BA12" i="34" s="1"/>
  <c r="AU12" i="34"/>
  <c r="AV86" i="34" s="1"/>
  <c r="P12" i="34"/>
  <c r="W12" i="34"/>
  <c r="AA12" i="34"/>
  <c r="V12" i="34"/>
  <c r="AY12" i="34" s="1"/>
  <c r="S12" i="34"/>
  <c r="AB12" i="34"/>
  <c r="U12" i="34"/>
  <c r="R12" i="34"/>
  <c r="AU56" i="34"/>
  <c r="AA56" i="34"/>
  <c r="P56" i="34"/>
  <c r="W56" i="34"/>
  <c r="Q56" i="34"/>
  <c r="BA56" i="34" s="1"/>
  <c r="BB56" i="34" s="1"/>
  <c r="S56" i="34"/>
  <c r="U56" i="34"/>
  <c r="Y56" i="34"/>
  <c r="R56" i="34"/>
  <c r="V56" i="34"/>
  <c r="AY56" i="34" s="1"/>
  <c r="Z56" i="34"/>
  <c r="AZ56" i="34" s="1"/>
  <c r="AE56" i="34" a="1"/>
  <c r="AE56" i="34" s="1"/>
  <c r="AB56" i="34"/>
  <c r="Z93" i="34"/>
  <c r="AZ93" i="34" s="1"/>
  <c r="AA93" i="34"/>
  <c r="AS93" i="34"/>
  <c r="AF93" i="34" s="1"/>
  <c r="Y93" i="34"/>
  <c r="U93" i="34"/>
  <c r="W93" i="34"/>
  <c r="AB93" i="34"/>
  <c r="V93" i="34"/>
  <c r="AY93" i="34" s="1"/>
  <c r="R93" i="34"/>
  <c r="S93" i="34"/>
  <c r="Q93" i="34"/>
  <c r="BA93" i="34" s="1"/>
  <c r="P93" i="34"/>
  <c r="Z98" i="34"/>
  <c r="AZ98" i="34" s="1"/>
  <c r="Y98" i="34"/>
  <c r="W98" i="34"/>
  <c r="AE98" i="34" a="1"/>
  <c r="AE98" i="34" s="1"/>
  <c r="V98" i="34"/>
  <c r="AY98" i="34" s="1"/>
  <c r="U98" i="34"/>
  <c r="S98" i="34"/>
  <c r="R98" i="34"/>
  <c r="AA98" i="34"/>
  <c r="P98" i="34"/>
  <c r="Q98" i="34"/>
  <c r="BA98" i="34" s="1"/>
  <c r="BB98" i="34" s="1"/>
  <c r="AB98" i="34"/>
  <c r="Y104" i="34"/>
  <c r="S104" i="34"/>
  <c r="W104" i="34"/>
  <c r="AE104" i="34" a="1"/>
  <c r="AE104" i="34" s="1"/>
  <c r="AB104" i="34"/>
  <c r="R104" i="34"/>
  <c r="V104" i="34"/>
  <c r="AY104" i="34" s="1"/>
  <c r="AA104" i="34"/>
  <c r="Q104" i="34"/>
  <c r="BA104" i="34" s="1"/>
  <c r="BB104" i="34" s="1"/>
  <c r="Z104" i="34"/>
  <c r="AZ104" i="34" s="1"/>
  <c r="U104" i="34"/>
  <c r="P104" i="34"/>
  <c r="AU57" i="34"/>
  <c r="W57" i="34"/>
  <c r="S57" i="34"/>
  <c r="Z57" i="34"/>
  <c r="AZ57" i="34" s="1"/>
  <c r="R57" i="34"/>
  <c r="Y57" i="34"/>
  <c r="Q57" i="34"/>
  <c r="BA57" i="34" s="1"/>
  <c r="BB57" i="34" s="1"/>
  <c r="V57" i="34"/>
  <c r="AY57" i="34" s="1"/>
  <c r="AE57" i="34" a="1"/>
  <c r="AE57" i="34" s="1"/>
  <c r="AA57" i="34"/>
  <c r="P57" i="34"/>
  <c r="AB57" i="34"/>
  <c r="U57" i="34"/>
  <c r="M49" i="34"/>
  <c r="AG49" i="34" s="1"/>
  <c r="V49" i="34"/>
  <c r="AY49" i="34" s="1"/>
  <c r="AA49" i="34"/>
  <c r="AB49" i="34"/>
  <c r="Y49" i="34"/>
  <c r="L49" i="34"/>
  <c r="Z49" i="34"/>
  <c r="AZ49" i="34" s="1"/>
  <c r="N49" i="34"/>
  <c r="W49" i="34"/>
  <c r="U49" i="34"/>
  <c r="Z17" i="34"/>
  <c r="AZ17" i="34" s="1"/>
  <c r="N17" i="34"/>
  <c r="AA17" i="34"/>
  <c r="M17" i="34"/>
  <c r="AG17" i="34" s="1"/>
  <c r="L17" i="34"/>
  <c r="AB17" i="34"/>
  <c r="S105" i="34"/>
  <c r="Q105" i="34"/>
  <c r="BA105" i="34" s="1"/>
  <c r="Z105" i="34"/>
  <c r="AZ105" i="34" s="1"/>
  <c r="U105" i="34"/>
  <c r="P105" i="34"/>
  <c r="Y105" i="34"/>
  <c r="W105" i="34"/>
  <c r="AB105" i="34"/>
  <c r="AE105" i="34" a="1"/>
  <c r="AE105" i="34" s="1"/>
  <c r="R105" i="34"/>
  <c r="V105" i="34"/>
  <c r="AY105" i="34" s="1"/>
  <c r="AA105" i="34"/>
  <c r="AB50" i="34"/>
  <c r="AE50" i="34" a="1"/>
  <c r="AE50" i="34" s="1"/>
  <c r="AU50" i="34"/>
  <c r="W50" i="34"/>
  <c r="Y50" i="34"/>
  <c r="U50" i="34"/>
  <c r="V50" i="34"/>
  <c r="AY50" i="34" s="1"/>
  <c r="R50" i="34"/>
  <c r="P50" i="34"/>
  <c r="AA50" i="34"/>
  <c r="Q50" i="34"/>
  <c r="BA50" i="34" s="1"/>
  <c r="BB50" i="34" s="1"/>
  <c r="S50" i="34"/>
  <c r="Z50" i="34"/>
  <c r="AZ50" i="34" s="1"/>
  <c r="P51" i="34"/>
  <c r="U51" i="34"/>
  <c r="AB51" i="34"/>
  <c r="Z51" i="34"/>
  <c r="AZ51" i="34" s="1"/>
  <c r="Y51" i="34"/>
  <c r="AA51" i="34"/>
  <c r="W51" i="34"/>
  <c r="Q51" i="34"/>
  <c r="BA51" i="34" s="1"/>
  <c r="BB51" i="34" s="1"/>
  <c r="V51" i="34"/>
  <c r="AY51" i="34" s="1"/>
  <c r="AU51" i="34"/>
  <c r="AE51" i="34" a="1"/>
  <c r="AE51" i="34" s="1"/>
  <c r="S51" i="34"/>
  <c r="R51" i="34"/>
  <c r="AE22" i="34" a="1"/>
  <c r="AE22" i="34" s="1"/>
  <c r="Y22" i="34"/>
  <c r="R22" i="34"/>
  <c r="P22" i="34"/>
  <c r="W22" i="34"/>
  <c r="AB22" i="34"/>
  <c r="S22" i="34"/>
  <c r="AU22" i="34"/>
  <c r="Z22" i="34"/>
  <c r="AZ22" i="34" s="1"/>
  <c r="V22" i="34"/>
  <c r="AY22" i="34" s="1"/>
  <c r="U22" i="34"/>
  <c r="Q22" i="34"/>
  <c r="BA22" i="34" s="1"/>
  <c r="BB22" i="34" s="1"/>
  <c r="S102" i="34"/>
  <c r="AB102" i="34"/>
  <c r="R102" i="34"/>
  <c r="AA102" i="34"/>
  <c r="Y102" i="34"/>
  <c r="AE102" i="34" a="1"/>
  <c r="AE102" i="34" s="1"/>
  <c r="Q102" i="34"/>
  <c r="BA102" i="34" s="1"/>
  <c r="BB102" i="34" s="1"/>
  <c r="W102" i="34"/>
  <c r="Z102" i="34"/>
  <c r="AZ102" i="34" s="1"/>
  <c r="V102" i="34"/>
  <c r="AY102" i="34" s="1"/>
  <c r="P102" i="34"/>
  <c r="U102" i="34"/>
  <c r="M56" i="34"/>
  <c r="L56" i="34"/>
  <c r="N56" i="34"/>
  <c r="W32" i="34"/>
  <c r="V32" i="34"/>
  <c r="AY32" i="34" s="1"/>
  <c r="AB32" i="34"/>
  <c r="U32" i="34"/>
  <c r="R32" i="34"/>
  <c r="Q32" i="34"/>
  <c r="BA32" i="34" s="1"/>
  <c r="AU32" i="34"/>
  <c r="AV67" i="34" s="1"/>
  <c r="D67" i="34" s="1"/>
  <c r="P32" i="34"/>
  <c r="Z32" i="34"/>
  <c r="AZ32" i="34" s="1"/>
  <c r="Y32" i="34"/>
  <c r="S32" i="34"/>
  <c r="AA32" i="34"/>
  <c r="S60" i="34"/>
  <c r="Z60" i="34"/>
  <c r="AZ60" i="34" s="1"/>
  <c r="V62" i="34"/>
  <c r="AY62" i="34" s="1"/>
  <c r="AB62" i="34"/>
  <c r="R62" i="34"/>
  <c r="Q62" i="34"/>
  <c r="BA62" i="34" s="1"/>
  <c r="S62" i="34"/>
  <c r="Z62" i="34"/>
  <c r="AZ62" i="34" s="1"/>
  <c r="U62" i="34"/>
  <c r="AA62" i="34"/>
  <c r="Y62" i="34"/>
  <c r="AU62" i="34"/>
  <c r="W62" i="34"/>
  <c r="P62" i="34"/>
  <c r="AE24" i="34" a="1"/>
  <c r="AE24" i="34" s="1"/>
  <c r="U24" i="34"/>
  <c r="P24" i="34"/>
  <c r="AA24" i="34"/>
  <c r="AU24" i="34"/>
  <c r="Q24" i="34"/>
  <c r="BA24" i="34" s="1"/>
  <c r="BB24" i="34" s="1"/>
  <c r="AB24" i="34"/>
  <c r="R24" i="34"/>
  <c r="Y24" i="34"/>
  <c r="Z24" i="34"/>
  <c r="AZ24" i="34" s="1"/>
  <c r="V24" i="34"/>
  <c r="AY24" i="34" s="1"/>
  <c r="W24" i="34"/>
  <c r="S24" i="34"/>
  <c r="W82" i="34"/>
  <c r="AB82" i="34"/>
  <c r="R82" i="34"/>
  <c r="Y82" i="34"/>
  <c r="P82" i="34"/>
  <c r="Q82" i="34"/>
  <c r="BA82" i="34" s="1"/>
  <c r="BB82" i="34" s="1"/>
  <c r="Z82" i="34"/>
  <c r="AZ82" i="34" s="1"/>
  <c r="AE82" i="34" a="1"/>
  <c r="AE82" i="34" s="1"/>
  <c r="S82" i="34"/>
  <c r="AA82" i="34"/>
  <c r="V82" i="34"/>
  <c r="AY82" i="34" s="1"/>
  <c r="U82" i="34"/>
  <c r="Q125" i="34"/>
  <c r="BA125" i="34" s="1"/>
  <c r="U125" i="34"/>
  <c r="Z125" i="34"/>
  <c r="AZ125" i="34" s="1"/>
  <c r="S125" i="34"/>
  <c r="P125" i="34"/>
  <c r="Y125" i="34"/>
  <c r="W125" i="34"/>
  <c r="V125" i="34"/>
  <c r="AY125" i="34" s="1"/>
  <c r="AB125" i="34"/>
  <c r="AA125" i="34"/>
  <c r="R125" i="34"/>
  <c r="AS125" i="34"/>
  <c r="AF125" i="34" s="1"/>
  <c r="AA71" i="34"/>
  <c r="U71" i="34"/>
  <c r="Z71" i="34"/>
  <c r="AZ71" i="34" s="1"/>
  <c r="AB71" i="34"/>
  <c r="W71" i="34"/>
  <c r="R71" i="34"/>
  <c r="Q71" i="34"/>
  <c r="BA71" i="34" s="1"/>
  <c r="BB71" i="34" s="1"/>
  <c r="Y71" i="34"/>
  <c r="S71" i="34"/>
  <c r="P71" i="34"/>
  <c r="AE71" i="34" a="1"/>
  <c r="AE71" i="34" s="1"/>
  <c r="V71" i="34"/>
  <c r="AY71" i="34" s="1"/>
  <c r="N70" i="34"/>
  <c r="P70" i="34"/>
  <c r="R70" i="34"/>
  <c r="V70" i="34"/>
  <c r="AY70" i="34" s="1"/>
  <c r="S70" i="34"/>
  <c r="L70" i="34"/>
  <c r="Q70" i="34"/>
  <c r="BA70" i="34" s="1"/>
  <c r="BB70" i="34" s="1"/>
  <c r="M70" i="34"/>
  <c r="L8" i="34"/>
  <c r="V8" i="34"/>
  <c r="AY8" i="34" s="1"/>
  <c r="S8" i="34"/>
  <c r="N8" i="34"/>
  <c r="M8" i="34"/>
  <c r="Z113" i="34"/>
  <c r="AZ113" i="34" s="1"/>
  <c r="U113" i="34"/>
  <c r="V113" i="34"/>
  <c r="AY113" i="34" s="1"/>
  <c r="W113" i="34"/>
  <c r="Q113" i="34"/>
  <c r="BA113" i="34" s="1"/>
  <c r="R113" i="34"/>
  <c r="AS113" i="34"/>
  <c r="AF113" i="34" s="1"/>
  <c r="S113" i="34"/>
  <c r="Y113" i="34"/>
  <c r="AA113" i="34"/>
  <c r="AB113" i="34"/>
  <c r="P113" i="34"/>
  <c r="P58" i="34"/>
  <c r="S58" i="34"/>
  <c r="V58" i="34"/>
  <c r="AY58" i="34" s="1"/>
  <c r="R58" i="34"/>
  <c r="Y58" i="34"/>
  <c r="AU58" i="34"/>
  <c r="AB58" i="34"/>
  <c r="Q58" i="34"/>
  <c r="BA58" i="34" s="1"/>
  <c r="U58" i="34"/>
  <c r="AA58" i="34"/>
  <c r="W58" i="34"/>
  <c r="Z58" i="34"/>
  <c r="AZ58" i="34" s="1"/>
  <c r="S99" i="34"/>
  <c r="M99" i="34"/>
  <c r="L99" i="34"/>
  <c r="Q99" i="34"/>
  <c r="BA99" i="34" s="1"/>
  <c r="BB99" i="34" s="1"/>
  <c r="N99" i="34"/>
  <c r="R99" i="34"/>
  <c r="P99" i="34"/>
  <c r="V99" i="34"/>
  <c r="AY99" i="34" s="1"/>
  <c r="M22" i="34"/>
  <c r="N22" i="34"/>
  <c r="L22" i="34"/>
  <c r="S26" i="34"/>
  <c r="Y26" i="34"/>
  <c r="AB26" i="34"/>
  <c r="V26" i="34"/>
  <c r="AY26" i="34" s="1"/>
  <c r="R26" i="34"/>
  <c r="Q26" i="34"/>
  <c r="BA26" i="34" s="1"/>
  <c r="P26" i="34"/>
  <c r="AA26" i="34"/>
  <c r="Z26" i="34"/>
  <c r="AZ26" i="34" s="1"/>
  <c r="W26" i="34"/>
  <c r="AU26" i="34"/>
  <c r="U26" i="34"/>
  <c r="V69" i="34"/>
  <c r="AY69" i="34" s="1"/>
  <c r="W69" i="34"/>
  <c r="S69" i="34"/>
  <c r="U69" i="34"/>
  <c r="AE69" i="34" a="1"/>
  <c r="AE69" i="34" s="1"/>
  <c r="AA69" i="34"/>
  <c r="Q69" i="34"/>
  <c r="BA69" i="34" s="1"/>
  <c r="R69" i="34"/>
  <c r="AB69" i="34"/>
  <c r="P69" i="34"/>
  <c r="Z69" i="34"/>
  <c r="AZ69" i="34" s="1"/>
  <c r="Y69" i="34"/>
  <c r="Z28" i="34"/>
  <c r="AZ28" i="34" s="1"/>
  <c r="V28" i="34"/>
  <c r="AY28" i="34" s="1"/>
  <c r="W43" i="34"/>
  <c r="S43" i="34"/>
  <c r="U43" i="34"/>
  <c r="P43" i="34"/>
  <c r="R43" i="34"/>
  <c r="AB43" i="34"/>
  <c r="Z43" i="34"/>
  <c r="AZ43" i="34" s="1"/>
  <c r="Y43" i="34"/>
  <c r="Q43" i="34"/>
  <c r="BA43" i="34" s="1"/>
  <c r="AU43" i="34"/>
  <c r="AV23" i="34" s="1"/>
  <c r="V43" i="34"/>
  <c r="AY43" i="34" s="1"/>
  <c r="AA43" i="34"/>
  <c r="U36" i="34"/>
  <c r="AA36" i="34"/>
  <c r="Y36" i="34"/>
  <c r="Q36" i="34"/>
  <c r="BA36" i="34" s="1"/>
  <c r="BB36" i="34" s="1"/>
  <c r="AU36" i="34"/>
  <c r="Z36" i="34"/>
  <c r="AZ36" i="34" s="1"/>
  <c r="W36" i="34"/>
  <c r="AE36" i="34" a="1"/>
  <c r="AE36" i="34" s="1"/>
  <c r="AB36" i="34"/>
  <c r="P36" i="34"/>
  <c r="S36" i="34"/>
  <c r="R36" i="34"/>
  <c r="V36" i="34"/>
  <c r="AY36" i="34" s="1"/>
  <c r="S35" i="34"/>
  <c r="V35" i="34"/>
  <c r="AY35" i="34" s="1"/>
  <c r="Y35" i="34"/>
  <c r="AA35" i="34"/>
  <c r="U35" i="34"/>
  <c r="Q35" i="34"/>
  <c r="BA35" i="34" s="1"/>
  <c r="BB35" i="34" s="1"/>
  <c r="R35" i="34"/>
  <c r="W35" i="34"/>
  <c r="AU35" i="34"/>
  <c r="AV122" i="34" s="1"/>
  <c r="P35" i="34"/>
  <c r="Z35" i="34"/>
  <c r="AZ35" i="34" s="1"/>
  <c r="AE35" i="34" a="1"/>
  <c r="AE35" i="34" s="1"/>
  <c r="AB35" i="34"/>
  <c r="W77" i="34"/>
  <c r="Y77" i="34"/>
  <c r="V77" i="34"/>
  <c r="AY77" i="34" s="1"/>
  <c r="P77" i="34"/>
  <c r="U77" i="34"/>
  <c r="Z77" i="34"/>
  <c r="AZ77" i="34" s="1"/>
  <c r="AS77" i="34"/>
  <c r="AF77" i="34" s="1"/>
  <c r="S77" i="34"/>
  <c r="AB77" i="34"/>
  <c r="R77" i="34"/>
  <c r="AA77" i="34"/>
  <c r="Q77" i="34"/>
  <c r="BA77" i="34" s="1"/>
  <c r="Z27" i="34"/>
  <c r="AZ27" i="34" s="1"/>
  <c r="S27" i="34"/>
  <c r="Y27" i="34"/>
  <c r="AB27" i="34"/>
  <c r="V27" i="34"/>
  <c r="AY27" i="34" s="1"/>
  <c r="R27" i="34"/>
  <c r="Q27" i="34"/>
  <c r="BA27" i="34" s="1"/>
  <c r="P27" i="34"/>
  <c r="AA27" i="34"/>
  <c r="W27" i="34"/>
  <c r="AU27" i="34"/>
  <c r="U27" i="34"/>
  <c r="Q18" i="34"/>
  <c r="BA18" i="34" s="1"/>
  <c r="BB18" i="34" s="1"/>
  <c r="AB18" i="34"/>
  <c r="Y18" i="34"/>
  <c r="Z18" i="34"/>
  <c r="AZ18" i="34" s="1"/>
  <c r="AE18" i="34" a="1"/>
  <c r="AE18" i="34" s="1"/>
  <c r="W18" i="34"/>
  <c r="U18" i="34"/>
  <c r="V18" i="34"/>
  <c r="AY18" i="34" s="1"/>
  <c r="AU18" i="34"/>
  <c r="S18" i="34"/>
  <c r="R18" i="34"/>
  <c r="AA18" i="34"/>
  <c r="P18" i="34"/>
  <c r="P103" i="34"/>
  <c r="V103" i="34"/>
  <c r="AY103" i="34" s="1"/>
  <c r="Y103" i="34"/>
  <c r="AE103" i="34" a="1"/>
  <c r="AE103" i="34" s="1"/>
  <c r="Q103" i="34"/>
  <c r="BA103" i="34" s="1"/>
  <c r="BB103" i="34" s="1"/>
  <c r="W103" i="34"/>
  <c r="U103" i="34"/>
  <c r="S103" i="34"/>
  <c r="AB103" i="34"/>
  <c r="AA103" i="34"/>
  <c r="Z103" i="34"/>
  <c r="AZ103" i="34" s="1"/>
  <c r="R103" i="34"/>
  <c r="P107" i="34"/>
  <c r="S107" i="34"/>
  <c r="V54" i="34"/>
  <c r="AY54" i="34" s="1"/>
  <c r="U54" i="34"/>
  <c r="AA54" i="34"/>
  <c r="AE54" i="34" a="1"/>
  <c r="AE54" i="34" s="1"/>
  <c r="Q54" i="34"/>
  <c r="BA54" i="34" s="1"/>
  <c r="BB54" i="34" s="1"/>
  <c r="AU54" i="34"/>
  <c r="R54" i="34"/>
  <c r="S54" i="34"/>
  <c r="P54" i="34"/>
  <c r="Y54" i="34"/>
  <c r="Z54" i="34"/>
  <c r="AZ54" i="34" s="1"/>
  <c r="W54" i="34"/>
  <c r="AB54" i="34"/>
  <c r="D50" i="34"/>
  <c r="A50" i="34"/>
  <c r="Y42" i="34"/>
  <c r="V46" i="34"/>
  <c r="AY46" i="34" s="1"/>
  <c r="Y46" i="34"/>
  <c r="S46" i="34"/>
  <c r="U46" i="34"/>
  <c r="AB46" i="34"/>
  <c r="Z46" i="34"/>
  <c r="AZ46" i="34" s="1"/>
  <c r="Q46" i="34"/>
  <c r="BA46" i="34" s="1"/>
  <c r="R46" i="34"/>
  <c r="P46" i="34"/>
  <c r="AA46" i="34"/>
  <c r="W46" i="34"/>
  <c r="AU46" i="34"/>
  <c r="R114" i="34"/>
  <c r="AA114" i="34"/>
  <c r="Q114" i="34"/>
  <c r="BA114" i="34" s="1"/>
  <c r="BB114" i="34" s="1"/>
  <c r="Z114" i="34"/>
  <c r="AZ114" i="34" s="1"/>
  <c r="Y114" i="34"/>
  <c r="P114" i="34"/>
  <c r="W114" i="34"/>
  <c r="AE114" i="34" a="1"/>
  <c r="AE114" i="34" s="1"/>
  <c r="U114" i="34"/>
  <c r="V114" i="34"/>
  <c r="AY114" i="34" s="1"/>
  <c r="S114" i="34"/>
  <c r="AB114" i="34"/>
  <c r="S66" i="34"/>
  <c r="V66" i="34"/>
  <c r="AY66" i="34" s="1"/>
  <c r="R66" i="34"/>
  <c r="P66" i="34"/>
  <c r="M66" i="34"/>
  <c r="N66" i="34"/>
  <c r="Q66" i="34"/>
  <c r="BA66" i="34" s="1"/>
  <c r="BB66" i="34" s="1"/>
  <c r="L66" i="34"/>
  <c r="V4" i="34"/>
  <c r="AY4" i="34" s="1"/>
  <c r="M4" i="34"/>
  <c r="S4" i="34"/>
  <c r="L4" i="34"/>
  <c r="N4" i="34"/>
  <c r="Q4" i="34"/>
  <c r="BA4" i="34" s="1"/>
  <c r="BB4" i="34" s="1"/>
  <c r="R4" i="34"/>
  <c r="P4" i="34"/>
  <c r="A5" i="34"/>
  <c r="L26" i="34"/>
  <c r="M84" i="34"/>
  <c r="A85" i="34"/>
  <c r="Z80" i="34"/>
  <c r="AZ80" i="34" s="1"/>
  <c r="BB80" i="34" s="1"/>
  <c r="L54" i="34"/>
  <c r="A119" i="34"/>
  <c r="M26" i="34"/>
  <c r="AG26" i="34" s="1"/>
  <c r="R9" i="35"/>
  <c r="S9" i="35"/>
  <c r="W9" i="35"/>
  <c r="AB9" i="35"/>
  <c r="U9" i="35"/>
  <c r="Q9" i="35"/>
  <c r="BA9" i="35" s="1"/>
  <c r="Z9" i="35"/>
  <c r="AZ9" i="35" s="1"/>
  <c r="AA9" i="35"/>
  <c r="V9" i="35"/>
  <c r="AY9" i="35" s="1"/>
  <c r="P9" i="35"/>
  <c r="Y9" i="35"/>
  <c r="AU9" i="35"/>
  <c r="AV29" i="35" s="1"/>
  <c r="AA24" i="35"/>
  <c r="AU24" i="35"/>
  <c r="Q24" i="35"/>
  <c r="BA24" i="35" s="1"/>
  <c r="Z24" i="35"/>
  <c r="AZ24" i="35" s="1"/>
  <c r="Y24" i="35"/>
  <c r="V24" i="35"/>
  <c r="AY24" i="35" s="1"/>
  <c r="U24" i="35"/>
  <c r="S24" i="35"/>
  <c r="W24" i="35"/>
  <c r="AB24" i="35"/>
  <c r="P24" i="35"/>
  <c r="R24" i="35"/>
  <c r="R81" i="35"/>
  <c r="S81" i="35"/>
  <c r="AB81" i="35"/>
  <c r="P81" i="35"/>
  <c r="Q81" i="35"/>
  <c r="BA81" i="35" s="1"/>
  <c r="BB81" i="35" s="1"/>
  <c r="AA81" i="35"/>
  <c r="Z81" i="35"/>
  <c r="AZ81" i="35" s="1"/>
  <c r="AE81" i="35" a="1"/>
  <c r="AE81" i="35" s="1"/>
  <c r="U81" i="35"/>
  <c r="Y81" i="35"/>
  <c r="W81" i="35"/>
  <c r="V81" i="35"/>
  <c r="AY81" i="35" s="1"/>
  <c r="Z107" i="35"/>
  <c r="AZ107" i="35" s="1"/>
  <c r="P107" i="35"/>
  <c r="U107" i="35"/>
  <c r="S107" i="35"/>
  <c r="AE107" i="35" a="1"/>
  <c r="AE107" i="35" s="1"/>
  <c r="R107" i="35"/>
  <c r="Y107" i="35"/>
  <c r="AB107" i="35"/>
  <c r="W107" i="35"/>
  <c r="V107" i="35"/>
  <c r="AY107" i="35" s="1"/>
  <c r="AA107" i="35"/>
  <c r="Q107" i="35"/>
  <c r="BA107" i="35" s="1"/>
  <c r="BB107" i="35" s="1"/>
  <c r="S58" i="35"/>
  <c r="W58" i="35"/>
  <c r="R58" i="35"/>
  <c r="V58" i="35"/>
  <c r="AY58" i="35" s="1"/>
  <c r="AE58" i="35" a="1"/>
  <c r="AE58" i="35" s="1"/>
  <c r="Z58" i="35"/>
  <c r="AZ58" i="35" s="1"/>
  <c r="AB58" i="35"/>
  <c r="AA58" i="35"/>
  <c r="Q58" i="35"/>
  <c r="BA58" i="35" s="1"/>
  <c r="BB58" i="35" s="1"/>
  <c r="Y58" i="35"/>
  <c r="AU58" i="35"/>
  <c r="P58" i="35"/>
  <c r="U58" i="35"/>
  <c r="S30" i="35"/>
  <c r="AB30" i="35"/>
  <c r="AA30" i="35"/>
  <c r="Q30" i="35"/>
  <c r="BA30" i="35" s="1"/>
  <c r="BB30" i="35" s="1"/>
  <c r="AE30" i="35" a="1"/>
  <c r="AE30" i="35" s="1"/>
  <c r="Z30" i="35"/>
  <c r="AZ30" i="35" s="1"/>
  <c r="P30" i="35"/>
  <c r="V30" i="35"/>
  <c r="AY30" i="35" s="1"/>
  <c r="W30" i="35"/>
  <c r="U30" i="35"/>
  <c r="R30" i="35"/>
  <c r="AU30" i="35"/>
  <c r="Y30" i="35"/>
  <c r="AS103" i="35"/>
  <c r="AF103" i="35" s="1"/>
  <c r="AB103" i="35"/>
  <c r="P103" i="35"/>
  <c r="R103" i="35"/>
  <c r="Q103" i="35"/>
  <c r="BA103" i="35" s="1"/>
  <c r="S103" i="35"/>
  <c r="W103" i="35"/>
  <c r="V103" i="35"/>
  <c r="AY103" i="35" s="1"/>
  <c r="Y103" i="35"/>
  <c r="Z103" i="35"/>
  <c r="AZ103" i="35" s="1"/>
  <c r="AB95" i="35"/>
  <c r="P95" i="35"/>
  <c r="Z95" i="35"/>
  <c r="AZ95" i="35" s="1"/>
  <c r="Y95" i="35"/>
  <c r="Q95" i="35"/>
  <c r="BA95" i="35" s="1"/>
  <c r="BB95" i="35" s="1"/>
  <c r="AE95" i="35" a="1"/>
  <c r="AE95" i="35" s="1"/>
  <c r="P129" i="35"/>
  <c r="L129" i="35"/>
  <c r="M129" i="35"/>
  <c r="Q129" i="35"/>
  <c r="BA129" i="35" s="1"/>
  <c r="BB129" i="35" s="1"/>
  <c r="N129" i="35"/>
  <c r="S42" i="35"/>
  <c r="N42" i="35"/>
  <c r="L42" i="35"/>
  <c r="Q42" i="35"/>
  <c r="BA42" i="35" s="1"/>
  <c r="BB42" i="35" s="1"/>
  <c r="V42" i="35"/>
  <c r="AY42" i="35" s="1"/>
  <c r="P42" i="35"/>
  <c r="R42" i="35"/>
  <c r="M42" i="35"/>
  <c r="AA99" i="35"/>
  <c r="Y99" i="35"/>
  <c r="Q29" i="35"/>
  <c r="BA29" i="35" s="1"/>
  <c r="BB29" i="35" s="1"/>
  <c r="Z29" i="35"/>
  <c r="AZ29" i="35" s="1"/>
  <c r="AE29" i="35" a="1"/>
  <c r="AE29" i="35" s="1"/>
  <c r="P29" i="35"/>
  <c r="V29" i="35"/>
  <c r="AY29" i="35" s="1"/>
  <c r="W29" i="35"/>
  <c r="U29" i="35"/>
  <c r="AB29" i="35"/>
  <c r="AU29" i="35"/>
  <c r="AV116" i="35" s="1"/>
  <c r="Y29" i="35"/>
  <c r="S29" i="35"/>
  <c r="R29" i="35"/>
  <c r="AA29" i="35"/>
  <c r="Y123" i="35"/>
  <c r="S123" i="35"/>
  <c r="W123" i="35"/>
  <c r="V123" i="35"/>
  <c r="AY123" i="35" s="1"/>
  <c r="AB123" i="35"/>
  <c r="U123" i="35"/>
  <c r="R123" i="35"/>
  <c r="AA123" i="35"/>
  <c r="Q123" i="35"/>
  <c r="BA123" i="35" s="1"/>
  <c r="AE123" i="35" a="1"/>
  <c r="AE123" i="35" s="1"/>
  <c r="Z123" i="35"/>
  <c r="AZ123" i="35" s="1"/>
  <c r="P123" i="35"/>
  <c r="M99" i="35"/>
  <c r="N99" i="35"/>
  <c r="L99" i="35"/>
  <c r="N63" i="35"/>
  <c r="L63" i="35"/>
  <c r="AA18" i="35"/>
  <c r="W18" i="35"/>
  <c r="Z18" i="35"/>
  <c r="AZ18" i="35" s="1"/>
  <c r="V18" i="35"/>
  <c r="AY18" i="35" s="1"/>
  <c r="AB18" i="35"/>
  <c r="U18" i="35"/>
  <c r="W37" i="35"/>
  <c r="V37" i="35"/>
  <c r="AY37" i="35" s="1"/>
  <c r="U37" i="35"/>
  <c r="AB37" i="35"/>
  <c r="Q37" i="35"/>
  <c r="BA37" i="35" s="1"/>
  <c r="Y37" i="35"/>
  <c r="Z37" i="35"/>
  <c r="AZ37" i="35" s="1"/>
  <c r="AU37" i="35"/>
  <c r="P37" i="35"/>
  <c r="AA37" i="35"/>
  <c r="P39" i="35"/>
  <c r="R39" i="35"/>
  <c r="AA39" i="35"/>
  <c r="AB39" i="35"/>
  <c r="S39" i="35"/>
  <c r="W39" i="35"/>
  <c r="Z39" i="35"/>
  <c r="AZ39" i="35" s="1"/>
  <c r="Y39" i="35"/>
  <c r="U39" i="35"/>
  <c r="V39" i="35"/>
  <c r="AY39" i="35" s="1"/>
  <c r="AU39" i="35"/>
  <c r="A41" i="35"/>
  <c r="D41" i="35"/>
  <c r="M98" i="35"/>
  <c r="L98" i="35"/>
  <c r="N98" i="35"/>
  <c r="U70" i="35"/>
  <c r="V70" i="35"/>
  <c r="AY70" i="35" s="1"/>
  <c r="AA70" i="35"/>
  <c r="AB70" i="35"/>
  <c r="Y70" i="35"/>
  <c r="W70" i="35"/>
  <c r="Z70" i="35"/>
  <c r="AZ70" i="35" s="1"/>
  <c r="L25" i="35"/>
  <c r="M25" i="35"/>
  <c r="AG25" i="35" s="1"/>
  <c r="N25" i="35"/>
  <c r="L9" i="35"/>
  <c r="N9" i="35"/>
  <c r="M9" i="35"/>
  <c r="AG9" i="35" s="1"/>
  <c r="Z121" i="35"/>
  <c r="AZ121" i="35" s="1"/>
  <c r="AS121" i="35"/>
  <c r="AF121" i="35" s="1"/>
  <c r="Y121" i="35"/>
  <c r="AB121" i="35"/>
  <c r="V121" i="35"/>
  <c r="AY121" i="35" s="1"/>
  <c r="R121" i="35"/>
  <c r="P121" i="35"/>
  <c r="AA121" i="35"/>
  <c r="U121" i="35"/>
  <c r="Q121" i="35"/>
  <c r="BA121" i="35" s="1"/>
  <c r="W121" i="35"/>
  <c r="S121" i="35"/>
  <c r="Z113" i="35"/>
  <c r="AZ113" i="35" s="1"/>
  <c r="W113" i="35"/>
  <c r="S113" i="35"/>
  <c r="Q113" i="35"/>
  <c r="BA113" i="35" s="1"/>
  <c r="BB113" i="35" s="1"/>
  <c r="AE106" i="35" a="1"/>
  <c r="AE106" i="35" s="1"/>
  <c r="R106" i="35"/>
  <c r="Z106" i="35"/>
  <c r="AZ106" i="35" s="1"/>
  <c r="AA106" i="35"/>
  <c r="V106" i="35"/>
  <c r="AY106" i="35" s="1"/>
  <c r="Y106" i="35"/>
  <c r="Q106" i="35"/>
  <c r="BA106" i="35" s="1"/>
  <c r="W106" i="35"/>
  <c r="P106" i="35"/>
  <c r="U106" i="35"/>
  <c r="S106" i="35"/>
  <c r="AB106" i="35"/>
  <c r="U105" i="35"/>
  <c r="AB105" i="35"/>
  <c r="N105" i="35"/>
  <c r="Z105" i="35"/>
  <c r="AZ105" i="35" s="1"/>
  <c r="AA105" i="35"/>
  <c r="W105" i="35"/>
  <c r="Y105" i="35"/>
  <c r="V105" i="35"/>
  <c r="AY105" i="35" s="1"/>
  <c r="W82" i="35"/>
  <c r="Y82" i="35"/>
  <c r="Q82" i="35"/>
  <c r="BA82" i="35" s="1"/>
  <c r="S82" i="35"/>
  <c r="V82" i="35"/>
  <c r="AY82" i="35" s="1"/>
  <c r="BB82" i="35" s="1"/>
  <c r="U82" i="35"/>
  <c r="AS82" i="35"/>
  <c r="AF82" i="35" s="1"/>
  <c r="P82" i="35"/>
  <c r="R82" i="35"/>
  <c r="AA82" i="35"/>
  <c r="AB82" i="35"/>
  <c r="AS69" i="35"/>
  <c r="AF69" i="35" s="1"/>
  <c r="Z69" i="35"/>
  <c r="AZ69" i="35" s="1"/>
  <c r="U69" i="35"/>
  <c r="Y69" i="35"/>
  <c r="V69" i="35"/>
  <c r="AY69" i="35" s="1"/>
  <c r="AB69" i="35"/>
  <c r="P69" i="35"/>
  <c r="R69" i="35"/>
  <c r="S69" i="35"/>
  <c r="AA69" i="35"/>
  <c r="Q69" i="35"/>
  <c r="BA69" i="35" s="1"/>
  <c r="W69" i="35"/>
  <c r="Q33" i="35"/>
  <c r="BA33" i="35" s="1"/>
  <c r="BB33" i="35" s="1"/>
  <c r="Y33" i="35"/>
  <c r="Z33" i="35"/>
  <c r="AZ33" i="35" s="1"/>
  <c r="S33" i="35"/>
  <c r="P33" i="35"/>
  <c r="R33" i="35"/>
  <c r="V33" i="35"/>
  <c r="AY33" i="35" s="1"/>
  <c r="AA33" i="35"/>
  <c r="W33" i="35"/>
  <c r="U33" i="35"/>
  <c r="AE33" i="35" a="1"/>
  <c r="AE33" i="35" s="1"/>
  <c r="AB33" i="35"/>
  <c r="AU33" i="35"/>
  <c r="AV16" i="35" s="1"/>
  <c r="W102" i="35"/>
  <c r="U102" i="35"/>
  <c r="R102" i="35"/>
  <c r="Q102" i="35"/>
  <c r="BA102" i="35" s="1"/>
  <c r="P102" i="35"/>
  <c r="AB102" i="35"/>
  <c r="AS102" i="35"/>
  <c r="AF102" i="35" s="1"/>
  <c r="AA102" i="35"/>
  <c r="S102" i="35"/>
  <c r="Z102" i="35"/>
  <c r="AZ102" i="35" s="1"/>
  <c r="Y102" i="35"/>
  <c r="V102" i="35"/>
  <c r="AY102" i="35" s="1"/>
  <c r="D120" i="35"/>
  <c r="A120" i="35"/>
  <c r="P67" i="35"/>
  <c r="U67" i="35"/>
  <c r="U104" i="35"/>
  <c r="N90" i="35"/>
  <c r="L90" i="35"/>
  <c r="M90" i="35"/>
  <c r="N83" i="35"/>
  <c r="AB83" i="35"/>
  <c r="L83" i="35"/>
  <c r="U83" i="35"/>
  <c r="AA83" i="35"/>
  <c r="W83" i="35"/>
  <c r="Y83" i="35"/>
  <c r="M83" i="35"/>
  <c r="V83" i="35"/>
  <c r="AY83" i="35" s="1"/>
  <c r="N7" i="35"/>
  <c r="M7" i="35"/>
  <c r="AG7" i="35" s="1"/>
  <c r="L7" i="35"/>
  <c r="P56" i="35"/>
  <c r="S56" i="35"/>
  <c r="AA56" i="35"/>
  <c r="Z56" i="35"/>
  <c r="AZ56" i="35" s="1"/>
  <c r="R56" i="35"/>
  <c r="AB56" i="35"/>
  <c r="Y56" i="35"/>
  <c r="Q56" i="35"/>
  <c r="BA56" i="35" s="1"/>
  <c r="V56" i="35"/>
  <c r="AY56" i="35" s="1"/>
  <c r="AU56" i="35"/>
  <c r="AV37" i="35" s="1"/>
  <c r="W56" i="35"/>
  <c r="U56" i="35"/>
  <c r="Z96" i="35"/>
  <c r="AZ96" i="35" s="1"/>
  <c r="AA127" i="35"/>
  <c r="U127" i="35"/>
  <c r="W127" i="35"/>
  <c r="V90" i="35"/>
  <c r="AY90" i="35" s="1"/>
  <c r="P90" i="35"/>
  <c r="U90" i="35"/>
  <c r="P91" i="35"/>
  <c r="AE91" i="35" a="1"/>
  <c r="AE91" i="35" s="1"/>
  <c r="Y91" i="35"/>
  <c r="AB91" i="35"/>
  <c r="U91" i="35"/>
  <c r="S91" i="35"/>
  <c r="Q91" i="35"/>
  <c r="BA91" i="35" s="1"/>
  <c r="BB91" i="35" s="1"/>
  <c r="Z91" i="35"/>
  <c r="AZ91" i="35" s="1"/>
  <c r="W91" i="35"/>
  <c r="V91" i="35"/>
  <c r="AY91" i="35" s="1"/>
  <c r="AA91" i="35"/>
  <c r="R91" i="35"/>
  <c r="R4" i="35"/>
  <c r="AU4" i="35"/>
  <c r="AA4" i="35"/>
  <c r="V4" i="35"/>
  <c r="AY4" i="35" s="1"/>
  <c r="Z4" i="35"/>
  <c r="AZ4" i="35" s="1"/>
  <c r="AB4" i="35"/>
  <c r="Z126" i="35"/>
  <c r="AZ126" i="35" s="1"/>
  <c r="AE126" i="35" a="1"/>
  <c r="AE126" i="35" s="1"/>
  <c r="D89" i="35"/>
  <c r="A89" i="35"/>
  <c r="L13" i="35"/>
  <c r="M13" i="35"/>
  <c r="R13" i="35"/>
  <c r="N13" i="35"/>
  <c r="V13" i="35"/>
  <c r="AY13" i="35" s="1"/>
  <c r="Q13" i="35"/>
  <c r="BA13" i="35" s="1"/>
  <c r="BB13" i="35" s="1"/>
  <c r="S13" i="35"/>
  <c r="P75" i="35"/>
  <c r="Q75" i="35"/>
  <c r="BA75" i="35" s="1"/>
  <c r="BB75" i="35" s="1"/>
  <c r="AE75" i="35" a="1"/>
  <c r="AE75" i="35" s="1"/>
  <c r="S75" i="35"/>
  <c r="AB75" i="35"/>
  <c r="R75" i="35"/>
  <c r="Z75" i="35"/>
  <c r="AZ75" i="35" s="1"/>
  <c r="Y75" i="35"/>
  <c r="U75" i="35"/>
  <c r="W75" i="35"/>
  <c r="A117" i="35"/>
  <c r="D117" i="35"/>
  <c r="S80" i="35"/>
  <c r="Y80" i="35"/>
  <c r="Z80" i="35"/>
  <c r="AZ80" i="35" s="1"/>
  <c r="W80" i="35"/>
  <c r="AE80" i="35" a="1"/>
  <c r="AE80" i="35" s="1"/>
  <c r="P80" i="35"/>
  <c r="R80" i="35"/>
  <c r="U80" i="35"/>
  <c r="V80" i="35"/>
  <c r="AY80" i="35" s="1"/>
  <c r="AB80" i="35"/>
  <c r="Q80" i="35"/>
  <c r="BA80" i="35" s="1"/>
  <c r="AA80" i="35"/>
  <c r="V72" i="35"/>
  <c r="AY72" i="35" s="1"/>
  <c r="R72" i="35"/>
  <c r="M115" i="35"/>
  <c r="N115" i="35"/>
  <c r="N28" i="35"/>
  <c r="R28" i="35"/>
  <c r="S28" i="35"/>
  <c r="Q28" i="35"/>
  <c r="BA28" i="35" s="1"/>
  <c r="BB28" i="35" s="1"/>
  <c r="L28" i="35"/>
  <c r="P28" i="35"/>
  <c r="M28" i="35"/>
  <c r="V28" i="35"/>
  <c r="AY28" i="35" s="1"/>
  <c r="N4" i="35"/>
  <c r="M4" i="35"/>
  <c r="AG4" i="35" s="1"/>
  <c r="L4" i="35"/>
  <c r="V17" i="35"/>
  <c r="AY17" i="35" s="1"/>
  <c r="Z19" i="35"/>
  <c r="AZ19" i="35" s="1"/>
  <c r="D59" i="35"/>
  <c r="W114" i="35"/>
  <c r="Q77" i="35"/>
  <c r="BA77" i="35" s="1"/>
  <c r="BB77" i="35" s="1"/>
  <c r="D51" i="35"/>
  <c r="AH3" i="35"/>
  <c r="AA31" i="36"/>
  <c r="V31" i="36"/>
  <c r="AY31" i="36" s="1"/>
  <c r="BB31" i="36" s="1"/>
  <c r="R31" i="36"/>
  <c r="Q31" i="36"/>
  <c r="BA31" i="36" s="1"/>
  <c r="AB31" i="36"/>
  <c r="Z31" i="36"/>
  <c r="AZ31" i="36" s="1"/>
  <c r="U31" i="36"/>
  <c r="P31" i="36"/>
  <c r="Y31" i="36"/>
  <c r="S31" i="36"/>
  <c r="W31" i="36"/>
  <c r="S14" i="36"/>
  <c r="P14" i="36"/>
  <c r="Q14" i="36"/>
  <c r="BA14" i="36" s="1"/>
  <c r="Y14" i="36"/>
  <c r="AB14" i="36"/>
  <c r="Z14" i="36"/>
  <c r="AZ14" i="36" s="1"/>
  <c r="AU14" i="36"/>
  <c r="AV20" i="36" s="1"/>
  <c r="AA14" i="36"/>
  <c r="V14" i="36"/>
  <c r="AY14" i="36" s="1"/>
  <c r="R14" i="36"/>
  <c r="R114" i="36"/>
  <c r="Y114" i="36"/>
  <c r="P114" i="36"/>
  <c r="AE114" i="36" a="1"/>
  <c r="AE114" i="36" s="1"/>
  <c r="U114" i="36"/>
  <c r="V114" i="36"/>
  <c r="AY114" i="36" s="1"/>
  <c r="AB114" i="36"/>
  <c r="S114" i="36"/>
  <c r="W114" i="36"/>
  <c r="AA114" i="36"/>
  <c r="Q114" i="36"/>
  <c r="BA114" i="36" s="1"/>
  <c r="BB114" i="36" s="1"/>
  <c r="Z114" i="36"/>
  <c r="AZ114" i="36" s="1"/>
  <c r="P15" i="36"/>
  <c r="Y15" i="36"/>
  <c r="N121" i="36"/>
  <c r="Q121" i="36"/>
  <c r="BA121" i="36" s="1"/>
  <c r="BB121" i="36" s="1"/>
  <c r="L121" i="36"/>
  <c r="V121" i="36"/>
  <c r="AY121" i="36" s="1"/>
  <c r="P121" i="36"/>
  <c r="M121" i="36"/>
  <c r="S121" i="36"/>
  <c r="R121" i="36"/>
  <c r="Q67" i="36"/>
  <c r="BA67" i="36" s="1"/>
  <c r="BB67" i="36" s="1"/>
  <c r="P67" i="36"/>
  <c r="L67" i="36"/>
  <c r="S67" i="36"/>
  <c r="N67" i="36"/>
  <c r="M67" i="36"/>
  <c r="AA9" i="36"/>
  <c r="Q9" i="36"/>
  <c r="BA9" i="36" s="1"/>
  <c r="AB9" i="36"/>
  <c r="AU9" i="36"/>
  <c r="R9" i="36"/>
  <c r="AE9" i="36" a="1"/>
  <c r="AE9" i="36" s="1"/>
  <c r="U9" i="36"/>
  <c r="Y113" i="36"/>
  <c r="AA113" i="36"/>
  <c r="Z113" i="36"/>
  <c r="AZ113" i="36" s="1"/>
  <c r="V113" i="36"/>
  <c r="AY113" i="36" s="1"/>
  <c r="P113" i="36"/>
  <c r="Q113" i="36"/>
  <c r="BA113" i="36" s="1"/>
  <c r="W113" i="36"/>
  <c r="AS113" i="36"/>
  <c r="AF113" i="36" s="1"/>
  <c r="U113" i="36"/>
  <c r="AB113" i="36"/>
  <c r="R113" i="36"/>
  <c r="Y116" i="36"/>
  <c r="W116" i="36"/>
  <c r="AE116" i="36" a="1"/>
  <c r="AE116" i="36" s="1"/>
  <c r="V116" i="36"/>
  <c r="AY116" i="36" s="1"/>
  <c r="S116" i="36"/>
  <c r="AB116" i="36"/>
  <c r="P116" i="36"/>
  <c r="Q98" i="36"/>
  <c r="BA98" i="36" s="1"/>
  <c r="Y98" i="36"/>
  <c r="AB98" i="36"/>
  <c r="U98" i="36"/>
  <c r="AA98" i="36"/>
  <c r="AE98" i="36" a="1"/>
  <c r="AE98" i="36" s="1"/>
  <c r="M35" i="36"/>
  <c r="N35" i="36"/>
  <c r="R35" i="36"/>
  <c r="V35" i="36"/>
  <c r="AY35" i="36" s="1"/>
  <c r="L35" i="36"/>
  <c r="R38" i="36"/>
  <c r="S38" i="36"/>
  <c r="AB38" i="36"/>
  <c r="U38" i="36"/>
  <c r="Q38" i="36"/>
  <c r="BA38" i="36" s="1"/>
  <c r="BB38" i="36" s="1"/>
  <c r="AA38" i="36"/>
  <c r="Z38" i="36"/>
  <c r="AZ38" i="36" s="1"/>
  <c r="AE38" i="36" a="1"/>
  <c r="AE38" i="36" s="1"/>
  <c r="AS128" i="36"/>
  <c r="AF128" i="36" s="1"/>
  <c r="P128" i="36"/>
  <c r="Y128" i="36"/>
  <c r="S128" i="36"/>
  <c r="AB128" i="36"/>
  <c r="R128" i="36"/>
  <c r="W128" i="36"/>
  <c r="AA128" i="36"/>
  <c r="V128" i="36"/>
  <c r="AY128" i="36" s="1"/>
  <c r="Q128" i="36"/>
  <c r="BA128" i="36" s="1"/>
  <c r="Z80" i="36"/>
  <c r="AZ80" i="36" s="1"/>
  <c r="Q80" i="36"/>
  <c r="BA80" i="36" s="1"/>
  <c r="AS80" i="36"/>
  <c r="AF80" i="36" s="1"/>
  <c r="P80" i="36"/>
  <c r="Y80" i="36"/>
  <c r="V80" i="36"/>
  <c r="AY80" i="36" s="1"/>
  <c r="W80" i="36"/>
  <c r="S80" i="36"/>
  <c r="U80" i="36"/>
  <c r="Y36" i="36"/>
  <c r="V36" i="36"/>
  <c r="AY36" i="36" s="1"/>
  <c r="P36" i="36"/>
  <c r="AE36" i="36" a="1"/>
  <c r="AE36" i="36" s="1"/>
  <c r="AB36" i="36"/>
  <c r="Z36" i="36"/>
  <c r="AZ36" i="36" s="1"/>
  <c r="Q36" i="36"/>
  <c r="BA36" i="36" s="1"/>
  <c r="BB36" i="36" s="1"/>
  <c r="AA36" i="36"/>
  <c r="S89" i="36"/>
  <c r="P89" i="36"/>
  <c r="Q89" i="36"/>
  <c r="BA89" i="36" s="1"/>
  <c r="Z89" i="36"/>
  <c r="AZ89" i="36" s="1"/>
  <c r="R89" i="36"/>
  <c r="Y89" i="36"/>
  <c r="U89" i="36"/>
  <c r="W89" i="36"/>
  <c r="AE89" i="36" a="1"/>
  <c r="AE89" i="36" s="1"/>
  <c r="AB89" i="36"/>
  <c r="V89" i="36"/>
  <c r="AY89" i="36" s="1"/>
  <c r="V97" i="36"/>
  <c r="AY97" i="36" s="1"/>
  <c r="AA97" i="36"/>
  <c r="AB97" i="36"/>
  <c r="U97" i="36"/>
  <c r="L97" i="36"/>
  <c r="Y97" i="36"/>
  <c r="Z97" i="36"/>
  <c r="AZ97" i="36" s="1"/>
  <c r="N97" i="36"/>
  <c r="M97" i="36"/>
  <c r="W97" i="36"/>
  <c r="N81" i="36"/>
  <c r="AA81" i="36"/>
  <c r="AB81" i="36"/>
  <c r="M81" i="36"/>
  <c r="Z81" i="36"/>
  <c r="AZ81" i="36" s="1"/>
  <c r="V81" i="36"/>
  <c r="AY81" i="36" s="1"/>
  <c r="Y81" i="36"/>
  <c r="W81" i="36"/>
  <c r="U81" i="36"/>
  <c r="L81" i="36"/>
  <c r="M49" i="36"/>
  <c r="AG49" i="36" s="1"/>
  <c r="N49" i="36"/>
  <c r="AA49" i="36"/>
  <c r="L49" i="36"/>
  <c r="Z49" i="36"/>
  <c r="AZ49" i="36" s="1"/>
  <c r="Y49" i="36"/>
  <c r="V49" i="36"/>
  <c r="AY49" i="36" s="1"/>
  <c r="U49" i="36"/>
  <c r="Y107" i="36"/>
  <c r="Z107" i="36"/>
  <c r="AZ107" i="36" s="1"/>
  <c r="W107" i="36"/>
  <c r="Q107" i="36"/>
  <c r="BA107" i="36" s="1"/>
  <c r="S107" i="36"/>
  <c r="V107" i="36"/>
  <c r="AY107" i="36" s="1"/>
  <c r="AB107" i="36"/>
  <c r="P107" i="36"/>
  <c r="AS107" i="36"/>
  <c r="AF107" i="36" s="1"/>
  <c r="AA107" i="36"/>
  <c r="Z88" i="36"/>
  <c r="AZ88" i="36" s="1"/>
  <c r="AB88" i="36"/>
  <c r="V88" i="36"/>
  <c r="AY88" i="36" s="1"/>
  <c r="R88" i="36"/>
  <c r="S88" i="36"/>
  <c r="AA88" i="36"/>
  <c r="P88" i="36"/>
  <c r="Q88" i="36"/>
  <c r="BA88" i="36" s="1"/>
  <c r="BB88" i="36" s="1"/>
  <c r="AE88" i="36" a="1"/>
  <c r="AE88" i="36" s="1"/>
  <c r="Y88" i="36"/>
  <c r="W88" i="36"/>
  <c r="AB55" i="36"/>
  <c r="Y55" i="36"/>
  <c r="AU55" i="36"/>
  <c r="U55" i="36"/>
  <c r="R55" i="36"/>
  <c r="AE55" i="36" a="1"/>
  <c r="AE55" i="36" s="1"/>
  <c r="AA55" i="36"/>
  <c r="Z55" i="36"/>
  <c r="AZ55" i="36" s="1"/>
  <c r="W55" i="36"/>
  <c r="S55" i="36"/>
  <c r="Q55" i="36"/>
  <c r="BA55" i="36" s="1"/>
  <c r="BB55" i="36" s="1"/>
  <c r="V55" i="36"/>
  <c r="AY55" i="36" s="1"/>
  <c r="AA56" i="36"/>
  <c r="P56" i="36"/>
  <c r="AB56" i="36"/>
  <c r="U56" i="36"/>
  <c r="W56" i="36"/>
  <c r="Z56" i="36"/>
  <c r="AZ56" i="36" s="1"/>
  <c r="AU56" i="36"/>
  <c r="AE56" i="36" a="1"/>
  <c r="AE56" i="36" s="1"/>
  <c r="Y56" i="36"/>
  <c r="V56" i="36"/>
  <c r="AY56" i="36" s="1"/>
  <c r="S56" i="36"/>
  <c r="Q56" i="36"/>
  <c r="BA56" i="36" s="1"/>
  <c r="BB56" i="36" s="1"/>
  <c r="R56" i="36"/>
  <c r="Y73" i="36"/>
  <c r="W73" i="36"/>
  <c r="AE73" i="36" a="1"/>
  <c r="AE73" i="36" s="1"/>
  <c r="V99" i="36"/>
  <c r="AY99" i="36" s="1"/>
  <c r="U99" i="36"/>
  <c r="S99" i="36"/>
  <c r="R99" i="36"/>
  <c r="Z99" i="36"/>
  <c r="AZ99" i="36" s="1"/>
  <c r="AE99" i="36" a="1"/>
  <c r="AE99" i="36" s="1"/>
  <c r="P99" i="36"/>
  <c r="W99" i="36"/>
  <c r="Q99" i="36"/>
  <c r="BA99" i="36" s="1"/>
  <c r="BB99" i="36" s="1"/>
  <c r="AA99" i="36"/>
  <c r="AB99" i="36"/>
  <c r="Y99" i="36"/>
  <c r="V74" i="36"/>
  <c r="AY74" i="36" s="1"/>
  <c r="U74" i="36"/>
  <c r="AB74" i="36"/>
  <c r="AA74" i="36"/>
  <c r="R74" i="36"/>
  <c r="AS74" i="36"/>
  <c r="AF74" i="36" s="1"/>
  <c r="Y74" i="36"/>
  <c r="Z74" i="36"/>
  <c r="AZ74" i="36" s="1"/>
  <c r="S74" i="36"/>
  <c r="W74" i="36"/>
  <c r="P74" i="36"/>
  <c r="L41" i="36"/>
  <c r="M41" i="36"/>
  <c r="N41" i="36"/>
  <c r="AB32" i="36"/>
  <c r="Q32" i="36"/>
  <c r="BA32" i="36" s="1"/>
  <c r="W32" i="36"/>
  <c r="AA32" i="36"/>
  <c r="AU32" i="36"/>
  <c r="V32" i="36"/>
  <c r="AY32" i="36" s="1"/>
  <c r="BB32" i="36" s="1"/>
  <c r="S32" i="36"/>
  <c r="P42" i="36"/>
  <c r="AU42" i="36"/>
  <c r="U42" i="36"/>
  <c r="S42" i="36"/>
  <c r="AB42" i="36"/>
  <c r="AA42" i="36"/>
  <c r="Z42" i="36"/>
  <c r="AZ42" i="36" s="1"/>
  <c r="Q42" i="36"/>
  <c r="BA42" i="36" s="1"/>
  <c r="Y42" i="36"/>
  <c r="W42" i="36"/>
  <c r="R21" i="36"/>
  <c r="W21" i="36"/>
  <c r="AA21" i="36"/>
  <c r="U21" i="36"/>
  <c r="Q21" i="36"/>
  <c r="BA21" i="36" s="1"/>
  <c r="BB21" i="36" s="1"/>
  <c r="AU21" i="36"/>
  <c r="V21" i="36"/>
  <c r="AY21" i="36" s="1"/>
  <c r="S21" i="36"/>
  <c r="Z21" i="36"/>
  <c r="AZ21" i="36" s="1"/>
  <c r="AB21" i="36"/>
  <c r="AE21" i="36" a="1"/>
  <c r="AE21" i="36" s="1"/>
  <c r="P21" i="36"/>
  <c r="Y21" i="36"/>
  <c r="AU20" i="36"/>
  <c r="AB20" i="36"/>
  <c r="W20" i="36"/>
  <c r="R20" i="36"/>
  <c r="AE20" i="36" a="1"/>
  <c r="AE20" i="36" s="1"/>
  <c r="AA20" i="36"/>
  <c r="Q20" i="36"/>
  <c r="BA20" i="36" s="1"/>
  <c r="BB20" i="36" s="1"/>
  <c r="V20" i="36"/>
  <c r="AY20" i="36" s="1"/>
  <c r="P20" i="36"/>
  <c r="U20" i="36"/>
  <c r="Y20" i="36"/>
  <c r="Z20" i="36"/>
  <c r="AZ20" i="36" s="1"/>
  <c r="AS96" i="36"/>
  <c r="AF96" i="36" s="1"/>
  <c r="P96" i="36"/>
  <c r="W96" i="36"/>
  <c r="V96" i="36"/>
  <c r="AY96" i="36" s="1"/>
  <c r="U96" i="36"/>
  <c r="AB96" i="36"/>
  <c r="AA96" i="36"/>
  <c r="S96" i="36"/>
  <c r="Z96" i="36"/>
  <c r="AZ96" i="36" s="1"/>
  <c r="R96" i="36"/>
  <c r="Q96" i="36"/>
  <c r="BA96" i="36" s="1"/>
  <c r="AB95" i="36"/>
  <c r="S92" i="36"/>
  <c r="AA92" i="36"/>
  <c r="Q92" i="36"/>
  <c r="BA92" i="36" s="1"/>
  <c r="W92" i="36"/>
  <c r="P92" i="36"/>
  <c r="AB92" i="36"/>
  <c r="AS92" i="36"/>
  <c r="AF92" i="36" s="1"/>
  <c r="R92" i="36"/>
  <c r="Y92" i="36"/>
  <c r="Z92" i="36"/>
  <c r="AZ92" i="36" s="1"/>
  <c r="V92" i="36"/>
  <c r="AY92" i="36" s="1"/>
  <c r="U92" i="36"/>
  <c r="D79" i="36"/>
  <c r="A79" i="36"/>
  <c r="AB10" i="36"/>
  <c r="AU10" i="36"/>
  <c r="AV19" i="36" s="1"/>
  <c r="R10" i="36"/>
  <c r="AA10" i="36"/>
  <c r="Q10" i="36"/>
  <c r="BA10" i="36" s="1"/>
  <c r="Z10" i="36"/>
  <c r="AZ10" i="36" s="1"/>
  <c r="P10" i="36"/>
  <c r="U10" i="36"/>
  <c r="Y10" i="36"/>
  <c r="W10" i="36"/>
  <c r="S10" i="36"/>
  <c r="V10" i="36"/>
  <c r="AY10" i="36" s="1"/>
  <c r="V52" i="36"/>
  <c r="AY52" i="36" s="1"/>
  <c r="S123" i="36"/>
  <c r="R123" i="36"/>
  <c r="AA109" i="36"/>
  <c r="Q109" i="36"/>
  <c r="BA109" i="36" s="1"/>
  <c r="R109" i="36"/>
  <c r="AS109" i="36"/>
  <c r="AF109" i="36" s="1"/>
  <c r="U109" i="36"/>
  <c r="Y109" i="36"/>
  <c r="AE71" i="36" a="1"/>
  <c r="AE71" i="36" s="1"/>
  <c r="S71" i="36"/>
  <c r="AB71" i="36"/>
  <c r="R71" i="36"/>
  <c r="AA71" i="36"/>
  <c r="U71" i="36"/>
  <c r="Q71" i="36"/>
  <c r="BA71" i="36" s="1"/>
  <c r="BB71" i="36" s="1"/>
  <c r="Y71" i="36"/>
  <c r="P71" i="36"/>
  <c r="Z71" i="36"/>
  <c r="AZ71" i="36" s="1"/>
  <c r="A69" i="36"/>
  <c r="D69" i="36"/>
  <c r="V129" i="36"/>
  <c r="AY129" i="36" s="1"/>
  <c r="P129" i="36"/>
  <c r="U129" i="36"/>
  <c r="Y129" i="36"/>
  <c r="AS129" i="36"/>
  <c r="AF129" i="36" s="1"/>
  <c r="S129" i="36"/>
  <c r="W129" i="36"/>
  <c r="AB129" i="36"/>
  <c r="R129" i="36"/>
  <c r="AA129" i="36"/>
  <c r="Q129" i="36"/>
  <c r="BA129" i="36" s="1"/>
  <c r="Z129" i="36"/>
  <c r="AZ129" i="36" s="1"/>
  <c r="V85" i="36"/>
  <c r="AY85" i="36" s="1"/>
  <c r="AB85" i="36"/>
  <c r="P85" i="36"/>
  <c r="Y85" i="36"/>
  <c r="AA93" i="36"/>
  <c r="AA108" i="36"/>
  <c r="Y93" i="36"/>
  <c r="R108" i="36"/>
  <c r="AS93" i="36"/>
  <c r="AF93" i="36" s="1"/>
  <c r="S108" i="36"/>
  <c r="AB108" i="36"/>
  <c r="R93" i="36"/>
  <c r="P93" i="36"/>
  <c r="U108" i="36"/>
  <c r="W93" i="36"/>
  <c r="Z93" i="36"/>
  <c r="AZ93" i="36" s="1"/>
  <c r="BB93" i="36" s="1"/>
  <c r="AS108" i="36"/>
  <c r="AF108" i="36" s="1"/>
  <c r="S93" i="36"/>
  <c r="Y108" i="36"/>
  <c r="Q93" i="36"/>
  <c r="BA93" i="36" s="1"/>
  <c r="M94" i="36"/>
  <c r="U65" i="37"/>
  <c r="S65" i="37"/>
  <c r="AA65" i="37"/>
  <c r="R65" i="37"/>
  <c r="Q65" i="37"/>
  <c r="BA65" i="37" s="1"/>
  <c r="BB65" i="37" s="1"/>
  <c r="AE65" i="37" a="1"/>
  <c r="AE65" i="37" s="1"/>
  <c r="Z65" i="37"/>
  <c r="AZ65" i="37" s="1"/>
  <c r="P65" i="37"/>
  <c r="AB65" i="37"/>
  <c r="Y65" i="37"/>
  <c r="W65" i="37"/>
  <c r="V65" i="37"/>
  <c r="AY65" i="37" s="1"/>
  <c r="Z118" i="37"/>
  <c r="AZ118" i="37" s="1"/>
  <c r="AB118" i="37"/>
  <c r="P118" i="37"/>
  <c r="AA118" i="37"/>
  <c r="Y118" i="37"/>
  <c r="U118" i="37"/>
  <c r="W118" i="37"/>
  <c r="R118" i="37"/>
  <c r="V118" i="37"/>
  <c r="AY118" i="37" s="1"/>
  <c r="BB118" i="37" s="1"/>
  <c r="Q118" i="37"/>
  <c r="BA118" i="37" s="1"/>
  <c r="AS118" i="37"/>
  <c r="AF118" i="37" s="1"/>
  <c r="S118" i="37"/>
  <c r="Z29" i="37"/>
  <c r="AZ29" i="37" s="1"/>
  <c r="S29" i="37"/>
  <c r="AE29" i="37" a="1"/>
  <c r="AE29" i="37" s="1"/>
  <c r="AB29" i="37"/>
  <c r="Q29" i="37"/>
  <c r="BA29" i="37" s="1"/>
  <c r="BB29" i="37" s="1"/>
  <c r="AU29" i="37"/>
  <c r="P29" i="37"/>
  <c r="Y29" i="37"/>
  <c r="R29" i="37"/>
  <c r="V29" i="37"/>
  <c r="AY29" i="37" s="1"/>
  <c r="AA29" i="37"/>
  <c r="W29" i="37"/>
  <c r="U29" i="37"/>
  <c r="U113" i="37"/>
  <c r="Q113" i="37"/>
  <c r="BA113" i="37" s="1"/>
  <c r="BB113" i="37" s="1"/>
  <c r="W113" i="37"/>
  <c r="V113" i="37"/>
  <c r="AY113" i="37" s="1"/>
  <c r="AB113" i="37"/>
  <c r="R113" i="37"/>
  <c r="Z113" i="37"/>
  <c r="AZ113" i="37" s="1"/>
  <c r="AE113" i="37" a="1"/>
  <c r="AE113" i="37" s="1"/>
  <c r="Y113" i="37"/>
  <c r="P113" i="37"/>
  <c r="S113" i="37"/>
  <c r="AA113" i="37"/>
  <c r="V122" i="37"/>
  <c r="AY122" i="37" s="1"/>
  <c r="AE122" i="37" a="1"/>
  <c r="AE122" i="37" s="1"/>
  <c r="AA122" i="37"/>
  <c r="Q122" i="37"/>
  <c r="BA122" i="37" s="1"/>
  <c r="BB122" i="37" s="1"/>
  <c r="U109" i="37"/>
  <c r="S109" i="37"/>
  <c r="R109" i="37"/>
  <c r="AA109" i="37"/>
  <c r="AE109" i="37" a="1"/>
  <c r="AE109" i="37" s="1"/>
  <c r="Y109" i="37"/>
  <c r="Q109" i="37"/>
  <c r="BA109" i="37" s="1"/>
  <c r="Z109" i="37"/>
  <c r="AZ109" i="37" s="1"/>
  <c r="AB109" i="37"/>
  <c r="P109" i="37"/>
  <c r="W109" i="37"/>
  <c r="A23" i="37"/>
  <c r="D23" i="37"/>
  <c r="S128" i="37"/>
  <c r="M128" i="37"/>
  <c r="N128" i="37"/>
  <c r="Q128" i="37"/>
  <c r="BA128" i="37" s="1"/>
  <c r="BB128" i="37" s="1"/>
  <c r="L128" i="37"/>
  <c r="R128" i="37"/>
  <c r="P128" i="37"/>
  <c r="R91" i="37"/>
  <c r="N91" i="37"/>
  <c r="M91" i="37"/>
  <c r="P91" i="37"/>
  <c r="S91" i="37"/>
  <c r="L91" i="37"/>
  <c r="Q91" i="37"/>
  <c r="BA91" i="37" s="1"/>
  <c r="BB91" i="37" s="1"/>
  <c r="L41" i="37"/>
  <c r="M41" i="37"/>
  <c r="AG41" i="37" s="1"/>
  <c r="Y41" i="37"/>
  <c r="N41" i="37"/>
  <c r="Y10" i="37"/>
  <c r="Z10" i="37"/>
  <c r="AZ10" i="37" s="1"/>
  <c r="AA10" i="37"/>
  <c r="P10" i="37"/>
  <c r="V10" i="37"/>
  <c r="AY10" i="37" s="1"/>
  <c r="AE10" i="37" a="1"/>
  <c r="AE10" i="37" s="1"/>
  <c r="S10" i="37"/>
  <c r="Q10" i="37"/>
  <c r="BA10" i="37" s="1"/>
  <c r="R10" i="37"/>
  <c r="AU10" i="37"/>
  <c r="W10" i="37"/>
  <c r="U10" i="37"/>
  <c r="AB10" i="37"/>
  <c r="Y11" i="37"/>
  <c r="R11" i="37"/>
  <c r="AU11" i="37"/>
  <c r="AA11" i="37"/>
  <c r="W11" i="37"/>
  <c r="Q11" i="37"/>
  <c r="BA11" i="37" s="1"/>
  <c r="BB11" i="37" s="1"/>
  <c r="AE11" i="37" a="1"/>
  <c r="AE11" i="37" s="1"/>
  <c r="P11" i="37"/>
  <c r="V11" i="37"/>
  <c r="AY11" i="37" s="1"/>
  <c r="Z11" i="37"/>
  <c r="AZ11" i="37" s="1"/>
  <c r="U11" i="37"/>
  <c r="S11" i="37"/>
  <c r="AB11" i="37"/>
  <c r="Y23" i="37"/>
  <c r="AA23" i="37"/>
  <c r="Z23" i="37"/>
  <c r="AZ23" i="37" s="1"/>
  <c r="W23" i="37"/>
  <c r="P23" i="37"/>
  <c r="U23" i="37"/>
  <c r="AU23" i="37"/>
  <c r="AV40" i="37" s="1"/>
  <c r="S23" i="37"/>
  <c r="R23" i="37"/>
  <c r="AB23" i="37"/>
  <c r="V23" i="37"/>
  <c r="AY23" i="37" s="1"/>
  <c r="BB23" i="37" s="1"/>
  <c r="Q23" i="37"/>
  <c r="BA23" i="37" s="1"/>
  <c r="N127" i="37"/>
  <c r="M127" i="37"/>
  <c r="L127" i="37"/>
  <c r="N65" i="37"/>
  <c r="M65" i="37"/>
  <c r="L65" i="37"/>
  <c r="S9" i="37"/>
  <c r="R9" i="37"/>
  <c r="Q9" i="37"/>
  <c r="BA9" i="37" s="1"/>
  <c r="AE97" i="37" a="1"/>
  <c r="AE97" i="37" s="1"/>
  <c r="P97" i="37"/>
  <c r="Q76" i="37"/>
  <c r="BA76" i="37" s="1"/>
  <c r="BB76" i="37" s="1"/>
  <c r="AA76" i="37"/>
  <c r="AE76" i="37" a="1"/>
  <c r="AE76" i="37" s="1"/>
  <c r="W76" i="37"/>
  <c r="Y76" i="37"/>
  <c r="S76" i="37"/>
  <c r="V76" i="37"/>
  <c r="AY76" i="37" s="1"/>
  <c r="AB76" i="37"/>
  <c r="Z76" i="37"/>
  <c r="AZ76" i="37" s="1"/>
  <c r="P76" i="37"/>
  <c r="U76" i="37"/>
  <c r="R76" i="37"/>
  <c r="AA12" i="37"/>
  <c r="P12" i="37"/>
  <c r="AU12" i="37"/>
  <c r="AE49" i="37" a="1"/>
  <c r="AE49" i="37" s="1"/>
  <c r="Q49" i="37"/>
  <c r="BA49" i="37" s="1"/>
  <c r="BB49" i="37" s="1"/>
  <c r="R49" i="37"/>
  <c r="W49" i="37"/>
  <c r="AU49" i="37"/>
  <c r="Z49" i="37"/>
  <c r="AZ49" i="37" s="1"/>
  <c r="V49" i="37"/>
  <c r="AY49" i="37" s="1"/>
  <c r="AB49" i="37"/>
  <c r="AA49" i="37"/>
  <c r="P49" i="37"/>
  <c r="Y49" i="37"/>
  <c r="S49" i="37"/>
  <c r="U49" i="37"/>
  <c r="W35" i="37"/>
  <c r="V35" i="37"/>
  <c r="AY35" i="37" s="1"/>
  <c r="U35" i="37"/>
  <c r="N35" i="37"/>
  <c r="M35" i="37"/>
  <c r="AG35" i="37" s="1"/>
  <c r="AB35" i="37"/>
  <c r="L35" i="37"/>
  <c r="AA35" i="37"/>
  <c r="Y35" i="37"/>
  <c r="Z35" i="37"/>
  <c r="AZ35" i="37" s="1"/>
  <c r="R124" i="37"/>
  <c r="S124" i="37"/>
  <c r="P124" i="37"/>
  <c r="W124" i="37"/>
  <c r="Y124" i="37"/>
  <c r="U124" i="37"/>
  <c r="Y104" i="37"/>
  <c r="AS104" i="37"/>
  <c r="AF104" i="37" s="1"/>
  <c r="Q104" i="37"/>
  <c r="BA104" i="37" s="1"/>
  <c r="AB104" i="37"/>
  <c r="AA104" i="37"/>
  <c r="P104" i="37"/>
  <c r="Z104" i="37"/>
  <c r="AZ104" i="37" s="1"/>
  <c r="S104" i="37"/>
  <c r="W104" i="37"/>
  <c r="U104" i="37"/>
  <c r="V104" i="37"/>
  <c r="AY104" i="37" s="1"/>
  <c r="R104" i="37"/>
  <c r="N48" i="37"/>
  <c r="V48" i="37"/>
  <c r="AY48" i="37" s="1"/>
  <c r="R48" i="37"/>
  <c r="P48" i="37"/>
  <c r="L48" i="37"/>
  <c r="Q48" i="37"/>
  <c r="BA48" i="37" s="1"/>
  <c r="BB48" i="37" s="1"/>
  <c r="M48" i="37"/>
  <c r="Q17" i="37"/>
  <c r="BA17" i="37" s="1"/>
  <c r="BB17" i="37" s="1"/>
  <c r="L17" i="37"/>
  <c r="V17" i="37"/>
  <c r="AY17" i="37" s="1"/>
  <c r="S17" i="37"/>
  <c r="N17" i="37"/>
  <c r="R17" i="37"/>
  <c r="P17" i="37"/>
  <c r="M17" i="37"/>
  <c r="R127" i="37"/>
  <c r="S28" i="37"/>
  <c r="Z28" i="37"/>
  <c r="AZ28" i="37" s="1"/>
  <c r="R28" i="37"/>
  <c r="AB28" i="37"/>
  <c r="U28" i="37"/>
  <c r="AU28" i="37"/>
  <c r="Q28" i="37"/>
  <c r="BA28" i="37" s="1"/>
  <c r="BB28" i="37" s="1"/>
  <c r="P28" i="37"/>
  <c r="AA28" i="37"/>
  <c r="Y28" i="37"/>
  <c r="V28" i="37"/>
  <c r="AY28" i="37" s="1"/>
  <c r="W28" i="37"/>
  <c r="AE28" i="37" a="1"/>
  <c r="AE28" i="37" s="1"/>
  <c r="V123" i="37"/>
  <c r="AY123" i="37" s="1"/>
  <c r="W123" i="37"/>
  <c r="Y123" i="37"/>
  <c r="U123" i="37"/>
  <c r="R123" i="37"/>
  <c r="S123" i="37"/>
  <c r="Q123" i="37"/>
  <c r="BA123" i="37" s="1"/>
  <c r="BB123" i="37" s="1"/>
  <c r="AB123" i="37"/>
  <c r="Z123" i="37"/>
  <c r="AZ123" i="37" s="1"/>
  <c r="AA123" i="37"/>
  <c r="P123" i="37"/>
  <c r="AE123" i="37" a="1"/>
  <c r="AE123" i="37" s="1"/>
  <c r="S87" i="37"/>
  <c r="U87" i="37"/>
  <c r="AB87" i="37"/>
  <c r="V87" i="37"/>
  <c r="AY87" i="37" s="1"/>
  <c r="R87" i="37"/>
  <c r="P87" i="37"/>
  <c r="AA87" i="37"/>
  <c r="Q87" i="37"/>
  <c r="BA87" i="37" s="1"/>
  <c r="W87" i="37"/>
  <c r="Z87" i="37"/>
  <c r="AZ87" i="37" s="1"/>
  <c r="AS87" i="37"/>
  <c r="AF87" i="37" s="1"/>
  <c r="Y87" i="37"/>
  <c r="U81" i="37"/>
  <c r="Q81" i="37"/>
  <c r="BA81" i="37" s="1"/>
  <c r="BB81" i="37" s="1"/>
  <c r="AB81" i="37"/>
  <c r="AA81" i="37"/>
  <c r="Z81" i="37"/>
  <c r="AZ81" i="37" s="1"/>
  <c r="S81" i="37"/>
  <c r="Y81" i="37"/>
  <c r="P81" i="37"/>
  <c r="W81" i="37"/>
  <c r="R81" i="37"/>
  <c r="V81" i="37"/>
  <c r="AY81" i="37" s="1"/>
  <c r="AE81" i="37" a="1"/>
  <c r="AE81" i="37" s="1"/>
  <c r="P39" i="37"/>
  <c r="Z39" i="37"/>
  <c r="AZ39" i="37" s="1"/>
  <c r="AU39" i="37"/>
  <c r="Y39" i="37"/>
  <c r="R39" i="37"/>
  <c r="W39" i="37"/>
  <c r="Q39" i="37"/>
  <c r="BA39" i="37" s="1"/>
  <c r="V39" i="37"/>
  <c r="AY39" i="37" s="1"/>
  <c r="U39" i="37"/>
  <c r="S39" i="37"/>
  <c r="AA39" i="37"/>
  <c r="U3" i="37"/>
  <c r="AA3" i="37"/>
  <c r="Z3" i="37"/>
  <c r="AZ3" i="37" s="1"/>
  <c r="Y3" i="37"/>
  <c r="W3" i="37"/>
  <c r="R3" i="37"/>
  <c r="S3" i="37"/>
  <c r="P3" i="37"/>
  <c r="AB3" i="37"/>
  <c r="V3" i="37"/>
  <c r="AY3" i="37" s="1"/>
  <c r="AU3" i="37"/>
  <c r="Q3" i="37"/>
  <c r="BA3" i="37" s="1"/>
  <c r="AA7" i="37"/>
  <c r="Q7" i="37"/>
  <c r="BA7" i="37" s="1"/>
  <c r="Z7" i="37"/>
  <c r="AZ7" i="37" s="1"/>
  <c r="P7" i="37"/>
  <c r="Y7" i="37"/>
  <c r="U7" i="37"/>
  <c r="S7" i="37"/>
  <c r="AU7" i="37"/>
  <c r="AB7" i="37"/>
  <c r="W7" i="37"/>
  <c r="R7" i="37"/>
  <c r="V7" i="37"/>
  <c r="AY7" i="37" s="1"/>
  <c r="AB53" i="37"/>
  <c r="R53" i="37"/>
  <c r="Y53" i="37"/>
  <c r="Q53" i="37"/>
  <c r="BA53" i="37" s="1"/>
  <c r="Z53" i="37"/>
  <c r="AZ53" i="37" s="1"/>
  <c r="P53" i="37"/>
  <c r="W53" i="37"/>
  <c r="V53" i="37"/>
  <c r="AY53" i="37" s="1"/>
  <c r="U53" i="37"/>
  <c r="AU53" i="37"/>
  <c r="S53" i="37"/>
  <c r="AA53" i="37"/>
  <c r="D72" i="37"/>
  <c r="A72" i="37"/>
  <c r="N47" i="37"/>
  <c r="L61" i="37"/>
  <c r="D95" i="37"/>
  <c r="A53" i="37"/>
  <c r="M61" i="37"/>
  <c r="V91" i="37"/>
  <c r="AY91" i="37" s="1"/>
  <c r="A12" i="37"/>
  <c r="Q44" i="37"/>
  <c r="BA44" i="37" s="1"/>
  <c r="BB44" i="37" s="1"/>
  <c r="AS90" i="38"/>
  <c r="AF90" i="38" s="1"/>
  <c r="W90" i="38"/>
  <c r="P90" i="38"/>
  <c r="V90" i="38"/>
  <c r="AY90" i="38" s="1"/>
  <c r="S90" i="38"/>
  <c r="AB90" i="38"/>
  <c r="Q90" i="38"/>
  <c r="BA90" i="38" s="1"/>
  <c r="R90" i="38"/>
  <c r="U90" i="38"/>
  <c r="AA90" i="38"/>
  <c r="Y90" i="38"/>
  <c r="Z90" i="38"/>
  <c r="AZ90" i="38" s="1"/>
  <c r="AB63" i="38"/>
  <c r="Z63" i="38"/>
  <c r="AZ63" i="38" s="1"/>
  <c r="Y63" i="38"/>
  <c r="Q63" i="38"/>
  <c r="BA63" i="38" s="1"/>
  <c r="P63" i="38"/>
  <c r="AA63" i="38"/>
  <c r="U63" i="38"/>
  <c r="AU63" i="38"/>
  <c r="AV95" i="38" s="1"/>
  <c r="V63" i="38"/>
  <c r="AY63" i="38" s="1"/>
  <c r="S63" i="38"/>
  <c r="R63" i="38"/>
  <c r="W63" i="38"/>
  <c r="U5" i="38"/>
  <c r="V5" i="38"/>
  <c r="AY5" i="38" s="1"/>
  <c r="S45" i="38"/>
  <c r="U45" i="38"/>
  <c r="AU45" i="38"/>
  <c r="R45" i="38"/>
  <c r="Q45" i="38"/>
  <c r="BA45" i="38" s="1"/>
  <c r="P45" i="38"/>
  <c r="AB45" i="38"/>
  <c r="Z45" i="38"/>
  <c r="AZ45" i="38" s="1"/>
  <c r="Y45" i="38"/>
  <c r="AA45" i="38"/>
  <c r="V45" i="38"/>
  <c r="AY45" i="38" s="1"/>
  <c r="W45" i="38"/>
  <c r="R78" i="38"/>
  <c r="Q78" i="38"/>
  <c r="BA78" i="38" s="1"/>
  <c r="Y94" i="38"/>
  <c r="U94" i="38"/>
  <c r="AA94" i="38"/>
  <c r="Z94" i="38"/>
  <c r="AZ94" i="38" s="1"/>
  <c r="AS94" i="38"/>
  <c r="AF94" i="38" s="1"/>
  <c r="V94" i="38"/>
  <c r="AY94" i="38" s="1"/>
  <c r="BB94" i="38" s="1"/>
  <c r="P94" i="38"/>
  <c r="R94" i="38"/>
  <c r="AB94" i="38"/>
  <c r="AB108" i="38"/>
  <c r="Y108" i="38"/>
  <c r="R108" i="38"/>
  <c r="W108" i="38"/>
  <c r="Z108" i="38"/>
  <c r="AZ108" i="38" s="1"/>
  <c r="V108" i="38"/>
  <c r="AY108" i="38" s="1"/>
  <c r="Q108" i="38"/>
  <c r="BA108" i="38" s="1"/>
  <c r="S108" i="38"/>
  <c r="P108" i="38"/>
  <c r="AA108" i="38"/>
  <c r="U108" i="38"/>
  <c r="AS108" i="38"/>
  <c r="AF108" i="38" s="1"/>
  <c r="AB29" i="38"/>
  <c r="W29" i="38"/>
  <c r="Q29" i="38"/>
  <c r="BA29" i="38" s="1"/>
  <c r="R29" i="38"/>
  <c r="V29" i="38"/>
  <c r="AY29" i="38" s="1"/>
  <c r="AU29" i="38"/>
  <c r="Y29" i="38"/>
  <c r="AA29" i="38"/>
  <c r="Z29" i="38"/>
  <c r="AZ29" i="38" s="1"/>
  <c r="S29" i="38"/>
  <c r="P29" i="38"/>
  <c r="U29" i="38"/>
  <c r="AU43" i="38"/>
  <c r="V43" i="38"/>
  <c r="AY43" i="38" s="1"/>
  <c r="BB43" i="38" s="1"/>
  <c r="AB43" i="38"/>
  <c r="W43" i="38"/>
  <c r="U43" i="38"/>
  <c r="S43" i="38"/>
  <c r="Y43" i="38"/>
  <c r="Z43" i="38"/>
  <c r="AZ43" i="38" s="1"/>
  <c r="P43" i="38"/>
  <c r="AA43" i="38"/>
  <c r="Q43" i="38"/>
  <c r="BA43" i="38" s="1"/>
  <c r="R43" i="38"/>
  <c r="S47" i="38"/>
  <c r="V47" i="38"/>
  <c r="AY47" i="38" s="1"/>
  <c r="U47" i="38"/>
  <c r="AU47" i="38"/>
  <c r="R47" i="38"/>
  <c r="Z47" i="38"/>
  <c r="AZ47" i="38" s="1"/>
  <c r="Q47" i="38"/>
  <c r="BA47" i="38" s="1"/>
  <c r="AB47" i="38"/>
  <c r="P47" i="38"/>
  <c r="AA47" i="38"/>
  <c r="W47" i="38"/>
  <c r="Y47" i="38"/>
  <c r="P97" i="38"/>
  <c r="AS97" i="38"/>
  <c r="AF97" i="38" s="1"/>
  <c r="V79" i="38"/>
  <c r="AY79" i="38" s="1"/>
  <c r="R79" i="38"/>
  <c r="AA79" i="38"/>
  <c r="W79" i="38"/>
  <c r="Q79" i="38"/>
  <c r="BA79" i="38" s="1"/>
  <c r="U79" i="38"/>
  <c r="AB79" i="38"/>
  <c r="S79" i="38"/>
  <c r="Y79" i="38"/>
  <c r="P79" i="38"/>
  <c r="AS79" i="38"/>
  <c r="AF79" i="38" s="1"/>
  <c r="Z79" i="38"/>
  <c r="AZ79" i="38" s="1"/>
  <c r="Y13" i="38"/>
  <c r="R13" i="38"/>
  <c r="AB13" i="38"/>
  <c r="AU13" i="38"/>
  <c r="Q13" i="38"/>
  <c r="BA13" i="38" s="1"/>
  <c r="W13" i="38"/>
  <c r="AA13" i="38"/>
  <c r="P13" i="38"/>
  <c r="V13" i="38"/>
  <c r="AY13" i="38" s="1"/>
  <c r="Z13" i="38"/>
  <c r="AZ13" i="38" s="1"/>
  <c r="S13" i="38"/>
  <c r="AE99" i="38" a="1"/>
  <c r="AE99" i="38" s="1"/>
  <c r="P99" i="38"/>
  <c r="P111" i="38"/>
  <c r="R111" i="38"/>
  <c r="S119" i="38"/>
  <c r="Q119" i="38"/>
  <c r="BA119" i="38" s="1"/>
  <c r="BB119" i="38" s="1"/>
  <c r="R119" i="38"/>
  <c r="U119" i="38"/>
  <c r="AB119" i="38"/>
  <c r="Z119" i="38"/>
  <c r="AZ119" i="38" s="1"/>
  <c r="Y119" i="38"/>
  <c r="AA119" i="38"/>
  <c r="V119" i="38"/>
  <c r="AY119" i="38" s="1"/>
  <c r="P119" i="38"/>
  <c r="AE119" i="38" a="1"/>
  <c r="AE119" i="38" s="1"/>
  <c r="AE116" i="38" a="1"/>
  <c r="AE116" i="38" s="1"/>
  <c r="V116" i="38"/>
  <c r="AY116" i="38" s="1"/>
  <c r="Q116" i="38"/>
  <c r="BA116" i="38" s="1"/>
  <c r="BB116" i="38" s="1"/>
  <c r="AA116" i="38"/>
  <c r="S116" i="38"/>
  <c r="Z116" i="38"/>
  <c r="AZ116" i="38" s="1"/>
  <c r="Y116" i="38"/>
  <c r="R116" i="38"/>
  <c r="AB116" i="38"/>
  <c r="W116" i="38"/>
  <c r="U116" i="38"/>
  <c r="P116" i="38"/>
  <c r="W96" i="38"/>
  <c r="AB96" i="38"/>
  <c r="V3" i="38"/>
  <c r="AY3" i="38" s="1"/>
  <c r="U3" i="38"/>
  <c r="AB3" i="38"/>
  <c r="R3" i="38"/>
  <c r="Y3" i="38"/>
  <c r="Z3" i="38"/>
  <c r="AZ3" i="38" s="1"/>
  <c r="AE3" i="38" a="1"/>
  <c r="AE3" i="38" s="1"/>
  <c r="AU3" i="38"/>
  <c r="P3" i="38"/>
  <c r="W3" i="38"/>
  <c r="AA3" i="38"/>
  <c r="S3" i="38"/>
  <c r="Q3" i="38"/>
  <c r="BA3" i="38" s="1"/>
  <c r="BB3" i="38" s="1"/>
  <c r="Q2" i="38"/>
  <c r="BA2" i="38" s="1"/>
  <c r="BB2" i="38" s="1"/>
  <c r="P2" i="38"/>
  <c r="S2" i="38"/>
  <c r="AA2" i="38"/>
  <c r="Z2" i="38"/>
  <c r="AZ2" i="38" s="1"/>
  <c r="Y2" i="38"/>
  <c r="AB2" i="38"/>
  <c r="AE2" i="38" a="1"/>
  <c r="AE2" i="38" s="1"/>
  <c r="V2" i="38"/>
  <c r="AY2" i="38" s="1"/>
  <c r="R2" i="38"/>
  <c r="AU2" i="38"/>
  <c r="W2" i="38"/>
  <c r="U2" i="38"/>
  <c r="Y103" i="38"/>
  <c r="V103" i="38"/>
  <c r="AY103" i="38" s="1"/>
  <c r="W103" i="38"/>
  <c r="S103" i="38"/>
  <c r="R103" i="38"/>
  <c r="P103" i="38"/>
  <c r="AB103" i="38"/>
  <c r="Z103" i="38"/>
  <c r="AZ103" i="38" s="1"/>
  <c r="U103" i="38"/>
  <c r="AE103" i="38" a="1"/>
  <c r="AE103" i="38" s="1"/>
  <c r="AB124" i="38"/>
  <c r="S124" i="38"/>
  <c r="R124" i="38"/>
  <c r="AA124" i="38"/>
  <c r="Q124" i="38"/>
  <c r="BA124" i="38" s="1"/>
  <c r="Z124" i="38"/>
  <c r="AZ124" i="38" s="1"/>
  <c r="P124" i="38"/>
  <c r="Y124" i="38"/>
  <c r="W124" i="38"/>
  <c r="AS124" i="38"/>
  <c r="AF124" i="38" s="1"/>
  <c r="V124" i="38"/>
  <c r="AY124" i="38" s="1"/>
  <c r="BB124" i="38" s="1"/>
  <c r="U124" i="38"/>
  <c r="S129" i="38"/>
  <c r="AS93" i="38"/>
  <c r="AF93" i="38" s="1"/>
  <c r="N129" i="38"/>
  <c r="L129" i="38"/>
  <c r="M129" i="38"/>
  <c r="AB113" i="38"/>
  <c r="M113" i="38"/>
  <c r="Z113" i="38"/>
  <c r="AZ113" i="38" s="1"/>
  <c r="N113" i="38"/>
  <c r="L113" i="38"/>
  <c r="V113" i="38"/>
  <c r="AY113" i="38" s="1"/>
  <c r="W113" i="38"/>
  <c r="Y113" i="38"/>
  <c r="AA113" i="38"/>
  <c r="U113" i="38"/>
  <c r="AA51" i="38"/>
  <c r="Z51" i="38"/>
  <c r="AZ51" i="38" s="1"/>
  <c r="W51" i="38"/>
  <c r="Q51" i="38"/>
  <c r="BA51" i="38" s="1"/>
  <c r="BB51" i="38" s="1"/>
  <c r="AE51" i="38" a="1"/>
  <c r="AE51" i="38" s="1"/>
  <c r="V51" i="38"/>
  <c r="AY51" i="38" s="1"/>
  <c r="P51" i="38"/>
  <c r="U51" i="38"/>
  <c r="AB51" i="38"/>
  <c r="S51" i="38"/>
  <c r="Y51" i="38"/>
  <c r="R51" i="38"/>
  <c r="AU51" i="38"/>
  <c r="AV79" i="38" s="1"/>
  <c r="Q36" i="38"/>
  <c r="BA36" i="38" s="1"/>
  <c r="BB36" i="38" s="1"/>
  <c r="Y36" i="38"/>
  <c r="W36" i="38"/>
  <c r="U36" i="38"/>
  <c r="P36" i="38"/>
  <c r="AE36" i="38" a="1"/>
  <c r="AE36" i="38" s="1"/>
  <c r="S36" i="38"/>
  <c r="V36" i="38"/>
  <c r="AY36" i="38" s="1"/>
  <c r="AB36" i="38"/>
  <c r="Z36" i="38"/>
  <c r="AZ36" i="38" s="1"/>
  <c r="R36" i="38"/>
  <c r="AU36" i="38"/>
  <c r="AA36" i="38"/>
  <c r="P107" i="38"/>
  <c r="R107" i="38"/>
  <c r="U107" i="38"/>
  <c r="V107" i="38"/>
  <c r="AY107" i="38" s="1"/>
  <c r="AS107" i="38"/>
  <c r="AF107" i="38" s="1"/>
  <c r="S107" i="38"/>
  <c r="Q107" i="38"/>
  <c r="BA107" i="38" s="1"/>
  <c r="Y107" i="38"/>
  <c r="AB107" i="38"/>
  <c r="AA107" i="38"/>
  <c r="W107" i="38"/>
  <c r="Z107" i="38"/>
  <c r="AZ107" i="38" s="1"/>
  <c r="AB81" i="38"/>
  <c r="L81" i="38"/>
  <c r="Y81" i="38"/>
  <c r="AA81" i="38"/>
  <c r="W81" i="38"/>
  <c r="M81" i="38"/>
  <c r="V81" i="38"/>
  <c r="AY81" i="38" s="1"/>
  <c r="Z81" i="38"/>
  <c r="AZ81" i="38" s="1"/>
  <c r="N81" i="38"/>
  <c r="U81" i="38"/>
  <c r="M73" i="38"/>
  <c r="N73" i="38"/>
  <c r="L73" i="38"/>
  <c r="Z26" i="38"/>
  <c r="AZ26" i="38" s="1"/>
  <c r="M26" i="38"/>
  <c r="AG26" i="38" s="1"/>
  <c r="N26" i="38"/>
  <c r="L26" i="38"/>
  <c r="W26" i="38"/>
  <c r="Y26" i="38"/>
  <c r="P42" i="38"/>
  <c r="U42" i="38"/>
  <c r="AU42" i="38"/>
  <c r="S42" i="38"/>
  <c r="Q42" i="38"/>
  <c r="BA42" i="38" s="1"/>
  <c r="V42" i="38"/>
  <c r="AY42" i="38" s="1"/>
  <c r="Y42" i="38"/>
  <c r="W42" i="38"/>
  <c r="AB42" i="38"/>
  <c r="Z42" i="38"/>
  <c r="AZ42" i="38" s="1"/>
  <c r="AA42" i="38"/>
  <c r="R42" i="38"/>
  <c r="R38" i="38"/>
  <c r="Y38" i="38"/>
  <c r="V38" i="38"/>
  <c r="AY38" i="38" s="1"/>
  <c r="AE38" i="38" a="1"/>
  <c r="AE38" i="38" s="1"/>
  <c r="W38" i="38"/>
  <c r="S38" i="38"/>
  <c r="Q38" i="38"/>
  <c r="BA38" i="38" s="1"/>
  <c r="BB38" i="38" s="1"/>
  <c r="AA38" i="38"/>
  <c r="AB38" i="38"/>
  <c r="P38" i="38"/>
  <c r="U38" i="38"/>
  <c r="Z38" i="38"/>
  <c r="AZ38" i="38" s="1"/>
  <c r="AU38" i="38"/>
  <c r="N41" i="38"/>
  <c r="M41" i="38"/>
  <c r="L41" i="38"/>
  <c r="L25" i="38"/>
  <c r="N25" i="38"/>
  <c r="M25" i="38"/>
  <c r="W117" i="38"/>
  <c r="V117" i="38"/>
  <c r="AY117" i="38" s="1"/>
  <c r="Z117" i="38"/>
  <c r="AZ117" i="38" s="1"/>
  <c r="AB117" i="38"/>
  <c r="P117" i="38"/>
  <c r="R117" i="38"/>
  <c r="Y40" i="38"/>
  <c r="Z40" i="38"/>
  <c r="AZ40" i="38" s="1"/>
  <c r="S40" i="38"/>
  <c r="AA40" i="38"/>
  <c r="AU40" i="38"/>
  <c r="V40" i="38"/>
  <c r="AY40" i="38" s="1"/>
  <c r="U40" i="38"/>
  <c r="P40" i="38"/>
  <c r="W40" i="38"/>
  <c r="R40" i="38"/>
  <c r="AE40" i="38" a="1"/>
  <c r="AE40" i="38" s="1"/>
  <c r="AB40" i="38"/>
  <c r="Q40" i="38"/>
  <c r="BA40" i="38" s="1"/>
  <c r="BB40" i="38" s="1"/>
  <c r="S126" i="38"/>
  <c r="AA126" i="38"/>
  <c r="AS126" i="38"/>
  <c r="AF126" i="38" s="1"/>
  <c r="Q126" i="38"/>
  <c r="BA126" i="38" s="1"/>
  <c r="AB126" i="38"/>
  <c r="Y126" i="38"/>
  <c r="Z126" i="38"/>
  <c r="AZ126" i="38" s="1"/>
  <c r="W126" i="38"/>
  <c r="R126" i="38"/>
  <c r="V126" i="38"/>
  <c r="AY126" i="38" s="1"/>
  <c r="P126" i="38"/>
  <c r="U126" i="38"/>
  <c r="W11" i="38"/>
  <c r="Q11" i="38"/>
  <c r="BA11" i="38" s="1"/>
  <c r="V11" i="38"/>
  <c r="AY11" i="38" s="1"/>
  <c r="U11" i="38"/>
  <c r="AU11" i="38"/>
  <c r="R11" i="38"/>
  <c r="S11" i="38"/>
  <c r="AA11" i="38"/>
  <c r="Z11" i="38"/>
  <c r="AZ11" i="38" s="1"/>
  <c r="P11" i="38"/>
  <c r="Y11" i="38"/>
  <c r="AB11" i="38"/>
  <c r="AE67" i="38" a="1"/>
  <c r="AE67" i="38" s="1"/>
  <c r="S67" i="38"/>
  <c r="W67" i="38"/>
  <c r="V67" i="38"/>
  <c r="AY67" i="38" s="1"/>
  <c r="R67" i="38"/>
  <c r="P67" i="38"/>
  <c r="Y87" i="38"/>
  <c r="Q102" i="38"/>
  <c r="BA102" i="38" s="1"/>
  <c r="BB102" i="38" s="1"/>
  <c r="S115" i="38"/>
  <c r="AE115" i="38" a="1"/>
  <c r="AE115" i="38" s="1"/>
  <c r="Q73" i="38"/>
  <c r="BA73" i="38" s="1"/>
  <c r="BB73" i="38" s="1"/>
  <c r="V73" i="38"/>
  <c r="AY73" i="38" s="1"/>
  <c r="AE73" i="38" a="1"/>
  <c r="AE73" i="38" s="1"/>
  <c r="U73" i="38"/>
  <c r="P73" i="38"/>
  <c r="AB73" i="38"/>
  <c r="S73" i="38"/>
  <c r="AA73" i="38"/>
  <c r="R73" i="38"/>
  <c r="Y73" i="38"/>
  <c r="Z73" i="38"/>
  <c r="AZ73" i="38" s="1"/>
  <c r="W73" i="38"/>
  <c r="D43" i="38"/>
  <c r="N91" i="38"/>
  <c r="AA57" i="39"/>
  <c r="AB57" i="39"/>
  <c r="AU57" i="39"/>
  <c r="R57" i="39"/>
  <c r="S57" i="39"/>
  <c r="W57" i="39"/>
  <c r="Q57" i="39"/>
  <c r="BA57" i="39" s="1"/>
  <c r="Y57" i="39"/>
  <c r="P57" i="39"/>
  <c r="V57" i="39"/>
  <c r="AY57" i="39" s="1"/>
  <c r="Z57" i="39"/>
  <c r="AZ57" i="39" s="1"/>
  <c r="U57" i="39"/>
  <c r="S63" i="39"/>
  <c r="AB63" i="39"/>
  <c r="S125" i="39"/>
  <c r="N125" i="39"/>
  <c r="L125" i="39"/>
  <c r="F15" i="39"/>
  <c r="G15" i="39" s="1"/>
  <c r="AH15" i="39"/>
  <c r="Q115" i="39"/>
  <c r="BA115" i="39" s="1"/>
  <c r="Y115" i="39"/>
  <c r="S43" i="39"/>
  <c r="Q125" i="39"/>
  <c r="BA125" i="39" s="1"/>
  <c r="BB125" i="39" s="1"/>
  <c r="S129" i="39"/>
  <c r="U128" i="39"/>
  <c r="Z128" i="39"/>
  <c r="AZ128" i="39" s="1"/>
  <c r="R128" i="39"/>
  <c r="AA128" i="39"/>
  <c r="Y48" i="39"/>
  <c r="AU48" i="39"/>
  <c r="R48" i="39"/>
  <c r="AB48" i="39"/>
  <c r="Q48" i="39"/>
  <c r="BA48" i="39" s="1"/>
  <c r="BB48" i="39" s="1"/>
  <c r="S48" i="39"/>
  <c r="AA48" i="39"/>
  <c r="W48" i="39"/>
  <c r="P48" i="39"/>
  <c r="Z48" i="39"/>
  <c r="AZ48" i="39" s="1"/>
  <c r="V72" i="39"/>
  <c r="AY72" i="39" s="1"/>
  <c r="AA72" i="39"/>
  <c r="AA88" i="39"/>
  <c r="V88" i="39"/>
  <c r="AY88" i="39" s="1"/>
  <c r="BB88" i="39" s="1"/>
  <c r="U88" i="39"/>
  <c r="AB88" i="39"/>
  <c r="Y88" i="39"/>
  <c r="R88" i="39"/>
  <c r="P88" i="39"/>
  <c r="V122" i="39"/>
  <c r="AY122" i="39" s="1"/>
  <c r="Q122" i="39"/>
  <c r="BA122" i="39" s="1"/>
  <c r="R122" i="39"/>
  <c r="Z122" i="39"/>
  <c r="AZ122" i="39" s="1"/>
  <c r="L49" i="39"/>
  <c r="N49" i="39"/>
  <c r="M49" i="39"/>
  <c r="F46" i="39"/>
  <c r="G46" i="39" s="1"/>
  <c r="AH46" i="39"/>
  <c r="F38" i="39"/>
  <c r="G38" i="39" s="1"/>
  <c r="AE38" i="39" s="1" a="1"/>
  <c r="AE38" i="39" s="1"/>
  <c r="AD38" i="39" s="1"/>
  <c r="AC38" i="39" s="1"/>
  <c r="F30" i="39"/>
  <c r="G30" i="39" s="1"/>
  <c r="AH30" i="39"/>
  <c r="AH22" i="39"/>
  <c r="F22" i="39"/>
  <c r="G22" i="39" s="1"/>
  <c r="D22" i="39"/>
  <c r="N72" i="39"/>
  <c r="L72" i="39"/>
  <c r="M56" i="39"/>
  <c r="AG56" i="39" s="1"/>
  <c r="L56" i="39"/>
  <c r="M42" i="39"/>
  <c r="N42" i="39"/>
  <c r="L42" i="39"/>
  <c r="N34" i="39"/>
  <c r="L34" i="39"/>
  <c r="M34" i="39"/>
  <c r="AG34" i="39" s="1"/>
  <c r="N26" i="39"/>
  <c r="M26" i="39"/>
  <c r="L26" i="39"/>
  <c r="P26" i="39"/>
  <c r="L19" i="39"/>
  <c r="N19" i="39"/>
  <c r="W19" i="39"/>
  <c r="M19" i="39"/>
  <c r="AG19" i="39" s="1"/>
  <c r="U19" i="39"/>
  <c r="M12" i="39"/>
  <c r="R12" i="39"/>
  <c r="N4" i="39"/>
  <c r="M4" i="39"/>
  <c r="AG4" i="39" s="1"/>
  <c r="L4" i="39"/>
  <c r="W4" i="39"/>
  <c r="Z4" i="39"/>
  <c r="AZ4" i="39" s="1"/>
  <c r="V4" i="39"/>
  <c r="AY4" i="39" s="1"/>
  <c r="Y4" i="39"/>
  <c r="U4" i="39"/>
  <c r="AA4" i="39"/>
  <c r="A20" i="39"/>
  <c r="D20" i="39"/>
  <c r="AA90" i="39"/>
  <c r="AB90" i="39"/>
  <c r="Z90" i="39"/>
  <c r="AZ90" i="39" s="1"/>
  <c r="U90" i="39"/>
  <c r="W90" i="39"/>
  <c r="P90" i="39"/>
  <c r="Y90" i="39"/>
  <c r="V90" i="39"/>
  <c r="AY90" i="39" s="1"/>
  <c r="N128" i="39"/>
  <c r="L128" i="39"/>
  <c r="M128" i="39"/>
  <c r="R115" i="39"/>
  <c r="U115" i="39"/>
  <c r="AE43" i="39" a="1"/>
  <c r="AE43" i="39" s="1"/>
  <c r="W43" i="39"/>
  <c r="V128" i="39"/>
  <c r="AY128" i="39" s="1"/>
  <c r="Q90" i="39"/>
  <c r="BA90" i="39" s="1"/>
  <c r="BB90" i="39" s="1"/>
  <c r="V21" i="39"/>
  <c r="AY21" i="39" s="1"/>
  <c r="W21" i="39"/>
  <c r="S47" i="39"/>
  <c r="R13" i="39"/>
  <c r="U13" i="39"/>
  <c r="Q13" i="39"/>
  <c r="BA13" i="39" s="1"/>
  <c r="BB13" i="39" s="1"/>
  <c r="P13" i="39"/>
  <c r="V13" i="39"/>
  <c r="AY13" i="39" s="1"/>
  <c r="N16" i="39"/>
  <c r="M16" i="39"/>
  <c r="L16" i="39"/>
  <c r="A27" i="39"/>
  <c r="D27" i="39"/>
  <c r="M48" i="39"/>
  <c r="L48" i="39"/>
  <c r="N48" i="39"/>
  <c r="V119" i="39"/>
  <c r="AY119" i="39" s="1"/>
  <c r="BB119" i="39" s="1"/>
  <c r="Y119" i="39"/>
  <c r="W119" i="39"/>
  <c r="U119" i="39"/>
  <c r="S119" i="39"/>
  <c r="AB119" i="39"/>
  <c r="AA119" i="39"/>
  <c r="D84" i="39"/>
  <c r="A84" i="39"/>
  <c r="D51" i="39"/>
  <c r="A51" i="39"/>
  <c r="L129" i="39"/>
  <c r="N129" i="39"/>
  <c r="M129" i="39"/>
  <c r="N65" i="39"/>
  <c r="M65" i="39"/>
  <c r="L65" i="39"/>
  <c r="AB115" i="39"/>
  <c r="P115" i="39"/>
  <c r="P47" i="39"/>
  <c r="Y43" i="39"/>
  <c r="P65" i="39"/>
  <c r="R129" i="39"/>
  <c r="AB21" i="39"/>
  <c r="AA75" i="39"/>
  <c r="U75" i="39"/>
  <c r="Q75" i="39"/>
  <c r="BA75" i="39" s="1"/>
  <c r="BB75" i="39" s="1"/>
  <c r="V75" i="39"/>
  <c r="AY75" i="39" s="1"/>
  <c r="R75" i="39"/>
  <c r="P75" i="39"/>
  <c r="Z75" i="39"/>
  <c r="AZ75" i="39" s="1"/>
  <c r="W75" i="39"/>
  <c r="Y75" i="39"/>
  <c r="W10" i="39"/>
  <c r="U10" i="39"/>
  <c r="V10" i="39"/>
  <c r="AY10" i="39" s="1"/>
  <c r="AB10" i="39"/>
  <c r="P10" i="39"/>
  <c r="R10" i="39"/>
  <c r="S10" i="39"/>
  <c r="Z10" i="39"/>
  <c r="AZ10" i="39" s="1"/>
  <c r="Q10" i="39"/>
  <c r="BA10" i="39" s="1"/>
  <c r="BB10" i="39" s="1"/>
  <c r="AA10" i="39"/>
  <c r="AU10" i="39"/>
  <c r="Y40" i="39"/>
  <c r="S40" i="39"/>
  <c r="Q40" i="39"/>
  <c r="BA40" i="39" s="1"/>
  <c r="N83" i="39"/>
  <c r="L83" i="39"/>
  <c r="M83" i="39"/>
  <c r="AB78" i="39"/>
  <c r="R78" i="39"/>
  <c r="Q78" i="39"/>
  <c r="BA78" i="39" s="1"/>
  <c r="BB78" i="39" s="1"/>
  <c r="V78" i="39"/>
  <c r="AY78" i="39" s="1"/>
  <c r="Z78" i="39"/>
  <c r="AZ78" i="39" s="1"/>
  <c r="W78" i="39"/>
  <c r="S42" i="39"/>
  <c r="R42" i="39"/>
  <c r="Z81" i="39"/>
  <c r="AZ81" i="39" s="1"/>
  <c r="S81" i="39"/>
  <c r="V81" i="39"/>
  <c r="AY81" i="39" s="1"/>
  <c r="P81" i="39"/>
  <c r="Q81" i="39"/>
  <c r="BA81" i="39" s="1"/>
  <c r="BB81" i="39" s="1"/>
  <c r="U74" i="39"/>
  <c r="Z68" i="39"/>
  <c r="AZ68" i="39" s="1"/>
  <c r="F60" i="39"/>
  <c r="G60" i="39" s="1"/>
  <c r="AH60" i="39"/>
  <c r="F52" i="39"/>
  <c r="G52" i="39" s="1"/>
  <c r="AH52" i="39"/>
  <c r="AU24" i="39"/>
  <c r="W24" i="39"/>
  <c r="S24" i="39"/>
  <c r="P24" i="39"/>
  <c r="AB24" i="39"/>
  <c r="Z24" i="39"/>
  <c r="AZ24" i="39" s="1"/>
  <c r="R24" i="39"/>
  <c r="Y24" i="39"/>
  <c r="Q24" i="39"/>
  <c r="BA24" i="39" s="1"/>
  <c r="V24" i="39"/>
  <c r="AY24" i="39" s="1"/>
  <c r="Z115" i="39"/>
  <c r="AZ115" i="39" s="1"/>
  <c r="F7" i="39"/>
  <c r="G7" i="39" s="1"/>
  <c r="Q7" i="39" s="1"/>
  <c r="BA7" i="39" s="1"/>
  <c r="AA47" i="39"/>
  <c r="Q43" i="39"/>
  <c r="BA43" i="39" s="1"/>
  <c r="BB43" i="39" s="1"/>
  <c r="AB43" i="39"/>
  <c r="P128" i="39"/>
  <c r="V125" i="39"/>
  <c r="AY125" i="39" s="1"/>
  <c r="S65" i="39"/>
  <c r="AE47" i="39" a="1"/>
  <c r="AE47" i="39" s="1"/>
  <c r="Z43" i="39"/>
  <c r="AZ43" i="39" s="1"/>
  <c r="AB98" i="39"/>
  <c r="P98" i="39"/>
  <c r="Z98" i="39"/>
  <c r="AZ98" i="39" s="1"/>
  <c r="V98" i="39"/>
  <c r="AY98" i="39" s="1"/>
  <c r="D5" i="39"/>
  <c r="A5" i="39"/>
  <c r="V6" i="39"/>
  <c r="AY6" i="39" s="1"/>
  <c r="Z6" i="39"/>
  <c r="AZ6" i="39" s="1"/>
  <c r="U6" i="39"/>
  <c r="S6" i="39"/>
  <c r="Y6" i="39"/>
  <c r="AB6" i="39"/>
  <c r="AU6" i="39"/>
  <c r="Q6" i="39"/>
  <c r="BA6" i="39" s="1"/>
  <c r="W6" i="39"/>
  <c r="P6" i="39"/>
  <c r="Q54" i="39"/>
  <c r="BA54" i="39" s="1"/>
  <c r="W54" i="39"/>
  <c r="Z54" i="39"/>
  <c r="AZ54" i="39" s="1"/>
  <c r="BB54" i="39" s="1"/>
  <c r="AA54" i="39"/>
  <c r="P54" i="39"/>
  <c r="R54" i="39"/>
  <c r="AB54" i="39"/>
  <c r="V69" i="39"/>
  <c r="AY69" i="39" s="1"/>
  <c r="R69" i="39"/>
  <c r="P69" i="39"/>
  <c r="S101" i="39"/>
  <c r="R101" i="39"/>
  <c r="Q101" i="39"/>
  <c r="BA101" i="39" s="1"/>
  <c r="P101" i="39"/>
  <c r="V124" i="39"/>
  <c r="AY124" i="39" s="1"/>
  <c r="R124" i="39"/>
  <c r="S124" i="39"/>
  <c r="Q124" i="39"/>
  <c r="BA124" i="39" s="1"/>
  <c r="BB124" i="39" s="1"/>
  <c r="P124" i="39"/>
  <c r="N124" i="39"/>
  <c r="L124" i="39"/>
  <c r="A30" i="39"/>
  <c r="D30" i="39"/>
  <c r="Y21" i="39"/>
  <c r="Q21" i="39"/>
  <c r="BA21" i="39" s="1"/>
  <c r="R21" i="39"/>
  <c r="AU21" i="39"/>
  <c r="S21" i="39"/>
  <c r="P21" i="39"/>
  <c r="U118" i="39"/>
  <c r="S118" i="39"/>
  <c r="AA127" i="39"/>
  <c r="Y127" i="39"/>
  <c r="AS115" i="39"/>
  <c r="AF115" i="39" s="1"/>
  <c r="AH7" i="39"/>
  <c r="AB47" i="39"/>
  <c r="V43" i="39"/>
  <c r="AY43" i="39" s="1"/>
  <c r="R90" i="39"/>
  <c r="Z91" i="39"/>
  <c r="AZ91" i="39" s="1"/>
  <c r="R65" i="39"/>
  <c r="P43" i="39"/>
  <c r="U21" i="39"/>
  <c r="M125" i="39"/>
  <c r="D83" i="39"/>
  <c r="A83" i="39"/>
  <c r="S35" i="39"/>
  <c r="P35" i="39"/>
  <c r="AA35" i="39"/>
  <c r="R35" i="39"/>
  <c r="Z35" i="39"/>
  <c r="AZ35" i="39" s="1"/>
  <c r="BB35" i="39" s="1"/>
  <c r="Q35" i="39"/>
  <c r="BA35" i="39" s="1"/>
  <c r="AA110" i="39"/>
  <c r="AB110" i="39"/>
  <c r="Z110" i="39"/>
  <c r="AZ110" i="39" s="1"/>
  <c r="W110" i="39"/>
  <c r="P110" i="39"/>
  <c r="V110" i="39"/>
  <c r="AY110" i="39" s="1"/>
  <c r="Y110" i="39"/>
  <c r="U110" i="39"/>
  <c r="S110" i="39"/>
  <c r="Q110" i="39"/>
  <c r="BA110" i="39" s="1"/>
  <c r="BB110" i="39" s="1"/>
  <c r="W62" i="39"/>
  <c r="P62" i="39"/>
  <c r="Z62" i="39"/>
  <c r="AZ62" i="39" s="1"/>
  <c r="AA62" i="39"/>
  <c r="F87" i="39"/>
  <c r="G87" i="39" s="1"/>
  <c r="S115" i="39"/>
  <c r="U43" i="39"/>
  <c r="P125" i="39"/>
  <c r="P129" i="39"/>
  <c r="AA21" i="39"/>
  <c r="AE17" i="39" a="1"/>
  <c r="AE17" i="39" s="1"/>
  <c r="AU17" i="39"/>
  <c r="P120" i="39"/>
  <c r="AB120" i="39"/>
  <c r="W120" i="39"/>
  <c r="Q120" i="39"/>
  <c r="BA120" i="39" s="1"/>
  <c r="R83" i="39"/>
  <c r="V83" i="39"/>
  <c r="AY83" i="39" s="1"/>
  <c r="BB83" i="39" s="1"/>
  <c r="Q83" i="39"/>
  <c r="BA83" i="39" s="1"/>
  <c r="AB83" i="39"/>
  <c r="Z83" i="39"/>
  <c r="AZ83" i="39" s="1"/>
  <c r="S83" i="39"/>
  <c r="A45" i="39"/>
  <c r="D45" i="39"/>
  <c r="AA39" i="39"/>
  <c r="Y39" i="39"/>
  <c r="Q39" i="39"/>
  <c r="BA39" i="39" s="1"/>
  <c r="W39" i="39"/>
  <c r="Z39" i="39"/>
  <c r="AZ39" i="39" s="1"/>
  <c r="V39" i="39"/>
  <c r="AY39" i="39" s="1"/>
  <c r="S39" i="39"/>
  <c r="U39" i="39"/>
  <c r="P39" i="39"/>
  <c r="AB39" i="39"/>
  <c r="AU39" i="39"/>
  <c r="V8" i="39"/>
  <c r="AY8" i="39" s="1"/>
  <c r="AA8" i="39"/>
  <c r="Y8" i="39"/>
  <c r="Y100" i="39"/>
  <c r="AB100" i="39"/>
  <c r="Z100" i="39"/>
  <c r="AZ100" i="39" s="1"/>
  <c r="Z103" i="39"/>
  <c r="AZ103" i="39" s="1"/>
  <c r="BB103" i="39" s="1"/>
  <c r="P103" i="39"/>
  <c r="U103" i="39"/>
  <c r="AB103" i="39"/>
  <c r="S103" i="39"/>
  <c r="R103" i="39"/>
  <c r="W103" i="39"/>
  <c r="Y103" i="39"/>
  <c r="Z113" i="39"/>
  <c r="AZ113" i="39" s="1"/>
  <c r="U106" i="39"/>
  <c r="P106" i="39"/>
  <c r="R106" i="39"/>
  <c r="S106" i="39"/>
  <c r="V106" i="39"/>
  <c r="AY106" i="39" s="1"/>
  <c r="Y106" i="39"/>
  <c r="AB106" i="39"/>
  <c r="W106" i="39"/>
  <c r="Z106" i="39"/>
  <c r="AZ106" i="39" s="1"/>
  <c r="N98" i="39"/>
  <c r="M98" i="39"/>
  <c r="N91" i="39"/>
  <c r="L91" i="39"/>
  <c r="N75" i="39"/>
  <c r="L75" i="39"/>
  <c r="M75" i="39"/>
  <c r="N74" i="39"/>
  <c r="L74" i="39"/>
  <c r="M74" i="39"/>
  <c r="Z47" i="39"/>
  <c r="AZ47" i="39" s="1"/>
  <c r="V47" i="39"/>
  <c r="AY47" i="39" s="1"/>
  <c r="U47" i="39"/>
  <c r="Q47" i="39"/>
  <c r="BA47" i="39" s="1"/>
  <c r="BB47" i="39" s="1"/>
  <c r="R47" i="39"/>
  <c r="AU47" i="39"/>
  <c r="S128" i="39"/>
  <c r="Q65" i="39"/>
  <c r="BA65" i="39" s="1"/>
  <c r="BB65" i="39" s="1"/>
  <c r="V129" i="39"/>
  <c r="AY129" i="39" s="1"/>
  <c r="S90" i="39"/>
  <c r="A118" i="39"/>
  <c r="D118" i="39"/>
  <c r="A21" i="39"/>
  <c r="D21" i="39"/>
  <c r="V31" i="39"/>
  <c r="AY31" i="39" s="1"/>
  <c r="U31" i="39"/>
  <c r="AB31" i="39"/>
  <c r="Z31" i="39"/>
  <c r="AZ31" i="39" s="1"/>
  <c r="Y31" i="39"/>
  <c r="AA76" i="39"/>
  <c r="R76" i="39"/>
  <c r="Z76" i="39"/>
  <c r="AZ76" i="39" s="1"/>
  <c r="U76" i="39"/>
  <c r="W76" i="39"/>
  <c r="S76" i="39"/>
  <c r="Y76" i="39"/>
  <c r="AB76" i="39"/>
  <c r="L121" i="39"/>
  <c r="M121" i="39"/>
  <c r="N121" i="39"/>
  <c r="M113" i="39"/>
  <c r="L113" i="39"/>
  <c r="N113" i="39"/>
  <c r="L105" i="39"/>
  <c r="M105" i="39"/>
  <c r="V66" i="39"/>
  <c r="AY66" i="39" s="1"/>
  <c r="BB66" i="39" s="1"/>
  <c r="L66" i="39"/>
  <c r="AA66" i="39"/>
  <c r="Y66" i="39"/>
  <c r="Q58" i="39"/>
  <c r="BA58" i="39" s="1"/>
  <c r="BB58" i="39" s="1"/>
  <c r="P58" i="39"/>
  <c r="A36" i="39"/>
  <c r="D116" i="39"/>
  <c r="R103" i="40"/>
  <c r="P103" i="40"/>
  <c r="AB103" i="40"/>
  <c r="W103" i="40"/>
  <c r="Q103" i="40"/>
  <c r="BA103" i="40" s="1"/>
  <c r="BB103" i="40" s="1"/>
  <c r="AA103" i="40"/>
  <c r="U103" i="40"/>
  <c r="AE103" i="40" a="1"/>
  <c r="AE103" i="40" s="1"/>
  <c r="V103" i="40"/>
  <c r="AY103" i="40" s="1"/>
  <c r="Y103" i="40"/>
  <c r="R44" i="40"/>
  <c r="AU44" i="40"/>
  <c r="AA44" i="40"/>
  <c r="U44" i="40"/>
  <c r="Z108" i="40"/>
  <c r="AZ108" i="40" s="1"/>
  <c r="AA108" i="40"/>
  <c r="AS108" i="40"/>
  <c r="AF108" i="40" s="1"/>
  <c r="V108" i="40"/>
  <c r="AY108" i="40" s="1"/>
  <c r="V41" i="40"/>
  <c r="AY41" i="40" s="1"/>
  <c r="AE41" i="40" a="1"/>
  <c r="AE41" i="40" s="1"/>
  <c r="Z41" i="40"/>
  <c r="AZ41" i="40" s="1"/>
  <c r="R41" i="40"/>
  <c r="AU41" i="40"/>
  <c r="S41" i="40"/>
  <c r="W41" i="40"/>
  <c r="U41" i="40"/>
  <c r="AA41" i="40"/>
  <c r="Q41" i="40"/>
  <c r="BA41" i="40" s="1"/>
  <c r="BB41" i="40" s="1"/>
  <c r="P41" i="40"/>
  <c r="Y41" i="40"/>
  <c r="AB41" i="40"/>
  <c r="L6" i="40"/>
  <c r="M6" i="40"/>
  <c r="D28" i="40"/>
  <c r="U62" i="40"/>
  <c r="Q11" i="40"/>
  <c r="BA11" i="40" s="1"/>
  <c r="S6" i="40"/>
  <c r="R26" i="40"/>
  <c r="R127" i="40"/>
  <c r="Q127" i="40"/>
  <c r="BA127" i="40" s="1"/>
  <c r="Z127" i="40"/>
  <c r="AZ127" i="40" s="1"/>
  <c r="U127" i="40"/>
  <c r="Y127" i="40"/>
  <c r="S127" i="40"/>
  <c r="W127" i="40"/>
  <c r="P127" i="40"/>
  <c r="AB127" i="40"/>
  <c r="A50" i="40"/>
  <c r="D50" i="40"/>
  <c r="AU54" i="40"/>
  <c r="U54" i="40"/>
  <c r="P71" i="40"/>
  <c r="U71" i="40"/>
  <c r="Z88" i="40"/>
  <c r="AZ88" i="40" s="1"/>
  <c r="Y88" i="40"/>
  <c r="W88" i="40"/>
  <c r="V88" i="40"/>
  <c r="AY88" i="40" s="1"/>
  <c r="R88" i="40"/>
  <c r="U88" i="40"/>
  <c r="P88" i="40"/>
  <c r="S88" i="40"/>
  <c r="Q88" i="40"/>
  <c r="BA88" i="40" s="1"/>
  <c r="BB88" i="40" s="1"/>
  <c r="AA81" i="40"/>
  <c r="Z81" i="40"/>
  <c r="AZ81" i="40" s="1"/>
  <c r="AA74" i="40"/>
  <c r="U74" i="40"/>
  <c r="Z31" i="40"/>
  <c r="AZ31" i="40" s="1"/>
  <c r="F111" i="40"/>
  <c r="G111" i="40" s="1"/>
  <c r="N90" i="40"/>
  <c r="AB62" i="40"/>
  <c r="D104" i="40"/>
  <c r="W11" i="40"/>
  <c r="V6" i="40"/>
  <c r="AY6" i="40" s="1"/>
  <c r="Y26" i="40"/>
  <c r="A112" i="40"/>
  <c r="D112" i="40"/>
  <c r="A107" i="40"/>
  <c r="D107" i="40"/>
  <c r="D8" i="40"/>
  <c r="A8" i="40"/>
  <c r="Y45" i="40"/>
  <c r="R45" i="40"/>
  <c r="Y85" i="40"/>
  <c r="W85" i="40"/>
  <c r="AA85" i="40"/>
  <c r="V85" i="40"/>
  <c r="AY85" i="40" s="1"/>
  <c r="P85" i="40"/>
  <c r="AB118" i="40"/>
  <c r="AA51" i="40"/>
  <c r="S51" i="40"/>
  <c r="U51" i="40"/>
  <c r="AU51" i="40"/>
  <c r="V51" i="40"/>
  <c r="AY51" i="40" s="1"/>
  <c r="Y51" i="40"/>
  <c r="Q51" i="40"/>
  <c r="BA51" i="40" s="1"/>
  <c r="BB51" i="40" s="1"/>
  <c r="Y11" i="40"/>
  <c r="Z11" i="40"/>
  <c r="AZ11" i="40" s="1"/>
  <c r="V62" i="40"/>
  <c r="AY62" i="40" s="1"/>
  <c r="AA11" i="40"/>
  <c r="V11" i="40"/>
  <c r="AY11" i="40" s="1"/>
  <c r="W90" i="40"/>
  <c r="P61" i="40"/>
  <c r="AU61" i="40"/>
  <c r="Q61" i="40"/>
  <c r="BA61" i="40" s="1"/>
  <c r="R61" i="40"/>
  <c r="A42" i="40"/>
  <c r="D42" i="40"/>
  <c r="N6" i="40"/>
  <c r="L19" i="40"/>
  <c r="N19" i="40"/>
  <c r="D43" i="40"/>
  <c r="A43" i="40"/>
  <c r="M41" i="40"/>
  <c r="L41" i="40"/>
  <c r="N41" i="40"/>
  <c r="R125" i="40"/>
  <c r="Z125" i="40"/>
  <c r="AZ125" i="40" s="1"/>
  <c r="P125" i="40"/>
  <c r="Y125" i="40"/>
  <c r="U125" i="40"/>
  <c r="AB125" i="40"/>
  <c r="S125" i="40"/>
  <c r="W125" i="40"/>
  <c r="V125" i="40"/>
  <c r="AY125" i="40" s="1"/>
  <c r="Q125" i="40"/>
  <c r="BA125" i="40" s="1"/>
  <c r="N36" i="40"/>
  <c r="M36" i="40"/>
  <c r="L36" i="40"/>
  <c r="N14" i="40"/>
  <c r="L14" i="40"/>
  <c r="M14" i="40"/>
  <c r="AG14" i="40" s="1"/>
  <c r="P62" i="40"/>
  <c r="S11" i="40"/>
  <c r="W51" i="40"/>
  <c r="Q63" i="40"/>
  <c r="BA63" i="40" s="1"/>
  <c r="Z63" i="40"/>
  <c r="AZ63" i="40" s="1"/>
  <c r="Y63" i="40"/>
  <c r="W63" i="40"/>
  <c r="U63" i="40"/>
  <c r="V63" i="40"/>
  <c r="AY63" i="40" s="1"/>
  <c r="S63" i="40"/>
  <c r="R63" i="40"/>
  <c r="P63" i="40"/>
  <c r="AA63" i="40"/>
  <c r="AB63" i="40"/>
  <c r="D30" i="40"/>
  <c r="A30" i="40"/>
  <c r="Z107" i="40"/>
  <c r="AZ107" i="40" s="1"/>
  <c r="Y107" i="40"/>
  <c r="W107" i="40"/>
  <c r="Q107" i="40"/>
  <c r="BA107" i="40" s="1"/>
  <c r="P107" i="40"/>
  <c r="AB107" i="40"/>
  <c r="V107" i="40"/>
  <c r="AY107" i="40" s="1"/>
  <c r="S110" i="40"/>
  <c r="AB112" i="40"/>
  <c r="Q112" i="40"/>
  <c r="BA112" i="40" s="1"/>
  <c r="M82" i="40"/>
  <c r="Q82" i="40"/>
  <c r="BA82" i="40" s="1"/>
  <c r="BB82" i="40" s="1"/>
  <c r="V82" i="40"/>
  <c r="AY82" i="40" s="1"/>
  <c r="L82" i="40"/>
  <c r="R82" i="40"/>
  <c r="P82" i="40"/>
  <c r="N74" i="40"/>
  <c r="M74" i="40"/>
  <c r="N66" i="40"/>
  <c r="L66" i="40"/>
  <c r="M66" i="40"/>
  <c r="Q66" i="40"/>
  <c r="BA66" i="40" s="1"/>
  <c r="BB66" i="40" s="1"/>
  <c r="N51" i="40"/>
  <c r="M51" i="40"/>
  <c r="L51" i="40"/>
  <c r="AA43" i="40"/>
  <c r="M43" i="40"/>
  <c r="AG43" i="40" s="1"/>
  <c r="Z43" i="40"/>
  <c r="AZ43" i="40" s="1"/>
  <c r="W43" i="40"/>
  <c r="V43" i="40"/>
  <c r="AY43" i="40" s="1"/>
  <c r="Y43" i="40"/>
  <c r="AB43" i="40"/>
  <c r="W101" i="40"/>
  <c r="Y101" i="40"/>
  <c r="AU26" i="40"/>
  <c r="V26" i="40"/>
  <c r="AY26" i="40" s="1"/>
  <c r="BB26" i="40" s="1"/>
  <c r="Q26" i="40"/>
  <c r="BA26" i="40" s="1"/>
  <c r="U26" i="40"/>
  <c r="AA26" i="40"/>
  <c r="S26" i="40"/>
  <c r="L90" i="40"/>
  <c r="M90" i="40"/>
  <c r="AB90" i="40"/>
  <c r="AA90" i="40"/>
  <c r="Y90" i="40"/>
  <c r="R62" i="40"/>
  <c r="R117" i="40"/>
  <c r="R11" i="40"/>
  <c r="Z90" i="40"/>
  <c r="AZ90" i="40" s="1"/>
  <c r="BB90" i="40" s="1"/>
  <c r="P51" i="40"/>
  <c r="R64" i="40"/>
  <c r="Q64" i="40"/>
  <c r="BA64" i="40" s="1"/>
  <c r="L29" i="40"/>
  <c r="M29" i="40"/>
  <c r="AG29" i="40" s="1"/>
  <c r="A61" i="40"/>
  <c r="D61" i="40"/>
  <c r="N80" i="40"/>
  <c r="L80" i="40"/>
  <c r="P84" i="40"/>
  <c r="Y84" i="40"/>
  <c r="V84" i="40"/>
  <c r="AY84" i="40" s="1"/>
  <c r="AB84" i="40"/>
  <c r="AA84" i="40"/>
  <c r="W84" i="40"/>
  <c r="N101" i="40"/>
  <c r="M101" i="40"/>
  <c r="L101" i="40"/>
  <c r="M116" i="40"/>
  <c r="N116" i="40"/>
  <c r="S126" i="40"/>
  <c r="AB126" i="40"/>
  <c r="R126" i="40"/>
  <c r="U126" i="40"/>
  <c r="Q126" i="40"/>
  <c r="BA126" i="40" s="1"/>
  <c r="AA116" i="40"/>
  <c r="Q116" i="40"/>
  <c r="BA116" i="40" s="1"/>
  <c r="V116" i="40"/>
  <c r="AY116" i="40" s="1"/>
  <c r="U116" i="40"/>
  <c r="Z116" i="40"/>
  <c r="AZ116" i="40" s="1"/>
  <c r="P116" i="40"/>
  <c r="R116" i="40"/>
  <c r="Q105" i="40"/>
  <c r="BA105" i="40" s="1"/>
  <c r="N105" i="40"/>
  <c r="L105" i="40"/>
  <c r="M105" i="40"/>
  <c r="S105" i="40"/>
  <c r="V105" i="40"/>
  <c r="AY105" i="40" s="1"/>
  <c r="N89" i="40"/>
  <c r="M89" i="40"/>
  <c r="AU62" i="40"/>
  <c r="Y62" i="40"/>
  <c r="AU11" i="40"/>
  <c r="U90" i="40"/>
  <c r="U14" i="40"/>
  <c r="AA62" i="40"/>
  <c r="AB26" i="40"/>
  <c r="R51" i="40"/>
  <c r="V29" i="40"/>
  <c r="AY29" i="40" s="1"/>
  <c r="Q29" i="40"/>
  <c r="BA29" i="40" s="1"/>
  <c r="S29" i="40"/>
  <c r="R29" i="40"/>
  <c r="AU29" i="40"/>
  <c r="AA29" i="40"/>
  <c r="U29" i="40"/>
  <c r="P29" i="40"/>
  <c r="W29" i="40"/>
  <c r="Z29" i="40"/>
  <c r="AZ29" i="40" s="1"/>
  <c r="Z23" i="40"/>
  <c r="AZ23" i="40" s="1"/>
  <c r="S23" i="40"/>
  <c r="U23" i="40"/>
  <c r="Y23" i="40"/>
  <c r="D15" i="40"/>
  <c r="A15" i="40"/>
  <c r="Y10" i="40"/>
  <c r="Z10" i="40"/>
  <c r="AZ10" i="40" s="1"/>
  <c r="V10" i="40"/>
  <c r="AY10" i="40" s="1"/>
  <c r="R10" i="40"/>
  <c r="U10" i="40"/>
  <c r="AB58" i="40"/>
  <c r="N58" i="40"/>
  <c r="Z58" i="40"/>
  <c r="AZ58" i="40" s="1"/>
  <c r="M58" i="40"/>
  <c r="AG58" i="40" s="1"/>
  <c r="W58" i="40"/>
  <c r="L58" i="40"/>
  <c r="AA58" i="40"/>
  <c r="V58" i="40"/>
  <c r="AY58" i="40" s="1"/>
  <c r="Y58" i="40"/>
  <c r="U58" i="40"/>
  <c r="U67" i="40"/>
  <c r="V67" i="40"/>
  <c r="AY67" i="40" s="1"/>
  <c r="AB67" i="40"/>
  <c r="Y67" i="40"/>
  <c r="R67" i="40"/>
  <c r="Z67" i="40"/>
  <c r="AZ67" i="40" s="1"/>
  <c r="S67" i="40"/>
  <c r="P67" i="40"/>
  <c r="W67" i="40"/>
  <c r="M77" i="40"/>
  <c r="N77" i="40"/>
  <c r="AB77" i="40"/>
  <c r="Z77" i="40"/>
  <c r="AZ77" i="40" s="1"/>
  <c r="BB77" i="40" s="1"/>
  <c r="L77" i="40"/>
  <c r="W77" i="40"/>
  <c r="AA77" i="40"/>
  <c r="L98" i="40"/>
  <c r="M98" i="40"/>
  <c r="N98" i="40"/>
  <c r="U109" i="40"/>
  <c r="Z109" i="40"/>
  <c r="AZ109" i="40" s="1"/>
  <c r="S109" i="40"/>
  <c r="R106" i="40"/>
  <c r="W106" i="40"/>
  <c r="V106" i="40"/>
  <c r="AY106" i="40" s="1"/>
  <c r="Q106" i="40"/>
  <c r="BA106" i="40" s="1"/>
  <c r="Z106" i="40"/>
  <c r="AZ106" i="40" s="1"/>
  <c r="P106" i="40"/>
  <c r="Y106" i="40"/>
  <c r="U106" i="40"/>
  <c r="S106" i="40"/>
  <c r="AA106" i="40"/>
  <c r="N119" i="40"/>
  <c r="L119" i="40"/>
  <c r="W62" i="40"/>
  <c r="Q62" i="40"/>
  <c r="BA62" i="40" s="1"/>
  <c r="AE51" i="40" a="1"/>
  <c r="AE51" i="40" s="1"/>
  <c r="U11" i="40"/>
  <c r="V14" i="40"/>
  <c r="AY14" i="40" s="1"/>
  <c r="P26" i="40"/>
  <c r="AB51" i="40"/>
  <c r="R123" i="40"/>
  <c r="P123" i="40"/>
  <c r="AA123" i="40"/>
  <c r="Q123" i="40"/>
  <c r="BA123" i="40" s="1"/>
  <c r="W123" i="40"/>
  <c r="V123" i="40"/>
  <c r="AY123" i="40" s="1"/>
  <c r="Z123" i="40"/>
  <c r="AZ123" i="40" s="1"/>
  <c r="AB123" i="40"/>
  <c r="U123" i="40"/>
  <c r="R69" i="40"/>
  <c r="Z69" i="40"/>
  <c r="AZ69" i="40" s="1"/>
  <c r="P69" i="40"/>
  <c r="W69" i="40"/>
  <c r="U69" i="40"/>
  <c r="AA69" i="40"/>
  <c r="AB69" i="40"/>
  <c r="Y94" i="40"/>
  <c r="U94" i="40"/>
  <c r="V94" i="40"/>
  <c r="AY94" i="40" s="1"/>
  <c r="W94" i="40"/>
  <c r="Z94" i="40"/>
  <c r="AZ94" i="40" s="1"/>
  <c r="P94" i="40"/>
  <c r="R94" i="40"/>
  <c r="AB94" i="40"/>
  <c r="Q98" i="40"/>
  <c r="BA98" i="40" s="1"/>
  <c r="BB98" i="40" s="1"/>
  <c r="Z98" i="40"/>
  <c r="AZ98" i="40" s="1"/>
  <c r="P98" i="40"/>
  <c r="U98" i="40"/>
  <c r="Y98" i="40"/>
  <c r="V98" i="40"/>
  <c r="AY98" i="40" s="1"/>
  <c r="W98" i="40"/>
  <c r="AA98" i="40"/>
  <c r="Q113" i="40"/>
  <c r="BA113" i="40" s="1"/>
  <c r="AA113" i="40"/>
  <c r="AB113" i="40"/>
  <c r="N12" i="40"/>
  <c r="L40" i="40"/>
  <c r="S103" i="41"/>
  <c r="R103" i="41"/>
  <c r="V103" i="41"/>
  <c r="AY103" i="41" s="1"/>
  <c r="AB103" i="41"/>
  <c r="V62" i="41"/>
  <c r="AY62" i="41" s="1"/>
  <c r="AU62" i="41"/>
  <c r="Z62" i="41"/>
  <c r="AZ62" i="41" s="1"/>
  <c r="S62" i="41"/>
  <c r="AB62" i="41"/>
  <c r="R62" i="41"/>
  <c r="P73" i="41"/>
  <c r="AB73" i="41"/>
  <c r="Z73" i="41"/>
  <c r="AZ73" i="41" s="1"/>
  <c r="U73" i="41"/>
  <c r="W73" i="41"/>
  <c r="AA73" i="41"/>
  <c r="S73" i="41"/>
  <c r="Y73" i="41"/>
  <c r="R73" i="41"/>
  <c r="Q73" i="41"/>
  <c r="BA73" i="41" s="1"/>
  <c r="V73" i="41"/>
  <c r="AY73" i="41" s="1"/>
  <c r="BB73" i="41" s="1"/>
  <c r="AS73" i="41"/>
  <c r="AF73" i="41" s="1"/>
  <c r="Z14" i="41"/>
  <c r="AZ14" i="41" s="1"/>
  <c r="R30" i="41"/>
  <c r="Q28" i="41"/>
  <c r="BA28" i="41" s="1"/>
  <c r="BB28" i="41" s="1"/>
  <c r="AU28" i="41"/>
  <c r="AE28" i="41" a="1"/>
  <c r="AE28" i="41" s="1"/>
  <c r="V28" i="41"/>
  <c r="AY28" i="41" s="1"/>
  <c r="R28" i="41"/>
  <c r="U28" i="41"/>
  <c r="AA28" i="41"/>
  <c r="Z28" i="41"/>
  <c r="AZ28" i="41" s="1"/>
  <c r="P28" i="41"/>
  <c r="Y28" i="41"/>
  <c r="W28" i="41"/>
  <c r="AB28" i="41"/>
  <c r="S28" i="41"/>
  <c r="P126" i="41"/>
  <c r="Y126" i="41"/>
  <c r="W126" i="41"/>
  <c r="V126" i="41"/>
  <c r="AY126" i="41" s="1"/>
  <c r="U126" i="41"/>
  <c r="AE126" i="41" a="1"/>
  <c r="AE126" i="41" s="1"/>
  <c r="S126" i="41"/>
  <c r="AB126" i="41"/>
  <c r="Q126" i="41"/>
  <c r="BA126" i="41" s="1"/>
  <c r="BB126" i="41" s="1"/>
  <c r="Z126" i="41"/>
  <c r="AZ126" i="41" s="1"/>
  <c r="R126" i="41"/>
  <c r="AA126" i="41"/>
  <c r="D103" i="41"/>
  <c r="A103" i="41"/>
  <c r="AB81" i="41"/>
  <c r="P14" i="41"/>
  <c r="R14" i="41"/>
  <c r="AB30" i="41"/>
  <c r="W129" i="41"/>
  <c r="AA129" i="41"/>
  <c r="Q129" i="41"/>
  <c r="BA129" i="41" s="1"/>
  <c r="BB129" i="41" s="1"/>
  <c r="Z129" i="41"/>
  <c r="AZ129" i="41" s="1"/>
  <c r="V129" i="41"/>
  <c r="AY129" i="41" s="1"/>
  <c r="Y129" i="41"/>
  <c r="P129" i="41"/>
  <c r="AE129" i="41" a="1"/>
  <c r="AE129" i="41" s="1"/>
  <c r="S129" i="41"/>
  <c r="U129" i="41"/>
  <c r="AB129" i="41"/>
  <c r="R129" i="41"/>
  <c r="U117" i="41"/>
  <c r="S117" i="41"/>
  <c r="AB117" i="41"/>
  <c r="P117" i="41"/>
  <c r="AA117" i="41"/>
  <c r="R117" i="41"/>
  <c r="Z117" i="41"/>
  <c r="AZ117" i="41" s="1"/>
  <c r="W117" i="41"/>
  <c r="AS117" i="41"/>
  <c r="AF117" i="41" s="1"/>
  <c r="Y117" i="41"/>
  <c r="Q117" i="41"/>
  <c r="BA117" i="41" s="1"/>
  <c r="V117" i="41"/>
  <c r="AY117" i="41" s="1"/>
  <c r="AA102" i="41"/>
  <c r="N102" i="41"/>
  <c r="M102" i="41"/>
  <c r="Q14" i="41"/>
  <c r="BA14" i="41" s="1"/>
  <c r="V14" i="41"/>
  <c r="AY14" i="41" s="1"/>
  <c r="U30" i="41"/>
  <c r="Q7" i="41"/>
  <c r="BA7" i="41" s="1"/>
  <c r="Z7" i="41"/>
  <c r="AZ7" i="41" s="1"/>
  <c r="U7" i="41"/>
  <c r="AB7" i="41"/>
  <c r="S7" i="41"/>
  <c r="P121" i="41"/>
  <c r="Z123" i="41"/>
  <c r="AZ123" i="41" s="1"/>
  <c r="P123" i="41"/>
  <c r="Y123" i="41"/>
  <c r="W123" i="41"/>
  <c r="V123" i="41"/>
  <c r="AY123" i="41" s="1"/>
  <c r="S123" i="41"/>
  <c r="AB123" i="41"/>
  <c r="AA123" i="41"/>
  <c r="U123" i="41"/>
  <c r="AE123" i="41" a="1"/>
  <c r="AE123" i="41" s="1"/>
  <c r="Q123" i="41"/>
  <c r="BA123" i="41" s="1"/>
  <c r="BB123" i="41" s="1"/>
  <c r="R123" i="41"/>
  <c r="R87" i="41"/>
  <c r="Q87" i="41"/>
  <c r="BA87" i="41" s="1"/>
  <c r="Z87" i="41"/>
  <c r="AZ87" i="41" s="1"/>
  <c r="AB87" i="41"/>
  <c r="AA87" i="41"/>
  <c r="P87" i="41"/>
  <c r="Y87" i="41"/>
  <c r="V87" i="41"/>
  <c r="AY87" i="41" s="1"/>
  <c r="U87" i="41"/>
  <c r="AS87" i="41"/>
  <c r="AF87" i="41" s="1"/>
  <c r="S87" i="41"/>
  <c r="V45" i="41"/>
  <c r="AY45" i="41" s="1"/>
  <c r="P45" i="41"/>
  <c r="Q45" i="41"/>
  <c r="BA45" i="41" s="1"/>
  <c r="BB45" i="41" s="1"/>
  <c r="R45" i="41"/>
  <c r="M45" i="41"/>
  <c r="AB14" i="41"/>
  <c r="S14" i="41"/>
  <c r="S115" i="41"/>
  <c r="AS115" i="41"/>
  <c r="AF115" i="41" s="1"/>
  <c r="P115" i="41"/>
  <c r="R115" i="41"/>
  <c r="Z109" i="41"/>
  <c r="AZ109" i="41" s="1"/>
  <c r="P109" i="41"/>
  <c r="V109" i="41"/>
  <c r="AY109" i="41" s="1"/>
  <c r="Y109" i="41"/>
  <c r="U109" i="41"/>
  <c r="AE109" i="41" a="1"/>
  <c r="AE109" i="41" s="1"/>
  <c r="R109" i="41"/>
  <c r="W109" i="41"/>
  <c r="Q109" i="41"/>
  <c r="BA109" i="41" s="1"/>
  <c r="BB109" i="41" s="1"/>
  <c r="AB109" i="41"/>
  <c r="AA109" i="41"/>
  <c r="S109" i="41"/>
  <c r="Z37" i="41"/>
  <c r="AZ37" i="41" s="1"/>
  <c r="AA125" i="41"/>
  <c r="Z125" i="41"/>
  <c r="AZ125" i="41" s="1"/>
  <c r="AE125" i="41" a="1"/>
  <c r="AE125" i="41" s="1"/>
  <c r="Y125" i="41"/>
  <c r="W125" i="41"/>
  <c r="U125" i="41"/>
  <c r="AB125" i="41"/>
  <c r="AB116" i="41"/>
  <c r="M116" i="41"/>
  <c r="L116" i="41"/>
  <c r="N116" i="41"/>
  <c r="M84" i="41"/>
  <c r="AA84" i="41"/>
  <c r="N84" i="41"/>
  <c r="L84" i="41"/>
  <c r="Z84" i="41"/>
  <c r="AZ84" i="41" s="1"/>
  <c r="Y20" i="41"/>
  <c r="W20" i="41"/>
  <c r="M20" i="41"/>
  <c r="AB20" i="41"/>
  <c r="AA20" i="41"/>
  <c r="V20" i="41"/>
  <c r="AY20" i="41" s="1"/>
  <c r="L20" i="41"/>
  <c r="N20" i="41"/>
  <c r="AE14" i="41" a="1"/>
  <c r="AE14" i="41" s="1"/>
  <c r="W14" i="41"/>
  <c r="AB85" i="41"/>
  <c r="V85" i="41"/>
  <c r="AY85" i="41" s="1"/>
  <c r="R85" i="41"/>
  <c r="U85" i="41"/>
  <c r="P85" i="41"/>
  <c r="S85" i="41"/>
  <c r="AA85" i="41"/>
  <c r="Z85" i="41"/>
  <c r="AZ85" i="41" s="1"/>
  <c r="Q85" i="41"/>
  <c r="BA85" i="41" s="1"/>
  <c r="W85" i="41"/>
  <c r="Y85" i="41"/>
  <c r="AS85" i="41"/>
  <c r="AF85" i="41" s="1"/>
  <c r="V25" i="41"/>
  <c r="AY25" i="41" s="1"/>
  <c r="BB25" i="41" s="1"/>
  <c r="P25" i="41"/>
  <c r="AB25" i="41"/>
  <c r="U25" i="41"/>
  <c r="Y25" i="41"/>
  <c r="AU25" i="41"/>
  <c r="R25" i="41"/>
  <c r="S25" i="41"/>
  <c r="AA25" i="41"/>
  <c r="W25" i="41"/>
  <c r="Q25" i="41"/>
  <c r="BA25" i="41" s="1"/>
  <c r="Z25" i="41"/>
  <c r="AZ25" i="41" s="1"/>
  <c r="V11" i="41"/>
  <c r="AY11" i="41" s="1"/>
  <c r="W11" i="41"/>
  <c r="AU11" i="41"/>
  <c r="U11" i="41"/>
  <c r="Z11" i="41"/>
  <c r="AZ11" i="41" s="1"/>
  <c r="AB11" i="41"/>
  <c r="AA11" i="41"/>
  <c r="P11" i="41"/>
  <c r="R11" i="41"/>
  <c r="AE11" i="41" a="1"/>
  <c r="AE11" i="41" s="1"/>
  <c r="Y11" i="41"/>
  <c r="Q11" i="41"/>
  <c r="BA11" i="41" s="1"/>
  <c r="BB11" i="41" s="1"/>
  <c r="S11" i="41"/>
  <c r="R13" i="41"/>
  <c r="Z13" i="41"/>
  <c r="AZ13" i="41" s="1"/>
  <c r="U13" i="41"/>
  <c r="Y13" i="41"/>
  <c r="AU13" i="41"/>
  <c r="AB13" i="41"/>
  <c r="AE13" i="41" a="1"/>
  <c r="AE13" i="41" s="1"/>
  <c r="AA13" i="41"/>
  <c r="W13" i="41"/>
  <c r="W51" i="41"/>
  <c r="R51" i="41"/>
  <c r="Z51" i="41"/>
  <c r="AZ51" i="41" s="1"/>
  <c r="Q51" i="41"/>
  <c r="BA51" i="41" s="1"/>
  <c r="Y51" i="41"/>
  <c r="V51" i="41"/>
  <c r="AY51" i="41" s="1"/>
  <c r="P51" i="41"/>
  <c r="AU51" i="41"/>
  <c r="AV115" i="41" s="1"/>
  <c r="AB51" i="41"/>
  <c r="S51" i="41"/>
  <c r="U51" i="41"/>
  <c r="AA51" i="41"/>
  <c r="Z92" i="41"/>
  <c r="AZ92" i="41" s="1"/>
  <c r="V92" i="41"/>
  <c r="AY92" i="41" s="1"/>
  <c r="U92" i="41"/>
  <c r="Q92" i="41"/>
  <c r="BA92" i="41" s="1"/>
  <c r="BB92" i="41" s="1"/>
  <c r="AA92" i="41"/>
  <c r="Y92" i="41"/>
  <c r="AE92" i="41" a="1"/>
  <c r="AE92" i="41" s="1"/>
  <c r="AB92" i="41"/>
  <c r="AB122" i="41"/>
  <c r="R122" i="41"/>
  <c r="P122" i="41"/>
  <c r="AA122" i="41"/>
  <c r="S122" i="41"/>
  <c r="Q122" i="41"/>
  <c r="BA122" i="41" s="1"/>
  <c r="AE122" i="41" a="1"/>
  <c r="AE122" i="41" s="1"/>
  <c r="Y122" i="41"/>
  <c r="U122" i="41"/>
  <c r="W122" i="41"/>
  <c r="Z122" i="41"/>
  <c r="AZ122" i="41" s="1"/>
  <c r="V122" i="41"/>
  <c r="AY122" i="41" s="1"/>
  <c r="P59" i="41"/>
  <c r="R59" i="41"/>
  <c r="Q59" i="41"/>
  <c r="BA59" i="41" s="1"/>
  <c r="BB59" i="41" s="1"/>
  <c r="S59" i="41"/>
  <c r="V59" i="41"/>
  <c r="AY59" i="41" s="1"/>
  <c r="L27" i="41"/>
  <c r="Q27" i="41"/>
  <c r="BA27" i="41" s="1"/>
  <c r="BB27" i="41" s="1"/>
  <c r="P27" i="41"/>
  <c r="S27" i="41"/>
  <c r="V118" i="41"/>
  <c r="AY118" i="41" s="1"/>
  <c r="P118" i="41"/>
  <c r="AS118" i="41"/>
  <c r="AF118" i="41" s="1"/>
  <c r="S105" i="41"/>
  <c r="P105" i="41"/>
  <c r="R105" i="41"/>
  <c r="U105" i="41"/>
  <c r="Z105" i="41"/>
  <c r="AZ105" i="41" s="1"/>
  <c r="AA105" i="41"/>
  <c r="AS105" i="41"/>
  <c r="AF105" i="41" s="1"/>
  <c r="W105" i="41"/>
  <c r="Y105" i="41"/>
  <c r="AB105" i="41"/>
  <c r="Q105" i="41"/>
  <c r="BA105" i="41" s="1"/>
  <c r="V105" i="41"/>
  <c r="AY105" i="41" s="1"/>
  <c r="Y77" i="41"/>
  <c r="V77" i="41"/>
  <c r="AY77" i="41" s="1"/>
  <c r="AE77" i="41" a="1"/>
  <c r="AE77" i="41" s="1"/>
  <c r="U77" i="41"/>
  <c r="S77" i="41"/>
  <c r="R77" i="41"/>
  <c r="AA77" i="41"/>
  <c r="AB77" i="41"/>
  <c r="W77" i="41"/>
  <c r="Q77" i="41"/>
  <c r="BA77" i="41" s="1"/>
  <c r="BB77" i="41" s="1"/>
  <c r="P77" i="41"/>
  <c r="Z77" i="41"/>
  <c r="AZ77" i="41" s="1"/>
  <c r="Z35" i="41"/>
  <c r="AZ35" i="41" s="1"/>
  <c r="V35" i="41"/>
  <c r="AY35" i="41" s="1"/>
  <c r="BB35" i="41" s="1"/>
  <c r="AB5" i="41"/>
  <c r="Y5" i="41"/>
  <c r="R5" i="41"/>
  <c r="V5" i="41"/>
  <c r="AY5" i="41" s="1"/>
  <c r="AU5" i="41"/>
  <c r="Z5" i="41"/>
  <c r="AZ5" i="41" s="1"/>
  <c r="W5" i="41"/>
  <c r="AA5" i="41"/>
  <c r="S5" i="41"/>
  <c r="U5" i="41"/>
  <c r="P5" i="41"/>
  <c r="Q5" i="41"/>
  <c r="BA5" i="41" s="1"/>
  <c r="U67" i="41"/>
  <c r="V94" i="41"/>
  <c r="AY94" i="41" s="1"/>
  <c r="Q94" i="41"/>
  <c r="BA94" i="41" s="1"/>
  <c r="BB94" i="41" s="1"/>
  <c r="U94" i="41"/>
  <c r="Y94" i="41"/>
  <c r="S94" i="41"/>
  <c r="R94" i="41"/>
  <c r="AB94" i="41"/>
  <c r="P94" i="41"/>
  <c r="AA94" i="41"/>
  <c r="W94" i="41"/>
  <c r="AE94" i="41" a="1"/>
  <c r="AE94" i="41" s="1"/>
  <c r="Z94" i="41"/>
  <c r="AZ94" i="41" s="1"/>
  <c r="AE96" i="41" a="1"/>
  <c r="AE96" i="41" s="1"/>
  <c r="Y96" i="41"/>
  <c r="V96" i="41"/>
  <c r="AY96" i="41" s="1"/>
  <c r="AA96" i="41"/>
  <c r="Q96" i="41"/>
  <c r="BA96" i="41" s="1"/>
  <c r="BB96" i="41" s="1"/>
  <c r="P96" i="41"/>
  <c r="Z96" i="41"/>
  <c r="AZ96" i="41" s="1"/>
  <c r="AU14" i="41"/>
  <c r="Q21" i="41"/>
  <c r="BA21" i="41" s="1"/>
  <c r="AB21" i="41"/>
  <c r="Z21" i="41"/>
  <c r="AZ21" i="41" s="1"/>
  <c r="S21" i="41"/>
  <c r="P21" i="41"/>
  <c r="R21" i="41"/>
  <c r="Y21" i="41"/>
  <c r="AU21" i="41"/>
  <c r="W21" i="41"/>
  <c r="V21" i="41"/>
  <c r="AY21" i="41" s="1"/>
  <c r="AA21" i="41"/>
  <c r="U21" i="41"/>
  <c r="R72" i="41"/>
  <c r="AS72" i="41"/>
  <c r="AF72" i="41" s="1"/>
  <c r="AB72" i="41"/>
  <c r="W72" i="41"/>
  <c r="AA72" i="41"/>
  <c r="U72" i="41"/>
  <c r="Q72" i="41"/>
  <c r="BA72" i="41" s="1"/>
  <c r="Y72" i="41"/>
  <c r="V72" i="41"/>
  <c r="AY72" i="41" s="1"/>
  <c r="N89" i="41"/>
  <c r="AB89" i="41"/>
  <c r="AA89" i="41"/>
  <c r="M89" i="41"/>
  <c r="L89" i="41"/>
  <c r="N65" i="41"/>
  <c r="M65" i="41"/>
  <c r="R65" i="41"/>
  <c r="L65" i="41"/>
  <c r="L49" i="41"/>
  <c r="N49" i="41"/>
  <c r="M49" i="41"/>
  <c r="N33" i="41"/>
  <c r="P33" i="41"/>
  <c r="M33" i="41"/>
  <c r="L33" i="41"/>
  <c r="V33" i="41"/>
  <c r="AY33" i="41" s="1"/>
  <c r="R33" i="41"/>
  <c r="S33" i="41"/>
  <c r="Q33" i="41"/>
  <c r="BA33" i="41" s="1"/>
  <c r="BB33" i="41" s="1"/>
  <c r="N25" i="41"/>
  <c r="L25" i="41"/>
  <c r="M25" i="41"/>
  <c r="AG25" i="41" s="1"/>
  <c r="L17" i="41"/>
  <c r="P17" i="41"/>
  <c r="M17" i="41"/>
  <c r="S17" i="41"/>
  <c r="V17" i="41"/>
  <c r="AY17" i="41" s="1"/>
  <c r="N17" i="41"/>
  <c r="R17" i="41"/>
  <c r="Q17" i="41"/>
  <c r="BA17" i="41" s="1"/>
  <c r="BB17" i="41" s="1"/>
  <c r="L9" i="41"/>
  <c r="V9" i="41"/>
  <c r="AY9" i="41" s="1"/>
  <c r="U9" i="41"/>
  <c r="Z9" i="41"/>
  <c r="AZ9" i="41" s="1"/>
  <c r="AB9" i="41"/>
  <c r="W9" i="41"/>
  <c r="N9" i="41"/>
  <c r="AA9" i="41"/>
  <c r="M9" i="41"/>
  <c r="AG9" i="41" s="1"/>
  <c r="Y9" i="41"/>
  <c r="Q12" i="41"/>
  <c r="BA12" i="41" s="1"/>
  <c r="BB12" i="41" s="1"/>
  <c r="R12" i="41"/>
  <c r="AB12" i="41"/>
  <c r="S12" i="41"/>
  <c r="AA12" i="41"/>
  <c r="P12" i="41"/>
  <c r="AE12" i="41" a="1"/>
  <c r="AE12" i="41" s="1"/>
  <c r="V12" i="41"/>
  <c r="AY12" i="41" s="1"/>
  <c r="AE47" i="41" a="1"/>
  <c r="AE47" i="41" s="1"/>
  <c r="P47" i="41"/>
  <c r="Q47" i="41"/>
  <c r="BA47" i="41" s="1"/>
  <c r="BB47" i="41" s="1"/>
  <c r="AU47" i="41"/>
  <c r="R47" i="41"/>
  <c r="Y91" i="41"/>
  <c r="U91" i="41"/>
  <c r="AE91" i="41" a="1"/>
  <c r="AE91" i="41" s="1"/>
  <c r="AA91" i="41"/>
  <c r="R91" i="41"/>
  <c r="V91" i="41"/>
  <c r="AY91" i="41" s="1"/>
  <c r="AB91" i="41"/>
  <c r="W91" i="41"/>
  <c r="Z91" i="41"/>
  <c r="AZ91" i="41" s="1"/>
  <c r="AA90" i="41"/>
  <c r="AE90" i="41" a="1"/>
  <c r="AE90" i="41" s="1"/>
  <c r="V90" i="41"/>
  <c r="AY90" i="41" s="1"/>
  <c r="P90" i="41"/>
  <c r="Z90" i="41"/>
  <c r="AZ90" i="41" s="1"/>
  <c r="U90" i="41"/>
  <c r="AB90" i="41"/>
  <c r="R90" i="41"/>
  <c r="W90" i="41"/>
  <c r="S90" i="41"/>
  <c r="Y90" i="41"/>
  <c r="Q90" i="41"/>
  <c r="BA90" i="41" s="1"/>
  <c r="Z120" i="41"/>
  <c r="AZ120" i="41" s="1"/>
  <c r="BB120" i="41" s="1"/>
  <c r="N120" i="41"/>
  <c r="L120" i="41"/>
  <c r="W120" i="41"/>
  <c r="L88" i="41"/>
  <c r="AA88" i="41"/>
  <c r="V88" i="41"/>
  <c r="AY88" i="41" s="1"/>
  <c r="AB88" i="41"/>
  <c r="N88" i="41"/>
  <c r="M88" i="41"/>
  <c r="Y88" i="41"/>
  <c r="W88" i="41"/>
  <c r="U88" i="41"/>
  <c r="Q112" i="41"/>
  <c r="BA112" i="41" s="1"/>
  <c r="BB112" i="41" s="1"/>
  <c r="AG20" i="41"/>
  <c r="M35" i="41"/>
  <c r="AG35" i="41" s="1"/>
  <c r="D68" i="41"/>
  <c r="A102" i="41"/>
  <c r="Z88" i="41"/>
  <c r="AZ88" i="41" s="1"/>
  <c r="AA65" i="42"/>
  <c r="AB65" i="42"/>
  <c r="Y11" i="42"/>
  <c r="U11" i="42"/>
  <c r="Z11" i="42"/>
  <c r="AZ11" i="42" s="1"/>
  <c r="AB11" i="42"/>
  <c r="S3" i="42"/>
  <c r="V3" i="42"/>
  <c r="AY3" i="42" s="1"/>
  <c r="AA3" i="42"/>
  <c r="AE3" i="42" a="1"/>
  <c r="AE3" i="42" s="1"/>
  <c r="Q3" i="42"/>
  <c r="BA3" i="42" s="1"/>
  <c r="BB3" i="42" s="1"/>
  <c r="R3" i="42"/>
  <c r="U3" i="42"/>
  <c r="AU3" i="42"/>
  <c r="Y3" i="42"/>
  <c r="P3" i="42"/>
  <c r="Z3" i="42"/>
  <c r="AZ3" i="42" s="1"/>
  <c r="AB3" i="42"/>
  <c r="W3" i="42"/>
  <c r="Q27" i="42"/>
  <c r="BA27" i="42" s="1"/>
  <c r="U27" i="42"/>
  <c r="R27" i="42"/>
  <c r="S27" i="42"/>
  <c r="AU27" i="42"/>
  <c r="W27" i="42"/>
  <c r="Y27" i="42"/>
  <c r="P27" i="42"/>
  <c r="AA27" i="42"/>
  <c r="V27" i="42"/>
  <c r="AY27" i="42" s="1"/>
  <c r="AB27" i="42"/>
  <c r="Z27" i="42"/>
  <c r="AZ27" i="42" s="1"/>
  <c r="W124" i="42"/>
  <c r="P124" i="42"/>
  <c r="Q124" i="42"/>
  <c r="BA124" i="42" s="1"/>
  <c r="AB124" i="42"/>
  <c r="Y124" i="42"/>
  <c r="V124" i="42"/>
  <c r="AY124" i="42" s="1"/>
  <c r="AS124" i="42"/>
  <c r="AF124" i="42" s="1"/>
  <c r="R124" i="42"/>
  <c r="S124" i="42"/>
  <c r="U124" i="42"/>
  <c r="AA124" i="42"/>
  <c r="Z124" i="42"/>
  <c r="AZ124" i="42" s="1"/>
  <c r="AB94" i="42"/>
  <c r="Y94" i="42"/>
  <c r="W94" i="42"/>
  <c r="W17" i="42"/>
  <c r="Z17" i="42"/>
  <c r="AZ17" i="42" s="1"/>
  <c r="U17" i="42"/>
  <c r="AU17" i="42"/>
  <c r="S17" i="42"/>
  <c r="V17" i="42"/>
  <c r="AY17" i="42" s="1"/>
  <c r="P17" i="42"/>
  <c r="AB17" i="42"/>
  <c r="Y17" i="42"/>
  <c r="R17" i="42"/>
  <c r="Q17" i="42"/>
  <c r="BA17" i="42" s="1"/>
  <c r="AA17" i="42"/>
  <c r="M14" i="42"/>
  <c r="AG14" i="42" s="1"/>
  <c r="L14" i="42"/>
  <c r="AH50" i="42"/>
  <c r="F50" i="42"/>
  <c r="G50" i="42" s="1"/>
  <c r="Y2" i="42"/>
  <c r="AU13" i="42"/>
  <c r="F19" i="42"/>
  <c r="G19" i="42" s="1"/>
  <c r="Y107" i="42"/>
  <c r="Y123" i="42"/>
  <c r="Y77" i="42"/>
  <c r="R9" i="42"/>
  <c r="A87" i="42"/>
  <c r="AB14" i="42"/>
  <c r="R60" i="42"/>
  <c r="AU60" i="42"/>
  <c r="W14" i="42"/>
  <c r="V29" i="42"/>
  <c r="AY29" i="42" s="1"/>
  <c r="BB29" i="42" s="1"/>
  <c r="S29" i="42"/>
  <c r="AU29" i="42"/>
  <c r="W74" i="42"/>
  <c r="AA74" i="42"/>
  <c r="AB74" i="42"/>
  <c r="L110" i="42"/>
  <c r="M110" i="42"/>
  <c r="Y110" i="42"/>
  <c r="V110" i="42"/>
  <c r="AY110" i="42" s="1"/>
  <c r="Z118" i="42"/>
  <c r="AZ118" i="42" s="1"/>
  <c r="W118" i="42"/>
  <c r="P118" i="42"/>
  <c r="R118" i="42"/>
  <c r="Y118" i="42"/>
  <c r="Q118" i="42"/>
  <c r="BA118" i="42" s="1"/>
  <c r="BB118" i="42" s="1"/>
  <c r="V118" i="42"/>
  <c r="AY118" i="42" s="1"/>
  <c r="U118" i="42"/>
  <c r="S118" i="42"/>
  <c r="AB118" i="42"/>
  <c r="Q112" i="42"/>
  <c r="BA112" i="42" s="1"/>
  <c r="Z112" i="42"/>
  <c r="AZ112" i="42" s="1"/>
  <c r="Y104" i="42"/>
  <c r="W104" i="42"/>
  <c r="U104" i="42"/>
  <c r="V104" i="42"/>
  <c r="AY104" i="42" s="1"/>
  <c r="S104" i="42"/>
  <c r="Q104" i="42"/>
  <c r="BA104" i="42" s="1"/>
  <c r="AB104" i="42"/>
  <c r="AA104" i="42"/>
  <c r="Z104" i="42"/>
  <c r="AZ104" i="42" s="1"/>
  <c r="R104" i="42"/>
  <c r="M121" i="42"/>
  <c r="L121" i="42"/>
  <c r="N115" i="42"/>
  <c r="M115" i="42"/>
  <c r="L115" i="42"/>
  <c r="N109" i="42"/>
  <c r="Z109" i="42"/>
  <c r="AZ109" i="42" s="1"/>
  <c r="U109" i="42"/>
  <c r="Y109" i="42"/>
  <c r="M109" i="42"/>
  <c r="L109" i="42"/>
  <c r="N102" i="42"/>
  <c r="R102" i="42"/>
  <c r="L102" i="42"/>
  <c r="M102" i="42"/>
  <c r="AA95" i="42"/>
  <c r="Z95" i="42"/>
  <c r="AZ95" i="42" s="1"/>
  <c r="N95" i="42"/>
  <c r="M95" i="42"/>
  <c r="N88" i="42"/>
  <c r="S88" i="42"/>
  <c r="Q88" i="42"/>
  <c r="BA88" i="42" s="1"/>
  <c r="BB88" i="42" s="1"/>
  <c r="M88" i="42"/>
  <c r="L88" i="42"/>
  <c r="V48" i="42"/>
  <c r="AY48" i="42" s="1"/>
  <c r="W48" i="42"/>
  <c r="AU48" i="42"/>
  <c r="P48" i="42"/>
  <c r="U48" i="42"/>
  <c r="Z48" i="42"/>
  <c r="AZ48" i="42" s="1"/>
  <c r="Y48" i="42"/>
  <c r="S48" i="42"/>
  <c r="AB48" i="42"/>
  <c r="R48" i="42"/>
  <c r="AA48" i="42"/>
  <c r="U2" i="42"/>
  <c r="AG58" i="42"/>
  <c r="R77" i="42"/>
  <c r="P9" i="42"/>
  <c r="AS77" i="42"/>
  <c r="AF77" i="42" s="1"/>
  <c r="V60" i="42"/>
  <c r="AY60" i="42" s="1"/>
  <c r="BB60" i="42" s="1"/>
  <c r="S60" i="42"/>
  <c r="V14" i="42"/>
  <c r="AY14" i="42" s="1"/>
  <c r="AB116" i="42"/>
  <c r="U116" i="42"/>
  <c r="Y116" i="42"/>
  <c r="P116" i="42"/>
  <c r="U103" i="42"/>
  <c r="AA103" i="42"/>
  <c r="AB103" i="42"/>
  <c r="Q103" i="42"/>
  <c r="BA103" i="42" s="1"/>
  <c r="BB103" i="42" s="1"/>
  <c r="Z103" i="42"/>
  <c r="AZ103" i="42" s="1"/>
  <c r="S103" i="42"/>
  <c r="V103" i="42"/>
  <c r="AY103" i="42" s="1"/>
  <c r="Y103" i="42"/>
  <c r="R103" i="42"/>
  <c r="W103" i="42"/>
  <c r="AB107" i="42"/>
  <c r="A96" i="42"/>
  <c r="D96" i="42"/>
  <c r="A46" i="42"/>
  <c r="D46" i="42"/>
  <c r="AU8" i="42"/>
  <c r="Z8" i="42"/>
  <c r="AZ8" i="42" s="1"/>
  <c r="W8" i="42"/>
  <c r="P8" i="42"/>
  <c r="V8" i="42"/>
  <c r="AY8" i="42" s="1"/>
  <c r="S8" i="42"/>
  <c r="U8" i="42"/>
  <c r="AB8" i="42"/>
  <c r="R8" i="42"/>
  <c r="AA8" i="42"/>
  <c r="D38" i="42"/>
  <c r="A38" i="42"/>
  <c r="R69" i="42"/>
  <c r="V69" i="42"/>
  <c r="AY69" i="42" s="1"/>
  <c r="Q69" i="42"/>
  <c r="BA69" i="42" s="1"/>
  <c r="BB69" i="42" s="1"/>
  <c r="U69" i="42"/>
  <c r="W69" i="42"/>
  <c r="Z84" i="42"/>
  <c r="AZ84" i="42" s="1"/>
  <c r="AB84" i="42"/>
  <c r="R84" i="42"/>
  <c r="S84" i="42"/>
  <c r="AA84" i="42"/>
  <c r="Q84" i="42"/>
  <c r="BA84" i="42" s="1"/>
  <c r="BB84" i="42" s="1"/>
  <c r="V84" i="42"/>
  <c r="AY84" i="42" s="1"/>
  <c r="Y84" i="42"/>
  <c r="AA115" i="42"/>
  <c r="S115" i="42"/>
  <c r="V115" i="42"/>
  <c r="AY115" i="42" s="1"/>
  <c r="AB115" i="42"/>
  <c r="U115" i="42"/>
  <c r="R115" i="42"/>
  <c r="Q115" i="42"/>
  <c r="BA115" i="42" s="1"/>
  <c r="BB115" i="42" s="1"/>
  <c r="Z115" i="42"/>
  <c r="AZ115" i="42" s="1"/>
  <c r="P115" i="42"/>
  <c r="Y115" i="42"/>
  <c r="N41" i="42"/>
  <c r="L41" i="42"/>
  <c r="M41" i="42"/>
  <c r="N33" i="42"/>
  <c r="L33" i="42"/>
  <c r="N9" i="42"/>
  <c r="L9" i="42"/>
  <c r="M9" i="42"/>
  <c r="N123" i="42"/>
  <c r="W123" i="42"/>
  <c r="M123" i="42"/>
  <c r="L123" i="42"/>
  <c r="F58" i="42"/>
  <c r="G58" i="42" s="1"/>
  <c r="AH58" i="42"/>
  <c r="AU2" i="42"/>
  <c r="AB13" i="42"/>
  <c r="AG11" i="42"/>
  <c r="W107" i="42"/>
  <c r="AB9" i="42"/>
  <c r="P60" i="42"/>
  <c r="Y14" i="42"/>
  <c r="D7" i="42"/>
  <c r="A7" i="42"/>
  <c r="L35" i="42"/>
  <c r="N35" i="42"/>
  <c r="M35" i="42"/>
  <c r="AU64" i="42"/>
  <c r="S64" i="42"/>
  <c r="U64" i="42"/>
  <c r="R64" i="42"/>
  <c r="AB64" i="42"/>
  <c r="AA64" i="42"/>
  <c r="N48" i="42"/>
  <c r="M48" i="42"/>
  <c r="AG48" i="42" s="1"/>
  <c r="S77" i="42"/>
  <c r="AA77" i="42"/>
  <c r="Q77" i="42"/>
  <c r="BA77" i="42" s="1"/>
  <c r="D16" i="42"/>
  <c r="A16" i="42"/>
  <c r="D51" i="42"/>
  <c r="P2" i="42"/>
  <c r="AA13" i="42"/>
  <c r="P107" i="42"/>
  <c r="Z123" i="42"/>
  <c r="AZ123" i="42" s="1"/>
  <c r="U77" i="42"/>
  <c r="AU9" i="42"/>
  <c r="Z9" i="42"/>
  <c r="AZ9" i="42" s="1"/>
  <c r="W60" i="42"/>
  <c r="N26" i="42"/>
  <c r="Q48" i="42"/>
  <c r="BA48" i="42" s="1"/>
  <c r="W111" i="42"/>
  <c r="U111" i="42"/>
  <c r="P111" i="42"/>
  <c r="AA111" i="42"/>
  <c r="S56" i="42"/>
  <c r="Y56" i="42"/>
  <c r="N53" i="42"/>
  <c r="L53" i="42"/>
  <c r="M53" i="42"/>
  <c r="U61" i="42"/>
  <c r="AA61" i="42"/>
  <c r="Q61" i="42"/>
  <c r="BA61" i="42" s="1"/>
  <c r="AB61" i="42"/>
  <c r="S61" i="42"/>
  <c r="D63" i="42"/>
  <c r="A63" i="42"/>
  <c r="R100" i="42"/>
  <c r="AA100" i="42"/>
  <c r="Q100" i="42"/>
  <c r="BA100" i="42" s="1"/>
  <c r="BB100" i="42" s="1"/>
  <c r="Y100" i="42"/>
  <c r="Z100" i="42"/>
  <c r="AZ100" i="42" s="1"/>
  <c r="U100" i="42"/>
  <c r="F122" i="42"/>
  <c r="G122" i="42" s="1"/>
  <c r="Y93" i="42"/>
  <c r="U93" i="42"/>
  <c r="Q93" i="42"/>
  <c r="BA93" i="42" s="1"/>
  <c r="Z93" i="42"/>
  <c r="AZ93" i="42" s="1"/>
  <c r="BB93" i="42" s="1"/>
  <c r="L63" i="42"/>
  <c r="Y63" i="42"/>
  <c r="M39" i="42"/>
  <c r="S39" i="42"/>
  <c r="Q39" i="42"/>
  <c r="BA39" i="42" s="1"/>
  <c r="BB39" i="42" s="1"/>
  <c r="P39" i="42"/>
  <c r="L39" i="42"/>
  <c r="U107" i="42"/>
  <c r="R107" i="42"/>
  <c r="Q107" i="42"/>
  <c r="BA107" i="42" s="1"/>
  <c r="F66" i="42"/>
  <c r="G66" i="42" s="1"/>
  <c r="AG66" i="42"/>
  <c r="AG26" i="42"/>
  <c r="S13" i="42"/>
  <c r="AH11" i="42"/>
  <c r="V107" i="42"/>
  <c r="AY107" i="42" s="1"/>
  <c r="V77" i="42"/>
  <c r="AY77" i="42" s="1"/>
  <c r="Q9" i="42"/>
  <c r="BA9" i="42" s="1"/>
  <c r="BB9" i="42" s="1"/>
  <c r="S9" i="42"/>
  <c r="AA60" i="42"/>
  <c r="Z14" i="42"/>
  <c r="AZ14" i="42" s="1"/>
  <c r="F26" i="42"/>
  <c r="G26" i="42" s="1"/>
  <c r="N14" i="42"/>
  <c r="M61" i="42"/>
  <c r="AG61" i="42" s="1"/>
  <c r="N61" i="42"/>
  <c r="L61" i="42"/>
  <c r="N79" i="42"/>
  <c r="M79" i="42"/>
  <c r="L79" i="42"/>
  <c r="P83" i="42"/>
  <c r="V83" i="42"/>
  <c r="AY83" i="42" s="1"/>
  <c r="Y83" i="42"/>
  <c r="S83" i="42"/>
  <c r="AB83" i="42"/>
  <c r="R83" i="42"/>
  <c r="W83" i="42"/>
  <c r="N100" i="42"/>
  <c r="L100" i="42"/>
  <c r="AA121" i="42"/>
  <c r="Q121" i="42"/>
  <c r="BA121" i="42" s="1"/>
  <c r="BB121" i="42" s="1"/>
  <c r="W99" i="42"/>
  <c r="V99" i="42"/>
  <c r="AY99" i="42" s="1"/>
  <c r="S99" i="42"/>
  <c r="AB99" i="42"/>
  <c r="R99" i="42"/>
  <c r="Z99" i="42"/>
  <c r="AZ99" i="42" s="1"/>
  <c r="P99" i="42"/>
  <c r="N46" i="42"/>
  <c r="U46" i="42"/>
  <c r="AA46" i="42"/>
  <c r="Y46" i="42"/>
  <c r="Z46" i="42"/>
  <c r="AZ46" i="42" s="1"/>
  <c r="L46" i="42"/>
  <c r="AB46" i="42"/>
  <c r="W46" i="42"/>
  <c r="V46" i="42"/>
  <c r="AY46" i="42" s="1"/>
  <c r="AH42" i="42"/>
  <c r="F42" i="42"/>
  <c r="G42" i="42" s="1"/>
  <c r="AG42" i="42"/>
  <c r="R18" i="42"/>
  <c r="M18" i="42"/>
  <c r="L18" i="42"/>
  <c r="N18" i="42"/>
  <c r="Q18" i="42"/>
  <c r="BA18" i="42" s="1"/>
  <c r="BB18" i="42" s="1"/>
  <c r="A19" i="42"/>
  <c r="Z107" i="42"/>
  <c r="AZ107" i="42" s="1"/>
  <c r="U123" i="42"/>
  <c r="W77" i="42"/>
  <c r="P18" i="42"/>
  <c r="AA9" i="42"/>
  <c r="W9" i="42"/>
  <c r="Y60" i="42"/>
  <c r="R108" i="42"/>
  <c r="Z108" i="42"/>
  <c r="AZ108" i="42" s="1"/>
  <c r="AA108" i="42"/>
  <c r="U108" i="42"/>
  <c r="Q108" i="42"/>
  <c r="BA108" i="42" s="1"/>
  <c r="Y108" i="42"/>
  <c r="W108" i="42"/>
  <c r="V108" i="42"/>
  <c r="AY108" i="42" s="1"/>
  <c r="S108" i="42"/>
  <c r="P62" i="42"/>
  <c r="AA62" i="42"/>
  <c r="R62" i="42"/>
  <c r="V62" i="42"/>
  <c r="AY62" i="42" s="1"/>
  <c r="BB62" i="42" s="1"/>
  <c r="W62" i="42"/>
  <c r="D5" i="42"/>
  <c r="A5" i="42"/>
  <c r="Q15" i="42"/>
  <c r="BA15" i="42" s="1"/>
  <c r="S15" i="42"/>
  <c r="W15" i="42"/>
  <c r="Y15" i="42"/>
  <c r="V15" i="42"/>
  <c r="AY15" i="42" s="1"/>
  <c r="Z15" i="42"/>
  <c r="AZ15" i="42" s="1"/>
  <c r="R15" i="42"/>
  <c r="L31" i="42"/>
  <c r="N31" i="42"/>
  <c r="F92" i="42"/>
  <c r="G92" i="42" s="1"/>
  <c r="V85" i="42"/>
  <c r="AY85" i="42" s="1"/>
  <c r="AB85" i="42"/>
  <c r="R85" i="42"/>
  <c r="Y85" i="42"/>
  <c r="Z13" i="42"/>
  <c r="AZ13" i="42" s="1"/>
  <c r="P13" i="42"/>
  <c r="R13" i="42"/>
  <c r="U13" i="42"/>
  <c r="Q13" i="42"/>
  <c r="BA13" i="42" s="1"/>
  <c r="F34" i="42"/>
  <c r="G34" i="42" s="1"/>
  <c r="AH34" i="42"/>
  <c r="W13" i="42"/>
  <c r="AA123" i="42"/>
  <c r="AA107" i="42"/>
  <c r="P77" i="42"/>
  <c r="V9" i="42"/>
  <c r="AY9" i="42" s="1"/>
  <c r="U9" i="42"/>
  <c r="AS107" i="42"/>
  <c r="AF107" i="42" s="1"/>
  <c r="U60" i="42"/>
  <c r="U14" i="42"/>
  <c r="Z77" i="42"/>
  <c r="AZ77" i="42" s="1"/>
  <c r="Q127" i="42"/>
  <c r="BA127" i="42" s="1"/>
  <c r="P127" i="42"/>
  <c r="V127" i="42"/>
  <c r="AY127" i="42" s="1"/>
  <c r="BB127" i="42" s="1"/>
  <c r="U127" i="42"/>
  <c r="S127" i="42"/>
  <c r="A43" i="42"/>
  <c r="D43" i="42"/>
  <c r="L26" i="42"/>
  <c r="Y16" i="42"/>
  <c r="Y30" i="42"/>
  <c r="R30" i="42"/>
  <c r="AA30" i="42"/>
  <c r="AA45" i="42"/>
  <c r="N45" i="42"/>
  <c r="Z45" i="42"/>
  <c r="AZ45" i="42" s="1"/>
  <c r="BB45" i="42" s="1"/>
  <c r="M45" i="42"/>
  <c r="AG45" i="42" s="1"/>
  <c r="U45" i="42"/>
  <c r="L45" i="42"/>
  <c r="AA70" i="42"/>
  <c r="Z70" i="42"/>
  <c r="AZ70" i="42" s="1"/>
  <c r="V70" i="42"/>
  <c r="AY70" i="42" s="1"/>
  <c r="Q70" i="42"/>
  <c r="BA70" i="42" s="1"/>
  <c r="BB70" i="42" s="1"/>
  <c r="P70" i="42"/>
  <c r="W70" i="42"/>
  <c r="U70" i="42"/>
  <c r="U119" i="42"/>
  <c r="AB119" i="42"/>
  <c r="S76" i="42"/>
  <c r="W76" i="42"/>
  <c r="Q76" i="42"/>
  <c r="BA76" i="42" s="1"/>
  <c r="Z68" i="42"/>
  <c r="AZ68" i="42" s="1"/>
  <c r="P68" i="42"/>
  <c r="S68" i="42"/>
  <c r="V68" i="42"/>
  <c r="AY68" i="42" s="1"/>
  <c r="AA68" i="42"/>
  <c r="Y68" i="42"/>
  <c r="N81" i="42"/>
  <c r="L81" i="42"/>
  <c r="L75" i="42"/>
  <c r="N75" i="42"/>
  <c r="M75" i="42"/>
  <c r="N67" i="42"/>
  <c r="M67" i="42"/>
  <c r="L67" i="42"/>
  <c r="M20" i="42"/>
  <c r="N20" i="42"/>
  <c r="P102" i="42"/>
  <c r="D28" i="42"/>
  <c r="V39" i="42"/>
  <c r="AY39" i="42" s="1"/>
  <c r="AB123" i="43"/>
  <c r="S123" i="43"/>
  <c r="AA123" i="43"/>
  <c r="Z123" i="43"/>
  <c r="AZ123" i="43" s="1"/>
  <c r="W123" i="43"/>
  <c r="AE123" i="43" a="1"/>
  <c r="AE123" i="43" s="1"/>
  <c r="R123" i="43"/>
  <c r="Q123" i="43"/>
  <c r="BA123" i="43" s="1"/>
  <c r="BB123" i="43" s="1"/>
  <c r="Y123" i="43"/>
  <c r="P123" i="43"/>
  <c r="U123" i="43"/>
  <c r="V123" i="43"/>
  <c r="AY123" i="43" s="1"/>
  <c r="AE122" i="43" a="1"/>
  <c r="AE122" i="43" s="1"/>
  <c r="R122" i="43"/>
  <c r="AA122" i="43"/>
  <c r="Y122" i="43"/>
  <c r="AB122" i="43"/>
  <c r="P122" i="43"/>
  <c r="Z122" i="43"/>
  <c r="AZ122" i="43" s="1"/>
  <c r="S122" i="43"/>
  <c r="U122" i="43"/>
  <c r="Q122" i="43"/>
  <c r="BA122" i="43" s="1"/>
  <c r="BB122" i="43" s="1"/>
  <c r="V122" i="43"/>
  <c r="AY122" i="43" s="1"/>
  <c r="W122" i="43"/>
  <c r="AB5" i="43"/>
  <c r="R5" i="43"/>
  <c r="AU5" i="43"/>
  <c r="Q5" i="43"/>
  <c r="BA5" i="43" s="1"/>
  <c r="V5" i="43"/>
  <c r="AY5" i="43" s="1"/>
  <c r="U5" i="43"/>
  <c r="P5" i="43"/>
  <c r="Z5" i="43"/>
  <c r="AZ5" i="43" s="1"/>
  <c r="S5" i="43"/>
  <c r="Y5" i="43"/>
  <c r="W5" i="43"/>
  <c r="AA5" i="43"/>
  <c r="AA21" i="43"/>
  <c r="U21" i="43"/>
  <c r="Q21" i="43"/>
  <c r="BA21" i="43" s="1"/>
  <c r="AU21" i="43"/>
  <c r="Z21" i="43"/>
  <c r="AZ21" i="43" s="1"/>
  <c r="S21" i="43"/>
  <c r="V21" i="43"/>
  <c r="AY21" i="43" s="1"/>
  <c r="Y21" i="43"/>
  <c r="P21" i="43"/>
  <c r="AB21" i="43"/>
  <c r="W21" i="43"/>
  <c r="R21" i="43"/>
  <c r="R3" i="43"/>
  <c r="V3" i="43"/>
  <c r="AY3" i="43" s="1"/>
  <c r="AA3" i="43"/>
  <c r="U3" i="43"/>
  <c r="Q3" i="43"/>
  <c r="BA3" i="43" s="1"/>
  <c r="Z3" i="43"/>
  <c r="AZ3" i="43" s="1"/>
  <c r="P3" i="43"/>
  <c r="Y3" i="43"/>
  <c r="S3" i="43"/>
  <c r="AU3" i="43"/>
  <c r="L38" i="43"/>
  <c r="N38" i="43"/>
  <c r="U70" i="43"/>
  <c r="W70" i="43"/>
  <c r="M99" i="43"/>
  <c r="L99" i="43"/>
  <c r="N99" i="43"/>
  <c r="F115" i="43"/>
  <c r="G115" i="43" s="1"/>
  <c r="U55" i="43"/>
  <c r="Y55" i="43"/>
  <c r="V55" i="43"/>
  <c r="AY55" i="43" s="1"/>
  <c r="M55" i="43"/>
  <c r="N55" i="43"/>
  <c r="AB55" i="43"/>
  <c r="L55" i="43"/>
  <c r="AA55" i="43"/>
  <c r="Z37" i="43"/>
  <c r="AZ37" i="43" s="1"/>
  <c r="S37" i="43"/>
  <c r="A80" i="43"/>
  <c r="A109" i="43"/>
  <c r="U11" i="43"/>
  <c r="Q40" i="43"/>
  <c r="BA40" i="43" s="1"/>
  <c r="Z99" i="43"/>
  <c r="AZ99" i="43" s="1"/>
  <c r="W55" i="43"/>
  <c r="U120" i="43"/>
  <c r="S120" i="43"/>
  <c r="P120" i="43"/>
  <c r="R120" i="43"/>
  <c r="Y120" i="43"/>
  <c r="Q120" i="43"/>
  <c r="BA120" i="43" s="1"/>
  <c r="D86" i="43"/>
  <c r="A86" i="43"/>
  <c r="Y16" i="43"/>
  <c r="U16" i="43"/>
  <c r="AH2" i="43"/>
  <c r="F2" i="43"/>
  <c r="G2" i="43" s="1"/>
  <c r="P114" i="43"/>
  <c r="W114" i="43"/>
  <c r="N62" i="43"/>
  <c r="M62" i="43"/>
  <c r="L62" i="43"/>
  <c r="M47" i="43"/>
  <c r="P47" i="43"/>
  <c r="Q47" i="43"/>
  <c r="BA47" i="43" s="1"/>
  <c r="BB47" i="43" s="1"/>
  <c r="V47" i="43"/>
  <c r="AY47" i="43" s="1"/>
  <c r="N47" i="43"/>
  <c r="S47" i="43"/>
  <c r="L25" i="43"/>
  <c r="Z25" i="43"/>
  <c r="AZ25" i="43" s="1"/>
  <c r="BB25" i="43" s="1"/>
  <c r="AA25" i="43"/>
  <c r="AB25" i="43"/>
  <c r="U25" i="43"/>
  <c r="Y25" i="43"/>
  <c r="N25" i="43"/>
  <c r="W25" i="43"/>
  <c r="M25" i="43"/>
  <c r="AG25" i="43" s="1"/>
  <c r="W37" i="43"/>
  <c r="Z11" i="43"/>
  <c r="AZ11" i="43" s="1"/>
  <c r="Y40" i="43"/>
  <c r="Y38" i="43"/>
  <c r="D114" i="43"/>
  <c r="W99" i="43"/>
  <c r="Q59" i="43"/>
  <c r="BA59" i="43" s="1"/>
  <c r="BB59" i="43" s="1"/>
  <c r="W59" i="43"/>
  <c r="U59" i="43"/>
  <c r="S59" i="43"/>
  <c r="Y59" i="43"/>
  <c r="AU59" i="43"/>
  <c r="AV94" i="43" s="1"/>
  <c r="AB59" i="43"/>
  <c r="P59" i="43"/>
  <c r="AA59" i="43"/>
  <c r="V59" i="43"/>
  <c r="AY59" i="43" s="1"/>
  <c r="W39" i="43"/>
  <c r="AA39" i="43"/>
  <c r="Y39" i="43"/>
  <c r="P39" i="43"/>
  <c r="D6" i="43"/>
  <c r="A6" i="43"/>
  <c r="U27" i="43"/>
  <c r="Y27" i="43"/>
  <c r="N9" i="43"/>
  <c r="M9" i="43"/>
  <c r="AG9" i="43" s="1"/>
  <c r="L9" i="43"/>
  <c r="Z9" i="43"/>
  <c r="AZ9" i="43" s="1"/>
  <c r="BB9" i="43" s="1"/>
  <c r="U23" i="43"/>
  <c r="L23" i="43"/>
  <c r="AB23" i="43"/>
  <c r="Y23" i="43"/>
  <c r="AA23" i="43"/>
  <c r="W23" i="43"/>
  <c r="M28" i="43"/>
  <c r="L28" i="43"/>
  <c r="N28" i="43"/>
  <c r="P119" i="43"/>
  <c r="Y119" i="43"/>
  <c r="V119" i="43"/>
  <c r="AY119" i="43" s="1"/>
  <c r="W119" i="43"/>
  <c r="R119" i="43"/>
  <c r="Q119" i="43"/>
  <c r="BA119" i="43" s="1"/>
  <c r="S119" i="43"/>
  <c r="Z119" i="43"/>
  <c r="AZ119" i="43" s="1"/>
  <c r="BB119" i="43" s="1"/>
  <c r="AB119" i="43"/>
  <c r="U129" i="43"/>
  <c r="Q76" i="43"/>
  <c r="BA76" i="43" s="1"/>
  <c r="V68" i="43"/>
  <c r="AY68" i="43" s="1"/>
  <c r="AB68" i="43"/>
  <c r="P68" i="43"/>
  <c r="AA68" i="43"/>
  <c r="L122" i="43"/>
  <c r="N122" i="43"/>
  <c r="L69" i="43"/>
  <c r="M69" i="43"/>
  <c r="AB69" i="43"/>
  <c r="N69" i="43"/>
  <c r="N24" i="43"/>
  <c r="M24" i="43"/>
  <c r="AG24" i="43" s="1"/>
  <c r="Z24" i="43"/>
  <c r="AZ24" i="43" s="1"/>
  <c r="W24" i="43"/>
  <c r="V37" i="43"/>
  <c r="AY37" i="43" s="1"/>
  <c r="AE107" i="43" a="1"/>
  <c r="AE107" i="43" s="1"/>
  <c r="A78" i="43"/>
  <c r="A76" i="43"/>
  <c r="Z38" i="43"/>
  <c r="AZ38" i="43" s="1"/>
  <c r="R35" i="43"/>
  <c r="W35" i="43"/>
  <c r="Q35" i="43"/>
  <c r="BA35" i="43" s="1"/>
  <c r="M38" i="43"/>
  <c r="AG38" i="43" s="1"/>
  <c r="A8" i="43"/>
  <c r="D8" i="43"/>
  <c r="M116" i="43"/>
  <c r="L116" i="43"/>
  <c r="N116" i="43"/>
  <c r="D82" i="43"/>
  <c r="A82" i="43"/>
  <c r="R67" i="43"/>
  <c r="U67" i="43"/>
  <c r="M121" i="43"/>
  <c r="AA121" i="43"/>
  <c r="W121" i="43"/>
  <c r="N121" i="43"/>
  <c r="Z121" i="43"/>
  <c r="AZ121" i="43" s="1"/>
  <c r="V121" i="43"/>
  <c r="AY121" i="43" s="1"/>
  <c r="U121" i="43"/>
  <c r="L121" i="43"/>
  <c r="N90" i="43"/>
  <c r="M90" i="43"/>
  <c r="M76" i="43"/>
  <c r="N76" i="43"/>
  <c r="L76" i="43"/>
  <c r="U37" i="43"/>
  <c r="AU40" i="43"/>
  <c r="AV92" i="43" s="1"/>
  <c r="W38" i="43"/>
  <c r="Z55" i="43"/>
  <c r="AZ55" i="43" s="1"/>
  <c r="V127" i="43"/>
  <c r="AY127" i="43" s="1"/>
  <c r="Z127" i="43"/>
  <c r="AZ127" i="43" s="1"/>
  <c r="U127" i="43"/>
  <c r="AA127" i="43"/>
  <c r="Q127" i="43"/>
  <c r="BA127" i="43" s="1"/>
  <c r="BB127" i="43" s="1"/>
  <c r="AB127" i="43"/>
  <c r="W127" i="43"/>
  <c r="Y127" i="43"/>
  <c r="P70" i="43"/>
  <c r="W48" i="43"/>
  <c r="R48" i="43"/>
  <c r="U48" i="43"/>
  <c r="AB48" i="43"/>
  <c r="AA48" i="43"/>
  <c r="P48" i="43"/>
  <c r="Q48" i="43"/>
  <c r="BA48" i="43" s="1"/>
  <c r="BB48" i="43" s="1"/>
  <c r="AU48" i="43"/>
  <c r="AV108" i="43" s="1"/>
  <c r="Z48" i="43"/>
  <c r="AZ48" i="43" s="1"/>
  <c r="Y48" i="43"/>
  <c r="V48" i="43"/>
  <c r="AY48" i="43" s="1"/>
  <c r="AU8" i="43"/>
  <c r="R8" i="43"/>
  <c r="W8" i="43"/>
  <c r="AA8" i="43"/>
  <c r="P8" i="43"/>
  <c r="Q8" i="43"/>
  <c r="BA8" i="43" s="1"/>
  <c r="V8" i="43"/>
  <c r="AY8" i="43" s="1"/>
  <c r="Z8" i="43"/>
  <c r="AZ8" i="43" s="1"/>
  <c r="Y8" i="43"/>
  <c r="S8" i="43"/>
  <c r="V94" i="43"/>
  <c r="AY94" i="43" s="1"/>
  <c r="U94" i="43"/>
  <c r="W94" i="43"/>
  <c r="AB94" i="43"/>
  <c r="S94" i="43"/>
  <c r="Q94" i="43"/>
  <c r="BA94" i="43" s="1"/>
  <c r="R94" i="43"/>
  <c r="AA94" i="43"/>
  <c r="P94" i="43"/>
  <c r="Z94" i="43"/>
  <c r="AZ94" i="43" s="1"/>
  <c r="P126" i="43"/>
  <c r="W126" i="43"/>
  <c r="U126" i="43"/>
  <c r="Z126" i="43"/>
  <c r="AZ126" i="43" s="1"/>
  <c r="S81" i="43"/>
  <c r="Q81" i="43"/>
  <c r="BA81" i="43" s="1"/>
  <c r="BB81" i="43" s="1"/>
  <c r="P81" i="43"/>
  <c r="Z81" i="43"/>
  <c r="AZ81" i="43" s="1"/>
  <c r="AB81" i="43"/>
  <c r="AA81" i="43"/>
  <c r="R81" i="43"/>
  <c r="AU37" i="43"/>
  <c r="AV35" i="43" s="1"/>
  <c r="D21" i="43"/>
  <c r="P107" i="43"/>
  <c r="P40" i="43"/>
  <c r="Z40" i="43"/>
  <c r="AZ40" i="43" s="1"/>
  <c r="AA38" i="43"/>
  <c r="W3" i="43"/>
  <c r="AB62" i="43"/>
  <c r="R62" i="43"/>
  <c r="AA62" i="43"/>
  <c r="W62" i="43"/>
  <c r="Q62" i="43"/>
  <c r="BA62" i="43" s="1"/>
  <c r="BB62" i="43" s="1"/>
  <c r="V62" i="43"/>
  <c r="AY62" i="43" s="1"/>
  <c r="P62" i="43"/>
  <c r="U62" i="43"/>
  <c r="Z62" i="43"/>
  <c r="AZ62" i="43" s="1"/>
  <c r="AU62" i="43"/>
  <c r="Y62" i="43"/>
  <c r="S61" i="43"/>
  <c r="AU61" i="43"/>
  <c r="AA61" i="43"/>
  <c r="AB61" i="43"/>
  <c r="Q61" i="43"/>
  <c r="BA61" i="43" s="1"/>
  <c r="BB61" i="43" s="1"/>
  <c r="Y61" i="43"/>
  <c r="Z61" i="43"/>
  <c r="AZ61" i="43" s="1"/>
  <c r="R49" i="43"/>
  <c r="Q49" i="43"/>
  <c r="BA49" i="43" s="1"/>
  <c r="BB49" i="43" s="1"/>
  <c r="V49" i="43"/>
  <c r="AY49" i="43" s="1"/>
  <c r="L83" i="43"/>
  <c r="M83" i="43"/>
  <c r="N91" i="43"/>
  <c r="M91" i="43"/>
  <c r="L91" i="43"/>
  <c r="S91" i="43"/>
  <c r="AA96" i="43"/>
  <c r="P96" i="43"/>
  <c r="R96" i="43"/>
  <c r="Q96" i="43"/>
  <c r="BA96" i="43" s="1"/>
  <c r="BB96" i="43" s="1"/>
  <c r="S96" i="43"/>
  <c r="L111" i="43"/>
  <c r="M111" i="43"/>
  <c r="S111" i="43"/>
  <c r="P111" i="43"/>
  <c r="AA113" i="43"/>
  <c r="S113" i="43"/>
  <c r="V113" i="43"/>
  <c r="AY113" i="43" s="1"/>
  <c r="P113" i="43"/>
  <c r="Q113" i="43"/>
  <c r="BA113" i="43" s="1"/>
  <c r="BB113" i="43" s="1"/>
  <c r="M128" i="43"/>
  <c r="L128" i="43"/>
  <c r="N128" i="43"/>
  <c r="AB87" i="43"/>
  <c r="R87" i="43"/>
  <c r="M103" i="43"/>
  <c r="L103" i="43"/>
  <c r="N103" i="43"/>
  <c r="M96" i="43"/>
  <c r="N96" i="43"/>
  <c r="L96" i="43"/>
  <c r="N66" i="43"/>
  <c r="M66" i="43"/>
  <c r="L66" i="43"/>
  <c r="L58" i="43"/>
  <c r="N58" i="43"/>
  <c r="N29" i="43"/>
  <c r="M29" i="43"/>
  <c r="L29" i="43"/>
  <c r="Y37" i="43"/>
  <c r="P37" i="43"/>
  <c r="D47" i="43"/>
  <c r="V40" i="43"/>
  <c r="AY40" i="43" s="1"/>
  <c r="S40" i="43"/>
  <c r="AB3" i="43"/>
  <c r="W28" i="43"/>
  <c r="Q28" i="43"/>
  <c r="BA28" i="43" s="1"/>
  <c r="BB28" i="43" s="1"/>
  <c r="V28" i="43"/>
  <c r="AY28" i="43" s="1"/>
  <c r="Y28" i="43"/>
  <c r="U28" i="43"/>
  <c r="P28" i="43"/>
  <c r="AU28" i="43"/>
  <c r="Z28" i="43"/>
  <c r="AZ28" i="43" s="1"/>
  <c r="S28" i="43"/>
  <c r="AB28" i="43"/>
  <c r="R28" i="43"/>
  <c r="L17" i="43"/>
  <c r="N17" i="43"/>
  <c r="A41" i="43"/>
  <c r="D41" i="43"/>
  <c r="M49" i="43"/>
  <c r="N49" i="43"/>
  <c r="L49" i="43"/>
  <c r="S93" i="43"/>
  <c r="AB93" i="43"/>
  <c r="R93" i="43"/>
  <c r="Q93" i="43"/>
  <c r="BA93" i="43" s="1"/>
  <c r="BB93" i="43" s="1"/>
  <c r="V93" i="43"/>
  <c r="AY93" i="43" s="1"/>
  <c r="Y93" i="43"/>
  <c r="W93" i="43"/>
  <c r="R110" i="43"/>
  <c r="W101" i="43"/>
  <c r="N73" i="43"/>
  <c r="M73" i="43"/>
  <c r="L73" i="43"/>
  <c r="N50" i="43"/>
  <c r="L50" i="43"/>
  <c r="M50" i="43"/>
  <c r="AG50" i="43" s="1"/>
  <c r="N42" i="43"/>
  <c r="M42" i="43"/>
  <c r="L42" i="43"/>
  <c r="AA37" i="43"/>
  <c r="AB99" i="43"/>
  <c r="V38" i="43"/>
  <c r="AY38" i="43" s="1"/>
  <c r="D64" i="43"/>
  <c r="N26" i="43"/>
  <c r="D108" i="43"/>
  <c r="AE11" i="43" a="1"/>
  <c r="AE11" i="43" s="1"/>
  <c r="AA40" i="43"/>
  <c r="R40" i="43"/>
  <c r="U38" i="43"/>
  <c r="D12" i="43"/>
  <c r="A12" i="43"/>
  <c r="AA99" i="43"/>
  <c r="V99" i="43"/>
  <c r="AY99" i="43" s="1"/>
  <c r="Y99" i="43"/>
  <c r="U99" i="43"/>
  <c r="AB108" i="43"/>
  <c r="W108" i="43"/>
  <c r="S108" i="43"/>
  <c r="P108" i="43"/>
  <c r="Q108" i="43"/>
  <c r="BA108" i="43" s="1"/>
  <c r="F51" i="43"/>
  <c r="G51" i="43" s="1"/>
  <c r="AU51" i="43" s="1"/>
  <c r="F43" i="43"/>
  <c r="G43" i="43" s="1"/>
  <c r="AH43" i="43"/>
  <c r="AH28" i="43"/>
  <c r="R20" i="43"/>
  <c r="AU20" i="43"/>
  <c r="Q125" i="43"/>
  <c r="BA125" i="43" s="1"/>
  <c r="N125" i="43"/>
  <c r="P125" i="43"/>
  <c r="M125" i="43"/>
  <c r="S125" i="43"/>
  <c r="L125" i="43"/>
  <c r="R125" i="43"/>
  <c r="R47" i="43"/>
  <c r="P33" i="43"/>
  <c r="L21" i="43"/>
  <c r="AG2" i="43"/>
  <c r="M48" i="43"/>
  <c r="W9" i="43"/>
  <c r="U34" i="44"/>
  <c r="P34" i="44"/>
  <c r="R34" i="44"/>
  <c r="V34" i="44"/>
  <c r="AY34" i="44" s="1"/>
  <c r="Q114" i="44"/>
  <c r="BA114" i="44" s="1"/>
  <c r="AE114" i="44" a="1"/>
  <c r="AE114" i="44" s="1"/>
  <c r="AA114" i="44"/>
  <c r="AU38" i="44"/>
  <c r="AV48" i="44" s="1"/>
  <c r="Q38" i="44"/>
  <c r="BA38" i="44" s="1"/>
  <c r="BB38" i="44" s="1"/>
  <c r="Y38" i="44"/>
  <c r="AE38" i="44" a="1"/>
  <c r="AE38" i="44" s="1"/>
  <c r="P14" i="44"/>
  <c r="U113" i="44"/>
  <c r="Z104" i="44"/>
  <c r="AZ104" i="44" s="1"/>
  <c r="R14" i="44"/>
  <c r="A112" i="44"/>
  <c r="AU52" i="44"/>
  <c r="AA52" i="44"/>
  <c r="Z52" i="44"/>
  <c r="AZ52" i="44" s="1"/>
  <c r="R52" i="44"/>
  <c r="W52" i="44"/>
  <c r="V52" i="44"/>
  <c r="AY52" i="44" s="1"/>
  <c r="U52" i="44"/>
  <c r="S52" i="44"/>
  <c r="Y52" i="44"/>
  <c r="AE52" i="44" a="1"/>
  <c r="AE52" i="44" s="1"/>
  <c r="P52" i="44"/>
  <c r="Q52" i="44"/>
  <c r="BA52" i="44" s="1"/>
  <c r="BB52" i="44" s="1"/>
  <c r="V75" i="44"/>
  <c r="AY75" i="44" s="1"/>
  <c r="W75" i="44"/>
  <c r="AA75" i="44"/>
  <c r="Y103" i="44"/>
  <c r="Z103" i="44"/>
  <c r="AZ103" i="44" s="1"/>
  <c r="AE103" i="44" a="1"/>
  <c r="AE103" i="44" s="1"/>
  <c r="W103" i="44"/>
  <c r="U103" i="44"/>
  <c r="S103" i="44"/>
  <c r="AA103" i="44"/>
  <c r="Z109" i="44"/>
  <c r="AZ109" i="44" s="1"/>
  <c r="BB109" i="44" s="1"/>
  <c r="AS109" i="44"/>
  <c r="AF109" i="44" s="1"/>
  <c r="P109" i="44"/>
  <c r="AB109" i="44"/>
  <c r="R109" i="44"/>
  <c r="W109" i="44"/>
  <c r="S109" i="44"/>
  <c r="AB127" i="44"/>
  <c r="Y127" i="44"/>
  <c r="AA127" i="44"/>
  <c r="V127" i="44"/>
  <c r="AY127" i="44" s="1"/>
  <c r="BB127" i="44" s="1"/>
  <c r="U127" i="44"/>
  <c r="N127" i="44"/>
  <c r="F108" i="44"/>
  <c r="G108" i="44" s="1"/>
  <c r="AE108" i="44" s="1" a="1"/>
  <c r="AE108" i="44" s="1"/>
  <c r="AD108" i="44" s="1"/>
  <c r="AC108" i="44" s="1"/>
  <c r="AS77" i="44"/>
  <c r="AF77" i="44" s="1"/>
  <c r="AA77" i="44"/>
  <c r="S77" i="44"/>
  <c r="Q77" i="44"/>
  <c r="BA77" i="44" s="1"/>
  <c r="Z77" i="44"/>
  <c r="AZ77" i="44" s="1"/>
  <c r="P77" i="44"/>
  <c r="W77" i="44"/>
  <c r="V77" i="44"/>
  <c r="AY77" i="44" s="1"/>
  <c r="R77" i="44"/>
  <c r="U77" i="44"/>
  <c r="S54" i="44"/>
  <c r="R54" i="44"/>
  <c r="Z54" i="44"/>
  <c r="AZ54" i="44" s="1"/>
  <c r="AU54" i="44"/>
  <c r="AV73" i="44" s="1"/>
  <c r="AG48" i="44"/>
  <c r="AH48" i="44"/>
  <c r="F48" i="44"/>
  <c r="G48" i="44" s="1"/>
  <c r="AE48" i="44" s="1" a="1"/>
  <c r="AE48" i="44" s="1"/>
  <c r="AD48" i="44" s="1"/>
  <c r="AC48" i="44" s="1"/>
  <c r="L88" i="44"/>
  <c r="N88" i="44"/>
  <c r="N43" i="44"/>
  <c r="M43" i="44"/>
  <c r="AG43" i="44" s="1"/>
  <c r="L43" i="44"/>
  <c r="N35" i="44"/>
  <c r="S35" i="44"/>
  <c r="V35" i="44"/>
  <c r="AY35" i="44" s="1"/>
  <c r="M35" i="44"/>
  <c r="P35" i="44"/>
  <c r="R35" i="44"/>
  <c r="L35" i="44"/>
  <c r="Q35" i="44"/>
  <c r="BA35" i="44" s="1"/>
  <c r="BB35" i="44" s="1"/>
  <c r="M70" i="44"/>
  <c r="N70" i="44"/>
  <c r="Z14" i="44"/>
  <c r="AZ14" i="44" s="1"/>
  <c r="Z113" i="44"/>
  <c r="AZ113" i="44" s="1"/>
  <c r="R104" i="44"/>
  <c r="S14" i="44"/>
  <c r="R113" i="44"/>
  <c r="L70" i="44"/>
  <c r="AB97" i="44"/>
  <c r="R97" i="44"/>
  <c r="P97" i="44"/>
  <c r="S97" i="44"/>
  <c r="Y97" i="44"/>
  <c r="U97" i="44"/>
  <c r="D49" i="44"/>
  <c r="A49" i="44"/>
  <c r="W87" i="44"/>
  <c r="AE87" i="44" a="1"/>
  <c r="AE87" i="44" s="1"/>
  <c r="S87" i="44"/>
  <c r="AA87" i="44"/>
  <c r="Q87" i="44"/>
  <c r="BA87" i="44" s="1"/>
  <c r="Z87" i="44"/>
  <c r="AZ87" i="44" s="1"/>
  <c r="P87" i="44"/>
  <c r="V87" i="44"/>
  <c r="AY87" i="44" s="1"/>
  <c r="U87" i="44"/>
  <c r="Y87" i="44"/>
  <c r="AB87" i="44"/>
  <c r="V107" i="44"/>
  <c r="AY107" i="44" s="1"/>
  <c r="N107" i="44"/>
  <c r="Z107" i="44"/>
  <c r="AZ107" i="44" s="1"/>
  <c r="AA107" i="44"/>
  <c r="S122" i="44"/>
  <c r="AS122" i="44"/>
  <c r="AF122" i="44" s="1"/>
  <c r="R122" i="44"/>
  <c r="M115" i="44"/>
  <c r="N115" i="44"/>
  <c r="N57" i="44"/>
  <c r="M49" i="44"/>
  <c r="AG49" i="44" s="1"/>
  <c r="N49" i="44"/>
  <c r="L49" i="44"/>
  <c r="N26" i="44"/>
  <c r="L26" i="44"/>
  <c r="M26" i="44"/>
  <c r="AG26" i="44" s="1"/>
  <c r="A34" i="44"/>
  <c r="AA14" i="44"/>
  <c r="W113" i="44"/>
  <c r="R96" i="44"/>
  <c r="Y104" i="44"/>
  <c r="D80" i="44"/>
  <c r="R70" i="44"/>
  <c r="Y113" i="44"/>
  <c r="AE104" i="44" a="1"/>
  <c r="AE104" i="44" s="1"/>
  <c r="V95" i="44"/>
  <c r="AY95" i="44" s="1"/>
  <c r="U95" i="44"/>
  <c r="Z95" i="44"/>
  <c r="AZ95" i="44" s="1"/>
  <c r="R95" i="44"/>
  <c r="P95" i="44"/>
  <c r="S95" i="44"/>
  <c r="AB95" i="44"/>
  <c r="Q95" i="44"/>
  <c r="BA95" i="44" s="1"/>
  <c r="AS95" i="44"/>
  <c r="AF95" i="44" s="1"/>
  <c r="Y95" i="44"/>
  <c r="Y119" i="44"/>
  <c r="AA119" i="44"/>
  <c r="U119" i="44"/>
  <c r="AE119" i="44" a="1"/>
  <c r="AE119" i="44" s="1"/>
  <c r="R119" i="44"/>
  <c r="V119" i="44"/>
  <c r="AY119" i="44" s="1"/>
  <c r="AB119" i="44"/>
  <c r="AE98" i="44" a="1"/>
  <c r="AE98" i="44" s="1"/>
  <c r="AA98" i="44"/>
  <c r="Q6" i="44"/>
  <c r="BA6" i="44" s="1"/>
  <c r="AE6" i="44" a="1"/>
  <c r="AE6" i="44" s="1"/>
  <c r="N41" i="44"/>
  <c r="L41" i="44"/>
  <c r="N33" i="44"/>
  <c r="L33" i="44"/>
  <c r="W53" i="44"/>
  <c r="AE53" i="44" a="1"/>
  <c r="AE53" i="44" s="1"/>
  <c r="Q53" i="44"/>
  <c r="BA53" i="44" s="1"/>
  <c r="BB53" i="44" s="1"/>
  <c r="A23" i="44"/>
  <c r="Q113" i="44"/>
  <c r="BA113" i="44" s="1"/>
  <c r="S96" i="44"/>
  <c r="P104" i="44"/>
  <c r="S113" i="44"/>
  <c r="D29" i="44"/>
  <c r="F74" i="44"/>
  <c r="G74" i="44" s="1"/>
  <c r="S74" i="44" s="1"/>
  <c r="AH59" i="44"/>
  <c r="M77" i="44"/>
  <c r="N77" i="44"/>
  <c r="P71" i="44"/>
  <c r="L71" i="44"/>
  <c r="V71" i="44"/>
  <c r="AY71" i="44" s="1"/>
  <c r="N71" i="44"/>
  <c r="S71" i="44"/>
  <c r="M71" i="44"/>
  <c r="Q71" i="44"/>
  <c r="BA71" i="44" s="1"/>
  <c r="BB71" i="44" s="1"/>
  <c r="N24" i="44"/>
  <c r="V24" i="44"/>
  <c r="AY24" i="44" s="1"/>
  <c r="L24" i="44"/>
  <c r="S24" i="44"/>
  <c r="M24" i="44"/>
  <c r="Q24" i="44"/>
  <c r="BA24" i="44" s="1"/>
  <c r="BB24" i="44" s="1"/>
  <c r="P24" i="44"/>
  <c r="M16" i="44"/>
  <c r="AG16" i="44" s="1"/>
  <c r="L16" i="44"/>
  <c r="M8" i="44"/>
  <c r="N8" i="44"/>
  <c r="A24" i="44"/>
  <c r="AB14" i="44"/>
  <c r="U104" i="44"/>
  <c r="AA113" i="44"/>
  <c r="W104" i="44"/>
  <c r="AB104" i="44"/>
  <c r="A77" i="44"/>
  <c r="W14" i="44"/>
  <c r="AS113" i="44"/>
  <c r="AF113" i="44" s="1"/>
  <c r="W9" i="44"/>
  <c r="D16" i="44"/>
  <c r="D12" i="44"/>
  <c r="A12" i="44"/>
  <c r="W29" i="44"/>
  <c r="V29" i="44"/>
  <c r="AY29" i="44" s="1"/>
  <c r="Q59" i="44"/>
  <c r="BA59" i="44" s="1"/>
  <c r="P59" i="44"/>
  <c r="Y59" i="44"/>
  <c r="AU59" i="44"/>
  <c r="V59" i="44"/>
  <c r="AY59" i="44" s="1"/>
  <c r="U59" i="44"/>
  <c r="W59" i="44"/>
  <c r="S59" i="44"/>
  <c r="AA59" i="44"/>
  <c r="Z59" i="44"/>
  <c r="AZ59" i="44" s="1"/>
  <c r="R59" i="44"/>
  <c r="W68" i="44"/>
  <c r="V68" i="44"/>
  <c r="AY68" i="44" s="1"/>
  <c r="AE68" i="44" a="1"/>
  <c r="AE68" i="44" s="1"/>
  <c r="Q94" i="44"/>
  <c r="BA94" i="44" s="1"/>
  <c r="P94" i="44"/>
  <c r="AB94" i="44"/>
  <c r="Y94" i="44"/>
  <c r="W94" i="44"/>
  <c r="S94" i="44"/>
  <c r="V94" i="44"/>
  <c r="AY94" i="44" s="1"/>
  <c r="R94" i="44"/>
  <c r="Z94" i="44"/>
  <c r="AZ94" i="44" s="1"/>
  <c r="AA94" i="44"/>
  <c r="U94" i="44"/>
  <c r="V111" i="44"/>
  <c r="AY111" i="44" s="1"/>
  <c r="N111" i="44"/>
  <c r="M111" i="44"/>
  <c r="L111" i="44"/>
  <c r="W111" i="44"/>
  <c r="W30" i="44"/>
  <c r="Z30" i="44"/>
  <c r="AZ30" i="44" s="1"/>
  <c r="AA30" i="44"/>
  <c r="Y30" i="44"/>
  <c r="V30" i="44"/>
  <c r="AY30" i="44" s="1"/>
  <c r="U30" i="44"/>
  <c r="N30" i="44"/>
  <c r="AB30" i="44"/>
  <c r="V14" i="44"/>
  <c r="AY14" i="44" s="1"/>
  <c r="V113" i="44"/>
  <c r="AY113" i="44" s="1"/>
  <c r="AA104" i="44"/>
  <c r="Y14" i="44"/>
  <c r="R33" i="44"/>
  <c r="AA33" i="44"/>
  <c r="W88" i="44"/>
  <c r="AE88" i="44" a="1"/>
  <c r="AE88" i="44" s="1"/>
  <c r="AB88" i="44"/>
  <c r="Q88" i="44"/>
  <c r="BA88" i="44" s="1"/>
  <c r="BB88" i="44" s="1"/>
  <c r="AA88" i="44"/>
  <c r="U88" i="44"/>
  <c r="Y88" i="44"/>
  <c r="R112" i="44"/>
  <c r="V112" i="44"/>
  <c r="AY112" i="44" s="1"/>
  <c r="U112" i="44"/>
  <c r="AB112" i="44"/>
  <c r="Y112" i="44"/>
  <c r="P112" i="44"/>
  <c r="AS112" i="44"/>
  <c r="AF112" i="44" s="1"/>
  <c r="Z112" i="44"/>
  <c r="AZ112" i="44" s="1"/>
  <c r="S112" i="44"/>
  <c r="AA102" i="44"/>
  <c r="Y102" i="44"/>
  <c r="AH10" i="44"/>
  <c r="F10" i="44"/>
  <c r="G10" i="44" s="1"/>
  <c r="N97" i="44"/>
  <c r="M97" i="44"/>
  <c r="L97" i="44"/>
  <c r="L89" i="44"/>
  <c r="N89" i="44"/>
  <c r="M89" i="44"/>
  <c r="N45" i="44"/>
  <c r="M45" i="44"/>
  <c r="AG45" i="44" s="1"/>
  <c r="Z45" i="44"/>
  <c r="AZ45" i="44" s="1"/>
  <c r="L45" i="44"/>
  <c r="N102" i="44"/>
  <c r="M102" i="44"/>
  <c r="L102" i="44"/>
  <c r="AS81" i="44"/>
  <c r="AF81" i="44" s="1"/>
  <c r="Q58" i="44"/>
  <c r="BA58" i="44" s="1"/>
  <c r="U14" i="44"/>
  <c r="N5" i="44"/>
  <c r="M5" i="44"/>
  <c r="L5" i="44"/>
  <c r="P7" i="44"/>
  <c r="Q7" i="44"/>
  <c r="BA7" i="44" s="1"/>
  <c r="BB7" i="44" s="1"/>
  <c r="W20" i="44"/>
  <c r="U20" i="44"/>
  <c r="AU20" i="44"/>
  <c r="Z20" i="44"/>
  <c r="AZ20" i="44" s="1"/>
  <c r="Y20" i="44"/>
  <c r="AB20" i="44"/>
  <c r="AE20" i="44" a="1"/>
  <c r="AE20" i="44" s="1"/>
  <c r="Y22" i="44"/>
  <c r="Q22" i="44"/>
  <c r="BA22" i="44" s="1"/>
  <c r="BB22" i="44" s="1"/>
  <c r="S22" i="44"/>
  <c r="AA22" i="44"/>
  <c r="V22" i="44"/>
  <c r="AY22" i="44" s="1"/>
  <c r="P22" i="44"/>
  <c r="AE22" i="44" a="1"/>
  <c r="AE22" i="44" s="1"/>
  <c r="W22" i="44"/>
  <c r="U22" i="44"/>
  <c r="R22" i="44"/>
  <c r="AB22" i="44"/>
  <c r="Z43" i="44"/>
  <c r="AZ43" i="44" s="1"/>
  <c r="BB43" i="44" s="1"/>
  <c r="Q43" i="44"/>
  <c r="BA43" i="44" s="1"/>
  <c r="P43" i="44"/>
  <c r="AB43" i="44"/>
  <c r="AU43" i="44"/>
  <c r="R43" i="44"/>
  <c r="AA43" i="44"/>
  <c r="Y43" i="44"/>
  <c r="U43" i="44"/>
  <c r="W43" i="44"/>
  <c r="S43" i="44"/>
  <c r="AH41" i="44"/>
  <c r="F41" i="44"/>
  <c r="G41" i="44" s="1"/>
  <c r="AH33" i="44"/>
  <c r="F25" i="44"/>
  <c r="G25" i="44" s="1"/>
  <c r="Q25" i="44" s="1"/>
  <c r="BA25" i="44" s="1"/>
  <c r="BB25" i="44" s="1"/>
  <c r="AH25" i="44"/>
  <c r="F17" i="44"/>
  <c r="G17" i="44" s="1"/>
  <c r="AE17" i="44" s="1" a="1"/>
  <c r="AE17" i="44" s="1"/>
  <c r="AD17" i="44" s="1"/>
  <c r="AC17" i="44" s="1"/>
  <c r="L124" i="44"/>
  <c r="M124" i="44"/>
  <c r="N124" i="44"/>
  <c r="P117" i="44"/>
  <c r="Q117" i="44"/>
  <c r="BA117" i="44" s="1"/>
  <c r="BB117" i="44" s="1"/>
  <c r="L117" i="44"/>
  <c r="M117" i="44"/>
  <c r="V117" i="44"/>
  <c r="AY117" i="44" s="1"/>
  <c r="S117" i="44"/>
  <c r="N109" i="44"/>
  <c r="L109" i="44"/>
  <c r="M109" i="44"/>
  <c r="N81" i="44"/>
  <c r="L81" i="44"/>
  <c r="N67" i="44"/>
  <c r="P67" i="44"/>
  <c r="V67" i="44"/>
  <c r="AY67" i="44" s="1"/>
  <c r="S67" i="44"/>
  <c r="R67" i="44"/>
  <c r="Q67" i="44"/>
  <c r="BA67" i="44" s="1"/>
  <c r="BB67" i="44" s="1"/>
  <c r="M67" i="44"/>
  <c r="M36" i="44"/>
  <c r="L36" i="44"/>
  <c r="N36" i="44"/>
  <c r="N28" i="44"/>
  <c r="L28" i="44"/>
  <c r="M28" i="44"/>
  <c r="AG28" i="44" s="1"/>
  <c r="L22" i="44"/>
  <c r="Y106" i="44"/>
  <c r="L11" i="44"/>
  <c r="P96" i="46"/>
  <c r="Y96" i="46"/>
  <c r="W96" i="46"/>
  <c r="U96" i="46"/>
  <c r="AA96" i="46"/>
  <c r="Z96" i="46"/>
  <c r="AZ96" i="46" s="1"/>
  <c r="R96" i="46"/>
  <c r="S96" i="46"/>
  <c r="AB96" i="46"/>
  <c r="V96" i="46"/>
  <c r="AY96" i="46" s="1"/>
  <c r="Q96" i="46"/>
  <c r="BA96" i="46" s="1"/>
  <c r="AU37" i="46"/>
  <c r="AA37" i="46"/>
  <c r="R37" i="46"/>
  <c r="Y37" i="46"/>
  <c r="Z37" i="46"/>
  <c r="AZ37" i="46" s="1"/>
  <c r="Q37" i="46"/>
  <c r="BA37" i="46" s="1"/>
  <c r="BB37" i="46" s="1"/>
  <c r="P37" i="46"/>
  <c r="AB37" i="46"/>
  <c r="AE37" i="46" a="1"/>
  <c r="AE37" i="46" s="1"/>
  <c r="S37" i="46"/>
  <c r="V37" i="46"/>
  <c r="AY37" i="46" s="1"/>
  <c r="W37" i="46"/>
  <c r="U37" i="46"/>
  <c r="U47" i="46"/>
  <c r="W47" i="46"/>
  <c r="AU9" i="46"/>
  <c r="Z9" i="46"/>
  <c r="AZ9" i="46" s="1"/>
  <c r="AB9" i="46"/>
  <c r="S9" i="46"/>
  <c r="W9" i="46"/>
  <c r="P9" i="46"/>
  <c r="R9" i="46"/>
  <c r="Y9" i="46"/>
  <c r="Q9" i="46"/>
  <c r="BA9" i="46" s="1"/>
  <c r="BB9" i="46" s="1"/>
  <c r="AE9" i="46" a="1"/>
  <c r="AE9" i="46" s="1"/>
  <c r="AA9" i="46"/>
  <c r="U9" i="46"/>
  <c r="V9" i="46"/>
  <c r="AY9" i="46" s="1"/>
  <c r="AB76" i="46"/>
  <c r="R76" i="46"/>
  <c r="AA76" i="46"/>
  <c r="P76" i="46"/>
  <c r="Q76" i="46"/>
  <c r="BA76" i="46" s="1"/>
  <c r="V76" i="46"/>
  <c r="AY76" i="46" s="1"/>
  <c r="Z76" i="46"/>
  <c r="AZ76" i="46" s="1"/>
  <c r="Y76" i="46"/>
  <c r="U76" i="46"/>
  <c r="W76" i="46"/>
  <c r="S76" i="46"/>
  <c r="N107" i="46"/>
  <c r="L107" i="46"/>
  <c r="M107" i="46"/>
  <c r="L75" i="46"/>
  <c r="N75" i="46"/>
  <c r="M75" i="46"/>
  <c r="L59" i="46"/>
  <c r="M59" i="46"/>
  <c r="AG59" i="46" s="1"/>
  <c r="N59" i="46"/>
  <c r="N51" i="46"/>
  <c r="M51" i="46"/>
  <c r="L51" i="46"/>
  <c r="N43" i="46"/>
  <c r="L43" i="46"/>
  <c r="M43" i="46"/>
  <c r="AG43" i="46" s="1"/>
  <c r="M19" i="46"/>
  <c r="L19" i="46"/>
  <c r="N19" i="46"/>
  <c r="M11" i="46"/>
  <c r="AG11" i="46" s="1"/>
  <c r="N11" i="46"/>
  <c r="L11" i="46"/>
  <c r="N3" i="46"/>
  <c r="L3" i="46"/>
  <c r="M3" i="46"/>
  <c r="R48" i="46"/>
  <c r="Z48" i="46"/>
  <c r="AZ48" i="46" s="1"/>
  <c r="AB48" i="46"/>
  <c r="P48" i="46"/>
  <c r="AU48" i="46"/>
  <c r="V48" i="46"/>
  <c r="AY48" i="46" s="1"/>
  <c r="Y48" i="46"/>
  <c r="U48" i="46"/>
  <c r="AA48" i="46"/>
  <c r="S48" i="46"/>
  <c r="W48" i="46"/>
  <c r="Q48" i="46"/>
  <c r="BA48" i="46" s="1"/>
  <c r="M2" i="46"/>
  <c r="L2" i="46"/>
  <c r="N2" i="46"/>
  <c r="AB64" i="46"/>
  <c r="R64" i="46"/>
  <c r="Q64" i="46"/>
  <c r="BA64" i="46" s="1"/>
  <c r="Y64" i="46"/>
  <c r="Z64" i="46"/>
  <c r="AZ64" i="46" s="1"/>
  <c r="AU64" i="46"/>
  <c r="S64" i="46"/>
  <c r="AB12" i="46"/>
  <c r="Z12" i="46"/>
  <c r="AZ12" i="46" s="1"/>
  <c r="AA12" i="46"/>
  <c r="R12" i="46"/>
  <c r="U12" i="46"/>
  <c r="P12" i="46"/>
  <c r="S12" i="46"/>
  <c r="Y12" i="46"/>
  <c r="W12" i="46"/>
  <c r="AU12" i="46"/>
  <c r="Q12" i="46"/>
  <c r="BA12" i="46" s="1"/>
  <c r="V12" i="46"/>
  <c r="AY12" i="46" s="1"/>
  <c r="U11" i="46"/>
  <c r="Y11" i="46"/>
  <c r="Z11" i="46"/>
  <c r="AZ11" i="46" s="1"/>
  <c r="S11" i="46"/>
  <c r="V11" i="46"/>
  <c r="AY11" i="46" s="1"/>
  <c r="AB11" i="46"/>
  <c r="W11" i="46"/>
  <c r="R11" i="46"/>
  <c r="AU11" i="46"/>
  <c r="AA11" i="46"/>
  <c r="Q11" i="46"/>
  <c r="BA11" i="46" s="1"/>
  <c r="P11" i="46"/>
  <c r="S78" i="46"/>
  <c r="AA78" i="46"/>
  <c r="W78" i="46"/>
  <c r="Q78" i="46"/>
  <c r="BA78" i="46" s="1"/>
  <c r="P78" i="46"/>
  <c r="U70" i="46"/>
  <c r="W70" i="46"/>
  <c r="AE70" i="46" a="1"/>
  <c r="AE70" i="46" s="1"/>
  <c r="Z70" i="46"/>
  <c r="AZ70" i="46" s="1"/>
  <c r="AB70" i="46"/>
  <c r="AA70" i="46"/>
  <c r="Y70" i="46"/>
  <c r="AE21" i="46" a="1"/>
  <c r="AE21" i="46" s="1"/>
  <c r="AA21" i="46"/>
  <c r="U104" i="46"/>
  <c r="AA104" i="46"/>
  <c r="W104" i="46"/>
  <c r="R104" i="46"/>
  <c r="AE104" i="46" a="1"/>
  <c r="AE104" i="46" s="1"/>
  <c r="Q104" i="46"/>
  <c r="BA104" i="46" s="1"/>
  <c r="BB104" i="46" s="1"/>
  <c r="V104" i="46"/>
  <c r="AY104" i="46" s="1"/>
  <c r="P104" i="46"/>
  <c r="S104" i="46"/>
  <c r="Z104" i="46"/>
  <c r="AZ104" i="46" s="1"/>
  <c r="AB104" i="46"/>
  <c r="Y104" i="46"/>
  <c r="AB55" i="46"/>
  <c r="U55" i="46"/>
  <c r="S55" i="46"/>
  <c r="V55" i="46"/>
  <c r="AY55" i="46" s="1"/>
  <c r="AE55" i="46" a="1"/>
  <c r="AE55" i="46" s="1"/>
  <c r="AU55" i="46"/>
  <c r="Q55" i="46"/>
  <c r="BA55" i="46" s="1"/>
  <c r="BB55" i="46" s="1"/>
  <c r="AA55" i="46"/>
  <c r="Z55" i="46"/>
  <c r="AZ55" i="46" s="1"/>
  <c r="P55" i="46"/>
  <c r="W55" i="46"/>
  <c r="Y55" i="46"/>
  <c r="R55" i="46"/>
  <c r="R116" i="46"/>
  <c r="Z116" i="46"/>
  <c r="AZ116" i="46" s="1"/>
  <c r="AA116" i="46"/>
  <c r="Y116" i="46"/>
  <c r="AE116" i="46" a="1"/>
  <c r="AE116" i="46" s="1"/>
  <c r="Q116" i="46"/>
  <c r="BA116" i="46" s="1"/>
  <c r="BB116" i="46" s="1"/>
  <c r="V116" i="46"/>
  <c r="AY116" i="46" s="1"/>
  <c r="W116" i="46"/>
  <c r="U116" i="46"/>
  <c r="S116" i="46"/>
  <c r="AB116" i="46"/>
  <c r="P116" i="46"/>
  <c r="P66" i="46"/>
  <c r="R66" i="46"/>
  <c r="Z66" i="46"/>
  <c r="AZ66" i="46" s="1"/>
  <c r="AB66" i="46"/>
  <c r="U66" i="46"/>
  <c r="Q66" i="46"/>
  <c r="BA66" i="46" s="1"/>
  <c r="BB66" i="46" s="1"/>
  <c r="Y66" i="46"/>
  <c r="AE66" i="46" a="1"/>
  <c r="AE66" i="46" s="1"/>
  <c r="W66" i="46"/>
  <c r="S66" i="46"/>
  <c r="AA66" i="46"/>
  <c r="V66" i="46"/>
  <c r="AY66" i="46" s="1"/>
  <c r="AA77" i="46"/>
  <c r="P77" i="46"/>
  <c r="W77" i="46"/>
  <c r="Y77" i="46"/>
  <c r="Z77" i="46"/>
  <c r="AZ77" i="46" s="1"/>
  <c r="V77" i="46"/>
  <c r="AY77" i="46" s="1"/>
  <c r="Q77" i="46"/>
  <c r="BA77" i="46" s="1"/>
  <c r="U77" i="46"/>
  <c r="AB77" i="46"/>
  <c r="R77" i="46"/>
  <c r="S77" i="46"/>
  <c r="Z62" i="46"/>
  <c r="AZ62" i="46" s="1"/>
  <c r="P62" i="46"/>
  <c r="Q62" i="46"/>
  <c r="BA62" i="46" s="1"/>
  <c r="Y62" i="46"/>
  <c r="S62" i="46"/>
  <c r="V62" i="46"/>
  <c r="AY62" i="46" s="1"/>
  <c r="AU62" i="46"/>
  <c r="R62" i="46"/>
  <c r="U62" i="46"/>
  <c r="AB62" i="46"/>
  <c r="W62" i="46"/>
  <c r="AA62" i="46"/>
  <c r="Z14" i="46"/>
  <c r="AZ14" i="46" s="1"/>
  <c r="AU14" i="46"/>
  <c r="N114" i="46"/>
  <c r="P74" i="46"/>
  <c r="M68" i="46"/>
  <c r="M34" i="46"/>
  <c r="N28" i="46"/>
  <c r="AA32" i="46"/>
  <c r="M4" i="46"/>
  <c r="P4" i="46"/>
  <c r="L68" i="46"/>
  <c r="M74" i="46"/>
  <c r="AA14" i="46"/>
  <c r="Y14" i="46"/>
  <c r="R74" i="46"/>
  <c r="Q74" i="46"/>
  <c r="BA74" i="46" s="1"/>
  <c r="AG33" i="46"/>
  <c r="AB32" i="46"/>
  <c r="Q4" i="46"/>
  <c r="BA4" i="46" s="1"/>
  <c r="BB4" i="46" s="1"/>
  <c r="AG10" i="46"/>
  <c r="M56" i="46"/>
  <c r="N74" i="46"/>
  <c r="U14" i="46"/>
  <c r="P14" i="46"/>
  <c r="U74" i="46"/>
  <c r="AA74" i="46"/>
  <c r="V99" i="46"/>
  <c r="AY99" i="46" s="1"/>
  <c r="L99" i="46"/>
  <c r="M54" i="46"/>
  <c r="L40" i="46"/>
  <c r="M27" i="46"/>
  <c r="AG27" i="46" s="1"/>
  <c r="W32" i="46"/>
  <c r="V4" i="46"/>
  <c r="AY4" i="46" s="1"/>
  <c r="M48" i="46"/>
  <c r="AG48" i="46" s="1"/>
  <c r="L83" i="46"/>
  <c r="R14" i="46"/>
  <c r="N91" i="46"/>
  <c r="V74" i="46"/>
  <c r="AY74" i="46" s="1"/>
  <c r="S74" i="46"/>
  <c r="L91" i="46"/>
  <c r="N27" i="46"/>
  <c r="M32" i="46"/>
  <c r="AG32" i="46" s="1"/>
  <c r="Y32" i="46"/>
  <c r="V14" i="46"/>
  <c r="AY14" i="46" s="1"/>
  <c r="BB14" i="46" s="1"/>
  <c r="Y74" i="46"/>
  <c r="P99" i="46"/>
  <c r="N32" i="46"/>
  <c r="M67" i="46"/>
  <c r="R4" i="46"/>
  <c r="N79" i="46"/>
  <c r="L56" i="46"/>
  <c r="W14" i="46"/>
  <c r="L114" i="46"/>
  <c r="Z74" i="46"/>
  <c r="AZ74" i="46" s="1"/>
  <c r="N99" i="46"/>
  <c r="V32" i="46"/>
  <c r="AY32" i="46" s="1"/>
  <c r="N67" i="46"/>
  <c r="Z32" i="46"/>
  <c r="AZ32" i="46" s="1"/>
  <c r="S4" i="46"/>
  <c r="L48" i="46"/>
  <c r="R99" i="46"/>
  <c r="L54" i="46"/>
  <c r="M28" i="46"/>
  <c r="AG28" i="46" s="1"/>
  <c r="S53" i="45"/>
  <c r="U53" i="45"/>
  <c r="AA53" i="45"/>
  <c r="Q53" i="45"/>
  <c r="BA53" i="45" s="1"/>
  <c r="Z53" i="45"/>
  <c r="AZ53" i="45" s="1"/>
  <c r="P53" i="45"/>
  <c r="AB53" i="45"/>
  <c r="W53" i="45"/>
  <c r="AU53" i="45"/>
  <c r="V53" i="45"/>
  <c r="AY53" i="45" s="1"/>
  <c r="BB53" i="45" s="1"/>
  <c r="R53" i="45"/>
  <c r="Y53" i="45"/>
  <c r="AA56" i="45"/>
  <c r="S56" i="45"/>
  <c r="Q56" i="45"/>
  <c r="BA56" i="45" s="1"/>
  <c r="R56" i="45"/>
  <c r="AB56" i="45"/>
  <c r="Z56" i="45"/>
  <c r="AZ56" i="45" s="1"/>
  <c r="Y56" i="45"/>
  <c r="P56" i="45"/>
  <c r="W56" i="45"/>
  <c r="V56" i="45"/>
  <c r="AY56" i="45" s="1"/>
  <c r="U56" i="45"/>
  <c r="AU56" i="45"/>
  <c r="S80" i="45"/>
  <c r="AB80" i="45"/>
  <c r="AA80" i="45"/>
  <c r="W80" i="45"/>
  <c r="Y80" i="45"/>
  <c r="Q80" i="45"/>
  <c r="BA80" i="45" s="1"/>
  <c r="BB80" i="45" s="1"/>
  <c r="Z80" i="45"/>
  <c r="AZ80" i="45" s="1"/>
  <c r="U80" i="45"/>
  <c r="P80" i="45"/>
  <c r="R80" i="45"/>
  <c r="AE80" i="45" a="1"/>
  <c r="AE80" i="45" s="1"/>
  <c r="V80" i="45"/>
  <c r="AY80" i="45" s="1"/>
  <c r="Q117" i="45"/>
  <c r="BA117" i="45" s="1"/>
  <c r="U117" i="45"/>
  <c r="V117" i="45"/>
  <c r="AY117" i="45" s="1"/>
  <c r="P117" i="45"/>
  <c r="Z117" i="45"/>
  <c r="AZ117" i="45" s="1"/>
  <c r="S117" i="45"/>
  <c r="W117" i="45"/>
  <c r="R117" i="45"/>
  <c r="AS117" i="45"/>
  <c r="AF117" i="45" s="1"/>
  <c r="AA117" i="45"/>
  <c r="AB117" i="45"/>
  <c r="Y117" i="45"/>
  <c r="Y70" i="45"/>
  <c r="Z70" i="45"/>
  <c r="AZ70" i="45" s="1"/>
  <c r="U70" i="45"/>
  <c r="AB70" i="45"/>
  <c r="AA70" i="45"/>
  <c r="V70" i="45"/>
  <c r="AY70" i="45" s="1"/>
  <c r="W70" i="45"/>
  <c r="M70" i="45"/>
  <c r="N70" i="45"/>
  <c r="L70" i="45"/>
  <c r="V61" i="45"/>
  <c r="AY61" i="45" s="1"/>
  <c r="AU61" i="45"/>
  <c r="P61" i="45"/>
  <c r="W61" i="45"/>
  <c r="AB61" i="45"/>
  <c r="AA61" i="45"/>
  <c r="R61" i="45"/>
  <c r="AE61" i="45" a="1"/>
  <c r="AE61" i="45" s="1"/>
  <c r="Y61" i="45"/>
  <c r="Q61" i="45"/>
  <c r="BA61" i="45" s="1"/>
  <c r="BB61" i="45" s="1"/>
  <c r="Z61" i="45"/>
  <c r="AZ61" i="45" s="1"/>
  <c r="S61" i="45"/>
  <c r="U61" i="45"/>
  <c r="Y34" i="45"/>
  <c r="AA34" i="45"/>
  <c r="S34" i="45"/>
  <c r="W34" i="45"/>
  <c r="U34" i="45"/>
  <c r="Z34" i="45"/>
  <c r="AZ34" i="45" s="1"/>
  <c r="AU34" i="45"/>
  <c r="P34" i="45"/>
  <c r="R34" i="45"/>
  <c r="Q34" i="45"/>
  <c r="BA34" i="45" s="1"/>
  <c r="AB34" i="45"/>
  <c r="V34" i="45"/>
  <c r="AY34" i="45" s="1"/>
  <c r="BB34" i="45" s="1"/>
  <c r="U84" i="45"/>
  <c r="W84" i="45"/>
  <c r="AA84" i="45"/>
  <c r="V84" i="45"/>
  <c r="AY84" i="45" s="1"/>
  <c r="Y84" i="45"/>
  <c r="N84" i="45"/>
  <c r="AB84" i="45"/>
  <c r="M84" i="45"/>
  <c r="Z84" i="45"/>
  <c r="AZ84" i="45" s="1"/>
  <c r="L84" i="45"/>
  <c r="Q115" i="45"/>
  <c r="BA115" i="45" s="1"/>
  <c r="Z115" i="45"/>
  <c r="AZ115" i="45" s="1"/>
  <c r="BB115" i="45" s="1"/>
  <c r="U115" i="45"/>
  <c r="W115" i="45"/>
  <c r="AB115" i="45"/>
  <c r="S115" i="45"/>
  <c r="R115" i="45"/>
  <c r="V115" i="45"/>
  <c r="AY115" i="45" s="1"/>
  <c r="P115" i="45"/>
  <c r="AA115" i="45"/>
  <c r="Y115" i="45"/>
  <c r="AS115" i="45"/>
  <c r="AF115" i="45" s="1"/>
  <c r="Q68" i="45"/>
  <c r="BA68" i="45" s="1"/>
  <c r="U68" i="45"/>
  <c r="S68" i="45"/>
  <c r="AB68" i="45"/>
  <c r="AS68" i="45"/>
  <c r="AF68" i="45" s="1"/>
  <c r="R68" i="45"/>
  <c r="W68" i="45"/>
  <c r="Y68" i="45"/>
  <c r="AA68" i="45"/>
  <c r="V68" i="45"/>
  <c r="AY68" i="45" s="1"/>
  <c r="P68" i="45"/>
  <c r="Z68" i="45"/>
  <c r="AZ68" i="45" s="1"/>
  <c r="U96" i="45"/>
  <c r="V96" i="45"/>
  <c r="AY96" i="45" s="1"/>
  <c r="Q96" i="45"/>
  <c r="BA96" i="45" s="1"/>
  <c r="BB96" i="45" s="1"/>
  <c r="S96" i="45"/>
  <c r="W96" i="45"/>
  <c r="AB96" i="45"/>
  <c r="AA96" i="45"/>
  <c r="R96" i="45"/>
  <c r="Z96" i="45"/>
  <c r="AZ96" i="45" s="1"/>
  <c r="P96" i="45"/>
  <c r="AE96" i="45" a="1"/>
  <c r="AE96" i="45" s="1"/>
  <c r="Y96" i="45"/>
  <c r="S116" i="45"/>
  <c r="L91" i="45"/>
  <c r="P91" i="45"/>
  <c r="N91" i="45"/>
  <c r="M91" i="45"/>
  <c r="V91" i="45"/>
  <c r="AY91" i="45" s="1"/>
  <c r="R91" i="45"/>
  <c r="S91" i="45"/>
  <c r="Q91" i="45"/>
  <c r="BA91" i="45" s="1"/>
  <c r="U129" i="45"/>
  <c r="Y129" i="45"/>
  <c r="S129" i="45"/>
  <c r="P129" i="45"/>
  <c r="AB129" i="45"/>
  <c r="R129" i="45"/>
  <c r="AA129" i="45"/>
  <c r="AE129" i="45" a="1"/>
  <c r="AE129" i="45" s="1"/>
  <c r="Q129" i="45"/>
  <c r="BA129" i="45" s="1"/>
  <c r="BB129" i="45" s="1"/>
  <c r="W129" i="45"/>
  <c r="V129" i="45"/>
  <c r="AY129" i="45" s="1"/>
  <c r="Z129" i="45"/>
  <c r="AZ129" i="45" s="1"/>
  <c r="Y71" i="45"/>
  <c r="P112" i="45"/>
  <c r="AE112" i="45" a="1"/>
  <c r="AE112" i="45" s="1"/>
  <c r="Z112" i="45"/>
  <c r="AZ112" i="45" s="1"/>
  <c r="AB112" i="45"/>
  <c r="Q112" i="45"/>
  <c r="BA112" i="45" s="1"/>
  <c r="BB112" i="45" s="1"/>
  <c r="R112" i="45"/>
  <c r="V112" i="45"/>
  <c r="AY112" i="45" s="1"/>
  <c r="AA112" i="45"/>
  <c r="U112" i="45"/>
  <c r="S112" i="45"/>
  <c r="Y112" i="45"/>
  <c r="W112" i="45"/>
  <c r="U93" i="45"/>
  <c r="R93" i="45"/>
  <c r="AE93" i="45" a="1"/>
  <c r="AE93" i="45" s="1"/>
  <c r="AA93" i="45"/>
  <c r="Y93" i="45"/>
  <c r="V93" i="45"/>
  <c r="AY93" i="45" s="1"/>
  <c r="W93" i="45"/>
  <c r="S93" i="45"/>
  <c r="Z93" i="45"/>
  <c r="AZ93" i="45" s="1"/>
  <c r="P93" i="45"/>
  <c r="Q93" i="45"/>
  <c r="BA93" i="45" s="1"/>
  <c r="BB93" i="45" s="1"/>
  <c r="AB93" i="45"/>
  <c r="U10" i="45"/>
  <c r="AB10" i="45"/>
  <c r="M122" i="45"/>
  <c r="L122" i="45"/>
  <c r="N122" i="45"/>
  <c r="S122" i="45"/>
  <c r="V122" i="45"/>
  <c r="AY122" i="45" s="1"/>
  <c r="R122" i="45"/>
  <c r="P122" i="45"/>
  <c r="Q122" i="45"/>
  <c r="BA122" i="45" s="1"/>
  <c r="BB122" i="45" s="1"/>
  <c r="M98" i="45"/>
  <c r="L98" i="45"/>
  <c r="N98" i="45"/>
  <c r="AB109" i="45"/>
  <c r="Z109" i="45"/>
  <c r="AZ109" i="45" s="1"/>
  <c r="V109" i="45"/>
  <c r="AY109" i="45" s="1"/>
  <c r="U109" i="45"/>
  <c r="P109" i="45"/>
  <c r="Y109" i="45"/>
  <c r="AE109" i="45" a="1"/>
  <c r="AE109" i="45" s="1"/>
  <c r="W109" i="45"/>
  <c r="R109" i="45"/>
  <c r="AA109" i="45"/>
  <c r="S109" i="45"/>
  <c r="Q109" i="45"/>
  <c r="BA109" i="45" s="1"/>
  <c r="BB109" i="45" s="1"/>
  <c r="V85" i="45"/>
  <c r="AY85" i="45" s="1"/>
  <c r="N50" i="45"/>
  <c r="M50" i="45"/>
  <c r="AG50" i="45" s="1"/>
  <c r="L50" i="45"/>
  <c r="AB47" i="45"/>
  <c r="AU47" i="45"/>
  <c r="S47" i="45"/>
  <c r="P47" i="45"/>
  <c r="U47" i="45"/>
  <c r="W47" i="45"/>
  <c r="AA47" i="45"/>
  <c r="V47" i="45"/>
  <c r="AY47" i="45" s="1"/>
  <c r="Q47" i="45"/>
  <c r="BA47" i="45" s="1"/>
  <c r="BB47" i="45" s="1"/>
  <c r="R47" i="45"/>
  <c r="Y47" i="45"/>
  <c r="Z47" i="45"/>
  <c r="AZ47" i="45" s="1"/>
  <c r="AE47" i="45" a="1"/>
  <c r="AE47" i="45" s="1"/>
  <c r="P3" i="45"/>
  <c r="U3" i="45"/>
  <c r="Y3" i="45"/>
  <c r="S3" i="45"/>
  <c r="V3" i="45"/>
  <c r="AY3" i="45" s="1"/>
  <c r="AB3" i="45"/>
  <c r="AU3" i="45"/>
  <c r="R3" i="45"/>
  <c r="W3" i="45"/>
  <c r="AA3" i="45"/>
  <c r="Q3" i="45"/>
  <c r="BA3" i="45" s="1"/>
  <c r="Z3" i="45"/>
  <c r="AZ3" i="45" s="1"/>
  <c r="Y12" i="45"/>
  <c r="W12" i="45"/>
  <c r="AU12" i="45"/>
  <c r="R12" i="45"/>
  <c r="AB12" i="45"/>
  <c r="U12" i="45"/>
  <c r="Q12" i="45"/>
  <c r="BA12" i="45" s="1"/>
  <c r="BB12" i="45" s="1"/>
  <c r="V12" i="45"/>
  <c r="AY12" i="45" s="1"/>
  <c r="AA12" i="45"/>
  <c r="AE12" i="45" a="1"/>
  <c r="AE12" i="45" s="1"/>
  <c r="P12" i="45"/>
  <c r="S12" i="45"/>
  <c r="Z12" i="45"/>
  <c r="AZ12" i="45" s="1"/>
  <c r="AA14" i="45"/>
  <c r="R14" i="45"/>
  <c r="AU14" i="45"/>
  <c r="P14" i="45"/>
  <c r="AB14" i="45"/>
  <c r="Z14" i="45"/>
  <c r="AZ14" i="45" s="1"/>
  <c r="Q14" i="45"/>
  <c r="BA14" i="45" s="1"/>
  <c r="BB14" i="45" s="1"/>
  <c r="Y14" i="45"/>
  <c r="V14" i="45"/>
  <c r="AY14" i="45" s="1"/>
  <c r="AE14" i="45" a="1"/>
  <c r="AE14" i="45" s="1"/>
  <c r="U14" i="45"/>
  <c r="W14" i="45"/>
  <c r="S14" i="45"/>
  <c r="U127" i="45"/>
  <c r="S127" i="45"/>
  <c r="Z127" i="45"/>
  <c r="AZ127" i="45" s="1"/>
  <c r="P127" i="45"/>
  <c r="Y127" i="45"/>
  <c r="R127" i="45"/>
  <c r="W127" i="45"/>
  <c r="Q127" i="45"/>
  <c r="BA127" i="45" s="1"/>
  <c r="BB127" i="45" s="1"/>
  <c r="AE127" i="45" a="1"/>
  <c r="AE127" i="45" s="1"/>
  <c r="AA127" i="45"/>
  <c r="V127" i="45"/>
  <c r="AY127" i="45" s="1"/>
  <c r="AB127" i="45"/>
  <c r="V114" i="45"/>
  <c r="AY114" i="45" s="1"/>
  <c r="W114" i="45"/>
  <c r="AS114" i="45"/>
  <c r="AF114" i="45" s="1"/>
  <c r="Y114" i="45"/>
  <c r="U114" i="45"/>
  <c r="Q114" i="45"/>
  <c r="BA114" i="45" s="1"/>
  <c r="S114" i="45"/>
  <c r="AB114" i="45"/>
  <c r="R114" i="45"/>
  <c r="Z114" i="45"/>
  <c r="AZ114" i="45" s="1"/>
  <c r="P114" i="45"/>
  <c r="AA114" i="45"/>
  <c r="AA77" i="45"/>
  <c r="Y77" i="45"/>
  <c r="S77" i="45"/>
  <c r="AB77" i="45"/>
  <c r="Z77" i="45"/>
  <c r="AZ77" i="45" s="1"/>
  <c r="Q77" i="45"/>
  <c r="BA77" i="45" s="1"/>
  <c r="V77" i="45"/>
  <c r="AY77" i="45" s="1"/>
  <c r="W77" i="45"/>
  <c r="U77" i="45"/>
  <c r="P77" i="45"/>
  <c r="R77" i="45"/>
  <c r="AE77" i="45" a="1"/>
  <c r="AE77" i="45" s="1"/>
  <c r="R69" i="45"/>
  <c r="V69" i="45"/>
  <c r="AY69" i="45" s="1"/>
  <c r="W69" i="45"/>
  <c r="Y69" i="45"/>
  <c r="Q69" i="45"/>
  <c r="BA69" i="45" s="1"/>
  <c r="AS69" i="45"/>
  <c r="AF69" i="45" s="1"/>
  <c r="AA69" i="45"/>
  <c r="U69" i="45"/>
  <c r="Z69" i="45"/>
  <c r="AZ69" i="45" s="1"/>
  <c r="S69" i="45"/>
  <c r="P69" i="45"/>
  <c r="AB69" i="45"/>
  <c r="AA120" i="45"/>
  <c r="Z120" i="45"/>
  <c r="AZ120" i="45" s="1"/>
  <c r="M120" i="45"/>
  <c r="L120" i="45"/>
  <c r="N120" i="45"/>
  <c r="V120" i="45"/>
  <c r="AY120" i="45" s="1"/>
  <c r="U120" i="45"/>
  <c r="M18" i="45"/>
  <c r="AG18" i="45" s="1"/>
  <c r="W18" i="45"/>
  <c r="AA18" i="45"/>
  <c r="L18" i="45"/>
  <c r="Y18" i="45"/>
  <c r="V18" i="45"/>
  <c r="AY18" i="45" s="1"/>
  <c r="AB18" i="45"/>
  <c r="U18" i="45"/>
  <c r="Z18" i="45"/>
  <c r="AZ18" i="45" s="1"/>
  <c r="N18" i="45"/>
  <c r="AB60" i="45"/>
  <c r="Q60" i="45"/>
  <c r="BA60" i="45" s="1"/>
  <c r="BB60" i="45" s="1"/>
  <c r="AU60" i="45"/>
  <c r="Z60" i="45"/>
  <c r="AZ60" i="45" s="1"/>
  <c r="S60" i="45"/>
  <c r="Y60" i="45"/>
  <c r="P60" i="45"/>
  <c r="R60" i="45"/>
  <c r="W60" i="45"/>
  <c r="AE60" i="45" a="1"/>
  <c r="AE60" i="45" s="1"/>
  <c r="V60" i="45"/>
  <c r="AY60" i="45" s="1"/>
  <c r="AA60" i="45"/>
  <c r="U60" i="45"/>
  <c r="Y98" i="45"/>
  <c r="AS98" i="45"/>
  <c r="AF98" i="45" s="1"/>
  <c r="Z98" i="45"/>
  <c r="AZ98" i="45" s="1"/>
  <c r="U98" i="45"/>
  <c r="P98" i="45"/>
  <c r="R98" i="45"/>
  <c r="W98" i="45"/>
  <c r="AB98" i="45"/>
  <c r="V98" i="45"/>
  <c r="AY98" i="45" s="1"/>
  <c r="S98" i="45"/>
  <c r="AA98" i="45"/>
  <c r="Q98" i="45"/>
  <c r="BA98" i="45" s="1"/>
  <c r="Y97" i="45"/>
  <c r="V97" i="45"/>
  <c r="AY97" i="45" s="1"/>
  <c r="AB97" i="45"/>
  <c r="S97" i="45"/>
  <c r="U97" i="45"/>
  <c r="Z97" i="45"/>
  <c r="AZ97" i="45" s="1"/>
  <c r="P97" i="45"/>
  <c r="AE97" i="45" a="1"/>
  <c r="AE97" i="45" s="1"/>
  <c r="R97" i="45"/>
  <c r="AA97" i="45"/>
  <c r="W97" i="45"/>
  <c r="Q97" i="45"/>
  <c r="BA97" i="45" s="1"/>
  <c r="BB97" i="45" s="1"/>
  <c r="Q101" i="45"/>
  <c r="BA101" i="45" s="1"/>
  <c r="V101" i="45"/>
  <c r="AY101" i="45" s="1"/>
  <c r="U101" i="45"/>
  <c r="S101" i="45"/>
  <c r="R101" i="45"/>
  <c r="Z101" i="45"/>
  <c r="AZ101" i="45" s="1"/>
  <c r="P101" i="45"/>
  <c r="W101" i="45"/>
  <c r="AB101" i="45"/>
  <c r="AA101" i="45"/>
  <c r="AS101" i="45"/>
  <c r="AF101" i="45" s="1"/>
  <c r="Y101" i="45"/>
  <c r="Z66" i="45"/>
  <c r="AZ66" i="45" s="1"/>
  <c r="R66" i="45"/>
  <c r="P66" i="45"/>
  <c r="AS66" i="45"/>
  <c r="AF66" i="45" s="1"/>
  <c r="Q66" i="45"/>
  <c r="BA66" i="45" s="1"/>
  <c r="AA66" i="45"/>
  <c r="Y66" i="45"/>
  <c r="S66" i="45"/>
  <c r="W66" i="45"/>
  <c r="AB66" i="45"/>
  <c r="U66" i="45"/>
  <c r="V66" i="45"/>
  <c r="AY66" i="45" s="1"/>
  <c r="V16" i="45"/>
  <c r="AY16" i="45" s="1"/>
  <c r="M16" i="45"/>
  <c r="S16" i="45"/>
  <c r="P16" i="45"/>
  <c r="R16" i="45"/>
  <c r="N16" i="45"/>
  <c r="Q16" i="45"/>
  <c r="BA16" i="45" s="1"/>
  <c r="BB16" i="45" s="1"/>
  <c r="L16" i="45"/>
  <c r="N96" i="45"/>
  <c r="A99" i="45"/>
  <c r="N100" i="46"/>
  <c r="M100" i="46"/>
  <c r="L100" i="46"/>
  <c r="M36" i="46"/>
  <c r="N36" i="46"/>
  <c r="L36" i="46"/>
  <c r="N122" i="46"/>
  <c r="L122" i="46"/>
  <c r="M122" i="46"/>
  <c r="M35" i="46"/>
  <c r="N35" i="46"/>
  <c r="L35" i="46"/>
  <c r="M129" i="46"/>
  <c r="N129" i="46"/>
  <c r="L129" i="46"/>
  <c r="M42" i="46"/>
  <c r="AG42" i="46" s="1"/>
  <c r="L42" i="46"/>
  <c r="N42" i="46"/>
  <c r="G115" i="46"/>
  <c r="M105" i="46"/>
  <c r="L105" i="46"/>
  <c r="N105" i="46"/>
  <c r="N97" i="46"/>
  <c r="L97" i="46"/>
  <c r="M97" i="46"/>
  <c r="M65" i="46"/>
  <c r="AG65" i="46" s="1"/>
  <c r="N65" i="46"/>
  <c r="L65" i="46"/>
  <c r="M49" i="46"/>
  <c r="AG49" i="46" s="1"/>
  <c r="N49" i="46"/>
  <c r="L49" i="46"/>
  <c r="N41" i="46"/>
  <c r="M41" i="46"/>
  <c r="L41" i="46"/>
  <c r="N25" i="46"/>
  <c r="L25" i="46"/>
  <c r="M25" i="46"/>
  <c r="N17" i="46"/>
  <c r="M17" i="46"/>
  <c r="AG17" i="46" s="1"/>
  <c r="L17" i="46"/>
  <c r="G121" i="46"/>
  <c r="P70" i="46"/>
  <c r="R70" i="46"/>
  <c r="Q70" i="46"/>
  <c r="BA70" i="46" s="1"/>
  <c r="BB70" i="46" s="1"/>
  <c r="M70" i="46"/>
  <c r="L70" i="46"/>
  <c r="V70" i="46"/>
  <c r="AY70" i="46" s="1"/>
  <c r="N70" i="46"/>
  <c r="N6" i="46"/>
  <c r="L6" i="46"/>
  <c r="M6" i="46"/>
  <c r="G81" i="46"/>
  <c r="M21" i="46"/>
  <c r="N21" i="46"/>
  <c r="V21" i="46"/>
  <c r="AY21" i="46" s="1"/>
  <c r="L21" i="46"/>
  <c r="AU47" i="46"/>
  <c r="AB47" i="46"/>
  <c r="G61" i="46"/>
  <c r="AE61" i="46" s="1" a="1"/>
  <c r="AE61" i="46" s="1"/>
  <c r="AD61" i="46" s="1"/>
  <c r="G17" i="46"/>
  <c r="G7" i="46"/>
  <c r="G10" i="46"/>
  <c r="G72" i="46"/>
  <c r="G98" i="46"/>
  <c r="AE99" i="46" a="1"/>
  <c r="AE99" i="46" s="1"/>
  <c r="G122" i="46"/>
  <c r="AE122" i="46" s="1" a="1"/>
  <c r="AE122" i="46" s="1"/>
  <c r="AD122" i="46" s="1"/>
  <c r="R47" i="46"/>
  <c r="G13" i="46"/>
  <c r="P47" i="46"/>
  <c r="G29" i="46"/>
  <c r="G51" i="46"/>
  <c r="G110" i="46"/>
  <c r="G124" i="46"/>
  <c r="D115" i="46"/>
  <c r="AW115" i="46" s="1"/>
  <c r="Z47" i="46"/>
  <c r="AZ47" i="46" s="1"/>
  <c r="G119" i="46"/>
  <c r="G36" i="46"/>
  <c r="G6" i="46"/>
  <c r="G91" i="46"/>
  <c r="G118" i="46"/>
  <c r="G105" i="46"/>
  <c r="G20" i="46"/>
  <c r="V47" i="46"/>
  <c r="AY47" i="46" s="1"/>
  <c r="BB47" i="46" s="1"/>
  <c r="AA47" i="46"/>
  <c r="G56" i="46"/>
  <c r="G59" i="46"/>
  <c r="G123" i="46"/>
  <c r="Y47" i="46"/>
  <c r="S47" i="46"/>
  <c r="G3" i="46"/>
  <c r="G22" i="46"/>
  <c r="G88" i="46"/>
  <c r="Q47" i="46"/>
  <c r="BA47" i="46" s="1"/>
  <c r="G34" i="46"/>
  <c r="D118" i="46"/>
  <c r="AW118" i="46" s="1"/>
  <c r="G2" i="46"/>
  <c r="S70" i="46"/>
  <c r="G120" i="46"/>
  <c r="Q120" i="46" s="1"/>
  <c r="BA120" i="46" s="1"/>
  <c r="BB120" i="46" s="1"/>
  <c r="V17" i="47"/>
  <c r="AY17" i="47" s="1"/>
  <c r="U17" i="47"/>
  <c r="AA17" i="47"/>
  <c r="AE17" i="47" a="1"/>
  <c r="AE17" i="47" s="1"/>
  <c r="AB17" i="47"/>
  <c r="Q17" i="47"/>
  <c r="BA17" i="47" s="1"/>
  <c r="BB17" i="47" s="1"/>
  <c r="Z17" i="47"/>
  <c r="AZ17" i="47" s="1"/>
  <c r="S17" i="47"/>
  <c r="Y17" i="47"/>
  <c r="R17" i="47"/>
  <c r="W17" i="47"/>
  <c r="P17" i="47"/>
  <c r="AU17" i="47"/>
  <c r="W55" i="47"/>
  <c r="L55" i="47"/>
  <c r="M55" i="47"/>
  <c r="AG55" i="47" s="1"/>
  <c r="AA55" i="47"/>
  <c r="Y55" i="47"/>
  <c r="U55" i="47"/>
  <c r="V55" i="47"/>
  <c r="AY55" i="47" s="1"/>
  <c r="Z55" i="47"/>
  <c r="AZ55" i="47" s="1"/>
  <c r="N55" i="47"/>
  <c r="AB55" i="47"/>
  <c r="A84" i="47"/>
  <c r="D84" i="47"/>
  <c r="AB69" i="47"/>
  <c r="P69" i="47"/>
  <c r="U69" i="47"/>
  <c r="W8" i="47"/>
  <c r="P8" i="47"/>
  <c r="Q8" i="47"/>
  <c r="BA8" i="47" s="1"/>
  <c r="AU33" i="47"/>
  <c r="S33" i="47"/>
  <c r="Q33" i="47"/>
  <c r="BA33" i="47" s="1"/>
  <c r="BB33" i="47" s="1"/>
  <c r="AB33" i="47"/>
  <c r="Y33" i="47"/>
  <c r="R33" i="47"/>
  <c r="Z33" i="47"/>
  <c r="AZ33" i="47" s="1"/>
  <c r="AE33" i="47" a="1"/>
  <c r="AE33" i="47" s="1"/>
  <c r="V33" i="47"/>
  <c r="AY33" i="47" s="1"/>
  <c r="W33" i="47"/>
  <c r="P33" i="47"/>
  <c r="AA33" i="47"/>
  <c r="U33" i="47"/>
  <c r="U49" i="47"/>
  <c r="AE49" i="47" a="1"/>
  <c r="AE49" i="47" s="1"/>
  <c r="P49" i="47"/>
  <c r="AA49" i="47"/>
  <c r="Y49" i="47"/>
  <c r="AB49" i="47"/>
  <c r="AU49" i="47"/>
  <c r="R49" i="47"/>
  <c r="S49" i="47"/>
  <c r="Z49" i="47"/>
  <c r="AZ49" i="47" s="1"/>
  <c r="V49" i="47"/>
  <c r="AY49" i="47" s="1"/>
  <c r="W49" i="47"/>
  <c r="Q49" i="47"/>
  <c r="BA49" i="47" s="1"/>
  <c r="BB49" i="47" s="1"/>
  <c r="W128" i="47"/>
  <c r="R128" i="47"/>
  <c r="Z128" i="47"/>
  <c r="AZ128" i="47" s="1"/>
  <c r="Q128" i="47"/>
  <c r="BA128" i="47" s="1"/>
  <c r="AE128" i="47" a="1"/>
  <c r="AE128" i="47" s="1"/>
  <c r="S128" i="47"/>
  <c r="AB128" i="47"/>
  <c r="Y128" i="47"/>
  <c r="U128" i="47"/>
  <c r="P128" i="47"/>
  <c r="AA128" i="47"/>
  <c r="V128" i="47"/>
  <c r="AY128" i="47" s="1"/>
  <c r="AU12" i="47"/>
  <c r="AA12" i="47"/>
  <c r="AE12" i="47" a="1"/>
  <c r="AE12" i="47" s="1"/>
  <c r="S12" i="47"/>
  <c r="V12" i="47"/>
  <c r="AY12" i="47" s="1"/>
  <c r="W12" i="47"/>
  <c r="P12" i="47"/>
  <c r="U12" i="47"/>
  <c r="Z12" i="47"/>
  <c r="AZ12" i="47" s="1"/>
  <c r="AB12" i="47"/>
  <c r="Y12" i="47"/>
  <c r="Q12" i="47"/>
  <c r="BA12" i="47" s="1"/>
  <c r="BB12" i="47" s="1"/>
  <c r="R12" i="47"/>
  <c r="P18" i="47"/>
  <c r="R18" i="47"/>
  <c r="P41" i="47"/>
  <c r="AB41" i="47"/>
  <c r="V41" i="47"/>
  <c r="AY41" i="47" s="1"/>
  <c r="Q41" i="47"/>
  <c r="BA41" i="47" s="1"/>
  <c r="Y41" i="47"/>
  <c r="Z41" i="47"/>
  <c r="AZ41" i="47" s="1"/>
  <c r="W41" i="47"/>
  <c r="AU41" i="47"/>
  <c r="R41" i="47"/>
  <c r="Z100" i="47"/>
  <c r="AZ100" i="47" s="1"/>
  <c r="Y100" i="47"/>
  <c r="R100" i="47"/>
  <c r="AB100" i="47"/>
  <c r="V100" i="47"/>
  <c r="AY100" i="47" s="1"/>
  <c r="W100" i="47"/>
  <c r="AA100" i="47"/>
  <c r="P100" i="47"/>
  <c r="V68" i="47"/>
  <c r="AY68" i="47" s="1"/>
  <c r="N68" i="47"/>
  <c r="L68" i="47"/>
  <c r="AB68" i="47"/>
  <c r="Y68" i="47"/>
  <c r="M68" i="47"/>
  <c r="L61" i="47"/>
  <c r="N61" i="47"/>
  <c r="M61" i="47"/>
  <c r="M47" i="47"/>
  <c r="N47" i="47"/>
  <c r="L47" i="47"/>
  <c r="R26" i="47"/>
  <c r="U63" i="47"/>
  <c r="AA67" i="47"/>
  <c r="R67" i="47"/>
  <c r="L98" i="47"/>
  <c r="M98" i="47"/>
  <c r="L118" i="47"/>
  <c r="M118" i="47"/>
  <c r="AU28" i="47"/>
  <c r="N10" i="47"/>
  <c r="AA13" i="47"/>
  <c r="Y13" i="47"/>
  <c r="M26" i="47"/>
  <c r="Q18" i="47"/>
  <c r="BA18" i="47" s="1"/>
  <c r="R126" i="47"/>
  <c r="Y127" i="47"/>
  <c r="P111" i="47"/>
  <c r="V83" i="47"/>
  <c r="AY83" i="47" s="1"/>
  <c r="P127" i="47"/>
  <c r="V93" i="47"/>
  <c r="AY93" i="47" s="1"/>
  <c r="S125" i="47"/>
  <c r="AA63" i="47"/>
  <c r="AH40" i="47"/>
  <c r="AU6" i="47"/>
  <c r="AV93" i="47" s="1"/>
  <c r="V6" i="47"/>
  <c r="AY6" i="47" s="1"/>
  <c r="N32" i="47"/>
  <c r="L32" i="47"/>
  <c r="M32" i="47"/>
  <c r="Q43" i="47"/>
  <c r="BA43" i="47" s="1"/>
  <c r="BB43" i="47" s="1"/>
  <c r="AA43" i="47"/>
  <c r="R43" i="47"/>
  <c r="Z43" i="47"/>
  <c r="AZ43" i="47" s="1"/>
  <c r="AE43" i="47" a="1"/>
  <c r="AE43" i="47" s="1"/>
  <c r="P43" i="47"/>
  <c r="AU43" i="47"/>
  <c r="AV117" i="47" s="1"/>
  <c r="AB43" i="47"/>
  <c r="D45" i="47"/>
  <c r="AH45" i="47" s="1"/>
  <c r="A45" i="47"/>
  <c r="Q52" i="47"/>
  <c r="BA52" i="47" s="1"/>
  <c r="AA52" i="47"/>
  <c r="Y52" i="47"/>
  <c r="U52" i="47"/>
  <c r="V52" i="47"/>
  <c r="AY52" i="47" s="1"/>
  <c r="R52" i="47"/>
  <c r="AB52" i="47"/>
  <c r="P52" i="47"/>
  <c r="S52" i="47"/>
  <c r="Z75" i="47"/>
  <c r="AZ75" i="47" s="1"/>
  <c r="P75" i="47"/>
  <c r="Y75" i="47"/>
  <c r="U75" i="47"/>
  <c r="W75" i="47"/>
  <c r="AA75" i="47"/>
  <c r="R75" i="47"/>
  <c r="S79" i="47"/>
  <c r="Z79" i="47"/>
  <c r="AZ79" i="47" s="1"/>
  <c r="V79" i="47"/>
  <c r="AY79" i="47" s="1"/>
  <c r="P79" i="47"/>
  <c r="AA79" i="47"/>
  <c r="R79" i="47"/>
  <c r="U79" i="47"/>
  <c r="L124" i="47"/>
  <c r="M124" i="47"/>
  <c r="V124" i="47"/>
  <c r="AY124" i="47" s="1"/>
  <c r="N104" i="47"/>
  <c r="M104" i="47"/>
  <c r="L104" i="47"/>
  <c r="N89" i="47"/>
  <c r="M89" i="47"/>
  <c r="L89" i="47"/>
  <c r="U38" i="47"/>
  <c r="W38" i="47"/>
  <c r="AB38" i="47"/>
  <c r="L38" i="47"/>
  <c r="V38" i="47"/>
  <c r="AY38" i="47" s="1"/>
  <c r="Z38" i="47"/>
  <c r="AZ38" i="47" s="1"/>
  <c r="AA39" i="47"/>
  <c r="U39" i="47"/>
  <c r="S39" i="47"/>
  <c r="AB39" i="47"/>
  <c r="R39" i="47"/>
  <c r="Z39" i="47"/>
  <c r="AZ39" i="47" s="1"/>
  <c r="V39" i="47"/>
  <c r="AY39" i="47" s="1"/>
  <c r="F23" i="47"/>
  <c r="G23" i="47" s="1"/>
  <c r="AH23" i="47"/>
  <c r="AH7" i="47"/>
  <c r="F7" i="47"/>
  <c r="G7" i="47" s="1"/>
  <c r="AB107" i="47"/>
  <c r="U107" i="47"/>
  <c r="Y107" i="47"/>
  <c r="AA107" i="47"/>
  <c r="AE107" i="47" a="1"/>
  <c r="AE107" i="47" s="1"/>
  <c r="N76" i="47"/>
  <c r="L76" i="47"/>
  <c r="M76" i="47"/>
  <c r="N90" i="47"/>
  <c r="M90" i="47"/>
  <c r="AU40" i="47"/>
  <c r="R40" i="47"/>
  <c r="Z40" i="47"/>
  <c r="AZ40" i="47" s="1"/>
  <c r="P40" i="47"/>
  <c r="Y40" i="47"/>
  <c r="W40" i="47"/>
  <c r="Q40" i="47"/>
  <c r="BA40" i="47" s="1"/>
  <c r="AB40" i="47"/>
  <c r="S40" i="47"/>
  <c r="Y118" i="47"/>
  <c r="U118" i="47"/>
  <c r="P28" i="47"/>
  <c r="L10" i="47"/>
  <c r="S13" i="47"/>
  <c r="N26" i="47"/>
  <c r="U18" i="47"/>
  <c r="P126" i="47"/>
  <c r="V76" i="47"/>
  <c r="AY76" i="47" s="1"/>
  <c r="AA127" i="47"/>
  <c r="P20" i="47"/>
  <c r="S20" i="47"/>
  <c r="R47" i="47"/>
  <c r="S47" i="47"/>
  <c r="U111" i="47"/>
  <c r="P26" i="47"/>
  <c r="P61" i="47"/>
  <c r="S76" i="47"/>
  <c r="Y83" i="47"/>
  <c r="W83" i="47"/>
  <c r="Q99" i="47"/>
  <c r="BA99" i="47" s="1"/>
  <c r="AS99" i="47"/>
  <c r="AF99" i="47" s="1"/>
  <c r="Z127" i="47"/>
  <c r="AZ127" i="47" s="1"/>
  <c r="D121" i="47"/>
  <c r="Q93" i="47"/>
  <c r="BA93" i="47" s="1"/>
  <c r="W93" i="47"/>
  <c r="A76" i="47"/>
  <c r="S11" i="47"/>
  <c r="L11" i="47"/>
  <c r="V11" i="47"/>
  <c r="AY11" i="47" s="1"/>
  <c r="M11" i="47"/>
  <c r="P11" i="47"/>
  <c r="R11" i="47"/>
  <c r="M52" i="47"/>
  <c r="AG52" i="47" s="1"/>
  <c r="L52" i="47"/>
  <c r="N52" i="47"/>
  <c r="AA73" i="47"/>
  <c r="V73" i="47"/>
  <c r="AY73" i="47" s="1"/>
  <c r="U73" i="47"/>
  <c r="Y73" i="47"/>
  <c r="W73" i="47"/>
  <c r="Z73" i="47"/>
  <c r="AZ73" i="47" s="1"/>
  <c r="N73" i="47"/>
  <c r="F77" i="47"/>
  <c r="G77" i="47" s="1"/>
  <c r="N2" i="47"/>
  <c r="Y2" i="47"/>
  <c r="M2" i="47"/>
  <c r="AG2" i="47" s="1"/>
  <c r="V2" i="47"/>
  <c r="AY2" i="47" s="1"/>
  <c r="BB2" i="47" s="1"/>
  <c r="U2" i="47"/>
  <c r="L2" i="47"/>
  <c r="V81" i="47"/>
  <c r="AY81" i="47" s="1"/>
  <c r="Q81" i="47"/>
  <c r="BA81" i="47" s="1"/>
  <c r="R81" i="47"/>
  <c r="S65" i="47"/>
  <c r="V65" i="47"/>
  <c r="AY65" i="47" s="1"/>
  <c r="Q65" i="47"/>
  <c r="BA65" i="47" s="1"/>
  <c r="BB65" i="47" s="1"/>
  <c r="L45" i="47"/>
  <c r="M45" i="47"/>
  <c r="N45" i="47"/>
  <c r="F106" i="47"/>
  <c r="G106" i="47" s="1"/>
  <c r="Q98" i="47"/>
  <c r="BA98" i="47" s="1"/>
  <c r="R98" i="47"/>
  <c r="AB98" i="47"/>
  <c r="P98" i="47"/>
  <c r="AA98" i="47"/>
  <c r="AS98" i="47"/>
  <c r="AF98" i="47" s="1"/>
  <c r="U98" i="47"/>
  <c r="W98" i="47"/>
  <c r="S98" i="47"/>
  <c r="Q56" i="47"/>
  <c r="BA56" i="47" s="1"/>
  <c r="Y56" i="47"/>
  <c r="U56" i="47"/>
  <c r="V56" i="47"/>
  <c r="AY56" i="47" s="1"/>
  <c r="R56" i="47"/>
  <c r="AB56" i="47"/>
  <c r="AU56" i="47"/>
  <c r="P56" i="47"/>
  <c r="Z56" i="47"/>
  <c r="AZ56" i="47" s="1"/>
  <c r="AA56" i="47"/>
  <c r="AB20" i="47"/>
  <c r="AA41" i="47"/>
  <c r="P118" i="47"/>
  <c r="W118" i="47"/>
  <c r="V84" i="47"/>
  <c r="AY84" i="47" s="1"/>
  <c r="Q28" i="47"/>
  <c r="BA28" i="47" s="1"/>
  <c r="BB28" i="47" s="1"/>
  <c r="M10" i="47"/>
  <c r="AE13" i="47" a="1"/>
  <c r="AE13" i="47" s="1"/>
  <c r="P13" i="47"/>
  <c r="AA18" i="47"/>
  <c r="AG8" i="47"/>
  <c r="L126" i="47"/>
  <c r="S127" i="47"/>
  <c r="V107" i="47"/>
  <c r="AY107" i="47" s="1"/>
  <c r="Q20" i="47"/>
  <c r="BA20" i="47" s="1"/>
  <c r="Y20" i="47"/>
  <c r="S10" i="47"/>
  <c r="V47" i="47"/>
  <c r="AY47" i="47" s="1"/>
  <c r="D77" i="47"/>
  <c r="D83" i="47"/>
  <c r="V111" i="47"/>
  <c r="AY111" i="47" s="1"/>
  <c r="S26" i="47"/>
  <c r="Q26" i="47"/>
  <c r="BA26" i="47" s="1"/>
  <c r="BB26" i="47" s="1"/>
  <c r="S61" i="47"/>
  <c r="V61" i="47"/>
  <c r="AY61" i="47" s="1"/>
  <c r="AA83" i="47"/>
  <c r="R99" i="47"/>
  <c r="P99" i="47"/>
  <c r="AB127" i="47"/>
  <c r="V90" i="47"/>
  <c r="AY90" i="47" s="1"/>
  <c r="AB93" i="47"/>
  <c r="AA93" i="47"/>
  <c r="L125" i="47"/>
  <c r="W107" i="47"/>
  <c r="Q100" i="47"/>
  <c r="BA100" i="47" s="1"/>
  <c r="D56" i="47"/>
  <c r="A56" i="47"/>
  <c r="U71" i="47"/>
  <c r="S71" i="47"/>
  <c r="AB71" i="47"/>
  <c r="W71" i="47"/>
  <c r="Q71" i="47"/>
  <c r="BA71" i="47" s="1"/>
  <c r="P71" i="47"/>
  <c r="Z71" i="47"/>
  <c r="AZ71" i="47" s="1"/>
  <c r="R71" i="47"/>
  <c r="V71" i="47"/>
  <c r="AY71" i="47" s="1"/>
  <c r="AS115" i="47"/>
  <c r="AF115" i="47" s="1"/>
  <c r="Y115" i="47"/>
  <c r="P115" i="47"/>
  <c r="S115" i="47"/>
  <c r="F113" i="47"/>
  <c r="G113" i="47" s="1"/>
  <c r="AS105" i="47"/>
  <c r="AF105" i="47" s="1"/>
  <c r="Z105" i="47"/>
  <c r="AZ105" i="47" s="1"/>
  <c r="F89" i="47"/>
  <c r="G89" i="47" s="1"/>
  <c r="U89" i="47" s="1"/>
  <c r="AH52" i="47"/>
  <c r="S18" i="47"/>
  <c r="Q47" i="47"/>
  <c r="BA47" i="47" s="1"/>
  <c r="BB47" i="47" s="1"/>
  <c r="Q61" i="47"/>
  <c r="BA61" i="47" s="1"/>
  <c r="L105" i="47"/>
  <c r="M105" i="47"/>
  <c r="AA118" i="47"/>
  <c r="V118" i="47"/>
  <c r="AY118" i="47" s="1"/>
  <c r="Y28" i="47"/>
  <c r="R28" i="47"/>
  <c r="W13" i="47"/>
  <c r="Q67" i="47"/>
  <c r="BA67" i="47" s="1"/>
  <c r="V18" i="47"/>
  <c r="AY18" i="47" s="1"/>
  <c r="BB18" i="47" s="1"/>
  <c r="W68" i="47"/>
  <c r="M126" i="47"/>
  <c r="W42" i="47"/>
  <c r="U127" i="47"/>
  <c r="P107" i="47"/>
  <c r="AA20" i="47"/>
  <c r="U20" i="47"/>
  <c r="Z111" i="47"/>
  <c r="AZ111" i="47" s="1"/>
  <c r="V26" i="47"/>
  <c r="AY26" i="47" s="1"/>
  <c r="Q76" i="47"/>
  <c r="BA76" i="47" s="1"/>
  <c r="AA42" i="47"/>
  <c r="P90" i="47"/>
  <c r="Y93" i="47"/>
  <c r="N125" i="47"/>
  <c r="L90" i="47"/>
  <c r="Z107" i="47"/>
  <c r="AZ107" i="47" s="1"/>
  <c r="S100" i="47"/>
  <c r="U68" i="47"/>
  <c r="Z68" i="47"/>
  <c r="AZ68" i="47" s="1"/>
  <c r="S56" i="47"/>
  <c r="AB97" i="47"/>
  <c r="S97" i="47"/>
  <c r="R97" i="47"/>
  <c r="W97" i="47"/>
  <c r="Z97" i="47"/>
  <c r="AZ97" i="47" s="1"/>
  <c r="AA97" i="47"/>
  <c r="P97" i="47"/>
  <c r="V97" i="47"/>
  <c r="AY97" i="47" s="1"/>
  <c r="N115" i="47"/>
  <c r="L115" i="47"/>
  <c r="M115" i="47"/>
  <c r="M121" i="47"/>
  <c r="L121" i="47"/>
  <c r="N121" i="47"/>
  <c r="M94" i="47"/>
  <c r="L94" i="47"/>
  <c r="N94" i="47"/>
  <c r="N21" i="47"/>
  <c r="L21" i="47"/>
  <c r="M14" i="47"/>
  <c r="L14" i="47"/>
  <c r="N14" i="47"/>
  <c r="AB88" i="47"/>
  <c r="AA88" i="47"/>
  <c r="W88" i="47"/>
  <c r="Q88" i="47"/>
  <c r="BA88" i="47" s="1"/>
  <c r="Z88" i="47"/>
  <c r="AZ88" i="47" s="1"/>
  <c r="Y88" i="47"/>
  <c r="AS88" i="47"/>
  <c r="AF88" i="47" s="1"/>
  <c r="P88" i="47"/>
  <c r="R88" i="47"/>
  <c r="AH51" i="47"/>
  <c r="AH44" i="47"/>
  <c r="L84" i="47"/>
  <c r="N84" i="47"/>
  <c r="R63" i="47"/>
  <c r="Z63" i="47"/>
  <c r="AZ63" i="47" s="1"/>
  <c r="P63" i="47"/>
  <c r="AE63" i="47" a="1"/>
  <c r="AE63" i="47" s="1"/>
  <c r="V63" i="47"/>
  <c r="AY63" i="47" s="1"/>
  <c r="AB63" i="47"/>
  <c r="AH24" i="47"/>
  <c r="F24" i="47"/>
  <c r="G24" i="47" s="1"/>
  <c r="D24" i="47"/>
  <c r="Z20" i="47"/>
  <c r="AZ20" i="47" s="1"/>
  <c r="Z118" i="47"/>
  <c r="AZ118" i="47" s="1"/>
  <c r="S118" i="47"/>
  <c r="R84" i="47"/>
  <c r="Z28" i="47"/>
  <c r="AZ28" i="47" s="1"/>
  <c r="AA28" i="47"/>
  <c r="AH8" i="47"/>
  <c r="R13" i="47"/>
  <c r="Y18" i="47"/>
  <c r="W18" i="47"/>
  <c r="R125" i="47"/>
  <c r="AA68" i="47"/>
  <c r="V126" i="47"/>
  <c r="AY126" i="47" s="1"/>
  <c r="R42" i="47"/>
  <c r="R127" i="47"/>
  <c r="Q107" i="47"/>
  <c r="BA107" i="47" s="1"/>
  <c r="BB107" i="47" s="1"/>
  <c r="V20" i="47"/>
  <c r="AY20" i="47" s="1"/>
  <c r="U32" i="47"/>
  <c r="R111" i="47"/>
  <c r="AA111" i="47"/>
  <c r="P76" i="47"/>
  <c r="Y99" i="47"/>
  <c r="V99" i="47"/>
  <c r="AY99" i="47" s="1"/>
  <c r="BB99" i="47" s="1"/>
  <c r="AE127" i="47" a="1"/>
  <c r="AE127" i="47" s="1"/>
  <c r="R90" i="47"/>
  <c r="AE93" i="47" a="1"/>
  <c r="AE93" i="47" s="1"/>
  <c r="Z93" i="47"/>
  <c r="AZ93" i="47" s="1"/>
  <c r="P125" i="47"/>
  <c r="AS100" i="47"/>
  <c r="AF100" i="47" s="1"/>
  <c r="W56" i="47"/>
  <c r="S41" i="47"/>
  <c r="M84" i="47"/>
  <c r="Z66" i="47"/>
  <c r="AZ66" i="47" s="1"/>
  <c r="P66" i="47"/>
  <c r="W66" i="47"/>
  <c r="U66" i="47"/>
  <c r="V66" i="47"/>
  <c r="AY66" i="47" s="1"/>
  <c r="AS66" i="47"/>
  <c r="AF66" i="47" s="1"/>
  <c r="S66" i="47"/>
  <c r="Q66" i="47"/>
  <c r="BA66" i="47" s="1"/>
  <c r="N35" i="47"/>
  <c r="AB35" i="47"/>
  <c r="AA35" i="47"/>
  <c r="Z35" i="47"/>
  <c r="AZ35" i="47" s="1"/>
  <c r="BB35" i="47" s="1"/>
  <c r="M35" i="47"/>
  <c r="AG35" i="47" s="1"/>
  <c r="Y35" i="47"/>
  <c r="W35" i="47"/>
  <c r="L35" i="47"/>
  <c r="M28" i="47"/>
  <c r="L28" i="47"/>
  <c r="U58" i="47"/>
  <c r="AB58" i="47"/>
  <c r="R58" i="47"/>
  <c r="S58" i="47"/>
  <c r="Z58" i="47"/>
  <c r="AZ58" i="47" s="1"/>
  <c r="AA58" i="47"/>
  <c r="P58" i="47"/>
  <c r="W58" i="47"/>
  <c r="V58" i="47"/>
  <c r="AY58" i="47" s="1"/>
  <c r="S70" i="47"/>
  <c r="V70" i="47"/>
  <c r="AY70" i="47" s="1"/>
  <c r="AE42" i="47" a="1"/>
  <c r="AE42" i="47" s="1"/>
  <c r="U93" i="47"/>
  <c r="S63" i="47"/>
  <c r="L100" i="47"/>
  <c r="N100" i="47"/>
  <c r="L83" i="47"/>
  <c r="N83" i="47"/>
  <c r="M83" i="47"/>
  <c r="F16" i="47"/>
  <c r="G16" i="47" s="1"/>
  <c r="U84" i="47"/>
  <c r="AU20" i="47"/>
  <c r="R118" i="47"/>
  <c r="S84" i="47"/>
  <c r="AB28" i="47"/>
  <c r="AU13" i="47"/>
  <c r="AB18" i="47"/>
  <c r="AU18" i="47"/>
  <c r="N126" i="47"/>
  <c r="V127" i="47"/>
  <c r="AY127" i="47" s="1"/>
  <c r="R107" i="47"/>
  <c r="P47" i="47"/>
  <c r="AE111" i="47" a="1"/>
  <c r="AE111" i="47" s="1"/>
  <c r="S99" i="47"/>
  <c r="P93" i="47"/>
  <c r="N118" i="47"/>
  <c r="Q125" i="47"/>
  <c r="BA125" i="47" s="1"/>
  <c r="BB125" i="47" s="1"/>
  <c r="U100" i="47"/>
  <c r="V98" i="47"/>
  <c r="AY98" i="47" s="1"/>
  <c r="U41" i="47"/>
  <c r="L64" i="47"/>
  <c r="AS117" i="47"/>
  <c r="AF117" i="47" s="1"/>
  <c r="AA117" i="47"/>
  <c r="S117" i="47"/>
  <c r="Q117" i="47"/>
  <c r="BA117" i="47" s="1"/>
  <c r="AB117" i="47"/>
  <c r="Z117" i="47"/>
  <c r="AZ117" i="47" s="1"/>
  <c r="W117" i="47"/>
  <c r="V117" i="47"/>
  <c r="AY117" i="47" s="1"/>
  <c r="M77" i="47"/>
  <c r="N77" i="47"/>
  <c r="M69" i="47"/>
  <c r="N69" i="47"/>
  <c r="L69" i="47"/>
  <c r="M48" i="47"/>
  <c r="N48" i="47"/>
  <c r="M41" i="47"/>
  <c r="AG41" i="47" s="1"/>
  <c r="L41" i="47"/>
  <c r="N41" i="47"/>
  <c r="AA34" i="47"/>
  <c r="L34" i="47"/>
  <c r="Z34" i="47"/>
  <c r="AZ34" i="47" s="1"/>
  <c r="BB34" i="47" s="1"/>
  <c r="N34" i="47"/>
  <c r="AB34" i="47"/>
  <c r="V125" i="47"/>
  <c r="AY125" i="47" s="1"/>
  <c r="Z125" i="47"/>
  <c r="AZ125" i="47" s="1"/>
  <c r="F64" i="47"/>
  <c r="G64" i="47" s="1"/>
  <c r="AG64" i="47"/>
  <c r="P129" i="47"/>
  <c r="AA53" i="47"/>
  <c r="Y38" i="47"/>
  <c r="F4" i="47"/>
  <c r="G4" i="47" s="1"/>
  <c r="AA71" i="47"/>
  <c r="AU63" i="48"/>
  <c r="AA63" i="48"/>
  <c r="W63" i="48"/>
  <c r="Y63" i="48"/>
  <c r="U63" i="48"/>
  <c r="R63" i="48"/>
  <c r="AU11" i="48"/>
  <c r="AA11" i="48"/>
  <c r="Y11" i="48"/>
  <c r="R11" i="48"/>
  <c r="Q11" i="48"/>
  <c r="BA11" i="48" s="1"/>
  <c r="Z11" i="48"/>
  <c r="AZ11" i="48" s="1"/>
  <c r="P11" i="48"/>
  <c r="V11" i="48"/>
  <c r="AY11" i="48" s="1"/>
  <c r="AB11" i="48"/>
  <c r="U11" i="48"/>
  <c r="W11" i="48"/>
  <c r="L54" i="48"/>
  <c r="N54" i="48"/>
  <c r="L14" i="48"/>
  <c r="M14" i="48"/>
  <c r="AG14" i="48" s="1"/>
  <c r="N14" i="48"/>
  <c r="U69" i="48"/>
  <c r="AB69" i="48"/>
  <c r="P69" i="48"/>
  <c r="R69" i="48"/>
  <c r="AA69" i="48"/>
  <c r="W69" i="48"/>
  <c r="AE69" i="48" a="1"/>
  <c r="AE69" i="48" s="1"/>
  <c r="Y69" i="48"/>
  <c r="Q69" i="48"/>
  <c r="BA69" i="48" s="1"/>
  <c r="BB69" i="48" s="1"/>
  <c r="Z69" i="48"/>
  <c r="AZ69" i="48" s="1"/>
  <c r="M123" i="48"/>
  <c r="L123" i="48"/>
  <c r="Y123" i="48"/>
  <c r="V123" i="48"/>
  <c r="AY123" i="48" s="1"/>
  <c r="BB123" i="48" s="1"/>
  <c r="W123" i="48"/>
  <c r="AB123" i="48"/>
  <c r="AA123" i="48"/>
  <c r="U123" i="48"/>
  <c r="N76" i="48"/>
  <c r="M76" i="48"/>
  <c r="L76" i="48"/>
  <c r="L68" i="48"/>
  <c r="N68" i="48"/>
  <c r="M68" i="48"/>
  <c r="L45" i="48"/>
  <c r="N45" i="48"/>
  <c r="AB45" i="48"/>
  <c r="AA45" i="48"/>
  <c r="M45" i="48"/>
  <c r="Z45" i="48"/>
  <c r="AZ45" i="48" s="1"/>
  <c r="W45" i="48"/>
  <c r="Y45" i="48"/>
  <c r="U45" i="48"/>
  <c r="V45" i="48"/>
  <c r="AY45" i="48" s="1"/>
  <c r="L37" i="48"/>
  <c r="N37" i="48"/>
  <c r="M37" i="48"/>
  <c r="L29" i="48"/>
  <c r="AB29" i="48"/>
  <c r="N29" i="48"/>
  <c r="Z29" i="48"/>
  <c r="AZ29" i="48" s="1"/>
  <c r="M29" i="48"/>
  <c r="AG29" i="48" s="1"/>
  <c r="S81" i="48"/>
  <c r="Z81" i="48"/>
  <c r="AZ81" i="48" s="1"/>
  <c r="Q12" i="48"/>
  <c r="BA12" i="48" s="1"/>
  <c r="AU12" i="48"/>
  <c r="W12" i="48"/>
  <c r="U12" i="48"/>
  <c r="V12" i="48"/>
  <c r="AY12" i="48" s="1"/>
  <c r="S12" i="48"/>
  <c r="AB12" i="48"/>
  <c r="P12" i="48"/>
  <c r="S11" i="48"/>
  <c r="L77" i="48"/>
  <c r="N77" i="48"/>
  <c r="M77" i="48"/>
  <c r="M22" i="48"/>
  <c r="N22" i="48"/>
  <c r="M54" i="48"/>
  <c r="AE7" i="48" a="1"/>
  <c r="AE7" i="48" s="1"/>
  <c r="V7" i="48"/>
  <c r="AY7" i="48" s="1"/>
  <c r="Q7" i="48"/>
  <c r="BA7" i="48" s="1"/>
  <c r="BB7" i="48" s="1"/>
  <c r="Z7" i="48"/>
  <c r="AZ7" i="48" s="1"/>
  <c r="N90" i="48"/>
  <c r="L90" i="48"/>
  <c r="M90" i="48"/>
  <c r="L43" i="48"/>
  <c r="AB43" i="48"/>
  <c r="W43" i="48"/>
  <c r="AA43" i="48"/>
  <c r="M43" i="48"/>
  <c r="Y43" i="48"/>
  <c r="Z43" i="48"/>
  <c r="AZ43" i="48" s="1"/>
  <c r="N43" i="48"/>
  <c r="V43" i="48"/>
  <c r="AY43" i="48" s="1"/>
  <c r="U43" i="48"/>
  <c r="M6" i="48"/>
  <c r="L6" i="48"/>
  <c r="U31" i="48"/>
  <c r="P31" i="48"/>
  <c r="AU31" i="48"/>
  <c r="Y31" i="48"/>
  <c r="S31" i="48"/>
  <c r="AB31" i="48"/>
  <c r="R31" i="48"/>
  <c r="AA31" i="48"/>
  <c r="M105" i="48"/>
  <c r="R105" i="48"/>
  <c r="L105" i="48"/>
  <c r="Q105" i="48"/>
  <c r="BA105" i="48" s="1"/>
  <c r="BB105" i="48" s="1"/>
  <c r="P105" i="48"/>
  <c r="N105" i="48"/>
  <c r="V105" i="48"/>
  <c r="AY105" i="48" s="1"/>
  <c r="S69" i="48"/>
  <c r="Y38" i="48"/>
  <c r="S38" i="48"/>
  <c r="S116" i="48"/>
  <c r="AA122" i="48"/>
  <c r="M107" i="48"/>
  <c r="F102" i="48"/>
  <c r="G102" i="48" s="1"/>
  <c r="P102" i="48" s="1"/>
  <c r="M108" i="48"/>
  <c r="M100" i="48"/>
  <c r="N116" i="48"/>
  <c r="R88" i="48"/>
  <c r="N92" i="48"/>
  <c r="M75" i="48"/>
  <c r="AB64" i="48"/>
  <c r="L61" i="48"/>
  <c r="L53" i="48"/>
  <c r="P53" i="48"/>
  <c r="AB27" i="48"/>
  <c r="AB39" i="48"/>
  <c r="AU39" i="48"/>
  <c r="V3" i="48"/>
  <c r="AY3" i="48" s="1"/>
  <c r="V2" i="48"/>
  <c r="AY2" i="48" s="1"/>
  <c r="AA39" i="48"/>
  <c r="S100" i="48"/>
  <c r="W122" i="48"/>
  <c r="AH8" i="48"/>
  <c r="AH47" i="48"/>
  <c r="F54" i="48"/>
  <c r="G54" i="48" s="1"/>
  <c r="F78" i="48"/>
  <c r="G78" i="48" s="1"/>
  <c r="F93" i="48"/>
  <c r="G93" i="48" s="1"/>
  <c r="N97" i="48"/>
  <c r="F109" i="48"/>
  <c r="G109" i="48" s="1"/>
  <c r="AE109" i="48" s="1" a="1"/>
  <c r="AE109" i="48" s="1"/>
  <c r="AD109" i="48" s="1"/>
  <c r="AC109" i="48" s="1"/>
  <c r="P38" i="48"/>
  <c r="U38" i="48"/>
  <c r="U92" i="48"/>
  <c r="Q122" i="48"/>
  <c r="BA122" i="48" s="1"/>
  <c r="L118" i="48"/>
  <c r="N107" i="48"/>
  <c r="L124" i="48"/>
  <c r="V103" i="48"/>
  <c r="AY103" i="48" s="1"/>
  <c r="N100" i="48"/>
  <c r="V100" i="48"/>
  <c r="AY100" i="48" s="1"/>
  <c r="AA88" i="48"/>
  <c r="Y88" i="48"/>
  <c r="M116" i="48"/>
  <c r="AB88" i="48"/>
  <c r="U64" i="48"/>
  <c r="M61" i="48"/>
  <c r="AG61" i="48" s="1"/>
  <c r="R53" i="48"/>
  <c r="AH32" i="48"/>
  <c r="S39" i="48"/>
  <c r="L3" i="48"/>
  <c r="L27" i="48"/>
  <c r="Y122" i="48"/>
  <c r="AH39" i="48"/>
  <c r="F47" i="48"/>
  <c r="G47" i="48" s="1"/>
  <c r="AB47" i="48" s="1"/>
  <c r="L97" i="48"/>
  <c r="Z38" i="48"/>
  <c r="AZ38" i="48" s="1"/>
  <c r="V38" i="48"/>
  <c r="AY38" i="48" s="1"/>
  <c r="Y92" i="48"/>
  <c r="Z122" i="48"/>
  <c r="AZ122" i="48" s="1"/>
  <c r="N118" i="48"/>
  <c r="M124" i="48"/>
  <c r="R85" i="48"/>
  <c r="P85" i="48"/>
  <c r="Q85" i="48"/>
  <c r="BA85" i="48" s="1"/>
  <c r="BB85" i="48" s="1"/>
  <c r="M85" i="48"/>
  <c r="L69" i="48"/>
  <c r="M67" i="48"/>
  <c r="AU64" i="48"/>
  <c r="F55" i="48"/>
  <c r="G55" i="48" s="1"/>
  <c r="P55" i="48" s="1"/>
  <c r="N46" i="48"/>
  <c r="U39" i="48"/>
  <c r="F8" i="48"/>
  <c r="G8" i="48" s="1"/>
  <c r="N27" i="48"/>
  <c r="L24" i="48"/>
  <c r="U122" i="48"/>
  <c r="AH54" i="48"/>
  <c r="F117" i="48"/>
  <c r="G117" i="48" s="1"/>
  <c r="AE117" i="48" s="1" a="1"/>
  <c r="AE117" i="48" s="1"/>
  <c r="F121" i="48"/>
  <c r="G121" i="48" s="1"/>
  <c r="V121" i="48" s="1"/>
  <c r="AY121" i="48" s="1"/>
  <c r="Q30" i="48"/>
  <c r="BA30" i="48" s="1"/>
  <c r="Q38" i="48"/>
  <c r="BA38" i="48" s="1"/>
  <c r="BB38" i="48" s="1"/>
  <c r="AE38" i="48" a="1"/>
  <c r="AE38" i="48" s="1"/>
  <c r="V116" i="48"/>
  <c r="AY116" i="48" s="1"/>
  <c r="Q116" i="48"/>
  <c r="BA116" i="48" s="1"/>
  <c r="BB116" i="48" s="1"/>
  <c r="P122" i="48"/>
  <c r="M129" i="48"/>
  <c r="AS122" i="48"/>
  <c r="AF122" i="48" s="1"/>
  <c r="M69" i="48"/>
  <c r="Q64" i="48"/>
  <c r="BA64" i="48" s="1"/>
  <c r="N67" i="48"/>
  <c r="L46" i="48"/>
  <c r="Q39" i="48"/>
  <c r="BA39" i="48" s="1"/>
  <c r="BB39" i="48" s="1"/>
  <c r="U27" i="48"/>
  <c r="V39" i="48"/>
  <c r="AY39" i="48" s="1"/>
  <c r="Y27" i="48"/>
  <c r="N3" i="48"/>
  <c r="M103" i="48"/>
  <c r="L84" i="48"/>
  <c r="F16" i="48"/>
  <c r="G16" i="48" s="1"/>
  <c r="R16" i="48" s="1"/>
  <c r="F115" i="48"/>
  <c r="G115" i="48" s="1"/>
  <c r="F89" i="48"/>
  <c r="G89" i="48" s="1"/>
  <c r="R89" i="48" s="1"/>
  <c r="AA38" i="48"/>
  <c r="W38" i="48"/>
  <c r="N103" i="48"/>
  <c r="N129" i="48"/>
  <c r="W108" i="48"/>
  <c r="L122" i="48"/>
  <c r="V88" i="48"/>
  <c r="AY88" i="48" s="1"/>
  <c r="S85" i="48"/>
  <c r="N85" i="48"/>
  <c r="N69" i="48"/>
  <c r="S64" i="48"/>
  <c r="Q53" i="48"/>
  <c r="BA53" i="48" s="1"/>
  <c r="BB53" i="48" s="1"/>
  <c r="N53" i="48"/>
  <c r="V53" i="48"/>
  <c r="AY53" i="48" s="1"/>
  <c r="W27" i="48"/>
  <c r="AH16" i="48"/>
  <c r="AE39" i="48" a="1"/>
  <c r="AE39" i="48" s="1"/>
  <c r="AH9" i="48"/>
  <c r="M27" i="48"/>
  <c r="AG27" i="48" s="1"/>
  <c r="N84" i="48"/>
  <c r="Q88" i="48"/>
  <c r="BA88" i="48" s="1"/>
  <c r="BB88" i="48" s="1"/>
  <c r="F125" i="48"/>
  <c r="G125" i="48" s="1"/>
  <c r="V85" i="48"/>
  <c r="AY85" i="48" s="1"/>
  <c r="W95" i="48"/>
  <c r="AH55" i="48"/>
  <c r="F32" i="48"/>
  <c r="G32" i="48" s="1"/>
  <c r="AU32" i="48" s="1"/>
  <c r="F24" i="48"/>
  <c r="G24" i="48" s="1"/>
  <c r="U24" i="48" s="1"/>
  <c r="Q15" i="48"/>
  <c r="BA15" i="48" s="1"/>
  <c r="F9" i="48"/>
  <c r="G9" i="48" s="1"/>
  <c r="AE120" i="48" a="1"/>
  <c r="AE120" i="48" s="1"/>
  <c r="Y120" i="48"/>
  <c r="V120" i="48"/>
  <c r="AY120" i="48" s="1"/>
  <c r="U120" i="48"/>
  <c r="S120" i="48"/>
  <c r="Q120" i="48"/>
  <c r="BA120" i="48" s="1"/>
  <c r="BB120" i="48" s="1"/>
  <c r="R120" i="48"/>
  <c r="AA120" i="48"/>
  <c r="W120" i="48"/>
  <c r="Z120" i="48"/>
  <c r="AZ120" i="48" s="1"/>
  <c r="V20" i="48"/>
  <c r="AY20" i="48" s="1"/>
  <c r="U20" i="48"/>
  <c r="AB20" i="48"/>
  <c r="R20" i="48"/>
  <c r="Q20" i="48"/>
  <c r="BA20" i="48" s="1"/>
  <c r="BB20" i="48" s="1"/>
  <c r="S20" i="48"/>
  <c r="P20" i="48"/>
  <c r="AU20" i="48"/>
  <c r="Y20" i="48"/>
  <c r="AE20" i="48" a="1"/>
  <c r="AE20" i="48" s="1"/>
  <c r="W20" i="48"/>
  <c r="AS92" i="48"/>
  <c r="AF92" i="48" s="1"/>
  <c r="V92" i="48"/>
  <c r="AY92" i="48" s="1"/>
  <c r="Q92" i="48"/>
  <c r="BA92" i="48" s="1"/>
  <c r="W92" i="48"/>
  <c r="Z92" i="48"/>
  <c r="AZ92" i="48" s="1"/>
  <c r="S92" i="48"/>
  <c r="AA92" i="48"/>
  <c r="R92" i="48"/>
  <c r="Q37" i="48"/>
  <c r="BA37" i="48" s="1"/>
  <c r="Z37" i="48"/>
  <c r="AZ37" i="48" s="1"/>
  <c r="U37" i="48"/>
  <c r="P37" i="48"/>
  <c r="AB37" i="48"/>
  <c r="W37" i="48"/>
  <c r="AU37" i="48"/>
  <c r="AE37" i="48" a="1"/>
  <c r="AE37" i="48" s="1"/>
  <c r="AA37" i="48"/>
  <c r="Z20" i="48"/>
  <c r="AZ20" i="48" s="1"/>
  <c r="V37" i="48"/>
  <c r="AY37" i="48" s="1"/>
  <c r="M96" i="48"/>
  <c r="L96" i="48"/>
  <c r="N96" i="48"/>
  <c r="V89" i="48"/>
  <c r="AY89" i="48" s="1"/>
  <c r="P89" i="48"/>
  <c r="N89" i="48"/>
  <c r="Q89" i="48"/>
  <c r="BA89" i="48" s="1"/>
  <c r="BB89" i="48" s="1"/>
  <c r="M89" i="48"/>
  <c r="Y65" i="48"/>
  <c r="W65" i="48"/>
  <c r="AA20" i="48"/>
  <c r="Y37" i="48"/>
  <c r="S32" i="48"/>
  <c r="U32" i="48"/>
  <c r="AB7" i="48"/>
  <c r="AU7" i="48"/>
  <c r="R7" i="48"/>
  <c r="W7" i="48"/>
  <c r="AA7" i="48"/>
  <c r="Y7" i="48"/>
  <c r="U7" i="48"/>
  <c r="P7" i="48"/>
  <c r="S7" i="48"/>
  <c r="P120" i="48"/>
  <c r="R37" i="48"/>
  <c r="U10" i="48"/>
  <c r="W10" i="48"/>
  <c r="S10" i="48"/>
  <c r="Z10" i="48"/>
  <c r="AZ10" i="48" s="1"/>
  <c r="R10" i="48"/>
  <c r="AB10" i="48"/>
  <c r="Y10" i="48"/>
  <c r="AA10" i="48"/>
  <c r="V10" i="48"/>
  <c r="AY10" i="48" s="1"/>
  <c r="P10" i="48"/>
  <c r="AB120" i="48"/>
  <c r="S37" i="48"/>
  <c r="AU30" i="48"/>
  <c r="V30" i="48"/>
  <c r="AY30" i="48" s="1"/>
  <c r="S30" i="48"/>
  <c r="Y30" i="48"/>
  <c r="AB30" i="48"/>
  <c r="AA30" i="48"/>
  <c r="W30" i="48"/>
  <c r="Z30" i="48"/>
  <c r="AZ30" i="48" s="1"/>
  <c r="U30" i="48"/>
  <c r="P30" i="48"/>
  <c r="M112" i="48"/>
  <c r="P119" i="48"/>
  <c r="N4" i="48"/>
  <c r="M4" i="48"/>
  <c r="L4" i="48"/>
  <c r="N2" i="48"/>
  <c r="L2" i="48"/>
  <c r="Q2" i="48"/>
  <c r="BA2" i="48" s="1"/>
  <c r="BB2" i="48" s="1"/>
  <c r="P2" i="48"/>
  <c r="S2" i="48"/>
  <c r="AX94" i="48"/>
  <c r="F94" i="48"/>
  <c r="G94" i="48" s="1"/>
  <c r="AX71" i="48"/>
  <c r="F71" i="48"/>
  <c r="G71" i="48" s="1"/>
  <c r="AX63" i="48"/>
  <c r="AH63" i="48"/>
  <c r="AX40" i="48"/>
  <c r="F40" i="48"/>
  <c r="G40" i="48" s="1"/>
  <c r="AH40" i="48"/>
  <c r="AX33" i="48"/>
  <c r="F33" i="48"/>
  <c r="G33" i="48" s="1"/>
  <c r="AX25" i="48"/>
  <c r="F25" i="48"/>
  <c r="G25" i="48" s="1"/>
  <c r="AX17" i="48"/>
  <c r="F17" i="48"/>
  <c r="G17" i="48" s="1"/>
  <c r="AE17" i="48" s="1" a="1"/>
  <c r="AE17" i="48" s="1"/>
  <c r="AD17" i="48" s="1"/>
  <c r="AC17" i="48" s="1"/>
  <c r="AH17" i="48"/>
  <c r="Z105" i="48"/>
  <c r="AZ105" i="48" s="1"/>
  <c r="Q119" i="48"/>
  <c r="BA119" i="48" s="1"/>
  <c r="BB119" i="48" s="1"/>
  <c r="AA16" i="48"/>
  <c r="N30" i="48"/>
  <c r="M30" i="48"/>
  <c r="AG30" i="48" s="1"/>
  <c r="M47" i="48"/>
  <c r="AG47" i="48" s="1"/>
  <c r="N47" i="48"/>
  <c r="M91" i="48"/>
  <c r="N91" i="48"/>
  <c r="L13" i="48"/>
  <c r="M13" i="48"/>
  <c r="M5" i="48"/>
  <c r="N5" i="48"/>
  <c r="AB3" i="48"/>
  <c r="S3" i="48"/>
  <c r="P3" i="48"/>
  <c r="Q3" i="48"/>
  <c r="BA3" i="48" s="1"/>
  <c r="BB3" i="48" s="1"/>
  <c r="S36" i="48"/>
  <c r="N28" i="48"/>
  <c r="M28" i="48"/>
  <c r="V119" i="48"/>
  <c r="AY119" i="48" s="1"/>
  <c r="P15" i="48"/>
  <c r="N121" i="48"/>
  <c r="P21" i="48"/>
  <c r="S21" i="48"/>
  <c r="P29" i="48"/>
  <c r="Y29" i="48"/>
  <c r="U29" i="48"/>
  <c r="AA29" i="48"/>
  <c r="AU29" i="48"/>
  <c r="V29" i="48"/>
  <c r="AY29" i="48" s="1"/>
  <c r="BB29" i="48" s="1"/>
  <c r="Z53" i="48"/>
  <c r="AZ53" i="48" s="1"/>
  <c r="AA53" i="48"/>
  <c r="AU53" i="48"/>
  <c r="W53" i="48"/>
  <c r="AB53" i="48"/>
  <c r="AE53" i="48" a="1"/>
  <c r="AE53" i="48" s="1"/>
  <c r="R100" i="48"/>
  <c r="L74" i="48"/>
  <c r="M74" i="48"/>
  <c r="M51" i="48"/>
  <c r="N51" i="48"/>
  <c r="AX107" i="48"/>
  <c r="F107" i="48"/>
  <c r="G107" i="48" s="1"/>
  <c r="AE107" i="48" s="1" a="1"/>
  <c r="AE107" i="48" s="1"/>
  <c r="AD107" i="48" s="1"/>
  <c r="AC107" i="48" s="1"/>
  <c r="AX91" i="48"/>
  <c r="F91" i="48"/>
  <c r="G91" i="48" s="1"/>
  <c r="AE91" i="48" s="1" a="1"/>
  <c r="AE91" i="48" s="1"/>
  <c r="AD91" i="48" s="1"/>
  <c r="AC91" i="48" s="1"/>
  <c r="AX76" i="48"/>
  <c r="F76" i="48"/>
  <c r="G76" i="48" s="1"/>
  <c r="AE76" i="48" s="1" a="1"/>
  <c r="AE76" i="48" s="1"/>
  <c r="AD76" i="48" s="1"/>
  <c r="AC76" i="48" s="1"/>
  <c r="AX60" i="48"/>
  <c r="F60" i="48"/>
  <c r="G60" i="48" s="1"/>
  <c r="AX37" i="48"/>
  <c r="AH37" i="48"/>
  <c r="AX22" i="48"/>
  <c r="AH22" i="48"/>
  <c r="F22" i="48"/>
  <c r="G22" i="48" s="1"/>
  <c r="AX14" i="48"/>
  <c r="F14" i="48"/>
  <c r="G14" i="48" s="1"/>
  <c r="AX6" i="48"/>
  <c r="AH6" i="48"/>
  <c r="F6" i="48"/>
  <c r="G6" i="48" s="1"/>
  <c r="M10" i="48"/>
  <c r="AG10" i="48" s="1"/>
  <c r="L10" i="48"/>
  <c r="Y105" i="48"/>
  <c r="AB105" i="48"/>
  <c r="P63" i="48"/>
  <c r="Z34" i="48"/>
  <c r="AZ34" i="48" s="1"/>
  <c r="V34" i="48"/>
  <c r="AY34" i="48" s="1"/>
  <c r="AB81" i="48"/>
  <c r="S111" i="48"/>
  <c r="AA119" i="48"/>
  <c r="U119" i="48"/>
  <c r="AA15" i="48"/>
  <c r="L15" i="48"/>
  <c r="M15" i="48"/>
  <c r="N40" i="48"/>
  <c r="L40" i="48"/>
  <c r="U88" i="48"/>
  <c r="AE88" i="48" a="1"/>
  <c r="AE88" i="48" s="1"/>
  <c r="N111" i="48"/>
  <c r="M111" i="48"/>
  <c r="L111" i="48"/>
  <c r="N25" i="48"/>
  <c r="M25" i="48"/>
  <c r="M17" i="48"/>
  <c r="AG17" i="48" s="1"/>
  <c r="L17" i="48"/>
  <c r="N9" i="48"/>
  <c r="L9" i="48"/>
  <c r="S105" i="48"/>
  <c r="Z63" i="48"/>
  <c r="AZ63" i="48" s="1"/>
  <c r="AB63" i="48"/>
  <c r="Q34" i="48"/>
  <c r="BA34" i="48" s="1"/>
  <c r="BB34" i="48" s="1"/>
  <c r="N112" i="48"/>
  <c r="AB119" i="48"/>
  <c r="W119" i="48"/>
  <c r="M81" i="48"/>
  <c r="R15" i="48"/>
  <c r="M24" i="48"/>
  <c r="L113" i="48"/>
  <c r="M113" i="48"/>
  <c r="M79" i="48"/>
  <c r="N79" i="48"/>
  <c r="N56" i="48"/>
  <c r="R56" i="48"/>
  <c r="S56" i="48"/>
  <c r="N32" i="48"/>
  <c r="L32" i="48"/>
  <c r="L16" i="48"/>
  <c r="N16" i="48"/>
  <c r="P5" i="48"/>
  <c r="W15" i="48"/>
  <c r="Z15" i="48"/>
  <c r="AZ15" i="48" s="1"/>
  <c r="Y15" i="48"/>
  <c r="V15" i="48"/>
  <c r="AY15" i="48" s="1"/>
  <c r="AU15" i="48"/>
  <c r="V111" i="48"/>
  <c r="AY111" i="48" s="1"/>
  <c r="N104" i="48"/>
  <c r="L104" i="48"/>
  <c r="M104" i="48"/>
  <c r="AE105" i="48" a="1"/>
  <c r="AE105" i="48" s="1"/>
  <c r="Q63" i="48"/>
  <c r="BA63" i="48" s="1"/>
  <c r="AA34" i="48"/>
  <c r="Y111" i="48"/>
  <c r="L112" i="48"/>
  <c r="AE119" i="48" a="1"/>
  <c r="AE119" i="48" s="1"/>
  <c r="N81" i="48"/>
  <c r="U15" i="48"/>
  <c r="AE5" i="48" a="1"/>
  <c r="AE5" i="48" s="1"/>
  <c r="AA23" i="48"/>
  <c r="V23" i="48"/>
  <c r="AY23" i="48" s="1"/>
  <c r="Y23" i="48"/>
  <c r="U23" i="48"/>
  <c r="W23" i="48"/>
  <c r="M49" i="48"/>
  <c r="N49" i="48"/>
  <c r="L49" i="48"/>
  <c r="L95" i="48"/>
  <c r="M95" i="48"/>
  <c r="F99" i="48"/>
  <c r="G99" i="48" s="1"/>
  <c r="P39" i="48"/>
  <c r="R39" i="48"/>
  <c r="M39" i="48"/>
  <c r="L39" i="48"/>
  <c r="F4" i="48"/>
  <c r="G4" i="48" s="1"/>
  <c r="F28" i="48"/>
  <c r="G28" i="48" s="1"/>
  <c r="F51" i="48"/>
  <c r="G51" i="48" s="1"/>
  <c r="F58" i="48"/>
  <c r="G58" i="48" s="1"/>
  <c r="F66" i="48"/>
  <c r="G66" i="48" s="1"/>
  <c r="F97" i="48"/>
  <c r="G97" i="48" s="1"/>
  <c r="AE97" i="48" s="1" a="1"/>
  <c r="AE97" i="48" s="1"/>
  <c r="AD97" i="48" s="1"/>
  <c r="AC97" i="48" s="1"/>
  <c r="AH58" i="48"/>
  <c r="AG66" i="48"/>
  <c r="F83" i="48"/>
  <c r="G83" i="48" s="1"/>
  <c r="P83" i="48" s="1"/>
  <c r="L23" i="48"/>
  <c r="L57" i="48"/>
  <c r="F113" i="48"/>
  <c r="G113" i="48" s="1"/>
  <c r="AH4" i="48"/>
  <c r="AH5" i="48"/>
  <c r="F13" i="48"/>
  <c r="G13" i="48" s="1"/>
  <c r="M23" i="48"/>
  <c r="AH50" i="48"/>
  <c r="F59" i="48"/>
  <c r="G59" i="48" s="1"/>
  <c r="AE59" i="48" s="1" a="1"/>
  <c r="AE59" i="48" s="1"/>
  <c r="AD59" i="48" s="1"/>
  <c r="AC59" i="48" s="1"/>
  <c r="F67" i="48"/>
  <c r="G67" i="48" s="1"/>
  <c r="Y67" i="48" s="1"/>
  <c r="F75" i="48"/>
  <c r="G75" i="48" s="1"/>
  <c r="M110" i="48"/>
  <c r="F127" i="48"/>
  <c r="G127" i="48" s="1"/>
  <c r="Z127" i="48" s="1"/>
  <c r="AZ127" i="48" s="1"/>
  <c r="AH20" i="48"/>
  <c r="AH36" i="48"/>
  <c r="AG59" i="48"/>
  <c r="AG44" i="48"/>
  <c r="D54" i="46"/>
  <c r="AW54" i="46" s="1"/>
  <c r="A61" i="46"/>
  <c r="A31" i="46"/>
  <c r="D65" i="46"/>
  <c r="AW65" i="46" s="1"/>
  <c r="A32" i="46"/>
  <c r="D21" i="46"/>
  <c r="A19" i="46"/>
  <c r="A20" i="46"/>
  <c r="A63" i="46"/>
  <c r="A28" i="46"/>
  <c r="A26" i="46"/>
  <c r="A18" i="46"/>
  <c r="A50" i="46"/>
  <c r="A62" i="46"/>
  <c r="A33" i="46"/>
  <c r="D51" i="46"/>
  <c r="AW51" i="46" s="1"/>
  <c r="AE32" i="59" a="1"/>
  <c r="AE32" i="59" s="1"/>
  <c r="AA32" i="59"/>
  <c r="U32" i="59"/>
  <c r="AU32" i="59"/>
  <c r="AV129" i="59" s="1"/>
  <c r="Z32" i="59"/>
  <c r="AZ32" i="59" s="1"/>
  <c r="Q32" i="59"/>
  <c r="BA32" i="59" s="1"/>
  <c r="BB32" i="59" s="1"/>
  <c r="P32" i="59"/>
  <c r="R32" i="59"/>
  <c r="S32" i="59"/>
  <c r="W32" i="59"/>
  <c r="AB32" i="59"/>
  <c r="Y32" i="59"/>
  <c r="V32" i="59"/>
  <c r="AY32" i="59" s="1"/>
  <c r="Z24" i="59"/>
  <c r="AZ24" i="59" s="1"/>
  <c r="U24" i="59"/>
  <c r="Y24" i="59"/>
  <c r="S24" i="59"/>
  <c r="W24" i="59"/>
  <c r="V24" i="59"/>
  <c r="AY24" i="59" s="1"/>
  <c r="Q24" i="59"/>
  <c r="BA24" i="59" s="1"/>
  <c r="P24" i="59"/>
  <c r="R24" i="59"/>
  <c r="AA24" i="59"/>
  <c r="AU24" i="59"/>
  <c r="AB24" i="59"/>
  <c r="Z48" i="59"/>
  <c r="AZ48" i="59" s="1"/>
  <c r="P48" i="59"/>
  <c r="AU48" i="59"/>
  <c r="AV10" i="59" s="1"/>
  <c r="R48" i="59"/>
  <c r="Q48" i="59"/>
  <c r="BA48" i="59" s="1"/>
  <c r="BB48" i="59" s="1"/>
  <c r="AA48" i="59"/>
  <c r="V48" i="59"/>
  <c r="AY48" i="59" s="1"/>
  <c r="AB48" i="59"/>
  <c r="W48" i="59"/>
  <c r="U48" i="59"/>
  <c r="Y48" i="59"/>
  <c r="S48" i="59"/>
  <c r="AE48" i="59" a="1"/>
  <c r="AE48" i="59" s="1"/>
  <c r="AA56" i="59"/>
  <c r="W56" i="59"/>
  <c r="Q56" i="59"/>
  <c r="BA56" i="59" s="1"/>
  <c r="Z56" i="59"/>
  <c r="AZ56" i="59" s="1"/>
  <c r="R56" i="59"/>
  <c r="AU56" i="59"/>
  <c r="S56" i="59"/>
  <c r="Y56" i="59"/>
  <c r="AB56" i="59"/>
  <c r="U56" i="59"/>
  <c r="V56" i="59"/>
  <c r="AY56" i="59" s="1"/>
  <c r="P56" i="59"/>
  <c r="W21" i="59"/>
  <c r="V21" i="59"/>
  <c r="AY21" i="59" s="1"/>
  <c r="P21" i="59"/>
  <c r="Y21" i="59"/>
  <c r="U29" i="59"/>
  <c r="Y29" i="59"/>
  <c r="Z29" i="59"/>
  <c r="AZ29" i="59" s="1"/>
  <c r="Q29" i="59"/>
  <c r="BA29" i="59" s="1"/>
  <c r="BB29" i="59" s="1"/>
  <c r="AE29" i="59" a="1"/>
  <c r="AE29" i="59" s="1"/>
  <c r="AU29" i="59"/>
  <c r="AB29" i="59"/>
  <c r="AA29" i="59"/>
  <c r="S29" i="59"/>
  <c r="W29" i="59"/>
  <c r="P29" i="59"/>
  <c r="R29" i="59"/>
  <c r="V29" i="59"/>
  <c r="AY29" i="59" s="1"/>
  <c r="W13" i="59"/>
  <c r="S13" i="59"/>
  <c r="Q13" i="59"/>
  <c r="BA13" i="59" s="1"/>
  <c r="BB13" i="59" s="1"/>
  <c r="AE13" i="59" a="1"/>
  <c r="AE13" i="59" s="1"/>
  <c r="AU13" i="59"/>
  <c r="Y13" i="59"/>
  <c r="AB13" i="59"/>
  <c r="AA13" i="59"/>
  <c r="P13" i="59"/>
  <c r="R13" i="59"/>
  <c r="V13" i="59"/>
  <c r="AY13" i="59" s="1"/>
  <c r="U13" i="59"/>
  <c r="Z13" i="59"/>
  <c r="AZ13" i="59" s="1"/>
  <c r="V64" i="58"/>
  <c r="AY64" i="58" s="1"/>
  <c r="Z64" i="58"/>
  <c r="AZ64" i="58" s="1"/>
  <c r="Y9" i="59"/>
  <c r="V9" i="59"/>
  <c r="AY9" i="59" s="1"/>
  <c r="R9" i="59"/>
  <c r="AB119" i="31"/>
  <c r="S119" i="31"/>
  <c r="R119" i="31"/>
  <c r="Z119" i="31"/>
  <c r="AZ119" i="31" s="1"/>
  <c r="AA119" i="31"/>
  <c r="AS119" i="31"/>
  <c r="AF119" i="31" s="1"/>
  <c r="Q119" i="31"/>
  <c r="BA119" i="31" s="1"/>
  <c r="Y119" i="31"/>
  <c r="W119" i="31"/>
  <c r="U119" i="31"/>
  <c r="V119" i="31"/>
  <c r="AY119" i="31" s="1"/>
  <c r="P119" i="31"/>
  <c r="Z68" i="59"/>
  <c r="AZ68" i="59" s="1"/>
  <c r="V68" i="59"/>
  <c r="AY68" i="59" s="1"/>
  <c r="V34" i="59"/>
  <c r="AY34" i="59" s="1"/>
  <c r="R69" i="59"/>
  <c r="AE58" i="59" a="1"/>
  <c r="AE58" i="59" s="1"/>
  <c r="AA55" i="59"/>
  <c r="U55" i="59"/>
  <c r="R19" i="59"/>
  <c r="AA9" i="59"/>
  <c r="P68" i="59"/>
  <c r="Q69" i="59"/>
  <c r="BA69" i="59" s="1"/>
  <c r="Z9" i="59"/>
  <c r="AZ9" i="59" s="1"/>
  <c r="AU34" i="59"/>
  <c r="AU61" i="32"/>
  <c r="AV30" i="32" s="1"/>
  <c r="R61" i="32"/>
  <c r="V61" i="32"/>
  <c r="AY61" i="32" s="1"/>
  <c r="P61" i="32"/>
  <c r="U61" i="32"/>
  <c r="Y61" i="32"/>
  <c r="W61" i="32"/>
  <c r="AB61" i="32"/>
  <c r="Z61" i="32"/>
  <c r="AZ61" i="32" s="1"/>
  <c r="Q61" i="32"/>
  <c r="BA61" i="32" s="1"/>
  <c r="V60" i="43"/>
  <c r="AY60" i="43" s="1"/>
  <c r="R60" i="43"/>
  <c r="Z60" i="43"/>
  <c r="AZ60" i="43" s="1"/>
  <c r="AE60" i="43" a="1"/>
  <c r="AE60" i="43" s="1"/>
  <c r="U60" i="43"/>
  <c r="Y60" i="43"/>
  <c r="AA60" i="43"/>
  <c r="AU60" i="43"/>
  <c r="AV61" i="43" s="1"/>
  <c r="W60" i="43"/>
  <c r="Q60" i="43"/>
  <c r="BA60" i="43" s="1"/>
  <c r="BB60" i="43" s="1"/>
  <c r="P60" i="43"/>
  <c r="S60" i="43"/>
  <c r="AB60" i="43"/>
  <c r="Z13" i="43"/>
  <c r="AZ13" i="43" s="1"/>
  <c r="V13" i="43"/>
  <c r="AY13" i="43" s="1"/>
  <c r="W13" i="43"/>
  <c r="P13" i="43"/>
  <c r="AU13" i="43"/>
  <c r="Y13" i="43"/>
  <c r="U13" i="43"/>
  <c r="AB13" i="43"/>
  <c r="AE13" i="43" a="1"/>
  <c r="AE13" i="43" s="1"/>
  <c r="R13" i="43"/>
  <c r="AA13" i="43"/>
  <c r="Q13" i="43"/>
  <c r="BA13" i="43" s="1"/>
  <c r="BB13" i="43" s="1"/>
  <c r="V29" i="43"/>
  <c r="AY29" i="43" s="1"/>
  <c r="AB29" i="43"/>
  <c r="P29" i="43"/>
  <c r="Y29" i="43"/>
  <c r="AE29" i="43" a="1"/>
  <c r="AE29" i="43" s="1"/>
  <c r="W29" i="43"/>
  <c r="U29" i="43"/>
  <c r="S29" i="43"/>
  <c r="AU29" i="43"/>
  <c r="R29" i="43"/>
  <c r="Q29" i="43"/>
  <c r="BA29" i="43" s="1"/>
  <c r="BB29" i="43" s="1"/>
  <c r="Z29" i="43"/>
  <c r="AZ29" i="43" s="1"/>
  <c r="AU58" i="59"/>
  <c r="R68" i="59"/>
  <c r="Z35" i="59"/>
  <c r="AZ35" i="59" s="1"/>
  <c r="AA34" i="59"/>
  <c r="W34" i="59"/>
  <c r="P69" i="59"/>
  <c r="AS69" i="59"/>
  <c r="AF69" i="59" s="1"/>
  <c r="AA5" i="59"/>
  <c r="Y58" i="59"/>
  <c r="Z58" i="59"/>
  <c r="AZ58" i="59" s="1"/>
  <c r="Y55" i="59"/>
  <c r="Q55" i="59"/>
  <c r="BA55" i="59" s="1"/>
  <c r="S9" i="59"/>
  <c r="AB62" i="32"/>
  <c r="V62" i="32"/>
  <c r="AY62" i="32" s="1"/>
  <c r="R62" i="32"/>
  <c r="Z62" i="32"/>
  <c r="AZ62" i="32" s="1"/>
  <c r="AU62" i="32"/>
  <c r="W62" i="32"/>
  <c r="Y62" i="32"/>
  <c r="Q62" i="32"/>
  <c r="BA62" i="32" s="1"/>
  <c r="U62" i="32"/>
  <c r="S62" i="32"/>
  <c r="Z59" i="42"/>
  <c r="AZ59" i="42" s="1"/>
  <c r="W59" i="42"/>
  <c r="V59" i="42"/>
  <c r="AY59" i="42" s="1"/>
  <c r="AB59" i="42"/>
  <c r="R59" i="42"/>
  <c r="S59" i="42"/>
  <c r="Q59" i="42"/>
  <c r="BA59" i="42" s="1"/>
  <c r="AU59" i="42"/>
  <c r="AV10" i="42" s="1"/>
  <c r="U59" i="42"/>
  <c r="AA59" i="42"/>
  <c r="AE32" i="28" a="1"/>
  <c r="AE32" i="28" s="1"/>
  <c r="Q32" i="28"/>
  <c r="BA32" i="28" s="1"/>
  <c r="BB32" i="28" s="1"/>
  <c r="Y32" i="28"/>
  <c r="S32" i="28"/>
  <c r="V32" i="28"/>
  <c r="AY32" i="28" s="1"/>
  <c r="AB32" i="28"/>
  <c r="P32" i="28"/>
  <c r="U69" i="59"/>
  <c r="V69" i="59"/>
  <c r="AY69" i="59" s="1"/>
  <c r="W68" i="59"/>
  <c r="AS68" i="59"/>
  <c r="AF68" i="59" s="1"/>
  <c r="Y34" i="59"/>
  <c r="W9" i="59"/>
  <c r="S38" i="41"/>
  <c r="P38" i="41"/>
  <c r="AU38" i="41"/>
  <c r="U38" i="41"/>
  <c r="AA38" i="41"/>
  <c r="W38" i="41"/>
  <c r="Q38" i="41"/>
  <c r="BA38" i="41" s="1"/>
  <c r="Z38" i="41"/>
  <c r="AZ38" i="41" s="1"/>
  <c r="R38" i="41"/>
  <c r="Y38" i="41"/>
  <c r="AB38" i="41"/>
  <c r="V38" i="41"/>
  <c r="AY38" i="41" s="1"/>
  <c r="AA33" i="45"/>
  <c r="AE33" i="45" a="1"/>
  <c r="AE33" i="45" s="1"/>
  <c r="V33" i="45"/>
  <c r="AY33" i="45" s="1"/>
  <c r="Q33" i="45"/>
  <c r="BA33" i="45" s="1"/>
  <c r="BB33" i="45" s="1"/>
  <c r="Z33" i="45"/>
  <c r="AZ33" i="45" s="1"/>
  <c r="P33" i="45"/>
  <c r="W33" i="45"/>
  <c r="AB33" i="45"/>
  <c r="Y33" i="45"/>
  <c r="AU33" i="45"/>
  <c r="S33" i="45"/>
  <c r="U33" i="45"/>
  <c r="R33" i="45"/>
  <c r="Q5" i="47"/>
  <c r="BA5" i="47" s="1"/>
  <c r="Y5" i="47"/>
  <c r="AA5" i="47"/>
  <c r="V5" i="47"/>
  <c r="AY5" i="47" s="1"/>
  <c r="BB5" i="47" s="1"/>
  <c r="AU5" i="47"/>
  <c r="AB5" i="47"/>
  <c r="U5" i="47"/>
  <c r="R5" i="47"/>
  <c r="W5" i="47"/>
  <c r="Z5" i="47"/>
  <c r="AZ5" i="47" s="1"/>
  <c r="S5" i="47"/>
  <c r="D20" i="47"/>
  <c r="A20" i="47"/>
  <c r="R34" i="59"/>
  <c r="P19" i="59"/>
  <c r="AA58" i="59"/>
  <c r="Z69" i="59"/>
  <c r="AZ69" i="59" s="1"/>
  <c r="AB58" i="59"/>
  <c r="AB55" i="59"/>
  <c r="AB9" i="59"/>
  <c r="AU55" i="59"/>
  <c r="U63" i="28"/>
  <c r="S63" i="28"/>
  <c r="AE63" i="28" a="1"/>
  <c r="AE63" i="28" s="1"/>
  <c r="V63" i="28"/>
  <c r="AY63" i="28" s="1"/>
  <c r="Q63" i="28"/>
  <c r="BA63" i="28" s="1"/>
  <c r="BB63" i="28" s="1"/>
  <c r="P63" i="28"/>
  <c r="AA63" i="28"/>
  <c r="Y63" i="28"/>
  <c r="AS110" i="32"/>
  <c r="AF110" i="32" s="1"/>
  <c r="AB110" i="32"/>
  <c r="Q110" i="32"/>
  <c r="BA110" i="32" s="1"/>
  <c r="S110" i="32"/>
  <c r="Z34" i="35"/>
  <c r="AZ34" i="35" s="1"/>
  <c r="U34" i="35"/>
  <c r="P34" i="35"/>
  <c r="AB34" i="35"/>
  <c r="AU34" i="35"/>
  <c r="R34" i="35"/>
  <c r="AA34" i="35"/>
  <c r="Q34" i="35"/>
  <c r="BA34" i="35" s="1"/>
  <c r="Y34" i="35"/>
  <c r="V34" i="35"/>
  <c r="AY34" i="35" s="1"/>
  <c r="AE65" i="35" a="1"/>
  <c r="AE65" i="35" s="1"/>
  <c r="U65" i="35"/>
  <c r="V65" i="35"/>
  <c r="AY65" i="35" s="1"/>
  <c r="Y65" i="35"/>
  <c r="AA65" i="35"/>
  <c r="S65" i="35"/>
  <c r="Z65" i="35"/>
  <c r="AZ65" i="35" s="1"/>
  <c r="P65" i="35"/>
  <c r="Q65" i="35"/>
  <c r="BA65" i="35" s="1"/>
  <c r="BB65" i="35" s="1"/>
  <c r="R65" i="35"/>
  <c r="U9" i="59"/>
  <c r="AB69" i="59"/>
  <c r="W69" i="59"/>
  <c r="V58" i="59"/>
  <c r="AY58" i="59" s="1"/>
  <c r="AB68" i="59"/>
  <c r="Q68" i="59"/>
  <c r="BA68" i="59" s="1"/>
  <c r="U34" i="59"/>
  <c r="Y69" i="59"/>
  <c r="R58" i="59"/>
  <c r="U68" i="59"/>
  <c r="S35" i="59"/>
  <c r="Z5" i="59"/>
  <c r="AZ5" i="59" s="1"/>
  <c r="V18" i="59"/>
  <c r="AY18" i="59" s="1"/>
  <c r="Q9" i="59"/>
  <c r="BA9" i="59" s="1"/>
  <c r="AU9" i="59"/>
  <c r="AA61" i="32"/>
  <c r="Z4" i="40"/>
  <c r="AZ4" i="40" s="1"/>
  <c r="Y4" i="40"/>
  <c r="Q4" i="40"/>
  <c r="BA4" i="40" s="1"/>
  <c r="BB4" i="40" s="1"/>
  <c r="U4" i="40"/>
  <c r="S4" i="40"/>
  <c r="AA4" i="40"/>
  <c r="V4" i="40"/>
  <c r="AY4" i="40" s="1"/>
  <c r="R4" i="40"/>
  <c r="AU4" i="40"/>
  <c r="AV96" i="40" s="1"/>
  <c r="P4" i="40"/>
  <c r="W4" i="40"/>
  <c r="AB4" i="40"/>
  <c r="AU34" i="34"/>
  <c r="Q34" i="34"/>
  <c r="BA34" i="34" s="1"/>
  <c r="BB34" i="34" s="1"/>
  <c r="P34" i="34"/>
  <c r="AE34" i="34" a="1"/>
  <c r="AE34" i="34" s="1"/>
  <c r="D56" i="34"/>
  <c r="A56" i="34"/>
  <c r="Q15" i="37"/>
  <c r="BA15" i="37" s="1"/>
  <c r="BB15" i="37" s="1"/>
  <c r="AE15" i="37" a="1"/>
  <c r="AE15" i="37" s="1"/>
  <c r="V15" i="37"/>
  <c r="AY15" i="37" s="1"/>
  <c r="Z15" i="37"/>
  <c r="AZ15" i="37" s="1"/>
  <c r="R15" i="37"/>
  <c r="P15" i="37"/>
  <c r="AB15" i="37"/>
  <c r="A9" i="37"/>
  <c r="D9" i="37"/>
  <c r="AA22" i="41"/>
  <c r="V22" i="41"/>
  <c r="AY22" i="41" s="1"/>
  <c r="BB22" i="41" s="1"/>
  <c r="S22" i="41"/>
  <c r="AB22" i="41"/>
  <c r="R22" i="41"/>
  <c r="Y22" i="41"/>
  <c r="Q22" i="41"/>
  <c r="BA22" i="41" s="1"/>
  <c r="W44" i="28"/>
  <c r="A118" i="38"/>
  <c r="D118" i="38"/>
  <c r="Q103" i="33"/>
  <c r="BA103" i="33" s="1"/>
  <c r="P103" i="33"/>
  <c r="Z103" i="33"/>
  <c r="AZ103" i="33" s="1"/>
  <c r="AB40" i="34"/>
  <c r="Y40" i="34"/>
  <c r="AA40" i="34"/>
  <c r="W40" i="34"/>
  <c r="P61" i="36"/>
  <c r="Z61" i="36"/>
  <c r="AZ61" i="36" s="1"/>
  <c r="V61" i="36"/>
  <c r="AY61" i="36" s="1"/>
  <c r="Q44" i="40"/>
  <c r="BA44" i="40" s="1"/>
  <c r="W44" i="40"/>
  <c r="Y44" i="40"/>
  <c r="AB44" i="40"/>
  <c r="Z44" i="40"/>
  <c r="AZ44" i="40" s="1"/>
  <c r="V44" i="40"/>
  <c r="AY44" i="40" s="1"/>
  <c r="S44" i="40"/>
  <c r="P44" i="40"/>
  <c r="Z6" i="41"/>
  <c r="AZ6" i="41" s="1"/>
  <c r="R6" i="41"/>
  <c r="V6" i="41"/>
  <c r="AY6" i="41" s="1"/>
  <c r="U6" i="41"/>
  <c r="P6" i="41"/>
  <c r="Q6" i="41"/>
  <c r="BA6" i="41" s="1"/>
  <c r="W6" i="41"/>
  <c r="AA6" i="41"/>
  <c r="W11" i="42"/>
  <c r="Q11" i="42"/>
  <c r="BA11" i="42" s="1"/>
  <c r="S11" i="42"/>
  <c r="AU11" i="42"/>
  <c r="V11" i="42"/>
  <c r="AY11" i="42" s="1"/>
  <c r="P11" i="42"/>
  <c r="R11" i="42"/>
  <c r="AA11" i="42"/>
  <c r="AB28" i="42"/>
  <c r="Y28" i="42"/>
  <c r="W28" i="42"/>
  <c r="R28" i="42"/>
  <c r="Q28" i="42"/>
  <c r="BA28" i="42" s="1"/>
  <c r="U28" i="42"/>
  <c r="S28" i="42"/>
  <c r="AA28" i="42"/>
  <c r="Z28" i="42"/>
  <c r="AZ28" i="42" s="1"/>
  <c r="Z13" i="44"/>
  <c r="AZ13" i="44" s="1"/>
  <c r="AB13" i="44"/>
  <c r="Y13" i="44"/>
  <c r="U13" i="44"/>
  <c r="AA13" i="44"/>
  <c r="S13" i="44"/>
  <c r="AU13" i="44"/>
  <c r="P13" i="44"/>
  <c r="R13" i="44"/>
  <c r="W7" i="45"/>
  <c r="U7" i="45"/>
  <c r="Q7" i="45"/>
  <c r="BA7" i="45" s="1"/>
  <c r="Z7" i="45"/>
  <c r="AZ7" i="45" s="1"/>
  <c r="S7" i="45"/>
  <c r="P7" i="45"/>
  <c r="Y7" i="45"/>
  <c r="V7" i="45"/>
  <c r="AY7" i="45" s="1"/>
  <c r="D49" i="47"/>
  <c r="AH49" i="47" s="1"/>
  <c r="A49" i="47"/>
  <c r="D118" i="47"/>
  <c r="A118" i="47"/>
  <c r="S55" i="28"/>
  <c r="Q55" i="28"/>
  <c r="BA55" i="28" s="1"/>
  <c r="P55" i="28"/>
  <c r="A83" i="38"/>
  <c r="D83" i="38"/>
  <c r="Z3" i="44"/>
  <c r="AZ3" i="44" s="1"/>
  <c r="Q3" i="44"/>
  <c r="BA3" i="44" s="1"/>
  <c r="BB3" i="44" s="1"/>
  <c r="V3" i="44"/>
  <c r="AY3" i="44" s="1"/>
  <c r="S3" i="44"/>
  <c r="W3" i="44"/>
  <c r="R3" i="44"/>
  <c r="AA3" i="44"/>
  <c r="U3" i="44"/>
  <c r="AB3" i="44"/>
  <c r="Y3" i="44"/>
  <c r="P3" i="44"/>
  <c r="AU3" i="44"/>
  <c r="A79" i="39"/>
  <c r="D79" i="39"/>
  <c r="V57" i="38"/>
  <c r="AY57" i="38" s="1"/>
  <c r="W57" i="38"/>
  <c r="AE57" i="38" a="1"/>
  <c r="AE57" i="38" s="1"/>
  <c r="AB57" i="38"/>
  <c r="Y57" i="38"/>
  <c r="P57" i="38"/>
  <c r="AU57" i="38"/>
  <c r="AV35" i="38" s="1"/>
  <c r="Q127" i="41"/>
  <c r="BA127" i="41" s="1"/>
  <c r="BB127" i="41" s="1"/>
  <c r="R127" i="41"/>
  <c r="S127" i="41"/>
  <c r="AA127" i="41"/>
  <c r="U127" i="41"/>
  <c r="V127" i="41"/>
  <c r="AY127" i="41" s="1"/>
  <c r="AB127" i="41"/>
  <c r="AE127" i="41" a="1"/>
  <c r="AE127" i="41" s="1"/>
  <c r="Z127" i="41"/>
  <c r="AZ127" i="41" s="1"/>
  <c r="R35" i="42"/>
  <c r="V35" i="42"/>
  <c r="AY35" i="42" s="1"/>
  <c r="Y35" i="42"/>
  <c r="Q35" i="42"/>
  <c r="BA35" i="42" s="1"/>
  <c r="BB35" i="42" s="1"/>
  <c r="AU35" i="42"/>
  <c r="AE35" i="42" a="1"/>
  <c r="AE35" i="42" s="1"/>
  <c r="W35" i="42"/>
  <c r="AA35" i="42"/>
  <c r="D36" i="28"/>
  <c r="A36" i="28"/>
  <c r="U46" i="32"/>
  <c r="AB46" i="32"/>
  <c r="D53" i="32"/>
  <c r="A53" i="32"/>
  <c r="P17" i="34"/>
  <c r="V17" i="34"/>
  <c r="AY17" i="34" s="1"/>
  <c r="BB17" i="34" s="1"/>
  <c r="W17" i="34"/>
  <c r="Y17" i="34"/>
  <c r="U17" i="34"/>
  <c r="AB46" i="41"/>
  <c r="W46" i="41"/>
  <c r="AA46" i="41"/>
  <c r="S46" i="41"/>
  <c r="V46" i="41"/>
  <c r="AY46" i="41" s="1"/>
  <c r="Z46" i="41"/>
  <c r="AZ46" i="41" s="1"/>
  <c r="AU46" i="41"/>
  <c r="R46" i="41"/>
  <c r="AU49" i="44"/>
  <c r="U49" i="44"/>
  <c r="V49" i="44"/>
  <c r="AY49" i="44" s="1"/>
  <c r="AB49" i="44"/>
  <c r="W49" i="44"/>
  <c r="AA49" i="44"/>
  <c r="Q49" i="44"/>
  <c r="BA49" i="44" s="1"/>
  <c r="Y49" i="44"/>
  <c r="A79" i="47"/>
  <c r="D79" i="47"/>
  <c r="Z53" i="33"/>
  <c r="AZ53" i="33" s="1"/>
  <c r="W53" i="33"/>
  <c r="Q123" i="34"/>
  <c r="BA123" i="34" s="1"/>
  <c r="AB123" i="34"/>
  <c r="AS123" i="34"/>
  <c r="AF123" i="34" s="1"/>
  <c r="P123" i="34"/>
  <c r="P38" i="36"/>
  <c r="W38" i="36"/>
  <c r="AU38" i="36"/>
  <c r="V38" i="36"/>
  <c r="AY38" i="36" s="1"/>
  <c r="Y38" i="36"/>
  <c r="P9" i="36"/>
  <c r="S9" i="36"/>
  <c r="V9" i="36"/>
  <c r="AY9" i="36" s="1"/>
  <c r="Y9" i="36"/>
  <c r="W9" i="36"/>
  <c r="R69" i="37"/>
  <c r="S69" i="37"/>
  <c r="AS69" i="37"/>
  <c r="AF69" i="37" s="1"/>
  <c r="W69" i="37"/>
  <c r="V69" i="37"/>
  <c r="AY69" i="37" s="1"/>
  <c r="U69" i="37"/>
  <c r="AA103" i="41"/>
  <c r="Q103" i="41"/>
  <c r="BA103" i="41" s="1"/>
  <c r="Z103" i="41"/>
  <c r="AZ103" i="41" s="1"/>
  <c r="W103" i="41"/>
  <c r="Y103" i="41"/>
  <c r="P103" i="41"/>
  <c r="AS103" i="41"/>
  <c r="AF103" i="41" s="1"/>
  <c r="U103" i="41"/>
  <c r="W62" i="41"/>
  <c r="AE62" i="41" a="1"/>
  <c r="AE62" i="41" s="1"/>
  <c r="U62" i="41"/>
  <c r="Y62" i="41"/>
  <c r="AA62" i="41"/>
  <c r="Q62" i="41"/>
  <c r="BA62" i="41" s="1"/>
  <c r="BB62" i="41" s="1"/>
  <c r="P62" i="41"/>
  <c r="AA30" i="41"/>
  <c r="V30" i="41"/>
  <c r="AY30" i="41" s="1"/>
  <c r="S30" i="41"/>
  <c r="AE30" i="41" a="1"/>
  <c r="AE30" i="41" s="1"/>
  <c r="W30" i="41"/>
  <c r="P30" i="41"/>
  <c r="Q30" i="41"/>
  <c r="BA30" i="41" s="1"/>
  <c r="BB30" i="41" s="1"/>
  <c r="Y30" i="41"/>
  <c r="Z30" i="41"/>
  <c r="AZ30" i="41" s="1"/>
  <c r="AA2" i="42"/>
  <c r="W2" i="42"/>
  <c r="AB2" i="42"/>
  <c r="Q2" i="42"/>
  <c r="BA2" i="42" s="1"/>
  <c r="BB2" i="42" s="1"/>
  <c r="AE2" i="42" a="1"/>
  <c r="AE2" i="42" s="1"/>
  <c r="R2" i="42"/>
  <c r="V2" i="42"/>
  <c r="AY2" i="42" s="1"/>
  <c r="AB21" i="46"/>
  <c r="W21" i="46"/>
  <c r="R21" i="46"/>
  <c r="Q21" i="46"/>
  <c r="BA21" i="46" s="1"/>
  <c r="BB21" i="46" s="1"/>
  <c r="U21" i="46"/>
  <c r="S21" i="46"/>
  <c r="Y21" i="46"/>
  <c r="P21" i="46"/>
  <c r="AU21" i="46"/>
  <c r="Z21" i="46"/>
  <c r="AZ21" i="46" s="1"/>
  <c r="V36" i="47"/>
  <c r="AY36" i="47" s="1"/>
  <c r="BB36" i="47" s="1"/>
  <c r="U36" i="47"/>
  <c r="AA36" i="47"/>
  <c r="AB36" i="47"/>
  <c r="P36" i="47"/>
  <c r="Q36" i="47"/>
  <c r="BA36" i="47" s="1"/>
  <c r="W36" i="47"/>
  <c r="S36" i="47"/>
  <c r="D126" i="46"/>
  <c r="AW126" i="46" s="1"/>
  <c r="A126" i="46"/>
  <c r="A19" i="44"/>
  <c r="D19" i="44"/>
  <c r="V11" i="44"/>
  <c r="AY11" i="44" s="1"/>
  <c r="Z11" i="44"/>
  <c r="AZ11" i="44" s="1"/>
  <c r="U11" i="44"/>
  <c r="Y11" i="44"/>
  <c r="S11" i="44"/>
  <c r="Q11" i="44"/>
  <c r="BA11" i="44" s="1"/>
  <c r="AB11" i="44"/>
  <c r="P11" i="44"/>
  <c r="R11" i="44"/>
  <c r="AU11" i="44"/>
  <c r="W11" i="44"/>
  <c r="AA11" i="44"/>
  <c r="A58" i="41"/>
  <c r="D58" i="41"/>
  <c r="AU50" i="31"/>
  <c r="S50" i="31"/>
  <c r="W11" i="32"/>
  <c r="Z11" i="32"/>
  <c r="AZ11" i="32" s="1"/>
  <c r="BB11" i="32" s="1"/>
  <c r="R11" i="32"/>
  <c r="S11" i="32"/>
  <c r="S111" i="32"/>
  <c r="AB111" i="32"/>
  <c r="W111" i="32"/>
  <c r="AA111" i="32"/>
  <c r="P32" i="36"/>
  <c r="U32" i="36"/>
  <c r="R32" i="36"/>
  <c r="Y32" i="36"/>
  <c r="D36" i="37"/>
  <c r="A36" i="37"/>
  <c r="R108" i="40"/>
  <c r="Q108" i="40"/>
  <c r="BA108" i="40" s="1"/>
  <c r="Y108" i="40"/>
  <c r="U108" i="40"/>
  <c r="S108" i="40"/>
  <c r="W108" i="40"/>
  <c r="AB108" i="40"/>
  <c r="P108" i="40"/>
  <c r="AU36" i="42"/>
  <c r="AA36" i="42"/>
  <c r="Y36" i="42"/>
  <c r="R36" i="42"/>
  <c r="Q36" i="42"/>
  <c r="BA36" i="42" s="1"/>
  <c r="BB36" i="42" s="1"/>
  <c r="Z36" i="42"/>
  <c r="AZ36" i="42" s="1"/>
  <c r="W36" i="42"/>
  <c r="V36" i="42"/>
  <c r="AY36" i="42" s="1"/>
  <c r="S34" i="44"/>
  <c r="AA34" i="44"/>
  <c r="Y34" i="44"/>
  <c r="Z34" i="44"/>
  <c r="AZ34" i="44" s="1"/>
  <c r="AB34" i="44"/>
  <c r="AE34" i="44" a="1"/>
  <c r="AE34" i="44" s="1"/>
  <c r="W34" i="44"/>
  <c r="Q34" i="44"/>
  <c r="BA34" i="44" s="1"/>
  <c r="BB34" i="44" s="1"/>
  <c r="AU34" i="44"/>
  <c r="AV82" i="44" s="1"/>
  <c r="D82" i="44" s="1"/>
  <c r="D93" i="45"/>
  <c r="A93" i="45"/>
  <c r="W40" i="44"/>
  <c r="Q40" i="44"/>
  <c r="BA40" i="44" s="1"/>
  <c r="BB40" i="44" s="1"/>
  <c r="AE40" i="44" a="1"/>
  <c r="AE40" i="44" s="1"/>
  <c r="Z40" i="44"/>
  <c r="AZ40" i="44" s="1"/>
  <c r="Y40" i="44"/>
  <c r="V40" i="44"/>
  <c r="AY40" i="44" s="1"/>
  <c r="R40" i="44"/>
  <c r="U40" i="44"/>
  <c r="P40" i="44"/>
  <c r="S40" i="44"/>
  <c r="AB40" i="44"/>
  <c r="AU40" i="44"/>
  <c r="AV4" i="44" s="1"/>
  <c r="AA40" i="44"/>
  <c r="R79" i="45"/>
  <c r="AB79" i="45"/>
  <c r="Z79" i="45"/>
  <c r="AZ79" i="45" s="1"/>
  <c r="P79" i="45"/>
  <c r="Q79" i="45"/>
  <c r="BA79" i="45" s="1"/>
  <c r="BB79" i="45" s="1"/>
  <c r="Y79" i="45"/>
  <c r="AE79" i="45" a="1"/>
  <c r="AE79" i="45" s="1"/>
  <c r="W79" i="45"/>
  <c r="S79" i="45"/>
  <c r="U79" i="45"/>
  <c r="Q17" i="38"/>
  <c r="BA17" i="38" s="1"/>
  <c r="U17" i="38"/>
  <c r="AB17" i="38"/>
  <c r="P17" i="38"/>
  <c r="AU17" i="38"/>
  <c r="W17" i="38"/>
  <c r="Y17" i="38"/>
  <c r="Q33" i="38"/>
  <c r="BA33" i="38" s="1"/>
  <c r="AU33" i="38"/>
  <c r="W33" i="38"/>
  <c r="S33" i="38"/>
  <c r="Z33" i="38"/>
  <c r="AZ33" i="38" s="1"/>
  <c r="BB33" i="38" s="1"/>
  <c r="AA33" i="38"/>
  <c r="AB33" i="38"/>
  <c r="V36" i="40"/>
  <c r="AY36" i="40" s="1"/>
  <c r="AE36" i="40" a="1"/>
  <c r="AE36" i="40" s="1"/>
  <c r="U36" i="40"/>
  <c r="W36" i="40"/>
  <c r="Y36" i="40"/>
  <c r="S36" i="40"/>
  <c r="P36" i="40"/>
  <c r="P52" i="40"/>
  <c r="W52" i="40"/>
  <c r="Q52" i="40"/>
  <c r="BA52" i="40" s="1"/>
  <c r="BB52" i="40" s="1"/>
  <c r="Y52" i="40"/>
  <c r="R54" i="41"/>
  <c r="AA54" i="41"/>
  <c r="P54" i="41"/>
  <c r="AB54" i="41"/>
  <c r="U54" i="41"/>
  <c r="Q54" i="41"/>
  <c r="BA54" i="41" s="1"/>
  <c r="R94" i="42"/>
  <c r="V94" i="42"/>
  <c r="AY94" i="42" s="1"/>
  <c r="Q94" i="42"/>
  <c r="BA94" i="42" s="1"/>
  <c r="U94" i="42"/>
  <c r="Z94" i="42"/>
  <c r="AZ94" i="42" s="1"/>
  <c r="S94" i="42"/>
  <c r="AA94" i="42"/>
  <c r="AS94" i="42"/>
  <c r="AF94" i="42" s="1"/>
  <c r="P94" i="42"/>
  <c r="AB45" i="43"/>
  <c r="W45" i="43"/>
  <c r="P45" i="43"/>
  <c r="Q45" i="43"/>
  <c r="BA45" i="43" s="1"/>
  <c r="BB45" i="43" s="1"/>
  <c r="Z45" i="43"/>
  <c r="AZ45" i="43" s="1"/>
  <c r="U45" i="43"/>
  <c r="V45" i="43"/>
  <c r="AY45" i="43" s="1"/>
  <c r="R45" i="43"/>
  <c r="P101" i="44"/>
  <c r="U101" i="44"/>
  <c r="W92" i="44"/>
  <c r="AS92" i="44"/>
  <c r="AF92" i="44" s="1"/>
  <c r="Z92" i="44"/>
  <c r="AZ92" i="44" s="1"/>
  <c r="Y92" i="44"/>
  <c r="S92" i="44"/>
  <c r="V92" i="44"/>
  <c r="AY92" i="44" s="1"/>
  <c r="AB92" i="44"/>
  <c r="U92" i="44"/>
  <c r="R92" i="44"/>
  <c r="P92" i="44"/>
  <c r="AA92" i="44"/>
  <c r="Q92" i="44"/>
  <c r="BA92" i="44" s="1"/>
  <c r="P74" i="44"/>
  <c r="W74" i="44"/>
  <c r="U74" i="44"/>
  <c r="R74" i="44"/>
  <c r="AS74" i="44"/>
  <c r="AF74" i="44" s="1"/>
  <c r="Q74" i="44"/>
  <c r="BA74" i="44" s="1"/>
  <c r="Z74" i="44"/>
  <c r="AZ74" i="44" s="1"/>
  <c r="V74" i="44"/>
  <c r="AY74" i="44" s="1"/>
  <c r="BB74" i="44" s="1"/>
  <c r="AB74" i="44"/>
  <c r="AA74" i="44"/>
  <c r="Y74" i="44"/>
  <c r="A107" i="43"/>
  <c r="D107" i="43"/>
  <c r="P40" i="28"/>
  <c r="Q40" i="28"/>
  <c r="BA40" i="28" s="1"/>
  <c r="Y40" i="28"/>
  <c r="U61" i="28"/>
  <c r="P61" i="28"/>
  <c r="V61" i="28"/>
  <c r="AY61" i="28" s="1"/>
  <c r="W61" i="28"/>
  <c r="Y128" i="44"/>
  <c r="S128" i="44"/>
  <c r="Z123" i="44"/>
  <c r="AZ123" i="44" s="1"/>
  <c r="V123" i="44"/>
  <c r="AY123" i="44" s="1"/>
  <c r="AA110" i="44"/>
  <c r="AB110" i="44"/>
  <c r="R110" i="44"/>
  <c r="Z110" i="44"/>
  <c r="AZ110" i="44" s="1"/>
  <c r="Y84" i="44"/>
  <c r="U84" i="44"/>
  <c r="W84" i="44"/>
  <c r="S84" i="44"/>
  <c r="P84" i="44"/>
  <c r="AB84" i="44"/>
  <c r="AE84" i="44" a="1"/>
  <c r="AE84" i="44" s="1"/>
  <c r="R84" i="44"/>
  <c r="S42" i="44"/>
  <c r="R42" i="44"/>
  <c r="AU42" i="44"/>
  <c r="Y42" i="44"/>
  <c r="P42" i="44"/>
  <c r="Z42" i="44"/>
  <c r="AZ42" i="44" s="1"/>
  <c r="D114" i="38"/>
  <c r="A114" i="38"/>
  <c r="R78" i="46"/>
  <c r="AB78" i="46"/>
  <c r="V78" i="46"/>
  <c r="AY78" i="46" s="1"/>
  <c r="Z78" i="46"/>
  <c r="AZ78" i="46" s="1"/>
  <c r="Y78" i="46"/>
  <c r="U78" i="46"/>
  <c r="V15" i="28"/>
  <c r="AY15" i="28" s="1"/>
  <c r="V40" i="28"/>
  <c r="AY40" i="28" s="1"/>
  <c r="S61" i="28"/>
  <c r="Q103" i="28"/>
  <c r="BA103" i="28" s="1"/>
  <c r="AB103" i="28"/>
  <c r="W103" i="28"/>
  <c r="U129" i="44"/>
  <c r="W129" i="44"/>
  <c r="AS129" i="44"/>
  <c r="AF129" i="44" s="1"/>
  <c r="Z129" i="44"/>
  <c r="AZ129" i="44" s="1"/>
  <c r="BB129" i="44" s="1"/>
  <c r="Y129" i="44"/>
  <c r="S129" i="44"/>
  <c r="P129" i="44"/>
  <c r="AB129" i="44"/>
  <c r="R129" i="44"/>
  <c r="U44" i="44"/>
  <c r="Z44" i="44"/>
  <c r="AZ44" i="44" s="1"/>
  <c r="S44" i="44"/>
  <c r="W44" i="44"/>
  <c r="AB44" i="44"/>
  <c r="V44" i="44"/>
  <c r="AY44" i="44" s="1"/>
  <c r="R44" i="44"/>
  <c r="P44" i="44"/>
  <c r="AA44" i="44"/>
  <c r="Q44" i="44"/>
  <c r="BA44" i="44" s="1"/>
  <c r="S46" i="44"/>
  <c r="U46" i="44"/>
  <c r="V46" i="44"/>
  <c r="AY46" i="44" s="1"/>
  <c r="BB46" i="44" s="1"/>
  <c r="D76" i="39"/>
  <c r="A76" i="39"/>
  <c r="W100" i="45"/>
  <c r="S100" i="45"/>
  <c r="U100" i="45"/>
  <c r="R100" i="45"/>
  <c r="AA100" i="45"/>
  <c r="P100" i="45"/>
  <c r="Q100" i="45"/>
  <c r="BA100" i="45" s="1"/>
  <c r="AB100" i="45"/>
  <c r="Y100" i="45"/>
  <c r="Z100" i="45"/>
  <c r="AZ100" i="45" s="1"/>
  <c r="BB100" i="45" s="1"/>
  <c r="V75" i="45"/>
  <c r="AY75" i="45" s="1"/>
  <c r="R75" i="45"/>
  <c r="W64" i="46"/>
  <c r="P64" i="46"/>
  <c r="U64" i="46"/>
  <c r="V64" i="46"/>
  <c r="AY64" i="46" s="1"/>
  <c r="AA64" i="46"/>
  <c r="D30" i="46"/>
  <c r="AW30" i="46" s="1"/>
  <c r="A30" i="46"/>
  <c r="P10" i="47"/>
  <c r="R10" i="47"/>
  <c r="S103" i="28"/>
  <c r="Z40" i="28"/>
  <c r="AZ40" i="28" s="1"/>
  <c r="AA61" i="28"/>
  <c r="D56" i="28"/>
  <c r="S56" i="28"/>
  <c r="Z56" i="28"/>
  <c r="AZ56" i="28" s="1"/>
  <c r="AB56" i="28"/>
  <c r="V84" i="44"/>
  <c r="AY84" i="44" s="1"/>
  <c r="Y123" i="44"/>
  <c r="AU26" i="44"/>
  <c r="S26" i="44"/>
  <c r="AA26" i="44"/>
  <c r="R26" i="44"/>
  <c r="Q26" i="44"/>
  <c r="BA26" i="44" s="1"/>
  <c r="P26" i="44"/>
  <c r="Y26" i="44"/>
  <c r="W26" i="44"/>
  <c r="W36" i="44"/>
  <c r="Q36" i="44"/>
  <c r="BA36" i="44" s="1"/>
  <c r="BB36" i="44" s="1"/>
  <c r="AE36" i="44" a="1"/>
  <c r="AE36" i="44" s="1"/>
  <c r="Z36" i="44"/>
  <c r="AZ36" i="44" s="1"/>
  <c r="Y36" i="44"/>
  <c r="V36" i="44"/>
  <c r="AY36" i="44" s="1"/>
  <c r="R36" i="44"/>
  <c r="U36" i="44"/>
  <c r="P36" i="44"/>
  <c r="S36" i="44"/>
  <c r="AB36" i="44"/>
  <c r="S16" i="44"/>
  <c r="AA16" i="44"/>
  <c r="Q16" i="44"/>
  <c r="BA16" i="44" s="1"/>
  <c r="D127" i="46"/>
  <c r="AW127" i="46" s="1"/>
  <c r="A127" i="46"/>
  <c r="AB41" i="39"/>
  <c r="Y41" i="39"/>
  <c r="Q41" i="39"/>
  <c r="BA41" i="39" s="1"/>
  <c r="V41" i="39"/>
  <c r="AY41" i="39" s="1"/>
  <c r="BB41" i="39" s="1"/>
  <c r="U41" i="39"/>
  <c r="S41" i="39"/>
  <c r="AA41" i="39"/>
  <c r="Z41" i="39"/>
  <c r="AZ41" i="39" s="1"/>
  <c r="W41" i="39"/>
  <c r="AU41" i="39"/>
  <c r="AV128" i="39" s="1"/>
  <c r="A41" i="40"/>
  <c r="D41" i="40"/>
  <c r="AA57" i="40"/>
  <c r="Q89" i="40"/>
  <c r="BA89" i="40" s="1"/>
  <c r="BB89" i="40" s="1"/>
  <c r="R89" i="40"/>
  <c r="S89" i="40"/>
  <c r="Q42" i="47"/>
  <c r="BA42" i="47" s="1"/>
  <c r="BB42" i="47" s="1"/>
  <c r="V42" i="47"/>
  <c r="AY42" i="47" s="1"/>
  <c r="S42" i="47"/>
  <c r="P42" i="47"/>
  <c r="AB42" i="47"/>
  <c r="AU42" i="47"/>
  <c r="U42" i="47"/>
  <c r="Z42" i="47"/>
  <c r="AZ42" i="47" s="1"/>
  <c r="S95" i="48"/>
  <c r="V95" i="48"/>
  <c r="AY95" i="48" s="1"/>
  <c r="R95" i="48"/>
  <c r="U95" i="48"/>
  <c r="Q95" i="48"/>
  <c r="BA95" i="48" s="1"/>
  <c r="AS95" i="48"/>
  <c r="AF95" i="48" s="1"/>
  <c r="P95" i="48"/>
  <c r="Z95" i="48"/>
  <c r="AZ95" i="48" s="1"/>
  <c r="AA95" i="48"/>
  <c r="AB95" i="48"/>
  <c r="Y95" i="48"/>
  <c r="V3" i="55"/>
  <c r="AY3" i="55" s="1"/>
  <c r="U3" i="55"/>
  <c r="AB3" i="55"/>
  <c r="S3" i="55"/>
  <c r="R3" i="55"/>
  <c r="Y3" i="55"/>
  <c r="AA3" i="55"/>
  <c r="P3" i="55"/>
  <c r="Q3" i="55"/>
  <c r="BA3" i="55" s="1"/>
  <c r="Z3" i="55"/>
  <c r="AZ3" i="55" s="1"/>
  <c r="AU3" i="55"/>
  <c r="V103" i="28"/>
  <c r="AY103" i="28" s="1"/>
  <c r="BB103" i="28" s="1"/>
  <c r="AA40" i="28"/>
  <c r="AA56" i="28"/>
  <c r="AU61" i="28"/>
  <c r="AA123" i="28"/>
  <c r="Z123" i="28"/>
  <c r="AZ123" i="28" s="1"/>
  <c r="Z125" i="28"/>
  <c r="AZ125" i="28" s="1"/>
  <c r="S125" i="28"/>
  <c r="V125" i="28"/>
  <c r="AY125" i="28" s="1"/>
  <c r="A122" i="46"/>
  <c r="D94" i="45"/>
  <c r="Z84" i="44"/>
  <c r="AZ84" i="44" s="1"/>
  <c r="AB123" i="44"/>
  <c r="V93" i="44"/>
  <c r="AY93" i="44" s="1"/>
  <c r="Q93" i="44"/>
  <c r="BA93" i="44" s="1"/>
  <c r="U93" i="44"/>
  <c r="P93" i="44"/>
  <c r="S93" i="44"/>
  <c r="AA93" i="44"/>
  <c r="Z93" i="44"/>
  <c r="AZ93" i="44" s="1"/>
  <c r="Y93" i="44"/>
  <c r="W93" i="44"/>
  <c r="Y55" i="44"/>
  <c r="P55" i="44"/>
  <c r="W55" i="44"/>
  <c r="A36" i="44"/>
  <c r="D36" i="44"/>
  <c r="AE70" i="44" a="1"/>
  <c r="AE70" i="44" s="1"/>
  <c r="P70" i="44"/>
  <c r="AA70" i="44"/>
  <c r="AB70" i="44"/>
  <c r="Q70" i="44"/>
  <c r="BA70" i="44" s="1"/>
  <c r="BB70" i="44" s="1"/>
  <c r="S70" i="44"/>
  <c r="W70" i="44"/>
  <c r="Z70" i="44"/>
  <c r="AZ70" i="44" s="1"/>
  <c r="A94" i="41"/>
  <c r="D94" i="41"/>
  <c r="A123" i="41"/>
  <c r="D123" i="41"/>
  <c r="AS120" i="45"/>
  <c r="AF120" i="45" s="1"/>
  <c r="Q120" i="45"/>
  <c r="BA120" i="45" s="1"/>
  <c r="P120" i="45"/>
  <c r="S120" i="45"/>
  <c r="AB120" i="45"/>
  <c r="R120" i="45"/>
  <c r="W120" i="45"/>
  <c r="Y120" i="45"/>
  <c r="AE50" i="44" a="1"/>
  <c r="AE50" i="44" s="1"/>
  <c r="P50" i="44"/>
  <c r="AA50" i="44"/>
  <c r="AU50" i="44"/>
  <c r="Z50" i="44"/>
  <c r="AZ50" i="44" s="1"/>
  <c r="V50" i="44"/>
  <c r="AY50" i="44" s="1"/>
  <c r="W50" i="44"/>
  <c r="R50" i="44"/>
  <c r="U50" i="44"/>
  <c r="S50" i="44"/>
  <c r="Y50" i="44"/>
  <c r="Q50" i="44"/>
  <c r="BA50" i="44" s="1"/>
  <c r="BB50" i="44" s="1"/>
  <c r="S11" i="55"/>
  <c r="W11" i="55"/>
  <c r="AB11" i="55"/>
  <c r="U11" i="55"/>
  <c r="R11" i="55"/>
  <c r="V11" i="55"/>
  <c r="AY11" i="55" s="1"/>
  <c r="AA11" i="55"/>
  <c r="Y11" i="55"/>
  <c r="Q11" i="55"/>
  <c r="BA11" i="55" s="1"/>
  <c r="BB11" i="55" s="1"/>
  <c r="AE11" i="55" a="1"/>
  <c r="AE11" i="55" s="1"/>
  <c r="Z11" i="55"/>
  <c r="AZ11" i="55" s="1"/>
  <c r="P11" i="55"/>
  <c r="G54" i="46"/>
  <c r="AA103" i="28"/>
  <c r="R40" i="28"/>
  <c r="V56" i="28"/>
  <c r="AY56" i="28" s="1"/>
  <c r="A39" i="28"/>
  <c r="Y61" i="28"/>
  <c r="V90" i="28"/>
  <c r="AY90" i="28" s="1"/>
  <c r="S90" i="28"/>
  <c r="AB90" i="28"/>
  <c r="U90" i="28"/>
  <c r="Z66" i="28"/>
  <c r="AZ66" i="28" s="1"/>
  <c r="AB66" i="28"/>
  <c r="V66" i="28"/>
  <c r="AY66" i="28" s="1"/>
  <c r="A72" i="45"/>
  <c r="Q84" i="44"/>
  <c r="BA84" i="44" s="1"/>
  <c r="BB84" i="44" s="1"/>
  <c r="AB118" i="44"/>
  <c r="Z65" i="44"/>
  <c r="AZ65" i="44" s="1"/>
  <c r="Y65" i="44"/>
  <c r="V65" i="44"/>
  <c r="AY65" i="44" s="1"/>
  <c r="AB65" i="44"/>
  <c r="W65" i="44"/>
  <c r="U65" i="44"/>
  <c r="S65" i="44"/>
  <c r="R65" i="44"/>
  <c r="S25" i="44"/>
  <c r="AE25" i="44" a="1"/>
  <c r="AE25" i="44" s="1"/>
  <c r="S89" i="44"/>
  <c r="P89" i="44"/>
  <c r="AE89" i="44" a="1"/>
  <c r="AE89" i="44" s="1"/>
  <c r="AB89" i="44"/>
  <c r="Z89" i="44"/>
  <c r="AZ89" i="44" s="1"/>
  <c r="V89" i="44"/>
  <c r="AY89" i="44" s="1"/>
  <c r="U89" i="44"/>
  <c r="AA89" i="44"/>
  <c r="R89" i="44"/>
  <c r="Q89" i="44"/>
  <c r="BA89" i="44" s="1"/>
  <c r="W89" i="44"/>
  <c r="AA87" i="45"/>
  <c r="AB87" i="45"/>
  <c r="Q87" i="45"/>
  <c r="BA87" i="45" s="1"/>
  <c r="Z87" i="45"/>
  <c r="AZ87" i="45" s="1"/>
  <c r="W87" i="45"/>
  <c r="Y87" i="45"/>
  <c r="U87" i="45"/>
  <c r="AS87" i="45"/>
  <c r="AF87" i="45" s="1"/>
  <c r="V87" i="45"/>
  <c r="AY87" i="45" s="1"/>
  <c r="S87" i="45"/>
  <c r="R87" i="45"/>
  <c r="U36" i="45"/>
  <c r="S36" i="45"/>
  <c r="AU36" i="45"/>
  <c r="R36" i="45"/>
  <c r="Y36" i="45"/>
  <c r="Q36" i="45"/>
  <c r="BA36" i="45" s="1"/>
  <c r="V36" i="45"/>
  <c r="AY36" i="45" s="1"/>
  <c r="AB36" i="45"/>
  <c r="D30" i="45"/>
  <c r="AH30" i="45" s="1"/>
  <c r="A30" i="45"/>
  <c r="W39" i="45"/>
  <c r="V39" i="45"/>
  <c r="AY39" i="45" s="1"/>
  <c r="Z19" i="45"/>
  <c r="AZ19" i="45" s="1"/>
  <c r="R19" i="45"/>
  <c r="Q19" i="45"/>
  <c r="BA19" i="45" s="1"/>
  <c r="Y19" i="45"/>
  <c r="P19" i="45"/>
  <c r="AU19" i="45"/>
  <c r="AV15" i="45" s="1"/>
  <c r="AB19" i="45"/>
  <c r="U19" i="45"/>
  <c r="AA19" i="45"/>
  <c r="Q34" i="38"/>
  <c r="BA34" i="38" s="1"/>
  <c r="BB34" i="38" s="1"/>
  <c r="V34" i="38"/>
  <c r="AY34" i="38" s="1"/>
  <c r="W25" i="39"/>
  <c r="R25" i="39"/>
  <c r="V25" i="39"/>
  <c r="AY25" i="39" s="1"/>
  <c r="AB25" i="39"/>
  <c r="Y25" i="39"/>
  <c r="S25" i="39"/>
  <c r="U25" i="39"/>
  <c r="Z25" i="39"/>
  <c r="AZ25" i="39" s="1"/>
  <c r="AU25" i="39"/>
  <c r="P25" i="39"/>
  <c r="Y33" i="39"/>
  <c r="U33" i="39"/>
  <c r="AB33" i="39"/>
  <c r="W33" i="39"/>
  <c r="R33" i="39"/>
  <c r="S33" i="39"/>
  <c r="Z33" i="39"/>
  <c r="AZ33" i="39" s="1"/>
  <c r="AA33" i="39"/>
  <c r="P33" i="39"/>
  <c r="AU33" i="39"/>
  <c r="AV79" i="39" s="1"/>
  <c r="AE33" i="39" a="1"/>
  <c r="AE33" i="39" s="1"/>
  <c r="Q33" i="39"/>
  <c r="BA33" i="39" s="1"/>
  <c r="BB33" i="39" s="1"/>
  <c r="AU58" i="43"/>
  <c r="AV43" i="43" s="1"/>
  <c r="Q58" i="43"/>
  <c r="BA58" i="43" s="1"/>
  <c r="BB58" i="43" s="1"/>
  <c r="V58" i="43"/>
  <c r="AY58" i="43" s="1"/>
  <c r="P58" i="43"/>
  <c r="Z58" i="43"/>
  <c r="AZ58" i="43" s="1"/>
  <c r="R58" i="43"/>
  <c r="S58" i="43"/>
  <c r="Y58" i="43"/>
  <c r="AB58" i="43"/>
  <c r="U58" i="43"/>
  <c r="AE58" i="43" a="1"/>
  <c r="AE58" i="43" s="1"/>
  <c r="AA58" i="43"/>
  <c r="U34" i="43"/>
  <c r="Y34" i="43"/>
  <c r="V34" i="43"/>
  <c r="AY34" i="43" s="1"/>
  <c r="S34" i="43"/>
  <c r="AB34" i="43"/>
  <c r="W34" i="43"/>
  <c r="AU34" i="43"/>
  <c r="R34" i="43"/>
  <c r="Z34" i="43"/>
  <c r="AZ34" i="43" s="1"/>
  <c r="Q34" i="43"/>
  <c r="BA34" i="43" s="1"/>
  <c r="AA34" i="43"/>
  <c r="U103" i="28"/>
  <c r="AU40" i="28"/>
  <c r="AV126" i="28" s="1"/>
  <c r="Z61" i="28"/>
  <c r="AZ61" i="28" s="1"/>
  <c r="AA84" i="44"/>
  <c r="A20" i="44"/>
  <c r="D73" i="44"/>
  <c r="A73" i="44"/>
  <c r="V126" i="44"/>
  <c r="AY126" i="44" s="1"/>
  <c r="U126" i="44"/>
  <c r="AA126" i="44"/>
  <c r="Q126" i="44"/>
  <c r="BA126" i="44" s="1"/>
  <c r="Z126" i="44"/>
  <c r="AZ126" i="44" s="1"/>
  <c r="BB126" i="44" s="1"/>
  <c r="AB126" i="44"/>
  <c r="P126" i="44"/>
  <c r="S126" i="44"/>
  <c r="AA121" i="44"/>
  <c r="Q121" i="44"/>
  <c r="BA121" i="44" s="1"/>
  <c r="BB121" i="44" s="1"/>
  <c r="W121" i="44"/>
  <c r="AE121" i="44" a="1"/>
  <c r="AE121" i="44" s="1"/>
  <c r="Z121" i="44"/>
  <c r="AZ121" i="44" s="1"/>
  <c r="Y121" i="44"/>
  <c r="V121" i="44"/>
  <c r="AY121" i="44" s="1"/>
  <c r="R121" i="44"/>
  <c r="P62" i="44"/>
  <c r="AB62" i="44"/>
  <c r="Z62" i="44"/>
  <c r="AZ62" i="44" s="1"/>
  <c r="AU62" i="44"/>
  <c r="AV30" i="44" s="1"/>
  <c r="U62" i="44"/>
  <c r="W62" i="44"/>
  <c r="AA62" i="44"/>
  <c r="V62" i="44"/>
  <c r="AY62" i="44" s="1"/>
  <c r="Y103" i="28"/>
  <c r="P125" i="28"/>
  <c r="U40" i="28"/>
  <c r="AB40" i="28"/>
  <c r="AU56" i="28"/>
  <c r="W90" i="28"/>
  <c r="R61" i="28"/>
  <c r="Y123" i="28"/>
  <c r="D123" i="28"/>
  <c r="D102" i="45"/>
  <c r="A129" i="46"/>
  <c r="Q15" i="44"/>
  <c r="BA15" i="44" s="1"/>
  <c r="R15" i="44"/>
  <c r="Z15" i="44"/>
  <c r="AZ15" i="44" s="1"/>
  <c r="U15" i="44"/>
  <c r="P15" i="44"/>
  <c r="S15" i="44"/>
  <c r="Y15" i="44"/>
  <c r="AU15" i="44"/>
  <c r="AV105" i="44" s="1"/>
  <c r="W15" i="44"/>
  <c r="D113" i="44"/>
  <c r="A113" i="44"/>
  <c r="S8" i="44"/>
  <c r="Y8" i="44"/>
  <c r="AU8" i="44"/>
  <c r="AA8" i="44"/>
  <c r="W8" i="44"/>
  <c r="Z8" i="44"/>
  <c r="AZ8" i="44" s="1"/>
  <c r="AE8" i="44" a="1"/>
  <c r="AE8" i="44" s="1"/>
  <c r="R8" i="44"/>
  <c r="Q8" i="44"/>
  <c r="BA8" i="44" s="1"/>
  <c r="BB8" i="44" s="1"/>
  <c r="AA9" i="44"/>
  <c r="Q9" i="44"/>
  <c r="BA9" i="44" s="1"/>
  <c r="BB9" i="44" s="1"/>
  <c r="Z9" i="44"/>
  <c r="AZ9" i="44" s="1"/>
  <c r="P9" i="44"/>
  <c r="AE9" i="44" a="1"/>
  <c r="AE9" i="44" s="1"/>
  <c r="U9" i="44"/>
  <c r="S9" i="44"/>
  <c r="Y9" i="44"/>
  <c r="AU9" i="44"/>
  <c r="AB9" i="44"/>
  <c r="A82" i="42"/>
  <c r="D82" i="42"/>
  <c r="AE95" i="45" a="1"/>
  <c r="AE95" i="45" s="1"/>
  <c r="S95" i="45"/>
  <c r="P95" i="45"/>
  <c r="AA95" i="45"/>
  <c r="AB95" i="45"/>
  <c r="Q95" i="45"/>
  <c r="BA95" i="45" s="1"/>
  <c r="BB95" i="45" s="1"/>
  <c r="Y95" i="45"/>
  <c r="W95" i="45"/>
  <c r="U95" i="45"/>
  <c r="A8" i="45"/>
  <c r="D8" i="45"/>
  <c r="S2" i="45"/>
  <c r="AB2" i="45"/>
  <c r="W2" i="45"/>
  <c r="R2" i="45"/>
  <c r="AU2" i="45"/>
  <c r="AA2" i="45"/>
  <c r="Q2" i="45"/>
  <c r="BA2" i="45" s="1"/>
  <c r="Y2" i="45"/>
  <c r="AB10" i="38"/>
  <c r="V10" i="38"/>
  <c r="AY10" i="38" s="1"/>
  <c r="Z104" i="54"/>
  <c r="AZ104" i="54" s="1"/>
  <c r="AE104" i="54" a="1"/>
  <c r="AE104" i="54" s="1"/>
  <c r="Y104" i="54"/>
  <c r="W104" i="54"/>
  <c r="V104" i="54"/>
  <c r="AY104" i="54" s="1"/>
  <c r="R104" i="54"/>
  <c r="U104" i="54"/>
  <c r="Q104" i="54"/>
  <c r="BA104" i="54" s="1"/>
  <c r="BB104" i="54" s="1"/>
  <c r="S104" i="54"/>
  <c r="AB104" i="54"/>
  <c r="AA104" i="54"/>
  <c r="A126" i="45"/>
  <c r="W97" i="44"/>
  <c r="AA97" i="44"/>
  <c r="W58" i="45"/>
  <c r="AU42" i="45"/>
  <c r="G89" i="46"/>
  <c r="G30" i="46"/>
  <c r="G28" i="46"/>
  <c r="AE28" i="46" s="1" a="1"/>
  <c r="AE28" i="46" s="1"/>
  <c r="AD28" i="46" s="1"/>
  <c r="G42" i="46"/>
  <c r="A106" i="43"/>
  <c r="Q97" i="44"/>
  <c r="BA97" i="44" s="1"/>
  <c r="G129" i="46"/>
  <c r="G113" i="46"/>
  <c r="Z97" i="44"/>
  <c r="AZ97" i="44" s="1"/>
  <c r="G128" i="46"/>
  <c r="AE128" i="46" s="1" a="1"/>
  <c r="AE128" i="46" s="1"/>
  <c r="AD128" i="46" s="1"/>
  <c r="U42" i="45"/>
  <c r="P42" i="45"/>
  <c r="R42" i="45"/>
  <c r="AE42" i="45" a="1"/>
  <c r="AE42" i="45" s="1"/>
  <c r="AB42" i="45"/>
  <c r="V42" i="45"/>
  <c r="AY42" i="45" s="1"/>
  <c r="G90" i="46"/>
  <c r="G82" i="46"/>
  <c r="G46" i="46"/>
  <c r="AE46" i="46" s="1" a="1"/>
  <c r="AE46" i="46" s="1"/>
  <c r="AD46" i="46" s="1"/>
  <c r="G35" i="46"/>
  <c r="G108" i="46"/>
  <c r="AE108" i="46" s="1" a="1"/>
  <c r="AE108" i="46" s="1"/>
  <c r="AD108" i="46" s="1"/>
  <c r="G100" i="46"/>
  <c r="G44" i="46"/>
  <c r="G40" i="46"/>
  <c r="G26" i="46"/>
  <c r="AE26" i="46" s="1" a="1"/>
  <c r="AE26" i="46" s="1"/>
  <c r="AD26" i="46" s="1"/>
  <c r="G27" i="46"/>
  <c r="AE27" i="46" s="1" a="1"/>
  <c r="AE27" i="46" s="1"/>
  <c r="AD27" i="46" s="1"/>
  <c r="R25" i="50"/>
  <c r="P34" i="52"/>
  <c r="Y34" i="52"/>
  <c r="U34" i="52"/>
  <c r="R34" i="52"/>
  <c r="S34" i="52"/>
  <c r="R98" i="49"/>
  <c r="AA98" i="49"/>
  <c r="Q98" i="49"/>
  <c r="BA98" i="49" s="1"/>
  <c r="AU49" i="50"/>
  <c r="W78" i="31"/>
  <c r="AB78" i="31"/>
  <c r="U78" i="31"/>
  <c r="Y78" i="31"/>
  <c r="S78" i="31"/>
  <c r="Z78" i="31"/>
  <c r="AZ78" i="31" s="1"/>
  <c r="AA78" i="31"/>
  <c r="V78" i="31"/>
  <c r="AY78" i="31" s="1"/>
  <c r="Q78" i="31"/>
  <c r="BA78" i="31" s="1"/>
  <c r="BB78" i="31" s="1"/>
  <c r="R78" i="31"/>
  <c r="P78" i="31"/>
  <c r="AE78" i="31" a="1"/>
  <c r="AE78" i="31" s="1"/>
  <c r="G5" i="46"/>
  <c r="U98" i="49"/>
  <c r="Q9" i="51"/>
  <c r="BA9" i="51" s="1"/>
  <c r="AE34" i="52" a="1"/>
  <c r="AE34" i="52" s="1"/>
  <c r="Q16" i="30"/>
  <c r="BA16" i="30" s="1"/>
  <c r="U16" i="30"/>
  <c r="Z16" i="30"/>
  <c r="AZ16" i="30" s="1"/>
  <c r="P16" i="30"/>
  <c r="Y16" i="30"/>
  <c r="AU16" i="30"/>
  <c r="AV89" i="30" s="1"/>
  <c r="AB16" i="30"/>
  <c r="W16" i="30"/>
  <c r="R16" i="30"/>
  <c r="S16" i="30"/>
  <c r="AA16" i="30"/>
  <c r="V16" i="30"/>
  <c r="AY16" i="30" s="1"/>
  <c r="G49" i="46"/>
  <c r="Y49" i="50"/>
  <c r="V49" i="50"/>
  <c r="AY49" i="50" s="1"/>
  <c r="Q49" i="50"/>
  <c r="BA49" i="50" s="1"/>
  <c r="S49" i="50"/>
  <c r="U49" i="50"/>
  <c r="AB49" i="50"/>
  <c r="AA49" i="50"/>
  <c r="Z49" i="50"/>
  <c r="AZ49" i="50" s="1"/>
  <c r="U9" i="51"/>
  <c r="Q58" i="52"/>
  <c r="BA58" i="52" s="1"/>
  <c r="AB58" i="52"/>
  <c r="S58" i="52"/>
  <c r="Z58" i="52"/>
  <c r="AZ58" i="52" s="1"/>
  <c r="V58" i="52"/>
  <c r="AY58" i="52" s="1"/>
  <c r="AU58" i="52"/>
  <c r="W58" i="52"/>
  <c r="AA58" i="52"/>
  <c r="U17" i="53"/>
  <c r="AE17" i="53" a="1"/>
  <c r="AE17" i="53" s="1"/>
  <c r="V17" i="53"/>
  <c r="AY17" i="53" s="1"/>
  <c r="P17" i="53"/>
  <c r="AB17" i="53"/>
  <c r="AU17" i="53"/>
  <c r="Y17" i="53"/>
  <c r="S17" i="53"/>
  <c r="P65" i="57"/>
  <c r="W65" i="57"/>
  <c r="Y65" i="57"/>
  <c r="S65" i="57"/>
  <c r="AE65" i="57" a="1"/>
  <c r="AE65" i="57" s="1"/>
  <c r="U65" i="57"/>
  <c r="Q65" i="57"/>
  <c r="BA65" i="57" s="1"/>
  <c r="BB65" i="57" s="1"/>
  <c r="Z65" i="57"/>
  <c r="AZ65" i="57" s="1"/>
  <c r="AB65" i="57"/>
  <c r="AA44" i="31"/>
  <c r="W44" i="31"/>
  <c r="Q44" i="31"/>
  <c r="BA44" i="31" s="1"/>
  <c r="BB44" i="31" s="1"/>
  <c r="P44" i="31"/>
  <c r="AU44" i="31"/>
  <c r="U44" i="31"/>
  <c r="Y44" i="31"/>
  <c r="S44" i="31"/>
  <c r="AE44" i="31" a="1"/>
  <c r="AE44" i="31" s="1"/>
  <c r="AB44" i="31"/>
  <c r="V44" i="31"/>
  <c r="AY44" i="31" s="1"/>
  <c r="R44" i="31"/>
  <c r="Z44" i="31"/>
  <c r="AZ44" i="31" s="1"/>
  <c r="AU18" i="32"/>
  <c r="AV4" i="32" s="1"/>
  <c r="S18" i="32"/>
  <c r="AB18" i="32"/>
  <c r="R18" i="32"/>
  <c r="AB11" i="31"/>
  <c r="AA11" i="31"/>
  <c r="Y39" i="33"/>
  <c r="R39" i="33"/>
  <c r="W39" i="33"/>
  <c r="P39" i="33"/>
  <c r="AB39" i="33"/>
  <c r="V39" i="33"/>
  <c r="AY39" i="33" s="1"/>
  <c r="AU39" i="33"/>
  <c r="Z39" i="33"/>
  <c r="AZ39" i="33" s="1"/>
  <c r="AA39" i="33"/>
  <c r="U39" i="33"/>
  <c r="Q39" i="33"/>
  <c r="BA39" i="33" s="1"/>
  <c r="S39" i="33"/>
  <c r="Y98" i="49"/>
  <c r="V66" i="49"/>
  <c r="AY66" i="49" s="1"/>
  <c r="AS66" i="49"/>
  <c r="AF66" i="49" s="1"/>
  <c r="Q66" i="49"/>
  <c r="BA66" i="49" s="1"/>
  <c r="Z66" i="49"/>
  <c r="AZ66" i="49" s="1"/>
  <c r="P66" i="49"/>
  <c r="W49" i="50"/>
  <c r="V9" i="50"/>
  <c r="AY9" i="50" s="1"/>
  <c r="P9" i="50"/>
  <c r="AB9" i="50"/>
  <c r="AU9" i="50"/>
  <c r="Z34" i="52"/>
  <c r="AZ34" i="52" s="1"/>
  <c r="Q18" i="52"/>
  <c r="BA18" i="52" s="1"/>
  <c r="BB18" i="52" s="1"/>
  <c r="AA18" i="52"/>
  <c r="S18" i="52"/>
  <c r="W18" i="52"/>
  <c r="AE18" i="52" a="1"/>
  <c r="AE18" i="52" s="1"/>
  <c r="P18" i="52"/>
  <c r="U18" i="52"/>
  <c r="Z16" i="54"/>
  <c r="AZ16" i="54" s="1"/>
  <c r="S16" i="54"/>
  <c r="V16" i="54"/>
  <c r="AY16" i="54" s="1"/>
  <c r="AU16" i="54"/>
  <c r="AA16" i="54"/>
  <c r="R16" i="54"/>
  <c r="S47" i="31"/>
  <c r="R47" i="31"/>
  <c r="AA47" i="31"/>
  <c r="AU47" i="31"/>
  <c r="AV98" i="31" s="1"/>
  <c r="Q47" i="31"/>
  <c r="BA47" i="31" s="1"/>
  <c r="BB47" i="31" s="1"/>
  <c r="P47" i="31"/>
  <c r="W47" i="31"/>
  <c r="Y47" i="31"/>
  <c r="AE47" i="31" a="1"/>
  <c r="AE47" i="31" s="1"/>
  <c r="U47" i="31"/>
  <c r="AB47" i="31"/>
  <c r="V47" i="31"/>
  <c r="AY47" i="31" s="1"/>
  <c r="Z47" i="31"/>
  <c r="AZ47" i="31" s="1"/>
  <c r="S106" i="32"/>
  <c r="Q106" i="32"/>
  <c r="BA106" i="32" s="1"/>
  <c r="S9" i="51"/>
  <c r="AB9" i="51"/>
  <c r="R9" i="51"/>
  <c r="V9" i="51"/>
  <c r="AY9" i="51" s="1"/>
  <c r="BB9" i="51" s="1"/>
  <c r="AA9" i="51"/>
  <c r="Y9" i="51"/>
  <c r="U68" i="30"/>
  <c r="AA68" i="30"/>
  <c r="P68" i="30"/>
  <c r="S68" i="30"/>
  <c r="P86" i="31"/>
  <c r="Z86" i="31"/>
  <c r="AZ86" i="31" s="1"/>
  <c r="W86" i="31"/>
  <c r="AS76" i="58"/>
  <c r="AF76" i="58" s="1"/>
  <c r="S41" i="30"/>
  <c r="R41" i="30"/>
  <c r="Q41" i="30"/>
  <c r="BA41" i="30" s="1"/>
  <c r="BB41" i="30" s="1"/>
  <c r="AB41" i="30"/>
  <c r="AE128" i="35" a="1"/>
  <c r="AE128" i="35" s="1"/>
  <c r="P44" i="35"/>
  <c r="AS68" i="35"/>
  <c r="AF68" i="35" s="1"/>
  <c r="P68" i="35"/>
  <c r="V68" i="35"/>
  <c r="AY68" i="35" s="1"/>
  <c r="AA68" i="35"/>
  <c r="P26" i="35"/>
  <c r="S26" i="35"/>
  <c r="AB26" i="35"/>
  <c r="AU36" i="36"/>
  <c r="R36" i="36"/>
  <c r="V46" i="37"/>
  <c r="AY46" i="37" s="1"/>
  <c r="W46" i="37"/>
  <c r="S46" i="37"/>
  <c r="U46" i="37"/>
  <c r="S43" i="37"/>
  <c r="U43" i="37"/>
  <c r="AU43" i="37"/>
  <c r="AE47" i="37" a="1"/>
  <c r="AE47" i="37" s="1"/>
  <c r="W47" i="37"/>
  <c r="U47" i="37"/>
  <c r="AA83" i="43"/>
  <c r="S83" i="43"/>
  <c r="Z83" i="43"/>
  <c r="AZ83" i="43" s="1"/>
  <c r="BB83" i="43" s="1"/>
  <c r="Q83" i="43"/>
  <c r="BA83" i="43" s="1"/>
  <c r="BA82" i="12"/>
  <c r="BB82" i="12" s="1"/>
  <c r="M31" i="12"/>
  <c r="L31" i="12"/>
  <c r="N31" i="12"/>
  <c r="D81" i="31"/>
  <c r="A73" i="36"/>
  <c r="A122" i="37"/>
  <c r="A87" i="30"/>
  <c r="A45" i="30"/>
  <c r="Q98" i="30"/>
  <c r="BA98" i="30" s="1"/>
  <c r="BB98" i="30" s="1"/>
  <c r="U31" i="30"/>
  <c r="P44" i="30"/>
  <c r="AE65" i="31" a="1"/>
  <c r="AE65" i="31" s="1"/>
  <c r="A80" i="31"/>
  <c r="W46" i="31"/>
  <c r="AA46" i="31"/>
  <c r="AE58" i="31" a="1"/>
  <c r="AE58" i="31" s="1"/>
  <c r="AA118" i="31"/>
  <c r="P128" i="32"/>
  <c r="U93" i="32"/>
  <c r="R93" i="32"/>
  <c r="Y106" i="33"/>
  <c r="R61" i="34"/>
  <c r="Z61" i="34"/>
  <c r="AZ61" i="34" s="1"/>
  <c r="BB61" i="34" s="1"/>
  <c r="U8" i="34"/>
  <c r="Z108" i="35"/>
  <c r="AZ108" i="35" s="1"/>
  <c r="AB108" i="35"/>
  <c r="Y68" i="35"/>
  <c r="Q26" i="35"/>
  <c r="BA26" i="35" s="1"/>
  <c r="BB26" i="35" s="1"/>
  <c r="AA14" i="35"/>
  <c r="U36" i="36"/>
  <c r="W79" i="36"/>
  <c r="P46" i="37"/>
  <c r="Q47" i="37"/>
  <c r="BA47" i="37" s="1"/>
  <c r="BB47" i="37" s="1"/>
  <c r="Z41" i="30"/>
  <c r="AZ41" i="30" s="1"/>
  <c r="A58" i="31"/>
  <c r="R25" i="34"/>
  <c r="Z25" i="34"/>
  <c r="AZ25" i="34" s="1"/>
  <c r="V128" i="37"/>
  <c r="AY128" i="37" s="1"/>
  <c r="Z128" i="37"/>
  <c r="AZ128" i="37" s="1"/>
  <c r="U128" i="37"/>
  <c r="Y128" i="37"/>
  <c r="V97" i="31"/>
  <c r="AY97" i="31" s="1"/>
  <c r="U97" i="31"/>
  <c r="AB97" i="31"/>
  <c r="R92" i="31"/>
  <c r="Q92" i="31"/>
  <c r="BA92" i="31" s="1"/>
  <c r="BB92" i="31" s="1"/>
  <c r="AU25" i="53"/>
  <c r="AV40" i="53" s="1"/>
  <c r="A66" i="36"/>
  <c r="D90" i="37"/>
  <c r="A78" i="40"/>
  <c r="D109" i="35"/>
  <c r="A96" i="37"/>
  <c r="R98" i="30"/>
  <c r="V31" i="30"/>
  <c r="AY31" i="30" s="1"/>
  <c r="Z44" i="30"/>
  <c r="AZ44" i="30" s="1"/>
  <c r="BB44" i="30" s="1"/>
  <c r="Y65" i="31"/>
  <c r="Z46" i="31"/>
  <c r="AZ46" i="31" s="1"/>
  <c r="R46" i="31"/>
  <c r="Y58" i="31"/>
  <c r="Z118" i="31"/>
  <c r="AZ118" i="31" s="1"/>
  <c r="R118" i="31"/>
  <c r="Z111" i="31"/>
  <c r="AZ111" i="31" s="1"/>
  <c r="Y128" i="32"/>
  <c r="P93" i="32"/>
  <c r="AB93" i="32"/>
  <c r="AB61" i="34"/>
  <c r="AU61" i="34"/>
  <c r="AV121" i="34" s="1"/>
  <c r="Y8" i="34"/>
  <c r="AE8" i="34" a="1"/>
  <c r="AE8" i="34" s="1"/>
  <c r="S108" i="35"/>
  <c r="R68" i="35"/>
  <c r="AE44" i="35" a="1"/>
  <c r="AE44" i="35" s="1"/>
  <c r="AB128" i="35"/>
  <c r="AA26" i="35"/>
  <c r="S36" i="36"/>
  <c r="R46" i="37"/>
  <c r="R47" i="37"/>
  <c r="AA47" i="37"/>
  <c r="AA41" i="30"/>
  <c r="A104" i="33"/>
  <c r="S44" i="34"/>
  <c r="V120" i="35"/>
  <c r="AY120" i="35" s="1"/>
  <c r="Z120" i="35"/>
  <c r="AZ120" i="35" s="1"/>
  <c r="U120" i="35"/>
  <c r="P120" i="35"/>
  <c r="S88" i="35"/>
  <c r="P83" i="35"/>
  <c r="S83" i="35"/>
  <c r="Z83" i="35"/>
  <c r="AZ83" i="35" s="1"/>
  <c r="Q83" i="35"/>
  <c r="BA83" i="35" s="1"/>
  <c r="AU22" i="36"/>
  <c r="Q22" i="36"/>
  <c r="BA22" i="36" s="1"/>
  <c r="BB22" i="36" s="1"/>
  <c r="W22" i="36"/>
  <c r="Z6" i="36"/>
  <c r="AZ6" i="36" s="1"/>
  <c r="U6" i="36"/>
  <c r="Z99" i="37"/>
  <c r="AZ99" i="37" s="1"/>
  <c r="W99" i="37"/>
  <c r="S99" i="37"/>
  <c r="P103" i="37"/>
  <c r="AB103" i="37"/>
  <c r="W103" i="37"/>
  <c r="R95" i="37"/>
  <c r="S95" i="37"/>
  <c r="AA95" i="37"/>
  <c r="AE95" i="37" a="1"/>
  <c r="AE95" i="37" s="1"/>
  <c r="S32" i="37"/>
  <c r="R32" i="37"/>
  <c r="AA24" i="37"/>
  <c r="W24" i="37"/>
  <c r="AA6" i="37"/>
  <c r="AU6" i="37"/>
  <c r="Q6" i="37"/>
  <c r="BA6" i="37" s="1"/>
  <c r="M56" i="28"/>
  <c r="AG56" i="28" s="1"/>
  <c r="L56" i="28"/>
  <c r="N56" i="28"/>
  <c r="D120" i="43"/>
  <c r="AB49" i="30"/>
  <c r="V49" i="30"/>
  <c r="AY49" i="30" s="1"/>
  <c r="W98" i="30"/>
  <c r="U98" i="30"/>
  <c r="S31" i="30"/>
  <c r="W31" i="30"/>
  <c r="Y44" i="30"/>
  <c r="P65" i="31"/>
  <c r="V46" i="31"/>
  <c r="AY46" i="31" s="1"/>
  <c r="AB46" i="31"/>
  <c r="W58" i="31"/>
  <c r="P58" i="31"/>
  <c r="V8" i="31"/>
  <c r="AY8" i="31" s="1"/>
  <c r="S118" i="31"/>
  <c r="AB118" i="31"/>
  <c r="V128" i="32"/>
  <c r="AY128" i="32" s="1"/>
  <c r="V93" i="32"/>
  <c r="AY93" i="32" s="1"/>
  <c r="W93" i="32"/>
  <c r="AE106" i="33" a="1"/>
  <c r="AE106" i="33" s="1"/>
  <c r="Q61" i="34"/>
  <c r="BA61" i="34" s="1"/>
  <c r="W61" i="34"/>
  <c r="P8" i="34"/>
  <c r="W8" i="34"/>
  <c r="U108" i="35"/>
  <c r="AB68" i="35"/>
  <c r="AU14" i="35"/>
  <c r="AU46" i="37"/>
  <c r="AU47" i="37"/>
  <c r="V47" i="37"/>
  <c r="AY47" i="37" s="1"/>
  <c r="P41" i="30"/>
  <c r="D49" i="30"/>
  <c r="A49" i="30"/>
  <c r="AA49" i="32"/>
  <c r="U49" i="32"/>
  <c r="Z49" i="32"/>
  <c r="AZ49" i="32" s="1"/>
  <c r="P49" i="32"/>
  <c r="AU49" i="32"/>
  <c r="AB49" i="32"/>
  <c r="AA55" i="34"/>
  <c r="V55" i="34"/>
  <c r="AY55" i="34" s="1"/>
  <c r="AA22" i="34"/>
  <c r="U52" i="35"/>
  <c r="S52" i="35"/>
  <c r="Y20" i="35"/>
  <c r="R20" i="35"/>
  <c r="AU20" i="35"/>
  <c r="Q20" i="35"/>
  <c r="BA20" i="35" s="1"/>
  <c r="W119" i="36"/>
  <c r="AA119" i="36"/>
  <c r="AE119" i="36" a="1"/>
  <c r="AE119" i="36" s="1"/>
  <c r="Z119" i="36"/>
  <c r="AZ119" i="36" s="1"/>
  <c r="AA65" i="36"/>
  <c r="W65" i="36"/>
  <c r="AA12" i="36"/>
  <c r="AU12" i="36"/>
  <c r="Q12" i="36"/>
  <c r="BA12" i="36" s="1"/>
  <c r="P112" i="37"/>
  <c r="W112" i="37"/>
  <c r="AB112" i="37"/>
  <c r="R94" i="37"/>
  <c r="P94" i="37"/>
  <c r="V94" i="37"/>
  <c r="AY94" i="37" s="1"/>
  <c r="AA94" i="37"/>
  <c r="S22" i="37"/>
  <c r="AB22" i="37"/>
  <c r="Y19" i="37"/>
  <c r="AA19" i="37"/>
  <c r="AU19" i="37"/>
  <c r="Q19" i="37"/>
  <c r="BA19" i="37" s="1"/>
  <c r="AA51" i="43"/>
  <c r="S118" i="32"/>
  <c r="Q118" i="32"/>
  <c r="BA118" i="32" s="1"/>
  <c r="BB118" i="32" s="1"/>
  <c r="Z118" i="32"/>
  <c r="AZ118" i="32" s="1"/>
  <c r="P118" i="32"/>
  <c r="AB118" i="32"/>
  <c r="Y118" i="32"/>
  <c r="R118" i="32"/>
  <c r="U76" i="33"/>
  <c r="S76" i="33"/>
  <c r="R76" i="33"/>
  <c r="Z76" i="33"/>
  <c r="AZ76" i="33" s="1"/>
  <c r="AA76" i="33"/>
  <c r="AB76" i="33"/>
  <c r="Q76" i="33"/>
  <c r="BA76" i="33" s="1"/>
  <c r="BB76" i="33" s="1"/>
  <c r="W76" i="33"/>
  <c r="Y76" i="33"/>
  <c r="AE76" i="33" a="1"/>
  <c r="AE76" i="33" s="1"/>
  <c r="D81" i="35"/>
  <c r="AA49" i="30"/>
  <c r="W49" i="30"/>
  <c r="AA98" i="30"/>
  <c r="Z98" i="30"/>
  <c r="AZ98" i="30" s="1"/>
  <c r="Z31" i="30"/>
  <c r="AZ31" i="30" s="1"/>
  <c r="AU44" i="30"/>
  <c r="U65" i="31"/>
  <c r="Z65" i="31"/>
  <c r="AZ65" i="31" s="1"/>
  <c r="S58" i="31"/>
  <c r="Z58" i="31"/>
  <c r="AZ58" i="31" s="1"/>
  <c r="P118" i="31"/>
  <c r="AE111" i="31" a="1"/>
  <c r="AE111" i="31" s="1"/>
  <c r="Y93" i="32"/>
  <c r="P61" i="34"/>
  <c r="Z8" i="34"/>
  <c r="AZ8" i="34" s="1"/>
  <c r="AU8" i="34"/>
  <c r="V108" i="35"/>
  <c r="AY108" i="35" s="1"/>
  <c r="S68" i="35"/>
  <c r="U128" i="35"/>
  <c r="AU26" i="35"/>
  <c r="P47" i="37"/>
  <c r="D93" i="37"/>
  <c r="A93" i="37"/>
  <c r="P83" i="43"/>
  <c r="V41" i="30"/>
  <c r="AY41" i="30" s="1"/>
  <c r="L49" i="30"/>
  <c r="AA65" i="32"/>
  <c r="AB65" i="32"/>
  <c r="V65" i="32"/>
  <c r="AY65" i="32" s="1"/>
  <c r="R116" i="36"/>
  <c r="Z116" i="36"/>
  <c r="AZ116" i="36" s="1"/>
  <c r="AA116" i="36"/>
  <c r="U116" i="36"/>
  <c r="AU50" i="36"/>
  <c r="V50" i="36"/>
  <c r="AY50" i="36" s="1"/>
  <c r="AA50" i="36"/>
  <c r="Z64" i="37"/>
  <c r="AZ64" i="37" s="1"/>
  <c r="AU64" i="37"/>
  <c r="P64" i="37"/>
  <c r="W64" i="37"/>
  <c r="AU36" i="12"/>
  <c r="L48" i="12"/>
  <c r="N48" i="12"/>
  <c r="M48" i="12"/>
  <c r="AG48" i="12" s="1"/>
  <c r="R124" i="32"/>
  <c r="Q124" i="32"/>
  <c r="BA124" i="32" s="1"/>
  <c r="V105" i="36"/>
  <c r="AY105" i="36" s="1"/>
  <c r="AA25" i="53"/>
  <c r="Y49" i="30"/>
  <c r="AB98" i="30"/>
  <c r="S98" i="30"/>
  <c r="R31" i="30"/>
  <c r="Q44" i="30"/>
  <c r="BA44" i="30" s="1"/>
  <c r="W65" i="31"/>
  <c r="Q65" i="31"/>
  <c r="BA65" i="31" s="1"/>
  <c r="AE46" i="31" a="1"/>
  <c r="AE46" i="31" s="1"/>
  <c r="AU58" i="31"/>
  <c r="Q58" i="31"/>
  <c r="BA58" i="31" s="1"/>
  <c r="BB58" i="31" s="1"/>
  <c r="V118" i="31"/>
  <c r="AY118" i="31" s="1"/>
  <c r="U118" i="31"/>
  <c r="W111" i="31"/>
  <c r="AB23" i="32"/>
  <c r="AA61" i="34"/>
  <c r="Q8" i="34"/>
  <c r="BA8" i="34" s="1"/>
  <c r="BB8" i="34" s="1"/>
  <c r="W108" i="35"/>
  <c r="W68" i="35"/>
  <c r="R26" i="35"/>
  <c r="U26" i="35"/>
  <c r="V14" i="35"/>
  <c r="AY14" i="35" s="1"/>
  <c r="R39" i="36"/>
  <c r="AE46" i="37" a="1"/>
  <c r="AE46" i="37" s="1"/>
  <c r="S47" i="37"/>
  <c r="AE41" i="30" a="1"/>
  <c r="AE41" i="30" s="1"/>
  <c r="M49" i="30"/>
  <c r="AG49" i="30" s="1"/>
  <c r="P65" i="32"/>
  <c r="D56" i="33"/>
  <c r="A56" i="33"/>
  <c r="AB39" i="34"/>
  <c r="Z39" i="34"/>
  <c r="AZ39" i="34" s="1"/>
  <c r="Q31" i="35"/>
  <c r="BA31" i="35" s="1"/>
  <c r="AE31" i="35" a="1"/>
  <c r="AE31" i="35" s="1"/>
  <c r="Z31" i="35"/>
  <c r="AZ31" i="35" s="1"/>
  <c r="W108" i="36"/>
  <c r="P108" i="36"/>
  <c r="V108" i="36"/>
  <c r="AY108" i="36" s="1"/>
  <c r="Y103" i="36"/>
  <c r="Q103" i="36"/>
  <c r="BA103" i="36" s="1"/>
  <c r="BB103" i="36" s="1"/>
  <c r="AE103" i="36" a="1"/>
  <c r="AE103" i="36" s="1"/>
  <c r="P103" i="36"/>
  <c r="P57" i="36"/>
  <c r="Y57" i="36"/>
  <c r="AU57" i="36"/>
  <c r="AV72" i="36" s="1"/>
  <c r="W49" i="36"/>
  <c r="S49" i="36"/>
  <c r="P49" i="36"/>
  <c r="AB49" i="36"/>
  <c r="AB4" i="36"/>
  <c r="AU4" i="36"/>
  <c r="AV127" i="36" s="1"/>
  <c r="D127" i="36" s="1"/>
  <c r="R4" i="36"/>
  <c r="AU45" i="12"/>
  <c r="S45" i="12"/>
  <c r="R45" i="12"/>
  <c r="W45" i="12"/>
  <c r="V45" i="12"/>
  <c r="AY45" i="12" s="1"/>
  <c r="P45" i="12"/>
  <c r="Z45" i="12"/>
  <c r="AZ45" i="12" s="1"/>
  <c r="AB45" i="12"/>
  <c r="Q45" i="12"/>
  <c r="BA45" i="12" s="1"/>
  <c r="S77" i="28"/>
  <c r="R77" i="28"/>
  <c r="V77" i="28"/>
  <c r="AY77" i="28" s="1"/>
  <c r="R25" i="53"/>
  <c r="A118" i="34"/>
  <c r="P98" i="30"/>
  <c r="V98" i="30"/>
  <c r="AY98" i="30" s="1"/>
  <c r="AA31" i="30"/>
  <c r="AE15" i="31" a="1"/>
  <c r="AE15" i="31" s="1"/>
  <c r="S65" i="31"/>
  <c r="AA65" i="31"/>
  <c r="S46" i="31"/>
  <c r="Y46" i="31"/>
  <c r="U58" i="31"/>
  <c r="AA58" i="31"/>
  <c r="A112" i="31"/>
  <c r="W118" i="31"/>
  <c r="Q111" i="31"/>
  <c r="BA111" i="31" s="1"/>
  <c r="BB111" i="31" s="1"/>
  <c r="A74" i="31"/>
  <c r="Z93" i="32"/>
  <c r="AZ93" i="32" s="1"/>
  <c r="S61" i="34"/>
  <c r="R8" i="34"/>
  <c r="Q108" i="35"/>
  <c r="BA108" i="35" s="1"/>
  <c r="BB108" i="35" s="1"/>
  <c r="U68" i="35"/>
  <c r="P128" i="35"/>
  <c r="Y26" i="35"/>
  <c r="V26" i="35"/>
  <c r="AY26" i="35" s="1"/>
  <c r="AE112" i="35" a="1"/>
  <c r="AE112" i="35" s="1"/>
  <c r="W39" i="36"/>
  <c r="Y46" i="37"/>
  <c r="Q46" i="37"/>
  <c r="BA46" i="37" s="1"/>
  <c r="BB46" i="37" s="1"/>
  <c r="Y47" i="37"/>
  <c r="Y41" i="30"/>
  <c r="P10" i="31"/>
  <c r="AE10" i="31" a="1"/>
  <c r="AE10" i="31" s="1"/>
  <c r="W10" i="31"/>
  <c r="Z10" i="31"/>
  <c r="AZ10" i="31" s="1"/>
  <c r="Q10" i="31"/>
  <c r="BA10" i="31" s="1"/>
  <c r="BB10" i="31" s="1"/>
  <c r="U10" i="31"/>
  <c r="AU10" i="31"/>
  <c r="S65" i="32"/>
  <c r="AA50" i="35"/>
  <c r="W50" i="35"/>
  <c r="P50" i="35"/>
  <c r="S37" i="35"/>
  <c r="R37" i="35"/>
  <c r="P15" i="35"/>
  <c r="U15" i="35"/>
  <c r="Z15" i="35"/>
  <c r="AZ15" i="35" s="1"/>
  <c r="W8" i="35"/>
  <c r="R72" i="38"/>
  <c r="Z72" i="38"/>
  <c r="AZ72" i="38" s="1"/>
  <c r="AA72" i="38"/>
  <c r="Y72" i="38"/>
  <c r="V31" i="40"/>
  <c r="AY31" i="40" s="1"/>
  <c r="BB31" i="40" s="1"/>
  <c r="U31" i="40"/>
  <c r="R31" i="40"/>
  <c r="W81" i="28"/>
  <c r="U81" i="28"/>
  <c r="S81" i="28"/>
  <c r="Y81" i="28"/>
  <c r="Q81" i="28"/>
  <c r="BA81" i="28" s="1"/>
  <c r="BB81" i="28" s="1"/>
  <c r="P81" i="28"/>
  <c r="AB81" i="28"/>
  <c r="AA81" i="28"/>
  <c r="AE81" i="28" a="1"/>
  <c r="AE81" i="28" s="1"/>
  <c r="V81" i="28"/>
  <c r="AY81" i="28" s="1"/>
  <c r="R81" i="28"/>
  <c r="Z81" i="28"/>
  <c r="AZ81" i="28" s="1"/>
  <c r="S5" i="31"/>
  <c r="P5" i="31"/>
  <c r="Y5" i="31"/>
  <c r="AU5" i="31"/>
  <c r="AB25" i="53"/>
  <c r="AA15" i="31"/>
  <c r="V65" i="31"/>
  <c r="AY65" i="31" s="1"/>
  <c r="U46" i="31"/>
  <c r="V58" i="31"/>
  <c r="AY58" i="31" s="1"/>
  <c r="Y118" i="31"/>
  <c r="Q93" i="32"/>
  <c r="BA93" i="32" s="1"/>
  <c r="AB8" i="34"/>
  <c r="P108" i="35"/>
  <c r="AA108" i="35"/>
  <c r="Z68" i="35"/>
  <c r="AZ68" i="35" s="1"/>
  <c r="Z26" i="35"/>
  <c r="AZ26" i="35" s="1"/>
  <c r="AB14" i="35"/>
  <c r="P39" i="36"/>
  <c r="Z46" i="37"/>
  <c r="AZ46" i="37" s="1"/>
  <c r="AA46" i="37"/>
  <c r="Z47" i="37"/>
  <c r="AZ47" i="37" s="1"/>
  <c r="AU41" i="30"/>
  <c r="U65" i="32"/>
  <c r="Q65" i="32"/>
  <c r="BA65" i="32" s="1"/>
  <c r="Z59" i="37"/>
  <c r="AZ59" i="37" s="1"/>
  <c r="AB59" i="37"/>
  <c r="W59" i="37"/>
  <c r="Y59" i="37"/>
  <c r="R61" i="37"/>
  <c r="S61" i="37"/>
  <c r="P61" i="37"/>
  <c r="AU14" i="37"/>
  <c r="AV36" i="37" s="1"/>
  <c r="V14" i="37"/>
  <c r="AY14" i="37" s="1"/>
  <c r="AB14" i="37"/>
  <c r="S53" i="42"/>
  <c r="Y53" i="42"/>
  <c r="U53" i="42"/>
  <c r="AB71" i="12"/>
  <c r="Y71" i="12"/>
  <c r="AA71" i="12"/>
  <c r="AE71" i="12" a="1"/>
  <c r="AE71" i="12" s="1"/>
  <c r="Z71" i="12"/>
  <c r="AZ71" i="12" s="1"/>
  <c r="W71" i="12"/>
  <c r="U71" i="12"/>
  <c r="N86" i="12"/>
  <c r="M86" i="12"/>
  <c r="L86" i="12"/>
  <c r="AZ34" i="12"/>
  <c r="AY34" i="12"/>
  <c r="AU34" i="12"/>
  <c r="W115" i="12"/>
  <c r="AE115" i="12" a="1"/>
  <c r="AE115" i="12" s="1"/>
  <c r="AB115" i="12"/>
  <c r="Y115" i="12"/>
  <c r="P115" i="12"/>
  <c r="R115" i="12"/>
  <c r="Q115" i="12"/>
  <c r="BA115" i="12" s="1"/>
  <c r="U44" i="12"/>
  <c r="R44" i="12"/>
  <c r="Z70" i="12"/>
  <c r="AZ70" i="12" s="1"/>
  <c r="Y87" i="12"/>
  <c r="AA87" i="12"/>
  <c r="F13" i="12"/>
  <c r="G13" i="12" s="1"/>
  <c r="AH13" i="12"/>
  <c r="S116" i="12"/>
  <c r="AB116" i="12"/>
  <c r="V116" i="12"/>
  <c r="AY116" i="12" s="1"/>
  <c r="U116" i="12"/>
  <c r="F101" i="12"/>
  <c r="G101" i="12" s="1"/>
  <c r="M11" i="12"/>
  <c r="AG11" i="12" s="1"/>
  <c r="N11" i="12"/>
  <c r="M6" i="12"/>
  <c r="L6" i="12"/>
  <c r="N123" i="12"/>
  <c r="L123" i="12"/>
  <c r="BD128" i="12" s="1" a="1"/>
  <c r="BD128" i="12" s="1"/>
  <c r="M82" i="12"/>
  <c r="L82" i="12"/>
  <c r="N82" i="12"/>
  <c r="N44" i="12"/>
  <c r="M44" i="12"/>
  <c r="AG44" i="12" s="1"/>
  <c r="A9" i="28"/>
  <c r="D9" i="28"/>
  <c r="Q34" i="28"/>
  <c r="BA34" i="28" s="1"/>
  <c r="AU34" i="28"/>
  <c r="W34" i="28"/>
  <c r="Y34" i="28"/>
  <c r="AA34" i="28"/>
  <c r="Z34" i="28"/>
  <c r="AZ34" i="28" s="1"/>
  <c r="U34" i="28"/>
  <c r="S34" i="28"/>
  <c r="U60" i="28"/>
  <c r="D43" i="28"/>
  <c r="A43" i="28"/>
  <c r="AH30" i="28"/>
  <c r="F30" i="28"/>
  <c r="G30" i="28" s="1"/>
  <c r="U51" i="28"/>
  <c r="W51" i="28"/>
  <c r="V51" i="28"/>
  <c r="AY51" i="28" s="1"/>
  <c r="L51" i="28"/>
  <c r="BD55" i="28" s="1" a="1"/>
  <c r="BD55" i="28" s="1"/>
  <c r="AU44" i="32"/>
  <c r="S44" i="32"/>
  <c r="AA92" i="35"/>
  <c r="Z92" i="35"/>
  <c r="AZ92" i="35" s="1"/>
  <c r="N12" i="37"/>
  <c r="L12" i="37"/>
  <c r="M12" i="37"/>
  <c r="S107" i="51"/>
  <c r="R107" i="51"/>
  <c r="N85" i="51"/>
  <c r="U85" i="51"/>
  <c r="N19" i="51"/>
  <c r="M19" i="51"/>
  <c r="AG19" i="51" s="1"/>
  <c r="L19" i="51"/>
  <c r="S83" i="52"/>
  <c r="R83" i="52"/>
  <c r="R94" i="53"/>
  <c r="S48" i="37"/>
  <c r="AB39" i="37"/>
  <c r="AS98" i="35"/>
  <c r="AF98" i="35" s="1"/>
  <c r="R92" i="35"/>
  <c r="N83" i="37"/>
  <c r="A93" i="28"/>
  <c r="D93" i="28"/>
  <c r="Z115" i="12"/>
  <c r="AZ115" i="12" s="1"/>
  <c r="R54" i="12"/>
  <c r="Q54" i="12"/>
  <c r="BA54" i="12" s="1"/>
  <c r="AB54" i="12"/>
  <c r="V54" i="12"/>
  <c r="AY54" i="12" s="1"/>
  <c r="AU54" i="12"/>
  <c r="V30" i="12"/>
  <c r="AY30" i="12" s="1"/>
  <c r="U30" i="12"/>
  <c r="Q30" i="12"/>
  <c r="BA30" i="12" s="1"/>
  <c r="Y30" i="12"/>
  <c r="AB30" i="12"/>
  <c r="R30" i="12"/>
  <c r="AU30" i="12"/>
  <c r="S30" i="12"/>
  <c r="A43" i="12"/>
  <c r="D43" i="12"/>
  <c r="M123" i="12"/>
  <c r="AS97" i="12"/>
  <c r="AF97" i="12" s="1"/>
  <c r="AA97" i="12"/>
  <c r="R27" i="12"/>
  <c r="P27" i="12"/>
  <c r="U85" i="12"/>
  <c r="Y85" i="12"/>
  <c r="R85" i="12"/>
  <c r="W85" i="12"/>
  <c r="P85" i="12"/>
  <c r="Z85" i="12"/>
  <c r="AZ85" i="12" s="1"/>
  <c r="AB85" i="12"/>
  <c r="V41" i="12"/>
  <c r="AY41" i="12" s="1"/>
  <c r="AB86" i="12"/>
  <c r="S86" i="12"/>
  <c r="A64" i="12"/>
  <c r="D64" i="12"/>
  <c r="AH17" i="12"/>
  <c r="F17" i="12"/>
  <c r="G17" i="12" s="1"/>
  <c r="AE17" i="12" s="1" a="1"/>
  <c r="AE17" i="12" s="1"/>
  <c r="AD17" i="12" s="1"/>
  <c r="AC17" i="12" s="1"/>
  <c r="AS123" i="12"/>
  <c r="AF123" i="12" s="1"/>
  <c r="Z123" i="12"/>
  <c r="AZ123" i="12" s="1"/>
  <c r="D104" i="12"/>
  <c r="A104" i="12"/>
  <c r="AH33" i="12"/>
  <c r="F26" i="12"/>
  <c r="G26" i="12" s="1"/>
  <c r="AH26" i="12"/>
  <c r="AH19" i="12"/>
  <c r="F19" i="12"/>
  <c r="G19" i="12" s="1"/>
  <c r="N91" i="12"/>
  <c r="M91" i="12"/>
  <c r="L91" i="12"/>
  <c r="AB106" i="28"/>
  <c r="S106" i="28"/>
  <c r="AA106" i="28"/>
  <c r="W48" i="28"/>
  <c r="V48" i="28"/>
  <c r="AY48" i="28" s="1"/>
  <c r="AE48" i="28" a="1"/>
  <c r="AE48" i="28" s="1"/>
  <c r="AA48" i="28"/>
  <c r="Y48" i="28"/>
  <c r="S48" i="28"/>
  <c r="Q19" i="28"/>
  <c r="BA19" i="28" s="1"/>
  <c r="N62" i="28"/>
  <c r="M62" i="28"/>
  <c r="L62" i="28"/>
  <c r="BD59" i="28" s="1" a="1"/>
  <c r="BD59" i="28" s="1"/>
  <c r="L50" i="28"/>
  <c r="BD54" i="28" s="1" a="1"/>
  <c r="BD54" i="28" s="1"/>
  <c r="M50" i="28"/>
  <c r="AG50" i="28" s="1"/>
  <c r="A6" i="30"/>
  <c r="D6" i="30"/>
  <c r="F12" i="30"/>
  <c r="G12" i="30" s="1"/>
  <c r="AH12" i="30"/>
  <c r="N78" i="31"/>
  <c r="M78" i="31"/>
  <c r="L87" i="31"/>
  <c r="F27" i="31"/>
  <c r="G27" i="31" s="1"/>
  <c r="M5" i="32"/>
  <c r="N5" i="32"/>
  <c r="N101" i="33"/>
  <c r="M101" i="33"/>
  <c r="N13" i="33"/>
  <c r="M13" i="33"/>
  <c r="L6" i="33"/>
  <c r="M6" i="33"/>
  <c r="AG6" i="33" s="1"/>
  <c r="W38" i="37"/>
  <c r="Z38" i="37"/>
  <c r="AZ38" i="37" s="1"/>
  <c r="S69" i="39"/>
  <c r="Z69" i="39"/>
  <c r="AZ69" i="39" s="1"/>
  <c r="U72" i="39"/>
  <c r="P72" i="39"/>
  <c r="Q72" i="39"/>
  <c r="BA72" i="39" s="1"/>
  <c r="L117" i="40"/>
  <c r="N117" i="40"/>
  <c r="M117" i="40"/>
  <c r="V117" i="40"/>
  <c r="AY117" i="40" s="1"/>
  <c r="W68" i="41"/>
  <c r="Z68" i="41"/>
  <c r="AZ68" i="41" s="1"/>
  <c r="W10" i="34"/>
  <c r="S10" i="34"/>
  <c r="AU10" i="34"/>
  <c r="U92" i="35"/>
  <c r="M19" i="35"/>
  <c r="AG19" i="35" s="1"/>
  <c r="L83" i="37"/>
  <c r="AA54" i="12"/>
  <c r="V34" i="28"/>
  <c r="AY34" i="28" s="1"/>
  <c r="AA115" i="12"/>
  <c r="AE116" i="12" a="1"/>
  <c r="AE116" i="12" s="1"/>
  <c r="AU42" i="12"/>
  <c r="F109" i="12"/>
  <c r="G109" i="12" s="1"/>
  <c r="AE109" i="12" s="1" a="1"/>
  <c r="AE109" i="12" s="1"/>
  <c r="AD109" i="12" s="1"/>
  <c r="AC109" i="12" s="1"/>
  <c r="F81" i="12"/>
  <c r="G81" i="12" s="1"/>
  <c r="AE81" i="12" s="1" a="1"/>
  <c r="AE81" i="12" s="1"/>
  <c r="AD81" i="12" s="1"/>
  <c r="AC81" i="12" s="1"/>
  <c r="Q65" i="12"/>
  <c r="BA65" i="12" s="1"/>
  <c r="R65" i="12"/>
  <c r="AA65" i="12"/>
  <c r="U65" i="12"/>
  <c r="AH25" i="12"/>
  <c r="AE18" i="12" a="1"/>
  <c r="AE18" i="12" s="1"/>
  <c r="BA18" i="12"/>
  <c r="N90" i="12"/>
  <c r="M90" i="12"/>
  <c r="L90" i="12"/>
  <c r="Y51" i="28"/>
  <c r="D35" i="28"/>
  <c r="AU57" i="28"/>
  <c r="Y57" i="28"/>
  <c r="P57" i="28"/>
  <c r="R57" i="28"/>
  <c r="Z57" i="28"/>
  <c r="AZ57" i="28" s="1"/>
  <c r="W57" i="28"/>
  <c r="Q57" i="28"/>
  <c r="BA57" i="28" s="1"/>
  <c r="AB57" i="28"/>
  <c r="M72" i="28"/>
  <c r="N72" i="28"/>
  <c r="L72" i="28"/>
  <c r="BD71" i="28" s="1" a="1"/>
  <c r="BD71" i="28" s="1"/>
  <c r="N61" i="28"/>
  <c r="L61" i="28"/>
  <c r="BD64" i="28" s="1" a="1"/>
  <c r="BD64" i="28" s="1"/>
  <c r="M61" i="28"/>
  <c r="N40" i="28"/>
  <c r="L40" i="28"/>
  <c r="BD37" i="28" s="1" a="1"/>
  <c r="BD37" i="28" s="1"/>
  <c r="AH64" i="31"/>
  <c r="F57" i="31"/>
  <c r="G57" i="31" s="1"/>
  <c r="L127" i="31"/>
  <c r="N127" i="31"/>
  <c r="N13" i="32"/>
  <c r="L13" i="32"/>
  <c r="M13" i="32"/>
  <c r="AG13" i="32" s="1"/>
  <c r="D21" i="33"/>
  <c r="A21" i="33"/>
  <c r="AH35" i="33"/>
  <c r="F35" i="33"/>
  <c r="G35" i="33" s="1"/>
  <c r="P11" i="35"/>
  <c r="AU11" i="35"/>
  <c r="R104" i="39"/>
  <c r="U102" i="40"/>
  <c r="AB102" i="40"/>
  <c r="S95" i="40"/>
  <c r="U95" i="40"/>
  <c r="AH49" i="41"/>
  <c r="F49" i="41"/>
  <c r="G49" i="41" s="1"/>
  <c r="F41" i="41"/>
  <c r="G41" i="41" s="1"/>
  <c r="AH41" i="41"/>
  <c r="F4" i="42"/>
  <c r="G4" i="42" s="1"/>
  <c r="AH4" i="42"/>
  <c r="Y125" i="43"/>
  <c r="W125" i="43"/>
  <c r="U125" i="43"/>
  <c r="AB125" i="43"/>
  <c r="AB98" i="35"/>
  <c r="Q92" i="35"/>
  <c r="BA92" i="35" s="1"/>
  <c r="BB92" i="35" s="1"/>
  <c r="P30" i="12"/>
  <c r="AE54" i="12" a="1"/>
  <c r="AE54" i="12" s="1"/>
  <c r="AB34" i="28"/>
  <c r="U115" i="12"/>
  <c r="AU27" i="12"/>
  <c r="L11" i="12"/>
  <c r="BD14" i="12" s="1" a="1"/>
  <c r="BD14" i="12" s="1"/>
  <c r="Q38" i="12"/>
  <c r="BA38" i="12" s="1"/>
  <c r="BB38" i="12" s="1"/>
  <c r="AE38" i="12" a="1"/>
  <c r="AE38" i="12" s="1"/>
  <c r="AH5" i="12"/>
  <c r="F5" i="12"/>
  <c r="G5" i="12" s="1"/>
  <c r="L106" i="12"/>
  <c r="BD111" i="12" s="1" a="1"/>
  <c r="BD111" i="12" s="1"/>
  <c r="M106" i="12"/>
  <c r="N106" i="12"/>
  <c r="N95" i="12"/>
  <c r="M95" i="12"/>
  <c r="AE91" i="28" a="1"/>
  <c r="AE91" i="28" s="1"/>
  <c r="Y91" i="28"/>
  <c r="Q41" i="28"/>
  <c r="BA41" i="28" s="1"/>
  <c r="U41" i="28"/>
  <c r="V24" i="28"/>
  <c r="AY24" i="28" s="1"/>
  <c r="BB24" i="28" s="1"/>
  <c r="U24" i="28"/>
  <c r="AA24" i="28"/>
  <c r="R24" i="28"/>
  <c r="W24" i="28"/>
  <c r="Q24" i="28"/>
  <c r="BA24" i="28" s="1"/>
  <c r="AB105" i="28"/>
  <c r="W105" i="28"/>
  <c r="R105" i="28"/>
  <c r="AA105" i="28"/>
  <c r="Y105" i="28"/>
  <c r="V105" i="28"/>
  <c r="AY105" i="28" s="1"/>
  <c r="BB105" i="28" s="1"/>
  <c r="S105" i="28"/>
  <c r="U105" i="28"/>
  <c r="M23" i="28"/>
  <c r="AG23" i="28" s="1"/>
  <c r="N23" i="28"/>
  <c r="L23" i="28"/>
  <c r="BD18" i="28" s="1" a="1"/>
  <c r="BD18" i="28" s="1"/>
  <c r="V68" i="28"/>
  <c r="AY68" i="28" s="1"/>
  <c r="A105" i="28"/>
  <c r="D105" i="28"/>
  <c r="L101" i="28"/>
  <c r="BD104" i="28" s="1" a="1"/>
  <c r="BD104" i="28" s="1"/>
  <c r="N101" i="28"/>
  <c r="AH24" i="32"/>
  <c r="F24" i="32"/>
  <c r="G24" i="32" s="1"/>
  <c r="M31" i="39"/>
  <c r="N31" i="39"/>
  <c r="L31" i="39"/>
  <c r="S51" i="39"/>
  <c r="AU51" i="39"/>
  <c r="AB51" i="39"/>
  <c r="R51" i="39"/>
  <c r="Y51" i="39"/>
  <c r="AA51" i="39"/>
  <c r="V122" i="33"/>
  <c r="AY122" i="33" s="1"/>
  <c r="AB122" i="33"/>
  <c r="V10" i="34"/>
  <c r="AY10" i="34" s="1"/>
  <c r="AB92" i="35"/>
  <c r="D17" i="37"/>
  <c r="A34" i="39"/>
  <c r="D34" i="39"/>
  <c r="AA30" i="12"/>
  <c r="Y54" i="12"/>
  <c r="P34" i="28"/>
  <c r="V115" i="12"/>
  <c r="AY115" i="12" s="1"/>
  <c r="S27" i="12"/>
  <c r="A15" i="12"/>
  <c r="W87" i="12"/>
  <c r="S87" i="12"/>
  <c r="P44" i="12"/>
  <c r="V112" i="12"/>
  <c r="AY112" i="12" s="1"/>
  <c r="AA108" i="12"/>
  <c r="P108" i="12"/>
  <c r="Y108" i="12"/>
  <c r="U108" i="12"/>
  <c r="V108" i="12"/>
  <c r="AY108" i="12" s="1"/>
  <c r="Q108" i="12"/>
  <c r="BA108" i="12" s="1"/>
  <c r="AB108" i="12"/>
  <c r="Y117" i="12"/>
  <c r="F113" i="12"/>
  <c r="G113" i="12" s="1"/>
  <c r="AG31" i="12"/>
  <c r="N115" i="12"/>
  <c r="M115" i="12"/>
  <c r="L115" i="12"/>
  <c r="M64" i="12"/>
  <c r="AG64" i="12" s="1"/>
  <c r="L64" i="12"/>
  <c r="L8" i="28"/>
  <c r="BD5" i="28" s="1" a="1"/>
  <c r="BD5" i="28" s="1"/>
  <c r="N8" i="28"/>
  <c r="M8" i="28"/>
  <c r="AG8" i="28" s="1"/>
  <c r="M17" i="28"/>
  <c r="L17" i="28"/>
  <c r="BD17" i="28" s="1" a="1"/>
  <c r="BD17" i="28" s="1"/>
  <c r="L27" i="28"/>
  <c r="BD31" i="28" s="1" a="1"/>
  <c r="BD31" i="28" s="1"/>
  <c r="P27" i="28"/>
  <c r="V27" i="28"/>
  <c r="AY27" i="28" s="1"/>
  <c r="R27" i="28"/>
  <c r="Q27" i="28"/>
  <c r="BA27" i="28" s="1"/>
  <c r="BB27" i="28" s="1"/>
  <c r="N27" i="28"/>
  <c r="M27" i="28"/>
  <c r="F97" i="28"/>
  <c r="G97" i="28" s="1"/>
  <c r="U76" i="28"/>
  <c r="L117" i="28"/>
  <c r="BD120" i="28" s="1" a="1"/>
  <c r="BD120" i="28" s="1"/>
  <c r="N117" i="28"/>
  <c r="M117" i="28"/>
  <c r="P124" i="30"/>
  <c r="V124" i="30"/>
  <c r="AY124" i="30" s="1"/>
  <c r="F52" i="30"/>
  <c r="G52" i="30" s="1"/>
  <c r="S126" i="31"/>
  <c r="W126" i="31"/>
  <c r="S110" i="31"/>
  <c r="Z110" i="31"/>
  <c r="AZ110" i="31" s="1"/>
  <c r="U125" i="32"/>
  <c r="AS125" i="32"/>
  <c r="AF125" i="32" s="1"/>
  <c r="M82" i="34"/>
  <c r="L82" i="34"/>
  <c r="AE2" i="34" a="1"/>
  <c r="AE2" i="34" s="1"/>
  <c r="S92" i="35"/>
  <c r="A25" i="41"/>
  <c r="W30" i="12"/>
  <c r="Z54" i="12"/>
  <c r="AZ54" i="12" s="1"/>
  <c r="R34" i="28"/>
  <c r="S115" i="12"/>
  <c r="BA34" i="12"/>
  <c r="BB34" i="12" s="1"/>
  <c r="P87" i="12"/>
  <c r="AY98" i="12"/>
  <c r="Y44" i="12"/>
  <c r="P127" i="12"/>
  <c r="R120" i="12"/>
  <c r="Y120" i="12"/>
  <c r="S120" i="12"/>
  <c r="W6" i="12"/>
  <c r="S6" i="12"/>
  <c r="AU6" i="12"/>
  <c r="AB15" i="12"/>
  <c r="U15" i="12"/>
  <c r="D14" i="12"/>
  <c r="AH41" i="12"/>
  <c r="N110" i="12"/>
  <c r="M110" i="12"/>
  <c r="N104" i="12"/>
  <c r="M104" i="12"/>
  <c r="L104" i="12"/>
  <c r="BD100" i="12" s="1" a="1"/>
  <c r="BD100" i="12" s="1"/>
  <c r="L68" i="12"/>
  <c r="BD68" i="12" s="1" a="1"/>
  <c r="BD68" i="12" s="1"/>
  <c r="N68" i="12"/>
  <c r="P68" i="12"/>
  <c r="M68" i="12"/>
  <c r="L17" i="12"/>
  <c r="BD17" i="12" s="1" a="1"/>
  <c r="BD17" i="12" s="1"/>
  <c r="M17" i="12"/>
  <c r="AG17" i="12" s="1"/>
  <c r="AH5" i="28"/>
  <c r="F5" i="28"/>
  <c r="G5" i="28" s="1"/>
  <c r="L122" i="28"/>
  <c r="BD126" i="28" s="1" a="1"/>
  <c r="BD126" i="28" s="1"/>
  <c r="N122" i="28"/>
  <c r="L116" i="28"/>
  <c r="BD116" i="28" s="1" a="1"/>
  <c r="BD116" i="28" s="1"/>
  <c r="M116" i="28"/>
  <c r="N116" i="28"/>
  <c r="L37" i="28"/>
  <c r="BD40" i="28" s="1" a="1"/>
  <c r="BD40" i="28" s="1"/>
  <c r="N37" i="28"/>
  <c r="M37" i="28"/>
  <c r="AG37" i="28" s="1"/>
  <c r="M25" i="28"/>
  <c r="AG25" i="28" s="1"/>
  <c r="L25" i="28"/>
  <c r="N25" i="28"/>
  <c r="L19" i="28"/>
  <c r="BD23" i="28" s="1" a="1"/>
  <c r="BD23" i="28" s="1"/>
  <c r="M19" i="28"/>
  <c r="AG19" i="28" s="1"/>
  <c r="L9" i="28"/>
  <c r="BD9" i="28" s="1" a="1"/>
  <c r="BD9" i="28" s="1"/>
  <c r="M9" i="28"/>
  <c r="N9" i="28"/>
  <c r="V19" i="32"/>
  <c r="AY19" i="32" s="1"/>
  <c r="U19" i="32"/>
  <c r="F78" i="32"/>
  <c r="G78" i="32" s="1"/>
  <c r="AE78" i="32" s="1" a="1"/>
  <c r="AE78" i="32" s="1"/>
  <c r="AD78" i="32" s="1"/>
  <c r="AC78" i="32" s="1"/>
  <c r="AG45" i="32"/>
  <c r="AG30" i="32"/>
  <c r="F30" i="32"/>
  <c r="G30" i="32" s="1"/>
  <c r="P86" i="33"/>
  <c r="W86" i="33"/>
  <c r="M92" i="42"/>
  <c r="L92" i="42"/>
  <c r="AE122" i="33" a="1"/>
  <c r="AE122" i="33" s="1"/>
  <c r="A6" i="34"/>
  <c r="V92" i="35"/>
  <c r="AY92" i="35" s="1"/>
  <c r="Z30" i="12"/>
  <c r="AZ30" i="12" s="1"/>
  <c r="S24" i="12"/>
  <c r="Y24" i="12"/>
  <c r="Q24" i="12"/>
  <c r="BA24" i="12" s="1"/>
  <c r="Z24" i="12"/>
  <c r="AZ24" i="12" s="1"/>
  <c r="AU24" i="12"/>
  <c r="AB24" i="12"/>
  <c r="V24" i="12"/>
  <c r="AY24" i="12" s="1"/>
  <c r="W24" i="12"/>
  <c r="R24" i="12"/>
  <c r="P24" i="12"/>
  <c r="AA24" i="12"/>
  <c r="Y33" i="12"/>
  <c r="R33" i="12"/>
  <c r="AS107" i="12"/>
  <c r="AF107" i="12" s="1"/>
  <c r="W79" i="12"/>
  <c r="U79" i="12"/>
  <c r="V79" i="12"/>
  <c r="AY79" i="12" s="1"/>
  <c r="R79" i="12"/>
  <c r="AB79" i="12"/>
  <c r="Y79" i="12"/>
  <c r="Q79" i="12"/>
  <c r="BA79" i="12" s="1"/>
  <c r="S79" i="12"/>
  <c r="P79" i="12"/>
  <c r="Z79" i="12"/>
  <c r="AZ79" i="12" s="1"/>
  <c r="W55" i="12"/>
  <c r="D60" i="12"/>
  <c r="A60" i="12"/>
  <c r="F9" i="12"/>
  <c r="G9" i="12" s="1"/>
  <c r="AH63" i="12"/>
  <c r="F63" i="12"/>
  <c r="G63" i="12" s="1"/>
  <c r="AE63" i="12" s="1" a="1"/>
  <c r="AE63" i="12" s="1"/>
  <c r="AD63" i="12" s="1"/>
  <c r="AC63" i="12" s="1"/>
  <c r="AH58" i="12"/>
  <c r="F58" i="12"/>
  <c r="G58" i="12" s="1"/>
  <c r="AE58" i="12" s="1" a="1"/>
  <c r="AE58" i="12" s="1"/>
  <c r="AD58" i="12" s="1"/>
  <c r="F52" i="12"/>
  <c r="G52" i="12" s="1"/>
  <c r="F47" i="12"/>
  <c r="G47" i="12" s="1"/>
  <c r="A41" i="12"/>
  <c r="D41" i="12"/>
  <c r="A36" i="12"/>
  <c r="D36" i="12"/>
  <c r="N21" i="12"/>
  <c r="M21" i="12"/>
  <c r="L21" i="12"/>
  <c r="V70" i="28"/>
  <c r="AY70" i="28" s="1"/>
  <c r="BB70" i="28" s="1"/>
  <c r="AB70" i="28"/>
  <c r="U46" i="28"/>
  <c r="W46" i="28"/>
  <c r="AB46" i="28"/>
  <c r="V46" i="28"/>
  <c r="AY46" i="28" s="1"/>
  <c r="R46" i="28"/>
  <c r="AA46" i="28"/>
  <c r="Y46" i="28"/>
  <c r="AU46" i="28"/>
  <c r="AE46" i="28" a="1"/>
  <c r="AE46" i="28" s="1"/>
  <c r="S46" i="28"/>
  <c r="Q46" i="28"/>
  <c r="BA46" i="28" s="1"/>
  <c r="BB46" i="28" s="1"/>
  <c r="W47" i="28"/>
  <c r="R47" i="28"/>
  <c r="D124" i="28"/>
  <c r="A124" i="28"/>
  <c r="V119" i="28"/>
  <c r="AY119" i="28" s="1"/>
  <c r="AA119" i="28"/>
  <c r="F4" i="28"/>
  <c r="G4" i="28" s="1"/>
  <c r="AH4" i="28"/>
  <c r="AG4" i="28"/>
  <c r="L121" i="28"/>
  <c r="BD121" i="28" s="1" a="1"/>
  <c r="BD121" i="28" s="1"/>
  <c r="N121" i="28"/>
  <c r="AB121" i="28"/>
  <c r="M110" i="28"/>
  <c r="N110" i="28"/>
  <c r="L110" i="28"/>
  <c r="BD107" i="28" s="1" a="1"/>
  <c r="BD107" i="28" s="1"/>
  <c r="P110" i="31"/>
  <c r="M122" i="32"/>
  <c r="L122" i="32"/>
  <c r="S91" i="41"/>
  <c r="Q91" i="41"/>
  <c r="BA91" i="41" s="1"/>
  <c r="BB91" i="41" s="1"/>
  <c r="P91" i="41"/>
  <c r="R96" i="41"/>
  <c r="S96" i="41"/>
  <c r="AB96" i="41"/>
  <c r="U96" i="41"/>
  <c r="W96" i="41"/>
  <c r="A49" i="41"/>
  <c r="D49" i="41"/>
  <c r="AE34" i="12" a="1"/>
  <c r="AE34" i="12" s="1"/>
  <c r="AY90" i="12"/>
  <c r="R103" i="12"/>
  <c r="AH8" i="12"/>
  <c r="F57" i="12"/>
  <c r="G57" i="12" s="1"/>
  <c r="AH57" i="12"/>
  <c r="N128" i="12"/>
  <c r="M128" i="12"/>
  <c r="L128" i="12"/>
  <c r="N118" i="12"/>
  <c r="M118" i="12"/>
  <c r="L118" i="12"/>
  <c r="AA128" i="28"/>
  <c r="U128" i="28"/>
  <c r="AE128" i="28" a="1"/>
  <c r="AE128" i="28" s="1"/>
  <c r="S128" i="28"/>
  <c r="S73" i="28"/>
  <c r="AA73" i="28"/>
  <c r="Y73" i="28"/>
  <c r="Q73" i="28"/>
  <c r="BA73" i="28" s="1"/>
  <c r="P73" i="28"/>
  <c r="AA68" i="31"/>
  <c r="AH23" i="31"/>
  <c r="F23" i="31"/>
  <c r="G23" i="31" s="1"/>
  <c r="N123" i="34"/>
  <c r="M123" i="34"/>
  <c r="L123" i="34"/>
  <c r="F38" i="35"/>
  <c r="G38" i="35" s="1"/>
  <c r="AE38" i="35" s="1" a="1"/>
  <c r="AE38" i="35" s="1"/>
  <c r="AD38" i="35" s="1"/>
  <c r="AC38" i="35" s="1"/>
  <c r="AH38" i="35"/>
  <c r="D56" i="37"/>
  <c r="A56" i="37"/>
  <c r="M58" i="37"/>
  <c r="N58" i="37"/>
  <c r="L126" i="40"/>
  <c r="N126" i="40"/>
  <c r="M126" i="40"/>
  <c r="W15" i="41"/>
  <c r="Y15" i="41"/>
  <c r="F30" i="34"/>
  <c r="G30" i="34" s="1"/>
  <c r="AG30" i="34"/>
  <c r="L69" i="37"/>
  <c r="N69" i="37"/>
  <c r="M69" i="37"/>
  <c r="G18" i="46"/>
  <c r="U93" i="46"/>
  <c r="R93" i="46"/>
  <c r="N62" i="39"/>
  <c r="S72" i="41"/>
  <c r="AB109" i="42"/>
  <c r="AB102" i="42"/>
  <c r="S109" i="42"/>
  <c r="AA109" i="42"/>
  <c r="V64" i="42"/>
  <c r="AY64" i="42" s="1"/>
  <c r="Q64" i="42"/>
  <c r="BA64" i="42" s="1"/>
  <c r="Q102" i="42"/>
  <c r="BA102" i="42" s="1"/>
  <c r="BB102" i="42" s="1"/>
  <c r="R108" i="28"/>
  <c r="M76" i="28"/>
  <c r="AA64" i="12"/>
  <c r="Q64" i="12"/>
  <c r="BA64" i="12" s="1"/>
  <c r="AS96" i="12"/>
  <c r="AF96" i="12" s="1"/>
  <c r="A32" i="12"/>
  <c r="D46" i="12"/>
  <c r="AA21" i="12"/>
  <c r="D16" i="12"/>
  <c r="Z75" i="12"/>
  <c r="AZ75" i="12" s="1"/>
  <c r="M76" i="12"/>
  <c r="N42" i="12"/>
  <c r="N46" i="12"/>
  <c r="AG16" i="12"/>
  <c r="L33" i="12"/>
  <c r="M29" i="12"/>
  <c r="AG29" i="12" s="1"/>
  <c r="D4" i="12"/>
  <c r="A45" i="12"/>
  <c r="AH31" i="12"/>
  <c r="A34" i="12"/>
  <c r="BC34" i="12" s="1"/>
  <c r="V54" i="28"/>
  <c r="AY54" i="28" s="1"/>
  <c r="A69" i="12"/>
  <c r="AH56" i="12"/>
  <c r="AH40" i="12"/>
  <c r="AH36" i="12"/>
  <c r="N72" i="12"/>
  <c r="L67" i="12"/>
  <c r="R111" i="28"/>
  <c r="L54" i="28"/>
  <c r="BD51" i="28" s="1" a="1"/>
  <c r="BD51" i="28" s="1"/>
  <c r="R12" i="28"/>
  <c r="N2" i="28"/>
  <c r="M2" i="28"/>
  <c r="AG2" i="28" s="1"/>
  <c r="R118" i="28"/>
  <c r="AA118" i="28"/>
  <c r="AA114" i="28"/>
  <c r="P114" i="28"/>
  <c r="R114" i="28"/>
  <c r="Q114" i="28"/>
  <c r="BA114" i="28" s="1"/>
  <c r="P85" i="28"/>
  <c r="Y85" i="28"/>
  <c r="V85" i="28"/>
  <c r="AY85" i="28" s="1"/>
  <c r="AH59" i="28"/>
  <c r="F59" i="28"/>
  <c r="G59" i="28" s="1"/>
  <c r="F9" i="28"/>
  <c r="G9" i="28" s="1"/>
  <c r="L13" i="28"/>
  <c r="BD16" i="28" s="1" a="1"/>
  <c r="BD16" i="28" s="1"/>
  <c r="N13" i="28"/>
  <c r="D35" i="30"/>
  <c r="A35" i="30"/>
  <c r="L83" i="31"/>
  <c r="M83" i="31"/>
  <c r="AH22" i="32"/>
  <c r="F23" i="34"/>
  <c r="G23" i="34" s="1"/>
  <c r="AH23" i="34"/>
  <c r="L70" i="35"/>
  <c r="M70" i="35"/>
  <c r="M98" i="36"/>
  <c r="N98" i="36"/>
  <c r="AB68" i="41"/>
  <c r="U33" i="28"/>
  <c r="Y33" i="28"/>
  <c r="W129" i="28"/>
  <c r="V129" i="28"/>
  <c r="AY129" i="28" s="1"/>
  <c r="R129" i="28"/>
  <c r="AA129" i="28"/>
  <c r="S129" i="28"/>
  <c r="V62" i="28"/>
  <c r="AY62" i="28" s="1"/>
  <c r="W126" i="28"/>
  <c r="U126" i="28"/>
  <c r="L53" i="28"/>
  <c r="BD56" i="28" s="1" a="1"/>
  <c r="BD56" i="28" s="1"/>
  <c r="M53" i="28"/>
  <c r="AG53" i="28" s="1"/>
  <c r="L95" i="28"/>
  <c r="BD90" i="28" s="1" a="1"/>
  <c r="BD90" i="28" s="1"/>
  <c r="N95" i="28"/>
  <c r="AB108" i="28"/>
  <c r="U108" i="28"/>
  <c r="Z108" i="28"/>
  <c r="AZ108" i="28" s="1"/>
  <c r="F96" i="28"/>
  <c r="G96" i="28" s="1"/>
  <c r="N120" i="28"/>
  <c r="M120" i="28"/>
  <c r="N115" i="28"/>
  <c r="M115" i="28"/>
  <c r="N81" i="28"/>
  <c r="M81" i="28"/>
  <c r="N66" i="28"/>
  <c r="L66" i="28"/>
  <c r="L45" i="28"/>
  <c r="BD48" i="28" s="1" a="1"/>
  <c r="BD48" i="28" s="1"/>
  <c r="N45" i="28"/>
  <c r="F22" i="30"/>
  <c r="G22" i="30" s="1"/>
  <c r="AH22" i="30"/>
  <c r="D36" i="31"/>
  <c r="A36" i="31"/>
  <c r="N21" i="32"/>
  <c r="M21" i="32"/>
  <c r="Z38" i="32"/>
  <c r="AZ38" i="32" s="1"/>
  <c r="W38" i="32"/>
  <c r="F112" i="32"/>
  <c r="G112" i="32" s="1"/>
  <c r="AH58" i="32"/>
  <c r="F58" i="32"/>
  <c r="G58" i="32" s="1"/>
  <c r="AH43" i="32"/>
  <c r="AG15" i="32"/>
  <c r="F64" i="34"/>
  <c r="G64" i="34" s="1"/>
  <c r="AH64" i="34"/>
  <c r="N29" i="34"/>
  <c r="L29" i="34"/>
  <c r="M29" i="34"/>
  <c r="AG29" i="34" s="1"/>
  <c r="S47" i="35"/>
  <c r="W47" i="35"/>
  <c r="A55" i="35"/>
  <c r="D55" i="35"/>
  <c r="F41" i="36"/>
  <c r="G41" i="36" s="1"/>
  <c r="AH41" i="36"/>
  <c r="D16" i="38"/>
  <c r="A16" i="38"/>
  <c r="N53" i="28"/>
  <c r="L49" i="28"/>
  <c r="BD49" i="28" s="1" a="1"/>
  <c r="BD49" i="28" s="1"/>
  <c r="AB64" i="12"/>
  <c r="Q96" i="12"/>
  <c r="BA96" i="12" s="1"/>
  <c r="R32" i="12"/>
  <c r="N67" i="12"/>
  <c r="M54" i="12"/>
  <c r="L94" i="12"/>
  <c r="U12" i="28"/>
  <c r="Z54" i="28"/>
  <c r="AZ54" i="28" s="1"/>
  <c r="Z126" i="28"/>
  <c r="AZ126" i="28" s="1"/>
  <c r="AE129" i="28" a="1"/>
  <c r="AE129" i="28" s="1"/>
  <c r="N29" i="28"/>
  <c r="A24" i="28"/>
  <c r="A46" i="28"/>
  <c r="D46" i="28"/>
  <c r="AH18" i="28"/>
  <c r="AH13" i="28"/>
  <c r="M104" i="28"/>
  <c r="N104" i="28"/>
  <c r="N65" i="28"/>
  <c r="M65" i="28"/>
  <c r="L65" i="28"/>
  <c r="BD65" i="28" s="1" a="1"/>
  <c r="BD65" i="28" s="1"/>
  <c r="AG16" i="30"/>
  <c r="AH16" i="30"/>
  <c r="L75" i="31"/>
  <c r="AH39" i="31"/>
  <c r="AG39" i="31"/>
  <c r="AH32" i="31"/>
  <c r="L21" i="32"/>
  <c r="M110" i="32"/>
  <c r="L110" i="32"/>
  <c r="AG65" i="32"/>
  <c r="N53" i="33"/>
  <c r="M53" i="33"/>
  <c r="AG53" i="33" s="1"/>
  <c r="F19" i="33"/>
  <c r="G19" i="33" s="1"/>
  <c r="AG19" i="33"/>
  <c r="L49" i="33"/>
  <c r="N49" i="33"/>
  <c r="F92" i="34"/>
  <c r="G92" i="34" s="1"/>
  <c r="AH7" i="34"/>
  <c r="F7" i="34"/>
  <c r="G7" i="34" s="1"/>
  <c r="AG20" i="35"/>
  <c r="M14" i="35"/>
  <c r="L14" i="35"/>
  <c r="N14" i="35"/>
  <c r="F42" i="37"/>
  <c r="G42" i="37" s="1"/>
  <c r="AH42" i="37"/>
  <c r="AH26" i="37"/>
  <c r="F26" i="37"/>
  <c r="G26" i="37" s="1"/>
  <c r="N6" i="38"/>
  <c r="L6" i="38"/>
  <c r="M6" i="38"/>
  <c r="M40" i="44"/>
  <c r="N40" i="44"/>
  <c r="M97" i="47"/>
  <c r="L97" i="47"/>
  <c r="N97" i="47"/>
  <c r="Q63" i="47"/>
  <c r="BA63" i="47" s="1"/>
  <c r="BB63" i="47" s="1"/>
  <c r="AU63" i="47"/>
  <c r="Q58" i="47"/>
  <c r="BA58" i="47" s="1"/>
  <c r="BB58" i="47" s="1"/>
  <c r="AU58" i="47"/>
  <c r="W14" i="48"/>
  <c r="AU19" i="39"/>
  <c r="V62" i="39"/>
  <c r="AY62" i="39" s="1"/>
  <c r="P72" i="41"/>
  <c r="V102" i="42"/>
  <c r="AY102" i="42" s="1"/>
  <c r="V109" i="42"/>
  <c r="AY109" i="42" s="1"/>
  <c r="Y64" i="42"/>
  <c r="P64" i="42"/>
  <c r="Z33" i="28"/>
  <c r="AZ33" i="28" s="1"/>
  <c r="S65" i="28"/>
  <c r="U129" i="28"/>
  <c r="R64" i="12"/>
  <c r="F11" i="12"/>
  <c r="G11" i="12" s="1"/>
  <c r="AE11" i="12" s="1" a="1"/>
  <c r="AE11" i="12" s="1"/>
  <c r="AD11" i="12" s="1"/>
  <c r="AC11" i="12" s="1"/>
  <c r="V93" i="12"/>
  <c r="AY93" i="12" s="1"/>
  <c r="L117" i="12"/>
  <c r="AE21" i="12" a="1"/>
  <c r="AE21" i="12" s="1"/>
  <c r="L113" i="12"/>
  <c r="D55" i="12"/>
  <c r="P75" i="12"/>
  <c r="U75" i="12"/>
  <c r="W21" i="12"/>
  <c r="Q75" i="12"/>
  <c r="BA75" i="12" s="1"/>
  <c r="P60" i="12"/>
  <c r="L99" i="12"/>
  <c r="M94" i="12"/>
  <c r="L72" i="12"/>
  <c r="BD71" i="12" s="1" a="1"/>
  <c r="BD71" i="12" s="1"/>
  <c r="L93" i="12"/>
  <c r="BD90" i="12" s="1" a="1"/>
  <c r="BD90" i="12" s="1"/>
  <c r="F31" i="12"/>
  <c r="G31" i="12" s="1"/>
  <c r="AE31" i="12" s="1" a="1"/>
  <c r="AE31" i="12" s="1"/>
  <c r="AD31" i="12" s="1"/>
  <c r="AC31" i="12" s="1"/>
  <c r="F111" i="12"/>
  <c r="G111" i="12" s="1"/>
  <c r="AE111" i="12" s="1" a="1"/>
  <c r="AE111" i="12" s="1"/>
  <c r="AD111" i="12" s="1"/>
  <c r="AC111" i="12" s="1"/>
  <c r="S12" i="28"/>
  <c r="AB126" i="28"/>
  <c r="Y129" i="28"/>
  <c r="L86" i="28"/>
  <c r="W104" i="28"/>
  <c r="R62" i="28"/>
  <c r="AA62" i="28"/>
  <c r="R104" i="28"/>
  <c r="AB104" i="28"/>
  <c r="AA104" i="28"/>
  <c r="U104" i="28"/>
  <c r="AU16" i="28"/>
  <c r="AB16" i="28"/>
  <c r="Z16" i="28"/>
  <c r="AZ16" i="28" s="1"/>
  <c r="U16" i="28"/>
  <c r="AG52" i="28"/>
  <c r="D28" i="28"/>
  <c r="A28" i="28"/>
  <c r="N129" i="28"/>
  <c r="M129" i="28"/>
  <c r="N75" i="28"/>
  <c r="L75" i="28"/>
  <c r="BD69" i="28" s="1" a="1"/>
  <c r="BD69" i="28" s="1"/>
  <c r="L7" i="30"/>
  <c r="F38" i="31"/>
  <c r="G38" i="31" s="1"/>
  <c r="AH38" i="31"/>
  <c r="F18" i="31"/>
  <c r="G18" i="31" s="1"/>
  <c r="AH5" i="31"/>
  <c r="AH13" i="32"/>
  <c r="AG58" i="32"/>
  <c r="F41" i="34"/>
  <c r="G41" i="34" s="1"/>
  <c r="AH41" i="34"/>
  <c r="S77" i="35"/>
  <c r="F100" i="37"/>
  <c r="G100" i="37" s="1"/>
  <c r="AH12" i="44"/>
  <c r="F12" i="44"/>
  <c r="G12" i="44" s="1"/>
  <c r="N37" i="41"/>
  <c r="M37" i="41"/>
  <c r="AG37" i="41" s="1"/>
  <c r="N29" i="39"/>
  <c r="L29" i="39"/>
  <c r="Z72" i="41"/>
  <c r="AZ72" i="41" s="1"/>
  <c r="Y102" i="42"/>
  <c r="W109" i="42"/>
  <c r="Z64" i="42"/>
  <c r="AZ64" i="42" s="1"/>
  <c r="D22" i="12"/>
  <c r="A70" i="28"/>
  <c r="AU33" i="28"/>
  <c r="AG9" i="28"/>
  <c r="P108" i="28"/>
  <c r="Q129" i="28"/>
  <c r="BA129" i="28" s="1"/>
  <c r="BB129" i="28" s="1"/>
  <c r="P64" i="12"/>
  <c r="S21" i="12"/>
  <c r="U102" i="12"/>
  <c r="V75" i="12"/>
  <c r="AY75" i="12" s="1"/>
  <c r="Q93" i="12"/>
  <c r="BA93" i="12" s="1"/>
  <c r="AA37" i="12"/>
  <c r="R93" i="12"/>
  <c r="M99" i="12"/>
  <c r="M93" i="12"/>
  <c r="F3" i="12"/>
  <c r="G3" i="12" s="1"/>
  <c r="Q29" i="28"/>
  <c r="BA29" i="28" s="1"/>
  <c r="BB29" i="28" s="1"/>
  <c r="P129" i="28"/>
  <c r="L115" i="28"/>
  <c r="BD119" i="28" s="1" a="1"/>
  <c r="BD119" i="28" s="1"/>
  <c r="M86" i="28"/>
  <c r="L81" i="28"/>
  <c r="BD81" i="28" s="1" a="1"/>
  <c r="BD81" i="28" s="1"/>
  <c r="AB62" i="28"/>
  <c r="M28" i="28"/>
  <c r="M5" i="28"/>
  <c r="AG5" i="28" s="1"/>
  <c r="F13" i="28"/>
  <c r="G13" i="28" s="1"/>
  <c r="F100" i="28"/>
  <c r="G100" i="28" s="1"/>
  <c r="AE100" i="28" s="1" a="1"/>
  <c r="AE100" i="28" s="1"/>
  <c r="AD100" i="28" s="1"/>
  <c r="AC100" i="28" s="1"/>
  <c r="AU23" i="28"/>
  <c r="N102" i="28"/>
  <c r="M102" i="28"/>
  <c r="L97" i="28"/>
  <c r="BD97" i="28" s="1" a="1"/>
  <c r="BD97" i="28" s="1"/>
  <c r="M97" i="28"/>
  <c r="N38" i="28"/>
  <c r="M38" i="28"/>
  <c r="AG38" i="28" s="1"/>
  <c r="L38" i="28"/>
  <c r="BD35" i="28" s="1" a="1"/>
  <c r="BD35" i="28" s="1"/>
  <c r="M68" i="30"/>
  <c r="F39" i="30"/>
  <c r="G39" i="30" s="1"/>
  <c r="L86" i="30"/>
  <c r="N86" i="30"/>
  <c r="N77" i="31"/>
  <c r="AG37" i="31"/>
  <c r="R100" i="32"/>
  <c r="F48" i="32"/>
  <c r="G48" i="32" s="1"/>
  <c r="AE48" i="32" s="1" a="1"/>
  <c r="AE48" i="32" s="1"/>
  <c r="AD48" i="32" s="1"/>
  <c r="AC48" i="32" s="1"/>
  <c r="M91" i="32"/>
  <c r="L91" i="32"/>
  <c r="F71" i="33"/>
  <c r="G71" i="33" s="1"/>
  <c r="F17" i="33"/>
  <c r="G17" i="33" s="1"/>
  <c r="AH17" i="33"/>
  <c r="N102" i="34"/>
  <c r="L102" i="34"/>
  <c r="L95" i="34"/>
  <c r="F40" i="35"/>
  <c r="G40" i="35" s="1"/>
  <c r="F46" i="36"/>
  <c r="G46" i="36" s="1"/>
  <c r="F59" i="39"/>
  <c r="G59" i="39" s="1"/>
  <c r="AH59" i="39"/>
  <c r="R62" i="39"/>
  <c r="W64" i="42"/>
  <c r="L60" i="42"/>
  <c r="P3" i="28"/>
  <c r="Q65" i="28"/>
  <c r="BA65" i="28" s="1"/>
  <c r="BB65" i="28" s="1"/>
  <c r="AZ122" i="12"/>
  <c r="S64" i="12"/>
  <c r="R21" i="12"/>
  <c r="Z62" i="12"/>
  <c r="AZ62" i="12" s="1"/>
  <c r="M9" i="12"/>
  <c r="F99" i="12"/>
  <c r="G99" i="12" s="1"/>
  <c r="Y117" i="28"/>
  <c r="AE126" i="28" a="1"/>
  <c r="AE126" i="28" s="1"/>
  <c r="Z129" i="28"/>
  <c r="AZ129" i="28" s="1"/>
  <c r="V127" i="28"/>
  <c r="AY127" i="28" s="1"/>
  <c r="S85" i="28"/>
  <c r="AB85" i="28"/>
  <c r="M29" i="28"/>
  <c r="N28" i="28"/>
  <c r="N5" i="28"/>
  <c r="F18" i="28"/>
  <c r="G18" i="28" s="1"/>
  <c r="AA51" i="28"/>
  <c r="Z51" i="28"/>
  <c r="AZ51" i="28" s="1"/>
  <c r="AB51" i="28"/>
  <c r="S51" i="28"/>
  <c r="F50" i="28"/>
  <c r="G50" i="28" s="1"/>
  <c r="AE50" i="28" s="1" a="1"/>
  <c r="AE50" i="28" s="1"/>
  <c r="AD50" i="28" s="1"/>
  <c r="AC50" i="28" s="1"/>
  <c r="M90" i="28"/>
  <c r="L90" i="28"/>
  <c r="BD94" i="28" s="1" a="1"/>
  <c r="BD94" i="28" s="1"/>
  <c r="F54" i="30"/>
  <c r="G54" i="30" s="1"/>
  <c r="AG13" i="30"/>
  <c r="D24" i="31"/>
  <c r="A24" i="31"/>
  <c r="AG24" i="31"/>
  <c r="F24" i="31"/>
  <c r="G24" i="31" s="1"/>
  <c r="AE24" i="31" s="1" a="1"/>
  <c r="AE24" i="31" s="1"/>
  <c r="AD24" i="31" s="1"/>
  <c r="AC24" i="31" s="1"/>
  <c r="AH24" i="31"/>
  <c r="L69" i="33"/>
  <c r="M69" i="33"/>
  <c r="N69" i="33"/>
  <c r="M59" i="33"/>
  <c r="L59" i="33"/>
  <c r="M40" i="33"/>
  <c r="AG40" i="33" s="1"/>
  <c r="N40" i="33"/>
  <c r="A43" i="34"/>
  <c r="D43" i="34"/>
  <c r="F97" i="34"/>
  <c r="G97" i="34" s="1"/>
  <c r="F87" i="35"/>
  <c r="G87" i="35" s="1"/>
  <c r="F45" i="35"/>
  <c r="G45" i="35" s="1"/>
  <c r="AH45" i="35"/>
  <c r="L42" i="36"/>
  <c r="M42" i="36"/>
  <c r="AG42" i="36" s="1"/>
  <c r="M78" i="36"/>
  <c r="L78" i="36"/>
  <c r="N78" i="36"/>
  <c r="L110" i="36"/>
  <c r="R75" i="37"/>
  <c r="AA75" i="37"/>
  <c r="F31" i="37"/>
  <c r="G31" i="37" s="1"/>
  <c r="F62" i="45"/>
  <c r="G62" i="45" s="1"/>
  <c r="F54" i="45"/>
  <c r="G54" i="45" s="1"/>
  <c r="AH54" i="45"/>
  <c r="G8" i="46"/>
  <c r="Q50" i="48"/>
  <c r="BA50" i="48" s="1"/>
  <c r="BB50" i="48" s="1"/>
  <c r="S50" i="48"/>
  <c r="AG20" i="49"/>
  <c r="AH60" i="28"/>
  <c r="F30" i="30"/>
  <c r="G30" i="30" s="1"/>
  <c r="AH55" i="34"/>
  <c r="D16" i="35"/>
  <c r="A16" i="35"/>
  <c r="F85" i="35"/>
  <c r="G85" i="35" s="1"/>
  <c r="N14" i="36"/>
  <c r="M14" i="36"/>
  <c r="AG14" i="36" s="1"/>
  <c r="M23" i="36"/>
  <c r="N23" i="36"/>
  <c r="L23" i="36"/>
  <c r="M70" i="36"/>
  <c r="N70" i="36"/>
  <c r="AH54" i="36"/>
  <c r="AH60" i="37"/>
  <c r="F60" i="37"/>
  <c r="G60" i="37" s="1"/>
  <c r="L60" i="40"/>
  <c r="M60" i="40"/>
  <c r="AG60" i="40" s="1"/>
  <c r="N60" i="40"/>
  <c r="M23" i="43"/>
  <c r="AG23" i="43" s="1"/>
  <c r="N23" i="43"/>
  <c r="M36" i="43"/>
  <c r="AG36" i="43" s="1"/>
  <c r="L36" i="43"/>
  <c r="F4" i="44"/>
  <c r="G4" i="44" s="1"/>
  <c r="G112" i="46"/>
  <c r="G15" i="46"/>
  <c r="L67" i="33"/>
  <c r="M67" i="33"/>
  <c r="AU43" i="35"/>
  <c r="L37" i="36"/>
  <c r="M37" i="36"/>
  <c r="A21" i="37"/>
  <c r="D21" i="37"/>
  <c r="AH16" i="37"/>
  <c r="F16" i="37"/>
  <c r="G16" i="37" s="1"/>
  <c r="AH8" i="37"/>
  <c r="F8" i="37"/>
  <c r="G8" i="37" s="1"/>
  <c r="L15" i="38"/>
  <c r="N15" i="38"/>
  <c r="M15" i="38"/>
  <c r="AG15" i="38" s="1"/>
  <c r="N23" i="39"/>
  <c r="M23" i="39"/>
  <c r="AG23" i="39" s="1"/>
  <c r="N30" i="39"/>
  <c r="M30" i="39"/>
  <c r="A45" i="40"/>
  <c r="D45" i="40"/>
  <c r="D24" i="41"/>
  <c r="A24" i="41"/>
  <c r="W92" i="41"/>
  <c r="P92" i="41"/>
  <c r="N59" i="42"/>
  <c r="F64" i="39"/>
  <c r="G64" i="39" s="1"/>
  <c r="AH56" i="39"/>
  <c r="F56" i="39"/>
  <c r="G56" i="39" s="1"/>
  <c r="AH3" i="39"/>
  <c r="F3" i="39"/>
  <c r="G3" i="39" s="1"/>
  <c r="F56" i="41"/>
  <c r="G56" i="41" s="1"/>
  <c r="F39" i="44"/>
  <c r="G39" i="44" s="1"/>
  <c r="D29" i="28"/>
  <c r="F17" i="28"/>
  <c r="G17" i="28" s="1"/>
  <c r="L6" i="32"/>
  <c r="D15" i="32"/>
  <c r="D29" i="32"/>
  <c r="AB100" i="32"/>
  <c r="A101" i="33"/>
  <c r="F73" i="33"/>
  <c r="G73" i="33" s="1"/>
  <c r="A24" i="34"/>
  <c r="S86" i="34"/>
  <c r="AH13" i="35"/>
  <c r="AH53" i="35"/>
  <c r="L15" i="36"/>
  <c r="N15" i="36"/>
  <c r="N99" i="36"/>
  <c r="M99" i="36"/>
  <c r="U66" i="37"/>
  <c r="F51" i="37"/>
  <c r="G51" i="37" s="1"/>
  <c r="AE51" i="37" s="1" a="1"/>
  <c r="AE51" i="37" s="1"/>
  <c r="AD51" i="37" s="1"/>
  <c r="AC51" i="37" s="1"/>
  <c r="AH51" i="37"/>
  <c r="L27" i="38"/>
  <c r="M27" i="38"/>
  <c r="AG27" i="38" s="1"/>
  <c r="M15" i="43"/>
  <c r="N15" i="43"/>
  <c r="M23" i="46"/>
  <c r="N23" i="46"/>
  <c r="AG51" i="43"/>
  <c r="F36" i="43"/>
  <c r="G36" i="43" s="1"/>
  <c r="AE36" i="43" s="1" a="1"/>
  <c r="AE36" i="43" s="1"/>
  <c r="AD36" i="43" s="1"/>
  <c r="AC36" i="43" s="1"/>
  <c r="AH36" i="43"/>
  <c r="AH20" i="43"/>
  <c r="F12" i="43"/>
  <c r="G12" i="43" s="1"/>
  <c r="AH12" i="43"/>
  <c r="F4" i="43"/>
  <c r="G4" i="43" s="1"/>
  <c r="AH4" i="43"/>
  <c r="M69" i="44"/>
  <c r="G33" i="46"/>
  <c r="F14" i="33"/>
  <c r="G14" i="33" s="1"/>
  <c r="V110" i="34"/>
  <c r="AY110" i="34" s="1"/>
  <c r="AH61" i="35"/>
  <c r="F61" i="35"/>
  <c r="G61" i="35" s="1"/>
  <c r="F76" i="36"/>
  <c r="G76" i="36" s="1"/>
  <c r="AE76" i="36" s="1" a="1"/>
  <c r="AE76" i="36" s="1"/>
  <c r="AD76" i="36" s="1"/>
  <c r="AC76" i="36" s="1"/>
  <c r="AH29" i="36"/>
  <c r="F29" i="36"/>
  <c r="G29" i="36" s="1"/>
  <c r="AE29" i="36" s="1" a="1"/>
  <c r="AE29" i="36" s="1"/>
  <c r="AD29" i="36" s="1"/>
  <c r="AC29" i="36" s="1"/>
  <c r="M6" i="37"/>
  <c r="AG6" i="37" s="1"/>
  <c r="N6" i="37"/>
  <c r="L52" i="37"/>
  <c r="N52" i="37"/>
  <c r="N53" i="37"/>
  <c r="M53" i="37"/>
  <c r="AG53" i="37" s="1"/>
  <c r="L53" i="37"/>
  <c r="V109" i="37"/>
  <c r="AY109" i="37" s="1"/>
  <c r="F21" i="37"/>
  <c r="G21" i="37" s="1"/>
  <c r="AH21" i="37"/>
  <c r="N110" i="38"/>
  <c r="M110" i="38"/>
  <c r="L15" i="39"/>
  <c r="N15" i="39"/>
  <c r="M40" i="39"/>
  <c r="AG40" i="39" s="1"/>
  <c r="L40" i="39"/>
  <c r="V75" i="35"/>
  <c r="AY75" i="35" s="1"/>
  <c r="AG41" i="35"/>
  <c r="M95" i="36"/>
  <c r="L95" i="36"/>
  <c r="M43" i="37"/>
  <c r="L43" i="37"/>
  <c r="N43" i="37"/>
  <c r="M103" i="37"/>
  <c r="L103" i="37"/>
  <c r="F2" i="37"/>
  <c r="G2" i="37" s="1"/>
  <c r="AG20" i="37"/>
  <c r="F20" i="37"/>
  <c r="G20" i="37" s="1"/>
  <c r="AE20" i="37" s="1" a="1"/>
  <c r="AE20" i="37" s="1"/>
  <c r="AD20" i="37" s="1"/>
  <c r="AC20" i="37" s="1"/>
  <c r="M109" i="38"/>
  <c r="L109" i="38"/>
  <c r="A3" i="39"/>
  <c r="D3" i="39"/>
  <c r="R56" i="40"/>
  <c r="N96" i="40"/>
  <c r="L96" i="40"/>
  <c r="M96" i="40"/>
  <c r="S103" i="40"/>
  <c r="Z103" i="40"/>
  <c r="AZ103" i="40" s="1"/>
  <c r="G52" i="46"/>
  <c r="G71" i="46"/>
  <c r="AH61" i="41"/>
  <c r="M22" i="45"/>
  <c r="AG22" i="45" s="1"/>
  <c r="N22" i="45"/>
  <c r="G127" i="46"/>
  <c r="G75" i="46"/>
  <c r="AE75" i="46" s="1" a="1"/>
  <c r="AE75" i="46" s="1"/>
  <c r="AD75" i="46" s="1"/>
  <c r="G68" i="46"/>
  <c r="Z119" i="48"/>
  <c r="AZ119" i="48" s="1"/>
  <c r="S125" i="49"/>
  <c r="AA125" i="49"/>
  <c r="AH6" i="43"/>
  <c r="AH21" i="44"/>
  <c r="D59" i="45"/>
  <c r="AH59" i="45" s="1"/>
  <c r="A59" i="45"/>
  <c r="V123" i="42"/>
  <c r="AY123" i="42" s="1"/>
  <c r="G114" i="46"/>
  <c r="L96" i="47"/>
  <c r="M96" i="47"/>
  <c r="AA120" i="47"/>
  <c r="AX87" i="48"/>
  <c r="F87" i="48"/>
  <c r="G87" i="48" s="1"/>
  <c r="AX79" i="48"/>
  <c r="F79" i="48"/>
  <c r="G79" i="48" s="1"/>
  <c r="AE79" i="48" s="1" a="1"/>
  <c r="AE79" i="48" s="1"/>
  <c r="AD79" i="48" s="1"/>
  <c r="AC79" i="48" s="1"/>
  <c r="AG40" i="49"/>
  <c r="F45" i="34"/>
  <c r="G45" i="34" s="1"/>
  <c r="F7" i="35"/>
  <c r="G7" i="35" s="1"/>
  <c r="AG51" i="35"/>
  <c r="F27" i="36"/>
  <c r="G27" i="36" s="1"/>
  <c r="AE27" i="36" s="1" a="1"/>
  <c r="AE27" i="36" s="1"/>
  <c r="AD27" i="36" s="1"/>
  <c r="AC27" i="36" s="1"/>
  <c r="F28" i="36"/>
  <c r="G28" i="36" s="1"/>
  <c r="F43" i="36"/>
  <c r="G43" i="36" s="1"/>
  <c r="L12" i="40"/>
  <c r="L85" i="45"/>
  <c r="M85" i="45"/>
  <c r="G85" i="46"/>
  <c r="G92" i="46"/>
  <c r="AG55" i="45"/>
  <c r="F55" i="45"/>
  <c r="G55" i="45" s="1"/>
  <c r="AH40" i="45"/>
  <c r="F40" i="45"/>
  <c r="G40" i="45" s="1"/>
  <c r="AE40" i="45" s="1" a="1"/>
  <c r="AE40" i="45" s="1"/>
  <c r="AD40" i="45" s="1"/>
  <c r="AC40" i="45" s="1"/>
  <c r="G125" i="46"/>
  <c r="AE125" i="46" s="1" a="1"/>
  <c r="AE125" i="46" s="1"/>
  <c r="AD125" i="46" s="1"/>
  <c r="G41" i="46"/>
  <c r="S109" i="47"/>
  <c r="F37" i="47"/>
  <c r="G37" i="47" s="1"/>
  <c r="AE37" i="47" s="1" a="1"/>
  <c r="AE37" i="47" s="1"/>
  <c r="AD37" i="47" s="1"/>
  <c r="AC37" i="47" s="1"/>
  <c r="AH37" i="47"/>
  <c r="W64" i="48"/>
  <c r="W64" i="49"/>
  <c r="M64" i="35"/>
  <c r="F47" i="36"/>
  <c r="G47" i="36" s="1"/>
  <c r="AH14" i="43"/>
  <c r="N67" i="43"/>
  <c r="M67" i="43"/>
  <c r="G16" i="46"/>
  <c r="AE16" i="46" s="1" a="1"/>
  <c r="AE16" i="46" s="1"/>
  <c r="AD16" i="46" s="1"/>
  <c r="F45" i="46"/>
  <c r="G83" i="46"/>
  <c r="G109" i="46"/>
  <c r="W87" i="41"/>
  <c r="AG55" i="43"/>
  <c r="Y82" i="44"/>
  <c r="Z82" i="44"/>
  <c r="AZ82" i="44" s="1"/>
  <c r="G111" i="46"/>
  <c r="G87" i="46"/>
  <c r="M62" i="47"/>
  <c r="N62" i="47"/>
  <c r="M25" i="47"/>
  <c r="AG25" i="47" s="1"/>
  <c r="N25" i="47"/>
  <c r="AG60" i="47"/>
  <c r="F60" i="47"/>
  <c r="G60" i="47" s="1"/>
  <c r="D19" i="47"/>
  <c r="A19" i="47"/>
  <c r="F3" i="47"/>
  <c r="G3" i="47" s="1"/>
  <c r="M48" i="48"/>
  <c r="AG48" i="48" s="1"/>
  <c r="N48" i="48"/>
  <c r="N93" i="49"/>
  <c r="M93" i="49"/>
  <c r="L87" i="49"/>
  <c r="M87" i="49"/>
  <c r="L49" i="49"/>
  <c r="N49" i="49"/>
  <c r="AA68" i="51"/>
  <c r="Y68" i="51"/>
  <c r="AG47" i="36"/>
  <c r="AH39" i="42"/>
  <c r="L67" i="43"/>
  <c r="M84" i="44"/>
  <c r="G24" i="46"/>
  <c r="G31" i="46"/>
  <c r="G43" i="46"/>
  <c r="N52" i="46"/>
  <c r="G79" i="46"/>
  <c r="G80" i="46"/>
  <c r="AG44" i="44"/>
  <c r="F21" i="44"/>
  <c r="G21" i="44" s="1"/>
  <c r="G86" i="46"/>
  <c r="L62" i="47"/>
  <c r="R65" i="47"/>
  <c r="A89" i="47"/>
  <c r="D89" i="47"/>
  <c r="M116" i="47"/>
  <c r="L116" i="47"/>
  <c r="AG18" i="47"/>
  <c r="W106" i="48"/>
  <c r="S106" i="48"/>
  <c r="AX36" i="49"/>
  <c r="AG36" i="49"/>
  <c r="F36" i="49"/>
  <c r="G36" i="49" s="1"/>
  <c r="AE36" i="49" s="1" a="1"/>
  <c r="AE36" i="49" s="1"/>
  <c r="AD36" i="49" s="1"/>
  <c r="AC36" i="49" s="1"/>
  <c r="AX28" i="49"/>
  <c r="F28" i="49"/>
  <c r="G28" i="49" s="1"/>
  <c r="AH28" i="49"/>
  <c r="AX20" i="49"/>
  <c r="AH20" i="49"/>
  <c r="Y46" i="50"/>
  <c r="R46" i="50"/>
  <c r="G19" i="46"/>
  <c r="N72" i="46"/>
  <c r="M72" i="46"/>
  <c r="G103" i="46"/>
  <c r="G117" i="46"/>
  <c r="F30" i="43"/>
  <c r="G30" i="43" s="1"/>
  <c r="AH28" i="44"/>
  <c r="M65" i="47"/>
  <c r="N65" i="47"/>
  <c r="AB70" i="47"/>
  <c r="Z26" i="48"/>
  <c r="AZ26" i="48" s="1"/>
  <c r="N115" i="48"/>
  <c r="L115" i="48"/>
  <c r="Q115" i="48"/>
  <c r="BA115" i="48" s="1"/>
  <c r="BB115" i="48" s="1"/>
  <c r="M99" i="48"/>
  <c r="N99" i="48"/>
  <c r="L38" i="48"/>
  <c r="N38" i="48"/>
  <c r="W30" i="49"/>
  <c r="AA30" i="49"/>
  <c r="P30" i="49"/>
  <c r="R83" i="49"/>
  <c r="AA83" i="49"/>
  <c r="W107" i="49"/>
  <c r="V107" i="49"/>
  <c r="AY107" i="49" s="1"/>
  <c r="AX51" i="49"/>
  <c r="AG51" i="49"/>
  <c r="F51" i="49"/>
  <c r="G51" i="49" s="1"/>
  <c r="AH51" i="49"/>
  <c r="M76" i="45"/>
  <c r="N76" i="45"/>
  <c r="AE6" i="46" a="1"/>
  <c r="AE6" i="46" s="1"/>
  <c r="G23" i="46"/>
  <c r="G38" i="46"/>
  <c r="M52" i="46"/>
  <c r="G69" i="46"/>
  <c r="G126" i="46"/>
  <c r="F58" i="46"/>
  <c r="L65" i="47"/>
  <c r="F114" i="47"/>
  <c r="G114" i="47" s="1"/>
  <c r="AE114" i="47" s="1" a="1"/>
  <c r="AE114" i="47" s="1"/>
  <c r="AD114" i="47" s="1"/>
  <c r="AC114" i="47" s="1"/>
  <c r="AG24" i="47"/>
  <c r="S23" i="48"/>
  <c r="L60" i="48"/>
  <c r="N60" i="48"/>
  <c r="M60" i="48"/>
  <c r="AG60" i="48" s="1"/>
  <c r="AG18" i="49"/>
  <c r="M76" i="49"/>
  <c r="L76" i="49"/>
  <c r="AX76" i="50"/>
  <c r="F76" i="50"/>
  <c r="G76" i="50" s="1"/>
  <c r="AX68" i="50"/>
  <c r="F68" i="50"/>
  <c r="G68" i="50" s="1"/>
  <c r="AX60" i="50"/>
  <c r="AH60" i="50"/>
  <c r="AX101" i="48"/>
  <c r="F101" i="48"/>
  <c r="G101" i="48" s="1"/>
  <c r="AX62" i="48"/>
  <c r="F62" i="48"/>
  <c r="G62" i="48" s="1"/>
  <c r="AX48" i="48"/>
  <c r="AX41" i="48"/>
  <c r="F41" i="48"/>
  <c r="G41" i="48" s="1"/>
  <c r="AX18" i="48"/>
  <c r="F18" i="48"/>
  <c r="G18" i="48" s="1"/>
  <c r="AU49" i="49"/>
  <c r="AH56" i="49"/>
  <c r="V116" i="49"/>
  <c r="AY116" i="49" s="1"/>
  <c r="BB116" i="49" s="1"/>
  <c r="AX127" i="49"/>
  <c r="F127" i="49"/>
  <c r="G127" i="49" s="1"/>
  <c r="AX119" i="49"/>
  <c r="F119" i="49"/>
  <c r="G119" i="49" s="1"/>
  <c r="AX111" i="49"/>
  <c r="F111" i="49"/>
  <c r="G111" i="49" s="1"/>
  <c r="AX81" i="49"/>
  <c r="F81" i="49"/>
  <c r="G81" i="49" s="1"/>
  <c r="AX73" i="49"/>
  <c r="F73" i="49"/>
  <c r="G73" i="49" s="1"/>
  <c r="AE73" i="49" s="1" a="1"/>
  <c r="AE73" i="49" s="1"/>
  <c r="AD73" i="49" s="1"/>
  <c r="AC73" i="49" s="1"/>
  <c r="AG73" i="49"/>
  <c r="AX65" i="49"/>
  <c r="AH65" i="49"/>
  <c r="AG65" i="49"/>
  <c r="F65" i="49"/>
  <c r="G65" i="49" s="1"/>
  <c r="S72" i="50"/>
  <c r="AB72" i="50"/>
  <c r="R72" i="50"/>
  <c r="AB95" i="50"/>
  <c r="L103" i="50"/>
  <c r="N103" i="50"/>
  <c r="M103" i="50"/>
  <c r="L116" i="50"/>
  <c r="N116" i="50"/>
  <c r="AX111" i="50"/>
  <c r="F111" i="50"/>
  <c r="G111" i="50" s="1"/>
  <c r="AX82" i="50"/>
  <c r="F82" i="50"/>
  <c r="G82" i="50" s="1"/>
  <c r="AX31" i="50"/>
  <c r="BB31" i="50" s="1"/>
  <c r="AG31" i="50"/>
  <c r="AX23" i="50"/>
  <c r="AH23" i="50"/>
  <c r="AX15" i="50"/>
  <c r="BB15" i="50" s="1"/>
  <c r="AH15" i="50"/>
  <c r="AG15" i="50"/>
  <c r="S112" i="51"/>
  <c r="P112" i="51"/>
  <c r="Y112" i="51"/>
  <c r="N102" i="51"/>
  <c r="L102" i="51"/>
  <c r="M102" i="51"/>
  <c r="AB91" i="52"/>
  <c r="Y91" i="52"/>
  <c r="W91" i="52"/>
  <c r="Q59" i="53"/>
  <c r="BA59" i="53" s="1"/>
  <c r="BB59" i="53" s="1"/>
  <c r="V59" i="53"/>
  <c r="AY59" i="53" s="1"/>
  <c r="G73" i="46"/>
  <c r="G67" i="46"/>
  <c r="AH39" i="47"/>
  <c r="F51" i="47"/>
  <c r="G51" i="47" s="1"/>
  <c r="L75" i="47"/>
  <c r="AG63" i="47"/>
  <c r="AG22" i="47"/>
  <c r="F68" i="48"/>
  <c r="G68" i="48" s="1"/>
  <c r="N78" i="48"/>
  <c r="F86" i="48"/>
  <c r="G86" i="48" s="1"/>
  <c r="M88" i="48"/>
  <c r="F128" i="48"/>
  <c r="G128" i="48" s="1"/>
  <c r="AX129" i="48"/>
  <c r="F129" i="48"/>
  <c r="G129" i="48" s="1"/>
  <c r="AG31" i="48"/>
  <c r="L22" i="49"/>
  <c r="M47" i="49"/>
  <c r="N47" i="49"/>
  <c r="F56" i="49"/>
  <c r="G56" i="49" s="1"/>
  <c r="N113" i="49"/>
  <c r="M113" i="49"/>
  <c r="L113" i="49"/>
  <c r="AX103" i="49"/>
  <c r="F103" i="49"/>
  <c r="G103" i="49" s="1"/>
  <c r="AX88" i="49"/>
  <c r="F88" i="49"/>
  <c r="G88" i="49" s="1"/>
  <c r="AX80" i="49"/>
  <c r="F80" i="49"/>
  <c r="G80" i="49" s="1"/>
  <c r="AX50" i="49"/>
  <c r="F50" i="49"/>
  <c r="G50" i="49" s="1"/>
  <c r="AE50" i="49" s="1" a="1"/>
  <c r="AE50" i="49" s="1"/>
  <c r="AD50" i="49" s="1"/>
  <c r="AC50" i="49" s="1"/>
  <c r="AG64" i="49"/>
  <c r="AX117" i="50"/>
  <c r="F117" i="50"/>
  <c r="G117" i="50" s="1"/>
  <c r="AX102" i="50"/>
  <c r="F102" i="50"/>
  <c r="G102" i="50" s="1"/>
  <c r="AX37" i="50"/>
  <c r="F37" i="50"/>
  <c r="G37" i="50" s="1"/>
  <c r="N89" i="50"/>
  <c r="M89" i="50"/>
  <c r="U70" i="51"/>
  <c r="U102" i="51"/>
  <c r="AX66" i="51"/>
  <c r="F66" i="51"/>
  <c r="G66" i="51" s="1"/>
  <c r="AX50" i="51"/>
  <c r="F50" i="51"/>
  <c r="G50" i="51" s="1"/>
  <c r="AE50" i="51" s="1" a="1"/>
  <c r="AE50" i="51" s="1"/>
  <c r="AD50" i="51" s="1"/>
  <c r="AC50" i="51" s="1"/>
  <c r="AH50" i="51"/>
  <c r="AG50" i="51"/>
  <c r="Y75" i="52"/>
  <c r="M54" i="52"/>
  <c r="L54" i="52"/>
  <c r="AA126" i="54"/>
  <c r="AB15" i="48"/>
  <c r="L119" i="48"/>
  <c r="N119" i="48"/>
  <c r="M121" i="48"/>
  <c r="L121" i="48"/>
  <c r="N128" i="48"/>
  <c r="M128" i="48"/>
  <c r="AX114" i="48"/>
  <c r="F114" i="48"/>
  <c r="G114" i="48" s="1"/>
  <c r="AX46" i="48"/>
  <c r="F46" i="48"/>
  <c r="G46" i="48" s="1"/>
  <c r="AE46" i="48" s="1" a="1"/>
  <c r="AE46" i="48" s="1"/>
  <c r="AD46" i="48" s="1"/>
  <c r="AC46" i="48" s="1"/>
  <c r="N21" i="49"/>
  <c r="M21" i="49"/>
  <c r="AG21" i="49" s="1"/>
  <c r="L28" i="49"/>
  <c r="N28" i="49"/>
  <c r="AX102" i="49"/>
  <c r="F102" i="49"/>
  <c r="G102" i="49" s="1"/>
  <c r="AE102" i="49" s="1" a="1"/>
  <c r="AE102" i="49" s="1"/>
  <c r="AD102" i="49" s="1"/>
  <c r="AC102" i="49" s="1"/>
  <c r="AX94" i="49"/>
  <c r="F94" i="49"/>
  <c r="G94" i="49" s="1"/>
  <c r="AX18" i="49"/>
  <c r="F18" i="49"/>
  <c r="G18" i="49" s="1"/>
  <c r="AE18" i="49" s="1" a="1"/>
  <c r="AE18" i="49" s="1"/>
  <c r="AD18" i="49" s="1"/>
  <c r="AC18" i="49" s="1"/>
  <c r="N68" i="50"/>
  <c r="M68" i="50"/>
  <c r="N111" i="50"/>
  <c r="M111" i="50"/>
  <c r="AX50" i="50"/>
  <c r="F50" i="50"/>
  <c r="G50" i="50" s="1"/>
  <c r="AX43" i="50"/>
  <c r="AG43" i="50"/>
  <c r="Y82" i="51"/>
  <c r="AA82" i="51"/>
  <c r="L38" i="51"/>
  <c r="N38" i="51"/>
  <c r="AX104" i="51"/>
  <c r="F104" i="51"/>
  <c r="G104" i="51" s="1"/>
  <c r="AX80" i="51"/>
  <c r="F80" i="51"/>
  <c r="G80" i="51" s="1"/>
  <c r="S22" i="52"/>
  <c r="N93" i="52"/>
  <c r="U93" i="52"/>
  <c r="M115" i="53"/>
  <c r="U115" i="53"/>
  <c r="AH22" i="47"/>
  <c r="M75" i="47"/>
  <c r="AH26" i="48"/>
  <c r="W71" i="48"/>
  <c r="M78" i="48"/>
  <c r="M86" i="48"/>
  <c r="AX98" i="48"/>
  <c r="F98" i="48"/>
  <c r="G98" i="48" s="1"/>
  <c r="AX90" i="48"/>
  <c r="F90" i="48"/>
  <c r="G90" i="48" s="1"/>
  <c r="AE90" i="48" s="1" a="1"/>
  <c r="AE90" i="48" s="1"/>
  <c r="AD90" i="48" s="1"/>
  <c r="AC90" i="48" s="1"/>
  <c r="AG28" i="48"/>
  <c r="V16" i="49"/>
  <c r="AY16" i="49" s="1"/>
  <c r="U16" i="49"/>
  <c r="P16" i="49"/>
  <c r="L21" i="49"/>
  <c r="M28" i="49"/>
  <c r="AX78" i="49"/>
  <c r="F78" i="49"/>
  <c r="G78" i="49" s="1"/>
  <c r="AX70" i="49"/>
  <c r="AG70" i="49"/>
  <c r="F70" i="49"/>
  <c r="G70" i="49" s="1"/>
  <c r="AX62" i="49"/>
  <c r="BB62" i="49" s="1"/>
  <c r="AG62" i="49"/>
  <c r="AH62" i="49"/>
  <c r="AX40" i="49"/>
  <c r="BB40" i="49" s="1"/>
  <c r="AH40" i="49"/>
  <c r="AX32" i="49"/>
  <c r="F32" i="49"/>
  <c r="G32" i="49" s="1"/>
  <c r="AH32" i="49"/>
  <c r="AG4" i="49"/>
  <c r="AG60" i="49"/>
  <c r="V38" i="50"/>
  <c r="AY38" i="50" s="1"/>
  <c r="AX122" i="50"/>
  <c r="F122" i="50"/>
  <c r="G122" i="50" s="1"/>
  <c r="AX28" i="50"/>
  <c r="AG28" i="50"/>
  <c r="F28" i="50"/>
  <c r="G28" i="50" s="1"/>
  <c r="AH28" i="50"/>
  <c r="AX12" i="50"/>
  <c r="AG12" i="50"/>
  <c r="F12" i="50"/>
  <c r="G12" i="50" s="1"/>
  <c r="L56" i="51"/>
  <c r="N56" i="51"/>
  <c r="M56" i="51"/>
  <c r="AG56" i="51" s="1"/>
  <c r="N62" i="51"/>
  <c r="M62" i="51"/>
  <c r="L62" i="51"/>
  <c r="AX129" i="51"/>
  <c r="F129" i="51"/>
  <c r="G129" i="51" s="1"/>
  <c r="AX109" i="51"/>
  <c r="F109" i="51"/>
  <c r="G109" i="51" s="1"/>
  <c r="W40" i="52"/>
  <c r="R40" i="52"/>
  <c r="G97" i="46"/>
  <c r="G53" i="46"/>
  <c r="N105" i="47"/>
  <c r="AH18" i="48"/>
  <c r="L30" i="48"/>
  <c r="F48" i="48"/>
  <c r="G48" i="48" s="1"/>
  <c r="AE48" i="48" s="1" a="1"/>
  <c r="AE48" i="48" s="1"/>
  <c r="AD48" i="48" s="1"/>
  <c r="AC48" i="48" s="1"/>
  <c r="F52" i="48"/>
  <c r="G52" i="48" s="1"/>
  <c r="L59" i="48"/>
  <c r="F70" i="48"/>
  <c r="G70" i="48" s="1"/>
  <c r="N86" i="48"/>
  <c r="AX126" i="48"/>
  <c r="F126" i="48"/>
  <c r="G126" i="48" s="1"/>
  <c r="AE126" i="48" s="1" a="1"/>
  <c r="AE126" i="48" s="1"/>
  <c r="AD126" i="48" s="1"/>
  <c r="AC126" i="48" s="1"/>
  <c r="AX82" i="48"/>
  <c r="F82" i="48"/>
  <c r="G82" i="48" s="1"/>
  <c r="AX74" i="48"/>
  <c r="F74" i="48"/>
  <c r="G74" i="48" s="1"/>
  <c r="AG26" i="48"/>
  <c r="AH12" i="49"/>
  <c r="M64" i="49"/>
  <c r="S75" i="49"/>
  <c r="U86" i="49"/>
  <c r="AX100" i="49"/>
  <c r="F100" i="49"/>
  <c r="G100" i="49" s="1"/>
  <c r="AE100" i="49" s="1" a="1"/>
  <c r="AE100" i="49" s="1"/>
  <c r="AD100" i="49" s="1"/>
  <c r="AC100" i="49" s="1"/>
  <c r="AX92" i="49"/>
  <c r="F92" i="49"/>
  <c r="G92" i="49" s="1"/>
  <c r="AX54" i="49"/>
  <c r="AG54" i="49"/>
  <c r="F54" i="49"/>
  <c r="G54" i="49" s="1"/>
  <c r="AG58" i="49"/>
  <c r="AG34" i="49"/>
  <c r="N29" i="50"/>
  <c r="M29" i="50"/>
  <c r="AG29" i="50" s="1"/>
  <c r="L29" i="50"/>
  <c r="AH43" i="50"/>
  <c r="N79" i="50"/>
  <c r="M79" i="50"/>
  <c r="W92" i="50"/>
  <c r="AB92" i="50"/>
  <c r="N113" i="50"/>
  <c r="M113" i="50"/>
  <c r="AA119" i="50"/>
  <c r="AX63" i="50"/>
  <c r="AG63" i="50"/>
  <c r="F63" i="50"/>
  <c r="G63" i="50" s="1"/>
  <c r="AH63" i="50"/>
  <c r="Z19" i="51"/>
  <c r="AZ19" i="51" s="1"/>
  <c r="L61" i="51"/>
  <c r="N61" i="51"/>
  <c r="L22" i="51"/>
  <c r="M22" i="51"/>
  <c r="AG22" i="51" s="1"/>
  <c r="U35" i="53"/>
  <c r="AU35" i="53"/>
  <c r="Z35" i="53"/>
  <c r="AZ35" i="53" s="1"/>
  <c r="R71" i="53"/>
  <c r="U102" i="54"/>
  <c r="Z27" i="48"/>
  <c r="AZ27" i="48" s="1"/>
  <c r="AA64" i="48"/>
  <c r="F84" i="48"/>
  <c r="G84" i="48" s="1"/>
  <c r="AX104" i="48"/>
  <c r="F104" i="48"/>
  <c r="G104" i="48" s="1"/>
  <c r="AX96" i="48"/>
  <c r="F96" i="48"/>
  <c r="G96" i="48" s="1"/>
  <c r="AE96" i="48" s="1" a="1"/>
  <c r="AE96" i="48" s="1"/>
  <c r="AD96" i="48" s="1"/>
  <c r="AC96" i="48" s="1"/>
  <c r="AX73" i="48"/>
  <c r="F73" i="48"/>
  <c r="G73" i="48" s="1"/>
  <c r="AX65" i="48"/>
  <c r="AG65" i="48"/>
  <c r="AX43" i="48"/>
  <c r="AG43" i="48"/>
  <c r="AG15" i="48"/>
  <c r="Q16" i="49"/>
  <c r="BA16" i="49" s="1"/>
  <c r="BB16" i="49" s="1"/>
  <c r="AU59" i="49"/>
  <c r="AV37" i="49" s="1"/>
  <c r="V59" i="49"/>
  <c r="AY59" i="49" s="1"/>
  <c r="W86" i="49"/>
  <c r="AX84" i="49"/>
  <c r="F84" i="49"/>
  <c r="G84" i="49" s="1"/>
  <c r="AX76" i="49"/>
  <c r="F76" i="49"/>
  <c r="G76" i="49" s="1"/>
  <c r="AX68" i="49"/>
  <c r="F68" i="49"/>
  <c r="G68" i="49" s="1"/>
  <c r="AE68" i="49" s="1" a="1"/>
  <c r="AE68" i="49" s="1"/>
  <c r="AD68" i="49" s="1"/>
  <c r="AC68" i="49" s="1"/>
  <c r="AX7" i="49"/>
  <c r="AG7" i="49"/>
  <c r="AG72" i="49"/>
  <c r="AG56" i="49"/>
  <c r="F43" i="50"/>
  <c r="G43" i="50" s="1"/>
  <c r="AE43" i="50" s="1" a="1"/>
  <c r="AE43" i="50" s="1"/>
  <c r="AD43" i="50" s="1"/>
  <c r="AC43" i="50" s="1"/>
  <c r="AH50" i="50"/>
  <c r="F96" i="50"/>
  <c r="G96" i="50" s="1"/>
  <c r="AE96" i="50" s="1" a="1"/>
  <c r="AE96" i="50" s="1"/>
  <c r="AD96" i="50" s="1"/>
  <c r="AC96" i="50" s="1"/>
  <c r="AX85" i="50"/>
  <c r="F85" i="50"/>
  <c r="G85" i="50" s="1"/>
  <c r="AX55" i="50"/>
  <c r="F55" i="50"/>
  <c r="G55" i="50" s="1"/>
  <c r="AX48" i="50"/>
  <c r="F48" i="50"/>
  <c r="G48" i="50" s="1"/>
  <c r="AE48" i="50" s="1" a="1"/>
  <c r="AE48" i="50" s="1"/>
  <c r="AD48" i="50" s="1"/>
  <c r="AC48" i="50" s="1"/>
  <c r="AG48" i="50"/>
  <c r="N5" i="52"/>
  <c r="M5" i="52"/>
  <c r="U46" i="55"/>
  <c r="P27" i="48"/>
  <c r="AH52" i="48"/>
  <c r="AH62" i="48"/>
  <c r="V64" i="48"/>
  <c r="AY64" i="48" s="1"/>
  <c r="AX124" i="48"/>
  <c r="F124" i="48"/>
  <c r="G124" i="48" s="1"/>
  <c r="AE124" i="48" s="1" a="1"/>
  <c r="AE124" i="48" s="1"/>
  <c r="AD124" i="48" s="1"/>
  <c r="AC124" i="48" s="1"/>
  <c r="AX118" i="48"/>
  <c r="F118" i="48"/>
  <c r="G118" i="48" s="1"/>
  <c r="AX64" i="48"/>
  <c r="AG64" i="48"/>
  <c r="AX35" i="48"/>
  <c r="F35" i="48"/>
  <c r="G35" i="48" s="1"/>
  <c r="AH35" i="48"/>
  <c r="AG46" i="48"/>
  <c r="L11" i="49"/>
  <c r="M11" i="49"/>
  <c r="L53" i="49"/>
  <c r="N53" i="49"/>
  <c r="P75" i="49"/>
  <c r="AX129" i="49"/>
  <c r="F129" i="49"/>
  <c r="G129" i="49" s="1"/>
  <c r="AX106" i="49"/>
  <c r="F106" i="49"/>
  <c r="G106" i="49" s="1"/>
  <c r="AX45" i="49"/>
  <c r="F45" i="49"/>
  <c r="G45" i="49" s="1"/>
  <c r="AH45" i="49"/>
  <c r="AX37" i="49"/>
  <c r="AH37" i="49"/>
  <c r="F37" i="49"/>
  <c r="G37" i="49" s="1"/>
  <c r="AE37" i="49" s="1" a="1"/>
  <c r="AE37" i="49" s="1"/>
  <c r="AD37" i="49" s="1"/>
  <c r="AC37" i="49" s="1"/>
  <c r="AX29" i="49"/>
  <c r="AH29" i="49"/>
  <c r="F29" i="49"/>
  <c r="G29" i="49" s="1"/>
  <c r="AX21" i="49"/>
  <c r="F21" i="49"/>
  <c r="G21" i="49" s="1"/>
  <c r="AE21" i="49" s="1" a="1"/>
  <c r="AE21" i="49" s="1"/>
  <c r="AD21" i="49" s="1"/>
  <c r="AC21" i="49" s="1"/>
  <c r="AH21" i="49"/>
  <c r="AX14" i="49"/>
  <c r="F14" i="49"/>
  <c r="G14" i="49" s="1"/>
  <c r="AX6" i="49"/>
  <c r="BB6" i="49" s="1"/>
  <c r="AG6" i="49"/>
  <c r="AH6" i="49"/>
  <c r="AH5" i="50"/>
  <c r="U59" i="50"/>
  <c r="AA59" i="50"/>
  <c r="L67" i="50"/>
  <c r="N67" i="50"/>
  <c r="M67" i="50"/>
  <c r="Z78" i="50"/>
  <c r="AZ78" i="50" s="1"/>
  <c r="BB78" i="50" s="1"/>
  <c r="Y78" i="50"/>
  <c r="L121" i="50"/>
  <c r="N121" i="50"/>
  <c r="AX105" i="50"/>
  <c r="F105" i="50"/>
  <c r="G105" i="50" s="1"/>
  <c r="M76" i="50"/>
  <c r="N76" i="50"/>
  <c r="AU13" i="52"/>
  <c r="R76" i="54"/>
  <c r="W61" i="52"/>
  <c r="AX129" i="52"/>
  <c r="F129" i="52"/>
  <c r="G129" i="52" s="1"/>
  <c r="AX48" i="52"/>
  <c r="AG48" i="52"/>
  <c r="AX17" i="53"/>
  <c r="BB17" i="53" s="1"/>
  <c r="AH17" i="53"/>
  <c r="AX3" i="53"/>
  <c r="F3" i="53"/>
  <c r="G3" i="53" s="1"/>
  <c r="AH3" i="53"/>
  <c r="N49" i="54"/>
  <c r="L49" i="54"/>
  <c r="L41" i="54"/>
  <c r="M41" i="54"/>
  <c r="L4" i="54"/>
  <c r="N4" i="54"/>
  <c r="AX48" i="54"/>
  <c r="F48" i="54"/>
  <c r="G48" i="54" s="1"/>
  <c r="AE48" i="54" s="1" a="1"/>
  <c r="AE48" i="54" s="1"/>
  <c r="AD48" i="54" s="1"/>
  <c r="AC48" i="54" s="1"/>
  <c r="Z96" i="55"/>
  <c r="AZ96" i="55" s="1"/>
  <c r="V96" i="55"/>
  <c r="AY96" i="55" s="1"/>
  <c r="AX33" i="55"/>
  <c r="F33" i="55"/>
  <c r="G33" i="55" s="1"/>
  <c r="L84" i="55"/>
  <c r="N84" i="55"/>
  <c r="M28" i="56"/>
  <c r="AG28" i="56" s="1"/>
  <c r="N28" i="56"/>
  <c r="L28" i="56"/>
  <c r="AX25" i="56"/>
  <c r="AH25" i="56"/>
  <c r="F25" i="56"/>
  <c r="G25" i="56" s="1"/>
  <c r="L68" i="57"/>
  <c r="BD68" i="57" s="1" a="1"/>
  <c r="BD68" i="57" s="1"/>
  <c r="M68" i="57"/>
  <c r="N94" i="57"/>
  <c r="M94" i="57"/>
  <c r="L94" i="57"/>
  <c r="BD97" i="57" s="1" a="1"/>
  <c r="BD97" i="57" s="1"/>
  <c r="N109" i="57"/>
  <c r="M109" i="57"/>
  <c r="L109" i="57"/>
  <c r="BD107" i="57" s="1" a="1"/>
  <c r="BD107" i="57" s="1"/>
  <c r="AX126" i="57"/>
  <c r="F126" i="57"/>
  <c r="G126" i="57" s="1"/>
  <c r="AX36" i="57"/>
  <c r="BB36" i="57" s="1"/>
  <c r="AG36" i="57"/>
  <c r="AG2" i="59"/>
  <c r="AH11" i="51"/>
  <c r="AH28" i="52"/>
  <c r="F54" i="52"/>
  <c r="G54" i="52" s="1"/>
  <c r="N56" i="52"/>
  <c r="AA61" i="52"/>
  <c r="AG62" i="52"/>
  <c r="L67" i="52"/>
  <c r="L7" i="53"/>
  <c r="M36" i="53"/>
  <c r="AG36" i="53" s="1"/>
  <c r="L36" i="53"/>
  <c r="AX16" i="53"/>
  <c r="F16" i="53"/>
  <c r="G16" i="53" s="1"/>
  <c r="AX2" i="53"/>
  <c r="F2" i="53"/>
  <c r="G2" i="53" s="1"/>
  <c r="L15" i="54"/>
  <c r="F34" i="54"/>
  <c r="G34" i="54" s="1"/>
  <c r="L47" i="54"/>
  <c r="L68" i="54"/>
  <c r="AX54" i="54"/>
  <c r="F54" i="54"/>
  <c r="G54" i="54" s="1"/>
  <c r="AX47" i="54"/>
  <c r="BB47" i="54" s="1"/>
  <c r="AH47" i="54"/>
  <c r="AX33" i="54"/>
  <c r="AH33" i="54"/>
  <c r="AX61" i="55"/>
  <c r="AG61" i="55"/>
  <c r="F61" i="55"/>
  <c r="G61" i="55" s="1"/>
  <c r="AX55" i="55"/>
  <c r="AG55" i="55"/>
  <c r="AX47" i="55"/>
  <c r="F47" i="55"/>
  <c r="G47" i="55" s="1"/>
  <c r="AX39" i="55"/>
  <c r="AH39" i="55"/>
  <c r="AG39" i="55"/>
  <c r="F39" i="55"/>
  <c r="G39" i="55" s="1"/>
  <c r="AE39" i="55" s="1" a="1"/>
  <c r="AE39" i="55" s="1"/>
  <c r="AD39" i="55" s="1"/>
  <c r="AC39" i="55" s="1"/>
  <c r="AX91" i="56"/>
  <c r="F91" i="56"/>
  <c r="G91" i="56" s="1"/>
  <c r="AX83" i="56"/>
  <c r="F83" i="56"/>
  <c r="G83" i="56" s="1"/>
  <c r="AX31" i="56"/>
  <c r="F31" i="56"/>
  <c r="G31" i="56" s="1"/>
  <c r="AE31" i="56" s="1" a="1"/>
  <c r="AE31" i="56" s="1"/>
  <c r="AD31" i="56" s="1"/>
  <c r="AC31" i="56" s="1"/>
  <c r="AH31" i="56"/>
  <c r="Y60" i="56"/>
  <c r="N60" i="56"/>
  <c r="M60" i="56"/>
  <c r="AG60" i="56" s="1"/>
  <c r="AU60" i="57"/>
  <c r="W64" i="57"/>
  <c r="AU64" i="57"/>
  <c r="AX119" i="57"/>
  <c r="F119" i="57"/>
  <c r="G119" i="57" s="1"/>
  <c r="AE119" i="57" s="1" a="1"/>
  <c r="AE119" i="57" s="1"/>
  <c r="AD119" i="57" s="1"/>
  <c r="AC119" i="57" s="1"/>
  <c r="N11" i="57"/>
  <c r="M11" i="57"/>
  <c r="AX66" i="58"/>
  <c r="F66" i="58"/>
  <c r="G66" i="58" s="1"/>
  <c r="AX29" i="58"/>
  <c r="BB29" i="58" s="1"/>
  <c r="AG29" i="58"/>
  <c r="N69" i="58"/>
  <c r="M69" i="58"/>
  <c r="AG45" i="48"/>
  <c r="AG13" i="48"/>
  <c r="AG67" i="49"/>
  <c r="AG59" i="49"/>
  <c r="AG35" i="49"/>
  <c r="AG19" i="49"/>
  <c r="AH10" i="50"/>
  <c r="F18" i="50"/>
  <c r="G18" i="50" s="1"/>
  <c r="AH46" i="50"/>
  <c r="F53" i="50"/>
  <c r="G53" i="50" s="1"/>
  <c r="F88" i="50"/>
  <c r="G88" i="50" s="1"/>
  <c r="AG46" i="50"/>
  <c r="AG30" i="50"/>
  <c r="AG14" i="50"/>
  <c r="AH62" i="50"/>
  <c r="F24" i="51"/>
  <c r="G24" i="51" s="1"/>
  <c r="AE24" i="51" s="1" a="1"/>
  <c r="AE24" i="51" s="1"/>
  <c r="AD24" i="51" s="1"/>
  <c r="AC24" i="51" s="1"/>
  <c r="AH38" i="51"/>
  <c r="AH43" i="51"/>
  <c r="M54" i="51"/>
  <c r="AG54" i="51" s="1"/>
  <c r="M67" i="51"/>
  <c r="F103" i="51"/>
  <c r="G103" i="51" s="1"/>
  <c r="AE103" i="51" s="1" a="1"/>
  <c r="AE103" i="51" s="1"/>
  <c r="AD103" i="51" s="1"/>
  <c r="AC103" i="51" s="1"/>
  <c r="AG57" i="51"/>
  <c r="AG41" i="51"/>
  <c r="AH3" i="52"/>
  <c r="AH31" i="52"/>
  <c r="AB56" i="52"/>
  <c r="AH57" i="52"/>
  <c r="AH61" i="52"/>
  <c r="AH62" i="52"/>
  <c r="M67" i="52"/>
  <c r="L68" i="52"/>
  <c r="F73" i="52"/>
  <c r="G73" i="52" s="1"/>
  <c r="L92" i="52"/>
  <c r="F105" i="52"/>
  <c r="G105" i="52" s="1"/>
  <c r="M118" i="52"/>
  <c r="Y26" i="52"/>
  <c r="AG43" i="52"/>
  <c r="Y54" i="53"/>
  <c r="M65" i="53"/>
  <c r="Y83" i="53"/>
  <c r="AX23" i="53"/>
  <c r="F23" i="53"/>
  <c r="G23" i="53" s="1"/>
  <c r="AH23" i="53"/>
  <c r="AG23" i="53"/>
  <c r="AG9" i="53"/>
  <c r="AG57" i="53"/>
  <c r="M15" i="54"/>
  <c r="AG15" i="54" s="1"/>
  <c r="AH34" i="54"/>
  <c r="N41" i="54"/>
  <c r="M68" i="54"/>
  <c r="AA81" i="54"/>
  <c r="AS81" i="54"/>
  <c r="AF81" i="54" s="1"/>
  <c r="AX129" i="54"/>
  <c r="F129" i="54"/>
  <c r="G129" i="54" s="1"/>
  <c r="AE129" i="54" s="1" a="1"/>
  <c r="AE129" i="54" s="1"/>
  <c r="AD129" i="54" s="1"/>
  <c r="AC129" i="54" s="1"/>
  <c r="AX122" i="54"/>
  <c r="F122" i="54"/>
  <c r="G122" i="54" s="1"/>
  <c r="AX106" i="54"/>
  <c r="F106" i="54"/>
  <c r="G106" i="54" s="1"/>
  <c r="AX98" i="54"/>
  <c r="F98" i="54"/>
  <c r="G98" i="54" s="1"/>
  <c r="AX82" i="54"/>
  <c r="F82" i="54"/>
  <c r="G82" i="54" s="1"/>
  <c r="AX69" i="54"/>
  <c r="F69" i="54"/>
  <c r="G69" i="54" s="1"/>
  <c r="AX61" i="54"/>
  <c r="BB61" i="54" s="1"/>
  <c r="AH61" i="54"/>
  <c r="AG61" i="54"/>
  <c r="AX53" i="54"/>
  <c r="F53" i="54"/>
  <c r="G53" i="54" s="1"/>
  <c r="Y32" i="54"/>
  <c r="AX2" i="54"/>
  <c r="F2" i="54"/>
  <c r="G2" i="54" s="1"/>
  <c r="AA17" i="55"/>
  <c r="S89" i="55"/>
  <c r="P89" i="55"/>
  <c r="M99" i="55"/>
  <c r="AX129" i="55"/>
  <c r="F129" i="55"/>
  <c r="G129" i="55" s="1"/>
  <c r="AX121" i="55"/>
  <c r="F121" i="55"/>
  <c r="G121" i="55" s="1"/>
  <c r="AE121" i="55" s="1" a="1"/>
  <c r="AE121" i="55" s="1"/>
  <c r="AD121" i="55" s="1"/>
  <c r="AC121" i="55" s="1"/>
  <c r="AX113" i="55"/>
  <c r="F113" i="55"/>
  <c r="G113" i="55" s="1"/>
  <c r="N38" i="56"/>
  <c r="M38" i="56"/>
  <c r="L38" i="56"/>
  <c r="S54" i="56"/>
  <c r="V60" i="56"/>
  <c r="AY60" i="56" s="1"/>
  <c r="N71" i="56"/>
  <c r="M71" i="56"/>
  <c r="L71" i="56"/>
  <c r="S86" i="56"/>
  <c r="V115" i="56"/>
  <c r="AY115" i="56" s="1"/>
  <c r="AA115" i="56"/>
  <c r="AX105" i="56"/>
  <c r="F105" i="56"/>
  <c r="G105" i="56" s="1"/>
  <c r="Q82" i="56"/>
  <c r="BA82" i="56" s="1"/>
  <c r="BB82" i="56" s="1"/>
  <c r="M78" i="56"/>
  <c r="N78" i="56"/>
  <c r="W67" i="57"/>
  <c r="L84" i="57"/>
  <c r="BD85" i="57" s="1" a="1"/>
  <c r="BD85" i="57" s="1"/>
  <c r="N84" i="57"/>
  <c r="AX103" i="57"/>
  <c r="F103" i="57"/>
  <c r="G103" i="57" s="1"/>
  <c r="AX42" i="57"/>
  <c r="BB42" i="57" s="1"/>
  <c r="AH42" i="57"/>
  <c r="N102" i="57"/>
  <c r="M102" i="57"/>
  <c r="L102" i="57"/>
  <c r="BD105" i="57" s="1" a="1"/>
  <c r="BD105" i="57" s="1"/>
  <c r="M71" i="58"/>
  <c r="N71" i="58"/>
  <c r="AH7" i="51"/>
  <c r="F14" i="51"/>
  <c r="G14" i="51" s="1"/>
  <c r="L64" i="51"/>
  <c r="F118" i="51"/>
  <c r="G118" i="51" s="1"/>
  <c r="F127" i="51"/>
  <c r="G127" i="51" s="1"/>
  <c r="AG40" i="51"/>
  <c r="AG24" i="51"/>
  <c r="L18" i="52"/>
  <c r="F28" i="52"/>
  <c r="G28" i="52" s="1"/>
  <c r="AE28" i="52" s="1" a="1"/>
  <c r="AE28" i="52" s="1"/>
  <c r="AD28" i="52" s="1"/>
  <c r="AC28" i="52" s="1"/>
  <c r="F48" i="52"/>
  <c r="G48" i="52" s="1"/>
  <c r="F65" i="52"/>
  <c r="G65" i="52" s="1"/>
  <c r="AE65" i="52" s="1" a="1"/>
  <c r="AE65" i="52" s="1"/>
  <c r="AD65" i="52" s="1"/>
  <c r="AC65" i="52" s="1"/>
  <c r="M68" i="52"/>
  <c r="F86" i="52"/>
  <c r="G86" i="52" s="1"/>
  <c r="F104" i="52"/>
  <c r="G104" i="52" s="1"/>
  <c r="AX126" i="52"/>
  <c r="F126" i="52"/>
  <c r="G126" i="52" s="1"/>
  <c r="AE126" i="52" s="1" a="1"/>
  <c r="AE126" i="52" s="1"/>
  <c r="AD126" i="52" s="1"/>
  <c r="AC126" i="52" s="1"/>
  <c r="AG12" i="52"/>
  <c r="N55" i="53"/>
  <c r="L84" i="53"/>
  <c r="F92" i="53"/>
  <c r="G92" i="53" s="1"/>
  <c r="S102" i="53"/>
  <c r="AX89" i="53"/>
  <c r="F89" i="53"/>
  <c r="G89" i="53" s="1"/>
  <c r="AE89" i="53" s="1" a="1"/>
  <c r="AE89" i="53" s="1"/>
  <c r="AD89" i="53" s="1"/>
  <c r="AC89" i="53" s="1"/>
  <c r="AX44" i="53"/>
  <c r="F44" i="53"/>
  <c r="G44" i="53" s="1"/>
  <c r="AX37" i="53"/>
  <c r="BB37" i="53" s="1"/>
  <c r="AG37" i="53"/>
  <c r="AX22" i="53"/>
  <c r="F22" i="53"/>
  <c r="G22" i="53" s="1"/>
  <c r="AE22" i="53" s="1" a="1"/>
  <c r="AE22" i="53" s="1"/>
  <c r="AD22" i="53" s="1"/>
  <c r="AC22" i="53" s="1"/>
  <c r="AG22" i="53"/>
  <c r="AH22" i="53"/>
  <c r="AX8" i="53"/>
  <c r="F8" i="53"/>
  <c r="G8" i="53" s="1"/>
  <c r="AE8" i="53" s="1" a="1"/>
  <c r="AE8" i="53" s="1"/>
  <c r="AD8" i="53" s="1"/>
  <c r="AC8" i="53" s="1"/>
  <c r="AG8" i="53"/>
  <c r="AG24" i="53"/>
  <c r="F33" i="54"/>
  <c r="G33" i="54" s="1"/>
  <c r="AX24" i="54"/>
  <c r="AH24" i="54"/>
  <c r="F24" i="54"/>
  <c r="G24" i="54" s="1"/>
  <c r="AX16" i="54"/>
  <c r="AH16" i="54"/>
  <c r="AG48" i="54"/>
  <c r="U4" i="55"/>
  <c r="F80" i="55"/>
  <c r="G80" i="55" s="1"/>
  <c r="Q96" i="55"/>
  <c r="BA96" i="55" s="1"/>
  <c r="BB96" i="55" s="1"/>
  <c r="W116" i="55"/>
  <c r="AX67" i="55"/>
  <c r="BB67" i="55" s="1"/>
  <c r="AG67" i="55"/>
  <c r="AX117" i="56"/>
  <c r="F117" i="56"/>
  <c r="G117" i="56" s="1"/>
  <c r="AX58" i="56"/>
  <c r="F58" i="56"/>
  <c r="G58" i="56" s="1"/>
  <c r="L25" i="58"/>
  <c r="AX88" i="58"/>
  <c r="F88" i="58"/>
  <c r="G88" i="58" s="1"/>
  <c r="AX80" i="58"/>
  <c r="F80" i="58"/>
  <c r="G80" i="58" s="1"/>
  <c r="AE80" i="58" s="1" a="1"/>
  <c r="AE80" i="58" s="1"/>
  <c r="AD80" i="58" s="1"/>
  <c r="AC80" i="58" s="1"/>
  <c r="AX72" i="58"/>
  <c r="F72" i="58"/>
  <c r="G72" i="58" s="1"/>
  <c r="AG72" i="58"/>
  <c r="AX61" i="48"/>
  <c r="F61" i="48"/>
  <c r="G61" i="48" s="1"/>
  <c r="AE61" i="48" s="1" a="1"/>
  <c r="AE61" i="48" s="1"/>
  <c r="AD61" i="48" s="1"/>
  <c r="AC61" i="48" s="1"/>
  <c r="AG11" i="48"/>
  <c r="AG9" i="49"/>
  <c r="AG57" i="49"/>
  <c r="AG41" i="49"/>
  <c r="AG25" i="49"/>
  <c r="AH7" i="50"/>
  <c r="F10" i="50"/>
  <c r="G10" i="50" s="1"/>
  <c r="AE10" i="50" s="1" a="1"/>
  <c r="AE10" i="50" s="1"/>
  <c r="AD10" i="50" s="1"/>
  <c r="AC10" i="50" s="1"/>
  <c r="AH26" i="50"/>
  <c r="AH36" i="50"/>
  <c r="AH42" i="50"/>
  <c r="F94" i="50"/>
  <c r="G94" i="50" s="1"/>
  <c r="F100" i="50"/>
  <c r="G100" i="50" s="1"/>
  <c r="N105" i="50"/>
  <c r="F11" i="51"/>
  <c r="G11" i="51" s="1"/>
  <c r="AH23" i="51"/>
  <c r="F91" i="51"/>
  <c r="G91" i="51" s="1"/>
  <c r="F95" i="51"/>
  <c r="G95" i="51" s="1"/>
  <c r="F41" i="51"/>
  <c r="G41" i="51" s="1"/>
  <c r="AE41" i="51" s="1" a="1"/>
  <c r="AE41" i="51" s="1"/>
  <c r="AD41" i="51" s="1"/>
  <c r="AC41" i="51" s="1"/>
  <c r="AG7" i="51"/>
  <c r="AG55" i="51"/>
  <c r="AG23" i="51"/>
  <c r="L82" i="52"/>
  <c r="F114" i="52"/>
  <c r="G114" i="52" s="1"/>
  <c r="AX125" i="52"/>
  <c r="F125" i="52"/>
  <c r="G125" i="52" s="1"/>
  <c r="AE125" i="52" s="1" a="1"/>
  <c r="AE125" i="52" s="1"/>
  <c r="AD125" i="52" s="1"/>
  <c r="AC125" i="52" s="1"/>
  <c r="AX58" i="52"/>
  <c r="AH58" i="52"/>
  <c r="AX32" i="52"/>
  <c r="BB32" i="52" s="1"/>
  <c r="AG32" i="52"/>
  <c r="AG11" i="52"/>
  <c r="AH2" i="53"/>
  <c r="AX88" i="53"/>
  <c r="F88" i="53"/>
  <c r="G88" i="53" s="1"/>
  <c r="F73" i="53"/>
  <c r="G73" i="53" s="1"/>
  <c r="AX50" i="53"/>
  <c r="F50" i="53"/>
  <c r="G50" i="53" s="1"/>
  <c r="AX36" i="53"/>
  <c r="BB36" i="53" s="1"/>
  <c r="AX21" i="53"/>
  <c r="AG21" i="53"/>
  <c r="F21" i="53"/>
  <c r="G21" i="53" s="1"/>
  <c r="AG3" i="53"/>
  <c r="AG51" i="53"/>
  <c r="L12" i="54"/>
  <c r="AH22" i="54"/>
  <c r="N33" i="54"/>
  <c r="M33" i="54"/>
  <c r="AG33" i="54" s="1"/>
  <c r="Y62" i="54"/>
  <c r="N94" i="54"/>
  <c r="L94" i="54"/>
  <c r="AX80" i="54"/>
  <c r="F80" i="54"/>
  <c r="G80" i="54" s="1"/>
  <c r="AX59" i="54"/>
  <c r="F59" i="54"/>
  <c r="G59" i="54" s="1"/>
  <c r="AE59" i="54" s="1" a="1"/>
  <c r="AE59" i="54" s="1"/>
  <c r="AD59" i="54" s="1"/>
  <c r="AC59" i="54" s="1"/>
  <c r="AX8" i="54"/>
  <c r="F8" i="54"/>
  <c r="G8" i="54" s="1"/>
  <c r="AG47" i="54"/>
  <c r="N16" i="55"/>
  <c r="L16" i="55"/>
  <c r="N26" i="55"/>
  <c r="AH33" i="55"/>
  <c r="M74" i="55"/>
  <c r="N74" i="55"/>
  <c r="L116" i="55"/>
  <c r="N116" i="55"/>
  <c r="M116" i="55"/>
  <c r="L119" i="56"/>
  <c r="N119" i="56"/>
  <c r="Q15" i="57"/>
  <c r="BA15" i="57" s="1"/>
  <c r="AU15" i="57"/>
  <c r="W15" i="57"/>
  <c r="AX68" i="57"/>
  <c r="F68" i="57"/>
  <c r="G68" i="57" s="1"/>
  <c r="AE68" i="57" s="1" a="1"/>
  <c r="AE68" i="57" s="1"/>
  <c r="AD68" i="57" s="1"/>
  <c r="AC68" i="57" s="1"/>
  <c r="AG68" i="57"/>
  <c r="AX61" i="57"/>
  <c r="F61" i="57"/>
  <c r="G61" i="57" s="1"/>
  <c r="AX55" i="57"/>
  <c r="AG55" i="57"/>
  <c r="F55" i="57"/>
  <c r="G55" i="57" s="1"/>
  <c r="M39" i="57"/>
  <c r="AG39" i="57" s="1"/>
  <c r="L39" i="57"/>
  <c r="BD39" i="57" s="1" a="1"/>
  <c r="BD39" i="57" s="1"/>
  <c r="N39" i="57"/>
  <c r="M47" i="58"/>
  <c r="AG47" i="58" s="1"/>
  <c r="S60" i="58"/>
  <c r="R69" i="58"/>
  <c r="AH4" i="51"/>
  <c r="AH24" i="51"/>
  <c r="F38" i="51"/>
  <c r="G38" i="51" s="1"/>
  <c r="AG38" i="51"/>
  <c r="W15" i="52"/>
  <c r="F77" i="52"/>
  <c r="G77" i="52" s="1"/>
  <c r="AE77" i="52" s="1" a="1"/>
  <c r="AE77" i="52" s="1"/>
  <c r="AD77" i="52" s="1"/>
  <c r="AC77" i="52" s="1"/>
  <c r="F85" i="52"/>
  <c r="G85" i="52" s="1"/>
  <c r="F121" i="52"/>
  <c r="G121" i="52" s="1"/>
  <c r="AX31" i="52"/>
  <c r="BB31" i="52" s="1"/>
  <c r="AX17" i="52"/>
  <c r="BB17" i="52" s="1"/>
  <c r="AG17" i="52"/>
  <c r="Y14" i="53"/>
  <c r="W100" i="53"/>
  <c r="U100" i="53"/>
  <c r="M62" i="53"/>
  <c r="L62" i="53"/>
  <c r="AX122" i="53"/>
  <c r="F122" i="53"/>
  <c r="G122" i="53" s="1"/>
  <c r="AX101" i="53"/>
  <c r="F101" i="53"/>
  <c r="G101" i="53" s="1"/>
  <c r="AX79" i="53"/>
  <c r="F79" i="53"/>
  <c r="G79" i="53" s="1"/>
  <c r="AX65" i="53"/>
  <c r="BB65" i="53" s="1"/>
  <c r="AH65" i="53"/>
  <c r="AX35" i="53"/>
  <c r="AH35" i="53"/>
  <c r="AG2" i="53"/>
  <c r="AX111" i="54"/>
  <c r="F111" i="54"/>
  <c r="G111" i="54" s="1"/>
  <c r="AE111" i="54" s="1" a="1"/>
  <c r="AE111" i="54" s="1"/>
  <c r="AD111" i="54" s="1"/>
  <c r="AC111" i="54" s="1"/>
  <c r="AX87" i="54"/>
  <c r="F87" i="54"/>
  <c r="G87" i="54" s="1"/>
  <c r="AX79" i="54"/>
  <c r="F79" i="54"/>
  <c r="G79" i="54" s="1"/>
  <c r="AE79" i="54" s="1" a="1"/>
  <c r="AE79" i="54" s="1"/>
  <c r="AD79" i="54" s="1"/>
  <c r="AC79" i="54" s="1"/>
  <c r="AX66" i="54"/>
  <c r="F66" i="54"/>
  <c r="G66" i="54" s="1"/>
  <c r="AX58" i="54"/>
  <c r="AG58" i="54"/>
  <c r="AX14" i="54"/>
  <c r="F14" i="54"/>
  <c r="G14" i="54" s="1"/>
  <c r="AX7" i="54"/>
  <c r="AH7" i="54"/>
  <c r="S72" i="55"/>
  <c r="P101" i="55"/>
  <c r="M76" i="56"/>
  <c r="N76" i="56"/>
  <c r="L76" i="56"/>
  <c r="AX123" i="56"/>
  <c r="F123" i="56"/>
  <c r="G123" i="56" s="1"/>
  <c r="AE123" i="56" s="1" a="1"/>
  <c r="AE123" i="56" s="1"/>
  <c r="AD123" i="56" s="1"/>
  <c r="AC123" i="56" s="1"/>
  <c r="AX64" i="56"/>
  <c r="F64" i="56"/>
  <c r="G64" i="56" s="1"/>
  <c r="R37" i="57"/>
  <c r="AX11" i="57"/>
  <c r="F11" i="57"/>
  <c r="G11" i="57" s="1"/>
  <c r="AX2" i="58"/>
  <c r="F2" i="58"/>
  <c r="G2" i="58" s="1"/>
  <c r="N5" i="58"/>
  <c r="L5" i="58"/>
  <c r="F110" i="48"/>
  <c r="G110" i="48" s="1"/>
  <c r="AG49" i="48"/>
  <c r="AG33" i="48"/>
  <c r="F90" i="49"/>
  <c r="G90" i="49" s="1"/>
  <c r="AG71" i="49"/>
  <c r="AG63" i="49"/>
  <c r="AG55" i="49"/>
  <c r="AG39" i="49"/>
  <c r="AG23" i="49"/>
  <c r="F116" i="50"/>
  <c r="G116" i="50" s="1"/>
  <c r="F127" i="50"/>
  <c r="G127" i="50" s="1"/>
  <c r="F129" i="50"/>
  <c r="G129" i="50" s="1"/>
  <c r="AE129" i="50" s="1" a="1"/>
  <c r="AE129" i="50" s="1"/>
  <c r="AD129" i="50" s="1"/>
  <c r="AC129" i="50" s="1"/>
  <c r="AH9" i="50"/>
  <c r="AG42" i="50"/>
  <c r="AG26" i="50"/>
  <c r="AG10" i="50"/>
  <c r="AH58" i="50"/>
  <c r="AH14" i="51"/>
  <c r="AH53" i="51"/>
  <c r="F114" i="51"/>
  <c r="G114" i="51" s="1"/>
  <c r="AE114" i="51" s="1" a="1"/>
  <c r="AE114" i="51" s="1"/>
  <c r="AD114" i="51" s="1"/>
  <c r="AC114" i="51" s="1"/>
  <c r="AG53" i="51"/>
  <c r="AG37" i="51"/>
  <c r="F3" i="52"/>
  <c r="G3" i="52" s="1"/>
  <c r="Y27" i="52"/>
  <c r="Q61" i="52"/>
  <c r="BA61" i="52" s="1"/>
  <c r="F62" i="52"/>
  <c r="G62" i="52" s="1"/>
  <c r="AH65" i="52"/>
  <c r="L71" i="52"/>
  <c r="M82" i="52"/>
  <c r="AX16" i="52"/>
  <c r="N62" i="53"/>
  <c r="AX121" i="53"/>
  <c r="F121" i="53"/>
  <c r="G121" i="53" s="1"/>
  <c r="AX64" i="53"/>
  <c r="F64" i="53"/>
  <c r="G64" i="53" s="1"/>
  <c r="AH64" i="53"/>
  <c r="AX56" i="53"/>
  <c r="F56" i="53"/>
  <c r="G56" i="53" s="1"/>
  <c r="AG65" i="53"/>
  <c r="L79" i="54"/>
  <c r="M79" i="54"/>
  <c r="L96" i="54"/>
  <c r="N6" i="54"/>
  <c r="M6" i="54"/>
  <c r="L6" i="54"/>
  <c r="AX42" i="54"/>
  <c r="AH42" i="54"/>
  <c r="F42" i="54"/>
  <c r="G42" i="54" s="1"/>
  <c r="AX36" i="54"/>
  <c r="F36" i="54"/>
  <c r="G36" i="54" s="1"/>
  <c r="AX29" i="54"/>
  <c r="BB29" i="54" s="1"/>
  <c r="AH29" i="54"/>
  <c r="AG29" i="54"/>
  <c r="AX13" i="54"/>
  <c r="F13" i="54"/>
  <c r="G13" i="54" s="1"/>
  <c r="L23" i="55"/>
  <c r="N53" i="55"/>
  <c r="L53" i="55"/>
  <c r="AH61" i="55"/>
  <c r="S124" i="55"/>
  <c r="Z44" i="56"/>
  <c r="AZ44" i="56" s="1"/>
  <c r="Y44" i="56"/>
  <c r="P44" i="56"/>
  <c r="Q69" i="57"/>
  <c r="BA69" i="57" s="1"/>
  <c r="AA69" i="57"/>
  <c r="R85" i="57"/>
  <c r="Q85" i="57"/>
  <c r="BA85" i="57" s="1"/>
  <c r="AX114" i="57"/>
  <c r="F114" i="57"/>
  <c r="G114" i="57" s="1"/>
  <c r="AE114" i="57" s="1" a="1"/>
  <c r="AE114" i="57" s="1"/>
  <c r="AD114" i="57" s="1"/>
  <c r="AC114" i="57" s="1"/>
  <c r="AX32" i="57"/>
  <c r="AH32" i="57"/>
  <c r="F32" i="57"/>
  <c r="G32" i="57" s="1"/>
  <c r="M22" i="57"/>
  <c r="AG22" i="57" s="1"/>
  <c r="L22" i="57"/>
  <c r="BD25" i="57" s="1" a="1"/>
  <c r="BD25" i="57" s="1"/>
  <c r="R23" i="58"/>
  <c r="AG32" i="48"/>
  <c r="AG16" i="48"/>
  <c r="AG38" i="49"/>
  <c r="AG22" i="49"/>
  <c r="F26" i="50"/>
  <c r="G26" i="50" s="1"/>
  <c r="F104" i="50"/>
  <c r="G104" i="50" s="1"/>
  <c r="F110" i="50"/>
  <c r="G110" i="50" s="1"/>
  <c r="AG33" i="50"/>
  <c r="AG17" i="50"/>
  <c r="AH65" i="50"/>
  <c r="F4" i="51"/>
  <c r="G4" i="51" s="1"/>
  <c r="F7" i="51"/>
  <c r="G7" i="51" s="1"/>
  <c r="F37" i="51"/>
  <c r="G37" i="51" s="1"/>
  <c r="F99" i="51"/>
  <c r="G99" i="51" s="1"/>
  <c r="P17" i="51"/>
  <c r="AG4" i="51"/>
  <c r="AG52" i="51"/>
  <c r="AG36" i="51"/>
  <c r="AG20" i="51"/>
  <c r="AH17" i="52"/>
  <c r="F38" i="52"/>
  <c r="G38" i="52" s="1"/>
  <c r="AH54" i="52"/>
  <c r="F57" i="52"/>
  <c r="G57" i="52" s="1"/>
  <c r="AG61" i="52"/>
  <c r="F70" i="52"/>
  <c r="G70" i="52" s="1"/>
  <c r="F81" i="52"/>
  <c r="G81" i="52" s="1"/>
  <c r="AE81" i="52" s="1" a="1"/>
  <c r="AE81" i="52" s="1"/>
  <c r="AD81" i="52" s="1"/>
  <c r="AC81" i="52" s="1"/>
  <c r="F122" i="52"/>
  <c r="G122" i="52" s="1"/>
  <c r="AX49" i="52"/>
  <c r="N36" i="53"/>
  <c r="AU54" i="53"/>
  <c r="U83" i="53"/>
  <c r="F95" i="53"/>
  <c r="G95" i="53" s="1"/>
  <c r="V100" i="53"/>
  <c r="AY100" i="53" s="1"/>
  <c r="AX120" i="53"/>
  <c r="F120" i="53"/>
  <c r="G120" i="53" s="1"/>
  <c r="AG64" i="53"/>
  <c r="Q35" i="54"/>
  <c r="BA35" i="54" s="1"/>
  <c r="BB35" i="54" s="1"/>
  <c r="AX56" i="54"/>
  <c r="F56" i="54"/>
  <c r="G56" i="54" s="1"/>
  <c r="AX28" i="54"/>
  <c r="BB28" i="54" s="1"/>
  <c r="AG28" i="54"/>
  <c r="AH28" i="54"/>
  <c r="L22" i="55"/>
  <c r="M22" i="55"/>
  <c r="AG22" i="55" s="1"/>
  <c r="AH47" i="55"/>
  <c r="AX94" i="55"/>
  <c r="F94" i="55"/>
  <c r="G94" i="55" s="1"/>
  <c r="AX86" i="55"/>
  <c r="F86" i="55"/>
  <c r="G86" i="55" s="1"/>
  <c r="AX26" i="55"/>
  <c r="BB26" i="55" s="1"/>
  <c r="AH26" i="55"/>
  <c r="AX18" i="55"/>
  <c r="AG18" i="55"/>
  <c r="W69" i="56"/>
  <c r="AX78" i="56"/>
  <c r="F78" i="56"/>
  <c r="G78" i="56" s="1"/>
  <c r="AX70" i="56"/>
  <c r="F70" i="56"/>
  <c r="G70" i="56" s="1"/>
  <c r="AG70" i="56"/>
  <c r="AX18" i="56"/>
  <c r="AH18" i="56"/>
  <c r="F18" i="56"/>
  <c r="G18" i="56" s="1"/>
  <c r="AX4" i="56"/>
  <c r="BB4" i="56" s="1"/>
  <c r="AH4" i="56"/>
  <c r="AA3" i="57"/>
  <c r="W3" i="57"/>
  <c r="AU3" i="57"/>
  <c r="S3" i="57"/>
  <c r="M97" i="57"/>
  <c r="N97" i="57"/>
  <c r="W67" i="58"/>
  <c r="U67" i="58"/>
  <c r="F94" i="54"/>
  <c r="G94" i="54" s="1"/>
  <c r="AE94" i="54" s="1" a="1"/>
  <c r="AE94" i="54" s="1"/>
  <c r="AD94" i="54" s="1"/>
  <c r="AC94" i="54" s="1"/>
  <c r="AG49" i="54"/>
  <c r="F23" i="55"/>
  <c r="G23" i="55" s="1"/>
  <c r="AE23" i="55" s="1" a="1"/>
  <c r="AE23" i="55" s="1"/>
  <c r="AD23" i="55" s="1"/>
  <c r="AC23" i="55" s="1"/>
  <c r="AG59" i="55"/>
  <c r="AG51" i="55"/>
  <c r="AG35" i="55"/>
  <c r="AG19" i="55"/>
  <c r="F55" i="56"/>
  <c r="G55" i="56" s="1"/>
  <c r="F102" i="56"/>
  <c r="G102" i="56" s="1"/>
  <c r="AG46" i="56"/>
  <c r="AG30" i="56"/>
  <c r="AG14" i="56"/>
  <c r="F116" i="57"/>
  <c r="G116" i="57" s="1"/>
  <c r="AE116" i="57" s="1" a="1"/>
  <c r="AE116" i="57" s="1"/>
  <c r="AD116" i="57" s="1"/>
  <c r="AC116" i="57" s="1"/>
  <c r="AG50" i="57"/>
  <c r="F85" i="58"/>
  <c r="G85" i="58" s="1"/>
  <c r="AX122" i="58"/>
  <c r="F122" i="58"/>
  <c r="G122" i="58" s="1"/>
  <c r="AE122" i="58" s="1" a="1"/>
  <c r="AE122" i="58" s="1"/>
  <c r="AD122" i="58" s="1"/>
  <c r="AC122" i="58" s="1"/>
  <c r="AX49" i="58"/>
  <c r="BB49" i="58" s="1"/>
  <c r="AG49" i="58"/>
  <c r="AX42" i="58"/>
  <c r="AG42" i="58"/>
  <c r="AX28" i="58"/>
  <c r="BB28" i="58" s="1"/>
  <c r="F91" i="55"/>
  <c r="G91" i="55" s="1"/>
  <c r="N108" i="55"/>
  <c r="F110" i="55"/>
  <c r="G110" i="55" s="1"/>
  <c r="F66" i="55"/>
  <c r="G66" i="55" s="1"/>
  <c r="AG2" i="55"/>
  <c r="AG58" i="55"/>
  <c r="AG34" i="55"/>
  <c r="AG66" i="55"/>
  <c r="F101" i="56"/>
  <c r="G101" i="56" s="1"/>
  <c r="F104" i="56"/>
  <c r="G104" i="56" s="1"/>
  <c r="M122" i="56"/>
  <c r="F122" i="56"/>
  <c r="G122" i="56" s="1"/>
  <c r="F42" i="56"/>
  <c r="G42" i="56" s="1"/>
  <c r="AG29" i="56"/>
  <c r="AG13" i="56"/>
  <c r="L42" i="57"/>
  <c r="BD44" i="57" s="1" a="1"/>
  <c r="BD44" i="57" s="1"/>
  <c r="L77" i="57"/>
  <c r="M79" i="57"/>
  <c r="F96" i="57"/>
  <c r="G96" i="57" s="1"/>
  <c r="F115" i="57"/>
  <c r="G115" i="57" s="1"/>
  <c r="AE115" i="57" s="1" a="1"/>
  <c r="AE115" i="57" s="1"/>
  <c r="AD115" i="57" s="1"/>
  <c r="AC115" i="57" s="1"/>
  <c r="F122" i="57"/>
  <c r="G122" i="57" s="1"/>
  <c r="F106" i="57"/>
  <c r="G106" i="57" s="1"/>
  <c r="F90" i="57"/>
  <c r="G90" i="57" s="1"/>
  <c r="F41" i="57"/>
  <c r="G41" i="57" s="1"/>
  <c r="AH9" i="57"/>
  <c r="AG25" i="57"/>
  <c r="M7" i="58"/>
  <c r="L74" i="58"/>
  <c r="M83" i="58"/>
  <c r="F92" i="58"/>
  <c r="G92" i="58" s="1"/>
  <c r="N103" i="58"/>
  <c r="N119" i="58"/>
  <c r="N122" i="58"/>
  <c r="F114" i="58"/>
  <c r="G114" i="58" s="1"/>
  <c r="AG16" i="58"/>
  <c r="AG9" i="57"/>
  <c r="AX12" i="58"/>
  <c r="BB12" i="58" s="1"/>
  <c r="AG12" i="58"/>
  <c r="AG7" i="53"/>
  <c r="AG63" i="53"/>
  <c r="AG55" i="53"/>
  <c r="AH15" i="55"/>
  <c r="AH44" i="55"/>
  <c r="AG72" i="55"/>
  <c r="AH9" i="56"/>
  <c r="AH55" i="56"/>
  <c r="AG27" i="56"/>
  <c r="AH23" i="57"/>
  <c r="M42" i="57"/>
  <c r="M77" i="57"/>
  <c r="L103" i="57"/>
  <c r="AG23" i="57"/>
  <c r="M74" i="58"/>
  <c r="F100" i="58"/>
  <c r="G100" i="58" s="1"/>
  <c r="L122" i="58"/>
  <c r="AX33" i="58"/>
  <c r="BB33" i="58" s="1"/>
  <c r="AG33" i="58"/>
  <c r="AX26" i="58"/>
  <c r="BB26" i="58" s="1"/>
  <c r="AG26" i="58"/>
  <c r="AG13" i="58"/>
  <c r="Q2" i="59"/>
  <c r="BA2" i="59" s="1"/>
  <c r="U2" i="59"/>
  <c r="Z2" i="59"/>
  <c r="AZ2" i="59" s="1"/>
  <c r="N127" i="52"/>
  <c r="AG33" i="52"/>
  <c r="F7" i="53"/>
  <c r="G7" i="53" s="1"/>
  <c r="AH48" i="53"/>
  <c r="F33" i="53"/>
  <c r="G33" i="53" s="1"/>
  <c r="AG6" i="53"/>
  <c r="AG62" i="53"/>
  <c r="AG54" i="53"/>
  <c r="AG38" i="53"/>
  <c r="F12" i="54"/>
  <c r="G12" i="54" s="1"/>
  <c r="L31" i="54"/>
  <c r="F78" i="54"/>
  <c r="G78" i="54" s="1"/>
  <c r="AE78" i="54" s="1" a="1"/>
  <c r="AE78" i="54" s="1"/>
  <c r="AD78" i="54" s="1"/>
  <c r="AC78" i="54" s="1"/>
  <c r="L121" i="54"/>
  <c r="F7" i="55"/>
  <c r="G7" i="55" s="1"/>
  <c r="F83" i="55"/>
  <c r="G83" i="55" s="1"/>
  <c r="L91" i="55"/>
  <c r="M106" i="55"/>
  <c r="F82" i="55"/>
  <c r="G82" i="55" s="1"/>
  <c r="AE82" i="55" s="1" a="1"/>
  <c r="AE82" i="55" s="1"/>
  <c r="AD82" i="55" s="1"/>
  <c r="AC82" i="55" s="1"/>
  <c r="AG7" i="55"/>
  <c r="AG63" i="55"/>
  <c r="AG23" i="55"/>
  <c r="AG71" i="55"/>
  <c r="W11" i="56"/>
  <c r="M15" i="56"/>
  <c r="AG15" i="56" s="1"/>
  <c r="N70" i="56"/>
  <c r="F121" i="56"/>
  <c r="G121" i="56" s="1"/>
  <c r="F66" i="56"/>
  <c r="G66" i="56" s="1"/>
  <c r="AG42" i="56"/>
  <c r="AG26" i="56"/>
  <c r="AG10" i="56"/>
  <c r="L12" i="57"/>
  <c r="BD13" i="57" s="1" a="1"/>
  <c r="BD13" i="57" s="1"/>
  <c r="F23" i="57"/>
  <c r="G23" i="57" s="1"/>
  <c r="F29" i="57"/>
  <c r="G29" i="57" s="1"/>
  <c r="AH46" i="57"/>
  <c r="M103" i="57"/>
  <c r="F121" i="57"/>
  <c r="G121" i="57" s="1"/>
  <c r="F105" i="57"/>
  <c r="G105" i="57" s="1"/>
  <c r="AE105" i="57" s="1" a="1"/>
  <c r="AE105" i="57" s="1"/>
  <c r="AD105" i="57" s="1"/>
  <c r="AC105" i="57" s="1"/>
  <c r="AG54" i="57"/>
  <c r="AG38" i="57"/>
  <c r="L2" i="58"/>
  <c r="L75" i="58"/>
  <c r="L89" i="58"/>
  <c r="AX18" i="58"/>
  <c r="F18" i="58"/>
  <c r="G18" i="58" s="1"/>
  <c r="F82" i="52"/>
  <c r="G82" i="52" s="1"/>
  <c r="F55" i="53"/>
  <c r="G55" i="53" s="1"/>
  <c r="AG61" i="53"/>
  <c r="AG53" i="53"/>
  <c r="AH27" i="54"/>
  <c r="M31" i="54"/>
  <c r="AG31" i="54" s="1"/>
  <c r="AG44" i="54"/>
  <c r="AH36" i="55"/>
  <c r="AG62" i="55"/>
  <c r="AG54" i="55"/>
  <c r="AG38" i="55"/>
  <c r="AG70" i="55"/>
  <c r="F28" i="56"/>
  <c r="G28" i="56" s="1"/>
  <c r="F88" i="56"/>
  <c r="G88" i="56" s="1"/>
  <c r="F96" i="56"/>
  <c r="G96" i="56" s="1"/>
  <c r="AG49" i="56"/>
  <c r="AG33" i="56"/>
  <c r="AG17" i="56"/>
  <c r="AH52" i="57"/>
  <c r="F84" i="57"/>
  <c r="G84" i="57" s="1"/>
  <c r="F111" i="57"/>
  <c r="G111" i="57" s="1"/>
  <c r="F125" i="57"/>
  <c r="G125" i="57" s="1"/>
  <c r="F123" i="57"/>
  <c r="G123" i="57" s="1"/>
  <c r="F98" i="57"/>
  <c r="G98" i="57" s="1"/>
  <c r="AG53" i="57"/>
  <c r="AG37" i="57"/>
  <c r="AG21" i="57"/>
  <c r="M2" i="58"/>
  <c r="F19" i="58"/>
  <c r="G19" i="58" s="1"/>
  <c r="L46" i="58"/>
  <c r="F125" i="58"/>
  <c r="G125" i="58" s="1"/>
  <c r="AE125" i="58" s="1" a="1"/>
  <c r="AE125" i="58" s="1"/>
  <c r="AD125" i="58" s="1"/>
  <c r="AC125" i="58" s="1"/>
  <c r="F126" i="58"/>
  <c r="G126" i="58" s="1"/>
  <c r="AE126" i="58" s="1" a="1"/>
  <c r="AE126" i="58" s="1"/>
  <c r="AD126" i="58" s="1"/>
  <c r="AC126" i="58" s="1"/>
  <c r="AX17" i="58"/>
  <c r="AG17" i="58"/>
  <c r="AG45" i="58"/>
  <c r="AG47" i="52"/>
  <c r="AG4" i="53"/>
  <c r="AG60" i="53"/>
  <c r="AG52" i="53"/>
  <c r="AG20" i="53"/>
  <c r="AH46" i="54"/>
  <c r="F57" i="54"/>
  <c r="G57" i="54" s="1"/>
  <c r="AG43" i="54"/>
  <c r="AG27" i="54"/>
  <c r="AH23" i="55"/>
  <c r="F65" i="55"/>
  <c r="G65" i="55" s="1"/>
  <c r="F103" i="55"/>
  <c r="G103" i="55" s="1"/>
  <c r="F104" i="55"/>
  <c r="G104" i="55" s="1"/>
  <c r="F118" i="55"/>
  <c r="G118" i="55" s="1"/>
  <c r="AE118" i="55" s="1" a="1"/>
  <c r="AE118" i="55" s="1"/>
  <c r="AD118" i="55" s="1"/>
  <c r="AC118" i="55" s="1"/>
  <c r="AG5" i="55"/>
  <c r="AG53" i="55"/>
  <c r="AG37" i="55"/>
  <c r="AG69" i="55"/>
  <c r="AH22" i="56"/>
  <c r="F87" i="56"/>
  <c r="G87" i="56" s="1"/>
  <c r="F110" i="56"/>
  <c r="G110" i="56" s="1"/>
  <c r="AG48" i="56"/>
  <c r="AG32" i="56"/>
  <c r="AG16" i="56"/>
  <c r="AG5" i="57"/>
  <c r="AG52" i="57"/>
  <c r="AG20" i="57"/>
  <c r="AH6" i="58"/>
  <c r="AX43" i="58"/>
  <c r="AX10" i="58"/>
  <c r="BB10" i="58" s="1"/>
  <c r="AG32" i="58"/>
  <c r="N50" i="59"/>
  <c r="L50" i="59"/>
  <c r="M50" i="59"/>
  <c r="AG50" i="59" s="1"/>
  <c r="AX2" i="59"/>
  <c r="AX122" i="59"/>
  <c r="AX98" i="59"/>
  <c r="AG27" i="58"/>
  <c r="F85" i="59"/>
  <c r="G85" i="59" s="1"/>
  <c r="M90" i="59"/>
  <c r="AX89" i="59"/>
  <c r="AX49" i="59"/>
  <c r="F76" i="59"/>
  <c r="G76" i="59" s="1"/>
  <c r="AG71" i="59"/>
  <c r="AG59" i="59"/>
  <c r="AH24" i="59"/>
  <c r="AX128" i="59"/>
  <c r="BB128" i="59" s="1"/>
  <c r="AX80" i="59"/>
  <c r="AX103" i="59"/>
  <c r="AX55" i="59"/>
  <c r="AX46" i="59"/>
  <c r="AG31" i="58"/>
  <c r="AG15" i="58"/>
  <c r="AH52" i="59"/>
  <c r="F91" i="59"/>
  <c r="G91" i="59" s="1"/>
  <c r="AX125" i="59"/>
  <c r="AX52" i="59"/>
  <c r="BB52" i="59" s="1"/>
  <c r="A35" i="45"/>
  <c r="A60" i="45"/>
  <c r="A38" i="45"/>
  <c r="AW55" i="46"/>
  <c r="AW50" i="46"/>
  <c r="AW25" i="46"/>
  <c r="AW18" i="46"/>
  <c r="AW23" i="46"/>
  <c r="AW20" i="46"/>
  <c r="AW21" i="46"/>
  <c r="AW57" i="46"/>
  <c r="AW52" i="46"/>
  <c r="A29" i="46"/>
  <c r="A55" i="46"/>
  <c r="A57" i="46"/>
  <c r="D53" i="46"/>
  <c r="D56" i="46"/>
  <c r="A47" i="47"/>
  <c r="A24" i="47"/>
  <c r="A25" i="47"/>
  <c r="D42" i="47"/>
  <c r="AH42" i="47" s="1"/>
  <c r="A48" i="47"/>
  <c r="AP99" i="59"/>
  <c r="AP83" i="47"/>
  <c r="AV14" i="48"/>
  <c r="AV99" i="45"/>
  <c r="AV63" i="47"/>
  <c r="AP96" i="47"/>
  <c r="AS96" i="47" s="1"/>
  <c r="AF96" i="47" s="1"/>
  <c r="AV49" i="51"/>
  <c r="AP80" i="54"/>
  <c r="AV40" i="58"/>
  <c r="AP116" i="47"/>
  <c r="AV37" i="47"/>
  <c r="AV121" i="50"/>
  <c r="AV114" i="44"/>
  <c r="D114" i="44" s="1"/>
  <c r="AP123" i="12"/>
  <c r="AV50" i="30"/>
  <c r="AP104" i="30"/>
  <c r="AS104" i="30" s="1"/>
  <c r="AF104" i="30" s="1"/>
  <c r="AP85" i="31"/>
  <c r="AV97" i="33"/>
  <c r="AP99" i="37"/>
  <c r="AV96" i="38"/>
  <c r="AP92" i="41"/>
  <c r="AS92" i="41" s="1"/>
  <c r="AF92" i="41" s="1"/>
  <c r="AD92" i="41" s="1"/>
  <c r="AC92" i="41" s="1"/>
  <c r="AV50" i="42"/>
  <c r="AV123" i="45"/>
  <c r="AP103" i="46"/>
  <c r="AS103" i="46" s="1"/>
  <c r="AF103" i="46" s="1"/>
  <c r="AP109" i="46"/>
  <c r="AV103" i="51"/>
  <c r="D103" i="51" s="1"/>
  <c r="AV113" i="53"/>
  <c r="A113" i="53" s="1"/>
  <c r="AP120" i="57"/>
  <c r="AV89" i="59"/>
  <c r="AE42" i="44" a="1"/>
  <c r="AE42" i="44" s="1"/>
  <c r="AD42" i="44" s="1"/>
  <c r="AC42" i="44" s="1"/>
  <c r="AP124" i="32"/>
  <c r="AP90" i="32"/>
  <c r="AP77" i="33"/>
  <c r="AS77" i="33" s="1"/>
  <c r="AF77" i="33" s="1"/>
  <c r="AP68" i="33"/>
  <c r="AV89" i="34"/>
  <c r="AV110" i="35"/>
  <c r="AV43" i="37"/>
  <c r="AV72" i="41"/>
  <c r="AP108" i="43"/>
  <c r="AS108" i="43" s="1"/>
  <c r="AF108" i="43" s="1"/>
  <c r="AP69" i="43"/>
  <c r="AV86" i="44"/>
  <c r="AV61" i="44"/>
  <c r="AV123" i="44"/>
  <c r="AV22" i="44"/>
  <c r="AV68" i="44"/>
  <c r="AV34" i="44"/>
  <c r="AV25" i="44"/>
  <c r="AV74" i="44"/>
  <c r="AV92" i="44"/>
  <c r="A92" i="44" s="1"/>
  <c r="AV70" i="44"/>
  <c r="AV36" i="44"/>
  <c r="AV102" i="44"/>
  <c r="AV42" i="44"/>
  <c r="AV110" i="44"/>
  <c r="AV113" i="44"/>
  <c r="AV55" i="44"/>
  <c r="AP76" i="44"/>
  <c r="AP97" i="44"/>
  <c r="AP98" i="44"/>
  <c r="AP68" i="44"/>
  <c r="AP110" i="44"/>
  <c r="AP89" i="44"/>
  <c r="AS89" i="44" s="1"/>
  <c r="AF89" i="44" s="1"/>
  <c r="AD89" i="44" s="1"/>
  <c r="AC89" i="44" s="1"/>
  <c r="AV117" i="45"/>
  <c r="AV42" i="45"/>
  <c r="AV24" i="45"/>
  <c r="AV63" i="45"/>
  <c r="AV53" i="45"/>
  <c r="AV75" i="45"/>
  <c r="D75" i="45" s="1"/>
  <c r="AV72" i="45"/>
  <c r="AV76" i="45"/>
  <c r="D76" i="45" s="1"/>
  <c r="AV87" i="45"/>
  <c r="AV96" i="45"/>
  <c r="AV126" i="45"/>
  <c r="AV52" i="45"/>
  <c r="AP91" i="45"/>
  <c r="AS91" i="45" s="1"/>
  <c r="AF91" i="45" s="1"/>
  <c r="AP120" i="45"/>
  <c r="AP94" i="45"/>
  <c r="AS94" i="45" s="1"/>
  <c r="AF94" i="45" s="1"/>
  <c r="AD94" i="45" s="1"/>
  <c r="AC94" i="45" s="1"/>
  <c r="AP81" i="45"/>
  <c r="AP96" i="45"/>
  <c r="AS96" i="45" s="1"/>
  <c r="AF96" i="45" s="1"/>
  <c r="AV124" i="45"/>
  <c r="AV6" i="46"/>
  <c r="AP79" i="46"/>
  <c r="AP73" i="46"/>
  <c r="AS73" i="46" s="1"/>
  <c r="AF73" i="46" s="1"/>
  <c r="AP98" i="46"/>
  <c r="AS98" i="46" s="1"/>
  <c r="AF98" i="46" s="1"/>
  <c r="AP117" i="46"/>
  <c r="AS117" i="46" s="1"/>
  <c r="AF117" i="46" s="1"/>
  <c r="AP114" i="46"/>
  <c r="AS114" i="46" s="1"/>
  <c r="AF114" i="46" s="1"/>
  <c r="AP93" i="46"/>
  <c r="AP83" i="46"/>
  <c r="AS83" i="46" s="1"/>
  <c r="AF83" i="46" s="1"/>
  <c r="AP92" i="46"/>
  <c r="AP87" i="46"/>
  <c r="AS87" i="46" s="1"/>
  <c r="AF87" i="46" s="1"/>
  <c r="AP120" i="46"/>
  <c r="AS120" i="46" s="1"/>
  <c r="AF120" i="46" s="1"/>
  <c r="AP99" i="46"/>
  <c r="AS99" i="46" s="1"/>
  <c r="AF99" i="46" s="1"/>
  <c r="AP72" i="46"/>
  <c r="AS72" i="46" s="1"/>
  <c r="AF72" i="46" s="1"/>
  <c r="AP74" i="46"/>
  <c r="AP110" i="46"/>
  <c r="AP129" i="46"/>
  <c r="AV10" i="47"/>
  <c r="AV79" i="47"/>
  <c r="AV110" i="47"/>
  <c r="AV92" i="47"/>
  <c r="D92" i="47" s="1"/>
  <c r="AV36" i="47"/>
  <c r="AV76" i="47"/>
  <c r="AV105" i="47"/>
  <c r="D105" i="47" s="1"/>
  <c r="AV67" i="47"/>
  <c r="A67" i="47" s="1"/>
  <c r="AV78" i="47"/>
  <c r="AV47" i="47"/>
  <c r="AV129" i="47"/>
  <c r="A129" i="47" s="1"/>
  <c r="AV17" i="47"/>
  <c r="AV114" i="47"/>
  <c r="AV71" i="47"/>
  <c r="D71" i="47" s="1"/>
  <c r="AV18" i="47"/>
  <c r="AV25" i="47"/>
  <c r="AP84" i="47"/>
  <c r="AP106" i="47"/>
  <c r="AS106" i="47" s="1"/>
  <c r="AF106" i="47" s="1"/>
  <c r="AP121" i="47"/>
  <c r="AP99" i="47"/>
  <c r="AP67" i="47"/>
  <c r="AP105" i="47"/>
  <c r="AP110" i="47"/>
  <c r="AS110" i="47" s="1"/>
  <c r="AF110" i="47" s="1"/>
  <c r="AP66" i="47"/>
  <c r="AP70" i="47"/>
  <c r="AP125" i="47"/>
  <c r="AS125" i="47" s="1"/>
  <c r="AF125" i="47" s="1"/>
  <c r="AP80" i="47"/>
  <c r="AS80" i="47" s="1"/>
  <c r="AF80" i="47" s="1"/>
  <c r="AP98" i="47"/>
  <c r="AP127" i="47"/>
  <c r="AS127" i="47" s="1"/>
  <c r="AF127" i="47" s="1"/>
  <c r="AD127" i="47" s="1"/>
  <c r="AC127" i="47" s="1"/>
  <c r="AP107" i="47"/>
  <c r="AS107" i="47" s="1"/>
  <c r="AF107" i="47" s="1"/>
  <c r="AD107" i="47" s="1"/>
  <c r="AC107" i="47" s="1"/>
  <c r="AV86" i="47"/>
  <c r="AP90" i="47"/>
  <c r="AS90" i="47" s="1"/>
  <c r="AF90" i="47" s="1"/>
  <c r="AV100" i="47"/>
  <c r="AP111" i="47"/>
  <c r="AS111" i="47" s="1"/>
  <c r="AF111" i="47" s="1"/>
  <c r="AD111" i="47" s="1"/>
  <c r="AC111" i="47" s="1"/>
  <c r="AV120" i="47"/>
  <c r="AV26" i="48"/>
  <c r="AV75" i="48"/>
  <c r="AV76" i="48"/>
  <c r="AV86" i="48"/>
  <c r="D86" i="48" s="1"/>
  <c r="AP72" i="48"/>
  <c r="AS72" i="48" s="1"/>
  <c r="AF72" i="48" s="1"/>
  <c r="AP96" i="48"/>
  <c r="AP87" i="48"/>
  <c r="AS87" i="48" s="1"/>
  <c r="AF87" i="48" s="1"/>
  <c r="AP103" i="48"/>
  <c r="AP82" i="48"/>
  <c r="AP92" i="48"/>
  <c r="AP120" i="48"/>
  <c r="AS120" i="48" s="1"/>
  <c r="AF120" i="48" s="1"/>
  <c r="AP97" i="48"/>
  <c r="AP68" i="48"/>
  <c r="AP101" i="48"/>
  <c r="AS101" i="48" s="1"/>
  <c r="AF101" i="48" s="1"/>
  <c r="AV58" i="49"/>
  <c r="AV73" i="49"/>
  <c r="AV86" i="49"/>
  <c r="A86" i="49" s="1"/>
  <c r="AV92" i="49"/>
  <c r="AV14" i="50"/>
  <c r="AV95" i="50"/>
  <c r="AV77" i="51"/>
  <c r="AV6" i="51"/>
  <c r="AV84" i="51"/>
  <c r="AV124" i="51"/>
  <c r="AV26" i="51"/>
  <c r="AV46" i="51"/>
  <c r="AV63" i="51"/>
  <c r="AV84" i="52"/>
  <c r="A84" i="52" s="1"/>
  <c r="AV15" i="52"/>
  <c r="AV11" i="52"/>
  <c r="AV114" i="53"/>
  <c r="D114" i="53" s="1"/>
  <c r="AV52" i="53"/>
  <c r="AV94" i="53"/>
  <c r="AV48" i="53"/>
  <c r="AV79" i="53"/>
  <c r="A79" i="53" s="1"/>
  <c r="AP87" i="53"/>
  <c r="AP71" i="53"/>
  <c r="AP81" i="53"/>
  <c r="AS81" i="53" s="1"/>
  <c r="AF81" i="53" s="1"/>
  <c r="AV59" i="54"/>
  <c r="AP107" i="54"/>
  <c r="AP114" i="54"/>
  <c r="AP101" i="54"/>
  <c r="AS101" i="54" s="1"/>
  <c r="AF101" i="54" s="1"/>
  <c r="AP110" i="54"/>
  <c r="AV72" i="55"/>
  <c r="D72" i="55" s="1"/>
  <c r="AV118" i="55"/>
  <c r="AP124" i="55"/>
  <c r="AP105" i="55"/>
  <c r="AP75" i="55"/>
  <c r="AS75" i="55" s="1"/>
  <c r="AF75" i="55" s="1"/>
  <c r="AP112" i="55"/>
  <c r="AV89" i="56"/>
  <c r="A89" i="56" s="1"/>
  <c r="AV36" i="56"/>
  <c r="AV119" i="57"/>
  <c r="AV113" i="58"/>
  <c r="D113" i="58" s="1"/>
  <c r="AV53" i="58"/>
  <c r="AV43" i="58"/>
  <c r="AV34" i="58"/>
  <c r="AP110" i="58"/>
  <c r="AP79" i="58"/>
  <c r="AP114" i="58"/>
  <c r="AP107" i="58"/>
  <c r="AV86" i="59"/>
  <c r="AV4" i="59"/>
  <c r="AP78" i="59"/>
  <c r="AS78" i="59" s="1"/>
  <c r="AF78" i="59" s="1"/>
  <c r="AD78" i="59" s="1"/>
  <c r="AC78" i="59" s="1"/>
  <c r="AP102" i="59"/>
  <c r="AP100" i="59"/>
  <c r="AP110" i="59"/>
  <c r="AP121" i="59"/>
  <c r="AP129" i="59"/>
  <c r="AS129" i="59" s="1"/>
  <c r="AF129" i="59" s="1"/>
  <c r="AP108" i="59"/>
  <c r="AP127" i="59"/>
  <c r="AS127" i="59" s="1"/>
  <c r="AF127" i="59" s="1"/>
  <c r="AP108" i="44"/>
  <c r="AP106" i="46"/>
  <c r="AP89" i="47"/>
  <c r="AP124" i="46"/>
  <c r="AP126" i="46"/>
  <c r="AP77" i="59"/>
  <c r="AS77" i="59" s="1"/>
  <c r="AF77" i="59" s="1"/>
  <c r="AD77" i="59" s="1"/>
  <c r="AC77" i="59" s="1"/>
  <c r="AV111" i="51"/>
  <c r="AV36" i="54"/>
  <c r="AV58" i="47"/>
  <c r="AP112" i="43"/>
  <c r="AV41" i="53"/>
  <c r="AV89" i="45"/>
  <c r="AP97" i="47"/>
  <c r="AS97" i="47" s="1"/>
  <c r="AF97" i="47" s="1"/>
  <c r="AV122" i="55"/>
  <c r="A122" i="55" s="1"/>
  <c r="AV107" i="47"/>
  <c r="AP74" i="48"/>
  <c r="AV118" i="58"/>
  <c r="AP101" i="47"/>
  <c r="AV75" i="35"/>
  <c r="AV98" i="51"/>
  <c r="D98" i="51" s="1"/>
  <c r="AV34" i="59"/>
  <c r="AV109" i="59"/>
  <c r="AV114" i="49"/>
  <c r="A114" i="49" s="1"/>
  <c r="AP79" i="48"/>
  <c r="AP69" i="58"/>
  <c r="AS69" i="58" s="1"/>
  <c r="AF69" i="58" s="1"/>
  <c r="AD69" i="58" s="1"/>
  <c r="AC69" i="58" s="1"/>
  <c r="AP84" i="55"/>
  <c r="AP95" i="48"/>
  <c r="AV43" i="44"/>
  <c r="AV20" i="49"/>
  <c r="AV62" i="46"/>
  <c r="AV28" i="59"/>
  <c r="AP71" i="47"/>
  <c r="AV48" i="47"/>
  <c r="AV129" i="45"/>
  <c r="AP104" i="43"/>
  <c r="AV15" i="55"/>
  <c r="AV55" i="51"/>
  <c r="AP105" i="48"/>
  <c r="AS105" i="48" s="1"/>
  <c r="AF105" i="48" s="1"/>
  <c r="AD105" i="48" s="1"/>
  <c r="AC105" i="48" s="1"/>
  <c r="AE91" i="34" a="1"/>
  <c r="AE91" i="34" s="1"/>
  <c r="AD91" i="34" s="1"/>
  <c r="AC91" i="34" s="1"/>
  <c r="AE98" i="37" a="1"/>
  <c r="AE98" i="37" s="1"/>
  <c r="AD98" i="37" s="1"/>
  <c r="AC98" i="37" s="1"/>
  <c r="AE17" i="42" a="1"/>
  <c r="AE17" i="42" s="1"/>
  <c r="AD17" i="42" s="1"/>
  <c r="AC17" i="42" s="1"/>
  <c r="AE40" i="35" a="1"/>
  <c r="AE40" i="35" s="1"/>
  <c r="AD40" i="35" s="1"/>
  <c r="AC40" i="35" s="1"/>
  <c r="AE51" i="51" a="1"/>
  <c r="AE51" i="51" s="1"/>
  <c r="AD51" i="51" s="1"/>
  <c r="AC51" i="51" s="1"/>
  <c r="AE45" i="36" a="1"/>
  <c r="AE45" i="36" s="1"/>
  <c r="AD45" i="36" s="1"/>
  <c r="AC45" i="36" s="1"/>
  <c r="AE91" i="54" a="1"/>
  <c r="AE91" i="54" s="1"/>
  <c r="AD91" i="54" s="1"/>
  <c r="AC91" i="54" s="1"/>
  <c r="AE36" i="37" a="1"/>
  <c r="AE36" i="37" s="1"/>
  <c r="AD36" i="37" s="1"/>
  <c r="AC36" i="37" s="1"/>
  <c r="AP125" i="12"/>
  <c r="AV51" i="31"/>
  <c r="AP112" i="31"/>
  <c r="AS112" i="31" s="1"/>
  <c r="AF112" i="31" s="1"/>
  <c r="AD112" i="31" s="1"/>
  <c r="AC112" i="31" s="1"/>
  <c r="AP98" i="31"/>
  <c r="AV11" i="32"/>
  <c r="AV109" i="32"/>
  <c r="AV129" i="32"/>
  <c r="D129" i="32" s="1"/>
  <c r="AP114" i="32"/>
  <c r="AS114" i="32" s="1"/>
  <c r="AF114" i="32" s="1"/>
  <c r="AD114" i="32" s="1"/>
  <c r="AC114" i="32" s="1"/>
  <c r="AP121" i="32"/>
  <c r="AS121" i="32" s="1"/>
  <c r="AF121" i="32" s="1"/>
  <c r="AV111" i="33"/>
  <c r="A111" i="33" s="1"/>
  <c r="AV109" i="33"/>
  <c r="A109" i="33" s="1"/>
  <c r="AV8" i="33"/>
  <c r="AP107" i="33"/>
  <c r="AS107" i="33" s="1"/>
  <c r="AF107" i="33" s="1"/>
  <c r="AP117" i="33"/>
  <c r="AP96" i="33"/>
  <c r="AS96" i="33" s="1"/>
  <c r="AF96" i="33" s="1"/>
  <c r="AP115" i="33"/>
  <c r="AP126" i="33"/>
  <c r="AS126" i="33" s="1"/>
  <c r="AF126" i="33" s="1"/>
  <c r="AP127" i="33"/>
  <c r="AS127" i="33" s="1"/>
  <c r="AF127" i="33" s="1"/>
  <c r="AV77" i="33"/>
  <c r="AV114" i="34"/>
  <c r="AV32" i="34"/>
  <c r="AV81" i="34"/>
  <c r="D81" i="34" s="1"/>
  <c r="AV45" i="41"/>
  <c r="AV91" i="41"/>
  <c r="AV107" i="41"/>
  <c r="AP112" i="41"/>
  <c r="AS112" i="41" s="1"/>
  <c r="AF112" i="41" s="1"/>
  <c r="AD112" i="41" s="1"/>
  <c r="AC112" i="41" s="1"/>
  <c r="AP122" i="41"/>
  <c r="AS122" i="41" s="1"/>
  <c r="AF122" i="41" s="1"/>
  <c r="AD122" i="41" s="1"/>
  <c r="AC122" i="41" s="1"/>
  <c r="AV103" i="42"/>
  <c r="AV127" i="42"/>
  <c r="AV104" i="42"/>
  <c r="AP107" i="42"/>
  <c r="AP117" i="42"/>
  <c r="AS117" i="42" s="1"/>
  <c r="AF117" i="42" s="1"/>
  <c r="AP86" i="42"/>
  <c r="AV69" i="44"/>
  <c r="AV19" i="44"/>
  <c r="AV52" i="44"/>
  <c r="AV24" i="44"/>
  <c r="AV91" i="44"/>
  <c r="A91" i="44" s="1"/>
  <c r="AV33" i="44"/>
  <c r="AV64" i="44"/>
  <c r="AV15" i="44"/>
  <c r="AV90" i="44"/>
  <c r="D90" i="44" s="1"/>
  <c r="AV12" i="44"/>
  <c r="AV50" i="44"/>
  <c r="AV115" i="44"/>
  <c r="AV72" i="44"/>
  <c r="AV46" i="44"/>
  <c r="AP104" i="44"/>
  <c r="AS104" i="44" s="1"/>
  <c r="AF104" i="44" s="1"/>
  <c r="AD104" i="44" s="1"/>
  <c r="AC104" i="44" s="1"/>
  <c r="AP84" i="44"/>
  <c r="AS84" i="44" s="1"/>
  <c r="AF84" i="44" s="1"/>
  <c r="AD84" i="44" s="1"/>
  <c r="AC84" i="44" s="1"/>
  <c r="AP78" i="44"/>
  <c r="AP80" i="44"/>
  <c r="AP101" i="44"/>
  <c r="AS101" i="44" s="1"/>
  <c r="AF101" i="44" s="1"/>
  <c r="AP115" i="44"/>
  <c r="AP77" i="44"/>
  <c r="AP99" i="44"/>
  <c r="AS99" i="44" s="1"/>
  <c r="AF99" i="44" s="1"/>
  <c r="AD99" i="44" s="1"/>
  <c r="AC99" i="44" s="1"/>
  <c r="AP75" i="44"/>
  <c r="AP111" i="44"/>
  <c r="AP96" i="44"/>
  <c r="AP67" i="44"/>
  <c r="AS67" i="44" s="1"/>
  <c r="AF67" i="44" s="1"/>
  <c r="AP91" i="44"/>
  <c r="AV97" i="44"/>
  <c r="AP123" i="44"/>
  <c r="AV73" i="45"/>
  <c r="AV43" i="45"/>
  <c r="AV55" i="45"/>
  <c r="AV4" i="45"/>
  <c r="AV19" i="45"/>
  <c r="AV11" i="45"/>
  <c r="AV45" i="45"/>
  <c r="AP85" i="45"/>
  <c r="AP106" i="45"/>
  <c r="AP71" i="45"/>
  <c r="AP110" i="45"/>
  <c r="AV110" i="45"/>
  <c r="AV9" i="46"/>
  <c r="AP76" i="46"/>
  <c r="AP70" i="46"/>
  <c r="AS70" i="46" s="1"/>
  <c r="AF70" i="46" s="1"/>
  <c r="AP108" i="46"/>
  <c r="AP66" i="46"/>
  <c r="AS66" i="46" s="1"/>
  <c r="AF66" i="46" s="1"/>
  <c r="AP112" i="46"/>
  <c r="AP107" i="46"/>
  <c r="AP97" i="46"/>
  <c r="AP85" i="46"/>
  <c r="AS85" i="46" s="1"/>
  <c r="AF85" i="46" s="1"/>
  <c r="AP94" i="46"/>
  <c r="AP95" i="46"/>
  <c r="AP86" i="46"/>
  <c r="AS86" i="46" s="1"/>
  <c r="AF86" i="46" s="1"/>
  <c r="AP128" i="46"/>
  <c r="AP104" i="46"/>
  <c r="AS104" i="46" s="1"/>
  <c r="AF104" i="46" s="1"/>
  <c r="AP102" i="46"/>
  <c r="AS102" i="46" s="1"/>
  <c r="AF102" i="46" s="1"/>
  <c r="AP123" i="46"/>
  <c r="AP111" i="46"/>
  <c r="AP96" i="46"/>
  <c r="AP71" i="46"/>
  <c r="AS71" i="46" s="1"/>
  <c r="AF71" i="46" s="1"/>
  <c r="AP118" i="46"/>
  <c r="AS118" i="46" s="1"/>
  <c r="AF118" i="46" s="1"/>
  <c r="AV69" i="47"/>
  <c r="D69" i="47" s="1"/>
  <c r="AV19" i="47"/>
  <c r="AV15" i="47"/>
  <c r="AV2" i="47"/>
  <c r="AV84" i="47"/>
  <c r="AV106" i="47"/>
  <c r="AV61" i="47"/>
  <c r="AV125" i="47"/>
  <c r="A125" i="47" s="1"/>
  <c r="AV24" i="47"/>
  <c r="AV111" i="47"/>
  <c r="AV6" i="47"/>
  <c r="AV55" i="47"/>
  <c r="AV7" i="47"/>
  <c r="AV42" i="47"/>
  <c r="AV72" i="47"/>
  <c r="A72" i="47" s="1"/>
  <c r="AP81" i="47"/>
  <c r="AS81" i="47" s="1"/>
  <c r="AF81" i="47" s="1"/>
  <c r="AP100" i="47"/>
  <c r="AP104" i="47"/>
  <c r="AP118" i="47"/>
  <c r="AP75" i="47"/>
  <c r="AS75" i="47" s="1"/>
  <c r="AF75" i="47" s="1"/>
  <c r="AP120" i="47"/>
  <c r="AP95" i="47"/>
  <c r="AS95" i="47" s="1"/>
  <c r="AF95" i="47" s="1"/>
  <c r="AP86" i="47"/>
  <c r="AP113" i="47"/>
  <c r="AS113" i="47" s="1"/>
  <c r="AF113" i="47" s="1"/>
  <c r="AP115" i="47"/>
  <c r="AP77" i="47"/>
  <c r="AS77" i="47" s="1"/>
  <c r="AF77" i="47" s="1"/>
  <c r="AP82" i="47"/>
  <c r="AP108" i="47"/>
  <c r="AS108" i="47" s="1"/>
  <c r="AF108" i="47" s="1"/>
  <c r="AP109" i="47"/>
  <c r="AS109" i="47" s="1"/>
  <c r="AF109" i="47" s="1"/>
  <c r="AP122" i="47"/>
  <c r="AS122" i="47" s="1"/>
  <c r="AF122" i="47" s="1"/>
  <c r="AV129" i="48"/>
  <c r="A129" i="48" s="1"/>
  <c r="AV84" i="48"/>
  <c r="AV40" i="48"/>
  <c r="AV51" i="48"/>
  <c r="AV48" i="48"/>
  <c r="AV121" i="48"/>
  <c r="AV69" i="48"/>
  <c r="AV100" i="48"/>
  <c r="AP78" i="48"/>
  <c r="AP76" i="48"/>
  <c r="AP66" i="48"/>
  <c r="AS66" i="48" s="1"/>
  <c r="AF66" i="48" s="1"/>
  <c r="AP117" i="48"/>
  <c r="AP88" i="48"/>
  <c r="AS88" i="48" s="1"/>
  <c r="AF88" i="48" s="1"/>
  <c r="AP110" i="48"/>
  <c r="AP69" i="48"/>
  <c r="AS69" i="48" s="1"/>
  <c r="AF69" i="48" s="1"/>
  <c r="AP98" i="48"/>
  <c r="AP121" i="48"/>
  <c r="AP94" i="48"/>
  <c r="AP114" i="48"/>
  <c r="AP124" i="48"/>
  <c r="AP111" i="48"/>
  <c r="AP122" i="48"/>
  <c r="AP77" i="48"/>
  <c r="AV39" i="50"/>
  <c r="AV45" i="50"/>
  <c r="AV57" i="51"/>
  <c r="AV22" i="51"/>
  <c r="AV80" i="51"/>
  <c r="AV31" i="51"/>
  <c r="AV10" i="51"/>
  <c r="AV89" i="51"/>
  <c r="AV110" i="51"/>
  <c r="AV76" i="51"/>
  <c r="AV58" i="51"/>
  <c r="AV86" i="51"/>
  <c r="AV36" i="51"/>
  <c r="AV87" i="51"/>
  <c r="AV70" i="51"/>
  <c r="AV81" i="52"/>
  <c r="AV50" i="52"/>
  <c r="AV92" i="53"/>
  <c r="AV76" i="53"/>
  <c r="A76" i="53" s="1"/>
  <c r="AV70" i="53"/>
  <c r="AV69" i="53"/>
  <c r="AV92" i="12"/>
  <c r="AE33" i="38" a="1"/>
  <c r="AE33" i="38" s="1"/>
  <c r="AD33" i="38" s="1"/>
  <c r="AC33" i="38" s="1"/>
  <c r="AE34" i="39" a="1"/>
  <c r="AE34" i="39" s="1"/>
  <c r="AD34" i="39" s="1"/>
  <c r="AC34" i="39" s="1"/>
  <c r="AE106" i="42" a="1"/>
  <c r="AE106" i="42" s="1"/>
  <c r="AD106" i="42" s="1"/>
  <c r="AC106" i="42" s="1"/>
  <c r="AE111" i="52" a="1"/>
  <c r="AE111" i="52" s="1"/>
  <c r="AD111" i="52" s="1"/>
  <c r="AC111" i="52" s="1"/>
  <c r="AE110" i="44" a="1"/>
  <c r="AE110" i="44" s="1"/>
  <c r="AD110" i="44" s="1"/>
  <c r="AC110" i="44" s="1"/>
  <c r="AE24" i="49" a="1"/>
  <c r="AE24" i="49" s="1"/>
  <c r="AD24" i="49" s="1"/>
  <c r="AC24" i="49" s="1"/>
  <c r="AE127" i="56" a="1"/>
  <c r="AE127" i="56" s="1"/>
  <c r="AD127" i="56" s="1"/>
  <c r="AC127" i="56" s="1"/>
  <c r="AE95" i="56" a="1"/>
  <c r="AE95" i="56" s="1"/>
  <c r="AD95" i="56" s="1"/>
  <c r="AC95" i="56" s="1"/>
  <c r="AE56" i="35" a="1"/>
  <c r="AE56" i="35" s="1"/>
  <c r="AD56" i="35" s="1"/>
  <c r="AC56" i="35" s="1"/>
  <c r="AE75" i="56" a="1"/>
  <c r="AE75" i="56" s="1"/>
  <c r="AD75" i="56" s="1"/>
  <c r="AC75" i="56" s="1"/>
  <c r="AE2" i="37" a="1"/>
  <c r="AE2" i="37" s="1"/>
  <c r="AE78" i="52" a="1"/>
  <c r="AE78" i="52" s="1"/>
  <c r="AD78" i="52" s="1"/>
  <c r="AC78" i="52" s="1"/>
  <c r="AE86" i="59" a="1"/>
  <c r="AE86" i="59" s="1"/>
  <c r="AD86" i="59" s="1"/>
  <c r="AC86" i="59" s="1"/>
  <c r="AE4" i="57" a="1"/>
  <c r="AE4" i="57" s="1"/>
  <c r="AD4" i="57" s="1"/>
  <c r="AC4" i="57" s="1"/>
  <c r="AE86" i="37" a="1"/>
  <c r="AE86" i="37" s="1"/>
  <c r="AD86" i="37" s="1"/>
  <c r="AC86" i="37" s="1"/>
  <c r="AE24" i="28" a="1"/>
  <c r="AE24" i="28" s="1"/>
  <c r="AD24" i="28" s="1"/>
  <c r="AC24" i="28" s="1"/>
  <c r="AE14" i="44" a="1"/>
  <c r="AE14" i="44" s="1"/>
  <c r="AD14" i="44" s="1"/>
  <c r="AC14" i="44" s="1"/>
  <c r="AE73" i="47" a="1"/>
  <c r="AE73" i="47" s="1"/>
  <c r="AD73" i="47" s="1"/>
  <c r="AC73" i="47" s="1"/>
  <c r="AE46" i="54" a="1"/>
  <c r="AE46" i="54" s="1"/>
  <c r="AD46" i="54" s="1"/>
  <c r="AC46" i="54" s="1"/>
  <c r="AE23" i="31" a="1"/>
  <c r="AE23" i="31" s="1"/>
  <c r="AD23" i="31" s="1"/>
  <c r="AC23" i="31" s="1"/>
  <c r="AE18" i="45" a="1"/>
  <c r="AE18" i="45" s="1"/>
  <c r="AD18" i="45" s="1"/>
  <c r="AC18" i="45" s="1"/>
  <c r="AE80" i="52" a="1"/>
  <c r="AE80" i="52" s="1"/>
  <c r="AD80" i="52" s="1"/>
  <c r="AC80" i="52" s="1"/>
  <c r="AE37" i="37" a="1"/>
  <c r="AE37" i="37" s="1"/>
  <c r="AD37" i="37" s="1"/>
  <c r="AC37" i="37" s="1"/>
  <c r="AE47" i="52" a="1"/>
  <c r="AE47" i="52" s="1"/>
  <c r="AD47" i="52" s="1"/>
  <c r="AC47" i="52" s="1"/>
  <c r="AE9" i="45" a="1"/>
  <c r="AE9" i="45" s="1"/>
  <c r="AD9" i="45" s="1"/>
  <c r="AC9" i="45" s="1"/>
  <c r="AE5" i="53" a="1"/>
  <c r="AE5" i="53" s="1"/>
  <c r="AD5" i="53" s="1"/>
  <c r="AC5" i="53" s="1"/>
  <c r="AE75" i="36" a="1"/>
  <c r="AE75" i="36" s="1"/>
  <c r="AD75" i="36" s="1"/>
  <c r="AC75" i="36" s="1"/>
  <c r="AE88" i="55" a="1"/>
  <c r="AE88" i="55" s="1"/>
  <c r="AD88" i="55" s="1"/>
  <c r="AC88" i="55" s="1"/>
  <c r="AE85" i="35" a="1"/>
  <c r="AE85" i="35" s="1"/>
  <c r="AD85" i="35" s="1"/>
  <c r="AC85" i="35" s="1"/>
  <c r="AE21" i="35" a="1"/>
  <c r="AE21" i="35" s="1"/>
  <c r="AD21" i="35" s="1"/>
  <c r="AC21" i="35" s="1"/>
  <c r="AE97" i="54" a="1"/>
  <c r="AE97" i="54" s="1"/>
  <c r="AD97" i="54" s="1"/>
  <c r="AC97" i="54" s="1"/>
  <c r="AE15" i="52" a="1"/>
  <c r="AE15" i="52" s="1"/>
  <c r="AD15" i="52" s="1"/>
  <c r="AC15" i="52" s="1"/>
  <c r="AE79" i="34" a="1"/>
  <c r="AE79" i="34" s="1"/>
  <c r="AD79" i="34" s="1"/>
  <c r="AC79" i="34" s="1"/>
  <c r="AE117" i="35" a="1"/>
  <c r="AE117" i="35" s="1"/>
  <c r="AD117" i="35" s="1"/>
  <c r="AC117" i="35" s="1"/>
  <c r="AE110" i="50" a="1"/>
  <c r="AE110" i="50" s="1"/>
  <c r="AD110" i="50" s="1"/>
  <c r="AC110" i="50" s="1"/>
  <c r="AE74" i="44" a="1"/>
  <c r="AE74" i="44" s="1"/>
  <c r="AD74" i="44" s="1"/>
  <c r="AC74" i="44" s="1"/>
  <c r="AE34" i="35" a="1"/>
  <c r="AE34" i="35" s="1"/>
  <c r="AD34" i="35" s="1"/>
  <c r="AC34" i="35" s="1"/>
  <c r="AE63" i="36" a="1"/>
  <c r="AE63" i="36" s="1"/>
  <c r="AD63" i="36" s="1"/>
  <c r="AC63" i="36" s="1"/>
  <c r="AE113" i="52" a="1"/>
  <c r="AE113" i="52" s="1"/>
  <c r="AD113" i="52" s="1"/>
  <c r="AC113" i="52" s="1"/>
  <c r="AE111" i="58" a="1"/>
  <c r="AE111" i="58" s="1"/>
  <c r="AD111" i="58" s="1"/>
  <c r="AC111" i="58" s="1"/>
  <c r="AE96" i="54" a="1"/>
  <c r="AE96" i="54" s="1"/>
  <c r="AD96" i="54" s="1"/>
  <c r="AC96" i="54" s="1"/>
  <c r="AE5" i="31" a="1"/>
  <c r="AE5" i="31" s="1"/>
  <c r="AD5" i="31" s="1"/>
  <c r="AC5" i="31" s="1"/>
  <c r="AE125" i="56" a="1"/>
  <c r="AE125" i="56" s="1"/>
  <c r="AD125" i="56" s="1"/>
  <c r="AC125" i="56" s="1"/>
  <c r="AE9" i="37" a="1"/>
  <c r="AE9" i="37" s="1"/>
  <c r="AD9" i="37" s="1"/>
  <c r="AC9" i="37" s="1"/>
  <c r="AE31" i="58" a="1"/>
  <c r="AE31" i="58" s="1"/>
  <c r="AD31" i="58" s="1"/>
  <c r="AC31" i="58" s="1"/>
  <c r="AE121" i="37" a="1"/>
  <c r="AE121" i="37" s="1"/>
  <c r="AD121" i="37" s="1"/>
  <c r="AC121" i="37" s="1"/>
  <c r="AE112" i="52" a="1"/>
  <c r="AE112" i="52" s="1"/>
  <c r="AD112" i="52" s="1"/>
  <c r="AC112" i="52" s="1"/>
  <c r="AE78" i="44" a="1"/>
  <c r="AE78" i="44" s="1"/>
  <c r="AD78" i="44" s="1"/>
  <c r="AC78" i="44" s="1"/>
  <c r="AE119" i="31" a="1"/>
  <c r="AE119" i="31" s="1"/>
  <c r="AD119" i="31" s="1"/>
  <c r="AC119" i="31" s="1"/>
  <c r="AE10" i="44" a="1"/>
  <c r="AE10" i="44" s="1"/>
  <c r="AD10" i="44" s="1"/>
  <c r="AC10" i="44" s="1"/>
  <c r="AE73" i="51" a="1"/>
  <c r="AE73" i="51" s="1"/>
  <c r="AD73" i="51" s="1"/>
  <c r="AC73" i="51" s="1"/>
  <c r="AE47" i="42" a="1"/>
  <c r="AE47" i="42" s="1"/>
  <c r="AD47" i="42" s="1"/>
  <c r="AC47" i="42" s="1"/>
  <c r="AE56" i="55" a="1"/>
  <c r="AE56" i="55" s="1"/>
  <c r="AD56" i="55" s="1"/>
  <c r="AC56" i="55" s="1"/>
  <c r="AE74" i="36" a="1"/>
  <c r="AE74" i="36" s="1"/>
  <c r="AD74" i="36" s="1"/>
  <c r="AC74" i="36" s="1"/>
  <c r="AE62" i="54" a="1"/>
  <c r="AE62" i="54" s="1"/>
  <c r="AD62" i="54" s="1"/>
  <c r="AC62" i="54" s="1"/>
  <c r="AE3" i="28" a="1"/>
  <c r="AE3" i="28" s="1"/>
  <c r="AD3" i="28" s="1"/>
  <c r="AC3" i="28" s="1"/>
  <c r="AE4" i="51" a="1"/>
  <c r="AE4" i="51" s="1"/>
  <c r="AD4" i="51" s="1"/>
  <c r="AC4" i="51" s="1"/>
  <c r="AE101" i="33" a="1"/>
  <c r="AE101" i="33" s="1"/>
  <c r="AD101" i="33" s="1"/>
  <c r="AC101" i="33" s="1"/>
  <c r="AE49" i="40" a="1"/>
  <c r="AE49" i="40" s="1"/>
  <c r="AD49" i="40" s="1"/>
  <c r="AC49" i="40" s="1"/>
  <c r="AE58" i="58" a="1"/>
  <c r="AE58" i="58" s="1"/>
  <c r="AD58" i="58" s="1"/>
  <c r="AC58" i="58" s="1"/>
  <c r="AE98" i="53" a="1"/>
  <c r="AE98" i="53" s="1"/>
  <c r="AD98" i="53" s="1"/>
  <c r="AC98" i="53" s="1"/>
  <c r="AE80" i="48" a="1"/>
  <c r="AE80" i="48" s="1"/>
  <c r="AD80" i="48" s="1"/>
  <c r="AC80" i="48" s="1"/>
  <c r="AE87" i="55" a="1"/>
  <c r="AE87" i="55" s="1"/>
  <c r="AD87" i="55" s="1"/>
  <c r="AC87" i="55" s="1"/>
  <c r="AE112" i="54" a="1"/>
  <c r="AE112" i="54" s="1"/>
  <c r="AD112" i="54" s="1"/>
  <c r="AC112" i="54" s="1"/>
  <c r="AE62" i="30" a="1"/>
  <c r="AE62" i="30" s="1"/>
  <c r="AD62" i="30" s="1"/>
  <c r="AC62" i="30" s="1"/>
  <c r="AE61" i="34" a="1"/>
  <c r="AE61" i="34" s="1"/>
  <c r="AD61" i="34" s="1"/>
  <c r="AC61" i="34" s="1"/>
  <c r="AE120" i="57" a="1"/>
  <c r="AE120" i="57" s="1"/>
  <c r="AD120" i="57" s="1"/>
  <c r="AC120" i="57" s="1"/>
  <c r="AE38" i="55" a="1"/>
  <c r="AE38" i="55" s="1"/>
  <c r="AD38" i="55" s="1"/>
  <c r="AC38" i="55" s="1"/>
  <c r="AE95" i="32" a="1"/>
  <c r="AE95" i="32" s="1"/>
  <c r="AD95" i="32" s="1"/>
  <c r="AC95" i="32" s="1"/>
  <c r="AE98" i="33" a="1"/>
  <c r="AE98" i="33" s="1"/>
  <c r="AD98" i="33" s="1"/>
  <c r="AC98" i="33" s="1"/>
  <c r="AE30" i="32" a="1"/>
  <c r="AE30" i="32" s="1"/>
  <c r="AD30" i="32" s="1"/>
  <c r="AC30" i="32" s="1"/>
  <c r="AE9" i="49" a="1"/>
  <c r="AE9" i="49" s="1"/>
  <c r="AD9" i="49" s="1"/>
  <c r="AC9" i="49" s="1"/>
  <c r="AE33" i="58" a="1"/>
  <c r="AE33" i="58" s="1"/>
  <c r="AD33" i="58" s="1"/>
  <c r="AC33" i="58" s="1"/>
  <c r="AE69" i="55" a="1"/>
  <c r="AE69" i="55" s="1"/>
  <c r="AD69" i="55" s="1"/>
  <c r="AC69" i="55" s="1"/>
  <c r="AE68" i="55" a="1"/>
  <c r="AE68" i="55" s="1"/>
  <c r="AD68" i="55" s="1"/>
  <c r="AC68" i="55" s="1"/>
  <c r="AE90" i="38" a="1"/>
  <c r="AE90" i="38" s="1"/>
  <c r="AD90" i="38" s="1"/>
  <c r="AC90" i="38" s="1"/>
  <c r="AE105" i="55" a="1"/>
  <c r="AE105" i="55" s="1"/>
  <c r="AD105" i="55" s="1"/>
  <c r="AC105" i="55" s="1"/>
  <c r="AE122" i="50" a="1"/>
  <c r="AE122" i="50" s="1"/>
  <c r="AD122" i="50" s="1"/>
  <c r="AC122" i="50" s="1"/>
  <c r="AE82" i="43" a="1"/>
  <c r="AE82" i="43" s="1"/>
  <c r="AD82" i="43" s="1"/>
  <c r="AC82" i="43" s="1"/>
  <c r="AE8" i="45" a="1"/>
  <c r="AE8" i="45" s="1"/>
  <c r="AD8" i="45" s="1"/>
  <c r="AC8" i="45" s="1"/>
  <c r="AE30" i="54" a="1"/>
  <c r="AE30" i="54" s="1"/>
  <c r="AD30" i="54" s="1"/>
  <c r="AC30" i="54" s="1"/>
  <c r="AE102" i="55" a="1"/>
  <c r="AE102" i="55" s="1"/>
  <c r="AD102" i="55" s="1"/>
  <c r="AC102" i="55" s="1"/>
  <c r="AE66" i="37" a="1"/>
  <c r="AE66" i="37" s="1"/>
  <c r="AD66" i="37" s="1"/>
  <c r="AC66" i="37" s="1"/>
  <c r="AE13" i="42" a="1"/>
  <c r="AE13" i="42" s="1"/>
  <c r="AD13" i="42" s="1"/>
  <c r="AC13" i="42" s="1"/>
  <c r="AE54" i="47" a="1"/>
  <c r="AE54" i="47" s="1"/>
  <c r="AD54" i="47" s="1"/>
  <c r="AC54" i="47" s="1"/>
  <c r="AE114" i="37" a="1"/>
  <c r="AE114" i="37" s="1"/>
  <c r="AD114" i="37" s="1"/>
  <c r="AC114" i="37" s="1"/>
  <c r="AE13" i="46" a="1"/>
  <c r="AE13" i="46" s="1"/>
  <c r="AD13" i="46" s="1"/>
  <c r="AE98" i="59" a="1"/>
  <c r="AE98" i="59" s="1"/>
  <c r="AD98" i="59" s="1"/>
  <c r="AC98" i="59" s="1"/>
  <c r="AE7" i="37" a="1"/>
  <c r="AE7" i="37" s="1"/>
  <c r="AD7" i="37" s="1"/>
  <c r="AC7" i="37" s="1"/>
  <c r="AE2" i="53" a="1"/>
  <c r="AE2" i="53" s="1"/>
  <c r="AE55" i="37" a="1"/>
  <c r="AE55" i="37" s="1"/>
  <c r="AD55" i="37" s="1"/>
  <c r="AC55" i="37" s="1"/>
  <c r="AE9" i="39" a="1"/>
  <c r="AE9" i="39" s="1"/>
  <c r="AD9" i="39" s="1"/>
  <c r="AC9" i="39" s="1"/>
  <c r="AE105" i="35" a="1"/>
  <c r="AE105" i="35" s="1"/>
  <c r="AD105" i="35" s="1"/>
  <c r="AC105" i="35" s="1"/>
  <c r="AE67" i="31" a="1"/>
  <c r="AE67" i="31" s="1"/>
  <c r="AD67" i="31" s="1"/>
  <c r="AC67" i="31" s="1"/>
  <c r="AE56" i="31" a="1"/>
  <c r="AE56" i="31" s="1"/>
  <c r="AD56" i="31" s="1"/>
  <c r="AC56" i="31" s="1"/>
  <c r="AE25" i="39" a="1"/>
  <c r="AE25" i="39" s="1"/>
  <c r="AD25" i="39" s="1"/>
  <c r="AC25" i="39" s="1"/>
  <c r="AE58" i="34" a="1"/>
  <c r="AE58" i="34" s="1"/>
  <c r="AD58" i="34" s="1"/>
  <c r="AC58" i="34" s="1"/>
  <c r="AE4" i="53" a="1"/>
  <c r="AE4" i="53" s="1"/>
  <c r="AD4" i="53" s="1"/>
  <c r="AC4" i="53" s="1"/>
  <c r="AE34" i="33" a="1"/>
  <c r="AE34" i="33" s="1"/>
  <c r="AD34" i="33" s="1"/>
  <c r="AC34" i="33" s="1"/>
  <c r="AE77" i="44" a="1"/>
  <c r="AE77" i="44" s="1"/>
  <c r="AD77" i="44" s="1"/>
  <c r="AC77" i="44" s="1"/>
  <c r="AE97" i="32" a="1"/>
  <c r="AE97" i="32" s="1"/>
  <c r="AD97" i="32" s="1"/>
  <c r="AC97" i="32" s="1"/>
  <c r="AE3" i="37" a="1"/>
  <c r="AE3" i="37" s="1"/>
  <c r="AD3" i="37" s="1"/>
  <c r="AC3" i="37" s="1"/>
  <c r="AE29" i="30" a="1"/>
  <c r="AE29" i="30" s="1"/>
  <c r="AD29" i="30" s="1"/>
  <c r="AC29" i="30" s="1"/>
  <c r="AE49" i="52" a="1"/>
  <c r="AE49" i="52" s="1"/>
  <c r="AD49" i="52" s="1"/>
  <c r="AC49" i="52" s="1"/>
  <c r="AE119" i="28" a="1"/>
  <c r="AE119" i="28" s="1"/>
  <c r="AD119" i="28" s="1"/>
  <c r="AC119" i="28" s="1"/>
  <c r="AE55" i="49" a="1"/>
  <c r="AE55" i="49" s="1"/>
  <c r="AD55" i="49" s="1"/>
  <c r="AC55" i="49" s="1"/>
  <c r="AE85" i="31" a="1"/>
  <c r="AE85" i="31" s="1"/>
  <c r="AD85" i="31" s="1"/>
  <c r="AC85" i="31" s="1"/>
  <c r="AE104" i="49" a="1"/>
  <c r="AE104" i="49" s="1"/>
  <c r="AD104" i="49" s="1"/>
  <c r="AC104" i="49" s="1"/>
  <c r="AE90" i="54" a="1"/>
  <c r="AE90" i="54" s="1"/>
  <c r="AD90" i="54" s="1"/>
  <c r="AC90" i="54" s="1"/>
  <c r="AE7" i="47" a="1"/>
  <c r="AE7" i="47" s="1"/>
  <c r="AD7" i="47" s="1"/>
  <c r="AC7" i="47" s="1"/>
  <c r="AE7" i="35" a="1"/>
  <c r="AE7" i="35" s="1"/>
  <c r="AD7" i="35" s="1"/>
  <c r="AC7" i="35" s="1"/>
  <c r="AE45" i="56" a="1"/>
  <c r="AE45" i="56" s="1"/>
  <c r="AD45" i="56" s="1"/>
  <c r="AC45" i="56" s="1"/>
  <c r="AE58" i="54" a="1"/>
  <c r="AE58" i="54" s="1"/>
  <c r="AD58" i="54" s="1"/>
  <c r="AC58" i="54" s="1"/>
  <c r="AE50" i="53" a="1"/>
  <c r="AE50" i="53" s="1"/>
  <c r="AD50" i="53" s="1"/>
  <c r="AC50" i="53" s="1"/>
  <c r="AE122" i="32" a="1"/>
  <c r="AE122" i="32" s="1"/>
  <c r="AD122" i="32" s="1"/>
  <c r="AC122" i="32" s="1"/>
  <c r="AE109" i="44" a="1"/>
  <c r="AE109" i="44" s="1"/>
  <c r="AD109" i="44" s="1"/>
  <c r="AC109" i="44" s="1"/>
  <c r="AE114" i="53" a="1"/>
  <c r="AE114" i="53" s="1"/>
  <c r="AD114" i="53" s="1"/>
  <c r="AC114" i="53" s="1"/>
  <c r="AE32" i="56" a="1"/>
  <c r="AE32" i="56" s="1"/>
  <c r="AD32" i="56" s="1"/>
  <c r="AC32" i="56" s="1"/>
  <c r="AE103" i="35" a="1"/>
  <c r="AE103" i="35" s="1"/>
  <c r="AD103" i="35" s="1"/>
  <c r="AC103" i="35" s="1"/>
  <c r="AE85" i="33" a="1"/>
  <c r="AE85" i="33" s="1"/>
  <c r="AD85" i="33" s="1"/>
  <c r="AC85" i="33" s="1"/>
  <c r="AE57" i="39" a="1"/>
  <c r="AE57" i="39" s="1"/>
  <c r="AD57" i="39" s="1"/>
  <c r="AC57" i="39" s="1"/>
  <c r="AE26" i="44" a="1"/>
  <c r="AE26" i="44" s="1"/>
  <c r="AD26" i="44" s="1"/>
  <c r="AC26" i="44" s="1"/>
  <c r="AE34" i="41" a="1"/>
  <c r="AE34" i="41" s="1"/>
  <c r="AD34" i="41" s="1"/>
  <c r="AC34" i="41" s="1"/>
  <c r="AE90" i="42" a="1"/>
  <c r="AE90" i="42" s="1"/>
  <c r="AD90" i="42" s="1"/>
  <c r="AC90" i="42" s="1"/>
  <c r="AE75" i="52" a="1"/>
  <c r="AE75" i="52" s="1"/>
  <c r="AD75" i="52" s="1"/>
  <c r="AC75" i="52" s="1"/>
  <c r="AE38" i="59" a="1"/>
  <c r="AE38" i="59" s="1"/>
  <c r="AD38" i="59" s="1"/>
  <c r="AC38" i="59" s="1"/>
  <c r="AE62" i="56" a="1"/>
  <c r="AE62" i="56" s="1"/>
  <c r="AD62" i="56" s="1"/>
  <c r="AC62" i="56" s="1"/>
  <c r="AE8" i="51" a="1"/>
  <c r="AE8" i="51" s="1"/>
  <c r="AD8" i="51" s="1"/>
  <c r="AC8" i="51" s="1"/>
  <c r="AE11" i="30" a="1"/>
  <c r="AE11" i="30" s="1"/>
  <c r="AD11" i="30" s="1"/>
  <c r="AC11" i="30" s="1"/>
  <c r="AE85" i="47" a="1"/>
  <c r="AE85" i="47" s="1"/>
  <c r="AD85" i="47" s="1"/>
  <c r="AC85" i="47" s="1"/>
  <c r="AE103" i="45" a="1"/>
  <c r="AE103" i="45" s="1"/>
  <c r="AD103" i="45" s="1"/>
  <c r="AC103" i="45" s="1"/>
  <c r="AE86" i="33" a="1"/>
  <c r="AE86" i="33" s="1"/>
  <c r="AD86" i="33" s="1"/>
  <c r="AC86" i="33" s="1"/>
  <c r="AE13" i="54" a="1"/>
  <c r="AE13" i="54" s="1"/>
  <c r="AD13" i="54" s="1"/>
  <c r="AC13" i="54" s="1"/>
  <c r="AE79" i="12" a="1"/>
  <c r="AE79" i="12" s="1"/>
  <c r="AD79" i="12" s="1"/>
  <c r="AC79" i="12" s="1"/>
  <c r="AE86" i="53" a="1"/>
  <c r="AE86" i="53" s="1"/>
  <c r="AD86" i="53" s="1"/>
  <c r="AC86" i="53" s="1"/>
  <c r="AE68" i="59" a="1"/>
  <c r="AE68" i="59" s="1"/>
  <c r="AD68" i="59" s="1"/>
  <c r="AC68" i="59" s="1"/>
  <c r="AE32" i="36" a="1"/>
  <c r="AE32" i="36" s="1"/>
  <c r="AD32" i="36" s="1"/>
  <c r="AC32" i="36" s="1"/>
  <c r="AE14" i="54" a="1"/>
  <c r="AE14" i="54" s="1"/>
  <c r="AD14" i="54" s="1"/>
  <c r="AC14" i="54" s="1"/>
  <c r="AE71" i="28" a="1"/>
  <c r="AE71" i="28" s="1"/>
  <c r="AD71" i="28" s="1"/>
  <c r="AC71" i="28" s="1"/>
  <c r="AE112" i="34" a="1"/>
  <c r="AE112" i="34" s="1"/>
  <c r="AD112" i="34" s="1"/>
  <c r="AC112" i="34" s="1"/>
  <c r="AE126" i="44" a="1"/>
  <c r="AE126" i="44" s="1"/>
  <c r="AD126" i="44" s="1"/>
  <c r="AC126" i="44" s="1"/>
  <c r="AE42" i="32" a="1"/>
  <c r="AE42" i="32" s="1"/>
  <c r="AD42" i="32" s="1"/>
  <c r="AC42" i="32" s="1"/>
  <c r="AE111" i="32" a="1"/>
  <c r="AE111" i="32" s="1"/>
  <c r="AD111" i="32" s="1"/>
  <c r="AC111" i="32" s="1"/>
  <c r="AE42" i="46" a="1"/>
  <c r="AE42" i="46" s="1"/>
  <c r="AD42" i="46" s="1"/>
  <c r="AE80" i="34" a="1"/>
  <c r="AE80" i="34" s="1"/>
  <c r="AD80" i="34" s="1"/>
  <c r="AC80" i="34" s="1"/>
  <c r="AE54" i="59" a="1"/>
  <c r="AE54" i="59" s="1"/>
  <c r="AD54" i="59" s="1"/>
  <c r="AC54" i="59" s="1"/>
  <c r="AE94" i="44" a="1"/>
  <c r="AE94" i="44" s="1"/>
  <c r="AD94" i="44" s="1"/>
  <c r="AC94" i="44" s="1"/>
  <c r="AE6" i="31" a="1"/>
  <c r="AE6" i="31" s="1"/>
  <c r="AD6" i="31" s="1"/>
  <c r="AC6" i="31" s="1"/>
  <c r="AE6" i="59" a="1"/>
  <c r="AE6" i="59" s="1"/>
  <c r="AD6" i="59" s="1"/>
  <c r="AC6" i="59" s="1"/>
  <c r="AE54" i="37" a="1"/>
  <c r="AE54" i="37" s="1"/>
  <c r="AD54" i="37" s="1"/>
  <c r="AC54" i="37" s="1"/>
  <c r="AE14" i="52" a="1"/>
  <c r="AE14" i="52" s="1"/>
  <c r="AD14" i="52" s="1"/>
  <c r="AC14" i="52" s="1"/>
  <c r="AE112" i="44" a="1"/>
  <c r="AE112" i="44" s="1"/>
  <c r="AD112" i="44" s="1"/>
  <c r="AC112" i="44" s="1"/>
  <c r="AE61" i="52" a="1"/>
  <c r="AE61" i="52" s="1"/>
  <c r="AD61" i="52" s="1"/>
  <c r="AC61" i="52" s="1"/>
  <c r="AE128" i="38" a="1"/>
  <c r="AE128" i="38" s="1"/>
  <c r="AD128" i="38" s="1"/>
  <c r="AC128" i="38" s="1"/>
  <c r="AE25" i="45" a="1"/>
  <c r="AE25" i="45" s="1"/>
  <c r="AD25" i="45" s="1"/>
  <c r="AC25" i="45" s="1"/>
  <c r="AE73" i="59" a="1"/>
  <c r="AE73" i="59" s="1"/>
  <c r="AD73" i="59" s="1"/>
  <c r="AC73" i="59" s="1"/>
  <c r="AE32" i="34" a="1"/>
  <c r="AE32" i="34" s="1"/>
  <c r="AD32" i="34" s="1"/>
  <c r="AC32" i="34" s="1"/>
  <c r="AE50" i="35" a="1"/>
  <c r="AE50" i="35" s="1"/>
  <c r="AD50" i="35" s="1"/>
  <c r="AC50" i="35" s="1"/>
  <c r="AE104" i="51" a="1"/>
  <c r="AE104" i="51" s="1"/>
  <c r="AD104" i="51" s="1"/>
  <c r="AC104" i="51" s="1"/>
  <c r="AE103" i="55" a="1"/>
  <c r="AE103" i="55" s="1"/>
  <c r="AD103" i="55" s="1"/>
  <c r="AC103" i="55" s="1"/>
  <c r="AE57" i="31" a="1"/>
  <c r="AE57" i="31" s="1"/>
  <c r="AD57" i="31" s="1"/>
  <c r="AC57" i="31" s="1"/>
  <c r="AE128" i="54" a="1"/>
  <c r="AE128" i="54" s="1"/>
  <c r="AD128" i="54" s="1"/>
  <c r="AC128" i="54" s="1"/>
  <c r="AE68" i="31" a="1"/>
  <c r="AE68" i="31" s="1"/>
  <c r="AD68" i="31" s="1"/>
  <c r="AC68" i="31" s="1"/>
  <c r="AE37" i="55" a="1"/>
  <c r="AE37" i="55" s="1"/>
  <c r="AD37" i="55" s="1"/>
  <c r="AC37" i="55" s="1"/>
  <c r="AE95" i="54" a="1"/>
  <c r="AE95" i="54" s="1"/>
  <c r="AD95" i="54" s="1"/>
  <c r="AC95" i="54" s="1"/>
  <c r="AE9" i="57" a="1"/>
  <c r="AE9" i="57" s="1"/>
  <c r="AD9" i="57" s="1"/>
  <c r="AC9" i="57" s="1"/>
  <c r="AE104" i="55" a="1"/>
  <c r="AE104" i="55" s="1"/>
  <c r="AD104" i="55" s="1"/>
  <c r="AC104" i="55" s="1"/>
  <c r="AE93" i="34" a="1"/>
  <c r="AE93" i="34" s="1"/>
  <c r="AD93" i="34" s="1"/>
  <c r="AC93" i="34" s="1"/>
  <c r="AE75" i="34" a="1"/>
  <c r="AE75" i="34" s="1"/>
  <c r="AD75" i="34" s="1"/>
  <c r="AC75" i="34" s="1"/>
  <c r="AE61" i="50" a="1"/>
  <c r="AE61" i="50" s="1"/>
  <c r="AD61" i="50" s="1"/>
  <c r="AC61" i="50" s="1"/>
  <c r="AE79" i="50" a="1"/>
  <c r="AE79" i="50" s="1"/>
  <c r="AD79" i="50" s="1"/>
  <c r="AC79" i="50" s="1"/>
  <c r="AE21" i="37" a="1"/>
  <c r="AE21" i="37" s="1"/>
  <c r="AD21" i="37" s="1"/>
  <c r="AC21" i="37" s="1"/>
  <c r="AE13" i="56" a="1"/>
  <c r="AE13" i="56" s="1"/>
  <c r="AD13" i="56" s="1"/>
  <c r="AC13" i="56" s="1"/>
  <c r="AE31" i="36" a="1"/>
  <c r="AE31" i="36" s="1"/>
  <c r="AD31" i="36" s="1"/>
  <c r="AC31" i="36" s="1"/>
  <c r="AE96" i="34" a="1"/>
  <c r="AE96" i="34" s="1"/>
  <c r="AD96" i="34" s="1"/>
  <c r="AC96" i="34" s="1"/>
  <c r="AE39" i="33" a="1"/>
  <c r="AE39" i="33" s="1"/>
  <c r="AD39" i="33" s="1"/>
  <c r="AC39" i="33" s="1"/>
  <c r="AE29" i="46" a="1"/>
  <c r="AE29" i="46" s="1"/>
  <c r="AD29" i="46" s="1"/>
  <c r="AE32" i="44" a="1"/>
  <c r="AE32" i="44" s="1"/>
  <c r="AD32" i="44" s="1"/>
  <c r="AC32" i="44" s="1"/>
  <c r="AE16" i="50" a="1"/>
  <c r="AE16" i="50" s="1"/>
  <c r="AD16" i="50" s="1"/>
  <c r="AC16" i="50" s="1"/>
  <c r="AE8" i="31" a="1"/>
  <c r="AE8" i="31" s="1"/>
  <c r="AD8" i="31" s="1"/>
  <c r="AC8" i="31" s="1"/>
  <c r="AE32" i="52" a="1"/>
  <c r="AE32" i="52" s="1"/>
  <c r="AD32" i="52" s="1"/>
  <c r="AC32" i="52" s="1"/>
  <c r="AE74" i="46" a="1"/>
  <c r="AE74" i="46" s="1"/>
  <c r="AD74" i="46" s="1"/>
  <c r="AE33" i="40" a="1"/>
  <c r="AE33" i="40" s="1"/>
  <c r="AD33" i="40" s="1"/>
  <c r="AC33" i="40" s="1"/>
  <c r="AE64" i="12" a="1"/>
  <c r="AE64" i="12" s="1"/>
  <c r="AD64" i="12" s="1"/>
  <c r="AC64" i="12" s="1"/>
  <c r="AE11" i="44" a="1"/>
  <c r="AE11" i="44" s="1"/>
  <c r="AD11" i="44" s="1"/>
  <c r="AC11" i="44" s="1"/>
  <c r="AE34" i="31" a="1"/>
  <c r="AE34" i="31" s="1"/>
  <c r="AD34" i="31" s="1"/>
  <c r="AC34" i="31" s="1"/>
  <c r="AE82" i="33" a="1"/>
  <c r="AE82" i="33" s="1"/>
  <c r="AD82" i="33" s="1"/>
  <c r="AC82" i="33" s="1"/>
  <c r="AE53" i="43" a="1"/>
  <c r="AE53" i="43" s="1"/>
  <c r="AD53" i="43" s="1"/>
  <c r="AC53" i="43" s="1"/>
  <c r="AE64" i="32" a="1"/>
  <c r="AE64" i="32" s="1"/>
  <c r="AD64" i="32" s="1"/>
  <c r="AC64" i="32" s="1"/>
  <c r="AE50" i="55" a="1"/>
  <c r="AE50" i="55" s="1"/>
  <c r="AD50" i="55" s="1"/>
  <c r="AC50" i="55" s="1"/>
  <c r="AE53" i="57" a="1"/>
  <c r="AE53" i="57" s="1"/>
  <c r="AD53" i="57" s="1"/>
  <c r="AC53" i="57" s="1"/>
  <c r="AE72" i="47" a="1"/>
  <c r="AE72" i="47" s="1"/>
  <c r="AD72" i="47" s="1"/>
  <c r="AC72" i="47" s="1"/>
  <c r="AE2" i="28" a="1"/>
  <c r="AE2" i="28" s="1"/>
  <c r="AD2" i="28" s="1"/>
  <c r="AC2" i="28" s="1"/>
  <c r="AE21" i="31" a="1"/>
  <c r="AE21" i="31" s="1"/>
  <c r="AD21" i="31" s="1"/>
  <c r="AC21" i="31" s="1"/>
  <c r="AE75" i="54" a="1"/>
  <c r="AE75" i="54" s="1"/>
  <c r="AD75" i="54" s="1"/>
  <c r="AC75" i="54" s="1"/>
  <c r="AE31" i="48" a="1"/>
  <c r="AE31" i="48" s="1"/>
  <c r="AD31" i="48" s="1"/>
  <c r="AC31" i="48" s="1"/>
  <c r="AE53" i="37" a="1"/>
  <c r="AE53" i="37" s="1"/>
  <c r="AD53" i="37" s="1"/>
  <c r="AC53" i="37" s="1"/>
  <c r="AE120" i="28" a="1"/>
  <c r="AE120" i="28" s="1"/>
  <c r="AD120" i="28" s="1"/>
  <c r="AC120" i="28" s="1"/>
  <c r="AE14" i="34" a="1"/>
  <c r="AE14" i="34" s="1"/>
  <c r="AD14" i="34" s="1"/>
  <c r="AC14" i="34" s="1"/>
  <c r="AE110" i="34" a="1"/>
  <c r="AE110" i="34" s="1"/>
  <c r="AD110" i="34" s="1"/>
  <c r="AC110" i="34" s="1"/>
  <c r="AE71" i="35" a="1"/>
  <c r="AE71" i="35" s="1"/>
  <c r="AD71" i="35" s="1"/>
  <c r="AC71" i="35" s="1"/>
  <c r="AE21" i="33" a="1"/>
  <c r="AE21" i="33" s="1"/>
  <c r="AD21" i="33" s="1"/>
  <c r="AC21" i="33" s="1"/>
  <c r="AE55" i="31" a="1"/>
  <c r="AE55" i="31" s="1"/>
  <c r="AD55" i="31" s="1"/>
  <c r="AC55" i="31" s="1"/>
  <c r="AE97" i="44" a="1"/>
  <c r="AE97" i="44" s="1"/>
  <c r="AD97" i="44" s="1"/>
  <c r="AC97" i="44" s="1"/>
  <c r="AE111" i="36" a="1"/>
  <c r="AE111" i="36" s="1"/>
  <c r="AD111" i="36" s="1"/>
  <c r="AC111" i="36" s="1"/>
  <c r="AE125" i="54" a="1"/>
  <c r="AE125" i="54" s="1"/>
  <c r="AD125" i="54" s="1"/>
  <c r="AC125" i="54" s="1"/>
  <c r="AE64" i="52" a="1"/>
  <c r="AE64" i="52" s="1"/>
  <c r="AD64" i="52" s="1"/>
  <c r="AC64" i="52" s="1"/>
  <c r="AE3" i="51" a="1"/>
  <c r="AE3" i="51" s="1"/>
  <c r="AD3" i="51" s="1"/>
  <c r="AC3" i="51" s="1"/>
  <c r="AE22" i="35" a="1"/>
  <c r="AE22" i="35" s="1"/>
  <c r="AD22" i="35" s="1"/>
  <c r="AC22" i="35" s="1"/>
  <c r="AE93" i="54" a="1"/>
  <c r="AE93" i="54" s="1"/>
  <c r="AD93" i="54" s="1"/>
  <c r="AC93" i="54" s="1"/>
  <c r="AE3" i="59" a="1"/>
  <c r="AE3" i="59" s="1"/>
  <c r="AD3" i="59" s="1"/>
  <c r="AC3" i="59" s="1"/>
  <c r="AE66" i="49" a="1"/>
  <c r="AE66" i="49" s="1"/>
  <c r="AD66" i="49" s="1"/>
  <c r="AC66" i="49" s="1"/>
  <c r="AE54" i="51" a="1"/>
  <c r="AE54" i="51" s="1"/>
  <c r="AD54" i="51" s="1"/>
  <c r="AC54" i="51" s="1"/>
  <c r="AE30" i="12" a="1"/>
  <c r="AE30" i="12" s="1"/>
  <c r="AD30" i="12" s="1"/>
  <c r="AC30" i="12" s="1"/>
  <c r="AE66" i="47" a="1"/>
  <c r="AE66" i="47" s="1"/>
  <c r="AD66" i="47" s="1"/>
  <c r="AC66" i="47" s="1"/>
  <c r="AE10" i="52" a="1"/>
  <c r="AE10" i="52" s="1"/>
  <c r="AD10" i="52" s="1"/>
  <c r="AC10" i="52" s="1"/>
  <c r="AE41" i="45" a="1"/>
  <c r="AE41" i="45" s="1"/>
  <c r="AD41" i="45" s="1"/>
  <c r="AC41" i="45" s="1"/>
  <c r="AE72" i="37" a="1"/>
  <c r="AE72" i="37" s="1"/>
  <c r="AD72" i="37" s="1"/>
  <c r="AC72" i="37" s="1"/>
  <c r="AE24" i="39" a="1"/>
  <c r="AE24" i="39" s="1"/>
  <c r="AD24" i="39" s="1"/>
  <c r="AC24" i="39" s="1"/>
  <c r="AE3" i="45" a="1"/>
  <c r="AE3" i="45" s="1"/>
  <c r="AD3" i="45" s="1"/>
  <c r="AC3" i="45" s="1"/>
  <c r="AE128" i="52" a="1"/>
  <c r="AE128" i="52" s="1"/>
  <c r="AD128" i="52" s="1"/>
  <c r="AC128" i="52" s="1"/>
  <c r="AE94" i="52" a="1"/>
  <c r="AE94" i="52" s="1"/>
  <c r="AD94" i="52" s="1"/>
  <c r="AC94" i="52" s="1"/>
  <c r="AE70" i="53" a="1"/>
  <c r="AE70" i="53" s="1"/>
  <c r="AD70" i="53" s="1"/>
  <c r="AC70" i="53" s="1"/>
  <c r="AE6" i="45" a="1"/>
  <c r="AE6" i="45" s="1"/>
  <c r="AD6" i="45" s="1"/>
  <c r="AC6" i="45" s="1"/>
  <c r="AE41" i="53" a="1"/>
  <c r="AE41" i="53" s="1"/>
  <c r="AD41" i="53" s="1"/>
  <c r="AC41" i="53" s="1"/>
  <c r="AE123" i="50" a="1"/>
  <c r="AE123" i="50" s="1"/>
  <c r="AD123" i="50" s="1"/>
  <c r="AC123" i="50" s="1"/>
  <c r="AE101" i="57" a="1"/>
  <c r="AE101" i="57" s="1"/>
  <c r="AD101" i="57" s="1"/>
  <c r="AC101" i="57" s="1"/>
  <c r="AE56" i="53" a="1"/>
  <c r="AE56" i="53" s="1"/>
  <c r="AD56" i="53" s="1"/>
  <c r="AC56" i="53" s="1"/>
  <c r="AE29" i="50" a="1"/>
  <c r="AE29" i="50" s="1"/>
  <c r="AD29" i="50" s="1"/>
  <c r="AC29" i="50" s="1"/>
  <c r="AE9" i="35" a="1"/>
  <c r="AE9" i="35" s="1"/>
  <c r="AD9" i="35" s="1"/>
  <c r="AC9" i="35" s="1"/>
  <c r="AE85" i="49" a="1"/>
  <c r="AE85" i="49" s="1"/>
  <c r="AD85" i="49" s="1"/>
  <c r="AC85" i="49" s="1"/>
  <c r="AE31" i="44" a="1"/>
  <c r="AE31" i="44" s="1"/>
  <c r="AD31" i="44" s="1"/>
  <c r="AC31" i="44" s="1"/>
  <c r="AE50" i="37" a="1"/>
  <c r="AE50" i="37" s="1"/>
  <c r="AD50" i="37" s="1"/>
  <c r="AC50" i="37" s="1"/>
  <c r="AE106" i="56" a="1"/>
  <c r="AE106" i="56" s="1"/>
  <c r="AD106" i="56" s="1"/>
  <c r="AC106" i="56" s="1"/>
  <c r="AE64" i="54" a="1"/>
  <c r="AE64" i="54" s="1"/>
  <c r="AD64" i="54" s="1"/>
  <c r="AC64" i="54" s="1"/>
  <c r="AE114" i="49" a="1"/>
  <c r="AE114" i="49" s="1"/>
  <c r="AD114" i="49" s="1"/>
  <c r="AC114" i="49" s="1"/>
  <c r="AE34" i="28" a="1"/>
  <c r="AE34" i="28" s="1"/>
  <c r="AD34" i="28" s="1"/>
  <c r="AC34" i="28" s="1"/>
  <c r="AE47" i="54" a="1"/>
  <c r="AE47" i="54" s="1"/>
  <c r="AD47" i="54" s="1"/>
  <c r="AC47" i="54" s="1"/>
  <c r="AE77" i="36" a="1"/>
  <c r="AE77" i="36" s="1"/>
  <c r="AD77" i="36" s="1"/>
  <c r="AC77" i="36" s="1"/>
  <c r="AE74" i="30" a="1"/>
  <c r="AE74" i="30" s="1"/>
  <c r="AD74" i="30" s="1"/>
  <c r="AC74" i="30" s="1"/>
  <c r="AE17" i="50" a="1"/>
  <c r="AE17" i="50" s="1"/>
  <c r="AD17" i="50" s="1"/>
  <c r="AC17" i="50" s="1"/>
  <c r="AE106" i="34" a="1"/>
  <c r="AE106" i="34" s="1"/>
  <c r="AD106" i="34" s="1"/>
  <c r="AC106" i="34" s="1"/>
  <c r="AE64" i="50" a="1"/>
  <c r="AE64" i="50" s="1"/>
  <c r="AD64" i="50" s="1"/>
  <c r="AC64" i="50" s="1"/>
  <c r="AE85" i="28" a="1"/>
  <c r="AE85" i="28" s="1"/>
  <c r="AD85" i="28" s="1"/>
  <c r="AC85" i="28" s="1"/>
  <c r="AE104" i="33" a="1"/>
  <c r="AE104" i="33" s="1"/>
  <c r="AD104" i="33" s="1"/>
  <c r="AC104" i="33" s="1"/>
  <c r="AE34" i="37" a="1"/>
  <c r="AE34" i="37" s="1"/>
  <c r="AD34" i="37" s="1"/>
  <c r="AC34" i="37" s="1"/>
  <c r="AE61" i="56" a="1"/>
  <c r="AE61" i="56" s="1"/>
  <c r="AD61" i="56" s="1"/>
  <c r="AC61" i="56" s="1"/>
  <c r="AE2" i="57" a="1"/>
  <c r="AE2" i="57" s="1"/>
  <c r="AE56" i="28" a="1"/>
  <c r="AE56" i="28" s="1"/>
  <c r="AD56" i="28" s="1"/>
  <c r="AC56" i="28" s="1"/>
  <c r="AE71" i="33" a="1"/>
  <c r="AE71" i="33" s="1"/>
  <c r="AD71" i="33" s="1"/>
  <c r="AC71" i="33" s="1"/>
  <c r="AE31" i="52" a="1"/>
  <c r="AE31" i="52" s="1"/>
  <c r="AD31" i="52" s="1"/>
  <c r="AC31" i="52" s="1"/>
  <c r="AE88" i="59" a="1"/>
  <c r="AE88" i="59" s="1"/>
  <c r="AD88" i="59" s="1"/>
  <c r="AC88" i="59" s="1"/>
  <c r="AE4" i="31" a="1"/>
  <c r="AE4" i="31" s="1"/>
  <c r="AD4" i="31" s="1"/>
  <c r="AC4" i="31" s="1"/>
  <c r="AE89" i="33" a="1"/>
  <c r="AE89" i="33" s="1"/>
  <c r="AD89" i="33" s="1"/>
  <c r="AC89" i="33" s="1"/>
  <c r="AE114" i="59" a="1"/>
  <c r="AE114" i="59" s="1"/>
  <c r="AD114" i="59" s="1"/>
  <c r="AC114" i="59" s="1"/>
  <c r="AE112" i="36" a="1"/>
  <c r="AE112" i="36" s="1"/>
  <c r="AD112" i="36" s="1"/>
  <c r="AC112" i="36" s="1"/>
  <c r="AE31" i="32" a="1"/>
  <c r="AE31" i="32" s="1"/>
  <c r="AD31" i="32" s="1"/>
  <c r="AC31" i="32" s="1"/>
  <c r="AE93" i="44" a="1"/>
  <c r="AE93" i="44" s="1"/>
  <c r="AD93" i="44" s="1"/>
  <c r="AC93" i="44" s="1"/>
  <c r="AE69" i="57" a="1"/>
  <c r="AE69" i="57" s="1"/>
  <c r="AD69" i="57" s="1"/>
  <c r="AC69" i="57" s="1"/>
  <c r="AE67" i="55" a="1"/>
  <c r="AE67" i="55" s="1"/>
  <c r="AD67" i="55" s="1"/>
  <c r="AC67" i="55" s="1"/>
  <c r="AE69" i="53" a="1"/>
  <c r="AE69" i="53" s="1"/>
  <c r="AD69" i="53" s="1"/>
  <c r="AC69" i="53" s="1"/>
  <c r="AE77" i="34" a="1"/>
  <c r="AE77" i="34" s="1"/>
  <c r="AD77" i="34" s="1"/>
  <c r="AC77" i="34" s="1"/>
  <c r="AE112" i="56" a="1"/>
  <c r="AE112" i="56" s="1"/>
  <c r="AD112" i="56" s="1"/>
  <c r="AC112" i="56" s="1"/>
  <c r="AE77" i="58" a="1"/>
  <c r="AE77" i="58" s="1"/>
  <c r="AD77" i="58" s="1"/>
  <c r="AC77" i="58" s="1"/>
  <c r="AE3" i="55" a="1"/>
  <c r="AE3" i="55" s="1"/>
  <c r="AD3" i="55" s="1"/>
  <c r="AC3" i="55" s="1"/>
  <c r="AE39" i="35" a="1"/>
  <c r="AE39" i="35" s="1"/>
  <c r="AD39" i="35" s="1"/>
  <c r="AC39" i="35" s="1"/>
  <c r="AE24" i="35" a="1"/>
  <c r="AE24" i="35" s="1"/>
  <c r="AD24" i="35" s="1"/>
  <c r="AC24" i="35" s="1"/>
  <c r="AE85" i="55" a="1"/>
  <c r="AE85" i="55" s="1"/>
  <c r="AD85" i="55" s="1"/>
  <c r="AC85" i="55" s="1"/>
  <c r="AE29" i="34" a="1"/>
  <c r="AE29" i="34" s="1"/>
  <c r="AD29" i="34" s="1"/>
  <c r="AC29" i="34" s="1"/>
  <c r="AE103" i="31" a="1"/>
  <c r="AE103" i="31" s="1"/>
  <c r="AD103" i="31" s="1"/>
  <c r="AC103" i="31" s="1"/>
  <c r="AE37" i="45" a="1"/>
  <c r="AE37" i="45" s="1"/>
  <c r="AD37" i="45" s="1"/>
  <c r="AC37" i="45" s="1"/>
  <c r="AE53" i="31" a="1"/>
  <c r="AE53" i="31" s="1"/>
  <c r="AD53" i="31" s="1"/>
  <c r="AC53" i="31" s="1"/>
  <c r="AE47" i="56" a="1"/>
  <c r="AE47" i="56" s="1"/>
  <c r="AD47" i="56" s="1"/>
  <c r="AC47" i="56" s="1"/>
  <c r="AE128" i="56" a="1"/>
  <c r="AE128" i="56" s="1"/>
  <c r="AD128" i="56" s="1"/>
  <c r="AC128" i="56" s="1"/>
  <c r="AE106" i="32" a="1"/>
  <c r="AE106" i="32" s="1"/>
  <c r="AD106" i="32" s="1"/>
  <c r="AC106" i="32" s="1"/>
  <c r="AE2" i="35" a="1"/>
  <c r="AE2" i="35" s="1"/>
  <c r="AE77" i="32" a="1"/>
  <c r="AE77" i="32" s="1"/>
  <c r="AD77" i="32" s="1"/>
  <c r="AC77" i="32" s="1"/>
  <c r="AE32" i="58" a="1"/>
  <c r="AE32" i="58" s="1"/>
  <c r="AD32" i="58" s="1"/>
  <c r="AC32" i="58" s="1"/>
  <c r="AE49" i="44" a="1"/>
  <c r="AE49" i="44" s="1"/>
  <c r="AD49" i="44" s="1"/>
  <c r="AC49" i="44" s="1"/>
  <c r="AE72" i="55" a="1"/>
  <c r="AE72" i="55" s="1"/>
  <c r="AD72" i="55" s="1"/>
  <c r="AC72" i="55" s="1"/>
  <c r="AE117" i="53" a="1"/>
  <c r="AE117" i="53" s="1"/>
  <c r="AD117" i="53" s="1"/>
  <c r="AC117" i="53" s="1"/>
  <c r="AE18" i="43" a="1"/>
  <c r="AE18" i="43" s="1"/>
  <c r="AD18" i="43" s="1"/>
  <c r="AC18" i="43" s="1"/>
  <c r="AE41" i="39" a="1"/>
  <c r="AE41" i="39" s="1"/>
  <c r="AD41" i="39" s="1"/>
  <c r="AC41" i="39" s="1"/>
  <c r="AE14" i="50" a="1"/>
  <c r="AE14" i="50" s="1"/>
  <c r="AD14" i="50" s="1"/>
  <c r="AC14" i="50" s="1"/>
  <c r="AE96" i="56" a="1"/>
  <c r="AE96" i="56" s="1"/>
  <c r="AD96" i="56" s="1"/>
  <c r="AC96" i="56" s="1"/>
  <c r="AE87" i="33" a="1"/>
  <c r="AE87" i="33" s="1"/>
  <c r="AD87" i="33" s="1"/>
  <c r="AC87" i="33" s="1"/>
  <c r="AE17" i="52" a="1"/>
  <c r="AE17" i="52" s="1"/>
  <c r="AD17" i="52" s="1"/>
  <c r="AC17" i="52" s="1"/>
  <c r="AE102" i="33" a="1"/>
  <c r="AE102" i="33" s="1"/>
  <c r="AD102" i="33" s="1"/>
  <c r="AC102" i="33" s="1"/>
  <c r="AE62" i="52" a="1"/>
  <c r="AE62" i="52" s="1"/>
  <c r="AD62" i="52" s="1"/>
  <c r="AC62" i="52" s="1"/>
  <c r="AE40" i="33" a="1"/>
  <c r="AE40" i="33" s="1"/>
  <c r="AD40" i="33" s="1"/>
  <c r="AC40" i="33" s="1"/>
  <c r="AE79" i="56" a="1"/>
  <c r="AE79" i="56" s="1"/>
  <c r="AD79" i="56" s="1"/>
  <c r="AC79" i="56" s="1"/>
  <c r="AE39" i="49" a="1"/>
  <c r="AE39" i="49" s="1"/>
  <c r="AD39" i="49" s="1"/>
  <c r="AC39" i="49" s="1"/>
  <c r="AE80" i="36" a="1"/>
  <c r="AE80" i="36" s="1"/>
  <c r="AD80" i="36" s="1"/>
  <c r="AC80" i="36" s="1"/>
  <c r="AE62" i="50" a="1"/>
  <c r="AE62" i="50" s="1"/>
  <c r="AD62" i="50" s="1"/>
  <c r="AC62" i="50" s="1"/>
  <c r="AE10" i="38" a="1"/>
  <c r="AE10" i="38" s="1"/>
  <c r="AD10" i="38" s="1"/>
  <c r="AC10" i="38" s="1"/>
  <c r="AE66" i="28" a="1"/>
  <c r="AE66" i="28" s="1"/>
  <c r="AD66" i="28" s="1"/>
  <c r="AC66" i="28" s="1"/>
  <c r="AE67" i="57" a="1"/>
  <c r="AE67" i="57" s="1"/>
  <c r="AD67" i="57" s="1"/>
  <c r="AC67" i="57" s="1"/>
  <c r="AE86" i="35" a="1"/>
  <c r="AE86" i="35" s="1"/>
  <c r="AD86" i="35" s="1"/>
  <c r="AC86" i="35" s="1"/>
  <c r="AE41" i="33" a="1"/>
  <c r="AE41" i="33" s="1"/>
  <c r="AD41" i="33" s="1"/>
  <c r="AC41" i="33" s="1"/>
  <c r="AE15" i="30" a="1"/>
  <c r="AE15" i="30" s="1"/>
  <c r="AD15" i="30" s="1"/>
  <c r="AC15" i="30" s="1"/>
  <c r="AE25" i="37" a="1"/>
  <c r="AE25" i="37" s="1"/>
  <c r="AD25" i="37" s="1"/>
  <c r="AC25" i="37" s="1"/>
  <c r="AE71" i="59" a="1"/>
  <c r="AE71" i="59" s="1"/>
  <c r="AD71" i="59" s="1"/>
  <c r="AC71" i="59" s="1"/>
  <c r="AE78" i="46" a="1"/>
  <c r="AE78" i="46" s="1"/>
  <c r="AD78" i="46" s="1"/>
  <c r="AE46" i="36" a="1"/>
  <c r="AE46" i="36" s="1"/>
  <c r="AD46" i="36" s="1"/>
  <c r="AC46" i="36" s="1"/>
  <c r="AE41" i="31" a="1"/>
  <c r="AE41" i="31" s="1"/>
  <c r="AD41" i="31" s="1"/>
  <c r="AC41" i="31" s="1"/>
  <c r="AE87" i="45" a="1"/>
  <c r="AE87" i="45" s="1"/>
  <c r="AD87" i="45" s="1"/>
  <c r="AC87" i="45" s="1"/>
  <c r="AE2" i="55" a="1"/>
  <c r="AE2" i="55" s="1"/>
  <c r="AE40" i="53" a="1"/>
  <c r="AE40" i="53" s="1"/>
  <c r="AD40" i="53" s="1"/>
  <c r="AC40" i="53" s="1"/>
  <c r="AE114" i="55" a="1"/>
  <c r="AE114" i="55" s="1"/>
  <c r="AD114" i="55" s="1"/>
  <c r="AC114" i="55" s="1"/>
  <c r="AE98" i="57" a="1"/>
  <c r="AE98" i="57" s="1"/>
  <c r="AD98" i="57" s="1"/>
  <c r="AC98" i="57" s="1"/>
  <c r="AE11" i="32" a="1"/>
  <c r="AE11" i="32" s="1"/>
  <c r="AD11" i="32" s="1"/>
  <c r="AC11" i="32" s="1"/>
  <c r="AE113" i="12" a="1"/>
  <c r="AE113" i="12" s="1"/>
  <c r="AD113" i="12" s="1"/>
  <c r="AC113" i="12" s="1"/>
  <c r="AE5" i="37" a="1"/>
  <c r="AE5" i="37" s="1"/>
  <c r="AD5" i="37" s="1"/>
  <c r="AC5" i="37" s="1"/>
  <c r="AE45" i="48" a="1"/>
  <c r="AE45" i="48" s="1"/>
  <c r="AD45" i="48" s="1"/>
  <c r="AC45" i="48" s="1"/>
  <c r="AE47" i="44" a="1"/>
  <c r="AE47" i="44" s="1"/>
  <c r="AD47" i="44" s="1"/>
  <c r="AC47" i="44" s="1"/>
  <c r="AE11" i="36" a="1"/>
  <c r="AE11" i="36" s="1"/>
  <c r="AD11" i="36" s="1"/>
  <c r="AC11" i="36" s="1"/>
  <c r="AE122" i="34" a="1"/>
  <c r="AE122" i="34" s="1"/>
  <c r="AD122" i="34" s="1"/>
  <c r="AC122" i="34" s="1"/>
  <c r="AE4" i="49" a="1"/>
  <c r="AE4" i="49" s="1"/>
  <c r="AD4" i="49" s="1"/>
  <c r="AC4" i="49" s="1"/>
  <c r="AE4" i="37" a="1"/>
  <c r="AE4" i="37" s="1"/>
  <c r="AD4" i="37" s="1"/>
  <c r="AC4" i="37" s="1"/>
  <c r="AE33" i="36" a="1"/>
  <c r="AE33" i="36" s="1"/>
  <c r="AD33" i="36" s="1"/>
  <c r="AC33" i="36" s="1"/>
  <c r="AE3" i="33" a="1"/>
  <c r="AE3" i="33" s="1"/>
  <c r="AD3" i="33" s="1"/>
  <c r="AC3" i="33" s="1"/>
  <c r="AE16" i="56" a="1"/>
  <c r="AE16" i="56" s="1"/>
  <c r="AD16" i="56" s="1"/>
  <c r="AC16" i="56" s="1"/>
  <c r="AE24" i="59" a="1"/>
  <c r="AE24" i="59" s="1"/>
  <c r="AD24" i="59" s="1"/>
  <c r="AC24" i="59" s="1"/>
  <c r="AE16" i="34" a="1"/>
  <c r="AE16" i="34" s="1"/>
  <c r="AD16" i="34" s="1"/>
  <c r="AC16" i="34" s="1"/>
  <c r="AE5" i="51" a="1"/>
  <c r="AE5" i="51" s="1"/>
  <c r="AD5" i="51" s="1"/>
  <c r="AC5" i="51" s="1"/>
  <c r="AE129" i="46" a="1"/>
  <c r="AE129" i="46" s="1"/>
  <c r="AD129" i="46" s="1"/>
  <c r="AE25" i="47" a="1"/>
  <c r="AE25" i="47" s="1"/>
  <c r="AD25" i="47" s="1"/>
  <c r="AC25" i="47" s="1"/>
  <c r="AE120" i="45" a="1"/>
  <c r="AE120" i="45" s="1"/>
  <c r="AD120" i="45" s="1"/>
  <c r="AC120" i="45" s="1"/>
  <c r="AE23" i="59" a="1"/>
  <c r="AE23" i="59" s="1"/>
  <c r="AD23" i="59" s="1"/>
  <c r="AC23" i="59" s="1"/>
  <c r="AE82" i="59" a="1"/>
  <c r="AE82" i="59" s="1"/>
  <c r="AD82" i="59" s="1"/>
  <c r="AC82" i="59" s="1"/>
  <c r="AE40" i="37" a="1"/>
  <c r="AE40" i="37" s="1"/>
  <c r="AD40" i="37" s="1"/>
  <c r="AC40" i="37" s="1"/>
  <c r="AE65" i="44" a="1"/>
  <c r="AE65" i="44" s="1"/>
  <c r="AD65" i="44" s="1"/>
  <c r="AC65" i="44" s="1"/>
  <c r="AE122" i="44" a="1"/>
  <c r="AE122" i="44" s="1"/>
  <c r="AD122" i="44" s="1"/>
  <c r="AC122" i="44" s="1"/>
  <c r="AE26" i="38" a="1"/>
  <c r="AE26" i="38" s="1"/>
  <c r="AD26" i="38" s="1"/>
  <c r="AC26" i="38" s="1"/>
  <c r="AE111" i="56" a="1"/>
  <c r="AE111" i="56" s="1"/>
  <c r="AD111" i="56" s="1"/>
  <c r="AC111" i="56" s="1"/>
  <c r="AE81" i="32" a="1"/>
  <c r="AE81" i="32" s="1"/>
  <c r="AD81" i="32" s="1"/>
  <c r="AC81" i="32" s="1"/>
  <c r="AE73" i="45" a="1"/>
  <c r="AE73" i="45" s="1"/>
  <c r="AD73" i="45" s="1"/>
  <c r="AC73" i="45" s="1"/>
  <c r="AE23" i="51" a="1"/>
  <c r="AE23" i="51" s="1"/>
  <c r="AD23" i="51" s="1"/>
  <c r="AC23" i="51" s="1"/>
  <c r="AE17" i="54" a="1"/>
  <c r="AE17" i="54" s="1"/>
  <c r="AD17" i="54" s="1"/>
  <c r="AC17" i="54" s="1"/>
  <c r="AE33" i="42" a="1"/>
  <c r="AE33" i="42" s="1"/>
  <c r="AD33" i="42" s="1"/>
  <c r="AC33" i="42" s="1"/>
  <c r="AE121" i="47" a="1"/>
  <c r="AE121" i="47" s="1"/>
  <c r="AD121" i="47" s="1"/>
  <c r="AC121" i="47" s="1"/>
  <c r="AE114" i="33" a="1"/>
  <c r="AE114" i="33" s="1"/>
  <c r="AD114" i="33" s="1"/>
  <c r="AC114" i="33" s="1"/>
  <c r="AE106" i="52" a="1"/>
  <c r="AE106" i="52" s="1"/>
  <c r="AD106" i="52" s="1"/>
  <c r="AC106" i="52" s="1"/>
  <c r="AE82" i="45" a="1"/>
  <c r="AE82" i="45" s="1"/>
  <c r="AD82" i="45" s="1"/>
  <c r="AC82" i="45" s="1"/>
  <c r="AE37" i="33" a="1"/>
  <c r="AE37" i="33" s="1"/>
  <c r="AD37" i="33" s="1"/>
  <c r="AC37" i="33" s="1"/>
  <c r="AE13" i="30" a="1"/>
  <c r="AE13" i="30" s="1"/>
  <c r="AD13" i="30" s="1"/>
  <c r="AC13" i="30" s="1"/>
  <c r="AE63" i="56" a="1"/>
  <c r="AE63" i="56" s="1"/>
  <c r="AD63" i="56" s="1"/>
  <c r="AC63" i="56" s="1"/>
  <c r="AE48" i="34" a="1"/>
  <c r="AE48" i="34" s="1"/>
  <c r="AD48" i="34" s="1"/>
  <c r="AC48" i="34" s="1"/>
  <c r="AE75" i="58" a="1"/>
  <c r="AE75" i="58" s="1"/>
  <c r="AD75" i="58" s="1"/>
  <c r="AC75" i="58" s="1"/>
  <c r="AE55" i="55" a="1"/>
  <c r="AE55" i="55" s="1"/>
  <c r="AD55" i="55" s="1"/>
  <c r="AC55" i="55" s="1"/>
  <c r="AE30" i="52" a="1"/>
  <c r="AE30" i="52" s="1"/>
  <c r="AD30" i="52" s="1"/>
  <c r="AC30" i="52" s="1"/>
  <c r="AE68" i="35" a="1"/>
  <c r="AE68" i="35" s="1"/>
  <c r="AD68" i="35" s="1"/>
  <c r="AC68" i="35" s="1"/>
  <c r="AE16" i="44" a="1"/>
  <c r="AE16" i="44" s="1"/>
  <c r="AD16" i="44" s="1"/>
  <c r="AC16" i="44" s="1"/>
  <c r="AE39" i="45" a="1"/>
  <c r="AE39" i="45" s="1"/>
  <c r="AD39" i="45" s="1"/>
  <c r="AC39" i="45" s="1"/>
  <c r="AE14" i="30" a="1"/>
  <c r="AE14" i="30" s="1"/>
  <c r="AD14" i="30" s="1"/>
  <c r="AC14" i="30" s="1"/>
  <c r="AE29" i="44" a="1"/>
  <c r="AE29" i="44" s="1"/>
  <c r="AD29" i="44" s="1"/>
  <c r="AC29" i="44" s="1"/>
  <c r="AE74" i="56" a="1"/>
  <c r="AE74" i="56" s="1"/>
  <c r="AD74" i="56" s="1"/>
  <c r="AC74" i="56" s="1"/>
  <c r="AE62" i="44" a="1"/>
  <c r="AE62" i="44" s="1"/>
  <c r="AD62" i="44" s="1"/>
  <c r="AC62" i="44" s="1"/>
  <c r="AE81" i="56" a="1"/>
  <c r="AE81" i="56" s="1"/>
  <c r="AD81" i="56" s="1"/>
  <c r="AC81" i="56" s="1"/>
  <c r="AE89" i="37" a="1"/>
  <c r="AE89" i="37" s="1"/>
  <c r="AD89" i="37" s="1"/>
  <c r="AC89" i="37" s="1"/>
  <c r="AE65" i="54" a="1"/>
  <c r="AE65" i="54" s="1"/>
  <c r="AD65" i="54" s="1"/>
  <c r="AC65" i="54" s="1"/>
  <c r="AE17" i="34" a="1"/>
  <c r="AE17" i="34" s="1"/>
  <c r="AD17" i="34" s="1"/>
  <c r="AC17" i="34" s="1"/>
  <c r="AE22" i="59" a="1"/>
  <c r="AE22" i="59" s="1"/>
  <c r="AD22" i="59" s="1"/>
  <c r="AC22" i="59" s="1"/>
  <c r="AE69" i="33" a="1"/>
  <c r="AE69" i="33" s="1"/>
  <c r="AD69" i="33" s="1"/>
  <c r="AC69" i="33" s="1"/>
  <c r="AE14" i="36" a="1"/>
  <c r="AE14" i="36" s="1"/>
  <c r="AD14" i="36" s="1"/>
  <c r="AC14" i="36" s="1"/>
  <c r="AE50" i="43" a="1"/>
  <c r="AE50" i="43" s="1"/>
  <c r="AD50" i="43" s="1"/>
  <c r="AC50" i="43" s="1"/>
  <c r="AE86" i="55" a="1"/>
  <c r="AE86" i="55" s="1"/>
  <c r="AD86" i="55" s="1"/>
  <c r="AC86" i="55" s="1"/>
  <c r="AE70" i="59" a="1"/>
  <c r="AE70" i="59" s="1"/>
  <c r="AD70" i="59" s="1"/>
  <c r="AC70" i="59" s="1"/>
  <c r="AE123" i="46" a="1"/>
  <c r="AE123" i="46" s="1"/>
  <c r="AD123" i="46" s="1"/>
  <c r="AE22" i="28" a="1"/>
  <c r="AE22" i="28" s="1"/>
  <c r="AD22" i="28" s="1"/>
  <c r="AC22" i="28" s="1"/>
  <c r="AE66" i="53" a="1"/>
  <c r="AE66" i="53" s="1"/>
  <c r="AD66" i="53" s="1"/>
  <c r="AC66" i="53" s="1"/>
  <c r="AE10" i="54" a="1"/>
  <c r="AE10" i="54" s="1"/>
  <c r="AD10" i="54" s="1"/>
  <c r="AC10" i="54" s="1"/>
  <c r="AE75" i="40" a="1"/>
  <c r="AE75" i="40" s="1"/>
  <c r="AD75" i="40" s="1"/>
  <c r="AC75" i="40" s="1"/>
  <c r="AE6" i="33" a="1"/>
  <c r="AE6" i="33" s="1"/>
  <c r="AD6" i="33" s="1"/>
  <c r="AC6" i="33" s="1"/>
  <c r="AE57" i="37" a="1"/>
  <c r="AE57" i="37" s="1"/>
  <c r="AD57" i="37" s="1"/>
  <c r="AC57" i="37" s="1"/>
  <c r="AE85" i="57" a="1"/>
  <c r="AE85" i="57" s="1"/>
  <c r="AD85" i="57" s="1"/>
  <c r="AC85" i="57" s="1"/>
  <c r="AE3" i="49" a="1"/>
  <c r="AE3" i="49" s="1"/>
  <c r="AD3" i="49" s="1"/>
  <c r="AC3" i="49" s="1"/>
  <c r="AE58" i="36" a="1"/>
  <c r="AE58" i="36" s="1"/>
  <c r="AD58" i="36" s="1"/>
  <c r="AC58" i="36" s="1"/>
  <c r="AE66" i="51" a="1"/>
  <c r="AE66" i="51" s="1"/>
  <c r="AD66" i="51" s="1"/>
  <c r="AC66" i="51" s="1"/>
  <c r="AE73" i="55" a="1"/>
  <c r="AE73" i="55" s="1"/>
  <c r="AD73" i="55" s="1"/>
  <c r="AC73" i="55" s="1"/>
  <c r="AE82" i="49" a="1"/>
  <c r="AE82" i="49" s="1"/>
  <c r="AD82" i="49" s="1"/>
  <c r="AC82" i="49" s="1"/>
  <c r="AE34" i="51" a="1"/>
  <c r="AE34" i="51" s="1"/>
  <c r="AD34" i="51" s="1"/>
  <c r="AC34" i="51" s="1"/>
  <c r="AE21" i="53" a="1"/>
  <c r="AE21" i="53" s="1"/>
  <c r="AD21" i="53" s="1"/>
  <c r="AC21" i="53" s="1"/>
  <c r="AE49" i="30" a="1"/>
  <c r="AE49" i="30" s="1"/>
  <c r="AD49" i="30" s="1"/>
  <c r="AC49" i="30" s="1"/>
  <c r="AE18" i="55" a="1"/>
  <c r="AE18" i="55" s="1"/>
  <c r="AD18" i="55" s="1"/>
  <c r="AC18" i="55" s="1"/>
  <c r="AE7" i="28" a="1"/>
  <c r="AE7" i="28" s="1"/>
  <c r="AD7" i="28" s="1"/>
  <c r="AC7" i="28" s="1"/>
  <c r="AE61" i="32" a="1"/>
  <c r="AE61" i="32" s="1"/>
  <c r="AD61" i="32" s="1"/>
  <c r="AC61" i="32" s="1"/>
  <c r="AE15" i="56" a="1"/>
  <c r="AE15" i="56" s="1"/>
  <c r="AD15" i="56" s="1"/>
  <c r="AC15" i="56" s="1"/>
  <c r="AE18" i="53" a="1"/>
  <c r="AE18" i="53" s="1"/>
  <c r="AD18" i="53" s="1"/>
  <c r="AC18" i="53" s="1"/>
  <c r="AE129" i="44" a="1"/>
  <c r="AE129" i="44" s="1"/>
  <c r="AD129" i="44" s="1"/>
  <c r="AC129" i="44" s="1"/>
  <c r="AE67" i="37" a="1"/>
  <c r="AE67" i="37" s="1"/>
  <c r="AD67" i="37" s="1"/>
  <c r="AC67" i="37" s="1"/>
  <c r="AE49" i="58" a="1"/>
  <c r="AE49" i="58" s="1"/>
  <c r="AD49" i="58" s="1"/>
  <c r="AC49" i="58" s="1"/>
  <c r="AE15" i="44" a="1"/>
  <c r="AE15" i="44" s="1"/>
  <c r="AD15" i="44" s="1"/>
  <c r="AC15" i="44" s="1"/>
  <c r="AE120" i="51" a="1"/>
  <c r="AE120" i="51" s="1"/>
  <c r="AD120" i="51" s="1"/>
  <c r="AC120" i="51" s="1"/>
  <c r="AE8" i="59" a="1"/>
  <c r="AE8" i="59" s="1"/>
  <c r="AD8" i="59" s="1"/>
  <c r="AC8" i="59" s="1"/>
  <c r="AE13" i="58" a="1"/>
  <c r="AE13" i="58" s="1"/>
  <c r="AD13" i="58" s="1"/>
  <c r="AC13" i="58" s="1"/>
  <c r="AE73" i="37" a="1"/>
  <c r="AE73" i="37" s="1"/>
  <c r="AD73" i="37" s="1"/>
  <c r="AC73" i="37" s="1"/>
  <c r="AE67" i="53" a="1"/>
  <c r="AE67" i="53" s="1"/>
  <c r="AD67" i="53" s="1"/>
  <c r="AC67" i="53" s="1"/>
  <c r="AE122" i="56" a="1"/>
  <c r="AE122" i="56" s="1"/>
  <c r="AD122" i="56" s="1"/>
  <c r="AC122" i="56" s="1"/>
  <c r="AE64" i="56" a="1"/>
  <c r="AE64" i="56" s="1"/>
  <c r="AD64" i="56" s="1"/>
  <c r="AC64" i="56" s="1"/>
  <c r="AE9" i="55" a="1"/>
  <c r="AE9" i="55" s="1"/>
  <c r="AD9" i="55" s="1"/>
  <c r="AC9" i="55" s="1"/>
  <c r="AE71" i="53" a="1"/>
  <c r="AE71" i="53" s="1"/>
  <c r="AD71" i="53" s="1"/>
  <c r="AC71" i="53" s="1"/>
  <c r="AE56" i="51" a="1"/>
  <c r="AE56" i="51" s="1"/>
  <c r="AD56" i="51" s="1"/>
  <c r="AC56" i="51" s="1"/>
  <c r="AE101" i="59" a="1"/>
  <c r="AE101" i="59" s="1"/>
  <c r="AD101" i="59" s="1"/>
  <c r="AC101" i="59" s="1"/>
  <c r="AE9" i="31" a="1"/>
  <c r="AE9" i="31" s="1"/>
  <c r="AD9" i="31" s="1"/>
  <c r="AC9" i="31" s="1"/>
  <c r="AE18" i="33" a="1"/>
  <c r="AE18" i="33" s="1"/>
  <c r="AD18" i="33" s="1"/>
  <c r="AC18" i="33" s="1"/>
  <c r="AE80" i="50" a="1"/>
  <c r="AE80" i="50" s="1"/>
  <c r="AD80" i="50" s="1"/>
  <c r="AC80" i="50" s="1"/>
  <c r="AE31" i="34" a="1"/>
  <c r="AE31" i="34" s="1"/>
  <c r="AD31" i="34" s="1"/>
  <c r="AC31" i="34" s="1"/>
  <c r="AE90" i="58" a="1"/>
  <c r="AE90" i="58" s="1"/>
  <c r="AD90" i="58" s="1"/>
  <c r="AC90" i="58" s="1"/>
  <c r="AE77" i="30" a="1"/>
  <c r="AE77" i="30" s="1"/>
  <c r="AD77" i="30" s="1"/>
  <c r="AC77" i="30" s="1"/>
  <c r="AE24" i="47" a="1"/>
  <c r="AE24" i="47" s="1"/>
  <c r="AD24" i="47" s="1"/>
  <c r="AC24" i="47" s="1"/>
  <c r="AE120" i="53" a="1"/>
  <c r="AE120" i="53" s="1"/>
  <c r="AD120" i="53" s="1"/>
  <c r="AC120" i="53" s="1"/>
  <c r="AE71" i="55" a="1"/>
  <c r="AE71" i="55" s="1"/>
  <c r="AD71" i="55" s="1"/>
  <c r="AC71" i="55" s="1"/>
  <c r="AE42" i="54" a="1"/>
  <c r="AE42" i="54" s="1"/>
  <c r="AD42" i="54" s="1"/>
  <c r="AC42" i="54" s="1"/>
  <c r="AE63" i="40" a="1"/>
  <c r="AE63" i="40" s="1"/>
  <c r="AD63" i="40" s="1"/>
  <c r="AC63" i="40" s="1"/>
  <c r="AE11" i="56" a="1"/>
  <c r="AE11" i="56" s="1"/>
  <c r="AD11" i="56" s="1"/>
  <c r="AC11" i="56" s="1"/>
  <c r="AE79" i="30" a="1"/>
  <c r="AE79" i="30" s="1"/>
  <c r="AD79" i="30" s="1"/>
  <c r="AC79" i="30" s="1"/>
  <c r="AE94" i="36" a="1"/>
  <c r="AE94" i="36" s="1"/>
  <c r="AD94" i="36" s="1"/>
  <c r="AC94" i="36" s="1"/>
  <c r="AE90" i="36" a="1"/>
  <c r="AE90" i="36" s="1"/>
  <c r="AD90" i="36" s="1"/>
  <c r="AC90" i="36" s="1"/>
  <c r="AE61" i="30" a="1"/>
  <c r="AE61" i="30" s="1"/>
  <c r="AD61" i="30" s="1"/>
  <c r="AC61" i="30" s="1"/>
  <c r="AE103" i="47" a="1"/>
  <c r="AE103" i="47" s="1"/>
  <c r="AD103" i="47" s="1"/>
  <c r="AC103" i="47" s="1"/>
  <c r="AE118" i="59" a="1"/>
  <c r="AE118" i="59" s="1"/>
  <c r="AD118" i="59" s="1"/>
  <c r="AC118" i="59" s="1"/>
  <c r="AE30" i="44" a="1"/>
  <c r="AE30" i="44" s="1"/>
  <c r="AD30" i="44" s="1"/>
  <c r="AC30" i="44" s="1"/>
  <c r="AE82" i="53" a="1"/>
  <c r="AE82" i="53" s="1"/>
  <c r="AD82" i="53" s="1"/>
  <c r="AC82" i="53" s="1"/>
  <c r="AE125" i="32" a="1"/>
  <c r="AE125" i="32" s="1"/>
  <c r="AD125" i="32" s="1"/>
  <c r="AC125" i="32" s="1"/>
  <c r="AE10" i="56" a="1"/>
  <c r="AE10" i="56" s="1"/>
  <c r="AD10" i="56" s="1"/>
  <c r="AC10" i="56" s="1"/>
  <c r="AE121" i="45" a="1"/>
  <c r="AE121" i="45" s="1"/>
  <c r="AD121" i="45" s="1"/>
  <c r="AC121" i="45" s="1"/>
  <c r="AE78" i="36" a="1"/>
  <c r="AE78" i="36" s="1"/>
  <c r="AD78" i="36" s="1"/>
  <c r="AC78" i="36" s="1"/>
  <c r="AE110" i="56" a="1"/>
  <c r="AE110" i="56" s="1"/>
  <c r="AD110" i="56" s="1"/>
  <c r="AC110" i="56" s="1"/>
  <c r="AE122" i="30" a="1"/>
  <c r="AE122" i="30" s="1"/>
  <c r="AD122" i="30" s="1"/>
  <c r="AC122" i="30" s="1"/>
  <c r="AE127" i="58" a="1"/>
  <c r="AE127" i="58" s="1"/>
  <c r="AD127" i="58" s="1"/>
  <c r="AC127" i="58" s="1"/>
  <c r="AE96" i="46" a="1"/>
  <c r="AE96" i="46" s="1"/>
  <c r="AD96" i="46" s="1"/>
  <c r="AE102" i="51" a="1"/>
  <c r="AE102" i="51" s="1"/>
  <c r="AD102" i="51" s="1"/>
  <c r="AC102" i="51" s="1"/>
  <c r="AE126" i="56" a="1"/>
  <c r="AE126" i="56" s="1"/>
  <c r="AD126" i="56" s="1"/>
  <c r="AC126" i="56" s="1"/>
  <c r="AE42" i="58" a="1"/>
  <c r="AE42" i="58" s="1"/>
  <c r="AD42" i="58" s="1"/>
  <c r="AC42" i="58" s="1"/>
  <c r="AE42" i="52" a="1"/>
  <c r="AE42" i="52" s="1"/>
  <c r="AD42" i="52" s="1"/>
  <c r="AC42" i="52" s="1"/>
  <c r="AE54" i="55" a="1"/>
  <c r="AE54" i="55" s="1"/>
  <c r="AD54" i="55" s="1"/>
  <c r="AC54" i="55" s="1"/>
  <c r="AE40" i="55" a="1"/>
  <c r="AE40" i="55" s="1"/>
  <c r="AD40" i="55" s="1"/>
  <c r="AC40" i="55" s="1"/>
  <c r="AE29" i="32" a="1"/>
  <c r="AE29" i="32" s="1"/>
  <c r="AD29" i="32" s="1"/>
  <c r="AC29" i="32" s="1"/>
  <c r="AE112" i="58" a="1"/>
  <c r="AE112" i="58" s="1"/>
  <c r="AD112" i="58" s="1"/>
  <c r="AC112" i="58" s="1"/>
  <c r="AE34" i="43" a="1"/>
  <c r="AE34" i="43" s="1"/>
  <c r="AD34" i="43" s="1"/>
  <c r="AC34" i="43" s="1"/>
  <c r="AE37" i="51" a="1"/>
  <c r="AE37" i="51" s="1"/>
  <c r="AD37" i="51" s="1"/>
  <c r="AC37" i="51" s="1"/>
  <c r="AE2" i="59" a="1"/>
  <c r="AE2" i="59" s="1"/>
  <c r="AE93" i="12" a="1"/>
  <c r="AE93" i="12" s="1"/>
  <c r="AD93" i="12" s="1"/>
  <c r="AC93" i="12" s="1"/>
  <c r="AE50" i="57" a="1"/>
  <c r="AE50" i="57" s="1"/>
  <c r="AD50" i="57" s="1"/>
  <c r="AC50" i="57" s="1"/>
  <c r="AE117" i="33" a="1"/>
  <c r="AE117" i="33" s="1"/>
  <c r="AD117" i="33" s="1"/>
  <c r="AC117" i="33" s="1"/>
  <c r="AE88" i="37" a="1"/>
  <c r="AE88" i="37" s="1"/>
  <c r="AD88" i="37" s="1"/>
  <c r="AC88" i="37" s="1"/>
  <c r="AE2" i="51" a="1"/>
  <c r="AE2" i="51" s="1"/>
  <c r="AE7" i="53" a="1"/>
  <c r="AE7" i="53" s="1"/>
  <c r="AD7" i="53" s="1"/>
  <c r="AC7" i="53" s="1"/>
  <c r="AE61" i="36" a="1"/>
  <c r="AE61" i="36" s="1"/>
  <c r="AD61" i="36" s="1"/>
  <c r="AC61" i="36" s="1"/>
  <c r="AE34" i="55" a="1"/>
  <c r="AE34" i="55" s="1"/>
  <c r="AD34" i="55" s="1"/>
  <c r="AC34" i="55" s="1"/>
  <c r="AE128" i="36" a="1"/>
  <c r="AE128" i="36" s="1"/>
  <c r="AD128" i="36" s="1"/>
  <c r="AC128" i="36" s="1"/>
  <c r="AE55" i="53" a="1"/>
  <c r="AE55" i="53" s="1"/>
  <c r="AD55" i="53" s="1"/>
  <c r="AC55" i="53" s="1"/>
  <c r="AE66" i="55" a="1"/>
  <c r="AE66" i="55" s="1"/>
  <c r="AD66" i="55" s="1"/>
  <c r="AC66" i="55" s="1"/>
  <c r="AE80" i="44" a="1"/>
  <c r="AE80" i="44" s="1"/>
  <c r="AD80" i="44" s="1"/>
  <c r="AC80" i="44" s="1"/>
  <c r="AE101" i="53" a="1"/>
  <c r="AE101" i="53" s="1"/>
  <c r="AD101" i="53" s="1"/>
  <c r="AC101" i="53" s="1"/>
  <c r="AE89" i="31" a="1"/>
  <c r="AE89" i="31" s="1"/>
  <c r="AD89" i="31" s="1"/>
  <c r="AC89" i="31" s="1"/>
  <c r="AE90" i="50" a="1"/>
  <c r="AE90" i="50" s="1"/>
  <c r="AD90" i="50" s="1"/>
  <c r="AC90" i="50" s="1"/>
  <c r="AE58" i="38" a="1"/>
  <c r="AE58" i="38" s="1"/>
  <c r="AD58" i="38" s="1"/>
  <c r="AC58" i="38" s="1"/>
  <c r="AE45" i="52" a="1"/>
  <c r="AE45" i="52" s="1"/>
  <c r="AD45" i="52" s="1"/>
  <c r="AC45" i="52" s="1"/>
  <c r="AE93" i="36" a="1"/>
  <c r="AE93" i="36" s="1"/>
  <c r="AD93" i="36" s="1"/>
  <c r="AC93" i="36" s="1"/>
  <c r="AE56" i="33" a="1"/>
  <c r="AE56" i="33" s="1"/>
  <c r="AD56" i="33" s="1"/>
  <c r="AC56" i="33" s="1"/>
  <c r="AE114" i="35" a="1"/>
  <c r="AE114" i="35" s="1"/>
  <c r="AD114" i="35" s="1"/>
  <c r="AC114" i="35" s="1"/>
  <c r="AE119" i="47" a="1"/>
  <c r="AE119" i="47" s="1"/>
  <c r="AD119" i="47" s="1"/>
  <c r="AC119" i="47" s="1"/>
  <c r="AE7" i="59" a="1"/>
  <c r="AE7" i="59" s="1"/>
  <c r="AD7" i="59" s="1"/>
  <c r="AC7" i="59" s="1"/>
  <c r="AE122" i="52" a="1"/>
  <c r="AE122" i="52" s="1"/>
  <c r="AD122" i="52" s="1"/>
  <c r="AC122" i="52" s="1"/>
  <c r="AE3" i="57" a="1"/>
  <c r="AE3" i="57" s="1"/>
  <c r="AD3" i="57" s="1"/>
  <c r="AC3" i="57" s="1"/>
  <c r="AE7" i="49" a="1"/>
  <c r="AE7" i="49" s="1"/>
  <c r="AD7" i="49" s="1"/>
  <c r="AC7" i="49" s="1"/>
  <c r="AE96" i="52" a="1"/>
  <c r="AE96" i="52" s="1"/>
  <c r="AD96" i="52" s="1"/>
  <c r="AC96" i="52" s="1"/>
  <c r="AE101" i="51" a="1"/>
  <c r="AE101" i="51" s="1"/>
  <c r="AD101" i="51" s="1"/>
  <c r="AC101" i="51" s="1"/>
  <c r="AE10" i="36" a="1"/>
  <c r="AE10" i="36" s="1"/>
  <c r="AD10" i="36" s="1"/>
  <c r="AC10" i="36" s="1"/>
  <c r="AE125" i="36" a="1"/>
  <c r="AE125" i="36" s="1"/>
  <c r="AD125" i="36" s="1"/>
  <c r="AC125" i="36" s="1"/>
  <c r="AE45" i="50" a="1"/>
  <c r="AE45" i="50" s="1"/>
  <c r="AD45" i="50" s="1"/>
  <c r="AC45" i="50" s="1"/>
  <c r="AE58" i="32" a="1"/>
  <c r="AE58" i="32" s="1"/>
  <c r="AD58" i="32" s="1"/>
  <c r="AC58" i="32" s="1"/>
  <c r="AE93" i="58" a="1"/>
  <c r="AE93" i="58" s="1"/>
  <c r="AD93" i="58" s="1"/>
  <c r="AC93" i="58" s="1"/>
  <c r="AE127" i="44" a="1"/>
  <c r="AE127" i="44" s="1"/>
  <c r="AD127" i="44" s="1"/>
  <c r="AC127" i="44" s="1"/>
  <c r="AE109" i="36" a="1"/>
  <c r="AE109" i="36" s="1"/>
  <c r="AD109" i="36" s="1"/>
  <c r="AC109" i="36" s="1"/>
  <c r="AE117" i="37" a="1"/>
  <c r="AE117" i="37" s="1"/>
  <c r="AD117" i="37" s="1"/>
  <c r="AC117" i="37" s="1"/>
  <c r="AE55" i="35" a="1"/>
  <c r="AE55" i="35" s="1"/>
  <c r="AD55" i="35" s="1"/>
  <c r="AC55" i="35" s="1"/>
  <c r="AE87" i="53" a="1"/>
  <c r="AE87" i="53" s="1"/>
  <c r="AD87" i="53" s="1"/>
  <c r="AC87" i="53" s="1"/>
  <c r="AE17" i="30" a="1"/>
  <c r="AE17" i="30" s="1"/>
  <c r="AD17" i="30" s="1"/>
  <c r="AC17" i="30" s="1"/>
  <c r="AE127" i="54" a="1"/>
  <c r="AE127" i="54" s="1"/>
  <c r="AD127" i="54" s="1"/>
  <c r="AC127" i="54" s="1"/>
  <c r="AE65" i="42" a="1"/>
  <c r="AE65" i="42" s="1"/>
  <c r="AD65" i="42" s="1"/>
  <c r="AC65" i="42" s="1"/>
  <c r="AE21" i="51" a="1"/>
  <c r="AE21" i="51" s="1"/>
  <c r="AD21" i="51" s="1"/>
  <c r="AC21" i="51" s="1"/>
  <c r="AE101" i="37" a="1"/>
  <c r="AE101" i="37" s="1"/>
  <c r="AD101" i="37" s="1"/>
  <c r="AC101" i="37" s="1"/>
  <c r="AE21" i="45" a="1"/>
  <c r="AE21" i="45" s="1"/>
  <c r="AD21" i="45" s="1"/>
  <c r="AC21" i="45" s="1"/>
  <c r="AE22" i="37" a="1"/>
  <c r="AE22" i="37" s="1"/>
  <c r="AD22" i="37" s="1"/>
  <c r="AC22" i="37" s="1"/>
  <c r="AE65" i="40" a="1"/>
  <c r="AE65" i="40" s="1"/>
  <c r="AD65" i="40" s="1"/>
  <c r="AC65" i="40" s="1"/>
  <c r="AE106" i="54" a="1"/>
  <c r="AE106" i="54" s="1"/>
  <c r="AD106" i="54" s="1"/>
  <c r="AC106" i="54" s="1"/>
  <c r="AE8" i="37" a="1"/>
  <c r="AE8" i="37" s="1"/>
  <c r="AD8" i="37" s="1"/>
  <c r="AC8" i="37" s="1"/>
  <c r="AE93" i="52" a="1"/>
  <c r="AE93" i="52" s="1"/>
  <c r="AD93" i="52" s="1"/>
  <c r="AC93" i="52" s="1"/>
  <c r="AE97" i="34" a="1"/>
  <c r="AE97" i="34" s="1"/>
  <c r="AD97" i="34" s="1"/>
  <c r="AC97" i="34" s="1"/>
  <c r="AE42" i="36" a="1"/>
  <c r="AE42" i="36" s="1"/>
  <c r="AD42" i="36" s="1"/>
  <c r="AC42" i="36" s="1"/>
  <c r="AE31" i="54" a="1"/>
  <c r="AE31" i="54" s="1"/>
  <c r="AD31" i="54" s="1"/>
  <c r="AC31" i="54" s="1"/>
  <c r="AE33" i="48" a="1"/>
  <c r="AE33" i="48" s="1"/>
  <c r="AD33" i="48" s="1"/>
  <c r="AC33" i="48" s="1"/>
  <c r="AE34" i="49" a="1"/>
  <c r="AE34" i="49" s="1"/>
  <c r="AD34" i="49" s="1"/>
  <c r="AC34" i="49" s="1"/>
  <c r="AE53" i="55" a="1"/>
  <c r="AE53" i="55" s="1"/>
  <c r="AD53" i="55" s="1"/>
  <c r="AC53" i="55" s="1"/>
  <c r="AE117" i="57" a="1"/>
  <c r="AE117" i="57" s="1"/>
  <c r="AD117" i="57" s="1"/>
  <c r="AC117" i="57" s="1"/>
  <c r="AE98" i="28" a="1"/>
  <c r="AE98" i="28" s="1"/>
  <c r="AD98" i="28" s="1"/>
  <c r="AC98" i="28" s="1"/>
  <c r="AE57" i="51" a="1"/>
  <c r="AE57" i="51" s="1"/>
  <c r="AD57" i="51" s="1"/>
  <c r="AC57" i="51" s="1"/>
  <c r="AE128" i="50" a="1"/>
  <c r="AE128" i="50" s="1"/>
  <c r="AD128" i="50" s="1"/>
  <c r="AC128" i="50" s="1"/>
  <c r="AE11" i="34" a="1"/>
  <c r="AE11" i="34" s="1"/>
  <c r="AD11" i="34" s="1"/>
  <c r="AC11" i="34" s="1"/>
  <c r="AE46" i="44" a="1"/>
  <c r="AE46" i="44" s="1"/>
  <c r="AD46" i="44" s="1"/>
  <c r="AC46" i="44" s="1"/>
  <c r="AE78" i="50" a="1"/>
  <c r="AE78" i="50" s="1"/>
  <c r="AD78" i="50" s="1"/>
  <c r="AC78" i="50" s="1"/>
  <c r="AE118" i="35" a="1"/>
  <c r="AE118" i="35" s="1"/>
  <c r="AD118" i="35" s="1"/>
  <c r="AC118" i="35" s="1"/>
  <c r="AE18" i="35" a="1"/>
  <c r="AE18" i="35" s="1"/>
  <c r="AD18" i="35" s="1"/>
  <c r="AC18" i="35" s="1"/>
  <c r="AE68" i="28" a="1"/>
  <c r="AE68" i="28" s="1"/>
  <c r="AD68" i="28" s="1"/>
  <c r="AC68" i="28" s="1"/>
  <c r="AE70" i="57" a="1"/>
  <c r="AE70" i="57" s="1"/>
  <c r="AD70" i="57" s="1"/>
  <c r="AC70" i="57" s="1"/>
  <c r="AE123" i="52" a="1"/>
  <c r="AE123" i="52" s="1"/>
  <c r="AD123" i="52" s="1"/>
  <c r="AC123" i="52" s="1"/>
  <c r="AE59" i="44" a="1"/>
  <c r="AE59" i="44" s="1"/>
  <c r="AD59" i="44" s="1"/>
  <c r="AC59" i="44" s="1"/>
  <c r="AE51" i="53" a="1"/>
  <c r="AE51" i="53" s="1"/>
  <c r="AD51" i="53" s="1"/>
  <c r="AC51" i="53" s="1"/>
  <c r="AE43" i="36" a="1"/>
  <c r="AE43" i="36" s="1"/>
  <c r="AD43" i="36" s="1"/>
  <c r="AC43" i="36" s="1"/>
  <c r="AE107" i="44" a="1"/>
  <c r="AE107" i="44" s="1"/>
  <c r="AD107" i="44" s="1"/>
  <c r="AC107" i="44" s="1"/>
  <c r="AE99" i="59" a="1"/>
  <c r="AE99" i="59" s="1"/>
  <c r="AD99" i="59" s="1"/>
  <c r="AC99" i="59" s="1"/>
  <c r="AE27" i="58" a="1"/>
  <c r="AE27" i="58" s="1"/>
  <c r="AD27" i="58" s="1"/>
  <c r="AC27" i="58" s="1"/>
  <c r="AE91" i="58" a="1"/>
  <c r="AE91" i="58" s="1"/>
  <c r="AD91" i="58" s="1"/>
  <c r="AC91" i="58" s="1"/>
  <c r="AE19" i="53" a="1"/>
  <c r="AE19" i="53" s="1"/>
  <c r="AD19" i="53" s="1"/>
  <c r="AC19" i="53" s="1"/>
  <c r="AE56" i="59" a="1"/>
  <c r="AE56" i="59" s="1"/>
  <c r="AD56" i="59" s="1"/>
  <c r="AC56" i="59" s="1"/>
  <c r="AE104" i="28" a="1"/>
  <c r="AE104" i="28" s="1"/>
  <c r="AD104" i="28" s="1"/>
  <c r="AC104" i="28" s="1"/>
  <c r="AE13" i="32" a="1"/>
  <c r="AE13" i="32" s="1"/>
  <c r="AD13" i="32" s="1"/>
  <c r="AC13" i="32" s="1"/>
  <c r="AE25" i="31" a="1"/>
  <c r="AE25" i="31" s="1"/>
  <c r="AD25" i="31" s="1"/>
  <c r="AC25" i="31" s="1"/>
  <c r="AE37" i="35" a="1"/>
  <c r="AE37" i="35" s="1"/>
  <c r="AD37" i="35" s="1"/>
  <c r="AC37" i="35" s="1"/>
  <c r="AE34" i="53" a="1"/>
  <c r="AE34" i="53" s="1"/>
  <c r="AD34" i="53" s="1"/>
  <c r="AC34" i="53" s="1"/>
  <c r="AE10" i="48" a="1"/>
  <c r="AE10" i="48" s="1"/>
  <c r="AD10" i="48" s="1"/>
  <c r="AC10" i="48" s="1"/>
  <c r="AE57" i="53" a="1"/>
  <c r="AE57" i="53" s="1"/>
  <c r="AD57" i="53" s="1"/>
  <c r="AC57" i="53" s="1"/>
  <c r="AE75" i="12" a="1"/>
  <c r="AE75" i="12" s="1"/>
  <c r="AD75" i="12" s="1"/>
  <c r="AC75" i="12" s="1"/>
  <c r="AE57" i="35" a="1"/>
  <c r="AE57" i="35" s="1"/>
  <c r="AD57" i="35" s="1"/>
  <c r="AC57" i="35" s="1"/>
  <c r="AE16" i="30" a="1"/>
  <c r="AE16" i="30" s="1"/>
  <c r="AD16" i="30" s="1"/>
  <c r="AC16" i="30" s="1"/>
  <c r="AE102" i="35" a="1"/>
  <c r="AE102" i="35" s="1"/>
  <c r="AD102" i="35" s="1"/>
  <c r="AC102" i="35" s="1"/>
  <c r="AE53" i="28" a="1"/>
  <c r="AE53" i="28" s="1"/>
  <c r="AD53" i="28" s="1"/>
  <c r="AC53" i="28" s="1"/>
  <c r="AE112" i="32" a="1"/>
  <c r="AE112" i="32" s="1"/>
  <c r="AD112" i="32" s="1"/>
  <c r="AC112" i="32" s="1"/>
  <c r="AE30" i="34" a="1"/>
  <c r="AE30" i="34" s="1"/>
  <c r="AD30" i="34" s="1"/>
  <c r="AC30" i="34" s="1"/>
  <c r="AE63" i="50" a="1"/>
  <c r="AE63" i="50" s="1"/>
  <c r="AD63" i="50" s="1"/>
  <c r="AC63" i="50" s="1"/>
  <c r="AE11" i="46" a="1"/>
  <c r="AE11" i="46" s="1"/>
  <c r="AD11" i="46" s="1"/>
  <c r="AE57" i="47" a="1"/>
  <c r="AE57" i="47" s="1"/>
  <c r="AD57" i="47" s="1"/>
  <c r="AC57" i="47" s="1"/>
  <c r="AE33" i="34" a="1"/>
  <c r="AE33" i="34" s="1"/>
  <c r="AD33" i="34" s="1"/>
  <c r="AC33" i="34" s="1"/>
  <c r="AE6" i="53" a="1"/>
  <c r="AE6" i="53" s="1"/>
  <c r="AD6" i="53" s="1"/>
  <c r="AC6" i="53" s="1"/>
  <c r="AE123" i="34" a="1"/>
  <c r="AE123" i="34" s="1"/>
  <c r="AD123" i="34" s="1"/>
  <c r="AC123" i="34" s="1"/>
  <c r="AE115" i="37" a="1"/>
  <c r="AE115" i="37" s="1"/>
  <c r="AD115" i="37" s="1"/>
  <c r="AC115" i="37" s="1"/>
  <c r="AE107" i="36" a="1"/>
  <c r="AE107" i="36" s="1"/>
  <c r="AD107" i="36" s="1"/>
  <c r="AC107" i="36" s="1"/>
  <c r="AE99" i="31" a="1"/>
  <c r="AE99" i="31" s="1"/>
  <c r="AD99" i="31" s="1"/>
  <c r="AC99" i="31" s="1"/>
  <c r="AE35" i="55" a="1"/>
  <c r="AE35" i="55" s="1"/>
  <c r="AD35" i="55" s="1"/>
  <c r="AC35" i="55" s="1"/>
  <c r="AE83" i="47" a="1"/>
  <c r="AE83" i="47" s="1"/>
  <c r="AD83" i="47" s="1"/>
  <c r="AC83" i="47" s="1"/>
  <c r="AE126" i="34" a="1"/>
  <c r="AE126" i="34" s="1"/>
  <c r="AD126" i="34" s="1"/>
  <c r="AC126" i="34" s="1"/>
  <c r="AE74" i="50" a="1"/>
  <c r="AE74" i="50" s="1"/>
  <c r="AD74" i="50" s="1"/>
  <c r="AC74" i="50" s="1"/>
  <c r="AE18" i="41" a="1"/>
  <c r="AE18" i="41" s="1"/>
  <c r="AD18" i="41" s="1"/>
  <c r="AC18" i="41" s="1"/>
  <c r="AE117" i="55" a="1"/>
  <c r="AE117" i="55" s="1"/>
  <c r="AD117" i="55" s="1"/>
  <c r="AC117" i="55" s="1"/>
  <c r="AE98" i="51" a="1"/>
  <c r="AE98" i="51" s="1"/>
  <c r="AD98" i="51" s="1"/>
  <c r="AC98" i="51" s="1"/>
  <c r="AE9" i="53" a="1"/>
  <c r="AE9" i="53" s="1"/>
  <c r="AD9" i="53" s="1"/>
  <c r="AC9" i="53" s="1"/>
  <c r="AE58" i="56" a="1"/>
  <c r="AE58" i="56" s="1"/>
  <c r="AD58" i="56" s="1"/>
  <c r="AC58" i="56" s="1"/>
  <c r="AE71" i="57" a="1"/>
  <c r="AE71" i="57" s="1"/>
  <c r="AD71" i="57" s="1"/>
  <c r="AC71" i="57" s="1"/>
  <c r="AE65" i="56" a="1"/>
  <c r="AE65" i="56" s="1"/>
  <c r="AD65" i="56" s="1"/>
  <c r="AC65" i="56" s="1"/>
  <c r="AE34" i="59" a="1"/>
  <c r="AE34" i="59" s="1"/>
  <c r="AD34" i="59" s="1"/>
  <c r="AC34" i="59" s="1"/>
  <c r="AE85" i="53" a="1"/>
  <c r="AE85" i="53" s="1"/>
  <c r="AD85" i="53" s="1"/>
  <c r="AC85" i="53" s="1"/>
  <c r="AE120" i="37" a="1"/>
  <c r="AE120" i="37" s="1"/>
  <c r="AD120" i="37" s="1"/>
  <c r="AC120" i="37" s="1"/>
  <c r="AE87" i="57" a="1"/>
  <c r="AE87" i="57" s="1"/>
  <c r="AD87" i="57" s="1"/>
  <c r="AC87" i="57" s="1"/>
  <c r="AE29" i="58" a="1"/>
  <c r="AE29" i="58" s="1"/>
  <c r="AD29" i="58" s="1"/>
  <c r="AC29" i="58" s="1"/>
  <c r="AE118" i="33" a="1"/>
  <c r="AE118" i="33" s="1"/>
  <c r="AD118" i="33" s="1"/>
  <c r="AC118" i="33" s="1"/>
  <c r="AE78" i="12" a="1"/>
  <c r="AE78" i="12" s="1"/>
  <c r="AD78" i="12" s="1"/>
  <c r="AC78" i="12" s="1"/>
  <c r="AE16" i="54" a="1"/>
  <c r="AE16" i="54" s="1"/>
  <c r="AD16" i="54" s="1"/>
  <c r="AC16" i="54" s="1"/>
  <c r="AE63" i="48" a="1"/>
  <c r="AE63" i="48" s="1"/>
  <c r="AD63" i="48" s="1"/>
  <c r="AC63" i="48" s="1"/>
  <c r="AE46" i="56" a="1"/>
  <c r="AE46" i="56" s="1"/>
  <c r="AD46" i="56" s="1"/>
  <c r="AC46" i="56" s="1"/>
  <c r="AE48" i="56" a="1"/>
  <c r="AE48" i="56" s="1"/>
  <c r="AD48" i="56" s="1"/>
  <c r="AC48" i="56" s="1"/>
  <c r="AE22" i="51" a="1"/>
  <c r="AE22" i="51" s="1"/>
  <c r="AD22" i="51" s="1"/>
  <c r="AC22" i="51" s="1"/>
  <c r="AE47" i="34" a="1"/>
  <c r="AE47" i="34" s="1"/>
  <c r="AD47" i="34" s="1"/>
  <c r="AC47" i="34" s="1"/>
  <c r="AE113" i="34" a="1"/>
  <c r="AE113" i="34" s="1"/>
  <c r="AD113" i="34" s="1"/>
  <c r="AC113" i="34" s="1"/>
  <c r="AE125" i="34" a="1"/>
  <c r="AE125" i="34" s="1"/>
  <c r="AD125" i="34" s="1"/>
  <c r="AC125" i="34" s="1"/>
  <c r="AE110" i="36" a="1"/>
  <c r="AE110" i="36" s="1"/>
  <c r="AD110" i="36" s="1"/>
  <c r="AC110" i="36" s="1"/>
  <c r="AE123" i="58" a="1"/>
  <c r="AE123" i="58" s="1"/>
  <c r="AD123" i="58" s="1"/>
  <c r="AC123" i="58" s="1"/>
  <c r="AE43" i="54" a="1"/>
  <c r="AE43" i="54" s="1"/>
  <c r="AD43" i="54" s="1"/>
  <c r="AC43" i="54" s="1"/>
  <c r="AE99" i="47" a="1"/>
  <c r="AE99" i="47" s="1"/>
  <c r="AD99" i="47" s="1"/>
  <c r="AC99" i="47" s="1"/>
  <c r="AE99" i="53" a="1"/>
  <c r="AE99" i="53" s="1"/>
  <c r="AD99" i="53" s="1"/>
  <c r="AC99" i="53" s="1"/>
  <c r="AE91" i="32" a="1"/>
  <c r="AE91" i="32" s="1"/>
  <c r="AD91" i="32" s="1"/>
  <c r="AC91" i="32" s="1"/>
  <c r="AE83" i="59" a="1"/>
  <c r="AE83" i="59" s="1"/>
  <c r="AD83" i="59" s="1"/>
  <c r="AC83" i="59" s="1"/>
  <c r="AE117" i="31" a="1"/>
  <c r="AE117" i="31" s="1"/>
  <c r="AD117" i="31" s="1"/>
  <c r="AC117" i="31" s="1"/>
  <c r="AE9" i="28" a="1"/>
  <c r="AE9" i="28" s="1"/>
  <c r="AD9" i="28" s="1"/>
  <c r="AC9" i="28" s="1"/>
  <c r="AE5" i="45" a="1"/>
  <c r="AE5" i="45" s="1"/>
  <c r="AD5" i="45" s="1"/>
  <c r="AC5" i="45" s="1"/>
  <c r="AE128" i="58" a="1"/>
  <c r="AE128" i="58" s="1"/>
  <c r="AD128" i="58" s="1"/>
  <c r="AC128" i="58" s="1"/>
  <c r="AE122" i="38" a="1"/>
  <c r="AE122" i="38" s="1"/>
  <c r="AD122" i="38" s="1"/>
  <c r="AC122" i="38" s="1"/>
  <c r="AE39" i="59" a="1"/>
  <c r="AE39" i="59" s="1"/>
  <c r="AD39" i="59" s="1"/>
  <c r="AC39" i="59" s="1"/>
  <c r="AE74" i="52" a="1"/>
  <c r="AE74" i="52" s="1"/>
  <c r="AD74" i="52" s="1"/>
  <c r="AC74" i="52" s="1"/>
  <c r="AE64" i="44" a="1"/>
  <c r="AE64" i="44" s="1"/>
  <c r="AD64" i="44" s="1"/>
  <c r="AC64" i="44" s="1"/>
  <c r="AE120" i="33" a="1"/>
  <c r="AE120" i="33" s="1"/>
  <c r="AD120" i="33" s="1"/>
  <c r="AC120" i="33" s="1"/>
  <c r="AE8" i="28" a="1"/>
  <c r="AE8" i="28" s="1"/>
  <c r="AD8" i="28" s="1"/>
  <c r="AC8" i="28" s="1"/>
  <c r="AE22" i="45" a="1"/>
  <c r="AE22" i="45" s="1"/>
  <c r="AD22" i="45" s="1"/>
  <c r="AC22" i="45" s="1"/>
  <c r="AE22" i="55" a="1"/>
  <c r="AE22" i="55" s="1"/>
  <c r="AD22" i="55" s="1"/>
  <c r="AC22" i="55" s="1"/>
  <c r="AE3" i="43" a="1"/>
  <c r="AE3" i="43" s="1"/>
  <c r="AD3" i="43" s="1"/>
  <c r="AC3" i="43" s="1"/>
  <c r="AE16" i="36" a="1"/>
  <c r="AE16" i="36" s="1"/>
  <c r="AD16" i="36" s="1"/>
  <c r="AC16" i="36" s="1"/>
  <c r="AE3" i="53" a="1"/>
  <c r="AE3" i="53" s="1"/>
  <c r="AD3" i="53" s="1"/>
  <c r="AC3" i="53" s="1"/>
  <c r="AE90" i="46" a="1"/>
  <c r="AE90" i="46" s="1"/>
  <c r="AD90" i="46" s="1"/>
  <c r="AE110" i="58" a="1"/>
  <c r="AE110" i="58" s="1"/>
  <c r="AD110" i="58" s="1"/>
  <c r="AC110" i="58" s="1"/>
  <c r="AE66" i="35" a="1"/>
  <c r="AE66" i="35" s="1"/>
  <c r="AD66" i="35" s="1"/>
  <c r="AC66" i="35" s="1"/>
  <c r="AE17" i="40" a="1"/>
  <c r="AE17" i="40" s="1"/>
  <c r="AD17" i="40" s="1"/>
  <c r="AC17" i="40" s="1"/>
  <c r="AE30" i="58" a="1"/>
  <c r="AE30" i="58" s="1"/>
  <c r="AD30" i="58" s="1"/>
  <c r="AC30" i="58" s="1"/>
  <c r="AE8" i="57" a="1"/>
  <c r="AE8" i="57" s="1"/>
  <c r="AD8" i="57" s="1"/>
  <c r="AC8" i="57" s="1"/>
  <c r="AE7" i="33" a="1"/>
  <c r="AE7" i="33" s="1"/>
  <c r="AD7" i="33" s="1"/>
  <c r="AC7" i="33" s="1"/>
  <c r="AE38" i="37" a="1"/>
  <c r="AE38" i="37" s="1"/>
  <c r="AD38" i="37" s="1"/>
  <c r="AC38" i="37" s="1"/>
  <c r="AE59" i="36" a="1"/>
  <c r="AE59" i="36" s="1"/>
  <c r="AD59" i="36" s="1"/>
  <c r="AC59" i="36" s="1"/>
  <c r="AE59" i="56" a="1"/>
  <c r="AE59" i="56" s="1"/>
  <c r="AD59" i="56" s="1"/>
  <c r="AC59" i="56" s="1"/>
  <c r="AE51" i="57" a="1"/>
  <c r="AE51" i="57" s="1"/>
  <c r="AD51" i="57" s="1"/>
  <c r="AC51" i="57" s="1"/>
  <c r="AE43" i="44" a="1"/>
  <c r="AE43" i="44" s="1"/>
  <c r="AD43" i="44" s="1"/>
  <c r="AC43" i="44" s="1"/>
  <c r="AE35" i="33" a="1"/>
  <c r="AE35" i="33" s="1"/>
  <c r="AD35" i="33" s="1"/>
  <c r="AC35" i="33" s="1"/>
  <c r="AE27" i="52" a="1"/>
  <c r="AE27" i="52" s="1"/>
  <c r="AD27" i="52" s="1"/>
  <c r="AC27" i="52" s="1"/>
  <c r="AE91" i="30" a="1"/>
  <c r="AE91" i="30" s="1"/>
  <c r="AD91" i="30" s="1"/>
  <c r="AC91" i="30" s="1"/>
  <c r="AE19" i="35" a="1"/>
  <c r="AE19" i="35" s="1"/>
  <c r="AD19" i="35" s="1"/>
  <c r="AC19" i="35" s="1"/>
  <c r="AE96" i="36" a="1"/>
  <c r="AE96" i="36" s="1"/>
  <c r="AD96" i="36" s="1"/>
  <c r="AC96" i="36" s="1"/>
  <c r="AE93" i="56" a="1"/>
  <c r="AE93" i="56" s="1"/>
  <c r="AD93" i="56" s="1"/>
  <c r="AC93" i="56" s="1"/>
  <c r="AE105" i="33" a="1"/>
  <c r="AE105" i="33" s="1"/>
  <c r="AD105" i="33" s="1"/>
  <c r="AC105" i="33" s="1"/>
  <c r="AE120" i="43" a="1"/>
  <c r="AE120" i="43" s="1"/>
  <c r="AD120" i="43" s="1"/>
  <c r="AC120" i="43" s="1"/>
  <c r="AE50" i="41" a="1"/>
  <c r="AE50" i="41" s="1"/>
  <c r="AD50" i="41" s="1"/>
  <c r="AC50" i="41" s="1"/>
  <c r="AE13" i="44" a="1"/>
  <c r="AE13" i="44" s="1"/>
  <c r="AD13" i="44" s="1"/>
  <c r="AC13" i="44" s="1"/>
  <c r="AE74" i="58" a="1"/>
  <c r="AE74" i="58" s="1"/>
  <c r="AD74" i="58" s="1"/>
  <c r="AC74" i="58" s="1"/>
  <c r="AE90" i="56" a="1"/>
  <c r="AE90" i="56" s="1"/>
  <c r="AD90" i="56" s="1"/>
  <c r="AC90" i="56" s="1"/>
  <c r="AE72" i="57" a="1"/>
  <c r="AE72" i="57" s="1"/>
  <c r="AD72" i="57" s="1"/>
  <c r="AC72" i="57" s="1"/>
  <c r="AE50" i="47" a="1"/>
  <c r="AE50" i="47" s="1"/>
  <c r="AD50" i="47" s="1"/>
  <c r="AC50" i="47" s="1"/>
  <c r="AE96" i="32" a="1"/>
  <c r="AE96" i="32" s="1"/>
  <c r="AD96" i="32" s="1"/>
  <c r="AC96" i="32" s="1"/>
  <c r="AE30" i="48" a="1"/>
  <c r="AE30" i="48" s="1"/>
  <c r="AD30" i="48" s="1"/>
  <c r="AC30" i="48" s="1"/>
  <c r="AE11" i="50" a="1"/>
  <c r="AE11" i="50" s="1"/>
  <c r="AD11" i="50" s="1"/>
  <c r="AC11" i="50" s="1"/>
  <c r="AE105" i="49" a="1"/>
  <c r="AE105" i="49" s="1"/>
  <c r="AD105" i="49" s="1"/>
  <c r="AC105" i="49" s="1"/>
  <c r="AE65" i="32" a="1"/>
  <c r="AE65" i="32" s="1"/>
  <c r="AD65" i="32" s="1"/>
  <c r="AC65" i="32" s="1"/>
  <c r="AE97" i="36" a="1"/>
  <c r="AE97" i="36" s="1"/>
  <c r="AD97" i="36" s="1"/>
  <c r="AC97" i="36" s="1"/>
  <c r="AE113" i="44" a="1"/>
  <c r="AE113" i="44" s="1"/>
  <c r="AD113" i="44" s="1"/>
  <c r="AC113" i="44" s="1"/>
  <c r="AE6" i="28" a="1"/>
  <c r="AE6" i="28" s="1"/>
  <c r="AD6" i="28" s="1"/>
  <c r="AC6" i="28" s="1"/>
  <c r="AE123" i="54" a="1"/>
  <c r="AE123" i="54" s="1"/>
  <c r="AD123" i="54" s="1"/>
  <c r="AC123" i="54" s="1"/>
  <c r="AE115" i="45" a="1"/>
  <c r="AE115" i="45" s="1"/>
  <c r="AD115" i="45" s="1"/>
  <c r="AC115" i="45" s="1"/>
  <c r="AE27" i="34" a="1"/>
  <c r="AE27" i="34" s="1"/>
  <c r="AD27" i="34" s="1"/>
  <c r="AC27" i="34" s="1"/>
  <c r="AE27" i="38" a="1"/>
  <c r="AE27" i="38" s="1"/>
  <c r="AD27" i="38" s="1"/>
  <c r="AC27" i="38" s="1"/>
  <c r="AE83" i="28" a="1"/>
  <c r="AE83" i="28" s="1"/>
  <c r="AD83" i="28" s="1"/>
  <c r="AC83" i="28" s="1"/>
  <c r="AE19" i="45" a="1"/>
  <c r="AE19" i="45" s="1"/>
  <c r="AD19" i="45" s="1"/>
  <c r="AC19" i="45" s="1"/>
  <c r="AE101" i="31" a="1"/>
  <c r="AE101" i="31" s="1"/>
  <c r="AD101" i="31" s="1"/>
  <c r="AC101" i="31" s="1"/>
  <c r="AE103" i="28" a="1"/>
  <c r="AE103" i="28" s="1"/>
  <c r="AD103" i="28" s="1"/>
  <c r="AC103" i="28" s="1"/>
  <c r="AE66" i="41" a="1"/>
  <c r="AE66" i="41" s="1"/>
  <c r="AD66" i="41" s="1"/>
  <c r="AC66" i="41" s="1"/>
  <c r="AE129" i="36" a="1"/>
  <c r="AE129" i="36" s="1"/>
  <c r="AD129" i="36" s="1"/>
  <c r="AC129" i="36" s="1"/>
  <c r="AE24" i="55" a="1"/>
  <c r="AE24" i="55" s="1"/>
  <c r="AD24" i="55" s="1"/>
  <c r="AC24" i="55" s="1"/>
  <c r="AE23" i="37" a="1"/>
  <c r="AE23" i="37" s="1"/>
  <c r="AD23" i="37" s="1"/>
  <c r="AC23" i="37" s="1"/>
  <c r="AE18" i="57" a="1"/>
  <c r="AE18" i="57" s="1"/>
  <c r="AD18" i="57" s="1"/>
  <c r="AC18" i="57" s="1"/>
  <c r="AE95" i="34" a="1"/>
  <c r="AE95" i="34" s="1"/>
  <c r="AD95" i="34" s="1"/>
  <c r="AC95" i="34" s="1"/>
  <c r="AE68" i="33" a="1"/>
  <c r="AE68" i="33" s="1"/>
  <c r="AD68" i="33" s="1"/>
  <c r="AC68" i="33" s="1"/>
  <c r="AE42" i="38" a="1"/>
  <c r="AE42" i="38" s="1"/>
  <c r="AD42" i="38" s="1"/>
  <c r="AC42" i="38" s="1"/>
  <c r="AE106" i="30" a="1"/>
  <c r="AE106" i="30" s="1"/>
  <c r="AD106" i="30" s="1"/>
  <c r="AC106" i="30" s="1"/>
  <c r="AE120" i="49" a="1"/>
  <c r="AE120" i="49" s="1"/>
  <c r="AD120" i="49" s="1"/>
  <c r="AC120" i="49" s="1"/>
  <c r="AE64" i="46" a="1"/>
  <c r="AE64" i="46" s="1"/>
  <c r="AD64" i="46" s="1"/>
  <c r="AE46" i="50" a="1"/>
  <c r="AE46" i="50" s="1"/>
  <c r="AD46" i="50" s="1"/>
  <c r="AC46" i="50" s="1"/>
  <c r="AE14" i="58" a="1"/>
  <c r="AE14" i="58" s="1"/>
  <c r="AD14" i="58" s="1"/>
  <c r="AC14" i="58" s="1"/>
  <c r="AE119" i="35" a="1"/>
  <c r="AE119" i="35" s="1"/>
  <c r="AD119" i="35" s="1"/>
  <c r="AC119" i="35" s="1"/>
  <c r="AE104" i="37" a="1"/>
  <c r="AE104" i="37" s="1"/>
  <c r="AD104" i="37" s="1"/>
  <c r="AC104" i="37" s="1"/>
  <c r="AE42" i="30" a="1"/>
  <c r="AE42" i="30" s="1"/>
  <c r="AD42" i="30" s="1"/>
  <c r="AC42" i="30" s="1"/>
  <c r="AE5" i="35" a="1"/>
  <c r="AE5" i="35" s="1"/>
  <c r="AD5" i="35" s="1"/>
  <c r="AC5" i="35" s="1"/>
  <c r="AE15" i="46" a="1"/>
  <c r="AE15" i="46" s="1"/>
  <c r="AD15" i="46" s="1"/>
  <c r="AE104" i="53" a="1"/>
  <c r="AE104" i="53" s="1"/>
  <c r="AD104" i="53" s="1"/>
  <c r="AC104" i="53" s="1"/>
  <c r="AE14" i="56" a="1"/>
  <c r="AE14" i="56" s="1"/>
  <c r="AD14" i="56" s="1"/>
  <c r="AC14" i="56" s="1"/>
  <c r="AE70" i="35" a="1"/>
  <c r="AE70" i="35" s="1"/>
  <c r="AD70" i="35" s="1"/>
  <c r="AC70" i="35" s="1"/>
  <c r="AE70" i="47" a="1"/>
  <c r="AE70" i="47" s="1"/>
  <c r="AD70" i="47" s="1"/>
  <c r="AC70" i="47" s="1"/>
  <c r="AE115" i="53" a="1"/>
  <c r="AE115" i="53" s="1"/>
  <c r="AD115" i="53" s="1"/>
  <c r="AC115" i="53" s="1"/>
  <c r="AE115" i="55" a="1"/>
  <c r="AE115" i="55" s="1"/>
  <c r="AD115" i="55" s="1"/>
  <c r="AC115" i="55" s="1"/>
  <c r="AE43" i="32" a="1"/>
  <c r="AE43" i="32" s="1"/>
  <c r="AD43" i="32" s="1"/>
  <c r="AC43" i="32" s="1"/>
  <c r="AE43" i="48" a="1"/>
  <c r="AE43" i="48" s="1"/>
  <c r="AD43" i="48" s="1"/>
  <c r="AC43" i="48" s="1"/>
  <c r="AE99" i="55" a="1"/>
  <c r="AE99" i="55" s="1"/>
  <c r="AD99" i="55" s="1"/>
  <c r="AC99" i="55" s="1"/>
  <c r="AE91" i="52" a="1"/>
  <c r="AE91" i="52" s="1"/>
  <c r="AD91" i="52" s="1"/>
  <c r="AC91" i="52" s="1"/>
  <c r="AE27" i="54" a="1"/>
  <c r="AE27" i="54" s="1"/>
  <c r="AD27" i="54" s="1"/>
  <c r="AC27" i="54" s="1"/>
  <c r="AE19" i="51" a="1"/>
  <c r="AE19" i="51" s="1"/>
  <c r="AD19" i="51" s="1"/>
  <c r="AC19" i="51" s="1"/>
  <c r="AE19" i="31" a="1"/>
  <c r="AE19" i="31" s="1"/>
  <c r="AD19" i="31" s="1"/>
  <c r="AC19" i="31" s="1"/>
  <c r="AE45" i="12" a="1"/>
  <c r="AE45" i="12" s="1"/>
  <c r="AD45" i="12" s="1"/>
  <c r="AC45" i="12" s="1"/>
  <c r="AE95" i="48" a="1"/>
  <c r="AE95" i="48" s="1"/>
  <c r="AD95" i="48" s="1"/>
  <c r="AC95" i="48" s="1"/>
  <c r="AE24" i="53" a="1"/>
  <c r="AE24" i="53" s="1"/>
  <c r="AD24" i="53" s="1"/>
  <c r="AC24" i="53" s="1"/>
  <c r="AE29" i="54" a="1"/>
  <c r="AE29" i="54" s="1"/>
  <c r="AD29" i="54" s="1"/>
  <c r="AC29" i="54" s="1"/>
  <c r="AE103" i="57" a="1"/>
  <c r="AE103" i="57" s="1"/>
  <c r="AD103" i="57" s="1"/>
  <c r="AC103" i="57" s="1"/>
  <c r="AE23" i="49" a="1"/>
  <c r="AE23" i="49" s="1"/>
  <c r="AD23" i="49" s="1"/>
  <c r="AC23" i="49" s="1"/>
  <c r="AE10" i="58" a="1"/>
  <c r="AE10" i="58" s="1"/>
  <c r="AD10" i="58" s="1"/>
  <c r="AC10" i="58" s="1"/>
  <c r="AE121" i="35" a="1"/>
  <c r="AE121" i="35" s="1"/>
  <c r="AD121" i="35" s="1"/>
  <c r="AC121" i="35" s="1"/>
  <c r="AE67" i="45" a="1"/>
  <c r="AE67" i="45" s="1"/>
  <c r="AD67" i="45" s="1"/>
  <c r="AC67" i="45" s="1"/>
  <c r="AE30" i="56" a="1"/>
  <c r="AE30" i="56" s="1"/>
  <c r="AD30" i="56" s="1"/>
  <c r="AC30" i="56" s="1"/>
  <c r="AE39" i="53" a="1"/>
  <c r="AE39" i="53" s="1"/>
  <c r="AD39" i="53" s="1"/>
  <c r="AC39" i="53" s="1"/>
  <c r="AE54" i="31" a="1"/>
  <c r="AE54" i="31" s="1"/>
  <c r="AD54" i="31" s="1"/>
  <c r="AC54" i="31" s="1"/>
  <c r="AE103" i="53" a="1"/>
  <c r="AE103" i="53" s="1"/>
  <c r="AD103" i="53" s="1"/>
  <c r="AC103" i="53" s="1"/>
  <c r="AE96" i="58" a="1"/>
  <c r="AE96" i="58" s="1"/>
  <c r="AD96" i="58" s="1"/>
  <c r="AC96" i="58" s="1"/>
  <c r="AE18" i="37" a="1"/>
  <c r="AE18" i="37" s="1"/>
  <c r="AD18" i="37" s="1"/>
  <c r="AC18" i="37" s="1"/>
  <c r="AE11" i="54" a="1"/>
  <c r="AE11" i="54" s="1"/>
  <c r="AD11" i="54" s="1"/>
  <c r="AC11" i="54" s="1"/>
  <c r="AE38" i="33" a="1"/>
  <c r="AE38" i="33" s="1"/>
  <c r="AD38" i="33" s="1"/>
  <c r="AC38" i="33" s="1"/>
  <c r="AE122" i="12" a="1"/>
  <c r="AE122" i="12" s="1"/>
  <c r="AD122" i="12" s="1"/>
  <c r="AE26" i="58" a="1"/>
  <c r="AE26" i="58" s="1"/>
  <c r="AD26" i="58" s="1"/>
  <c r="AC26" i="58" s="1"/>
  <c r="AE90" i="34" a="1"/>
  <c r="AE90" i="34" s="1"/>
  <c r="AD90" i="34" s="1"/>
  <c r="AC90" i="34" s="1"/>
  <c r="AE78" i="56" a="1"/>
  <c r="AE78" i="56" s="1"/>
  <c r="AD78" i="56" s="1"/>
  <c r="AC78" i="56" s="1"/>
  <c r="AE6" i="49" a="1"/>
  <c r="AE6" i="49" s="1"/>
  <c r="AD6" i="49" s="1"/>
  <c r="AC6" i="49" s="1"/>
  <c r="AE70" i="28" a="1"/>
  <c r="AE70" i="28" s="1"/>
  <c r="AD70" i="28" s="1"/>
  <c r="AC70" i="28" s="1"/>
  <c r="AE115" i="51" a="1"/>
  <c r="AE115" i="51" s="1"/>
  <c r="AD115" i="51" s="1"/>
  <c r="AC115" i="51" s="1"/>
  <c r="AE51" i="55" a="1"/>
  <c r="AE51" i="55" s="1"/>
  <c r="AD51" i="55" s="1"/>
  <c r="AC51" i="55" s="1"/>
  <c r="AE107" i="54" a="1"/>
  <c r="AE107" i="54" s="1"/>
  <c r="AD107" i="54" s="1"/>
  <c r="AC107" i="54" s="1"/>
  <c r="AE43" i="56" a="1"/>
  <c r="AE43" i="56" s="1"/>
  <c r="AD43" i="56" s="1"/>
  <c r="AC43" i="56" s="1"/>
  <c r="AE99" i="28" a="1"/>
  <c r="AE99" i="28" s="1"/>
  <c r="AD99" i="28" s="1"/>
  <c r="AC99" i="28" s="1"/>
  <c r="AE91" i="56" a="1"/>
  <c r="AE91" i="56" s="1"/>
  <c r="AD91" i="56" s="1"/>
  <c r="AC91" i="56" s="1"/>
  <c r="AE124" i="44" a="1"/>
  <c r="AE124" i="44" s="1"/>
  <c r="AD124" i="44" s="1"/>
  <c r="AC124" i="44" s="1"/>
  <c r="AE124" i="52" a="1"/>
  <c r="AE124" i="52" s="1"/>
  <c r="AD124" i="52" s="1"/>
  <c r="AC124" i="52" s="1"/>
  <c r="AE60" i="54" a="1"/>
  <c r="AE60" i="54" s="1"/>
  <c r="AD60" i="54" s="1"/>
  <c r="AC60" i="54" s="1"/>
  <c r="AE124" i="54" a="1"/>
  <c r="AE124" i="54" s="1"/>
  <c r="AD124" i="54" s="1"/>
  <c r="AC124" i="54" s="1"/>
  <c r="AE60" i="50" a="1"/>
  <c r="AE60" i="50" s="1"/>
  <c r="AD60" i="50" s="1"/>
  <c r="AC60" i="50" s="1"/>
  <c r="AE60" i="44" a="1"/>
  <c r="AE60" i="44" s="1"/>
  <c r="AD60" i="44" s="1"/>
  <c r="AC60" i="44" s="1"/>
  <c r="AE124" i="34" a="1"/>
  <c r="AE124" i="34" s="1"/>
  <c r="AD124" i="34" s="1"/>
  <c r="AC124" i="34" s="1"/>
  <c r="AE60" i="52" a="1"/>
  <c r="AE60" i="52" s="1"/>
  <c r="AD60" i="52" s="1"/>
  <c r="AC60" i="52" s="1"/>
  <c r="AE124" i="56" a="1"/>
  <c r="AE124" i="56" s="1"/>
  <c r="AD124" i="56" s="1"/>
  <c r="AC124" i="56" s="1"/>
  <c r="AE60" i="56" a="1"/>
  <c r="AE60" i="56" s="1"/>
  <c r="AD60" i="56" s="1"/>
  <c r="AC60" i="56" s="1"/>
  <c r="AE124" i="32" a="1"/>
  <c r="AE124" i="32" s="1"/>
  <c r="AD124" i="32" s="1"/>
  <c r="AC124" i="32" s="1"/>
  <c r="AE60" i="48" a="1"/>
  <c r="AE60" i="48" s="1"/>
  <c r="AD60" i="48" s="1"/>
  <c r="AC60" i="48" s="1"/>
  <c r="AE60" i="58" a="1"/>
  <c r="AE60" i="58" s="1"/>
  <c r="AD60" i="58" s="1"/>
  <c r="AC60" i="58" s="1"/>
  <c r="AE52" i="53" a="1"/>
  <c r="AE52" i="53" s="1"/>
  <c r="AD52" i="53" s="1"/>
  <c r="AC52" i="53" s="1"/>
  <c r="AE52" i="47" a="1"/>
  <c r="AE52" i="47" s="1"/>
  <c r="AD52" i="47" s="1"/>
  <c r="AC52" i="47" s="1"/>
  <c r="AE116" i="53" a="1"/>
  <c r="AE116" i="53" s="1"/>
  <c r="AD116" i="53" s="1"/>
  <c r="AC116" i="53" s="1"/>
  <c r="AE52" i="28" a="1"/>
  <c r="AE52" i="28" s="1"/>
  <c r="AD52" i="28" s="1"/>
  <c r="AC52" i="28" s="1"/>
  <c r="AE52" i="57" a="1"/>
  <c r="AE52" i="57" s="1"/>
  <c r="AD52" i="57" s="1"/>
  <c r="AC52" i="57" s="1"/>
  <c r="AE52" i="31" a="1"/>
  <c r="AE52" i="31" s="1"/>
  <c r="AD52" i="31" s="1"/>
  <c r="AC52" i="31" s="1"/>
  <c r="AE116" i="35" a="1"/>
  <c r="AE116" i="35" s="1"/>
  <c r="AD116" i="35" s="1"/>
  <c r="AC116" i="35" s="1"/>
  <c r="AE116" i="49" a="1"/>
  <c r="AE116" i="49" s="1"/>
  <c r="AD116" i="49" s="1"/>
  <c r="AC116" i="49" s="1"/>
  <c r="AE52" i="59" a="1"/>
  <c r="AE52" i="59" s="1"/>
  <c r="AD52" i="59" s="1"/>
  <c r="AC52" i="59" s="1"/>
  <c r="AE116" i="51" a="1"/>
  <c r="AE116" i="51" s="1"/>
  <c r="AD116" i="51" s="1"/>
  <c r="AC116" i="51" s="1"/>
  <c r="AE116" i="37" a="1"/>
  <c r="AE116" i="37" s="1"/>
  <c r="AD116" i="37" s="1"/>
  <c r="AC116" i="37" s="1"/>
  <c r="AE116" i="55" a="1"/>
  <c r="AE116" i="55" s="1"/>
  <c r="AD116" i="55" s="1"/>
  <c r="AC116" i="55" s="1"/>
  <c r="AE52" i="33" a="1"/>
  <c r="AE52" i="33" s="1"/>
  <c r="AD52" i="33" s="1"/>
  <c r="AC52" i="33" s="1"/>
  <c r="AE116" i="59" a="1"/>
  <c r="AE116" i="59" s="1"/>
  <c r="AD116" i="59" s="1"/>
  <c r="AC116" i="59" s="1"/>
  <c r="AE52" i="35" a="1"/>
  <c r="AE52" i="35" s="1"/>
  <c r="AD52" i="35" s="1"/>
  <c r="AC52" i="35" s="1"/>
  <c r="AE116" i="28" a="1"/>
  <c r="AE116" i="28" s="1"/>
  <c r="AD116" i="28" s="1"/>
  <c r="AC116" i="28" s="1"/>
  <c r="AE52" i="37" a="1"/>
  <c r="AE52" i="37" s="1"/>
  <c r="AD52" i="37" s="1"/>
  <c r="AC52" i="37" s="1"/>
  <c r="AE116" i="33" a="1"/>
  <c r="AE116" i="33" s="1"/>
  <c r="AD116" i="33" s="1"/>
  <c r="AC116" i="33" s="1"/>
  <c r="AE108" i="36" a="1"/>
  <c r="AE108" i="36" s="1"/>
  <c r="AD108" i="36" s="1"/>
  <c r="AC108" i="36" s="1"/>
  <c r="AE44" i="42" a="1"/>
  <c r="AE44" i="42" s="1"/>
  <c r="AD44" i="42" s="1"/>
  <c r="AC44" i="42" s="1"/>
  <c r="AE108" i="34" a="1"/>
  <c r="AE108" i="34" s="1"/>
  <c r="AD108" i="34" s="1"/>
  <c r="AC108" i="34" s="1"/>
  <c r="AE44" i="30" a="1"/>
  <c r="AE44" i="30" s="1"/>
  <c r="AD44" i="30" s="1"/>
  <c r="AC44" i="30" s="1"/>
  <c r="AE44" i="36" a="1"/>
  <c r="AE44" i="36" s="1"/>
  <c r="AD44" i="36" s="1"/>
  <c r="AC44" i="36" s="1"/>
  <c r="AE108" i="58" a="1"/>
  <c r="AE108" i="58" s="1"/>
  <c r="AD108" i="58" s="1"/>
  <c r="AC108" i="58" s="1"/>
  <c r="AE44" i="46" a="1"/>
  <c r="AE44" i="46" s="1"/>
  <c r="AD44" i="46" s="1"/>
  <c r="AE44" i="56" a="1"/>
  <c r="AE44" i="56" s="1"/>
  <c r="AD44" i="56" s="1"/>
  <c r="AC44" i="56" s="1"/>
  <c r="AE108" i="56" a="1"/>
  <c r="AE108" i="56" s="1"/>
  <c r="AD108" i="56" s="1"/>
  <c r="AC108" i="56" s="1"/>
  <c r="AE108" i="54" a="1"/>
  <c r="AE108" i="54" s="1"/>
  <c r="AD108" i="54" s="1"/>
  <c r="AC108" i="54" s="1"/>
  <c r="AE44" i="54" a="1"/>
  <c r="AE44" i="54" s="1"/>
  <c r="AD44" i="54" s="1"/>
  <c r="AC44" i="54" s="1"/>
  <c r="AE108" i="12" a="1"/>
  <c r="AE108" i="12" s="1"/>
  <c r="AD108" i="12" s="1"/>
  <c r="AC108" i="12" s="1"/>
  <c r="AE44" i="44" a="1"/>
  <c r="AE44" i="44" s="1"/>
  <c r="AD44" i="44" s="1"/>
  <c r="AC44" i="44" s="1"/>
  <c r="AE36" i="35" a="1"/>
  <c r="AE36" i="35" s="1"/>
  <c r="AD36" i="35" s="1"/>
  <c r="AC36" i="35" s="1"/>
  <c r="AE100" i="47" a="1"/>
  <c r="AE100" i="47" s="1"/>
  <c r="AD100" i="47" s="1"/>
  <c r="AC100" i="47" s="1"/>
  <c r="AE100" i="55" a="1"/>
  <c r="AE100" i="55" s="1"/>
  <c r="AD100" i="55" s="1"/>
  <c r="AC100" i="55" s="1"/>
  <c r="AE36" i="28" a="1"/>
  <c r="AE36" i="28" s="1"/>
  <c r="AD36" i="28" s="1"/>
  <c r="AC36" i="28" s="1"/>
  <c r="AE100" i="31" a="1"/>
  <c r="AE100" i="31" s="1"/>
  <c r="AD100" i="31" s="1"/>
  <c r="AC100" i="31" s="1"/>
  <c r="AE36" i="45" a="1"/>
  <c r="AE36" i="45" s="1"/>
  <c r="AD36" i="45" s="1"/>
  <c r="AC36" i="45" s="1"/>
  <c r="AE100" i="57" a="1"/>
  <c r="AE100" i="57" s="1"/>
  <c r="AD100" i="57" s="1"/>
  <c r="AC100" i="57" s="1"/>
  <c r="AE36" i="57" a="1"/>
  <c r="AE36" i="57" s="1"/>
  <c r="AD36" i="57" s="1"/>
  <c r="AC36" i="57" s="1"/>
  <c r="AE100" i="43" a="1"/>
  <c r="AE100" i="43" s="1"/>
  <c r="AD100" i="43" s="1"/>
  <c r="AC100" i="43" s="1"/>
  <c r="AE36" i="53" a="1"/>
  <c r="AE36" i="53" s="1"/>
  <c r="AD36" i="53" s="1"/>
  <c r="AC36" i="53" s="1"/>
  <c r="AE100" i="53" a="1"/>
  <c r="AE100" i="53" s="1"/>
  <c r="AD100" i="53" s="1"/>
  <c r="AC100" i="53" s="1"/>
  <c r="AE100" i="37" a="1"/>
  <c r="AE100" i="37" s="1"/>
  <c r="AD100" i="37" s="1"/>
  <c r="AC100" i="37" s="1"/>
  <c r="AE100" i="51" a="1"/>
  <c r="AE100" i="51" s="1"/>
  <c r="AD100" i="51" s="1"/>
  <c r="AC100" i="51" s="1"/>
  <c r="AE100" i="45" a="1"/>
  <c r="AE100" i="45" s="1"/>
  <c r="AD100" i="45" s="1"/>
  <c r="AC100" i="45" s="1"/>
  <c r="AE36" i="55" a="1"/>
  <c r="AE36" i="55" s="1"/>
  <c r="AD36" i="55" s="1"/>
  <c r="AC36" i="55" s="1"/>
  <c r="AE100" i="33" a="1"/>
  <c r="AE100" i="33" s="1"/>
  <c r="AD100" i="33" s="1"/>
  <c r="AC100" i="33" s="1"/>
  <c r="AE28" i="56" a="1"/>
  <c r="AE28" i="56" s="1"/>
  <c r="AD28" i="56" s="1"/>
  <c r="AC28" i="56" s="1"/>
  <c r="AE92" i="48" a="1"/>
  <c r="AE92" i="48" s="1"/>
  <c r="AD92" i="48" s="1"/>
  <c r="AC92" i="48" s="1"/>
  <c r="AE28" i="54" a="1"/>
  <c r="AE28" i="54" s="1"/>
  <c r="AD28" i="54" s="1"/>
  <c r="AC28" i="54" s="1"/>
  <c r="AE92" i="32" a="1"/>
  <c r="AE92" i="32" s="1"/>
  <c r="AD92" i="32" s="1"/>
  <c r="AC92" i="32" s="1"/>
  <c r="AE92" i="44" a="1"/>
  <c r="AE92" i="44" s="1"/>
  <c r="AD92" i="44" s="1"/>
  <c r="AC92" i="44" s="1"/>
  <c r="AE92" i="58" a="1"/>
  <c r="AE92" i="58" s="1"/>
  <c r="AD92" i="58" s="1"/>
  <c r="AC92" i="58" s="1"/>
  <c r="AE28" i="50" a="1"/>
  <c r="AE28" i="50" s="1"/>
  <c r="AD28" i="50" s="1"/>
  <c r="AC28" i="50" s="1"/>
  <c r="AE92" i="54" a="1"/>
  <c r="AE92" i="54" s="1"/>
  <c r="AD92" i="54" s="1"/>
  <c r="AC92" i="54" s="1"/>
  <c r="AE28" i="32" a="1"/>
  <c r="AE28" i="32" s="1"/>
  <c r="AD28" i="32" s="1"/>
  <c r="AC28" i="32" s="1"/>
  <c r="AE92" i="52" a="1"/>
  <c r="AE92" i="52" s="1"/>
  <c r="AD92" i="52" s="1"/>
  <c r="AC92" i="52" s="1"/>
  <c r="AE28" i="44" a="1"/>
  <c r="AE28" i="44" s="1"/>
  <c r="AD28" i="44" s="1"/>
  <c r="AC28" i="44" s="1"/>
  <c r="AE28" i="58" a="1"/>
  <c r="AE28" i="58" s="1"/>
  <c r="AD28" i="58" s="1"/>
  <c r="AC28" i="58" s="1"/>
  <c r="AE92" i="36" a="1"/>
  <c r="AE92" i="36" s="1"/>
  <c r="AD92" i="36" s="1"/>
  <c r="AC92" i="36" s="1"/>
  <c r="AE28" i="36" a="1"/>
  <c r="AE28" i="36" s="1"/>
  <c r="AD28" i="36" s="1"/>
  <c r="AC28" i="36" s="1"/>
  <c r="AE84" i="37" a="1"/>
  <c r="AE84" i="37" s="1"/>
  <c r="AD84" i="37" s="1"/>
  <c r="AC84" i="37" s="1"/>
  <c r="AE20" i="49" a="1"/>
  <c r="AE20" i="49" s="1"/>
  <c r="AD20" i="49" s="1"/>
  <c r="AC20" i="49" s="1"/>
  <c r="AE20" i="51" a="1"/>
  <c r="AE20" i="51" s="1"/>
  <c r="AD20" i="51" s="1"/>
  <c r="AC20" i="51" s="1"/>
  <c r="AE20" i="28" a="1"/>
  <c r="AE20" i="28" s="1"/>
  <c r="AD20" i="28" s="1"/>
  <c r="AC20" i="28" s="1"/>
  <c r="AE20" i="59" a="1"/>
  <c r="AE20" i="59" s="1"/>
  <c r="AD20" i="59" s="1"/>
  <c r="AC20" i="59" s="1"/>
  <c r="AE20" i="55" a="1"/>
  <c r="AE20" i="55" s="1"/>
  <c r="AD20" i="55" s="1"/>
  <c r="AC20" i="55" s="1"/>
  <c r="AE20" i="33" a="1"/>
  <c r="AE20" i="33" s="1"/>
  <c r="AD20" i="33" s="1"/>
  <c r="AC20" i="33" s="1"/>
  <c r="AE84" i="31" a="1"/>
  <c r="AE84" i="31" s="1"/>
  <c r="AD84" i="31" s="1"/>
  <c r="AC84" i="31" s="1"/>
  <c r="AE84" i="57" a="1"/>
  <c r="AE84" i="57" s="1"/>
  <c r="AD84" i="57" s="1"/>
  <c r="AC84" i="57" s="1"/>
  <c r="AE84" i="35" a="1"/>
  <c r="AE84" i="35" s="1"/>
  <c r="AD84" i="35" s="1"/>
  <c r="AC84" i="35" s="1"/>
  <c r="AE84" i="59" a="1"/>
  <c r="AE84" i="59" s="1"/>
  <c r="AD84" i="59" s="1"/>
  <c r="AC84" i="59" s="1"/>
  <c r="AE84" i="55" a="1"/>
  <c r="AE84" i="55" s="1"/>
  <c r="AD84" i="55" s="1"/>
  <c r="AC84" i="55" s="1"/>
  <c r="AE20" i="53" a="1"/>
  <c r="AE20" i="53" s="1"/>
  <c r="AD20" i="53" s="1"/>
  <c r="AC20" i="53" s="1"/>
  <c r="AE20" i="31" a="1"/>
  <c r="AE20" i="31" s="1"/>
  <c r="AD20" i="31" s="1"/>
  <c r="AC20" i="31" s="1"/>
  <c r="AE84" i="53" a="1"/>
  <c r="AE84" i="53" s="1"/>
  <c r="AD84" i="53" s="1"/>
  <c r="AC84" i="53" s="1"/>
  <c r="AE76" i="54" a="1"/>
  <c r="AE76" i="54" s="1"/>
  <c r="AD76" i="54" s="1"/>
  <c r="AC76" i="54" s="1"/>
  <c r="AE76" i="32" a="1"/>
  <c r="AE76" i="32" s="1"/>
  <c r="AD76" i="32" s="1"/>
  <c r="AC76" i="32" s="1"/>
  <c r="AE12" i="44" a="1"/>
  <c r="AE12" i="44" s="1"/>
  <c r="AD12" i="44" s="1"/>
  <c r="AC12" i="44" s="1"/>
  <c r="AE76" i="56" a="1"/>
  <c r="AE76" i="56" s="1"/>
  <c r="AD76" i="56" s="1"/>
  <c r="AC76" i="56" s="1"/>
  <c r="AE76" i="44" a="1"/>
  <c r="AE76" i="44" s="1"/>
  <c r="AD76" i="44" s="1"/>
  <c r="AC76" i="44" s="1"/>
  <c r="AE12" i="52" a="1"/>
  <c r="AE12" i="52" s="1"/>
  <c r="AD12" i="52" s="1"/>
  <c r="AC12" i="52" s="1"/>
  <c r="AE76" i="58" a="1"/>
  <c r="AE76" i="58" s="1"/>
  <c r="AD76" i="58" s="1"/>
  <c r="AC76" i="58" s="1"/>
  <c r="AE12" i="58" a="1"/>
  <c r="AE12" i="58" s="1"/>
  <c r="AD12" i="58" s="1"/>
  <c r="AC12" i="58" s="1"/>
  <c r="AE76" i="52" a="1"/>
  <c r="AE76" i="52" s="1"/>
  <c r="AD76" i="52" s="1"/>
  <c r="AC76" i="52" s="1"/>
  <c r="AE76" i="42" a="1"/>
  <c r="AE76" i="42" s="1"/>
  <c r="AD76" i="42" s="1"/>
  <c r="AC76" i="42" s="1"/>
  <c r="AE12" i="48" a="1"/>
  <c r="AE12" i="48" s="1"/>
  <c r="AD12" i="48" s="1"/>
  <c r="AC12" i="48" s="1"/>
  <c r="AE12" i="36" a="1"/>
  <c r="AE12" i="36" s="1"/>
  <c r="AD12" i="36" s="1"/>
  <c r="AC12" i="36" s="1"/>
  <c r="AE12" i="38" a="1"/>
  <c r="AE12" i="38" s="1"/>
  <c r="AD12" i="38" s="1"/>
  <c r="AC12" i="38" s="1"/>
  <c r="AE12" i="46" a="1"/>
  <c r="AE12" i="46" s="1"/>
  <c r="AD12" i="46" s="1"/>
  <c r="AE12" i="34" a="1"/>
  <c r="AE12" i="34" s="1"/>
  <c r="AD12" i="34" s="1"/>
  <c r="AC12" i="34" s="1"/>
  <c r="AE12" i="56" a="1"/>
  <c r="AE12" i="56" s="1"/>
  <c r="AD12" i="56" s="1"/>
  <c r="AC12" i="56" s="1"/>
  <c r="AE76" i="30" a="1"/>
  <c r="AE76" i="30" s="1"/>
  <c r="AD76" i="30" s="1"/>
  <c r="AC76" i="30" s="1"/>
  <c r="AE76" i="50" a="1"/>
  <c r="AE76" i="50" s="1"/>
  <c r="AD76" i="50" s="1"/>
  <c r="AC76" i="50" s="1"/>
  <c r="AE12" i="32" a="1"/>
  <c r="AE12" i="32" s="1"/>
  <c r="AD12" i="32" s="1"/>
  <c r="AC12" i="32" s="1"/>
  <c r="AP107" i="12"/>
  <c r="AP99" i="12"/>
  <c r="AP91" i="12"/>
  <c r="AP75" i="12"/>
  <c r="AP71" i="12"/>
  <c r="AS71" i="12" s="1"/>
  <c r="AF71" i="12" s="1"/>
  <c r="AP82" i="12"/>
  <c r="AP74" i="12"/>
  <c r="AP72" i="12"/>
  <c r="AP84" i="12"/>
  <c r="AP95" i="12"/>
  <c r="AP128" i="12"/>
  <c r="AP88" i="12"/>
  <c r="AP77" i="12"/>
  <c r="AP80" i="12"/>
  <c r="AP98" i="12"/>
  <c r="AP85" i="12"/>
  <c r="AS85" i="12" s="1"/>
  <c r="AF85" i="12" s="1"/>
  <c r="AP124" i="12"/>
  <c r="AP120" i="12"/>
  <c r="AP90" i="12"/>
  <c r="AP87" i="12"/>
  <c r="AP111" i="12"/>
  <c r="AP109" i="12"/>
  <c r="AP116" i="12"/>
  <c r="AP70" i="12"/>
  <c r="AP117" i="12"/>
  <c r="AP81" i="12"/>
  <c r="AP119" i="12"/>
  <c r="AP68" i="12"/>
  <c r="AS68" i="12" s="1"/>
  <c r="AF68" i="12" s="1"/>
  <c r="AP86" i="12"/>
  <c r="AP96" i="12"/>
  <c r="AP79" i="12"/>
  <c r="AP104" i="12"/>
  <c r="AP67" i="12"/>
  <c r="AP103" i="12"/>
  <c r="AS103" i="12" s="1"/>
  <c r="AF103" i="12" s="1"/>
  <c r="AP114" i="12"/>
  <c r="AV52" i="28"/>
  <c r="AV91" i="28"/>
  <c r="AV85" i="28"/>
  <c r="AV2" i="28"/>
  <c r="AV3" i="28"/>
  <c r="AV104" i="28"/>
  <c r="AV8" i="28"/>
  <c r="AV71" i="28"/>
  <c r="AV24" i="28"/>
  <c r="AV40" i="28"/>
  <c r="AV106" i="28"/>
  <c r="AV99" i="28"/>
  <c r="AV46" i="28"/>
  <c r="AV74" i="28"/>
  <c r="AV89" i="28"/>
  <c r="AV55" i="28"/>
  <c r="AV72" i="28"/>
  <c r="AV108" i="28"/>
  <c r="AV27" i="28"/>
  <c r="AV76" i="28"/>
  <c r="AV32" i="28"/>
  <c r="AV118" i="28"/>
  <c r="AV10" i="28"/>
  <c r="AV105" i="28"/>
  <c r="AV17" i="28"/>
  <c r="AV11" i="28"/>
  <c r="AV5" i="28"/>
  <c r="AV43" i="28"/>
  <c r="AP106" i="28"/>
  <c r="AS106" i="28" s="1"/>
  <c r="AF106" i="28" s="1"/>
  <c r="AP85" i="28"/>
  <c r="AS85" i="28" s="1"/>
  <c r="AF85" i="28" s="1"/>
  <c r="AP75" i="28"/>
  <c r="AS75" i="28" s="1"/>
  <c r="AF75" i="28" s="1"/>
  <c r="AP100" i="28"/>
  <c r="AS100" i="28" s="1"/>
  <c r="AF100" i="28" s="1"/>
  <c r="AP89" i="28"/>
  <c r="AS89" i="28" s="1"/>
  <c r="AF89" i="28" s="1"/>
  <c r="AP78" i="28"/>
  <c r="AS78" i="28" s="1"/>
  <c r="AF78" i="28" s="1"/>
  <c r="AP73" i="28"/>
  <c r="AS73" i="28" s="1"/>
  <c r="AF73" i="28" s="1"/>
  <c r="AP91" i="28"/>
  <c r="AS91" i="28" s="1"/>
  <c r="AF91" i="28" s="1"/>
  <c r="AP110" i="28"/>
  <c r="AS110" i="28" s="1"/>
  <c r="AF110" i="28" s="1"/>
  <c r="AP98" i="28"/>
  <c r="AS98" i="28" s="1"/>
  <c r="AF98" i="28" s="1"/>
  <c r="AV77" i="28"/>
  <c r="AV93" i="28"/>
  <c r="AP105" i="28"/>
  <c r="AS105" i="28" s="1"/>
  <c r="AF105" i="28" s="1"/>
  <c r="AP111" i="28"/>
  <c r="AS111" i="28" s="1"/>
  <c r="AF111" i="28" s="1"/>
  <c r="AV81" i="30"/>
  <c r="AV112" i="30"/>
  <c r="AV54" i="30"/>
  <c r="AV12" i="30"/>
  <c r="AV18" i="30"/>
  <c r="AP100" i="30"/>
  <c r="AP68" i="30"/>
  <c r="AP91" i="30"/>
  <c r="AP122" i="30"/>
  <c r="AP120" i="30"/>
  <c r="AS120" i="30" s="1"/>
  <c r="AF120" i="30" s="1"/>
  <c r="AP73" i="30"/>
  <c r="AP86" i="30"/>
  <c r="AP74" i="30"/>
  <c r="AP107" i="30"/>
  <c r="AP79" i="30"/>
  <c r="AV115" i="31"/>
  <c r="AV22" i="31"/>
  <c r="AV28" i="31"/>
  <c r="AV48" i="31"/>
  <c r="AV125" i="31"/>
  <c r="AV46" i="31"/>
  <c r="AV2" i="31"/>
  <c r="AV38" i="31"/>
  <c r="AV103" i="31"/>
  <c r="AV9" i="31"/>
  <c r="AV73" i="31"/>
  <c r="AV121" i="31"/>
  <c r="AV85" i="31"/>
  <c r="AV66" i="31"/>
  <c r="AV129" i="31"/>
  <c r="D129" i="31" s="1"/>
  <c r="AV84" i="31"/>
  <c r="AV93" i="31"/>
  <c r="A93" i="31" s="1"/>
  <c r="AV95" i="31"/>
  <c r="D95" i="31" s="1"/>
  <c r="AV19" i="31"/>
  <c r="AV114" i="31"/>
  <c r="AV54" i="31"/>
  <c r="AV78" i="31"/>
  <c r="AV107" i="31"/>
  <c r="AV108" i="31"/>
  <c r="AV128" i="31"/>
  <c r="AV57" i="31"/>
  <c r="AV119" i="31"/>
  <c r="AV69" i="31"/>
  <c r="AV75" i="31"/>
  <c r="AV43" i="31"/>
  <c r="AV34" i="31"/>
  <c r="AV112" i="31"/>
  <c r="AV44" i="31"/>
  <c r="AV109" i="31"/>
  <c r="AV88" i="31"/>
  <c r="AV21" i="31"/>
  <c r="AV59" i="31"/>
  <c r="AV89" i="31"/>
  <c r="AV31" i="31"/>
  <c r="AV71" i="31"/>
  <c r="AV70" i="31"/>
  <c r="AV91" i="31"/>
  <c r="D91" i="31" s="1"/>
  <c r="AV17" i="31"/>
  <c r="AV125" i="30"/>
  <c r="AE59" i="52" a="1"/>
  <c r="AE59" i="52" s="1"/>
  <c r="AD59" i="52" s="1"/>
  <c r="AC59" i="52" s="1"/>
  <c r="AE63" i="58" a="1"/>
  <c r="AE63" i="58" s="1"/>
  <c r="AD63" i="58" s="1"/>
  <c r="AC63" i="58" s="1"/>
  <c r="AE34" i="57" a="1"/>
  <c r="AE34" i="57" s="1"/>
  <c r="AD34" i="57" s="1"/>
  <c r="AC34" i="57" s="1"/>
  <c r="AE25" i="33" a="1"/>
  <c r="AE25" i="33" s="1"/>
  <c r="AD25" i="33" s="1"/>
  <c r="AC25" i="33" s="1"/>
  <c r="AP123" i="28"/>
  <c r="AS123" i="28" s="1"/>
  <c r="AF123" i="28" s="1"/>
  <c r="AD123" i="28" s="1"/>
  <c r="AC123" i="28" s="1"/>
  <c r="AE35" i="35" a="1"/>
  <c r="AE35" i="35" s="1"/>
  <c r="AD35" i="35" s="1"/>
  <c r="AC35" i="35" s="1"/>
  <c r="AE22" i="33" a="1"/>
  <c r="AE22" i="33" s="1"/>
  <c r="AD22" i="33" s="1"/>
  <c r="AC22" i="33" s="1"/>
  <c r="AE9" i="59" a="1"/>
  <c r="AE9" i="59" s="1"/>
  <c r="AD9" i="59" s="1"/>
  <c r="AC9" i="59" s="1"/>
  <c r="AE69" i="59" a="1"/>
  <c r="AE69" i="59" s="1"/>
  <c r="AD69" i="59" s="1"/>
  <c r="AC69" i="59" s="1"/>
  <c r="AE17" i="46" a="1"/>
  <c r="AE17" i="46" s="1"/>
  <c r="AD17" i="46" s="1"/>
  <c r="AE65" i="34" a="1"/>
  <c r="AE65" i="34" s="1"/>
  <c r="AD65" i="34" s="1"/>
  <c r="AC65" i="34" s="1"/>
  <c r="AV63" i="31"/>
  <c r="AV31" i="28"/>
  <c r="AP66" i="12"/>
  <c r="AS66" i="12" s="1"/>
  <c r="AF66" i="12" s="1"/>
  <c r="AE43" i="52" a="1"/>
  <c r="AE43" i="52" s="1"/>
  <c r="AD43" i="52" s="1"/>
  <c r="AC43" i="52" s="1"/>
  <c r="AE120" i="59" a="1"/>
  <c r="AE120" i="59" s="1"/>
  <c r="AD120" i="59" s="1"/>
  <c r="AC120" i="59" s="1"/>
  <c r="AE7" i="57" a="1"/>
  <c r="AE7" i="57" s="1"/>
  <c r="AD7" i="57" s="1"/>
  <c r="AC7" i="57" s="1"/>
  <c r="AP108" i="12"/>
  <c r="AE7" i="55" a="1"/>
  <c r="AE7" i="55" s="1"/>
  <c r="AD7" i="55" s="1"/>
  <c r="AC7" i="55" s="1"/>
  <c r="AE84" i="28" a="1"/>
  <c r="AE84" i="28" s="1"/>
  <c r="AD84" i="28" s="1"/>
  <c r="AC84" i="28" s="1"/>
  <c r="AE58" i="30" a="1"/>
  <c r="AE58" i="30" s="1"/>
  <c r="AD58" i="30" s="1"/>
  <c r="AC58" i="30" s="1"/>
  <c r="AV30" i="31"/>
  <c r="AP102" i="12"/>
  <c r="AS102" i="12" s="1"/>
  <c r="AF102" i="12" s="1"/>
  <c r="AE115" i="33" a="1"/>
  <c r="AE115" i="33" s="1"/>
  <c r="AD115" i="33" s="1"/>
  <c r="AC115" i="33" s="1"/>
  <c r="AE98" i="43" a="1"/>
  <c r="AE98" i="43" s="1"/>
  <c r="AD98" i="43" s="1"/>
  <c r="AC98" i="43" s="1"/>
  <c r="AE94" i="56" a="1"/>
  <c r="AE94" i="56" s="1"/>
  <c r="AD94" i="56" s="1"/>
  <c r="AC94" i="56" s="1"/>
  <c r="AV25" i="31"/>
  <c r="AV36" i="31"/>
  <c r="AV56" i="31"/>
  <c r="AP106" i="31"/>
  <c r="AS106" i="31" s="1"/>
  <c r="AF106" i="31" s="1"/>
  <c r="AP114" i="31"/>
  <c r="AP107" i="31"/>
  <c r="AS107" i="31" s="1"/>
  <c r="AF107" i="31" s="1"/>
  <c r="AP80" i="31"/>
  <c r="AS80" i="31" s="1"/>
  <c r="AF80" i="31" s="1"/>
  <c r="AP95" i="31"/>
  <c r="AS95" i="31" s="1"/>
  <c r="AF95" i="31" s="1"/>
  <c r="AP94" i="31"/>
  <c r="AP104" i="31"/>
  <c r="AP75" i="31"/>
  <c r="AS75" i="31" s="1"/>
  <c r="AF75" i="31" s="1"/>
  <c r="AD75" i="31" s="1"/>
  <c r="AC75" i="31" s="1"/>
  <c r="AP86" i="31"/>
  <c r="AP96" i="31"/>
  <c r="AP110" i="31"/>
  <c r="AS110" i="31" s="1"/>
  <c r="AF110" i="31" s="1"/>
  <c r="AP70" i="31"/>
  <c r="AP77" i="31"/>
  <c r="AS77" i="31" s="1"/>
  <c r="AF77" i="31" s="1"/>
  <c r="AD77" i="31" s="1"/>
  <c r="AC77" i="31" s="1"/>
  <c r="AP125" i="31"/>
  <c r="AS125" i="31" s="1"/>
  <c r="AF125" i="31" s="1"/>
  <c r="AP74" i="31"/>
  <c r="AS74" i="31" s="1"/>
  <c r="AF74" i="31" s="1"/>
  <c r="AP101" i="31"/>
  <c r="AP127" i="31"/>
  <c r="AS127" i="31" s="1"/>
  <c r="AF127" i="31" s="1"/>
  <c r="AP126" i="31"/>
  <c r="AS126" i="31" s="1"/>
  <c r="AF126" i="31" s="1"/>
  <c r="AP102" i="31"/>
  <c r="AP71" i="31"/>
  <c r="AP73" i="31"/>
  <c r="AP93" i="31"/>
  <c r="AS93" i="31" s="1"/>
  <c r="AF93" i="31" s="1"/>
  <c r="AP123" i="31"/>
  <c r="AS123" i="31" s="1"/>
  <c r="AF123" i="31" s="1"/>
  <c r="AP83" i="31"/>
  <c r="AP87" i="31"/>
  <c r="AP81" i="31"/>
  <c r="AP68" i="31"/>
  <c r="AP79" i="31"/>
  <c r="AS79" i="31" s="1"/>
  <c r="AF79" i="31" s="1"/>
  <c r="AD79" i="31" s="1"/>
  <c r="AC79" i="31" s="1"/>
  <c r="AP82" i="31"/>
  <c r="AP89" i="31"/>
  <c r="AV97" i="31"/>
  <c r="AP100" i="31"/>
  <c r="AV105" i="31"/>
  <c r="AV113" i="31"/>
  <c r="AV123" i="31"/>
  <c r="AP128" i="31"/>
  <c r="AS128" i="31" s="1"/>
  <c r="AF128" i="31" s="1"/>
  <c r="AV56" i="32"/>
  <c r="AV51" i="32"/>
  <c r="AV95" i="32"/>
  <c r="AV125" i="32"/>
  <c r="AV83" i="32"/>
  <c r="AV116" i="32"/>
  <c r="AV128" i="32"/>
  <c r="AV88" i="32"/>
  <c r="AV23" i="32"/>
  <c r="AV118" i="32"/>
  <c r="AV46" i="32"/>
  <c r="AV15" i="32"/>
  <c r="AV21" i="32"/>
  <c r="AV70" i="32"/>
  <c r="AV9" i="32"/>
  <c r="AV119" i="32"/>
  <c r="AV76" i="32"/>
  <c r="AV103" i="32"/>
  <c r="AV10" i="32"/>
  <c r="AV5" i="32"/>
  <c r="AV72" i="32"/>
  <c r="AV3" i="32"/>
  <c r="AV28" i="32"/>
  <c r="AV123" i="32"/>
  <c r="A123" i="32" s="1"/>
  <c r="AV96" i="32"/>
  <c r="AV91" i="32"/>
  <c r="AV37" i="32"/>
  <c r="AV54" i="32"/>
  <c r="AV39" i="32"/>
  <c r="AV115" i="32"/>
  <c r="AV36" i="32"/>
  <c r="AP123" i="32"/>
  <c r="AP115" i="32"/>
  <c r="AP116" i="32"/>
  <c r="AP110" i="32"/>
  <c r="AP93" i="32"/>
  <c r="AP86" i="32"/>
  <c r="AS86" i="32" s="1"/>
  <c r="AF86" i="32" s="1"/>
  <c r="AP77" i="32"/>
  <c r="AP112" i="32"/>
  <c r="AP79" i="32"/>
  <c r="AP127" i="32"/>
  <c r="AP85" i="32"/>
  <c r="AP99" i="32"/>
  <c r="AS99" i="32" s="1"/>
  <c r="AF99" i="32" s="1"/>
  <c r="AP73" i="32"/>
  <c r="AS73" i="32" s="1"/>
  <c r="AF73" i="32" s="1"/>
  <c r="AP126" i="32"/>
  <c r="AP108" i="32"/>
  <c r="AP101" i="32"/>
  <c r="AS101" i="32" s="1"/>
  <c r="AF101" i="32" s="1"/>
  <c r="AP67" i="32"/>
  <c r="AP78" i="32"/>
  <c r="AP107" i="32"/>
  <c r="AP122" i="32"/>
  <c r="AP81" i="32"/>
  <c r="AP75" i="32"/>
  <c r="AP66" i="32"/>
  <c r="AS66" i="32" s="1"/>
  <c r="AF66" i="32" s="1"/>
  <c r="AD66" i="32" s="1"/>
  <c r="AC66" i="32" s="1"/>
  <c r="AP98" i="32"/>
  <c r="AP125" i="32"/>
  <c r="AP71" i="32"/>
  <c r="AS71" i="32" s="1"/>
  <c r="AF71" i="32" s="1"/>
  <c r="AP84" i="32"/>
  <c r="AS84" i="32" s="1"/>
  <c r="AF84" i="32" s="1"/>
  <c r="AP111" i="32"/>
  <c r="AP105" i="32"/>
  <c r="AS105" i="32" s="1"/>
  <c r="AF105" i="32" s="1"/>
  <c r="AP87" i="32"/>
  <c r="AP69" i="32"/>
  <c r="AS69" i="32" s="1"/>
  <c r="AF69" i="32" s="1"/>
  <c r="AV73" i="32"/>
  <c r="AP74" i="32"/>
  <c r="AV78" i="32"/>
  <c r="AV92" i="32"/>
  <c r="AP97" i="32"/>
  <c r="AV98" i="32"/>
  <c r="AP119" i="32"/>
  <c r="AS119" i="32" s="1"/>
  <c r="AF119" i="32" s="1"/>
  <c r="AD119" i="32" s="1"/>
  <c r="AC119" i="32" s="1"/>
  <c r="AV60" i="33"/>
  <c r="AV100" i="33"/>
  <c r="AV53" i="33"/>
  <c r="AV99" i="33"/>
  <c r="AV80" i="33"/>
  <c r="AV81" i="33"/>
  <c r="AV95" i="33"/>
  <c r="AV61" i="33"/>
  <c r="AV41" i="33"/>
  <c r="AV122" i="33"/>
  <c r="AV92" i="33"/>
  <c r="AV38" i="33"/>
  <c r="AV27" i="33"/>
  <c r="AV108" i="33"/>
  <c r="AV90" i="33"/>
  <c r="AV87" i="33"/>
  <c r="A87" i="33" s="1"/>
  <c r="AV72" i="33"/>
  <c r="AV29" i="33"/>
  <c r="AV64" i="33"/>
  <c r="AV26" i="33"/>
  <c r="AV93" i="33"/>
  <c r="AV65" i="33"/>
  <c r="AV40" i="33"/>
  <c r="AV128" i="33"/>
  <c r="AV74" i="33"/>
  <c r="A74" i="33" s="1"/>
  <c r="AV117" i="33"/>
  <c r="A117" i="33" s="1"/>
  <c r="AV69" i="33"/>
  <c r="AV37" i="33"/>
  <c r="AV59" i="33"/>
  <c r="AV118" i="33"/>
  <c r="AV66" i="33"/>
  <c r="AV31" i="33"/>
  <c r="AV34" i="33"/>
  <c r="AV54" i="33"/>
  <c r="AP128" i="33"/>
  <c r="AS128" i="33" s="1"/>
  <c r="AF128" i="33" s="1"/>
  <c r="AP91" i="33"/>
  <c r="AS91" i="33" s="1"/>
  <c r="AF91" i="33" s="1"/>
  <c r="AD91" i="33" s="1"/>
  <c r="AC91" i="33" s="1"/>
  <c r="AP88" i="33"/>
  <c r="AP67" i="33"/>
  <c r="AP94" i="33"/>
  <c r="AP120" i="33"/>
  <c r="AP84" i="33"/>
  <c r="AP125" i="33"/>
  <c r="AS125" i="33" s="1"/>
  <c r="AF125" i="33" s="1"/>
  <c r="AP101" i="33"/>
  <c r="AP83" i="33"/>
  <c r="AP66" i="33"/>
  <c r="AP111" i="33"/>
  <c r="AS111" i="33" s="1"/>
  <c r="AF111" i="33" s="1"/>
  <c r="AP69" i="33"/>
  <c r="AP75" i="33"/>
  <c r="AS75" i="33" s="1"/>
  <c r="AF75" i="33" s="1"/>
  <c r="AP72" i="33"/>
  <c r="AP85" i="33"/>
  <c r="AP70" i="33"/>
  <c r="AP118" i="33"/>
  <c r="AP105" i="33"/>
  <c r="AP121" i="33"/>
  <c r="AP90" i="33"/>
  <c r="AS90" i="33" s="1"/>
  <c r="AF90" i="33" s="1"/>
  <c r="AP103" i="33"/>
  <c r="AP113" i="33"/>
  <c r="AS113" i="33" s="1"/>
  <c r="AF113" i="33" s="1"/>
  <c r="AD113" i="33" s="1"/>
  <c r="AC113" i="33" s="1"/>
  <c r="AP92" i="33"/>
  <c r="AP97" i="33"/>
  <c r="AP129" i="33"/>
  <c r="AS129" i="33" s="1"/>
  <c r="AF129" i="33" s="1"/>
  <c r="AD129" i="33" s="1"/>
  <c r="AC129" i="33" s="1"/>
  <c r="AP106" i="33"/>
  <c r="AS106" i="33" s="1"/>
  <c r="AF106" i="33" s="1"/>
  <c r="AP93" i="33"/>
  <c r="AS93" i="33" s="1"/>
  <c r="AF93" i="33" s="1"/>
  <c r="AP110" i="33"/>
  <c r="AS110" i="33" s="1"/>
  <c r="AF110" i="33" s="1"/>
  <c r="AP99" i="33"/>
  <c r="AP116" i="33"/>
  <c r="AP78" i="33"/>
  <c r="AS78" i="33" s="1"/>
  <c r="AF78" i="33" s="1"/>
  <c r="AD78" i="33" s="1"/>
  <c r="AC78" i="33" s="1"/>
  <c r="AP108" i="33"/>
  <c r="AS108" i="33" s="1"/>
  <c r="AF108" i="33" s="1"/>
  <c r="AP124" i="33"/>
  <c r="AP81" i="33"/>
  <c r="AS81" i="33" s="1"/>
  <c r="AF81" i="33" s="1"/>
  <c r="AP123" i="33"/>
  <c r="AS123" i="33" s="1"/>
  <c r="AF123" i="33" s="1"/>
  <c r="AP104" i="33"/>
  <c r="AP100" i="33"/>
  <c r="AP87" i="33"/>
  <c r="AP79" i="33"/>
  <c r="AS79" i="33" s="1"/>
  <c r="AF79" i="33" s="1"/>
  <c r="AP98" i="33"/>
  <c r="AP114" i="33"/>
  <c r="AP86" i="33"/>
  <c r="AP82" i="33"/>
  <c r="AP122" i="33"/>
  <c r="AS122" i="33" s="1"/>
  <c r="AF122" i="33" s="1"/>
  <c r="AP73" i="33"/>
  <c r="AP74" i="33"/>
  <c r="AS74" i="33" s="1"/>
  <c r="AF74" i="33" s="1"/>
  <c r="AP76" i="33"/>
  <c r="AS76" i="33" s="1"/>
  <c r="AF76" i="33" s="1"/>
  <c r="AV78" i="33"/>
  <c r="AP80" i="33"/>
  <c r="AS80" i="33" s="1"/>
  <c r="AF80" i="33" s="1"/>
  <c r="AD80" i="33" s="1"/>
  <c r="AC80" i="33" s="1"/>
  <c r="AV84" i="33"/>
  <c r="AV86" i="33"/>
  <c r="AP89" i="33"/>
  <c r="AP95" i="33"/>
  <c r="AP102" i="33"/>
  <c r="AP112" i="33"/>
  <c r="AS112" i="33" s="1"/>
  <c r="AF112" i="33" s="1"/>
  <c r="AD112" i="33" s="1"/>
  <c r="AC112" i="33" s="1"/>
  <c r="AV115" i="33"/>
  <c r="AP119" i="33"/>
  <c r="AV127" i="33"/>
  <c r="AV17" i="34"/>
  <c r="AV60" i="34"/>
  <c r="AV63" i="34"/>
  <c r="AV34" i="34"/>
  <c r="AV125" i="34"/>
  <c r="AV127" i="34"/>
  <c r="AV83" i="34"/>
  <c r="AV38" i="34"/>
  <c r="AV10" i="34"/>
  <c r="AV31" i="34"/>
  <c r="AV49" i="34"/>
  <c r="AV5" i="34"/>
  <c r="AV12" i="34"/>
  <c r="AV35" i="34"/>
  <c r="AV128" i="34"/>
  <c r="AV78" i="34"/>
  <c r="AV41" i="34"/>
  <c r="AV102" i="34"/>
  <c r="AV55" i="34"/>
  <c r="AV87" i="34"/>
  <c r="AV19" i="34"/>
  <c r="AV92" i="34"/>
  <c r="AV65" i="34"/>
  <c r="AV6" i="34"/>
  <c r="AV111" i="34"/>
  <c r="A111" i="34" s="1"/>
  <c r="AV9" i="34"/>
  <c r="AV29" i="34"/>
  <c r="AV69" i="34"/>
  <c r="AV43" i="34"/>
  <c r="AV73" i="34"/>
  <c r="D73" i="34" s="1"/>
  <c r="AV42" i="34"/>
  <c r="AV39" i="34"/>
  <c r="AV8" i="34"/>
  <c r="AV16" i="34"/>
  <c r="AV79" i="34"/>
  <c r="A79" i="34" s="1"/>
  <c r="AV7" i="34"/>
  <c r="AV2" i="34"/>
  <c r="AV113" i="34"/>
  <c r="A113" i="34" s="1"/>
  <c r="AV13" i="34"/>
  <c r="AV74" i="34"/>
  <c r="D74" i="34" s="1"/>
  <c r="AV24" i="34"/>
  <c r="AV14" i="34"/>
  <c r="AV40" i="34"/>
  <c r="AV44" i="34"/>
  <c r="AV50" i="34"/>
  <c r="AV58" i="34"/>
  <c r="AP128" i="34"/>
  <c r="AP79" i="34"/>
  <c r="AP88" i="34"/>
  <c r="AS88" i="34" s="1"/>
  <c r="AF88" i="34" s="1"/>
  <c r="AP99" i="34"/>
  <c r="AS99" i="34" s="1"/>
  <c r="AF99" i="34" s="1"/>
  <c r="AP123" i="34"/>
  <c r="AP73" i="34"/>
  <c r="AP126" i="34"/>
  <c r="AP83" i="34"/>
  <c r="AS83" i="34" s="1"/>
  <c r="AF83" i="34" s="1"/>
  <c r="AD83" i="34" s="1"/>
  <c r="AC83" i="34" s="1"/>
  <c r="AP118" i="34"/>
  <c r="AS118" i="34" s="1"/>
  <c r="AF118" i="34" s="1"/>
  <c r="AP84" i="34"/>
  <c r="AS84" i="34" s="1"/>
  <c r="AF84" i="34" s="1"/>
  <c r="AP111" i="34"/>
  <c r="AP70" i="34"/>
  <c r="AS70" i="34" s="1"/>
  <c r="AF70" i="34" s="1"/>
  <c r="AP94" i="34"/>
  <c r="AP129" i="34"/>
  <c r="AP95" i="34"/>
  <c r="AP69" i="34"/>
  <c r="AS69" i="34" s="1"/>
  <c r="AF69" i="34" s="1"/>
  <c r="AD69" i="34" s="1"/>
  <c r="AC69" i="34" s="1"/>
  <c r="AP90" i="34"/>
  <c r="AP97" i="34"/>
  <c r="AP76" i="34"/>
  <c r="AP105" i="34"/>
  <c r="AS105" i="34" s="1"/>
  <c r="AF105" i="34" s="1"/>
  <c r="AD105" i="34" s="1"/>
  <c r="AC105" i="34" s="1"/>
  <c r="AP89" i="34"/>
  <c r="AS89" i="34" s="1"/>
  <c r="AF89" i="34" s="1"/>
  <c r="AP108" i="34"/>
  <c r="AP81" i="34"/>
  <c r="AP120" i="34"/>
  <c r="AS120" i="34" s="1"/>
  <c r="AF120" i="34" s="1"/>
  <c r="AP122" i="34"/>
  <c r="AP104" i="34"/>
  <c r="AS104" i="34" s="1"/>
  <c r="AF104" i="34" s="1"/>
  <c r="AD104" i="34" s="1"/>
  <c r="AC104" i="34" s="1"/>
  <c r="AP119" i="34"/>
  <c r="AS119" i="34" s="1"/>
  <c r="AF119" i="34" s="1"/>
  <c r="AP75" i="34"/>
  <c r="AP91" i="34"/>
  <c r="AP124" i="34"/>
  <c r="AP86" i="34"/>
  <c r="AS86" i="34" s="1"/>
  <c r="AF86" i="34" s="1"/>
  <c r="AD86" i="34" s="1"/>
  <c r="AC86" i="34" s="1"/>
  <c r="AP77" i="34"/>
  <c r="AP114" i="34"/>
  <c r="AS114" i="34" s="1"/>
  <c r="AF114" i="34" s="1"/>
  <c r="AD114" i="34" s="1"/>
  <c r="AC114" i="34" s="1"/>
  <c r="AP106" i="34"/>
  <c r="AP67" i="34"/>
  <c r="AP116" i="34"/>
  <c r="AS116" i="34" s="1"/>
  <c r="AF116" i="34" s="1"/>
  <c r="AP78" i="34"/>
  <c r="AP127" i="34"/>
  <c r="AP125" i="34"/>
  <c r="AP80" i="34"/>
  <c r="AP112" i="34"/>
  <c r="AP98" i="34"/>
  <c r="AS98" i="34" s="1"/>
  <c r="AF98" i="34" s="1"/>
  <c r="AD98" i="34" s="1"/>
  <c r="AC98" i="34" s="1"/>
  <c r="AP121" i="34"/>
  <c r="AS121" i="34" s="1"/>
  <c r="AF121" i="34" s="1"/>
  <c r="AP100" i="34"/>
  <c r="AS100" i="34" s="1"/>
  <c r="AF100" i="34" s="1"/>
  <c r="AP96" i="34"/>
  <c r="AP117" i="34"/>
  <c r="AP66" i="34"/>
  <c r="AS66" i="34" s="1"/>
  <c r="AF66" i="34" s="1"/>
  <c r="AP113" i="34"/>
  <c r="AP72" i="34"/>
  <c r="AS72" i="34" s="1"/>
  <c r="AF72" i="34" s="1"/>
  <c r="AD72" i="34" s="1"/>
  <c r="AC72" i="34" s="1"/>
  <c r="AP68" i="34"/>
  <c r="AS68" i="34" s="1"/>
  <c r="AF68" i="34" s="1"/>
  <c r="AP74" i="34"/>
  <c r="AV76" i="34"/>
  <c r="AV91" i="34"/>
  <c r="AP93" i="34"/>
  <c r="AV99" i="34"/>
  <c r="AP102" i="34"/>
  <c r="AS102" i="34" s="1"/>
  <c r="AF102" i="34" s="1"/>
  <c r="AV103" i="34"/>
  <c r="AP110" i="34"/>
  <c r="AP115" i="34"/>
  <c r="AS115" i="34" s="1"/>
  <c r="AF115" i="34" s="1"/>
  <c r="AV120" i="34"/>
  <c r="AV25" i="35"/>
  <c r="AV88" i="35"/>
  <c r="AV7" i="35"/>
  <c r="AV30" i="35"/>
  <c r="AV45" i="35"/>
  <c r="AV64" i="35"/>
  <c r="AV106" i="35"/>
  <c r="AV114" i="35"/>
  <c r="AV19" i="35"/>
  <c r="AV122" i="35"/>
  <c r="AV48" i="35"/>
  <c r="AV92" i="35"/>
  <c r="AV97" i="35"/>
  <c r="AV66" i="35"/>
  <c r="AV103" i="35"/>
  <c r="AV54" i="35"/>
  <c r="AV89" i="35"/>
  <c r="AV33" i="35"/>
  <c r="AV126" i="35"/>
  <c r="AV17" i="35"/>
  <c r="AV95" i="35"/>
  <c r="AV2" i="35"/>
  <c r="AV44" i="35"/>
  <c r="AV67" i="35"/>
  <c r="AV127" i="35"/>
  <c r="AV51" i="35"/>
  <c r="AV15" i="35"/>
  <c r="AV12" i="35"/>
  <c r="AV85" i="35"/>
  <c r="AV23" i="35"/>
  <c r="AV72" i="35"/>
  <c r="AV52" i="35"/>
  <c r="AV96" i="35"/>
  <c r="AV4" i="35"/>
  <c r="AV9" i="35"/>
  <c r="AV59" i="35"/>
  <c r="AV31" i="35"/>
  <c r="AV83" i="35"/>
  <c r="AV43" i="35"/>
  <c r="AV118" i="35"/>
  <c r="AV101" i="35"/>
  <c r="AV49" i="35"/>
  <c r="AV74" i="35"/>
  <c r="AV120" i="35"/>
  <c r="AV100" i="35"/>
  <c r="D100" i="35" s="1"/>
  <c r="AV6" i="35"/>
  <c r="AV10" i="35"/>
  <c r="AV28" i="35"/>
  <c r="AP121" i="35"/>
  <c r="AP90" i="35"/>
  <c r="AP103" i="35"/>
  <c r="AP86" i="35"/>
  <c r="AP119" i="35"/>
  <c r="AP89" i="35"/>
  <c r="AP71" i="35"/>
  <c r="AP96" i="35"/>
  <c r="AP99" i="35"/>
  <c r="AP81" i="35"/>
  <c r="AS81" i="35" s="1"/>
  <c r="AF81" i="35" s="1"/>
  <c r="AD81" i="35" s="1"/>
  <c r="AC81" i="35" s="1"/>
  <c r="AP116" i="35"/>
  <c r="AP77" i="35"/>
  <c r="AS77" i="35" s="1"/>
  <c r="AF77" i="35" s="1"/>
  <c r="AP109" i="35"/>
  <c r="AS109" i="35" s="1"/>
  <c r="AF109" i="35" s="1"/>
  <c r="AP127" i="35"/>
  <c r="AP82" i="35"/>
  <c r="AP92" i="35"/>
  <c r="AS92" i="35" s="1"/>
  <c r="AF92" i="35" s="1"/>
  <c r="AD92" i="35" s="1"/>
  <c r="AC92" i="35" s="1"/>
  <c r="AP104" i="35"/>
  <c r="AP84" i="35"/>
  <c r="AP120" i="35"/>
  <c r="AP74" i="35"/>
  <c r="AS74" i="35" s="1"/>
  <c r="AF74" i="35" s="1"/>
  <c r="AP67" i="35"/>
  <c r="AP126" i="35"/>
  <c r="AP95" i="35"/>
  <c r="AS95" i="35" s="1"/>
  <c r="AF95" i="35" s="1"/>
  <c r="AP112" i="35"/>
  <c r="AP125" i="35"/>
  <c r="AS125" i="35" s="1"/>
  <c r="AF125" i="35" s="1"/>
  <c r="AP79" i="35"/>
  <c r="AS79" i="35" s="1"/>
  <c r="AF79" i="35" s="1"/>
  <c r="AP97" i="35"/>
  <c r="AP66" i="35"/>
  <c r="AP128" i="35"/>
  <c r="AS128" i="35" s="1"/>
  <c r="AF128" i="35" s="1"/>
  <c r="AD128" i="35" s="1"/>
  <c r="AC128" i="35" s="1"/>
  <c r="AP78" i="35"/>
  <c r="AS78" i="35" s="1"/>
  <c r="AF78" i="35" s="1"/>
  <c r="AP69" i="35"/>
  <c r="AP83" i="35"/>
  <c r="AP98" i="35"/>
  <c r="AP117" i="35"/>
  <c r="AP129" i="35"/>
  <c r="AP124" i="35"/>
  <c r="AP76" i="35"/>
  <c r="AS76" i="35" s="1"/>
  <c r="AF76" i="35" s="1"/>
  <c r="AD76" i="35" s="1"/>
  <c r="AC76" i="35" s="1"/>
  <c r="AP102" i="35"/>
  <c r="AP91" i="35"/>
  <c r="AS91" i="35" s="1"/>
  <c r="AF91" i="35" s="1"/>
  <c r="AD91" i="35" s="1"/>
  <c r="AC91" i="35" s="1"/>
  <c r="AP123" i="35"/>
  <c r="AS123" i="35" s="1"/>
  <c r="AF123" i="35" s="1"/>
  <c r="AP105" i="35"/>
  <c r="AP93" i="35"/>
  <c r="AP110" i="35"/>
  <c r="AS110" i="35" s="1"/>
  <c r="AF110" i="35" s="1"/>
  <c r="AP115" i="35"/>
  <c r="AP80" i="35"/>
  <c r="AS80" i="35" s="1"/>
  <c r="AF80" i="35" s="1"/>
  <c r="AD80" i="35" s="1"/>
  <c r="AC80" i="35" s="1"/>
  <c r="AP118" i="35"/>
  <c r="AP68" i="35"/>
  <c r="AV70" i="35"/>
  <c r="AV71" i="35"/>
  <c r="A71" i="35" s="1"/>
  <c r="AV76" i="35"/>
  <c r="AP85" i="35"/>
  <c r="AP101" i="35"/>
  <c r="AP106" i="35"/>
  <c r="AS106" i="35" s="1"/>
  <c r="AF106" i="35" s="1"/>
  <c r="AD106" i="35" s="1"/>
  <c r="AC106" i="35" s="1"/>
  <c r="AV117" i="35"/>
  <c r="AV81" i="36"/>
  <c r="AV59" i="36"/>
  <c r="AV31" i="36"/>
  <c r="AV87" i="36"/>
  <c r="AV12" i="36"/>
  <c r="AV75" i="36"/>
  <c r="AV68" i="36"/>
  <c r="AV125" i="36"/>
  <c r="AV65" i="36"/>
  <c r="AV48" i="36"/>
  <c r="AV113" i="36"/>
  <c r="AV52" i="36"/>
  <c r="AV66" i="36"/>
  <c r="AV124" i="36"/>
  <c r="AV83" i="36"/>
  <c r="AV93" i="36"/>
  <c r="AV25" i="36"/>
  <c r="AV8" i="36"/>
  <c r="AV71" i="36"/>
  <c r="AV2" i="36"/>
  <c r="AV123" i="36"/>
  <c r="AV117" i="36"/>
  <c r="AV98" i="36"/>
  <c r="AV53" i="36"/>
  <c r="AV40" i="36"/>
  <c r="AV114" i="36"/>
  <c r="AV13" i="36"/>
  <c r="AV86" i="36"/>
  <c r="AV120" i="36"/>
  <c r="AV33" i="36"/>
  <c r="AV100" i="36"/>
  <c r="AV64" i="36"/>
  <c r="AV17" i="36"/>
  <c r="AV14" i="36"/>
  <c r="AV94" i="36"/>
  <c r="AV26" i="36"/>
  <c r="AV37" i="36"/>
  <c r="AV43" i="36"/>
  <c r="AV45" i="36"/>
  <c r="AV46" i="36"/>
  <c r="AV50" i="36"/>
  <c r="AP107" i="36"/>
  <c r="AP79" i="36"/>
  <c r="AP87" i="36"/>
  <c r="AP67" i="36"/>
  <c r="AS67" i="36" s="1"/>
  <c r="AF67" i="36" s="1"/>
  <c r="AD67" i="36" s="1"/>
  <c r="AC67" i="36" s="1"/>
  <c r="AP122" i="36"/>
  <c r="AP88" i="36"/>
  <c r="AS88" i="36" s="1"/>
  <c r="AF88" i="36" s="1"/>
  <c r="AD88" i="36" s="1"/>
  <c r="AC88" i="36" s="1"/>
  <c r="AP76" i="36"/>
  <c r="AP106" i="36"/>
  <c r="AP77" i="36"/>
  <c r="AP66" i="36"/>
  <c r="AP81" i="36"/>
  <c r="AP70" i="36"/>
  <c r="AS70" i="36" s="1"/>
  <c r="AF70" i="36" s="1"/>
  <c r="AP92" i="36"/>
  <c r="AP100" i="36"/>
  <c r="AS100" i="36" s="1"/>
  <c r="AF100" i="36" s="1"/>
  <c r="AP84" i="36"/>
  <c r="AS84" i="36" s="1"/>
  <c r="AF84" i="36" s="1"/>
  <c r="AP129" i="36"/>
  <c r="AP117" i="36"/>
  <c r="AS117" i="36" s="1"/>
  <c r="AF117" i="36" s="1"/>
  <c r="AP78" i="36"/>
  <c r="AP126" i="36"/>
  <c r="AP91" i="36"/>
  <c r="AP99" i="36"/>
  <c r="AS99" i="36" s="1"/>
  <c r="AF99" i="36" s="1"/>
  <c r="AD99" i="36" s="1"/>
  <c r="AC99" i="36" s="1"/>
  <c r="AP83" i="36"/>
  <c r="AS83" i="36" s="1"/>
  <c r="AF83" i="36" s="1"/>
  <c r="AP115" i="36"/>
  <c r="AS115" i="36" s="1"/>
  <c r="AF115" i="36" s="1"/>
  <c r="AP113" i="36"/>
  <c r="AP101" i="36"/>
  <c r="AS101" i="36" s="1"/>
  <c r="AF101" i="36" s="1"/>
  <c r="AP105" i="36"/>
  <c r="AP123" i="36"/>
  <c r="AP96" i="36"/>
  <c r="AP112" i="36"/>
  <c r="AP109" i="36"/>
  <c r="AP75" i="36"/>
  <c r="AP97" i="36"/>
  <c r="AP116" i="36"/>
  <c r="AS116" i="36" s="1"/>
  <c r="AF116" i="36" s="1"/>
  <c r="AD116" i="36" s="1"/>
  <c r="AC116" i="36" s="1"/>
  <c r="AP103" i="36"/>
  <c r="AS103" i="36" s="1"/>
  <c r="AF103" i="36" s="1"/>
  <c r="AP125" i="36"/>
  <c r="AP93" i="36"/>
  <c r="AP120" i="36"/>
  <c r="AS120" i="36" s="1"/>
  <c r="AF120" i="36" s="1"/>
  <c r="AD120" i="36" s="1"/>
  <c r="AC120" i="36" s="1"/>
  <c r="AP110" i="36"/>
  <c r="AP114" i="36"/>
  <c r="AS114" i="36" s="1"/>
  <c r="AF114" i="36" s="1"/>
  <c r="AD114" i="36" s="1"/>
  <c r="AC114" i="36" s="1"/>
  <c r="AP111" i="36"/>
  <c r="AP80" i="36"/>
  <c r="AP118" i="36"/>
  <c r="AP71" i="36"/>
  <c r="AS71" i="36" s="1"/>
  <c r="AF71" i="36" s="1"/>
  <c r="AD71" i="36" s="1"/>
  <c r="AC71" i="36" s="1"/>
  <c r="AP82" i="36"/>
  <c r="AS82" i="36" s="1"/>
  <c r="AF82" i="36" s="1"/>
  <c r="AP86" i="36"/>
  <c r="AP95" i="36"/>
  <c r="AP102" i="36"/>
  <c r="AS102" i="36" s="1"/>
  <c r="AF102" i="36" s="1"/>
  <c r="AD102" i="36" s="1"/>
  <c r="AC102" i="36" s="1"/>
  <c r="AP119" i="36"/>
  <c r="AS119" i="36" s="1"/>
  <c r="AF119" i="36" s="1"/>
  <c r="AP121" i="36"/>
  <c r="AS121" i="36" s="1"/>
  <c r="AF121" i="36" s="1"/>
  <c r="AP127" i="36"/>
  <c r="AV49" i="37"/>
  <c r="AV24" i="37"/>
  <c r="AV65" i="37"/>
  <c r="AV7" i="37"/>
  <c r="AV116" i="37"/>
  <c r="AV80" i="37"/>
  <c r="AV117" i="37"/>
  <c r="AV122" i="37"/>
  <c r="AV46" i="37"/>
  <c r="AV42" i="37"/>
  <c r="AV3" i="37"/>
  <c r="AV109" i="37"/>
  <c r="AV111" i="37"/>
  <c r="AV91" i="37"/>
  <c r="AV28" i="37"/>
  <c r="AV93" i="37"/>
  <c r="AV126" i="37"/>
  <c r="AV27" i="37"/>
  <c r="AV82" i="37"/>
  <c r="AV44" i="37"/>
  <c r="AV8" i="37"/>
  <c r="AV70" i="37"/>
  <c r="AV88" i="37"/>
  <c r="AV85" i="37"/>
  <c r="AV66" i="37"/>
  <c r="AV9" i="37"/>
  <c r="AV120" i="37"/>
  <c r="AV25" i="37"/>
  <c r="AV67" i="37"/>
  <c r="AV15" i="37"/>
  <c r="AV78" i="37"/>
  <c r="AV83" i="37"/>
  <c r="AV38" i="37"/>
  <c r="AV105" i="37"/>
  <c r="AV97" i="37"/>
  <c r="AV41" i="37"/>
  <c r="AV60" i="37"/>
  <c r="AV90" i="37"/>
  <c r="AV123" i="37"/>
  <c r="AP71" i="37"/>
  <c r="AP92" i="37"/>
  <c r="AS92" i="37" s="1"/>
  <c r="AF92" i="37" s="1"/>
  <c r="AP79" i="37"/>
  <c r="AS79" i="37" s="1"/>
  <c r="AF79" i="37" s="1"/>
  <c r="AP67" i="37"/>
  <c r="AP93" i="37"/>
  <c r="AS93" i="37" s="1"/>
  <c r="AF93" i="37" s="1"/>
  <c r="AP117" i="37"/>
  <c r="AP113" i="37"/>
  <c r="AS113" i="37" s="1"/>
  <c r="AF113" i="37" s="1"/>
  <c r="AP124" i="37"/>
  <c r="AS124" i="37" s="1"/>
  <c r="AF124" i="37" s="1"/>
  <c r="AP126" i="37"/>
  <c r="AP88" i="37"/>
  <c r="AP112" i="37"/>
  <c r="AS112" i="37" s="1"/>
  <c r="AF112" i="37" s="1"/>
  <c r="AD112" i="37" s="1"/>
  <c r="AC112" i="37" s="1"/>
  <c r="AP72" i="37"/>
  <c r="AP123" i="37"/>
  <c r="AS123" i="37" s="1"/>
  <c r="AF123" i="37" s="1"/>
  <c r="AD123" i="37" s="1"/>
  <c r="AC123" i="37" s="1"/>
  <c r="AP101" i="37"/>
  <c r="AP90" i="37"/>
  <c r="AS90" i="37" s="1"/>
  <c r="AF90" i="37" s="1"/>
  <c r="AP118" i="37"/>
  <c r="AP83" i="37"/>
  <c r="AP76" i="37"/>
  <c r="AS76" i="37" s="1"/>
  <c r="AF76" i="37" s="1"/>
  <c r="AD76" i="37" s="1"/>
  <c r="AC76" i="37" s="1"/>
  <c r="AP108" i="37"/>
  <c r="AS108" i="37" s="1"/>
  <c r="AF108" i="37" s="1"/>
  <c r="AP116" i="37"/>
  <c r="AP86" i="37"/>
  <c r="AP102" i="37"/>
  <c r="AP109" i="37"/>
  <c r="AS109" i="37" s="1"/>
  <c r="AF109" i="37" s="1"/>
  <c r="AD109" i="37" s="1"/>
  <c r="AC109" i="37" s="1"/>
  <c r="AP80" i="37"/>
  <c r="AS80" i="37" s="1"/>
  <c r="AF80" i="37" s="1"/>
  <c r="AP84" i="37"/>
  <c r="AP111" i="37"/>
  <c r="AS111" i="37" s="1"/>
  <c r="AF111" i="37" s="1"/>
  <c r="AP81" i="37"/>
  <c r="AS81" i="37" s="1"/>
  <c r="AF81" i="37" s="1"/>
  <c r="AD81" i="37" s="1"/>
  <c r="AC81" i="37" s="1"/>
  <c r="AP74" i="37"/>
  <c r="AS74" i="37" s="1"/>
  <c r="AF74" i="37" s="1"/>
  <c r="AP78" i="37"/>
  <c r="AS78" i="37" s="1"/>
  <c r="AF78" i="37" s="1"/>
  <c r="AP70" i="37"/>
  <c r="AP128" i="37"/>
  <c r="AS128" i="37" s="1"/>
  <c r="AF128" i="37" s="1"/>
  <c r="AD128" i="37" s="1"/>
  <c r="AC128" i="37" s="1"/>
  <c r="AP75" i="37"/>
  <c r="AS75" i="37" s="1"/>
  <c r="AF75" i="37" s="1"/>
  <c r="AP91" i="37"/>
  <c r="AS91" i="37" s="1"/>
  <c r="AF91" i="37" s="1"/>
  <c r="AD91" i="37" s="1"/>
  <c r="AC91" i="37" s="1"/>
  <c r="AP122" i="37"/>
  <c r="AP114" i="37"/>
  <c r="AP68" i="37"/>
  <c r="AP105" i="37"/>
  <c r="AP77" i="37"/>
  <c r="AS77" i="37" s="1"/>
  <c r="AF77" i="37" s="1"/>
  <c r="AP97" i="37"/>
  <c r="AS97" i="37" s="1"/>
  <c r="AF97" i="37" s="1"/>
  <c r="AD97" i="37" s="1"/>
  <c r="AC97" i="37" s="1"/>
  <c r="AP120" i="37"/>
  <c r="AP85" i="37"/>
  <c r="AP87" i="37"/>
  <c r="AP89" i="37"/>
  <c r="AP107" i="37"/>
  <c r="AS107" i="37" s="1"/>
  <c r="AF107" i="37" s="1"/>
  <c r="AD107" i="37" s="1"/>
  <c r="AC107" i="37" s="1"/>
  <c r="AP110" i="37"/>
  <c r="AS110" i="37" s="1"/>
  <c r="AF110" i="37" s="1"/>
  <c r="AP129" i="37"/>
  <c r="AS129" i="37" s="1"/>
  <c r="AF129" i="37" s="1"/>
  <c r="AV48" i="38"/>
  <c r="AV21" i="38"/>
  <c r="AV43" i="38"/>
  <c r="AV20" i="38"/>
  <c r="AV103" i="38"/>
  <c r="A103" i="38" s="1"/>
  <c r="AV71" i="38"/>
  <c r="AV68" i="38"/>
  <c r="AV6" i="38"/>
  <c r="AV10" i="38"/>
  <c r="AV5" i="38"/>
  <c r="AV87" i="38"/>
  <c r="AV9" i="38"/>
  <c r="AV47" i="38"/>
  <c r="AV24" i="38"/>
  <c r="AV76" i="38"/>
  <c r="AV113" i="38"/>
  <c r="AV81" i="38"/>
  <c r="AV94" i="38"/>
  <c r="AV89" i="38"/>
  <c r="AV25" i="38"/>
  <c r="AV101" i="38"/>
  <c r="AV80" i="38"/>
  <c r="AV115" i="38"/>
  <c r="AV114" i="38"/>
  <c r="AV8" i="38"/>
  <c r="AV52" i="38"/>
  <c r="AV82" i="38"/>
  <c r="AV34" i="38"/>
  <c r="AV91" i="38"/>
  <c r="AV118" i="38"/>
  <c r="AV92" i="38"/>
  <c r="AV60" i="38"/>
  <c r="AV110" i="38"/>
  <c r="AV75" i="38"/>
  <c r="AV42" i="38"/>
  <c r="AV2" i="38"/>
  <c r="AV14" i="38"/>
  <c r="AV77" i="38"/>
  <c r="AV116" i="38"/>
  <c r="AV57" i="38"/>
  <c r="AV109" i="38"/>
  <c r="AV40" i="38"/>
  <c r="AV108" i="38"/>
  <c r="AV15" i="38"/>
  <c r="AV66" i="38"/>
  <c r="AV121" i="38"/>
  <c r="AV32" i="38"/>
  <c r="AV120" i="38"/>
  <c r="AV26" i="38"/>
  <c r="AV105" i="38"/>
  <c r="AV100" i="38"/>
  <c r="AV78" i="38"/>
  <c r="AV62" i="38"/>
  <c r="AV23" i="38"/>
  <c r="AV27" i="38"/>
  <c r="AV33" i="38"/>
  <c r="AV46" i="38"/>
  <c r="AV49" i="38"/>
  <c r="AV55" i="38"/>
  <c r="AV69" i="38"/>
  <c r="AP110" i="38"/>
  <c r="AP79" i="38"/>
  <c r="AP100" i="38"/>
  <c r="AS100" i="38" s="1"/>
  <c r="AF100" i="38" s="1"/>
  <c r="AD100" i="38" s="1"/>
  <c r="AC100" i="38" s="1"/>
  <c r="AP126" i="38"/>
  <c r="AP73" i="38"/>
  <c r="AS73" i="38" s="1"/>
  <c r="AF73" i="38" s="1"/>
  <c r="AP120" i="38"/>
  <c r="AP87" i="38"/>
  <c r="AP70" i="38"/>
  <c r="AS70" i="38" s="1"/>
  <c r="AF70" i="38" s="1"/>
  <c r="AP80" i="38"/>
  <c r="AP82" i="38"/>
  <c r="AS82" i="38" s="1"/>
  <c r="AF82" i="38" s="1"/>
  <c r="AP113" i="38"/>
  <c r="AP76" i="38"/>
  <c r="AP69" i="38"/>
  <c r="AS69" i="38" s="1"/>
  <c r="AF69" i="38" s="1"/>
  <c r="AP112" i="38"/>
  <c r="AP81" i="38"/>
  <c r="AP94" i="38"/>
  <c r="AP71" i="38"/>
  <c r="AS71" i="38" s="1"/>
  <c r="AF71" i="38" s="1"/>
  <c r="AP86" i="38"/>
  <c r="AS86" i="38" s="1"/>
  <c r="AF86" i="38" s="1"/>
  <c r="AD86" i="38" s="1"/>
  <c r="AC86" i="38" s="1"/>
  <c r="AP109" i="38"/>
  <c r="AP114" i="38"/>
  <c r="AS114" i="38" s="1"/>
  <c r="AF114" i="38" s="1"/>
  <c r="AP111" i="38"/>
  <c r="AP107" i="38"/>
  <c r="AP74" i="38"/>
  <c r="AP91" i="38"/>
  <c r="AP90" i="38"/>
  <c r="AP115" i="38"/>
  <c r="AS115" i="38" s="1"/>
  <c r="AF115" i="38" s="1"/>
  <c r="AD115" i="38" s="1"/>
  <c r="AC115" i="38" s="1"/>
  <c r="AP108" i="38"/>
  <c r="AP77" i="38"/>
  <c r="AP99" i="38"/>
  <c r="AS99" i="38" s="1"/>
  <c r="AF99" i="38" s="1"/>
  <c r="AD99" i="38" s="1"/>
  <c r="AC99" i="38" s="1"/>
  <c r="AP121" i="38"/>
  <c r="AP66" i="38"/>
  <c r="AP95" i="38"/>
  <c r="AP93" i="38"/>
  <c r="AP118" i="38"/>
  <c r="AS118" i="38" s="1"/>
  <c r="AF118" i="38" s="1"/>
  <c r="AP102" i="38"/>
  <c r="AP128" i="38"/>
  <c r="AP106" i="38"/>
  <c r="AP122" i="38"/>
  <c r="AP123" i="38"/>
  <c r="AP67" i="38"/>
  <c r="AS67" i="38" s="1"/>
  <c r="AF67" i="38" s="1"/>
  <c r="AP119" i="38"/>
  <c r="AS119" i="38" s="1"/>
  <c r="AF119" i="38" s="1"/>
  <c r="AD119" i="38" s="1"/>
  <c r="AC119" i="38" s="1"/>
  <c r="AP127" i="38"/>
  <c r="AP88" i="38"/>
  <c r="AS88" i="38" s="1"/>
  <c r="AF88" i="38" s="1"/>
  <c r="AP68" i="38"/>
  <c r="AS68" i="38" s="1"/>
  <c r="AF68" i="38" s="1"/>
  <c r="AD68" i="38" s="1"/>
  <c r="AC68" i="38" s="1"/>
  <c r="AP96" i="38"/>
  <c r="AP104" i="38"/>
  <c r="AS104" i="38" s="1"/>
  <c r="AF104" i="38" s="1"/>
  <c r="AP125" i="38"/>
  <c r="AV93" i="38"/>
  <c r="AP98" i="38"/>
  <c r="AS98" i="38" s="1"/>
  <c r="AF98" i="38" s="1"/>
  <c r="AD98" i="38" s="1"/>
  <c r="AC98" i="38" s="1"/>
  <c r="AP101" i="38"/>
  <c r="AS101" i="38" s="1"/>
  <c r="AF101" i="38" s="1"/>
  <c r="AP117" i="38"/>
  <c r="AS117" i="38" s="1"/>
  <c r="AF117" i="38" s="1"/>
  <c r="AV123" i="38"/>
  <c r="AV128" i="38"/>
  <c r="AV60" i="39"/>
  <c r="AV80" i="39"/>
  <c r="AV16" i="39"/>
  <c r="AV49" i="39"/>
  <c r="AV30" i="39"/>
  <c r="AV108" i="39"/>
  <c r="AV33" i="39"/>
  <c r="AV41" i="39"/>
  <c r="AV19" i="39"/>
  <c r="AV117" i="39"/>
  <c r="AV95" i="39"/>
  <c r="AV11" i="39"/>
  <c r="AV25" i="39"/>
  <c r="AV17" i="39"/>
  <c r="AV123" i="39"/>
  <c r="AV112" i="39"/>
  <c r="AV39" i="39"/>
  <c r="AV121" i="39"/>
  <c r="AV15" i="39"/>
  <c r="AP121" i="39"/>
  <c r="AP93" i="39"/>
  <c r="AS93" i="39" s="1"/>
  <c r="AF93" i="39" s="1"/>
  <c r="AP111" i="39"/>
  <c r="AS111" i="39" s="1"/>
  <c r="AF111" i="39" s="1"/>
  <c r="AD111" i="39" s="1"/>
  <c r="AC111" i="39" s="1"/>
  <c r="AP78" i="39"/>
  <c r="AS78" i="39" s="1"/>
  <c r="AF78" i="39" s="1"/>
  <c r="AD78" i="39" s="1"/>
  <c r="AC78" i="39" s="1"/>
  <c r="AP98" i="39"/>
  <c r="AP89" i="39"/>
  <c r="AP88" i="39"/>
  <c r="AP79" i="39"/>
  <c r="AS79" i="39" s="1"/>
  <c r="AF79" i="39" s="1"/>
  <c r="AP104" i="39"/>
  <c r="AP66" i="39"/>
  <c r="AP81" i="39"/>
  <c r="AS81" i="39" s="1"/>
  <c r="AF81" i="39" s="1"/>
  <c r="AP105" i="39"/>
  <c r="AP82" i="39"/>
  <c r="AP129" i="39"/>
  <c r="AS129" i="39" s="1"/>
  <c r="AF129" i="39" s="1"/>
  <c r="AD129" i="39" s="1"/>
  <c r="AC129" i="39" s="1"/>
  <c r="AP71" i="39"/>
  <c r="AP126" i="39"/>
  <c r="AS126" i="39" s="1"/>
  <c r="AF126" i="39" s="1"/>
  <c r="AP77" i="39"/>
  <c r="AS77" i="39" s="1"/>
  <c r="AF77" i="39" s="1"/>
  <c r="AP122" i="39"/>
  <c r="AS122" i="39" s="1"/>
  <c r="AF122" i="39" s="1"/>
  <c r="AP85" i="39"/>
  <c r="AP123" i="39"/>
  <c r="AS123" i="39" s="1"/>
  <c r="AF123" i="39" s="1"/>
  <c r="AV45" i="40"/>
  <c r="AV98" i="40"/>
  <c r="AV76" i="40"/>
  <c r="AV62" i="40"/>
  <c r="AV56" i="40"/>
  <c r="AV30" i="40"/>
  <c r="AV37" i="40"/>
  <c r="AV113" i="40"/>
  <c r="AV112" i="40"/>
  <c r="AV51" i="40"/>
  <c r="AV20" i="40"/>
  <c r="AV41" i="40"/>
  <c r="AV88" i="40"/>
  <c r="A88" i="40" s="1"/>
  <c r="AV28" i="40"/>
  <c r="AV115" i="40"/>
  <c r="AV93" i="40"/>
  <c r="AV19" i="40"/>
  <c r="AV91" i="40"/>
  <c r="AV59" i="40"/>
  <c r="AV2" i="40"/>
  <c r="AV3" i="40"/>
  <c r="AV7" i="40"/>
  <c r="AV24" i="40"/>
  <c r="AV57" i="40"/>
  <c r="AV63" i="40"/>
  <c r="AV108" i="40"/>
  <c r="AV13" i="40"/>
  <c r="AV10" i="40"/>
  <c r="AV39" i="40"/>
  <c r="AV127" i="40"/>
  <c r="AV48" i="40"/>
  <c r="AV92" i="40"/>
  <c r="AV74" i="40"/>
  <c r="AV47" i="40"/>
  <c r="AV69" i="40"/>
  <c r="AV9" i="40"/>
  <c r="AV119" i="40"/>
  <c r="A119" i="40" s="1"/>
  <c r="AV73" i="40"/>
  <c r="AV36" i="40"/>
  <c r="AV80" i="40"/>
  <c r="AV65" i="40"/>
  <c r="AV128" i="40"/>
  <c r="AV104" i="40"/>
  <c r="AV34" i="40"/>
  <c r="AV72" i="40"/>
  <c r="AV99" i="40"/>
  <c r="AV8" i="40"/>
  <c r="AV52" i="40"/>
  <c r="AV58" i="40"/>
  <c r="AV60" i="40"/>
  <c r="AV64" i="40"/>
  <c r="AV68" i="40"/>
  <c r="AP99" i="40"/>
  <c r="AS99" i="40" s="1"/>
  <c r="AF99" i="40" s="1"/>
  <c r="AP97" i="40"/>
  <c r="AP67" i="40"/>
  <c r="AS67" i="40" s="1"/>
  <c r="AF67" i="40" s="1"/>
  <c r="AD67" i="40" s="1"/>
  <c r="AC67" i="40" s="1"/>
  <c r="AP90" i="40"/>
  <c r="AP84" i="40"/>
  <c r="AS84" i="40" s="1"/>
  <c r="AF84" i="40" s="1"/>
  <c r="AP114" i="40"/>
  <c r="AS114" i="40" s="1"/>
  <c r="AF114" i="40" s="1"/>
  <c r="AP78" i="40"/>
  <c r="AP80" i="40"/>
  <c r="AP129" i="40"/>
  <c r="AP83" i="40"/>
  <c r="AS83" i="40" s="1"/>
  <c r="AF83" i="40" s="1"/>
  <c r="AD83" i="40" s="1"/>
  <c r="AC83" i="40" s="1"/>
  <c r="AP98" i="40"/>
  <c r="AS98" i="40" s="1"/>
  <c r="AF98" i="40" s="1"/>
  <c r="AD98" i="40" s="1"/>
  <c r="AC98" i="40" s="1"/>
  <c r="AP123" i="40"/>
  <c r="AP106" i="40"/>
  <c r="AP103" i="40"/>
  <c r="AS103" i="40" s="1"/>
  <c r="AF103" i="40" s="1"/>
  <c r="AP127" i="40"/>
  <c r="AP73" i="40"/>
  <c r="AS73" i="40" s="1"/>
  <c r="AF73" i="40" s="1"/>
  <c r="AP74" i="40"/>
  <c r="AP121" i="40"/>
  <c r="AS121" i="40" s="1"/>
  <c r="AF121" i="40" s="1"/>
  <c r="AD121" i="40" s="1"/>
  <c r="AC121" i="40" s="1"/>
  <c r="AP110" i="40"/>
  <c r="AP71" i="40"/>
  <c r="AS71" i="40" s="1"/>
  <c r="AF71" i="40" s="1"/>
  <c r="AP100" i="40"/>
  <c r="AS100" i="40" s="1"/>
  <c r="AF100" i="40" s="1"/>
  <c r="AD100" i="40" s="1"/>
  <c r="AC100" i="40" s="1"/>
  <c r="AP92" i="40"/>
  <c r="AP107" i="40"/>
  <c r="AP66" i="40"/>
  <c r="AS66" i="40" s="1"/>
  <c r="AF66" i="40" s="1"/>
  <c r="AD66" i="40" s="1"/>
  <c r="AC66" i="40" s="1"/>
  <c r="AP115" i="40"/>
  <c r="AS115" i="40" s="1"/>
  <c r="AF115" i="40" s="1"/>
  <c r="AD115" i="40" s="1"/>
  <c r="AC115" i="40" s="1"/>
  <c r="AP91" i="40"/>
  <c r="AP75" i="40"/>
  <c r="AP102" i="40"/>
  <c r="AS102" i="40" s="1"/>
  <c r="AF102" i="40" s="1"/>
  <c r="AP86" i="40"/>
  <c r="AP82" i="40"/>
  <c r="AS82" i="40" s="1"/>
  <c r="AF82" i="40" s="1"/>
  <c r="AD82" i="40" s="1"/>
  <c r="AC82" i="40" s="1"/>
  <c r="AP124" i="40"/>
  <c r="AP70" i="40"/>
  <c r="AS70" i="40" s="1"/>
  <c r="AF70" i="40" s="1"/>
  <c r="AP68" i="40"/>
  <c r="AS68" i="40" s="1"/>
  <c r="AF68" i="40" s="1"/>
  <c r="AP77" i="40"/>
  <c r="AP87" i="40"/>
  <c r="AS87" i="40" s="1"/>
  <c r="AF87" i="40" s="1"/>
  <c r="AP116" i="40"/>
  <c r="AS116" i="40" s="1"/>
  <c r="AF116" i="40" s="1"/>
  <c r="AP113" i="40"/>
  <c r="AP94" i="40"/>
  <c r="AP95" i="40"/>
  <c r="AP111" i="40"/>
  <c r="AP79" i="40"/>
  <c r="AV83" i="40"/>
  <c r="AV97" i="40"/>
  <c r="AV106" i="40"/>
  <c r="AV129" i="40"/>
  <c r="AV18" i="41"/>
  <c r="AV112" i="41"/>
  <c r="AV129" i="41"/>
  <c r="AV20" i="41"/>
  <c r="AV93" i="41"/>
  <c r="AV54" i="41"/>
  <c r="AV101" i="41"/>
  <c r="AV11" i="41"/>
  <c r="AV102" i="41"/>
  <c r="AV77" i="41"/>
  <c r="AV71" i="41"/>
  <c r="AV14" i="41"/>
  <c r="AV49" i="41"/>
  <c r="AV43" i="41"/>
  <c r="AV13" i="41"/>
  <c r="AV92" i="41"/>
  <c r="AV57" i="41"/>
  <c r="AV82" i="41"/>
  <c r="AV67" i="41"/>
  <c r="AV5" i="41"/>
  <c r="AV51" i="41"/>
  <c r="AV9" i="41"/>
  <c r="AV81" i="41"/>
  <c r="AV39" i="41"/>
  <c r="AV47" i="41"/>
  <c r="AV58" i="41"/>
  <c r="AV8" i="41"/>
  <c r="AP90" i="41"/>
  <c r="AS90" i="41" s="1"/>
  <c r="AF90" i="41" s="1"/>
  <c r="AP120" i="41"/>
  <c r="AP104" i="41"/>
  <c r="AP96" i="41"/>
  <c r="AS96" i="41" s="1"/>
  <c r="AF96" i="41" s="1"/>
  <c r="AD96" i="41" s="1"/>
  <c r="AC96" i="41" s="1"/>
  <c r="AP125" i="41"/>
  <c r="AS125" i="41" s="1"/>
  <c r="AF125" i="41" s="1"/>
  <c r="AD125" i="41" s="1"/>
  <c r="AC125" i="41" s="1"/>
  <c r="AP106" i="41"/>
  <c r="AP88" i="41"/>
  <c r="AP129" i="41"/>
  <c r="AS129" i="41" s="1"/>
  <c r="AF129" i="41" s="1"/>
  <c r="AP84" i="41"/>
  <c r="AP101" i="41"/>
  <c r="AP85" i="41"/>
  <c r="AP102" i="41"/>
  <c r="AP73" i="41"/>
  <c r="AP82" i="41"/>
  <c r="AP127" i="41"/>
  <c r="AS127" i="41" s="1"/>
  <c r="AF127" i="41" s="1"/>
  <c r="AP93" i="41"/>
  <c r="AS93" i="41" s="1"/>
  <c r="AF93" i="41" s="1"/>
  <c r="AP95" i="41"/>
  <c r="AS95" i="41" s="1"/>
  <c r="AF95" i="41" s="1"/>
  <c r="AD95" i="41" s="1"/>
  <c r="AC95" i="41" s="1"/>
  <c r="AP124" i="41"/>
  <c r="AS124" i="41" s="1"/>
  <c r="AF124" i="41" s="1"/>
  <c r="AP123" i="41"/>
  <c r="AS123" i="41" s="1"/>
  <c r="AF123" i="41" s="1"/>
  <c r="AD123" i="41" s="1"/>
  <c r="AC123" i="41" s="1"/>
  <c r="AP66" i="41"/>
  <c r="AP72" i="41"/>
  <c r="AP70" i="41"/>
  <c r="AP79" i="41"/>
  <c r="AS79" i="41" s="1"/>
  <c r="AF79" i="41" s="1"/>
  <c r="AV89" i="41"/>
  <c r="AV103" i="41"/>
  <c r="AP105" i="41"/>
  <c r="AP107" i="41"/>
  <c r="AS107" i="41" s="1"/>
  <c r="AF107" i="41" s="1"/>
  <c r="AV108" i="41"/>
  <c r="AP111" i="41"/>
  <c r="AS111" i="41" s="1"/>
  <c r="AF111" i="41" s="1"/>
  <c r="AV125" i="42"/>
  <c r="AV21" i="42"/>
  <c r="AV116" i="42"/>
  <c r="AV26" i="42"/>
  <c r="AV113" i="42"/>
  <c r="AV33" i="42"/>
  <c r="AV58" i="42"/>
  <c r="AV122" i="42"/>
  <c r="AV14" i="42"/>
  <c r="AV73" i="42"/>
  <c r="AV47" i="42"/>
  <c r="AV98" i="42"/>
  <c r="AV56" i="42"/>
  <c r="AV81" i="42"/>
  <c r="AV42" i="42"/>
  <c r="AV52" i="42"/>
  <c r="AP75" i="42"/>
  <c r="AP128" i="42"/>
  <c r="AP120" i="42"/>
  <c r="AS120" i="42" s="1"/>
  <c r="AF120" i="42" s="1"/>
  <c r="AD120" i="42" s="1"/>
  <c r="AC120" i="42" s="1"/>
  <c r="AP123" i="42"/>
  <c r="AP71" i="42"/>
  <c r="AS71" i="42" s="1"/>
  <c r="AF71" i="42" s="1"/>
  <c r="AP98" i="42"/>
  <c r="AS98" i="42" s="1"/>
  <c r="AF98" i="42" s="1"/>
  <c r="AD98" i="42" s="1"/>
  <c r="AC98" i="42" s="1"/>
  <c r="AP68" i="42"/>
  <c r="AS68" i="42" s="1"/>
  <c r="AF68" i="42" s="1"/>
  <c r="AP70" i="42"/>
  <c r="AS70" i="42" s="1"/>
  <c r="AF70" i="42" s="1"/>
  <c r="AD70" i="42" s="1"/>
  <c r="AC70" i="42" s="1"/>
  <c r="AP105" i="42"/>
  <c r="AS105" i="42" s="1"/>
  <c r="AF105" i="42" s="1"/>
  <c r="AP114" i="42"/>
  <c r="AS114" i="42" s="1"/>
  <c r="AF114" i="42" s="1"/>
  <c r="AP79" i="42"/>
  <c r="AP101" i="42"/>
  <c r="AS101" i="42" s="1"/>
  <c r="AF101" i="42" s="1"/>
  <c r="AD101" i="42" s="1"/>
  <c r="AC101" i="42" s="1"/>
  <c r="AP109" i="42"/>
  <c r="AP82" i="42"/>
  <c r="AS82" i="42" s="1"/>
  <c r="AF82" i="42" s="1"/>
  <c r="AD82" i="42" s="1"/>
  <c r="AC82" i="42" s="1"/>
  <c r="AP119" i="42"/>
  <c r="AS119" i="42" s="1"/>
  <c r="AF119" i="42" s="1"/>
  <c r="AP81" i="42"/>
  <c r="AP103" i="42"/>
  <c r="AS103" i="42" s="1"/>
  <c r="AF103" i="42" s="1"/>
  <c r="AP94" i="42"/>
  <c r="AP104" i="42"/>
  <c r="AS104" i="42" s="1"/>
  <c r="AF104" i="42" s="1"/>
  <c r="AP121" i="42"/>
  <c r="AS121" i="42" s="1"/>
  <c r="AF121" i="42" s="1"/>
  <c r="AP127" i="42"/>
  <c r="AV89" i="43"/>
  <c r="AV13" i="43"/>
  <c r="AV123" i="43"/>
  <c r="AV23" i="43"/>
  <c r="AV79" i="43"/>
  <c r="AV2" i="43"/>
  <c r="AV29" i="43"/>
  <c r="AV56" i="43"/>
  <c r="AV42" i="43"/>
  <c r="AP100" i="43"/>
  <c r="AP107" i="43"/>
  <c r="AP123" i="43"/>
  <c r="AS123" i="43" s="1"/>
  <c r="AF123" i="43" s="1"/>
  <c r="AP106" i="43"/>
  <c r="AS106" i="43" s="1"/>
  <c r="AF106" i="43" s="1"/>
  <c r="AP113" i="43"/>
  <c r="AS113" i="43" s="1"/>
  <c r="AF113" i="43" s="1"/>
  <c r="AP93" i="43"/>
  <c r="AS93" i="43" s="1"/>
  <c r="AF93" i="43" s="1"/>
  <c r="AP78" i="43"/>
  <c r="AS78" i="43" s="1"/>
  <c r="AF78" i="43" s="1"/>
  <c r="AP94" i="43"/>
  <c r="AS94" i="43" s="1"/>
  <c r="AF94" i="43" s="1"/>
  <c r="AD94" i="43" s="1"/>
  <c r="AC94" i="43" s="1"/>
  <c r="AP68" i="43"/>
  <c r="AP86" i="43"/>
  <c r="AP102" i="43"/>
  <c r="AP119" i="43"/>
  <c r="AP77" i="43"/>
  <c r="AS77" i="43" s="1"/>
  <c r="AF77" i="43" s="1"/>
  <c r="AP79" i="43"/>
  <c r="AS79" i="43" s="1"/>
  <c r="AF79" i="43" s="1"/>
  <c r="AD79" i="43" s="1"/>
  <c r="AC79" i="43" s="1"/>
  <c r="AP70" i="43"/>
  <c r="AP98" i="43"/>
  <c r="AV70" i="43"/>
  <c r="AP97" i="43"/>
  <c r="AS97" i="43" s="1"/>
  <c r="AF97" i="43" s="1"/>
  <c r="AP124" i="43"/>
  <c r="AS124" i="43" s="1"/>
  <c r="AF124" i="43" s="1"/>
  <c r="AV125" i="43"/>
  <c r="A125" i="43" s="1"/>
  <c r="AV96" i="44"/>
  <c r="AV58" i="44"/>
  <c r="AV79" i="44"/>
  <c r="AV16" i="44"/>
  <c r="AV108" i="44"/>
  <c r="AV20" i="44"/>
  <c r="AV120" i="44"/>
  <c r="AV66" i="44"/>
  <c r="AV103" i="44"/>
  <c r="AV101" i="44"/>
  <c r="AV11" i="44"/>
  <c r="AV124" i="44"/>
  <c r="AV14" i="44"/>
  <c r="AP125" i="44"/>
  <c r="AP100" i="44"/>
  <c r="AS100" i="44" s="1"/>
  <c r="AF100" i="44" s="1"/>
  <c r="AP129" i="44"/>
  <c r="AP81" i="44"/>
  <c r="AP86" i="44"/>
  <c r="AP71" i="44"/>
  <c r="AS71" i="44" s="1"/>
  <c r="AF71" i="44" s="1"/>
  <c r="AP85" i="44"/>
  <c r="AP92" i="44"/>
  <c r="AP119" i="44"/>
  <c r="AS119" i="44" s="1"/>
  <c r="AF119" i="44" s="1"/>
  <c r="AD119" i="44" s="1"/>
  <c r="AC119" i="44" s="1"/>
  <c r="AV10" i="45"/>
  <c r="AV84" i="45"/>
  <c r="AV54" i="45"/>
  <c r="AV83" i="45"/>
  <c r="AV35" i="45"/>
  <c r="AV116" i="45"/>
  <c r="AV94" i="45"/>
  <c r="AV58" i="45"/>
  <c r="AV29" i="45"/>
  <c r="AV85" i="45"/>
  <c r="AV67" i="45"/>
  <c r="AV68" i="45"/>
  <c r="AV62" i="45"/>
  <c r="AP66" i="45"/>
  <c r="AP108" i="45"/>
  <c r="AS108" i="45" s="1"/>
  <c r="AF108" i="45" s="1"/>
  <c r="AP124" i="45"/>
  <c r="AS124" i="45" s="1"/>
  <c r="AF124" i="45" s="1"/>
  <c r="AD124" i="45" s="1"/>
  <c r="AC124" i="45" s="1"/>
  <c r="AP111" i="45"/>
  <c r="AS111" i="45" s="1"/>
  <c r="AF111" i="45" s="1"/>
  <c r="AP112" i="45"/>
  <c r="AS112" i="45" s="1"/>
  <c r="AF112" i="45" s="1"/>
  <c r="AP73" i="45"/>
  <c r="AP93" i="45"/>
  <c r="AS93" i="45" s="1"/>
  <c r="AF93" i="45" s="1"/>
  <c r="AD93" i="45" s="1"/>
  <c r="AC93" i="45" s="1"/>
  <c r="AP114" i="45"/>
  <c r="AP84" i="45"/>
  <c r="AV84" i="46"/>
  <c r="AV50" i="46"/>
  <c r="AP119" i="46"/>
  <c r="AS119" i="46" s="1"/>
  <c r="AF119" i="46" s="1"/>
  <c r="AP78" i="46"/>
  <c r="AP75" i="46"/>
  <c r="AP80" i="46"/>
  <c r="AV99" i="47"/>
  <c r="AV119" i="47"/>
  <c r="AV41" i="47"/>
  <c r="AV94" i="47"/>
  <c r="AV40" i="47"/>
  <c r="AV126" i="47"/>
  <c r="AV89" i="47"/>
  <c r="AV28" i="47"/>
  <c r="AV53" i="47"/>
  <c r="AV103" i="47"/>
  <c r="AP119" i="47"/>
  <c r="AP112" i="47"/>
  <c r="AS112" i="47" s="1"/>
  <c r="AF112" i="47" s="1"/>
  <c r="AP91" i="47"/>
  <c r="AS91" i="47" s="1"/>
  <c r="AF91" i="47" s="1"/>
  <c r="AV87" i="47"/>
  <c r="AV89" i="48"/>
  <c r="AV85" i="48"/>
  <c r="AV15" i="48"/>
  <c r="AV11" i="48"/>
  <c r="AV88" i="48"/>
  <c r="AV49" i="49"/>
  <c r="AV14" i="49"/>
  <c r="AV44" i="49"/>
  <c r="AV4" i="49"/>
  <c r="AV69" i="50"/>
  <c r="AV100" i="50"/>
  <c r="AV122" i="50"/>
  <c r="AV41" i="50"/>
  <c r="AV10" i="50"/>
  <c r="AV15" i="51"/>
  <c r="AV69" i="51"/>
  <c r="AV73" i="51"/>
  <c r="AV8" i="51"/>
  <c r="AV100" i="51"/>
  <c r="AV101" i="51"/>
  <c r="AV11" i="51"/>
  <c r="AV126" i="51"/>
  <c r="AV86" i="52"/>
  <c r="AV56" i="52"/>
  <c r="AV121" i="52"/>
  <c r="AV43" i="52"/>
  <c r="AV9" i="52"/>
  <c r="AV49" i="52"/>
  <c r="AV109" i="53"/>
  <c r="AV84" i="53"/>
  <c r="AV72" i="53"/>
  <c r="AV86" i="53"/>
  <c r="AV33" i="53"/>
  <c r="AV50" i="53"/>
  <c r="AV67" i="53"/>
  <c r="AV117" i="54"/>
  <c r="AP128" i="54"/>
  <c r="AP86" i="54"/>
  <c r="AS86" i="54" s="1"/>
  <c r="AF86" i="54" s="1"/>
  <c r="AV73" i="55"/>
  <c r="AV85" i="55"/>
  <c r="AV36" i="55"/>
  <c r="AV24" i="55"/>
  <c r="AV19" i="56"/>
  <c r="AV32" i="56"/>
  <c r="AV6" i="56"/>
  <c r="AV66" i="56"/>
  <c r="AV15" i="56"/>
  <c r="AV103" i="56"/>
  <c r="AV21" i="56"/>
  <c r="AV117" i="56"/>
  <c r="AV11" i="56"/>
  <c r="AV70" i="56"/>
  <c r="AP67" i="56"/>
  <c r="AS67" i="56" s="1"/>
  <c r="AF67" i="56" s="1"/>
  <c r="AD67" i="56" s="1"/>
  <c r="AC67" i="56" s="1"/>
  <c r="AP74" i="56"/>
  <c r="AP86" i="56"/>
  <c r="AS86" i="56" s="1"/>
  <c r="AF86" i="56" s="1"/>
  <c r="AP110" i="56"/>
  <c r="AV51" i="57"/>
  <c r="AV95" i="57"/>
  <c r="AP89" i="57"/>
  <c r="AP77" i="57"/>
  <c r="AP80" i="57"/>
  <c r="AS80" i="57" s="1"/>
  <c r="AF80" i="57" s="1"/>
  <c r="AV67" i="58"/>
  <c r="AV23" i="58"/>
  <c r="AV57" i="58"/>
  <c r="AV85" i="58"/>
  <c r="AV108" i="58"/>
  <c r="AV126" i="58"/>
  <c r="AV123" i="58"/>
  <c r="AV83" i="58"/>
  <c r="AV2" i="58"/>
  <c r="AV54" i="58"/>
  <c r="AV107" i="58"/>
  <c r="AV73" i="58"/>
  <c r="AV35" i="58"/>
  <c r="AV69" i="59"/>
  <c r="AV102" i="59"/>
  <c r="AP70" i="59"/>
  <c r="AP95" i="59"/>
  <c r="AS95" i="59" s="1"/>
  <c r="AF95" i="59" s="1"/>
  <c r="AP124" i="59"/>
  <c r="AS124" i="59" s="1"/>
  <c r="AF124" i="59" s="1"/>
  <c r="AP122" i="59"/>
  <c r="AS122" i="59" s="1"/>
  <c r="AF122" i="59" s="1"/>
  <c r="AD122" i="59" s="1"/>
  <c r="AC122" i="59" s="1"/>
  <c r="AP114" i="59"/>
  <c r="AP67" i="59"/>
  <c r="AP86" i="59"/>
  <c r="AV109" i="40"/>
  <c r="AP66" i="55"/>
  <c r="AP82" i="32"/>
  <c r="AS82" i="32" s="1"/>
  <c r="AF82" i="32" s="1"/>
  <c r="AD82" i="32" s="1"/>
  <c r="AC82" i="32" s="1"/>
  <c r="AV13" i="44"/>
  <c r="AP69" i="44"/>
  <c r="AP107" i="44"/>
  <c r="AP94" i="44"/>
  <c r="AP73" i="44"/>
  <c r="AS73" i="44" s="1"/>
  <c r="AF73" i="44" s="1"/>
  <c r="AD73" i="44" s="1"/>
  <c r="AC73" i="44" s="1"/>
  <c r="AP120" i="44"/>
  <c r="AS120" i="44" s="1"/>
  <c r="AF120" i="44" s="1"/>
  <c r="AP112" i="44"/>
  <c r="AP102" i="44"/>
  <c r="AS102" i="44" s="1"/>
  <c r="AF102" i="44" s="1"/>
  <c r="AP66" i="44"/>
  <c r="AS66" i="44" s="1"/>
  <c r="AF66" i="44" s="1"/>
  <c r="AP114" i="44"/>
  <c r="AP122" i="44"/>
  <c r="AP103" i="44"/>
  <c r="AS103" i="44" s="1"/>
  <c r="AF103" i="44" s="1"/>
  <c r="AD103" i="44" s="1"/>
  <c r="AC103" i="44" s="1"/>
  <c r="AP90" i="44"/>
  <c r="AP116" i="44"/>
  <c r="AS116" i="44" s="1"/>
  <c r="AF116" i="44" s="1"/>
  <c r="AD116" i="44" s="1"/>
  <c r="AC116" i="44" s="1"/>
  <c r="AP74" i="44"/>
  <c r="AP70" i="44"/>
  <c r="AS70" i="44" s="1"/>
  <c r="AF70" i="44" s="1"/>
  <c r="AP124" i="44"/>
  <c r="AP113" i="44"/>
  <c r="AP93" i="44"/>
  <c r="AP126" i="44"/>
  <c r="AV4" i="54"/>
  <c r="AV74" i="54"/>
  <c r="AV128" i="54"/>
  <c r="AV100" i="54"/>
  <c r="AV45" i="54"/>
  <c r="AV15" i="54"/>
  <c r="AV44" i="54"/>
  <c r="AP76" i="54"/>
  <c r="AP105" i="54"/>
  <c r="AP115" i="54"/>
  <c r="AS115" i="54" s="1"/>
  <c r="AF115" i="54" s="1"/>
  <c r="AD115" i="54" s="1"/>
  <c r="AC115" i="54" s="1"/>
  <c r="AP73" i="54"/>
  <c r="AS73" i="54" s="1"/>
  <c r="AF73" i="54" s="1"/>
  <c r="AP99" i="54"/>
  <c r="AS99" i="54" s="1"/>
  <c r="AF99" i="54" s="1"/>
  <c r="AD99" i="54" s="1"/>
  <c r="AC99" i="54" s="1"/>
  <c r="AV100" i="55"/>
  <c r="AV116" i="55"/>
  <c r="AV114" i="55"/>
  <c r="AV88" i="55"/>
  <c r="AV119" i="55"/>
  <c r="AV5" i="55"/>
  <c r="AV45" i="55"/>
  <c r="AV109" i="55"/>
  <c r="AV25" i="55"/>
  <c r="AV86" i="55"/>
  <c r="AV70" i="55"/>
  <c r="AV103" i="55"/>
  <c r="AV125" i="55"/>
  <c r="AV63" i="55"/>
  <c r="AV48" i="55"/>
  <c r="AV47" i="56"/>
  <c r="AP75" i="56"/>
  <c r="AP120" i="56"/>
  <c r="AS120" i="56" s="1"/>
  <c r="AF120" i="56" s="1"/>
  <c r="AD120" i="56" s="1"/>
  <c r="AC120" i="56" s="1"/>
  <c r="AP92" i="56"/>
  <c r="AP119" i="56"/>
  <c r="AS119" i="56" s="1"/>
  <c r="AF119" i="56" s="1"/>
  <c r="AD119" i="56" s="1"/>
  <c r="AC119" i="56" s="1"/>
  <c r="AP106" i="56"/>
  <c r="AP98" i="56"/>
  <c r="AP122" i="56"/>
  <c r="AP78" i="56"/>
  <c r="AP115" i="56"/>
  <c r="AS115" i="56" s="1"/>
  <c r="AF115" i="56" s="1"/>
  <c r="AP89" i="56"/>
  <c r="AS89" i="56" s="1"/>
  <c r="AF89" i="56" s="1"/>
  <c r="AD89" i="56" s="1"/>
  <c r="AC89" i="56" s="1"/>
  <c r="AV106" i="56"/>
  <c r="AV53" i="57"/>
  <c r="AP100" i="57"/>
  <c r="AP106" i="57"/>
  <c r="AP81" i="57"/>
  <c r="AS81" i="57" s="1"/>
  <c r="AF81" i="57" s="1"/>
  <c r="AP127" i="57"/>
  <c r="AS127" i="57" s="1"/>
  <c r="AF127" i="57" s="1"/>
  <c r="AD127" i="57" s="1"/>
  <c r="AC127" i="57" s="1"/>
  <c r="AP94" i="57"/>
  <c r="AS94" i="57" s="1"/>
  <c r="AF94" i="57" s="1"/>
  <c r="AD94" i="57" s="1"/>
  <c r="AC94" i="57" s="1"/>
  <c r="AP101" i="57"/>
  <c r="AP91" i="57"/>
  <c r="AP68" i="57"/>
  <c r="AP118" i="57"/>
  <c r="AP123" i="57"/>
  <c r="AV88" i="58"/>
  <c r="AV90" i="58"/>
  <c r="AV61" i="58"/>
  <c r="AV112" i="58"/>
  <c r="AV127" i="58"/>
  <c r="AV102" i="58"/>
  <c r="AV8" i="58"/>
  <c r="AV5" i="58"/>
  <c r="AV128" i="58"/>
  <c r="AV46" i="58"/>
  <c r="AV77" i="58"/>
  <c r="AV95" i="58"/>
  <c r="AV59" i="58"/>
  <c r="AV4" i="58"/>
  <c r="AV14" i="58"/>
  <c r="AV66" i="58"/>
  <c r="AP66" i="58"/>
  <c r="AS66" i="58" s="1"/>
  <c r="AF66" i="58" s="1"/>
  <c r="AP108" i="58"/>
  <c r="AP71" i="58"/>
  <c r="AS71" i="58" s="1"/>
  <c r="AF71" i="58" s="1"/>
  <c r="AP116" i="58"/>
  <c r="AS116" i="58" s="1"/>
  <c r="AF116" i="58" s="1"/>
  <c r="AD116" i="58" s="1"/>
  <c r="AC116" i="58" s="1"/>
  <c r="AP113" i="58"/>
  <c r="AV81" i="58"/>
  <c r="AP85" i="58"/>
  <c r="AV22" i="59"/>
  <c r="AP120" i="59"/>
  <c r="AP101" i="59"/>
  <c r="AP87" i="59"/>
  <c r="AP97" i="59"/>
  <c r="AS97" i="59" s="1"/>
  <c r="AF97" i="59" s="1"/>
  <c r="AD97" i="59" s="1"/>
  <c r="AC97" i="59" s="1"/>
  <c r="AP81" i="59"/>
  <c r="AS81" i="59" s="1"/>
  <c r="AF81" i="59" s="1"/>
  <c r="AD81" i="59" s="1"/>
  <c r="AC81" i="59" s="1"/>
  <c r="AP75" i="59"/>
  <c r="AS75" i="59" s="1"/>
  <c r="AF75" i="59" s="1"/>
  <c r="AP71" i="59"/>
  <c r="AP119" i="59"/>
  <c r="AP92" i="59"/>
  <c r="AS92" i="59" s="1"/>
  <c r="AF92" i="59" s="1"/>
  <c r="AP90" i="59"/>
  <c r="AS90" i="59" s="1"/>
  <c r="AF90" i="59" s="1"/>
  <c r="AP112" i="59"/>
  <c r="AP125" i="59"/>
  <c r="AS125" i="59" s="1"/>
  <c r="AF125" i="59" s="1"/>
  <c r="AD125" i="59" s="1"/>
  <c r="AC125" i="59" s="1"/>
  <c r="AP80" i="59"/>
  <c r="AS80" i="59" s="1"/>
  <c r="AF80" i="59" s="1"/>
  <c r="AD80" i="59" s="1"/>
  <c r="AC80" i="59" s="1"/>
  <c r="AP105" i="59"/>
  <c r="AV78" i="59"/>
  <c r="AP83" i="59"/>
  <c r="AP91" i="59"/>
  <c r="AS91" i="59" s="1"/>
  <c r="AF91" i="59" s="1"/>
  <c r="AP106" i="12"/>
  <c r="AV75" i="39"/>
  <c r="AV60" i="41"/>
  <c r="AV28" i="41"/>
  <c r="AV47" i="43"/>
  <c r="AP92" i="43"/>
  <c r="AS92" i="43" s="1"/>
  <c r="AF92" i="43" s="1"/>
  <c r="AP84" i="43"/>
  <c r="AP91" i="43"/>
  <c r="AP87" i="43"/>
  <c r="AP109" i="43"/>
  <c r="AS109" i="43" s="1"/>
  <c r="AF109" i="43" s="1"/>
  <c r="AP117" i="43"/>
  <c r="AP118" i="43"/>
  <c r="AP129" i="43"/>
  <c r="AP101" i="43"/>
  <c r="AP71" i="43"/>
  <c r="AP76" i="43"/>
  <c r="AP128" i="43"/>
  <c r="AS128" i="43" s="1"/>
  <c r="AF128" i="43" s="1"/>
  <c r="AP125" i="43"/>
  <c r="AS125" i="43" s="1"/>
  <c r="AF125" i="43" s="1"/>
  <c r="AP116" i="43"/>
  <c r="AP126" i="43"/>
  <c r="AS126" i="43" s="1"/>
  <c r="AF126" i="43" s="1"/>
  <c r="AD126" i="43" s="1"/>
  <c r="AC126" i="43" s="1"/>
  <c r="AP67" i="43"/>
  <c r="AP75" i="43"/>
  <c r="AP80" i="43"/>
  <c r="AS80" i="43" s="1"/>
  <c r="AF80" i="43" s="1"/>
  <c r="AV82" i="43"/>
  <c r="AP110" i="43"/>
  <c r="AS110" i="43" s="1"/>
  <c r="AF110" i="43" s="1"/>
  <c r="AP115" i="43"/>
  <c r="AV121" i="44"/>
  <c r="AV6" i="44"/>
  <c r="AV119" i="44"/>
  <c r="AV60" i="44"/>
  <c r="AV89" i="44"/>
  <c r="AV37" i="44"/>
  <c r="AV107" i="44"/>
  <c r="AV54" i="44"/>
  <c r="AV9" i="44"/>
  <c r="AV57" i="44"/>
  <c r="AP87" i="44"/>
  <c r="AS87" i="44" s="1"/>
  <c r="AF87" i="44" s="1"/>
  <c r="AD87" i="44" s="1"/>
  <c r="AC87" i="44" s="1"/>
  <c r="AP105" i="44"/>
  <c r="AP109" i="44"/>
  <c r="AP121" i="44"/>
  <c r="AS121" i="44" s="1"/>
  <c r="AF121" i="44" s="1"/>
  <c r="AV54" i="54"/>
  <c r="AV86" i="54"/>
  <c r="AV13" i="55"/>
  <c r="AV3" i="56"/>
  <c r="AV44" i="56"/>
  <c r="AV119" i="56"/>
  <c r="AV88" i="56"/>
  <c r="AV126" i="56"/>
  <c r="AV53" i="56"/>
  <c r="AV73" i="56"/>
  <c r="AV62" i="56"/>
  <c r="AV81" i="56"/>
  <c r="AV18" i="56"/>
  <c r="AV7" i="56"/>
  <c r="AV55" i="56"/>
  <c r="AV92" i="56"/>
  <c r="AV58" i="56"/>
  <c r="AP105" i="56"/>
  <c r="AS105" i="56" s="1"/>
  <c r="AF105" i="56" s="1"/>
  <c r="AV127" i="56"/>
  <c r="AV107" i="57"/>
  <c r="AV68" i="57"/>
  <c r="AV63" i="57"/>
  <c r="AV113" i="57"/>
  <c r="AV19" i="57"/>
  <c r="AV66" i="57"/>
  <c r="AV26" i="57"/>
  <c r="AV22" i="57"/>
  <c r="AV96" i="57"/>
  <c r="AV116" i="57"/>
  <c r="AV29" i="57"/>
  <c r="AV52" i="58"/>
  <c r="AP120" i="58"/>
  <c r="AS120" i="58" s="1"/>
  <c r="AF120" i="58" s="1"/>
  <c r="AD120" i="58" s="1"/>
  <c r="AC120" i="58" s="1"/>
  <c r="AV12" i="59"/>
  <c r="AV91" i="59"/>
  <c r="AV114" i="59"/>
  <c r="AV11" i="59"/>
  <c r="AV56" i="59"/>
  <c r="AV123" i="59"/>
  <c r="AV26" i="59"/>
  <c r="AP74" i="59"/>
  <c r="AP111" i="59"/>
  <c r="AS111" i="59" s="1"/>
  <c r="AF111" i="59" s="1"/>
  <c r="AP128" i="59"/>
  <c r="AS128" i="59" s="1"/>
  <c r="AF128" i="59" s="1"/>
  <c r="AD128" i="59" s="1"/>
  <c r="AC128" i="59" s="1"/>
  <c r="AE33" i="56" a="1"/>
  <c r="AE33" i="56" s="1"/>
  <c r="AD33" i="56" s="1"/>
  <c r="AC33" i="56" s="1"/>
  <c r="AE43" i="40" a="1"/>
  <c r="AE43" i="40" s="1"/>
  <c r="AD43" i="40" s="1"/>
  <c r="AC43" i="40" s="1"/>
  <c r="AE15" i="54" a="1"/>
  <c r="AE15" i="54" s="1"/>
  <c r="AD15" i="54" s="1"/>
  <c r="AC15" i="54" s="1"/>
  <c r="AE52" i="45" a="1"/>
  <c r="AE52" i="45" s="1"/>
  <c r="AD52" i="45" s="1"/>
  <c r="AC52" i="45" s="1"/>
  <c r="AE86" i="47" a="1"/>
  <c r="AE86" i="47" s="1"/>
  <c r="AD86" i="47" s="1"/>
  <c r="AC86" i="47" s="1"/>
  <c r="AE8" i="39" a="1"/>
  <c r="AE8" i="39" s="1"/>
  <c r="AD8" i="39" s="1"/>
  <c r="AC8" i="39" s="1"/>
  <c r="AE66" i="43" a="1"/>
  <c r="AE66" i="43" s="1"/>
  <c r="AD66" i="43" s="1"/>
  <c r="AC66" i="43" s="1"/>
  <c r="AE31" i="40" a="1"/>
  <c r="AE31" i="40" s="1"/>
  <c r="AD31" i="40" s="1"/>
  <c r="AC31" i="40" s="1"/>
  <c r="AE51" i="31" a="1"/>
  <c r="AE51" i="31" s="1"/>
  <c r="AD51" i="31" s="1"/>
  <c r="AC51" i="31" s="1"/>
  <c r="AE127" i="50" a="1"/>
  <c r="AE127" i="50" s="1"/>
  <c r="AD127" i="50" s="1"/>
  <c r="AC127" i="50" s="1"/>
  <c r="AE20" i="39" a="1"/>
  <c r="AE20" i="39" s="1"/>
  <c r="AD20" i="39" s="1"/>
  <c r="AC20" i="39" s="1"/>
  <c r="AE60" i="42" a="1"/>
  <c r="AE60" i="42" s="1"/>
  <c r="AD60" i="42" s="1"/>
  <c r="AC60" i="42" s="1"/>
  <c r="AE21" i="43" a="1"/>
  <c r="AE21" i="43" s="1"/>
  <c r="AD21" i="43" s="1"/>
  <c r="AC21" i="43" s="1"/>
  <c r="AE33" i="32" a="1"/>
  <c r="AE33" i="32" s="1"/>
  <c r="AD33" i="32" s="1"/>
  <c r="AC33" i="32" s="1"/>
  <c r="AE23" i="47" a="1"/>
  <c r="AE23" i="47" s="1"/>
  <c r="AD23" i="47" s="1"/>
  <c r="AC23" i="47" s="1"/>
  <c r="AE27" i="30" a="1"/>
  <c r="AE27" i="30" s="1"/>
  <c r="AD27" i="30" s="1"/>
  <c r="AC27" i="30" s="1"/>
  <c r="AE89" i="43" a="1"/>
  <c r="AE89" i="43" s="1"/>
  <c r="AD89" i="43" s="1"/>
  <c r="AC89" i="43" s="1"/>
  <c r="AE83" i="45" a="1"/>
  <c r="AE83" i="45" s="1"/>
  <c r="AD83" i="45" s="1"/>
  <c r="AC83" i="45" s="1"/>
  <c r="AE51" i="49" a="1"/>
  <c r="AE51" i="49" s="1"/>
  <c r="AD51" i="49" s="1"/>
  <c r="AC51" i="49" s="1"/>
  <c r="AE9" i="33" a="1"/>
  <c r="AE9" i="33" s="1"/>
  <c r="AD9" i="33" s="1"/>
  <c r="AC9" i="33" s="1"/>
  <c r="AE73" i="33" a="1"/>
  <c r="AE73" i="33" s="1"/>
  <c r="AD73" i="33" s="1"/>
  <c r="AC73" i="33" s="1"/>
  <c r="AE127" i="46" a="1"/>
  <c r="AE127" i="46" s="1"/>
  <c r="AD127" i="46" s="1"/>
  <c r="AE55" i="57" a="1"/>
  <c r="AE55" i="57" s="1"/>
  <c r="AD55" i="57" s="1"/>
  <c r="AC55" i="57" s="1"/>
  <c r="AE69" i="37" a="1"/>
  <c r="AE69" i="37" s="1"/>
  <c r="AD69" i="37" s="1"/>
  <c r="AC69" i="37" s="1"/>
  <c r="AE68" i="41" a="1"/>
  <c r="AE68" i="41" s="1"/>
  <c r="AD68" i="41" s="1"/>
  <c r="AC68" i="41" s="1"/>
  <c r="AE122" i="42" a="1"/>
  <c r="AE122" i="42" s="1"/>
  <c r="AD122" i="42" s="1"/>
  <c r="AC122" i="42" s="1"/>
  <c r="AE125" i="48" a="1"/>
  <c r="AE125" i="48" s="1"/>
  <c r="AD125" i="48" s="1"/>
  <c r="AC125" i="48" s="1"/>
  <c r="AE99" i="37" a="1"/>
  <c r="AE99" i="37" s="1"/>
  <c r="AD99" i="37" s="1"/>
  <c r="AC99" i="37" s="1"/>
  <c r="AE94" i="50" a="1"/>
  <c r="AE94" i="50" s="1"/>
  <c r="AD94" i="50" s="1"/>
  <c r="AC94" i="50" s="1"/>
  <c r="AE125" i="38" a="1"/>
  <c r="AE125" i="38" s="1"/>
  <c r="AD125" i="38" s="1"/>
  <c r="AC125" i="38" s="1"/>
  <c r="AE107" i="58" a="1"/>
  <c r="AE107" i="58" s="1"/>
  <c r="AD107" i="58" s="1"/>
  <c r="AC107" i="58" s="1"/>
  <c r="AE37" i="39" a="1"/>
  <c r="AE37" i="39" s="1"/>
  <c r="AD37" i="39" s="1"/>
  <c r="AC37" i="39" s="1"/>
  <c r="AE99" i="51" a="1"/>
  <c r="AE99" i="51" s="1"/>
  <c r="AD99" i="51" s="1"/>
  <c r="AC99" i="51" s="1"/>
  <c r="AE29" i="48" a="1"/>
  <c r="AE29" i="48" s="1"/>
  <c r="AD29" i="48" s="1"/>
  <c r="AC29" i="48" s="1"/>
  <c r="AE37" i="43" a="1"/>
  <c r="AE37" i="43" s="1"/>
  <c r="AD37" i="43" s="1"/>
  <c r="AC37" i="43" s="1"/>
  <c r="AE116" i="43" a="1"/>
  <c r="AE116" i="43" s="1"/>
  <c r="AD116" i="43" s="1"/>
  <c r="AC116" i="43" s="1"/>
  <c r="AE65" i="50" a="1"/>
  <c r="AE65" i="50" s="1"/>
  <c r="AD65" i="50" s="1"/>
  <c r="AC65" i="50" s="1"/>
  <c r="AE109" i="38" a="1"/>
  <c r="AE109" i="38" s="1"/>
  <c r="AD109" i="38" s="1"/>
  <c r="AC109" i="38" s="1"/>
  <c r="AE72" i="51" a="1"/>
  <c r="AE72" i="51" s="1"/>
  <c r="AD72" i="51" s="1"/>
  <c r="AC72" i="51" s="1"/>
  <c r="AE115" i="31" a="1"/>
  <c r="AE115" i="31" s="1"/>
  <c r="AD115" i="31" s="1"/>
  <c r="AC115" i="31" s="1"/>
  <c r="AE101" i="45" a="1"/>
  <c r="AE101" i="45" s="1"/>
  <c r="AD101" i="45" s="1"/>
  <c r="AC101" i="45" s="1"/>
  <c r="AE115" i="49" a="1"/>
  <c r="AE115" i="49" s="1"/>
  <c r="AD115" i="49" s="1"/>
  <c r="AC115" i="49" s="1"/>
  <c r="AE101" i="28" a="1"/>
  <c r="AE101" i="28" s="1"/>
  <c r="AD101" i="28" s="1"/>
  <c r="AC101" i="28" s="1"/>
  <c r="AE53" i="47" a="1"/>
  <c r="AE53" i="47" s="1"/>
  <c r="AD53" i="47" s="1"/>
  <c r="AC53" i="47" s="1"/>
  <c r="AE98" i="47" a="1"/>
  <c r="AE98" i="47" s="1"/>
  <c r="AD98" i="47" s="1"/>
  <c r="AC98" i="47" s="1"/>
  <c r="AE129" i="48" a="1"/>
  <c r="AE129" i="48" s="1"/>
  <c r="AD129" i="48" s="1"/>
  <c r="AC129" i="48" s="1"/>
  <c r="AE109" i="42" a="1"/>
  <c r="AE109" i="42" s="1"/>
  <c r="AD109" i="42" s="1"/>
  <c r="AC109" i="42" s="1"/>
  <c r="AE108" i="50" a="1"/>
  <c r="AE108" i="50" s="1"/>
  <c r="AD108" i="50" s="1"/>
  <c r="AC108" i="50" s="1"/>
  <c r="AE61" i="58" a="1"/>
  <c r="AE61" i="58" s="1"/>
  <c r="AD61" i="58" s="1"/>
  <c r="AC61" i="58" s="1"/>
  <c r="AE63" i="42" a="1"/>
  <c r="AE63" i="42" s="1"/>
  <c r="AD63" i="42" s="1"/>
  <c r="AC63" i="42" s="1"/>
  <c r="AE44" i="34" a="1"/>
  <c r="AE44" i="34" s="1"/>
  <c r="AD44" i="34" s="1"/>
  <c r="AC44" i="34" s="1"/>
  <c r="AE78" i="42" a="1"/>
  <c r="AE78" i="42" s="1"/>
  <c r="AD78" i="42" s="1"/>
  <c r="AC78" i="42" s="1"/>
  <c r="AE22" i="41" a="1"/>
  <c r="AE22" i="41" s="1"/>
  <c r="AD22" i="41" s="1"/>
  <c r="AC22" i="41" s="1"/>
  <c r="AE27" i="32" a="1"/>
  <c r="AE27" i="32" s="1"/>
  <c r="AD27" i="32" s="1"/>
  <c r="AC27" i="32" s="1"/>
  <c r="AE51" i="39" a="1"/>
  <c r="AE51" i="39" s="1"/>
  <c r="AD51" i="39" s="1"/>
  <c r="AC51" i="39" s="1"/>
  <c r="AE37" i="28" a="1"/>
  <c r="AE37" i="28" s="1"/>
  <c r="AD37" i="28" s="1"/>
  <c r="AC37" i="28" s="1"/>
  <c r="AE99" i="41" a="1"/>
  <c r="AE99" i="41" s="1"/>
  <c r="AD99" i="41" s="1"/>
  <c r="AC99" i="41" s="1"/>
  <c r="AE85" i="43" a="1"/>
  <c r="AE85" i="43" s="1"/>
  <c r="AD85" i="43" s="1"/>
  <c r="AC85" i="43" s="1"/>
  <c r="AE114" i="45" a="1"/>
  <c r="AE114" i="45" s="1"/>
  <c r="AD114" i="45" s="1"/>
  <c r="AC114" i="45" s="1"/>
  <c r="AE17" i="58" a="1"/>
  <c r="AE17" i="58" s="1"/>
  <c r="AD17" i="58" s="1"/>
  <c r="AC17" i="58" s="1"/>
  <c r="AE69" i="39" a="1"/>
  <c r="AE69" i="39" s="1"/>
  <c r="AD69" i="39" s="1"/>
  <c r="AC69" i="39" s="1"/>
  <c r="AE45" i="38" a="1"/>
  <c r="AE45" i="38" s="1"/>
  <c r="AD45" i="38" s="1"/>
  <c r="AC45" i="38" s="1"/>
  <c r="AE31" i="30" a="1"/>
  <c r="AE31" i="30" s="1"/>
  <c r="AD31" i="30" s="1"/>
  <c r="AC31" i="30" s="1"/>
  <c r="AE91" i="50" a="1"/>
  <c r="AE91" i="50" s="1"/>
  <c r="AD91" i="50" s="1"/>
  <c r="AC91" i="50" s="1"/>
  <c r="AE117" i="41" a="1"/>
  <c r="AE117" i="41" s="1"/>
  <c r="AD117" i="41" s="1"/>
  <c r="AC117" i="41" s="1"/>
  <c r="AE17" i="38" a="1"/>
  <c r="AE17" i="38" s="1"/>
  <c r="AD17" i="38" s="1"/>
  <c r="AC17" i="38" s="1"/>
  <c r="AE109" i="50" a="1"/>
  <c r="AE109" i="50" s="1"/>
  <c r="AD109" i="50" s="1"/>
  <c r="AC109" i="50" s="1"/>
  <c r="AE49" i="56" a="1"/>
  <c r="AE49" i="56" s="1"/>
  <c r="AD49" i="56" s="1"/>
  <c r="AC49" i="56" s="1"/>
  <c r="AE113" i="46" a="1"/>
  <c r="AE113" i="46" s="1"/>
  <c r="AD113" i="46" s="1"/>
  <c r="AE73" i="28" a="1"/>
  <c r="AE73" i="28" s="1"/>
  <c r="AD73" i="28" s="1"/>
  <c r="AC73" i="28" s="1"/>
  <c r="AE57" i="33" a="1"/>
  <c r="AE57" i="33" s="1"/>
  <c r="AD57" i="33" s="1"/>
  <c r="AC57" i="33" s="1"/>
  <c r="AE43" i="12" a="1"/>
  <c r="AE43" i="12" s="1"/>
  <c r="AD43" i="12" s="1"/>
  <c r="AC43" i="12" s="1"/>
  <c r="AE91" i="44" a="1"/>
  <c r="AE91" i="44" s="1"/>
  <c r="AD91" i="44" s="1"/>
  <c r="AC91" i="44" s="1"/>
  <c r="AE62" i="34" a="1"/>
  <c r="AE62" i="34" s="1"/>
  <c r="AD62" i="34" s="1"/>
  <c r="AC62" i="34" s="1"/>
  <c r="AE26" i="42" a="1"/>
  <c r="AE26" i="42" s="1"/>
  <c r="AD26" i="42" s="1"/>
  <c r="AC26" i="42" s="1"/>
  <c r="AE71" i="49" a="1"/>
  <c r="AE71" i="49" s="1"/>
  <c r="AD71" i="49" s="1"/>
  <c r="AC71" i="49" s="1"/>
  <c r="AE93" i="32" a="1"/>
  <c r="AE93" i="32" s="1"/>
  <c r="AD93" i="32" s="1"/>
  <c r="AC93" i="32" s="1"/>
  <c r="AE22" i="39" a="1"/>
  <c r="AE22" i="39" s="1"/>
  <c r="AD22" i="39" s="1"/>
  <c r="AC22" i="39" s="1"/>
  <c r="AE103" i="33" a="1"/>
  <c r="AE103" i="33" s="1"/>
  <c r="AD103" i="33" s="1"/>
  <c r="AC103" i="33" s="1"/>
  <c r="AE109" i="54" a="1"/>
  <c r="AE109" i="54" s="1"/>
  <c r="AD109" i="54" s="1"/>
  <c r="AC109" i="54" s="1"/>
  <c r="AE79" i="38" a="1"/>
  <c r="AE79" i="38" s="1"/>
  <c r="AD79" i="38" s="1"/>
  <c r="AC79" i="38" s="1"/>
  <c r="AE92" i="30" a="1"/>
  <c r="AE92" i="30" s="1"/>
  <c r="AD92" i="30" s="1"/>
  <c r="AC92" i="30" s="1"/>
  <c r="AE53" i="39" a="1"/>
  <c r="AE53" i="39" s="1"/>
  <c r="AD53" i="39" s="1"/>
  <c r="AC53" i="39" s="1"/>
  <c r="AE121" i="31" a="1"/>
  <c r="AE121" i="31" s="1"/>
  <c r="AD121" i="31" s="1"/>
  <c r="AC121" i="31" s="1"/>
  <c r="AE62" i="58" a="1"/>
  <c r="AE62" i="58" s="1"/>
  <c r="AD62" i="58" s="1"/>
  <c r="AC62" i="58" s="1"/>
  <c r="AE50" i="39" a="1"/>
  <c r="AE50" i="39" s="1"/>
  <c r="AD50" i="39" s="1"/>
  <c r="AC50" i="39" s="1"/>
  <c r="AE103" i="49" a="1"/>
  <c r="AE103" i="49" s="1"/>
  <c r="AD103" i="49" s="1"/>
  <c r="AC103" i="49" s="1"/>
  <c r="AE117" i="47" a="1"/>
  <c r="AE117" i="47" s="1"/>
  <c r="AD117" i="47" s="1"/>
  <c r="AC117" i="47" s="1"/>
  <c r="AE77" i="42" a="1"/>
  <c r="AE77" i="42" s="1"/>
  <c r="AD77" i="42" s="1"/>
  <c r="AC77" i="42" s="1"/>
  <c r="AE59" i="42" a="1"/>
  <c r="AE59" i="42" s="1"/>
  <c r="AD59" i="42" s="1"/>
  <c r="AC59" i="42" s="1"/>
  <c r="AE85" i="51" a="1"/>
  <c r="AE85" i="51" s="1"/>
  <c r="AD85" i="51" s="1"/>
  <c r="AC85" i="51" s="1"/>
  <c r="AE121" i="33" a="1"/>
  <c r="AE121" i="33" s="1"/>
  <c r="AD121" i="33" s="1"/>
  <c r="AC121" i="33" s="1"/>
  <c r="AE57" i="55" a="1"/>
  <c r="AE57" i="55" s="1"/>
  <c r="AD57" i="55" s="1"/>
  <c r="AC57" i="55" s="1"/>
  <c r="AE127" i="34" a="1"/>
  <c r="AE127" i="34" s="1"/>
  <c r="AD127" i="34" s="1"/>
  <c r="AC127" i="34" s="1"/>
  <c r="AE38" i="51" a="1"/>
  <c r="AE38" i="51" s="1"/>
  <c r="AD38" i="51" s="1"/>
  <c r="AC38" i="51" s="1"/>
  <c r="AE93" i="42" a="1"/>
  <c r="AE93" i="42" s="1"/>
  <c r="AD93" i="42" s="1"/>
  <c r="AC93" i="42" s="1"/>
  <c r="AE92" i="38" a="1"/>
  <c r="AE92" i="38" s="1"/>
  <c r="AD92" i="38" s="1"/>
  <c r="AC92" i="38" s="1"/>
  <c r="AE54" i="45" a="1"/>
  <c r="AE54" i="45" s="1"/>
  <c r="AD54" i="45" s="1"/>
  <c r="AC54" i="45" s="1"/>
  <c r="AE28" i="42" a="1"/>
  <c r="AE28" i="42" s="1"/>
  <c r="AD28" i="42" s="1"/>
  <c r="AC28" i="42" s="1"/>
  <c r="AE129" i="32" a="1"/>
  <c r="AE129" i="32" s="1"/>
  <c r="AD129" i="32" s="1"/>
  <c r="AC129" i="32" s="1"/>
  <c r="AE42" i="42" a="1"/>
  <c r="AE42" i="42" s="1"/>
  <c r="AD42" i="42" s="1"/>
  <c r="AC42" i="42" s="1"/>
  <c r="AE65" i="30" a="1"/>
  <c r="AE65" i="30" s="1"/>
  <c r="AD65" i="30" s="1"/>
  <c r="AC65" i="30" s="1"/>
  <c r="AE107" i="32" a="1"/>
  <c r="AE107" i="32" s="1"/>
  <c r="AD107" i="32" s="1"/>
  <c r="AC107" i="32" s="1"/>
  <c r="AE61" i="54" a="1"/>
  <c r="AE61" i="54" s="1"/>
  <c r="AD61" i="54" s="1"/>
  <c r="AC61" i="54" s="1"/>
  <c r="AE93" i="46" a="1"/>
  <c r="AE93" i="46" s="1"/>
  <c r="AD93" i="46" s="1"/>
  <c r="AE86" i="39" a="1"/>
  <c r="AE86" i="39" s="1"/>
  <c r="AD86" i="39" s="1"/>
  <c r="AC86" i="39" s="1"/>
  <c r="AE89" i="41" a="1"/>
  <c r="AE89" i="41" s="1"/>
  <c r="AD89" i="41" s="1"/>
  <c r="AC89" i="41" s="1"/>
  <c r="AE117" i="39" a="1"/>
  <c r="AE117" i="39" s="1"/>
  <c r="AD117" i="39" s="1"/>
  <c r="AC117" i="39" s="1"/>
  <c r="AE53" i="33" a="1"/>
  <c r="AE53" i="33" s="1"/>
  <c r="AD53" i="33" s="1"/>
  <c r="AC53" i="33" s="1"/>
  <c r="AE125" i="50" a="1"/>
  <c r="AE125" i="50" s="1"/>
  <c r="AD125" i="50" s="1"/>
  <c r="AC125" i="50" s="1"/>
  <c r="AE77" i="38" a="1"/>
  <c r="AE77" i="38" s="1"/>
  <c r="AD77" i="38" s="1"/>
  <c r="AC77" i="38" s="1"/>
  <c r="AE81" i="54" a="1"/>
  <c r="AE81" i="54" s="1"/>
  <c r="AD81" i="54" s="1"/>
  <c r="AC81" i="54" s="1"/>
  <c r="AE118" i="41" a="1"/>
  <c r="AE118" i="41" s="1"/>
  <c r="AD118" i="41" s="1"/>
  <c r="AC118" i="41" s="1"/>
  <c r="AE29" i="42" a="1"/>
  <c r="AE29" i="42" s="1"/>
  <c r="AD29" i="42" s="1"/>
  <c r="AC29" i="42" s="1"/>
  <c r="AE66" i="45" a="1"/>
  <c r="AE66" i="45" s="1"/>
  <c r="AD66" i="45" s="1"/>
  <c r="AC66" i="45" s="1"/>
  <c r="AE110" i="40" a="1"/>
  <c r="AE110" i="40" s="1"/>
  <c r="AD110" i="40" s="1"/>
  <c r="AC110" i="40" s="1"/>
  <c r="AE101" i="39" a="1"/>
  <c r="AE101" i="39" s="1"/>
  <c r="AD101" i="39" s="1"/>
  <c r="AC101" i="39" s="1"/>
  <c r="AE5" i="33" a="1"/>
  <c r="AE5" i="33" s="1"/>
  <c r="AD5" i="33" s="1"/>
  <c r="AC5" i="33" s="1"/>
  <c r="AE92" i="46" a="1"/>
  <c r="AE92" i="46" s="1"/>
  <c r="AD92" i="46" s="1"/>
  <c r="AE97" i="46" a="1"/>
  <c r="AE97" i="46" s="1"/>
  <c r="AD97" i="46" s="1"/>
  <c r="AE82" i="51" a="1"/>
  <c r="AE82" i="51" s="1"/>
  <c r="AD82" i="51" s="1"/>
  <c r="AC82" i="51" s="1"/>
  <c r="AE97" i="56" a="1"/>
  <c r="AE97" i="56" s="1"/>
  <c r="AD97" i="56" s="1"/>
  <c r="AC97" i="56" s="1"/>
  <c r="AE39" i="39" a="1"/>
  <c r="AE39" i="39" s="1"/>
  <c r="AD39" i="39" s="1"/>
  <c r="AC39" i="39" s="1"/>
  <c r="AE82" i="41" a="1"/>
  <c r="AE82" i="41" s="1"/>
  <c r="AD82" i="41" s="1"/>
  <c r="AC82" i="41" s="1"/>
  <c r="AE7" i="43" a="1"/>
  <c r="AE7" i="43" s="1"/>
  <c r="AD7" i="43" s="1"/>
  <c r="AC7" i="43" s="1"/>
  <c r="AE117" i="51" a="1"/>
  <c r="AE117" i="51" s="1"/>
  <c r="AD117" i="51" s="1"/>
  <c r="AC117" i="51" s="1"/>
  <c r="AE5" i="41" a="1"/>
  <c r="AE5" i="41" s="1"/>
  <c r="AD5" i="41" s="1"/>
  <c r="AC5" i="41" s="1"/>
  <c r="AE71" i="41" a="1"/>
  <c r="AE71" i="41" s="1"/>
  <c r="AD71" i="41" s="1"/>
  <c r="AC71" i="41" s="1"/>
  <c r="AE15" i="50" a="1"/>
  <c r="AE15" i="50" s="1"/>
  <c r="AD15" i="50" s="1"/>
  <c r="AC15" i="50" s="1"/>
  <c r="AE54" i="41" a="1"/>
  <c r="AE54" i="41" s="1"/>
  <c r="AD54" i="41" s="1"/>
  <c r="AC54" i="41" s="1"/>
  <c r="AE53" i="41" a="1"/>
  <c r="AE53" i="41" s="1"/>
  <c r="AD53" i="41" s="1"/>
  <c r="AC53" i="41" s="1"/>
  <c r="AE2" i="33" a="1"/>
  <c r="AE2" i="33" s="1"/>
  <c r="AE102" i="47" a="1"/>
  <c r="AE102" i="47" s="1"/>
  <c r="AD102" i="47" s="1"/>
  <c r="AC102" i="47" s="1"/>
  <c r="AE46" i="30" a="1"/>
  <c r="AE46" i="30" s="1"/>
  <c r="AD46" i="30" s="1"/>
  <c r="AC46" i="30" s="1"/>
  <c r="AE93" i="48" a="1"/>
  <c r="AE93" i="48" s="1"/>
  <c r="AD93" i="48" s="1"/>
  <c r="AC93" i="48" s="1"/>
  <c r="AE86" i="51" a="1"/>
  <c r="AE86" i="51" s="1"/>
  <c r="AD86" i="51" s="1"/>
  <c r="AC86" i="51" s="1"/>
  <c r="AE20" i="43" a="1"/>
  <c r="AE20" i="43" s="1"/>
  <c r="AD20" i="43" s="1"/>
  <c r="AC20" i="43" s="1"/>
  <c r="AE44" i="32" a="1"/>
  <c r="AE44" i="32" s="1"/>
  <c r="AD44" i="32" s="1"/>
  <c r="AC44" i="32" s="1"/>
  <c r="AE14" i="46" a="1"/>
  <c r="AE14" i="46" s="1"/>
  <c r="AD14" i="46" s="1"/>
  <c r="AE119" i="43" a="1"/>
  <c r="AE119" i="43" s="1"/>
  <c r="AD119" i="43" s="1"/>
  <c r="AC119" i="43" s="1"/>
  <c r="AE38" i="49" a="1"/>
  <c r="AE38" i="49" s="1"/>
  <c r="AD38" i="49" s="1"/>
  <c r="AC38" i="49" s="1"/>
  <c r="AE10" i="30" a="1"/>
  <c r="AE10" i="30" s="1"/>
  <c r="AD10" i="30" s="1"/>
  <c r="AC10" i="30" s="1"/>
  <c r="AE37" i="53" a="1"/>
  <c r="AE37" i="53" s="1"/>
  <c r="AD37" i="53" s="1"/>
  <c r="AC37" i="53" s="1"/>
  <c r="AE4" i="47" a="1"/>
  <c r="AE4" i="47" s="1"/>
  <c r="AD4" i="47" s="1"/>
  <c r="AC4" i="47" s="1"/>
  <c r="AE10" i="46" a="1"/>
  <c r="AE10" i="46" s="1"/>
  <c r="AD10" i="46" s="1"/>
  <c r="AE68" i="43" a="1"/>
  <c r="AE68" i="43" s="1"/>
  <c r="AD68" i="43" s="1"/>
  <c r="AC68" i="43" s="1"/>
  <c r="AE59" i="32" a="1"/>
  <c r="AE59" i="32" s="1"/>
  <c r="AD59" i="32" s="1"/>
  <c r="AC59" i="32" s="1"/>
  <c r="AE17" i="56" a="1"/>
  <c r="AE17" i="56" s="1"/>
  <c r="AD17" i="56" s="1"/>
  <c r="AC17" i="56" s="1"/>
  <c r="AE19" i="47" a="1"/>
  <c r="AE19" i="47" s="1"/>
  <c r="AD19" i="47" s="1"/>
  <c r="AC19" i="47" s="1"/>
  <c r="AE53" i="53" a="1"/>
  <c r="AE53" i="53" s="1"/>
  <c r="AD53" i="53" s="1"/>
  <c r="AC53" i="53" s="1"/>
  <c r="AE5" i="28" a="1"/>
  <c r="AE5" i="28" s="1"/>
  <c r="AD5" i="28" s="1"/>
  <c r="AC5" i="28" s="1"/>
  <c r="AE125" i="42" a="1"/>
  <c r="AE125" i="42" s="1"/>
  <c r="AD125" i="42" s="1"/>
  <c r="AC125" i="42" s="1"/>
  <c r="AE21" i="41" a="1"/>
  <c r="AE21" i="41" s="1"/>
  <c r="AD21" i="41" s="1"/>
  <c r="AC21" i="41" s="1"/>
  <c r="AE105" i="43" a="1"/>
  <c r="AE105" i="43" s="1"/>
  <c r="AD105" i="43" s="1"/>
  <c r="AC105" i="43" s="1"/>
  <c r="AE85" i="59" a="1"/>
  <c r="AE85" i="59" s="1"/>
  <c r="AD85" i="59" s="1"/>
  <c r="AC85" i="59" s="1"/>
  <c r="AE61" i="38" a="1"/>
  <c r="AE61" i="38" s="1"/>
  <c r="AD61" i="38" s="1"/>
  <c r="AC61" i="38" s="1"/>
  <c r="AE76" i="46" a="1"/>
  <c r="AE76" i="46" s="1"/>
  <c r="AD76" i="46" s="1"/>
  <c r="AE89" i="59" a="1"/>
  <c r="AE89" i="59" s="1"/>
  <c r="AD89" i="59" s="1"/>
  <c r="AC89" i="59" s="1"/>
  <c r="AE52" i="49" a="1"/>
  <c r="AE52" i="49" s="1"/>
  <c r="AD52" i="49" s="1"/>
  <c r="AC52" i="49" s="1"/>
  <c r="AE110" i="12" a="1"/>
  <c r="AE110" i="12" s="1"/>
  <c r="AD110" i="12" s="1"/>
  <c r="AC110" i="12" s="1"/>
  <c r="AE109" i="56" a="1"/>
  <c r="AE109" i="56" s="1"/>
  <c r="AD109" i="56" s="1"/>
  <c r="AC109" i="56" s="1"/>
  <c r="AE98" i="39" a="1"/>
  <c r="AE98" i="39" s="1"/>
  <c r="AD98" i="39" s="1"/>
  <c r="AC98" i="39" s="1"/>
  <c r="AE77" i="40" a="1"/>
  <c r="AE77" i="40" s="1"/>
  <c r="AD77" i="40" s="1"/>
  <c r="AC77" i="40" s="1"/>
  <c r="AE46" i="40" a="1"/>
  <c r="AE46" i="40" s="1"/>
  <c r="AD46" i="40" s="1"/>
  <c r="AC46" i="40" s="1"/>
  <c r="AE81" i="46" a="1"/>
  <c r="AE81" i="46" s="1"/>
  <c r="AD81" i="46" s="1"/>
  <c r="AE113" i="48" a="1"/>
  <c r="AE113" i="48" s="1"/>
  <c r="AD113" i="48" s="1"/>
  <c r="AC113" i="48" s="1"/>
  <c r="AE124" i="38" a="1"/>
  <c r="AE124" i="38" s="1"/>
  <c r="AD124" i="38" s="1"/>
  <c r="AC124" i="38" s="1"/>
  <c r="AE92" i="34" a="1"/>
  <c r="AE92" i="34" s="1"/>
  <c r="AD92" i="34" s="1"/>
  <c r="AC92" i="34" s="1"/>
  <c r="AE30" i="36" a="1"/>
  <c r="AE30" i="36" s="1"/>
  <c r="AD30" i="36" s="1"/>
  <c r="AC30" i="36" s="1"/>
  <c r="AE12" i="30" a="1"/>
  <c r="AE12" i="30" s="1"/>
  <c r="AD12" i="30" s="1"/>
  <c r="AC12" i="30" s="1"/>
  <c r="AE18" i="28" a="1"/>
  <c r="AE18" i="28" s="1"/>
  <c r="AD18" i="28" s="1"/>
  <c r="AC18" i="28" s="1"/>
  <c r="AE8" i="49" a="1"/>
  <c r="AE8" i="49" s="1"/>
  <c r="AD8" i="49" s="1"/>
  <c r="AC8" i="49" s="1"/>
  <c r="AE81" i="36" a="1"/>
  <c r="AE81" i="36" s="1"/>
  <c r="AD81" i="36" s="1"/>
  <c r="AC81" i="36" s="1"/>
  <c r="AE62" i="42" a="1"/>
  <c r="AE62" i="42" s="1"/>
  <c r="AD62" i="42" s="1"/>
  <c r="AC62" i="42" s="1"/>
  <c r="AE4" i="55" a="1"/>
  <c r="AE4" i="55" s="1"/>
  <c r="AD4" i="55" s="1"/>
  <c r="AC4" i="55" s="1"/>
  <c r="AE25" i="49" a="1"/>
  <c r="AE25" i="49" s="1"/>
  <c r="AD25" i="49" s="1"/>
  <c r="AC25" i="49" s="1"/>
  <c r="AE98" i="49" a="1"/>
  <c r="AE98" i="49" s="1"/>
  <c r="AD98" i="49" s="1"/>
  <c r="AC98" i="49" s="1"/>
  <c r="AE44" i="50" a="1"/>
  <c r="AE44" i="50" s="1"/>
  <c r="AD44" i="50" s="1"/>
  <c r="AC44" i="50" s="1"/>
  <c r="AE102" i="39" a="1"/>
  <c r="AE102" i="39" s="1"/>
  <c r="AD102" i="39" s="1"/>
  <c r="AC102" i="39" s="1"/>
  <c r="AE47" i="40" a="1"/>
  <c r="AE47" i="40" s="1"/>
  <c r="AD47" i="40" s="1"/>
  <c r="AC47" i="40" s="1"/>
  <c r="AE15" i="38" a="1"/>
  <c r="AE15" i="38" s="1"/>
  <c r="AD15" i="38" s="1"/>
  <c r="AC15" i="38" s="1"/>
  <c r="AE75" i="50" a="1"/>
  <c r="AE75" i="50" s="1"/>
  <c r="AD75" i="50" s="1"/>
  <c r="AC75" i="50" s="1"/>
  <c r="AE58" i="50" a="1"/>
  <c r="AE58" i="50" s="1"/>
  <c r="AD58" i="50" s="1"/>
  <c r="AC58" i="50" s="1"/>
  <c r="AE70" i="45" a="1"/>
  <c r="AE70" i="45" s="1"/>
  <c r="AD70" i="45" s="1"/>
  <c r="AC70" i="45" s="1"/>
  <c r="AE123" i="44" a="1"/>
  <c r="AE123" i="44" s="1"/>
  <c r="AD123" i="44" s="1"/>
  <c r="AC123" i="44" s="1"/>
  <c r="AE43" i="34" a="1"/>
  <c r="AE43" i="34" s="1"/>
  <c r="AD43" i="34" s="1"/>
  <c r="AC43" i="34" s="1"/>
  <c r="AE107" i="42" a="1"/>
  <c r="AE107" i="42" s="1"/>
  <c r="AD107" i="42" s="1"/>
  <c r="AC107" i="42" s="1"/>
  <c r="AE101" i="49" a="1"/>
  <c r="AE101" i="49" s="1"/>
  <c r="AD101" i="49" s="1"/>
  <c r="AC101" i="49" s="1"/>
  <c r="AE30" i="50" a="1"/>
  <c r="AE30" i="50" s="1"/>
  <c r="AD30" i="50" s="1"/>
  <c r="AC30" i="50" s="1"/>
  <c r="AE110" i="48" a="1"/>
  <c r="AE110" i="48" s="1"/>
  <c r="AD110" i="48" s="1"/>
  <c r="AC110" i="48" s="1"/>
  <c r="AE55" i="41" a="1"/>
  <c r="AE55" i="41" s="1"/>
  <c r="AD55" i="41" s="1"/>
  <c r="AC55" i="41" s="1"/>
  <c r="AE84" i="49" a="1"/>
  <c r="AE84" i="49" s="1"/>
  <c r="AD84" i="49" s="1"/>
  <c r="AC84" i="49" s="1"/>
  <c r="AE124" i="40" a="1"/>
  <c r="AE124" i="40" s="1"/>
  <c r="AD124" i="40" s="1"/>
  <c r="AC124" i="40" s="1"/>
  <c r="AE53" i="35" a="1"/>
  <c r="AE53" i="35" s="1"/>
  <c r="AD53" i="35" s="1"/>
  <c r="AC53" i="35" s="1"/>
  <c r="AE54" i="35" a="1"/>
  <c r="AE54" i="35" s="1"/>
  <c r="AD54" i="35" s="1"/>
  <c r="AC54" i="35" s="1"/>
  <c r="AE110" i="38" a="1"/>
  <c r="AE110" i="38" s="1"/>
  <c r="AD110" i="38" s="1"/>
  <c r="AC110" i="38" s="1"/>
  <c r="AE81" i="38" a="1"/>
  <c r="AE81" i="38" s="1"/>
  <c r="AD81" i="38" s="1"/>
  <c r="AC81" i="38" s="1"/>
  <c r="AE36" i="51" a="1"/>
  <c r="AE36" i="51" s="1"/>
  <c r="AD36" i="51" s="1"/>
  <c r="AC36" i="51" s="1"/>
  <c r="AE49" i="38" a="1"/>
  <c r="AE49" i="38" s="1"/>
  <c r="AD49" i="38" s="1"/>
  <c r="AC49" i="38" s="1"/>
  <c r="AE25" i="53" a="1"/>
  <c r="AE25" i="53" s="1"/>
  <c r="AD25" i="53" s="1"/>
  <c r="AC25" i="53" s="1"/>
  <c r="AE25" i="59" a="1"/>
  <c r="AE25" i="59" s="1"/>
  <c r="AD25" i="59" s="1"/>
  <c r="AC25" i="59" s="1"/>
  <c r="AE108" i="40" a="1"/>
  <c r="AE108" i="40" s="1"/>
  <c r="AD108" i="40" s="1"/>
  <c r="AC108" i="40" s="1"/>
  <c r="AE31" i="50" a="1"/>
  <c r="AE31" i="50" s="1"/>
  <c r="AD31" i="50" s="1"/>
  <c r="AC31" i="50" s="1"/>
  <c r="AE101" i="41" a="1"/>
  <c r="AE101" i="41" s="1"/>
  <c r="AD101" i="41" s="1"/>
  <c r="AC101" i="41" s="1"/>
  <c r="AE82" i="39" a="1"/>
  <c r="AE82" i="39" s="1"/>
  <c r="AD82" i="39" s="1"/>
  <c r="AC82" i="39" s="1"/>
  <c r="AE105" i="28" a="1"/>
  <c r="AE105" i="28" s="1"/>
  <c r="AD105" i="28" s="1"/>
  <c r="AC105" i="28" s="1"/>
  <c r="AE6" i="37" a="1"/>
  <c r="AE6" i="37" s="1"/>
  <c r="AD6" i="37" s="1"/>
  <c r="AC6" i="37" s="1"/>
  <c r="AE99" i="33" a="1"/>
  <c r="AE99" i="33" s="1"/>
  <c r="AD99" i="33" s="1"/>
  <c r="AC99" i="33" s="1"/>
  <c r="AE99" i="49" a="1"/>
  <c r="AE99" i="49" s="1"/>
  <c r="AD99" i="49" s="1"/>
  <c r="AC99" i="49" s="1"/>
  <c r="AE83" i="39" a="1"/>
  <c r="AE83" i="39" s="1"/>
  <c r="AD83" i="39" s="1"/>
  <c r="AC83" i="39" s="1"/>
  <c r="AE95" i="38" a="1"/>
  <c r="AE95" i="38" s="1"/>
  <c r="AD95" i="38" s="1"/>
  <c r="AC95" i="38" s="1"/>
  <c r="AE38" i="47" a="1"/>
  <c r="AE38" i="47" s="1"/>
  <c r="AD38" i="47" s="1"/>
  <c r="AC38" i="47" s="1"/>
  <c r="AE113" i="38" a="1"/>
  <c r="AE113" i="38" s="1"/>
  <c r="AD113" i="38" s="1"/>
  <c r="AC113" i="38" s="1"/>
  <c r="AE119" i="39" a="1"/>
  <c r="AE119" i="39" s="1"/>
  <c r="AD119" i="39" s="1"/>
  <c r="AC119" i="39" s="1"/>
  <c r="AE63" i="34" a="1"/>
  <c r="AE63" i="34" s="1"/>
  <c r="AD63" i="34" s="1"/>
  <c r="AC63" i="34" s="1"/>
  <c r="AE2" i="41" a="1"/>
  <c r="AE2" i="41" s="1"/>
  <c r="AE65" i="58" a="1"/>
  <c r="AE65" i="58" s="1"/>
  <c r="AD65" i="58" s="1"/>
  <c r="AC65" i="58" s="1"/>
  <c r="AE94" i="38" a="1"/>
  <c r="AE94" i="38" s="1"/>
  <c r="AD94" i="38" s="1"/>
  <c r="AC94" i="38" s="1"/>
  <c r="AE22" i="57" a="1"/>
  <c r="AE22" i="57" s="1"/>
  <c r="AD22" i="57" s="1"/>
  <c r="AC22" i="57" s="1"/>
  <c r="AE129" i="34" a="1"/>
  <c r="AE129" i="34" s="1"/>
  <c r="AD129" i="34" s="1"/>
  <c r="AC129" i="34" s="1"/>
  <c r="AE71" i="51" a="1"/>
  <c r="AE71" i="51" s="1"/>
  <c r="AD71" i="51" s="1"/>
  <c r="AC71" i="51" s="1"/>
  <c r="AE97" i="52" a="1"/>
  <c r="AE97" i="52" s="1"/>
  <c r="AD97" i="52" s="1"/>
  <c r="AC97" i="52" s="1"/>
  <c r="AE38" i="43" a="1"/>
  <c r="AE38" i="43" s="1"/>
  <c r="AD38" i="43" s="1"/>
  <c r="AC38" i="43" s="1"/>
  <c r="AE65" i="12" a="1"/>
  <c r="AE65" i="12" s="1"/>
  <c r="AD65" i="12" s="1"/>
  <c r="AC65" i="12" s="1"/>
  <c r="AE47" i="38" a="1"/>
  <c r="AE47" i="38" s="1"/>
  <c r="AD47" i="38" s="1"/>
  <c r="AC47" i="38" s="1"/>
  <c r="AE47" i="46" a="1"/>
  <c r="AE47" i="46" s="1"/>
  <c r="AD47" i="46" s="1"/>
  <c r="AE23" i="39" a="1"/>
  <c r="AE23" i="39" s="1"/>
  <c r="AD23" i="39" s="1"/>
  <c r="AC23" i="39" s="1"/>
  <c r="AE49" i="32" a="1"/>
  <c r="AE49" i="32" s="1"/>
  <c r="AD49" i="32" s="1"/>
  <c r="AC49" i="32" s="1"/>
  <c r="AE87" i="47" a="1"/>
  <c r="AE87" i="47" s="1"/>
  <c r="AD87" i="47" s="1"/>
  <c r="AC87" i="47" s="1"/>
  <c r="AE70" i="49" a="1"/>
  <c r="AE70" i="49" s="1"/>
  <c r="AD70" i="49" s="1"/>
  <c r="AC70" i="49" s="1"/>
  <c r="AE51" i="47" a="1"/>
  <c r="AE51" i="47" s="1"/>
  <c r="AD51" i="47" s="1"/>
  <c r="AC51" i="47" s="1"/>
  <c r="AE35" i="37" a="1"/>
  <c r="AE35" i="37" s="1"/>
  <c r="AD35" i="37" s="1"/>
  <c r="AC35" i="37" s="1"/>
  <c r="AE99" i="57" a="1"/>
  <c r="AE99" i="57" s="1"/>
  <c r="AD99" i="57" s="1"/>
  <c r="AC99" i="57" s="1"/>
  <c r="AE83" i="35" a="1"/>
  <c r="AE83" i="35" s="1"/>
  <c r="AD83" i="35" s="1"/>
  <c r="AC83" i="35" s="1"/>
  <c r="AE38" i="31" a="1"/>
  <c r="AE38" i="31" s="1"/>
  <c r="AD38" i="31" s="1"/>
  <c r="AC38" i="31" s="1"/>
  <c r="AE13" i="38" a="1"/>
  <c r="AE13" i="38" s="1"/>
  <c r="AD13" i="38" s="1"/>
  <c r="AC13" i="38" s="1"/>
  <c r="AE8" i="41" a="1"/>
  <c r="AE8" i="41" s="1"/>
  <c r="AD8" i="41" s="1"/>
  <c r="AC8" i="41" s="1"/>
  <c r="AE13" i="40" a="1"/>
  <c r="AE13" i="40" s="1"/>
  <c r="AD13" i="40" s="1"/>
  <c r="AC13" i="40" s="1"/>
  <c r="AE36" i="41" a="1"/>
  <c r="AE36" i="41" s="1"/>
  <c r="AD36" i="41" s="1"/>
  <c r="AC36" i="41" s="1"/>
  <c r="AE87" i="35" a="1"/>
  <c r="AE87" i="35" s="1"/>
  <c r="AD87" i="35" s="1"/>
  <c r="AC87" i="35" s="1"/>
  <c r="AE102" i="41" a="1"/>
  <c r="AE102" i="41" s="1"/>
  <c r="AD102" i="41" s="1"/>
  <c r="AC102" i="41" s="1"/>
  <c r="AE73" i="35" a="1"/>
  <c r="AE73" i="35" s="1"/>
  <c r="AD73" i="35" s="1"/>
  <c r="AC73" i="35" s="1"/>
  <c r="AE10" i="40" a="1"/>
  <c r="AE10" i="40" s="1"/>
  <c r="AD10" i="40" s="1"/>
  <c r="AC10" i="40" s="1"/>
  <c r="AE58" i="52" a="1"/>
  <c r="AE58" i="52" s="1"/>
  <c r="AD58" i="52" s="1"/>
  <c r="AC58" i="52" s="1"/>
  <c r="AE39" i="57" a="1"/>
  <c r="AE39" i="57" s="1"/>
  <c r="AD39" i="57" s="1"/>
  <c r="AC39" i="57" s="1"/>
  <c r="AE81" i="50" a="1"/>
  <c r="AE81" i="50" s="1"/>
  <c r="AD81" i="50" s="1"/>
  <c r="AC81" i="50" s="1"/>
  <c r="AE45" i="32" a="1"/>
  <c r="AE45" i="32" s="1"/>
  <c r="AD45" i="32" s="1"/>
  <c r="AC45" i="32" s="1"/>
  <c r="AE75" i="48" a="1"/>
  <c r="AE75" i="48" s="1"/>
  <c r="AD75" i="48" s="1"/>
  <c r="AC75" i="48" s="1"/>
  <c r="AE126" i="38" a="1"/>
  <c r="AE126" i="38" s="1"/>
  <c r="AD126" i="38" s="1"/>
  <c r="AC126" i="38" s="1"/>
  <c r="AE85" i="41" a="1"/>
  <c r="AE85" i="41" s="1"/>
  <c r="AD85" i="41" s="1"/>
  <c r="AC85" i="41" s="1"/>
  <c r="AE82" i="47" a="1"/>
  <c r="AE82" i="47" s="1"/>
  <c r="AD82" i="47" s="1"/>
  <c r="AC82" i="47" s="1"/>
  <c r="AE106" i="40" a="1"/>
  <c r="AE106" i="40" s="1"/>
  <c r="AD106" i="40" s="1"/>
  <c r="AC106" i="40" s="1"/>
  <c r="AE39" i="41" a="1"/>
  <c r="AE39" i="41" s="1"/>
  <c r="AD39" i="41" s="1"/>
  <c r="AC39" i="41" s="1"/>
  <c r="AE121" i="51" a="1"/>
  <c r="AE121" i="51" s="1"/>
  <c r="AD121" i="51" s="1"/>
  <c r="AC121" i="51" s="1"/>
  <c r="AE59" i="38" a="1"/>
  <c r="AE59" i="38" s="1"/>
  <c r="AD59" i="38" s="1"/>
  <c r="AC59" i="38" s="1"/>
  <c r="AE123" i="40" a="1"/>
  <c r="AE123" i="40" s="1"/>
  <c r="AD123" i="40" s="1"/>
  <c r="AC123" i="40" s="1"/>
  <c r="AE107" i="50" a="1"/>
  <c r="AE107" i="50" s="1"/>
  <c r="AD107" i="50" s="1"/>
  <c r="AC107" i="50" s="1"/>
  <c r="AE27" i="56" a="1"/>
  <c r="AE27" i="56" s="1"/>
  <c r="AD27" i="56" s="1"/>
  <c r="AC27" i="56" s="1"/>
  <c r="AE21" i="39" a="1"/>
  <c r="AE21" i="39" s="1"/>
  <c r="AD21" i="39" s="1"/>
  <c r="AC21" i="39" s="1"/>
  <c r="AE113" i="32" a="1"/>
  <c r="AE113" i="32" s="1"/>
  <c r="AD113" i="32" s="1"/>
  <c r="AC113" i="32" s="1"/>
  <c r="AE45" i="30" a="1"/>
  <c r="AE45" i="30" s="1"/>
  <c r="AD45" i="30" s="1"/>
  <c r="AC45" i="30" s="1"/>
  <c r="AE127" i="38" a="1"/>
  <c r="AE127" i="38" s="1"/>
  <c r="AD127" i="38" s="1"/>
  <c r="AC127" i="38" s="1"/>
  <c r="AE113" i="56" a="1"/>
  <c r="AE113" i="56" s="1"/>
  <c r="AD113" i="56" s="1"/>
  <c r="AC113" i="56" s="1"/>
  <c r="AE30" i="30" a="1"/>
  <c r="AE30" i="30" s="1"/>
  <c r="AD30" i="30" s="1"/>
  <c r="AC30" i="30" s="1"/>
  <c r="AE49" i="46" a="1"/>
  <c r="AE49" i="46" s="1"/>
  <c r="AD49" i="46" s="1"/>
  <c r="AE119" i="51" a="1"/>
  <c r="AE119" i="51" s="1"/>
  <c r="AD119" i="51" s="1"/>
  <c r="AC119" i="51" s="1"/>
  <c r="AE82" i="28" a="1"/>
  <c r="AE82" i="28" s="1"/>
  <c r="AD82" i="28" s="1"/>
  <c r="AC82" i="28" s="1"/>
  <c r="AE81" i="30" a="1"/>
  <c r="AE81" i="30" s="1"/>
  <c r="AD81" i="30" s="1"/>
  <c r="AC81" i="30" s="1"/>
  <c r="AE127" i="40" a="1"/>
  <c r="AE127" i="40" s="1"/>
  <c r="AD127" i="40" s="1"/>
  <c r="AC127" i="40" s="1"/>
  <c r="AE11" i="38" a="1"/>
  <c r="AE11" i="38" s="1"/>
  <c r="AD11" i="38" s="1"/>
  <c r="AC11" i="38" s="1"/>
  <c r="AE45" i="34" a="1"/>
  <c r="AE45" i="34" s="1"/>
  <c r="AD45" i="34" s="1"/>
  <c r="AC45" i="34" s="1"/>
  <c r="AE81" i="42" a="1"/>
  <c r="AE81" i="42" s="1"/>
  <c r="AD81" i="42" s="1"/>
  <c r="AC81" i="42" s="1"/>
  <c r="AE118" i="31" a="1"/>
  <c r="AE118" i="31" s="1"/>
  <c r="AD118" i="31" s="1"/>
  <c r="AC118" i="31" s="1"/>
  <c r="AE57" i="41" a="1"/>
  <c r="AE57" i="41" s="1"/>
  <c r="AD57" i="41" s="1"/>
  <c r="AC57" i="41" s="1"/>
  <c r="AE4" i="39" a="1"/>
  <c r="AE4" i="39" s="1"/>
  <c r="AD4" i="39" s="1"/>
  <c r="AC4" i="39" s="1"/>
  <c r="AE62" i="40" a="1"/>
  <c r="AE62" i="40" s="1"/>
  <c r="AD62" i="40" s="1"/>
  <c r="AC62" i="40" s="1"/>
  <c r="AE127" i="36" a="1"/>
  <c r="AE127" i="36" s="1"/>
  <c r="AD127" i="36" s="1"/>
  <c r="AC127" i="36" s="1"/>
  <c r="AE89" i="47" a="1"/>
  <c r="AE89" i="47" s="1"/>
  <c r="AD89" i="47" s="1"/>
  <c r="AC89" i="47" s="1"/>
  <c r="AE19" i="37" a="1"/>
  <c r="AE19" i="37" s="1"/>
  <c r="AD19" i="37" s="1"/>
  <c r="AC19" i="37" s="1"/>
  <c r="AE126" i="40" a="1"/>
  <c r="AE126" i="40" s="1"/>
  <c r="AD126" i="40" s="1"/>
  <c r="AC126" i="40" s="1"/>
  <c r="AE53" i="49" a="1"/>
  <c r="AE53" i="49" s="1"/>
  <c r="AD53" i="49" s="1"/>
  <c r="AC53" i="49" s="1"/>
  <c r="AE74" i="32" a="1"/>
  <c r="AE74" i="32" s="1"/>
  <c r="AD74" i="32" s="1"/>
  <c r="AC74" i="32" s="1"/>
  <c r="AE53" i="45" a="1"/>
  <c r="AE53" i="45" s="1"/>
  <c r="AD53" i="45" s="1"/>
  <c r="AC53" i="45" s="1"/>
  <c r="AE25" i="51" a="1"/>
  <c r="AE25" i="51" s="1"/>
  <c r="AD25" i="51" s="1"/>
  <c r="AC25" i="51" s="1"/>
  <c r="AE49" i="50" a="1"/>
  <c r="AE49" i="50" s="1"/>
  <c r="AD49" i="50" s="1"/>
  <c r="AC49" i="50" s="1"/>
  <c r="AE60" i="38" a="1"/>
  <c r="AE60" i="38" s="1"/>
  <c r="AD60" i="38" s="1"/>
  <c r="AC60" i="38" s="1"/>
  <c r="AE126" i="36" a="1"/>
  <c r="AE126" i="36" s="1"/>
  <c r="AD126" i="36" s="1"/>
  <c r="AC126" i="36" s="1"/>
  <c r="AE118" i="51" a="1"/>
  <c r="AE118" i="51" s="1"/>
  <c r="AD118" i="51" s="1"/>
  <c r="AC118" i="51" s="1"/>
  <c r="AE39" i="28" a="1"/>
  <c r="AE39" i="28" s="1"/>
  <c r="AD39" i="28" s="1"/>
  <c r="AC39" i="28" s="1"/>
  <c r="AE79" i="46" a="1"/>
  <c r="AE79" i="46" s="1"/>
  <c r="AD79" i="46" s="1"/>
  <c r="AE54" i="33" a="1"/>
  <c r="AE54" i="33" s="1"/>
  <c r="AD54" i="33" s="1"/>
  <c r="AC54" i="33" s="1"/>
  <c r="AE121" i="43" a="1"/>
  <c r="AE121" i="43" s="1"/>
  <c r="AD121" i="43" s="1"/>
  <c r="AC121" i="43" s="1"/>
  <c r="AE49" i="54" a="1"/>
  <c r="AE49" i="54" s="1"/>
  <c r="AD49" i="54" s="1"/>
  <c r="AC49" i="54" s="1"/>
  <c r="AE118" i="43" a="1"/>
  <c r="AE118" i="43" s="1"/>
  <c r="AD118" i="43" s="1"/>
  <c r="AC118" i="43" s="1"/>
  <c r="AE119" i="49" a="1"/>
  <c r="AE119" i="49" s="1"/>
  <c r="AD119" i="49" s="1"/>
  <c r="AC119" i="49" s="1"/>
  <c r="AE18" i="47" a="1"/>
  <c r="AE18" i="47" s="1"/>
  <c r="AD18" i="47" s="1"/>
  <c r="AC18" i="47" s="1"/>
  <c r="AE119" i="33" a="1"/>
  <c r="AE119" i="33" s="1"/>
  <c r="AD119" i="33" s="1"/>
  <c r="AC119" i="33" s="1"/>
  <c r="AE124" i="42" a="1"/>
  <c r="AE124" i="42" s="1"/>
  <c r="AD124" i="42" s="1"/>
  <c r="AC124" i="42" s="1"/>
  <c r="AE44" i="40" a="1"/>
  <c r="AE44" i="40" s="1"/>
  <c r="AD44" i="40" s="1"/>
  <c r="AC44" i="40" s="1"/>
  <c r="AE62" i="12" a="1"/>
  <c r="AE62" i="12" s="1"/>
  <c r="AD62" i="12" s="1"/>
  <c r="AC62" i="12" s="1"/>
  <c r="AE122" i="40" a="1"/>
  <c r="AE122" i="40" s="1"/>
  <c r="AD122" i="40" s="1"/>
  <c r="AC122" i="40" s="1"/>
  <c r="AE20" i="47" a="1"/>
  <c r="AE20" i="47" s="1"/>
  <c r="AD20" i="47" s="1"/>
  <c r="AC20" i="47" s="1"/>
  <c r="AE123" i="48" a="1"/>
  <c r="AE123" i="48" s="1"/>
  <c r="AD123" i="48" s="1"/>
  <c r="AC123" i="48" s="1"/>
  <c r="AE35" i="39" a="1"/>
  <c r="AE35" i="39" s="1"/>
  <c r="AD35" i="39" s="1"/>
  <c r="AC35" i="39" s="1"/>
  <c r="AE27" i="42" a="1"/>
  <c r="AE27" i="42" s="1"/>
  <c r="AD27" i="42" s="1"/>
  <c r="AC27" i="42" s="1"/>
  <c r="AE19" i="41" a="1"/>
  <c r="AE19" i="41" s="1"/>
  <c r="AD19" i="41" s="1"/>
  <c r="AC19" i="41" s="1"/>
  <c r="AE69" i="31" a="1"/>
  <c r="AE69" i="31" s="1"/>
  <c r="AD69" i="31" s="1"/>
  <c r="AC69" i="31" s="1"/>
  <c r="AE29" i="40" a="1"/>
  <c r="AE29" i="40" s="1"/>
  <c r="AD29" i="40" s="1"/>
  <c r="AC29" i="40" s="1"/>
  <c r="AE78" i="30" a="1"/>
  <c r="AE78" i="30" s="1"/>
  <c r="AD78" i="30" s="1"/>
  <c r="AC78" i="30" s="1"/>
  <c r="AE86" i="45" a="1"/>
  <c r="AE86" i="45" s="1"/>
  <c r="AD86" i="45" s="1"/>
  <c r="AC86" i="45" s="1"/>
  <c r="AE106" i="38" a="1"/>
  <c r="AE106" i="38" s="1"/>
  <c r="AD106" i="38" s="1"/>
  <c r="AC106" i="38" s="1"/>
  <c r="AE38" i="45" a="1"/>
  <c r="AE38" i="45" s="1"/>
  <c r="AD38" i="45" s="1"/>
  <c r="AC38" i="45" s="1"/>
  <c r="AE57" i="57" a="1"/>
  <c r="AE57" i="57" s="1"/>
  <c r="AD57" i="57" s="1"/>
  <c r="AC57" i="57" s="1"/>
  <c r="AE52" i="39" a="1"/>
  <c r="AE52" i="39" s="1"/>
  <c r="AD52" i="39" s="1"/>
  <c r="AC52" i="39" s="1"/>
  <c r="AE26" i="48" a="1"/>
  <c r="AE26" i="48" s="1"/>
  <c r="AD26" i="48" s="1"/>
  <c r="AC26" i="48" s="1"/>
  <c r="AE2" i="49" a="1"/>
  <c r="AE2" i="49" s="1"/>
  <c r="AE4" i="28" a="1"/>
  <c r="AE4" i="28" s="1"/>
  <c r="AD4" i="28" s="1"/>
  <c r="AC4" i="28" s="1"/>
  <c r="AE4" i="45" a="1"/>
  <c r="AE4" i="45" s="1"/>
  <c r="AD4" i="45" s="1"/>
  <c r="AC4" i="45" s="1"/>
  <c r="AE28" i="48" a="1"/>
  <c r="AE28" i="48" s="1"/>
  <c r="AD28" i="48" s="1"/>
  <c r="AC28" i="48" s="1"/>
  <c r="AE71" i="39" a="1"/>
  <c r="AE71" i="39" s="1"/>
  <c r="AD71" i="39" s="1"/>
  <c r="AC71" i="39" s="1"/>
  <c r="AE86" i="49" a="1"/>
  <c r="AE86" i="49" s="1"/>
  <c r="AD86" i="49" s="1"/>
  <c r="AC86" i="49" s="1"/>
  <c r="AE58" i="48" a="1"/>
  <c r="AE58" i="48" s="1"/>
  <c r="AD58" i="48" s="1"/>
  <c r="AC58" i="48" s="1"/>
  <c r="AE61" i="42" a="1"/>
  <c r="AE61" i="42" s="1"/>
  <c r="AD61" i="42" s="1"/>
  <c r="AC61" i="42" s="1"/>
  <c r="AE100" i="41" a="1"/>
  <c r="AE100" i="41" s="1"/>
  <c r="AD100" i="41" s="1"/>
  <c r="AC100" i="41" s="1"/>
  <c r="AE41" i="41" a="1"/>
  <c r="AE41" i="41" s="1"/>
  <c r="AD41" i="41" s="1"/>
  <c r="AC41" i="41" s="1"/>
  <c r="AE86" i="41" a="1"/>
  <c r="AE86" i="41" s="1"/>
  <c r="AD86" i="41" s="1"/>
  <c r="AC86" i="41" s="1"/>
  <c r="AE89" i="49" a="1"/>
  <c r="AE89" i="49" s="1"/>
  <c r="AD89" i="49" s="1"/>
  <c r="AC89" i="49" s="1"/>
  <c r="AE119" i="41" a="1"/>
  <c r="AE119" i="41" s="1"/>
  <c r="AD119" i="41" s="1"/>
  <c r="AC119" i="41" s="1"/>
  <c r="AE123" i="30" a="1"/>
  <c r="AE123" i="30" s="1"/>
  <c r="AD123" i="30" s="1"/>
  <c r="AC123" i="30" s="1"/>
  <c r="AE51" i="45" a="1"/>
  <c r="AE51" i="45" s="1"/>
  <c r="AD51" i="45" s="1"/>
  <c r="AC51" i="45" s="1"/>
  <c r="AE107" i="40" a="1"/>
  <c r="AE107" i="40" s="1"/>
  <c r="AD107" i="40" s="1"/>
  <c r="AC107" i="40" s="1"/>
  <c r="AE35" i="47" a="1"/>
  <c r="AE35" i="47" s="1"/>
  <c r="AD35" i="47" s="1"/>
  <c r="AC35" i="47" s="1"/>
  <c r="AE118" i="45" a="1"/>
  <c r="AE118" i="45" s="1"/>
  <c r="AD118" i="45" s="1"/>
  <c r="AC118" i="45" s="1"/>
  <c r="AE79" i="42" a="1"/>
  <c r="AE79" i="42" s="1"/>
  <c r="AD79" i="42" s="1"/>
  <c r="AC79" i="42" s="1"/>
  <c r="AE89" i="57" a="1"/>
  <c r="AE89" i="57" s="1"/>
  <c r="AD89" i="57" s="1"/>
  <c r="AC89" i="57" s="1"/>
  <c r="AE28" i="40" a="1"/>
  <c r="AE28" i="40" s="1"/>
  <c r="AD28" i="40" s="1"/>
  <c r="AC28" i="40" s="1"/>
  <c r="AE102" i="28" a="1"/>
  <c r="AE102" i="28" s="1"/>
  <c r="AD102" i="28" s="1"/>
  <c r="AC102" i="28" s="1"/>
  <c r="AE114" i="43" a="1"/>
  <c r="AE114" i="43" s="1"/>
  <c r="AD114" i="43" s="1"/>
  <c r="AC114" i="43" s="1"/>
  <c r="AE5" i="47" a="1"/>
  <c r="AE5" i="47" s="1"/>
  <c r="AD5" i="47" s="1"/>
  <c r="AC5" i="47" s="1"/>
  <c r="AE5" i="43" a="1"/>
  <c r="AE5" i="43" s="1"/>
  <c r="AD5" i="43" s="1"/>
  <c r="AC5" i="43" s="1"/>
  <c r="AE15" i="32" a="1"/>
  <c r="AE15" i="32" s="1"/>
  <c r="AD15" i="32" s="1"/>
  <c r="AC15" i="32" s="1"/>
  <c r="AE55" i="39" a="1"/>
  <c r="AE55" i="39" s="1"/>
  <c r="AD55" i="39" s="1"/>
  <c r="AC55" i="39" s="1"/>
  <c r="AE35" i="53" a="1"/>
  <c r="AE35" i="53" s="1"/>
  <c r="AD35" i="53" s="1"/>
  <c r="AC35" i="53" s="1"/>
  <c r="AE83" i="55" a="1"/>
  <c r="AE83" i="55" s="1"/>
  <c r="AD83" i="55" s="1"/>
  <c r="AC83" i="55" s="1"/>
  <c r="AE71" i="47" a="1"/>
  <c r="AE71" i="47" s="1"/>
  <c r="AD71" i="47" s="1"/>
  <c r="AC71" i="47" s="1"/>
  <c r="AE115" i="39" a="1"/>
  <c r="AE115" i="39" s="1"/>
  <c r="AD115" i="39" s="1"/>
  <c r="AC115" i="39" s="1"/>
  <c r="AE11" i="48" a="1"/>
  <c r="AE11" i="48" s="1"/>
  <c r="AD11" i="48" s="1"/>
  <c r="AC11" i="48" s="1"/>
  <c r="AE106" i="44" a="1"/>
  <c r="AE106" i="44" s="1"/>
  <c r="AD106" i="44" s="1"/>
  <c r="AC106" i="44" s="1"/>
  <c r="AE6" i="43" a="1"/>
  <c r="AE6" i="43" s="1"/>
  <c r="AD6" i="43" s="1"/>
  <c r="AC6" i="43" s="1"/>
  <c r="AE35" i="45" a="1"/>
  <c r="AE35" i="45" s="1"/>
  <c r="AD35" i="45" s="1"/>
  <c r="AC35" i="45" s="1"/>
  <c r="AE19" i="49" a="1"/>
  <c r="AE19" i="49" s="1"/>
  <c r="AD19" i="49" s="1"/>
  <c r="AC19" i="49" s="1"/>
  <c r="AE121" i="59" a="1"/>
  <c r="AE121" i="59" s="1"/>
  <c r="AD121" i="59" s="1"/>
  <c r="AC121" i="59" s="1"/>
  <c r="AE13" i="34" a="1"/>
  <c r="AE13" i="34" s="1"/>
  <c r="AD13" i="34" s="1"/>
  <c r="AC13" i="34" s="1"/>
  <c r="AE121" i="28" a="1"/>
  <c r="AE121" i="28" s="1"/>
  <c r="AD121" i="28" s="1"/>
  <c r="AC121" i="28" s="1"/>
  <c r="AE84" i="39" a="1"/>
  <c r="AE84" i="39" s="1"/>
  <c r="AD84" i="39" s="1"/>
  <c r="AC84" i="39" s="1"/>
  <c r="AE3" i="47" a="1"/>
  <c r="AE3" i="47" s="1"/>
  <c r="AD3" i="47" s="1"/>
  <c r="AC3" i="47" s="1"/>
  <c r="AE33" i="52" a="1"/>
  <c r="AE33" i="52" s="1"/>
  <c r="AD33" i="52" s="1"/>
  <c r="AC33" i="52" s="1"/>
  <c r="AE129" i="56" a="1"/>
  <c r="AE129" i="56" s="1"/>
  <c r="AD129" i="56" s="1"/>
  <c r="AC129" i="56" s="1"/>
  <c r="AE6" i="35" a="1"/>
  <c r="AE6" i="35" s="1"/>
  <c r="AD6" i="35" s="1"/>
  <c r="AC6" i="35" s="1"/>
  <c r="AE102" i="31" a="1"/>
  <c r="AE102" i="31" s="1"/>
  <c r="AD102" i="31" s="1"/>
  <c r="AC102" i="31" s="1"/>
  <c r="AE11" i="42" a="1"/>
  <c r="AE11" i="42" s="1"/>
  <c r="AD11" i="42" s="1"/>
  <c r="AC11" i="42" s="1"/>
  <c r="AE87" i="31" a="1"/>
  <c r="AE87" i="31" s="1"/>
  <c r="AD87" i="31" s="1"/>
  <c r="AC87" i="31" s="1"/>
  <c r="AE97" i="42" a="1"/>
  <c r="AE97" i="42" s="1"/>
  <c r="AD97" i="42" s="1"/>
  <c r="AC97" i="42" s="1"/>
  <c r="AE119" i="53" a="1"/>
  <c r="AE119" i="53" s="1"/>
  <c r="AD119" i="53" s="1"/>
  <c r="AC119" i="53" s="1"/>
  <c r="AE105" i="53" a="1"/>
  <c r="AE105" i="53" s="1"/>
  <c r="AD105" i="53" s="1"/>
  <c r="AC105" i="53" s="1"/>
  <c r="AE59" i="46" a="1"/>
  <c r="AE59" i="46" s="1"/>
  <c r="AD59" i="46" s="1"/>
  <c r="AE27" i="44" a="1"/>
  <c r="AE27" i="44" s="1"/>
  <c r="AD27" i="44" s="1"/>
  <c r="AC27" i="44" s="1"/>
  <c r="AE110" i="42" a="1"/>
  <c r="AE110" i="42" s="1"/>
  <c r="AD110" i="42" s="1"/>
  <c r="AC110" i="42" s="1"/>
  <c r="AE79" i="36" a="1"/>
  <c r="AE79" i="36" s="1"/>
  <c r="AD79" i="36" s="1"/>
  <c r="AC79" i="36" s="1"/>
  <c r="AE95" i="44" a="1"/>
  <c r="AE95" i="44" s="1"/>
  <c r="AD95" i="44" s="1"/>
  <c r="AC95" i="44" s="1"/>
  <c r="AE36" i="59" a="1"/>
  <c r="AE36" i="59" s="1"/>
  <c r="AD36" i="59" s="1"/>
  <c r="AC36" i="59" s="1"/>
  <c r="AE33" i="30" a="1"/>
  <c r="AE33" i="30" s="1"/>
  <c r="AD33" i="30" s="1"/>
  <c r="AC33" i="30" s="1"/>
  <c r="AE59" i="34" a="1"/>
  <c r="AE59" i="34" s="1"/>
  <c r="AD59" i="34" s="1"/>
  <c r="AC59" i="34" s="1"/>
  <c r="AE27" i="50" a="1"/>
  <c r="AE27" i="50" s="1"/>
  <c r="AD27" i="50" s="1"/>
  <c r="AC27" i="50" s="1"/>
  <c r="AE6" i="39" a="1"/>
  <c r="AE6" i="39" s="1"/>
  <c r="AD6" i="39" s="1"/>
  <c r="AC6" i="39" s="1"/>
  <c r="AE34" i="45" a="1"/>
  <c r="AE34" i="45" s="1"/>
  <c r="AD34" i="45" s="1"/>
  <c r="AC34" i="45" s="1"/>
  <c r="AE79" i="32" a="1"/>
  <c r="AE79" i="32" s="1"/>
  <c r="AD79" i="32" s="1"/>
  <c r="AC79" i="32" s="1"/>
  <c r="AE22" i="31" a="1"/>
  <c r="AE22" i="31" s="1"/>
  <c r="AD22" i="31" s="1"/>
  <c r="AC22" i="31" s="1"/>
  <c r="AE93" i="50" a="1"/>
  <c r="AE93" i="50" s="1"/>
  <c r="AD93" i="50" s="1"/>
  <c r="AC93" i="50" s="1"/>
  <c r="AE67" i="49" a="1"/>
  <c r="AE67" i="49" s="1"/>
  <c r="AD67" i="49" s="1"/>
  <c r="AC67" i="49" s="1"/>
  <c r="AE62" i="32" a="1"/>
  <c r="AE62" i="32" s="1"/>
  <c r="AD62" i="32" s="1"/>
  <c r="AC62" i="32" s="1"/>
  <c r="AE115" i="28" a="1"/>
  <c r="AE115" i="28" s="1"/>
  <c r="AD115" i="28" s="1"/>
  <c r="AC115" i="28" s="1"/>
  <c r="AE83" i="51" a="1"/>
  <c r="AE83" i="51" s="1"/>
  <c r="AD83" i="51" s="1"/>
  <c r="AC83" i="51" s="1"/>
  <c r="AE10" i="34" a="1"/>
  <c r="AE10" i="34" s="1"/>
  <c r="AD10" i="34" s="1"/>
  <c r="AC10" i="34" s="1"/>
  <c r="AE23" i="53" a="1"/>
  <c r="AE23" i="53" s="1"/>
  <c r="AD23" i="53" s="1"/>
  <c r="AC23" i="53" s="1"/>
  <c r="AE116" i="31" a="1"/>
  <c r="AE116" i="31" s="1"/>
  <c r="AD116" i="31" s="1"/>
  <c r="AC116" i="31" s="1"/>
  <c r="AE2" i="39" a="1"/>
  <c r="AE2" i="39" s="1"/>
  <c r="AE9" i="47" a="1"/>
  <c r="AE9" i="47" s="1"/>
  <c r="AD9" i="47" s="1"/>
  <c r="AC9" i="47" s="1"/>
  <c r="AE94" i="42" a="1"/>
  <c r="AE94" i="42" s="1"/>
  <c r="AD94" i="42" s="1"/>
  <c r="AC94" i="42" s="1"/>
  <c r="AE68" i="51" a="1"/>
  <c r="AE68" i="51" s="1"/>
  <c r="AD68" i="51" s="1"/>
  <c r="AC68" i="51" s="1"/>
  <c r="AE35" i="51" a="1"/>
  <c r="AE35" i="51" s="1"/>
  <c r="AD35" i="51" s="1"/>
  <c r="AC35" i="51" s="1"/>
  <c r="AE22" i="47" a="1"/>
  <c r="AE22" i="47" s="1"/>
  <c r="AD22" i="47" s="1"/>
  <c r="AC22" i="47" s="1"/>
  <c r="AE103" i="41" a="1"/>
  <c r="AE103" i="41" s="1"/>
  <c r="AD103" i="41" s="1"/>
  <c r="AC103" i="41" s="1"/>
  <c r="AE73" i="41" a="1"/>
  <c r="AE73" i="41" s="1"/>
  <c r="AD73" i="41" s="1"/>
  <c r="AC73" i="41" s="1"/>
  <c r="AE83" i="43" a="1"/>
  <c r="AE83" i="43" s="1"/>
  <c r="AD83" i="43" s="1"/>
  <c r="AC83" i="43" s="1"/>
  <c r="AE49" i="34" a="1"/>
  <c r="AE49" i="34" s="1"/>
  <c r="AD49" i="34" s="1"/>
  <c r="AC49" i="34" s="1"/>
  <c r="AE83" i="53" a="1"/>
  <c r="AE83" i="53" s="1"/>
  <c r="AD83" i="53" s="1"/>
  <c r="AC83" i="53" s="1"/>
  <c r="AE6" i="41" a="1"/>
  <c r="AE6" i="41" s="1"/>
  <c r="AD6" i="41" s="1"/>
  <c r="AC6" i="41" s="1"/>
  <c r="AE21" i="55" a="1"/>
  <c r="AE21" i="55" s="1"/>
  <c r="AD21" i="55" s="1"/>
  <c r="AC21" i="55" s="1"/>
  <c r="AE39" i="43" a="1"/>
  <c r="AE39" i="43" s="1"/>
  <c r="AD39" i="43" s="1"/>
  <c r="AC39" i="43" s="1"/>
  <c r="AE128" i="42" a="1"/>
  <c r="AE128" i="42" s="1"/>
  <c r="AD128" i="42" s="1"/>
  <c r="AC128" i="42" s="1"/>
  <c r="AE128" i="30" a="1"/>
  <c r="AE128" i="30" s="1"/>
  <c r="AD128" i="30" s="1"/>
  <c r="AC128" i="30" s="1"/>
  <c r="AE128" i="40" a="1"/>
  <c r="AE128" i="40" s="1"/>
  <c r="AD128" i="40" s="1"/>
  <c r="AC128" i="40" s="1"/>
  <c r="AE64" i="48" a="1"/>
  <c r="AE64" i="48" s="1"/>
  <c r="AD64" i="48" s="1"/>
  <c r="AC64" i="48" s="1"/>
  <c r="AE128" i="48" a="1"/>
  <c r="AE128" i="48" s="1"/>
  <c r="AD128" i="48" s="1"/>
  <c r="AC128" i="48" s="1"/>
  <c r="AE128" i="32" a="1"/>
  <c r="AE128" i="32" s="1"/>
  <c r="AD128" i="32" s="1"/>
  <c r="AC128" i="32" s="1"/>
  <c r="AE64" i="42" a="1"/>
  <c r="AE64" i="42" s="1"/>
  <c r="AD64" i="42" s="1"/>
  <c r="AC64" i="42" s="1"/>
  <c r="AE64" i="40" a="1"/>
  <c r="AE64" i="40" s="1"/>
  <c r="AD64" i="40" s="1"/>
  <c r="AC64" i="40" s="1"/>
  <c r="AE64" i="30" a="1"/>
  <c r="AE64" i="30" s="1"/>
  <c r="AD64" i="30" s="1"/>
  <c r="AC64" i="30" s="1"/>
  <c r="AE120" i="35" a="1"/>
  <c r="AE120" i="35" s="1"/>
  <c r="AD120" i="35" s="1"/>
  <c r="AC120" i="35" s="1"/>
  <c r="AE56" i="45" a="1"/>
  <c r="AE56" i="45" s="1"/>
  <c r="AD56" i="45" s="1"/>
  <c r="AC56" i="45" s="1"/>
  <c r="AE56" i="47" a="1"/>
  <c r="AE56" i="47" s="1"/>
  <c r="AD56" i="47" s="1"/>
  <c r="AC56" i="47" s="1"/>
  <c r="AE56" i="49" a="1"/>
  <c r="AE56" i="49" s="1"/>
  <c r="AD56" i="49" s="1"/>
  <c r="AC56" i="49" s="1"/>
  <c r="AE120" i="41" a="1"/>
  <c r="AE120" i="41" s="1"/>
  <c r="AD120" i="41" s="1"/>
  <c r="AC120" i="41" s="1"/>
  <c r="AE120" i="47" a="1"/>
  <c r="AE120" i="47" s="1"/>
  <c r="AD120" i="47" s="1"/>
  <c r="AC120" i="47" s="1"/>
  <c r="AE48" i="30" a="1"/>
  <c r="AE48" i="30" s="1"/>
  <c r="AD48" i="30" s="1"/>
  <c r="AC48" i="30" s="1"/>
  <c r="AE48" i="40" a="1"/>
  <c r="AE48" i="40" s="1"/>
  <c r="AD48" i="40" s="1"/>
  <c r="AC48" i="40" s="1"/>
  <c r="AE48" i="36" a="1"/>
  <c r="AE48" i="36" s="1"/>
  <c r="AD48" i="36" s="1"/>
  <c r="AC48" i="36" s="1"/>
  <c r="AE112" i="46" a="1"/>
  <c r="AE112" i="46" s="1"/>
  <c r="AD112" i="46" s="1"/>
  <c r="AE112" i="38" a="1"/>
  <c r="AE112" i="38" s="1"/>
  <c r="AD112" i="38" s="1"/>
  <c r="AC112" i="38" s="1"/>
  <c r="AE40" i="59" a="1"/>
  <c r="AE40" i="59" s="1"/>
  <c r="AD40" i="59" s="1"/>
  <c r="AC40" i="59" s="1"/>
  <c r="AE104" i="57" a="1"/>
  <c r="AE104" i="57" s="1"/>
  <c r="AD104" i="57" s="1"/>
  <c r="AC104" i="57" s="1"/>
  <c r="AE104" i="41" a="1"/>
  <c r="AE104" i="41" s="1"/>
  <c r="AD104" i="41" s="1"/>
  <c r="AC104" i="41" s="1"/>
  <c r="AE40" i="43" a="1"/>
  <c r="AE40" i="43" s="1"/>
  <c r="AD40" i="43" s="1"/>
  <c r="AC40" i="43" s="1"/>
  <c r="AE40" i="49" a="1"/>
  <c r="AE40" i="49" s="1"/>
  <c r="AD40" i="49" s="1"/>
  <c r="AC40" i="49" s="1"/>
  <c r="AE32" i="54" a="1"/>
  <c r="AE32" i="54" s="1"/>
  <c r="AD32" i="54" s="1"/>
  <c r="AC32" i="54" s="1"/>
  <c r="AE32" i="32" a="1"/>
  <c r="AE32" i="32" s="1"/>
  <c r="AD32" i="32" s="1"/>
  <c r="AC32" i="32" s="1"/>
  <c r="AE32" i="40" a="1"/>
  <c r="AE32" i="40" s="1"/>
  <c r="AD32" i="40" s="1"/>
  <c r="AC32" i="40" s="1"/>
  <c r="AE32" i="50" a="1"/>
  <c r="AE32" i="50" s="1"/>
  <c r="AD32" i="50" s="1"/>
  <c r="AC32" i="50" s="1"/>
  <c r="AE96" i="42" a="1"/>
  <c r="AE96" i="42" s="1"/>
  <c r="AD96" i="42" s="1"/>
  <c r="AC96" i="42" s="1"/>
  <c r="AE96" i="40" a="1"/>
  <c r="AE96" i="40" s="1"/>
  <c r="AD96" i="40" s="1"/>
  <c r="AC96" i="40" s="1"/>
  <c r="AE32" i="12" a="1"/>
  <c r="AE32" i="12" s="1"/>
  <c r="AD32" i="12" s="1"/>
  <c r="AC32" i="12" s="1"/>
  <c r="AE88" i="45" a="1"/>
  <c r="AE88" i="45" s="1"/>
  <c r="AD88" i="45" s="1"/>
  <c r="AC88" i="45" s="1"/>
  <c r="AE88" i="47" a="1"/>
  <c r="AE88" i="47" s="1"/>
  <c r="AD88" i="47" s="1"/>
  <c r="AC88" i="47" s="1"/>
  <c r="AE88" i="31" a="1"/>
  <c r="AE88" i="31" s="1"/>
  <c r="AD88" i="31" s="1"/>
  <c r="AC88" i="31" s="1"/>
  <c r="AE88" i="53" a="1"/>
  <c r="AE88" i="53" s="1"/>
  <c r="AD88" i="53" s="1"/>
  <c r="AC88" i="53" s="1"/>
  <c r="AE88" i="49" a="1"/>
  <c r="AE88" i="49" s="1"/>
  <c r="AD88" i="49" s="1"/>
  <c r="AC88" i="49" s="1"/>
  <c r="AE24" i="33" a="1"/>
  <c r="AE24" i="33" s="1"/>
  <c r="AD24" i="33" s="1"/>
  <c r="AC24" i="33" s="1"/>
  <c r="AE80" i="30" a="1"/>
  <c r="AE80" i="30" s="1"/>
  <c r="AD80" i="30" s="1"/>
  <c r="AC80" i="30" s="1"/>
  <c r="AE80" i="56" a="1"/>
  <c r="AE80" i="56" s="1"/>
  <c r="AD80" i="56" s="1"/>
  <c r="AC80" i="56" s="1"/>
  <c r="AE80" i="40" a="1"/>
  <c r="AE80" i="40" s="1"/>
  <c r="AD80" i="40" s="1"/>
  <c r="AC80" i="40" s="1"/>
  <c r="AE16" i="40" a="1"/>
  <c r="AE16" i="40" s="1"/>
  <c r="AD16" i="40" s="1"/>
  <c r="AC16" i="40" s="1"/>
  <c r="AE80" i="46" a="1"/>
  <c r="AE80" i="46" s="1"/>
  <c r="AD80" i="46" s="1"/>
  <c r="AP122" i="12"/>
  <c r="AP121" i="12"/>
  <c r="AP76" i="12"/>
  <c r="AP94" i="12"/>
  <c r="AP89" i="12"/>
  <c r="AP113" i="12"/>
  <c r="AP129" i="12"/>
  <c r="AP105" i="12"/>
  <c r="AS105" i="12" s="1"/>
  <c r="AF105" i="12" s="1"/>
  <c r="AP126" i="12"/>
  <c r="AP118" i="12"/>
  <c r="AP110" i="12"/>
  <c r="AP83" i="12"/>
  <c r="AP78" i="12"/>
  <c r="AP115" i="12"/>
  <c r="AS115" i="12" s="1"/>
  <c r="AF115" i="12" s="1"/>
  <c r="AD115" i="12" s="1"/>
  <c r="AC115" i="12" s="1"/>
  <c r="AP101" i="12"/>
  <c r="AP93" i="12"/>
  <c r="AP100" i="12"/>
  <c r="AP73" i="12"/>
  <c r="AP112" i="12"/>
  <c r="AP92" i="12"/>
  <c r="AP69" i="12"/>
  <c r="AV98" i="28"/>
  <c r="AV67" i="28"/>
  <c r="AV48" i="28"/>
  <c r="AV116" i="28"/>
  <c r="AV115" i="28"/>
  <c r="AV128" i="28"/>
  <c r="AV54" i="28"/>
  <c r="AV70" i="28"/>
  <c r="AV56" i="28"/>
  <c r="AV37" i="28"/>
  <c r="AV64" i="28"/>
  <c r="AP118" i="28"/>
  <c r="AS118" i="28" s="1"/>
  <c r="AF118" i="28" s="1"/>
  <c r="AP114" i="28"/>
  <c r="AS114" i="28" s="1"/>
  <c r="AF114" i="28" s="1"/>
  <c r="AP126" i="28"/>
  <c r="AS126" i="28" s="1"/>
  <c r="AF126" i="28" s="1"/>
  <c r="AD126" i="28" s="1"/>
  <c r="AC126" i="28" s="1"/>
  <c r="AP102" i="28"/>
  <c r="AS102" i="28" s="1"/>
  <c r="AF102" i="28" s="1"/>
  <c r="AP122" i="28"/>
  <c r="AS122" i="28" s="1"/>
  <c r="AF122" i="28" s="1"/>
  <c r="AP94" i="28"/>
  <c r="AS94" i="28" s="1"/>
  <c r="AF94" i="28" s="1"/>
  <c r="AD94" i="28" s="1"/>
  <c r="AC94" i="28" s="1"/>
  <c r="AP96" i="28"/>
  <c r="AS96" i="28" s="1"/>
  <c r="AF96" i="28" s="1"/>
  <c r="AP87" i="28"/>
  <c r="AS87" i="28" s="1"/>
  <c r="AF87" i="28" s="1"/>
  <c r="AP72" i="28"/>
  <c r="AS72" i="28" s="1"/>
  <c r="AF72" i="28" s="1"/>
  <c r="AP93" i="28"/>
  <c r="AS93" i="28" s="1"/>
  <c r="AF93" i="28" s="1"/>
  <c r="AD93" i="28" s="1"/>
  <c r="AC93" i="28" s="1"/>
  <c r="AP125" i="28"/>
  <c r="AS125" i="28" s="1"/>
  <c r="AF125" i="28" s="1"/>
  <c r="AD125" i="28" s="1"/>
  <c r="AC125" i="28" s="1"/>
  <c r="AP70" i="28"/>
  <c r="AS70" i="28" s="1"/>
  <c r="AF70" i="28" s="1"/>
  <c r="AP112" i="28"/>
  <c r="AS112" i="28" s="1"/>
  <c r="AF112" i="28" s="1"/>
  <c r="AP128" i="28"/>
  <c r="AS128" i="28" s="1"/>
  <c r="AF128" i="28" s="1"/>
  <c r="AD128" i="28" s="1"/>
  <c r="AC128" i="28" s="1"/>
  <c r="AP129" i="28"/>
  <c r="AS129" i="28" s="1"/>
  <c r="AF129" i="28" s="1"/>
  <c r="AP74" i="28"/>
  <c r="AS74" i="28" s="1"/>
  <c r="AF74" i="28" s="1"/>
  <c r="AP104" i="28"/>
  <c r="AS104" i="28" s="1"/>
  <c r="AF104" i="28" s="1"/>
  <c r="AP121" i="28"/>
  <c r="AS121" i="28" s="1"/>
  <c r="AF121" i="28" s="1"/>
  <c r="AP69" i="28"/>
  <c r="AS69" i="28" s="1"/>
  <c r="AF69" i="28" s="1"/>
  <c r="AP86" i="28"/>
  <c r="AS86" i="28" s="1"/>
  <c r="AF86" i="28" s="1"/>
  <c r="AP119" i="28"/>
  <c r="AS119" i="28" s="1"/>
  <c r="AF119" i="28" s="1"/>
  <c r="AP109" i="28"/>
  <c r="AS109" i="28" s="1"/>
  <c r="AF109" i="28" s="1"/>
  <c r="AP77" i="28"/>
  <c r="AS77" i="28" s="1"/>
  <c r="AF77" i="28" s="1"/>
  <c r="AD77" i="28" s="1"/>
  <c r="AC77" i="28" s="1"/>
  <c r="AP116" i="28"/>
  <c r="AS116" i="28" s="1"/>
  <c r="AF116" i="28" s="1"/>
  <c r="AP84" i="28"/>
  <c r="AS84" i="28" s="1"/>
  <c r="AF84" i="28" s="1"/>
  <c r="AP124" i="28"/>
  <c r="AS124" i="28" s="1"/>
  <c r="AF124" i="28" s="1"/>
  <c r="AD124" i="28" s="1"/>
  <c r="AC124" i="28" s="1"/>
  <c r="AP90" i="28"/>
  <c r="AS90" i="28" s="1"/>
  <c r="AF90" i="28" s="1"/>
  <c r="AP95" i="28"/>
  <c r="AS95" i="28" s="1"/>
  <c r="AF95" i="28" s="1"/>
  <c r="AP76" i="28"/>
  <c r="AS76" i="28" s="1"/>
  <c r="AF76" i="28" s="1"/>
  <c r="AP92" i="28"/>
  <c r="AS92" i="28" s="1"/>
  <c r="AF92" i="28" s="1"/>
  <c r="AD92" i="28" s="1"/>
  <c r="AC92" i="28" s="1"/>
  <c r="AP115" i="28"/>
  <c r="AS115" i="28" s="1"/>
  <c r="AF115" i="28" s="1"/>
  <c r="AP67" i="28"/>
  <c r="AS67" i="28" s="1"/>
  <c r="AF67" i="28" s="1"/>
  <c r="AP80" i="28"/>
  <c r="AS80" i="28" s="1"/>
  <c r="AF80" i="28" s="1"/>
  <c r="AD80" i="28" s="1"/>
  <c r="AC80" i="28" s="1"/>
  <c r="AP82" i="28"/>
  <c r="AS82" i="28" s="1"/>
  <c r="AF82" i="28" s="1"/>
  <c r="AP83" i="28"/>
  <c r="AS83" i="28" s="1"/>
  <c r="AF83" i="28" s="1"/>
  <c r="AP81" i="28"/>
  <c r="AS81" i="28" s="1"/>
  <c r="AF81" i="28" s="1"/>
  <c r="AP88" i="28"/>
  <c r="AS88" i="28" s="1"/>
  <c r="AF88" i="28" s="1"/>
  <c r="AP107" i="28"/>
  <c r="AS107" i="28" s="1"/>
  <c r="AF107" i="28" s="1"/>
  <c r="AP113" i="28"/>
  <c r="AS113" i="28" s="1"/>
  <c r="AF113" i="28" s="1"/>
  <c r="AP120" i="28"/>
  <c r="AS120" i="28" s="1"/>
  <c r="AF120" i="28" s="1"/>
  <c r="AV121" i="30"/>
  <c r="AV124" i="30"/>
  <c r="AV29" i="30"/>
  <c r="AV118" i="30"/>
  <c r="AV85" i="30"/>
  <c r="AV100" i="30"/>
  <c r="AV20" i="30"/>
  <c r="AV38" i="30"/>
  <c r="AV30" i="30"/>
  <c r="AV47" i="30"/>
  <c r="AV58" i="30"/>
  <c r="AV61" i="30"/>
  <c r="AV82" i="30"/>
  <c r="AV6" i="30"/>
  <c r="AV128" i="30"/>
  <c r="AV60" i="30"/>
  <c r="AV4" i="30"/>
  <c r="AV80" i="30"/>
  <c r="AV40" i="30"/>
  <c r="AV72" i="30"/>
  <c r="AV22" i="30"/>
  <c r="AV34" i="30"/>
  <c r="AV101" i="30"/>
  <c r="AV37" i="30"/>
  <c r="AV107" i="30"/>
  <c r="AV15" i="30"/>
  <c r="AV19" i="30"/>
  <c r="AV21" i="30"/>
  <c r="AV49" i="30"/>
  <c r="AV63" i="30"/>
  <c r="AV71" i="30"/>
  <c r="AP72" i="30"/>
  <c r="AS72" i="30" s="1"/>
  <c r="AF72" i="30" s="1"/>
  <c r="AD72" i="30" s="1"/>
  <c r="AC72" i="30" s="1"/>
  <c r="AP108" i="30"/>
  <c r="AP94" i="30"/>
  <c r="AP129" i="30"/>
  <c r="AP88" i="30"/>
  <c r="AS88" i="30" s="1"/>
  <c r="AF88" i="30" s="1"/>
  <c r="AP117" i="30"/>
  <c r="AP101" i="30"/>
  <c r="AS101" i="30" s="1"/>
  <c r="AF101" i="30" s="1"/>
  <c r="AP127" i="30"/>
  <c r="AP77" i="30"/>
  <c r="AP106" i="30"/>
  <c r="AP119" i="30"/>
  <c r="AS119" i="30" s="1"/>
  <c r="AF119" i="30" s="1"/>
  <c r="AP125" i="30"/>
  <c r="AP112" i="30"/>
  <c r="AP114" i="30"/>
  <c r="AP96" i="30"/>
  <c r="AP70" i="30"/>
  <c r="AS70" i="30" s="1"/>
  <c r="AF70" i="30" s="1"/>
  <c r="AP102" i="30"/>
  <c r="AS102" i="30" s="1"/>
  <c r="AF102" i="30" s="1"/>
  <c r="AP85" i="30"/>
  <c r="AS85" i="30" s="1"/>
  <c r="AF85" i="30" s="1"/>
  <c r="AD85" i="30" s="1"/>
  <c r="AC85" i="30" s="1"/>
  <c r="AP103" i="30"/>
  <c r="AS103" i="30" s="1"/>
  <c r="AF103" i="30" s="1"/>
  <c r="AD103" i="30" s="1"/>
  <c r="AC103" i="30" s="1"/>
  <c r="AP97" i="30"/>
  <c r="AP111" i="30"/>
  <c r="AP92" i="30"/>
  <c r="AP109" i="30"/>
  <c r="AP71" i="30"/>
  <c r="AS71" i="30" s="1"/>
  <c r="AF71" i="30" s="1"/>
  <c r="AD71" i="30" s="1"/>
  <c r="AC71" i="30" s="1"/>
  <c r="AP82" i="30"/>
  <c r="AS82" i="30" s="1"/>
  <c r="AF82" i="30" s="1"/>
  <c r="AP76" i="30"/>
  <c r="AP113" i="30"/>
  <c r="AP123" i="30"/>
  <c r="AP115" i="30"/>
  <c r="AS115" i="30" s="1"/>
  <c r="AF115" i="30" s="1"/>
  <c r="AP84" i="30"/>
  <c r="AP105" i="30"/>
  <c r="AS105" i="30" s="1"/>
  <c r="AF105" i="30" s="1"/>
  <c r="AP99" i="30"/>
  <c r="AS99" i="30" s="1"/>
  <c r="AF99" i="30" s="1"/>
  <c r="AP75" i="30"/>
  <c r="AP81" i="30"/>
  <c r="AP67" i="30"/>
  <c r="AS67" i="30" s="1"/>
  <c r="AF67" i="30" s="1"/>
  <c r="AD67" i="30" s="1"/>
  <c r="AC67" i="30" s="1"/>
  <c r="AP80" i="30"/>
  <c r="AP93" i="30"/>
  <c r="AP95" i="30"/>
  <c r="AV102" i="30"/>
  <c r="AP110" i="30"/>
  <c r="AP116" i="30"/>
  <c r="AS116" i="30" s="1"/>
  <c r="AF116" i="30" s="1"/>
  <c r="AV122" i="30"/>
  <c r="AP126" i="30"/>
  <c r="AP128" i="30"/>
  <c r="AV122" i="31"/>
  <c r="AV67" i="31"/>
  <c r="AV52" i="31"/>
  <c r="AV42" i="31"/>
  <c r="AV126" i="31"/>
  <c r="AV87" i="31"/>
  <c r="AV76" i="31"/>
  <c r="AV117" i="31"/>
  <c r="AV92" i="31"/>
  <c r="AV64" i="31"/>
  <c r="AV79" i="31"/>
  <c r="AV18" i="31"/>
  <c r="AP105" i="31"/>
  <c r="AP124" i="31"/>
  <c r="AS124" i="31" s="1"/>
  <c r="AF124" i="31" s="1"/>
  <c r="AP72" i="31"/>
  <c r="AP120" i="31"/>
  <c r="AP66" i="31"/>
  <c r="AP69" i="31"/>
  <c r="AP109" i="31"/>
  <c r="AS109" i="31" s="1"/>
  <c r="AF109" i="31" s="1"/>
  <c r="AP118" i="31"/>
  <c r="AP117" i="31"/>
  <c r="AP113" i="31"/>
  <c r="AS113" i="31" s="1"/>
  <c r="AF113" i="31" s="1"/>
  <c r="AD113" i="31" s="1"/>
  <c r="AC113" i="31" s="1"/>
  <c r="AP116" i="31"/>
  <c r="AP103" i="31"/>
  <c r="AP122" i="31"/>
  <c r="AS122" i="31" s="1"/>
  <c r="AF122" i="31" s="1"/>
  <c r="AD122" i="31" s="1"/>
  <c r="AC122" i="31" s="1"/>
  <c r="AP67" i="31"/>
  <c r="AP111" i="31"/>
  <c r="AS111" i="31" s="1"/>
  <c r="AF111" i="31" s="1"/>
  <c r="AD111" i="31" s="1"/>
  <c r="AC111" i="31" s="1"/>
  <c r="AP91" i="31"/>
  <c r="AS91" i="31" s="1"/>
  <c r="AF91" i="31" s="1"/>
  <c r="AP88" i="31"/>
  <c r="AP115" i="31"/>
  <c r="AP97" i="31"/>
  <c r="AS97" i="31" s="1"/>
  <c r="AF97" i="31" s="1"/>
  <c r="AP92" i="31"/>
  <c r="AP129" i="31"/>
  <c r="AS129" i="31" s="1"/>
  <c r="AF129" i="31" s="1"/>
  <c r="AD129" i="31" s="1"/>
  <c r="AC129" i="31" s="1"/>
  <c r="AP108" i="31"/>
  <c r="AS108" i="31" s="1"/>
  <c r="AF108" i="31" s="1"/>
  <c r="AD108" i="31" s="1"/>
  <c r="AC108" i="31" s="1"/>
  <c r="AV80" i="31"/>
  <c r="AP84" i="31"/>
  <c r="AP119" i="31"/>
  <c r="AV127" i="31"/>
  <c r="AV18" i="32"/>
  <c r="AV87" i="32"/>
  <c r="AV48" i="32"/>
  <c r="AV101" i="32"/>
  <c r="AV34" i="32"/>
  <c r="AV32" i="32"/>
  <c r="AV90" i="32"/>
  <c r="AV65" i="32"/>
  <c r="AV110" i="32"/>
  <c r="AV20" i="32"/>
  <c r="AV25" i="32"/>
  <c r="AV127" i="32"/>
  <c r="AV113" i="32"/>
  <c r="AV40" i="32"/>
  <c r="AV85" i="32"/>
  <c r="AV67" i="32"/>
  <c r="AV69" i="32"/>
  <c r="AV58" i="32"/>
  <c r="AV71" i="32"/>
  <c r="AV60" i="32"/>
  <c r="AV117" i="32"/>
  <c r="AV84" i="32"/>
  <c r="AV124" i="32"/>
  <c r="AP100" i="32"/>
  <c r="AS100" i="32" s="1"/>
  <c r="AF100" i="32" s="1"/>
  <c r="AD100" i="32" s="1"/>
  <c r="AC100" i="32" s="1"/>
  <c r="AP103" i="32"/>
  <c r="AS103" i="32" s="1"/>
  <c r="AF103" i="32" s="1"/>
  <c r="AP94" i="32"/>
  <c r="AP102" i="32"/>
  <c r="AP109" i="32"/>
  <c r="AP91" i="32"/>
  <c r="AP68" i="32"/>
  <c r="AS68" i="32" s="1"/>
  <c r="AF68" i="32" s="1"/>
  <c r="AP72" i="32"/>
  <c r="AS72" i="32" s="1"/>
  <c r="AF72" i="32" s="1"/>
  <c r="AP89" i="32"/>
  <c r="AS89" i="32" s="1"/>
  <c r="AF89" i="32" s="1"/>
  <c r="AP92" i="32"/>
  <c r="AP96" i="32"/>
  <c r="AP106" i="32"/>
  <c r="AP113" i="32"/>
  <c r="AP70" i="32"/>
  <c r="AS70" i="32" s="1"/>
  <c r="AF70" i="32" s="1"/>
  <c r="AP104" i="32"/>
  <c r="AS104" i="32" s="1"/>
  <c r="AF104" i="32" s="1"/>
  <c r="AP117" i="32"/>
  <c r="AS117" i="32" s="1"/>
  <c r="AF117" i="32" s="1"/>
  <c r="AP80" i="32"/>
  <c r="AP118" i="32"/>
  <c r="AS118" i="32" s="1"/>
  <c r="AF118" i="32" s="1"/>
  <c r="AV93" i="32"/>
  <c r="AV108" i="32"/>
  <c r="AP120" i="32"/>
  <c r="AS120" i="32" s="1"/>
  <c r="AF120" i="32" s="1"/>
  <c r="AD120" i="32" s="1"/>
  <c r="AC120" i="32" s="1"/>
  <c r="AV113" i="33"/>
  <c r="AV110" i="33"/>
  <c r="AV123" i="33"/>
  <c r="AV129" i="33"/>
  <c r="AV96" i="33"/>
  <c r="AV124" i="33"/>
  <c r="AV47" i="33"/>
  <c r="AV6" i="33"/>
  <c r="AV20" i="33"/>
  <c r="AV39" i="33"/>
  <c r="AV3" i="33"/>
  <c r="AV67" i="33"/>
  <c r="AV18" i="33"/>
  <c r="AP71" i="33"/>
  <c r="AP109" i="33"/>
  <c r="AS109" i="33" s="1"/>
  <c r="AF109" i="33" s="1"/>
  <c r="AV83" i="33"/>
  <c r="AV94" i="34"/>
  <c r="AV95" i="34"/>
  <c r="AV48" i="34"/>
  <c r="AV98" i="34"/>
  <c r="AV51" i="34"/>
  <c r="AV62" i="34"/>
  <c r="AV33" i="34"/>
  <c r="AP92" i="34"/>
  <c r="AP107" i="34"/>
  <c r="AP71" i="34"/>
  <c r="AS71" i="34" s="1"/>
  <c r="AF71" i="34" s="1"/>
  <c r="AD71" i="34" s="1"/>
  <c r="AC71" i="34" s="1"/>
  <c r="AP109" i="34"/>
  <c r="AP101" i="34"/>
  <c r="AS101" i="34" s="1"/>
  <c r="AF101" i="34" s="1"/>
  <c r="AD101" i="34" s="1"/>
  <c r="AC101" i="34" s="1"/>
  <c r="AP103" i="34"/>
  <c r="AS103" i="34" s="1"/>
  <c r="AF103" i="34" s="1"/>
  <c r="AD103" i="34" s="1"/>
  <c r="AC103" i="34" s="1"/>
  <c r="AP82" i="34"/>
  <c r="AS82" i="34" s="1"/>
  <c r="AF82" i="34" s="1"/>
  <c r="AP85" i="34"/>
  <c r="AS85" i="34" s="1"/>
  <c r="AF85" i="34" s="1"/>
  <c r="AP87" i="34"/>
  <c r="AS87" i="34" s="1"/>
  <c r="AF87" i="34" s="1"/>
  <c r="AD87" i="34" s="1"/>
  <c r="AC87" i="34" s="1"/>
  <c r="AV97" i="34"/>
  <c r="AV100" i="34"/>
  <c r="AV113" i="35"/>
  <c r="AV87" i="35"/>
  <c r="AV90" i="35"/>
  <c r="AV5" i="35"/>
  <c r="AV91" i="35"/>
  <c r="AV124" i="35"/>
  <c r="AV38" i="35"/>
  <c r="AV109" i="35"/>
  <c r="AV14" i="35"/>
  <c r="AV93" i="35"/>
  <c r="AV77" i="35"/>
  <c r="AV125" i="35"/>
  <c r="AV69" i="35"/>
  <c r="AV99" i="35"/>
  <c r="AP94" i="35"/>
  <c r="AS94" i="35" s="1"/>
  <c r="AF94" i="35" s="1"/>
  <c r="AD94" i="35" s="1"/>
  <c r="AC94" i="35" s="1"/>
  <c r="AP100" i="35"/>
  <c r="AP70" i="35"/>
  <c r="AP114" i="35"/>
  <c r="AP73" i="35"/>
  <c r="AP72" i="35"/>
  <c r="AP108" i="35"/>
  <c r="AS108" i="35" s="1"/>
  <c r="AF108" i="35" s="1"/>
  <c r="AD108" i="35" s="1"/>
  <c r="AC108" i="35" s="1"/>
  <c r="AP111" i="35"/>
  <c r="AS111" i="35" s="1"/>
  <c r="AF111" i="35" s="1"/>
  <c r="AD111" i="35" s="1"/>
  <c r="AC111" i="35" s="1"/>
  <c r="AP122" i="35"/>
  <c r="AS122" i="35" s="1"/>
  <c r="AF122" i="35" s="1"/>
  <c r="AP87" i="35"/>
  <c r="AP88" i="35"/>
  <c r="AP113" i="35"/>
  <c r="AP107" i="35"/>
  <c r="AS107" i="35" s="1"/>
  <c r="AF107" i="35" s="1"/>
  <c r="AD107" i="35" s="1"/>
  <c r="AC107" i="35" s="1"/>
  <c r="AV90" i="36"/>
  <c r="AV105" i="36"/>
  <c r="AV115" i="36"/>
  <c r="AV60" i="36"/>
  <c r="AV18" i="36"/>
  <c r="AV61" i="36"/>
  <c r="AV22" i="36"/>
  <c r="AV103" i="36"/>
  <c r="AV11" i="36"/>
  <c r="AV108" i="36"/>
  <c r="AV49" i="36"/>
  <c r="AV51" i="36"/>
  <c r="AV3" i="36"/>
  <c r="AV58" i="36"/>
  <c r="AP85" i="36"/>
  <c r="AS85" i="36" s="1"/>
  <c r="AF85" i="36" s="1"/>
  <c r="AP90" i="36"/>
  <c r="AP98" i="36"/>
  <c r="AS98" i="36" s="1"/>
  <c r="AF98" i="36" s="1"/>
  <c r="AD98" i="36" s="1"/>
  <c r="AC98" i="36" s="1"/>
  <c r="AP68" i="36"/>
  <c r="AP74" i="36"/>
  <c r="AP72" i="36"/>
  <c r="AP108" i="36"/>
  <c r="AP69" i="36"/>
  <c r="AS69" i="36" s="1"/>
  <c r="AF69" i="36" s="1"/>
  <c r="AP124" i="36"/>
  <c r="AP104" i="36"/>
  <c r="AP73" i="36"/>
  <c r="AS73" i="36" s="1"/>
  <c r="AF73" i="36" s="1"/>
  <c r="AD73" i="36" s="1"/>
  <c r="AC73" i="36" s="1"/>
  <c r="AP94" i="36"/>
  <c r="AP89" i="36"/>
  <c r="AS89" i="36" s="1"/>
  <c r="AF89" i="36" s="1"/>
  <c r="AD89" i="36" s="1"/>
  <c r="AC89" i="36" s="1"/>
  <c r="AV104" i="36"/>
  <c r="AP128" i="36"/>
  <c r="AV89" i="37"/>
  <c r="AV112" i="37"/>
  <c r="AV121" i="37"/>
  <c r="AV59" i="37"/>
  <c r="AV64" i="37"/>
  <c r="AV86" i="37"/>
  <c r="AV13" i="37"/>
  <c r="AV10" i="37"/>
  <c r="AV62" i="37"/>
  <c r="AV30" i="37"/>
  <c r="AV101" i="37"/>
  <c r="AV106" i="37"/>
  <c r="AV35" i="37"/>
  <c r="AV33" i="37"/>
  <c r="AV124" i="37"/>
  <c r="AP115" i="37"/>
  <c r="AP66" i="37"/>
  <c r="AP73" i="37"/>
  <c r="AP119" i="37"/>
  <c r="AP96" i="37"/>
  <c r="AS96" i="37" s="1"/>
  <c r="AF96" i="37" s="1"/>
  <c r="AP106" i="37"/>
  <c r="AS106" i="37" s="1"/>
  <c r="AF106" i="37" s="1"/>
  <c r="AD106" i="37" s="1"/>
  <c r="AC106" i="37" s="1"/>
  <c r="AP121" i="37"/>
  <c r="AP104" i="37"/>
  <c r="AP125" i="37"/>
  <c r="AS125" i="37" s="1"/>
  <c r="AF125" i="37" s="1"/>
  <c r="AP69" i="37"/>
  <c r="AP127" i="37"/>
  <c r="AP94" i="37"/>
  <c r="AS94" i="37" s="1"/>
  <c r="AF94" i="37" s="1"/>
  <c r="AP100" i="37"/>
  <c r="AP82" i="37"/>
  <c r="AP98" i="37"/>
  <c r="AP95" i="37"/>
  <c r="AS95" i="37" s="1"/>
  <c r="AF95" i="37" s="1"/>
  <c r="AD95" i="37" s="1"/>
  <c r="AC95" i="37" s="1"/>
  <c r="AP103" i="37"/>
  <c r="AV119" i="37"/>
  <c r="AV125" i="38"/>
  <c r="AV90" i="38"/>
  <c r="AV3" i="38"/>
  <c r="AV36" i="38"/>
  <c r="AV106" i="38"/>
  <c r="AV53" i="38"/>
  <c r="AV104" i="38"/>
  <c r="AV16" i="38"/>
  <c r="AV50" i="38"/>
  <c r="AV39" i="38"/>
  <c r="AV74" i="38"/>
  <c r="AV28" i="38"/>
  <c r="AV88" i="38"/>
  <c r="AV59" i="38"/>
  <c r="AV64" i="38"/>
  <c r="AV99" i="38"/>
  <c r="AV126" i="38"/>
  <c r="AV29" i="38"/>
  <c r="AV102" i="38"/>
  <c r="AP83" i="38"/>
  <c r="AS83" i="38" s="1"/>
  <c r="AF83" i="38" s="1"/>
  <c r="AP89" i="38"/>
  <c r="AP78" i="38"/>
  <c r="AP84" i="38"/>
  <c r="AS84" i="38" s="1"/>
  <c r="AF84" i="38" s="1"/>
  <c r="AD84" i="38" s="1"/>
  <c r="AC84" i="38" s="1"/>
  <c r="AP124" i="38"/>
  <c r="AP85" i="38"/>
  <c r="AS85" i="38" s="1"/>
  <c r="AF85" i="38" s="1"/>
  <c r="AP72" i="38"/>
  <c r="AS72" i="38" s="1"/>
  <c r="AF72" i="38" s="1"/>
  <c r="AD72" i="38" s="1"/>
  <c r="AC72" i="38" s="1"/>
  <c r="AP103" i="38"/>
  <c r="AS103" i="38" s="1"/>
  <c r="AF103" i="38" s="1"/>
  <c r="AP105" i="38"/>
  <c r="AS105" i="38" s="1"/>
  <c r="AF105" i="38" s="1"/>
  <c r="AP129" i="38"/>
  <c r="AP92" i="38"/>
  <c r="AP75" i="38"/>
  <c r="AV70" i="38"/>
  <c r="AP97" i="38"/>
  <c r="AV107" i="38"/>
  <c r="AV35" i="39"/>
  <c r="AV89" i="39"/>
  <c r="AV37" i="39"/>
  <c r="AV9" i="39"/>
  <c r="AV105" i="39"/>
  <c r="AV58" i="39"/>
  <c r="AV85" i="39"/>
  <c r="AV14" i="39"/>
  <c r="AV113" i="39"/>
  <c r="AV116" i="39"/>
  <c r="AV29" i="39"/>
  <c r="AV20" i="39"/>
  <c r="AV57" i="39"/>
  <c r="AV18" i="39"/>
  <c r="AV76" i="39"/>
  <c r="AV111" i="39"/>
  <c r="AV34" i="39"/>
  <c r="AV27" i="39"/>
  <c r="AV22" i="39"/>
  <c r="AV118" i="39"/>
  <c r="AV110" i="39"/>
  <c r="AV102" i="39"/>
  <c r="AV115" i="39"/>
  <c r="AV88" i="39"/>
  <c r="AV100" i="39"/>
  <c r="AV32" i="39"/>
  <c r="AV98" i="39"/>
  <c r="AV47" i="39"/>
  <c r="AV93" i="39"/>
  <c r="AV67" i="39"/>
  <c r="AV21" i="39"/>
  <c r="AV124" i="39"/>
  <c r="AV31" i="39"/>
  <c r="AV125" i="39"/>
  <c r="AV40" i="39"/>
  <c r="AV44" i="39"/>
  <c r="AV52" i="39"/>
  <c r="AP125" i="39"/>
  <c r="AS125" i="39" s="1"/>
  <c r="AF125" i="39" s="1"/>
  <c r="AD125" i="39" s="1"/>
  <c r="AC125" i="39" s="1"/>
  <c r="AP73" i="39"/>
  <c r="AP112" i="39"/>
  <c r="AS112" i="39" s="1"/>
  <c r="AF112" i="39" s="1"/>
  <c r="AD112" i="39" s="1"/>
  <c r="AC112" i="39" s="1"/>
  <c r="AP86" i="39"/>
  <c r="AP103" i="39"/>
  <c r="AP114" i="39"/>
  <c r="AP107" i="39"/>
  <c r="AS107" i="39" s="1"/>
  <c r="AF107" i="39" s="1"/>
  <c r="AD107" i="39" s="1"/>
  <c r="AC107" i="39" s="1"/>
  <c r="AP127" i="39"/>
  <c r="AP70" i="39"/>
  <c r="AP110" i="39"/>
  <c r="AS110" i="39" s="1"/>
  <c r="AF110" i="39" s="1"/>
  <c r="AD110" i="39" s="1"/>
  <c r="AC110" i="39" s="1"/>
  <c r="AP76" i="39"/>
  <c r="AS76" i="39" s="1"/>
  <c r="AF76" i="39" s="1"/>
  <c r="AD76" i="39" s="1"/>
  <c r="AC76" i="39" s="1"/>
  <c r="AP102" i="39"/>
  <c r="AP67" i="39"/>
  <c r="AP116" i="39"/>
  <c r="AP94" i="39"/>
  <c r="AS94" i="39" s="1"/>
  <c r="AF94" i="39" s="1"/>
  <c r="AD94" i="39" s="1"/>
  <c r="AC94" i="39" s="1"/>
  <c r="AP95" i="39"/>
  <c r="AS95" i="39" s="1"/>
  <c r="AF95" i="39" s="1"/>
  <c r="AD95" i="39" s="1"/>
  <c r="AC95" i="39" s="1"/>
  <c r="AP118" i="39"/>
  <c r="AP99" i="39"/>
  <c r="AP106" i="39"/>
  <c r="AS106" i="39" s="1"/>
  <c r="AF106" i="39" s="1"/>
  <c r="AP108" i="39"/>
  <c r="AS108" i="39" s="1"/>
  <c r="AF108" i="39" s="1"/>
  <c r="AD108" i="39" s="1"/>
  <c r="AC108" i="39" s="1"/>
  <c r="AP69" i="39"/>
  <c r="AP97" i="39"/>
  <c r="AS97" i="39" s="1"/>
  <c r="AF97" i="39" s="1"/>
  <c r="AD97" i="39" s="1"/>
  <c r="AC97" i="39" s="1"/>
  <c r="AP72" i="39"/>
  <c r="AP115" i="39"/>
  <c r="AP87" i="39"/>
  <c r="AP101" i="39"/>
  <c r="AP113" i="39"/>
  <c r="AP90" i="39"/>
  <c r="AS90" i="39" s="1"/>
  <c r="AF90" i="39" s="1"/>
  <c r="AD90" i="39" s="1"/>
  <c r="AC90" i="39" s="1"/>
  <c r="AP96" i="39"/>
  <c r="AP120" i="39"/>
  <c r="AP91" i="39"/>
  <c r="AP84" i="39"/>
  <c r="AP100" i="39"/>
  <c r="AP83" i="39"/>
  <c r="AP80" i="39"/>
  <c r="AP74" i="39"/>
  <c r="AP68" i="39"/>
  <c r="AP124" i="39"/>
  <c r="AS124" i="39" s="1"/>
  <c r="AF124" i="39" s="1"/>
  <c r="AD124" i="39" s="1"/>
  <c r="AC124" i="39" s="1"/>
  <c r="AP109" i="39"/>
  <c r="AS109" i="39" s="1"/>
  <c r="AF109" i="39" s="1"/>
  <c r="AD109" i="39" s="1"/>
  <c r="AC109" i="39" s="1"/>
  <c r="AP75" i="39"/>
  <c r="AS75" i="39" s="1"/>
  <c r="AF75" i="39" s="1"/>
  <c r="AD75" i="39" s="1"/>
  <c r="AC75" i="39" s="1"/>
  <c r="AP117" i="39"/>
  <c r="AP92" i="39"/>
  <c r="AS92" i="39" s="1"/>
  <c r="AF92" i="39" s="1"/>
  <c r="AV114" i="39"/>
  <c r="AV120" i="39"/>
  <c r="AV122" i="39"/>
  <c r="AP128" i="39"/>
  <c r="AS128" i="39" s="1"/>
  <c r="AF128" i="39" s="1"/>
  <c r="AD128" i="39" s="1"/>
  <c r="AC128" i="39" s="1"/>
  <c r="AV82" i="40"/>
  <c r="AV50" i="40"/>
  <c r="AV116" i="40"/>
  <c r="AV66" i="40"/>
  <c r="AV16" i="40"/>
  <c r="AV21" i="40"/>
  <c r="AV121" i="40"/>
  <c r="AV49" i="40"/>
  <c r="AV79" i="40"/>
  <c r="AV102" i="40"/>
  <c r="AV86" i="40"/>
  <c r="AV87" i="40"/>
  <c r="AV54" i="40"/>
  <c r="AV78" i="40"/>
  <c r="AV4" i="40"/>
  <c r="AV44" i="40"/>
  <c r="AV123" i="40"/>
  <c r="AV120" i="40"/>
  <c r="D120" i="40" s="1"/>
  <c r="AV125" i="40"/>
  <c r="AV11" i="40"/>
  <c r="AV71" i="40"/>
  <c r="AV26" i="40"/>
  <c r="AV95" i="40"/>
  <c r="AV14" i="40"/>
  <c r="AV124" i="40"/>
  <c r="AV114" i="40"/>
  <c r="AV5" i="40"/>
  <c r="AV23" i="40"/>
  <c r="AV77" i="40"/>
  <c r="AV70" i="40"/>
  <c r="AV33" i="40"/>
  <c r="AV43" i="40"/>
  <c r="AV61" i="40"/>
  <c r="AP81" i="40"/>
  <c r="AP96" i="40"/>
  <c r="AP126" i="40"/>
  <c r="AP93" i="40"/>
  <c r="AP105" i="40"/>
  <c r="AS105" i="40" s="1"/>
  <c r="AF105" i="40" s="1"/>
  <c r="AP122" i="40"/>
  <c r="AP69" i="40"/>
  <c r="AS69" i="40" s="1"/>
  <c r="AF69" i="40" s="1"/>
  <c r="AP85" i="40"/>
  <c r="AS85" i="40" s="1"/>
  <c r="AF85" i="40" s="1"/>
  <c r="AP109" i="40"/>
  <c r="AP125" i="40"/>
  <c r="AP118" i="40"/>
  <c r="AP104" i="40"/>
  <c r="AS104" i="40" s="1"/>
  <c r="AF104" i="40" s="1"/>
  <c r="AD104" i="40" s="1"/>
  <c r="AC104" i="40" s="1"/>
  <c r="AP101" i="40"/>
  <c r="AP117" i="40"/>
  <c r="AP76" i="40"/>
  <c r="AP72" i="40"/>
  <c r="AS72" i="40" s="1"/>
  <c r="AF72" i="40" s="1"/>
  <c r="AP108" i="40"/>
  <c r="AP128" i="40"/>
  <c r="AP89" i="40"/>
  <c r="AS89" i="40" s="1"/>
  <c r="AF89" i="40" s="1"/>
  <c r="AD89" i="40" s="1"/>
  <c r="AC89" i="40" s="1"/>
  <c r="AP119" i="40"/>
  <c r="AS119" i="40" s="1"/>
  <c r="AF119" i="40" s="1"/>
  <c r="AP120" i="40"/>
  <c r="AS120" i="40" s="1"/>
  <c r="AF120" i="40" s="1"/>
  <c r="AV81" i="40"/>
  <c r="AV85" i="40"/>
  <c r="AP88" i="40"/>
  <c r="AS88" i="40" s="1"/>
  <c r="AF88" i="40" s="1"/>
  <c r="AV100" i="40"/>
  <c r="AV103" i="40"/>
  <c r="AV105" i="40"/>
  <c r="AV110" i="40"/>
  <c r="AP112" i="40"/>
  <c r="AV118" i="40"/>
  <c r="AV126" i="40"/>
  <c r="AV66" i="41"/>
  <c r="AV88" i="41"/>
  <c r="AV37" i="41"/>
  <c r="AV74" i="41"/>
  <c r="AV10" i="41"/>
  <c r="AV86" i="41"/>
  <c r="AV80" i="41"/>
  <c r="AV3" i="41"/>
  <c r="AV95" i="41"/>
  <c r="AV121" i="41"/>
  <c r="AV79" i="41"/>
  <c r="AV96" i="41"/>
  <c r="AV119" i="41"/>
  <c r="AV50" i="41"/>
  <c r="AV98" i="41"/>
  <c r="AV61" i="41"/>
  <c r="AV36" i="41"/>
  <c r="AV27" i="41"/>
  <c r="AV30" i="41"/>
  <c r="AV85" i="41"/>
  <c r="AV41" i="41"/>
  <c r="AV125" i="41"/>
  <c r="AV64" i="41"/>
  <c r="AV70" i="41"/>
  <c r="AV65" i="41"/>
  <c r="AV40" i="41"/>
  <c r="AV87" i="41"/>
  <c r="AV111" i="41"/>
  <c r="AV118" i="41"/>
  <c r="AV55" i="41"/>
  <c r="AV63" i="41"/>
  <c r="AV126" i="41"/>
  <c r="AV2" i="41"/>
  <c r="AV97" i="41"/>
  <c r="AV52" i="41"/>
  <c r="AV42" i="41"/>
  <c r="AV109" i="41"/>
  <c r="AV73" i="41"/>
  <c r="AV94" i="41"/>
  <c r="AV24" i="41"/>
  <c r="AP119" i="41"/>
  <c r="AP110" i="41"/>
  <c r="AS110" i="41" s="1"/>
  <c r="AF110" i="41" s="1"/>
  <c r="AP103" i="41"/>
  <c r="AP113" i="41"/>
  <c r="AS113" i="41" s="1"/>
  <c r="AF113" i="41" s="1"/>
  <c r="AP91" i="41"/>
  <c r="AS91" i="41" s="1"/>
  <c r="AF91" i="41" s="1"/>
  <c r="AD91" i="41" s="1"/>
  <c r="AC91" i="41" s="1"/>
  <c r="AP108" i="41"/>
  <c r="AS108" i="41" s="1"/>
  <c r="AF108" i="41" s="1"/>
  <c r="AD108" i="41" s="1"/>
  <c r="AC108" i="41" s="1"/>
  <c r="AP99" i="41"/>
  <c r="AP94" i="41"/>
  <c r="AS94" i="41" s="1"/>
  <c r="AF94" i="41" s="1"/>
  <c r="AD94" i="41" s="1"/>
  <c r="AC94" i="41" s="1"/>
  <c r="AP76" i="41"/>
  <c r="AS76" i="41" s="1"/>
  <c r="AF76" i="41" s="1"/>
  <c r="AP126" i="41"/>
  <c r="AS126" i="41" s="1"/>
  <c r="AF126" i="41" s="1"/>
  <c r="AD126" i="41" s="1"/>
  <c r="AC126" i="41" s="1"/>
  <c r="AP67" i="41"/>
  <c r="AP121" i="41"/>
  <c r="AP74" i="41"/>
  <c r="AS74" i="41" s="1"/>
  <c r="AF74" i="41" s="1"/>
  <c r="AD74" i="41" s="1"/>
  <c r="AC74" i="41" s="1"/>
  <c r="AP100" i="41"/>
  <c r="AP89" i="41"/>
  <c r="AP71" i="41"/>
  <c r="AP109" i="41"/>
  <c r="AS109" i="41" s="1"/>
  <c r="AF109" i="41" s="1"/>
  <c r="AD109" i="41" s="1"/>
  <c r="AC109" i="41" s="1"/>
  <c r="AP68" i="41"/>
  <c r="AP75" i="41"/>
  <c r="AS75" i="41" s="1"/>
  <c r="AF75" i="41" s="1"/>
  <c r="AP115" i="41"/>
  <c r="AP80" i="41"/>
  <c r="AS80" i="41" s="1"/>
  <c r="AF80" i="41" s="1"/>
  <c r="AD80" i="41" s="1"/>
  <c r="AC80" i="41" s="1"/>
  <c r="AP87" i="41"/>
  <c r="AP97" i="41"/>
  <c r="AS97" i="41" s="1"/>
  <c r="AF97" i="41" s="1"/>
  <c r="AD97" i="41" s="1"/>
  <c r="AC97" i="41" s="1"/>
  <c r="AP117" i="41"/>
  <c r="AP128" i="41"/>
  <c r="AP69" i="41"/>
  <c r="AP118" i="41"/>
  <c r="AP77" i="41"/>
  <c r="AS77" i="41" s="1"/>
  <c r="AF77" i="41" s="1"/>
  <c r="AD77" i="41" s="1"/>
  <c r="AC77" i="41" s="1"/>
  <c r="AP78" i="41"/>
  <c r="AS78" i="41" s="1"/>
  <c r="AF78" i="41" s="1"/>
  <c r="AD78" i="41" s="1"/>
  <c r="AC78" i="41" s="1"/>
  <c r="AP114" i="41"/>
  <c r="AP81" i="41"/>
  <c r="AP83" i="41"/>
  <c r="AP86" i="41"/>
  <c r="AP98" i="41"/>
  <c r="AV67" i="42"/>
  <c r="AV44" i="42"/>
  <c r="AV71" i="42"/>
  <c r="AV6" i="42"/>
  <c r="AV79" i="42"/>
  <c r="AV94" i="42"/>
  <c r="AV59" i="42"/>
  <c r="AV93" i="42"/>
  <c r="AV25" i="42"/>
  <c r="AV115" i="42"/>
  <c r="AV35" i="42"/>
  <c r="AV15" i="42"/>
  <c r="AV74" i="42"/>
  <c r="AV4" i="42"/>
  <c r="AV111" i="42"/>
  <c r="AV88" i="42"/>
  <c r="AV120" i="42"/>
  <c r="AV68" i="42"/>
  <c r="AV89" i="42"/>
  <c r="AV30" i="42"/>
  <c r="AV63" i="42"/>
  <c r="AV108" i="42"/>
  <c r="AV129" i="42"/>
  <c r="AV112" i="42"/>
  <c r="AV75" i="42"/>
  <c r="AV24" i="42"/>
  <c r="AV20" i="42"/>
  <c r="AV9" i="42"/>
  <c r="AV92" i="42"/>
  <c r="AV2" i="42"/>
  <c r="AV5" i="42"/>
  <c r="AV82" i="42"/>
  <c r="AV64" i="42"/>
  <c r="AV12" i="42"/>
  <c r="AV55" i="42"/>
  <c r="AV78" i="42"/>
  <c r="AV7" i="42"/>
  <c r="AV13" i="42"/>
  <c r="AV53" i="42"/>
  <c r="AP122" i="42"/>
  <c r="AP125" i="42"/>
  <c r="AP90" i="42"/>
  <c r="AP76" i="42"/>
  <c r="AP69" i="42"/>
  <c r="AS69" i="42" s="1"/>
  <c r="AF69" i="42" s="1"/>
  <c r="AD69" i="42" s="1"/>
  <c r="AC69" i="42" s="1"/>
  <c r="AP113" i="42"/>
  <c r="AP115" i="42"/>
  <c r="AS115" i="42" s="1"/>
  <c r="AF115" i="42" s="1"/>
  <c r="AD115" i="42" s="1"/>
  <c r="AC115" i="42" s="1"/>
  <c r="AP92" i="42"/>
  <c r="AP73" i="42"/>
  <c r="AS73" i="42" s="1"/>
  <c r="AF73" i="42" s="1"/>
  <c r="AP91" i="42"/>
  <c r="AP74" i="42"/>
  <c r="AP77" i="42"/>
  <c r="AP66" i="42"/>
  <c r="AS66" i="42" s="1"/>
  <c r="AF66" i="42" s="1"/>
  <c r="AP95" i="42"/>
  <c r="AP108" i="42"/>
  <c r="AP88" i="42"/>
  <c r="AS88" i="42" s="1"/>
  <c r="AF88" i="42" s="1"/>
  <c r="AP124" i="42"/>
  <c r="AP96" i="42"/>
  <c r="AP129" i="42"/>
  <c r="AP100" i="42"/>
  <c r="AS100" i="42" s="1"/>
  <c r="AF100" i="42" s="1"/>
  <c r="AD100" i="42" s="1"/>
  <c r="AC100" i="42" s="1"/>
  <c r="AP126" i="42"/>
  <c r="AP87" i="42"/>
  <c r="AS87" i="42" s="1"/>
  <c r="AF87" i="42" s="1"/>
  <c r="AP78" i="42"/>
  <c r="AP102" i="42"/>
  <c r="AS102" i="42" s="1"/>
  <c r="AF102" i="42" s="1"/>
  <c r="AP72" i="42"/>
  <c r="AP67" i="42"/>
  <c r="AS67" i="42" s="1"/>
  <c r="AF67" i="42" s="1"/>
  <c r="AD67" i="42" s="1"/>
  <c r="AC67" i="42" s="1"/>
  <c r="AP85" i="42"/>
  <c r="AS85" i="42" s="1"/>
  <c r="AF85" i="42" s="1"/>
  <c r="AP97" i="42"/>
  <c r="AP110" i="42"/>
  <c r="AP99" i="42"/>
  <c r="AS99" i="42" s="1"/>
  <c r="AF99" i="42" s="1"/>
  <c r="AP112" i="42"/>
  <c r="AP83" i="42"/>
  <c r="AS83" i="42" s="1"/>
  <c r="AF83" i="42" s="1"/>
  <c r="AD83" i="42" s="1"/>
  <c r="AC83" i="42" s="1"/>
  <c r="AP118" i="42"/>
  <c r="AS118" i="42" s="1"/>
  <c r="AF118" i="42" s="1"/>
  <c r="AD118" i="42" s="1"/>
  <c r="AC118" i="42" s="1"/>
  <c r="AP106" i="42"/>
  <c r="AP80" i="42"/>
  <c r="AP111" i="42"/>
  <c r="AP116" i="42"/>
  <c r="AS116" i="42" s="1"/>
  <c r="AF116" i="42" s="1"/>
  <c r="AD116" i="42" s="1"/>
  <c r="AC116" i="42" s="1"/>
  <c r="AV117" i="42"/>
  <c r="AV119" i="42"/>
  <c r="AV25" i="43"/>
  <c r="AV59" i="43"/>
  <c r="AV40" i="43"/>
  <c r="AV27" i="43"/>
  <c r="AV51" i="43"/>
  <c r="AV36" i="43"/>
  <c r="AV39" i="43"/>
  <c r="AV102" i="43"/>
  <c r="AV54" i="43"/>
  <c r="AV44" i="43"/>
  <c r="AV6" i="43"/>
  <c r="AV28" i="43"/>
  <c r="AV96" i="43"/>
  <c r="AV71" i="43"/>
  <c r="AV64" i="43"/>
  <c r="AV77" i="43"/>
  <c r="AV95" i="43"/>
  <c r="AV3" i="43"/>
  <c r="AV30" i="43"/>
  <c r="AV116" i="43"/>
  <c r="AV19" i="43"/>
  <c r="AV85" i="43"/>
  <c r="AV106" i="43"/>
  <c r="AV17" i="43"/>
  <c r="AV9" i="43"/>
  <c r="AV110" i="43"/>
  <c r="AV31" i="43"/>
  <c r="AV121" i="43"/>
  <c r="AV73" i="43"/>
  <c r="AV60" i="43"/>
  <c r="AV104" i="43"/>
  <c r="AV69" i="43"/>
  <c r="AV63" i="43"/>
  <c r="AV12" i="43"/>
  <c r="AV8" i="43"/>
  <c r="AV34" i="43"/>
  <c r="AV58" i="43"/>
  <c r="AP99" i="43"/>
  <c r="AP85" i="43"/>
  <c r="AP95" i="43"/>
  <c r="AS95" i="43" s="1"/>
  <c r="AF95" i="43" s="1"/>
  <c r="AP89" i="43"/>
  <c r="AP66" i="43"/>
  <c r="AP81" i="43"/>
  <c r="AS81" i="43" s="1"/>
  <c r="AF81" i="43" s="1"/>
  <c r="AP74" i="43"/>
  <c r="AS74" i="43" s="1"/>
  <c r="AF74" i="43" s="1"/>
  <c r="AV90" i="43"/>
  <c r="AV118" i="43"/>
  <c r="AP120" i="43"/>
  <c r="AV99" i="44"/>
  <c r="AV88" i="44"/>
  <c r="AV8" i="44"/>
  <c r="AV76" i="44"/>
  <c r="AV84" i="44"/>
  <c r="AP95" i="44"/>
  <c r="AP127" i="44"/>
  <c r="AP118" i="44"/>
  <c r="AP83" i="44"/>
  <c r="AP128" i="44"/>
  <c r="AP88" i="44"/>
  <c r="AS88" i="44" s="1"/>
  <c r="AF88" i="44" s="1"/>
  <c r="AD88" i="44" s="1"/>
  <c r="AC88" i="44" s="1"/>
  <c r="AP117" i="44"/>
  <c r="AS117" i="44" s="1"/>
  <c r="AF117" i="44" s="1"/>
  <c r="AP79" i="44"/>
  <c r="AP72" i="44"/>
  <c r="AS72" i="44" s="1"/>
  <c r="AF72" i="44" s="1"/>
  <c r="AD72" i="44" s="1"/>
  <c r="AC72" i="44" s="1"/>
  <c r="AP82" i="44"/>
  <c r="AS82" i="44" s="1"/>
  <c r="AF82" i="44" s="1"/>
  <c r="AV107" i="45"/>
  <c r="AV81" i="45"/>
  <c r="AV16" i="45"/>
  <c r="AP123" i="45"/>
  <c r="AS123" i="45" s="1"/>
  <c r="AF123" i="45" s="1"/>
  <c r="AP77" i="45"/>
  <c r="AS77" i="45" s="1"/>
  <c r="AF77" i="45" s="1"/>
  <c r="AD77" i="45" s="1"/>
  <c r="AC77" i="45" s="1"/>
  <c r="AP103" i="45"/>
  <c r="AP117" i="45"/>
  <c r="AV37" i="46"/>
  <c r="AV27" i="46"/>
  <c r="AV44" i="46"/>
  <c r="AV29" i="46"/>
  <c r="AP91" i="46"/>
  <c r="AP122" i="46"/>
  <c r="AV35" i="47"/>
  <c r="AV85" i="47"/>
  <c r="AV115" i="47"/>
  <c r="AP69" i="47"/>
  <c r="AP102" i="47"/>
  <c r="AP78" i="47"/>
  <c r="AV92" i="48"/>
  <c r="AP128" i="48"/>
  <c r="AP116" i="48"/>
  <c r="AS116" i="48" s="1"/>
  <c r="AF116" i="48" s="1"/>
  <c r="AD116" i="48" s="1"/>
  <c r="AC116" i="48" s="1"/>
  <c r="AP99" i="48"/>
  <c r="AS99" i="48" s="1"/>
  <c r="AF99" i="48" s="1"/>
  <c r="AP84" i="48"/>
  <c r="AS84" i="48" s="1"/>
  <c r="AF84" i="48" s="1"/>
  <c r="AP129" i="48"/>
  <c r="AV105" i="49"/>
  <c r="AV124" i="49"/>
  <c r="AV33" i="49"/>
  <c r="AV61" i="49"/>
  <c r="AP105" i="49"/>
  <c r="AP79" i="49"/>
  <c r="AS79" i="49" s="1"/>
  <c r="AF79" i="49" s="1"/>
  <c r="AD79" i="49" s="1"/>
  <c r="AC79" i="49" s="1"/>
  <c r="AP112" i="49"/>
  <c r="AS112" i="49" s="1"/>
  <c r="AF112" i="49" s="1"/>
  <c r="AP86" i="49"/>
  <c r="AP76" i="49"/>
  <c r="AP100" i="49"/>
  <c r="AV94" i="50"/>
  <c r="AV124" i="50"/>
  <c r="AV35" i="50"/>
  <c r="AV97" i="50"/>
  <c r="AV110" i="50"/>
  <c r="AV53" i="50"/>
  <c r="AV85" i="50"/>
  <c r="AV20" i="50"/>
  <c r="AV89" i="50"/>
  <c r="AV112" i="50"/>
  <c r="AV72" i="50"/>
  <c r="AV109" i="50"/>
  <c r="AV102" i="50"/>
  <c r="AV115" i="50"/>
  <c r="AV16" i="50"/>
  <c r="AV120" i="50"/>
  <c r="AV12" i="50"/>
  <c r="AV31" i="50"/>
  <c r="AV23" i="50"/>
  <c r="AP126" i="50"/>
  <c r="AP76" i="50"/>
  <c r="AP79" i="50"/>
  <c r="AP105" i="50"/>
  <c r="AS105" i="50" s="1"/>
  <c r="AF105" i="50" s="1"/>
  <c r="AP109" i="50"/>
  <c r="AP71" i="50"/>
  <c r="AS71" i="50" s="1"/>
  <c r="AF71" i="50" s="1"/>
  <c r="AD71" i="50" s="1"/>
  <c r="AC71" i="50" s="1"/>
  <c r="AP74" i="50"/>
  <c r="AP113" i="50"/>
  <c r="AP80" i="50"/>
  <c r="AP95" i="50"/>
  <c r="AP121" i="50"/>
  <c r="AS121" i="50" s="1"/>
  <c r="AF121" i="50" s="1"/>
  <c r="AD121" i="50" s="1"/>
  <c r="AC121" i="50" s="1"/>
  <c r="AP118" i="50"/>
  <c r="AS118" i="50" s="1"/>
  <c r="AF118" i="50" s="1"/>
  <c r="AD118" i="50" s="1"/>
  <c r="AC118" i="50" s="1"/>
  <c r="AP77" i="50"/>
  <c r="AP89" i="50"/>
  <c r="AS89" i="50" s="1"/>
  <c r="AF89" i="50" s="1"/>
  <c r="AP125" i="50"/>
  <c r="AP116" i="50"/>
  <c r="AS116" i="50" s="1"/>
  <c r="AF116" i="50" s="1"/>
  <c r="AP117" i="50"/>
  <c r="AP98" i="50"/>
  <c r="AS98" i="50" s="1"/>
  <c r="AF98" i="50" s="1"/>
  <c r="AD98" i="50" s="1"/>
  <c r="AC98" i="50" s="1"/>
  <c r="AP69" i="50"/>
  <c r="AS69" i="50" s="1"/>
  <c r="AF69" i="50" s="1"/>
  <c r="AD69" i="50" s="1"/>
  <c r="AC69" i="50" s="1"/>
  <c r="AP110" i="50"/>
  <c r="AP103" i="50"/>
  <c r="AS103" i="50" s="1"/>
  <c r="AF103" i="50" s="1"/>
  <c r="AP97" i="50"/>
  <c r="AP100" i="50"/>
  <c r="AS100" i="50" s="1"/>
  <c r="AF100" i="50" s="1"/>
  <c r="AP122" i="50"/>
  <c r="AP84" i="50"/>
  <c r="AS84" i="50" s="1"/>
  <c r="AF84" i="50" s="1"/>
  <c r="AP108" i="50"/>
  <c r="AP128" i="50"/>
  <c r="AP101" i="50"/>
  <c r="AS101" i="50" s="1"/>
  <c r="AF101" i="50" s="1"/>
  <c r="AP104" i="50"/>
  <c r="AS104" i="50" s="1"/>
  <c r="AF104" i="50" s="1"/>
  <c r="AP106" i="50"/>
  <c r="AP102" i="50"/>
  <c r="AS102" i="50" s="1"/>
  <c r="AF102" i="50" s="1"/>
  <c r="AP81" i="50"/>
  <c r="AV82" i="50"/>
  <c r="AV86" i="50"/>
  <c r="AP92" i="50"/>
  <c r="AP94" i="50"/>
  <c r="AP114" i="50"/>
  <c r="AS114" i="50" s="1"/>
  <c r="AF114" i="50" s="1"/>
  <c r="AV71" i="51"/>
  <c r="AV81" i="51"/>
  <c r="AV62" i="51"/>
  <c r="AV72" i="51"/>
  <c r="AV99" i="51"/>
  <c r="AV83" i="51"/>
  <c r="AV117" i="51"/>
  <c r="AV95" i="51"/>
  <c r="AV88" i="51"/>
  <c r="AV16" i="51"/>
  <c r="AV30" i="51"/>
  <c r="AV79" i="51"/>
  <c r="AV44" i="51"/>
  <c r="AP71" i="51"/>
  <c r="AP124" i="51"/>
  <c r="AS124" i="51" s="1"/>
  <c r="AF124" i="51" s="1"/>
  <c r="AP78" i="51"/>
  <c r="AS78" i="51" s="1"/>
  <c r="AF78" i="51" s="1"/>
  <c r="AP113" i="51"/>
  <c r="AP110" i="51"/>
  <c r="AS110" i="51" s="1"/>
  <c r="AF110" i="51" s="1"/>
  <c r="AP97" i="51"/>
  <c r="AS97" i="51" s="1"/>
  <c r="AF97" i="51" s="1"/>
  <c r="AD97" i="51" s="1"/>
  <c r="AC97" i="51" s="1"/>
  <c r="AP128" i="51"/>
  <c r="AS128" i="51" s="1"/>
  <c r="AF128" i="51" s="1"/>
  <c r="AP92" i="51"/>
  <c r="AS92" i="51" s="1"/>
  <c r="AF92" i="51" s="1"/>
  <c r="AD92" i="51" s="1"/>
  <c r="AC92" i="51" s="1"/>
  <c r="AP114" i="51"/>
  <c r="AP118" i="51"/>
  <c r="AP66" i="51"/>
  <c r="AP129" i="51"/>
  <c r="AP95" i="51"/>
  <c r="AS95" i="51" s="1"/>
  <c r="AF95" i="51" s="1"/>
  <c r="AP123" i="51"/>
  <c r="AP86" i="51"/>
  <c r="AP121" i="51"/>
  <c r="AP99" i="51"/>
  <c r="AP88" i="51"/>
  <c r="AP126" i="51"/>
  <c r="AS126" i="51" s="1"/>
  <c r="AF126" i="51" s="1"/>
  <c r="AP83" i="51"/>
  <c r="AP115" i="51"/>
  <c r="AP68" i="51"/>
  <c r="AP112" i="51"/>
  <c r="AS112" i="51" s="1"/>
  <c r="AF112" i="51" s="1"/>
  <c r="AP82" i="51"/>
  <c r="AP72" i="51"/>
  <c r="AP80" i="51"/>
  <c r="AP127" i="51"/>
  <c r="AP111" i="51"/>
  <c r="AS111" i="51" s="1"/>
  <c r="AF111" i="51" s="1"/>
  <c r="AD111" i="51" s="1"/>
  <c r="AC111" i="51" s="1"/>
  <c r="AP105" i="51"/>
  <c r="AP87" i="51"/>
  <c r="AP119" i="51"/>
  <c r="AP122" i="51"/>
  <c r="AS122" i="51" s="1"/>
  <c r="AF122" i="51" s="1"/>
  <c r="AP100" i="51"/>
  <c r="AP98" i="51"/>
  <c r="AP81" i="51"/>
  <c r="AS81" i="51" s="1"/>
  <c r="AF81" i="51" s="1"/>
  <c r="AP84" i="51"/>
  <c r="AP85" i="51"/>
  <c r="AP101" i="51"/>
  <c r="AP104" i="51"/>
  <c r="AP106" i="51"/>
  <c r="AS106" i="51" s="1"/>
  <c r="AF106" i="51" s="1"/>
  <c r="AP108" i="51"/>
  <c r="AS108" i="51" s="1"/>
  <c r="AF108" i="51" s="1"/>
  <c r="AD108" i="51" s="1"/>
  <c r="AC108" i="51" s="1"/>
  <c r="AV61" i="52"/>
  <c r="AV78" i="52"/>
  <c r="AV69" i="52"/>
  <c r="AV3" i="52"/>
  <c r="AV111" i="52"/>
  <c r="AV100" i="52"/>
  <c r="AV95" i="52"/>
  <c r="AV51" i="52"/>
  <c r="AV45" i="52"/>
  <c r="AV114" i="52"/>
  <c r="AV92" i="52"/>
  <c r="AV8" i="52"/>
  <c r="AV63" i="52"/>
  <c r="AP128" i="52"/>
  <c r="AP113" i="52"/>
  <c r="AP66" i="52"/>
  <c r="AS66" i="52" s="1"/>
  <c r="AF66" i="52" s="1"/>
  <c r="AP84" i="52"/>
  <c r="AS84" i="52" s="1"/>
  <c r="AF84" i="52" s="1"/>
  <c r="AP127" i="52"/>
  <c r="AP119" i="52"/>
  <c r="AS119" i="52" s="1"/>
  <c r="AF119" i="52" s="1"/>
  <c r="AP110" i="52"/>
  <c r="AP108" i="52"/>
  <c r="AP114" i="52"/>
  <c r="AP129" i="52"/>
  <c r="AP70" i="52"/>
  <c r="AS70" i="52" s="1"/>
  <c r="AF70" i="52" s="1"/>
  <c r="AP81" i="52"/>
  <c r="AP98" i="52"/>
  <c r="AS98" i="52" s="1"/>
  <c r="AF98" i="52" s="1"/>
  <c r="AP93" i="52"/>
  <c r="AP99" i="52"/>
  <c r="AP101" i="52"/>
  <c r="AS101" i="52" s="1"/>
  <c r="AF101" i="52" s="1"/>
  <c r="AD101" i="52" s="1"/>
  <c r="AC101" i="52" s="1"/>
  <c r="AP103" i="52"/>
  <c r="AP68" i="52"/>
  <c r="AP125" i="52"/>
  <c r="AP100" i="52"/>
  <c r="AV73" i="52"/>
  <c r="AP79" i="52"/>
  <c r="AP97" i="52"/>
  <c r="AV107" i="52"/>
  <c r="AP115" i="52"/>
  <c r="AS115" i="52" s="1"/>
  <c r="AF115" i="52" s="1"/>
  <c r="AP116" i="52"/>
  <c r="AS116" i="52" s="1"/>
  <c r="AF116" i="52" s="1"/>
  <c r="AP121" i="52"/>
  <c r="AV53" i="53"/>
  <c r="AV3" i="53"/>
  <c r="AV100" i="53"/>
  <c r="AV10" i="53"/>
  <c r="AV77" i="53"/>
  <c r="AV129" i="53"/>
  <c r="AV47" i="53"/>
  <c r="AV102" i="53"/>
  <c r="AV54" i="53"/>
  <c r="AV2" i="53"/>
  <c r="AV82" i="53"/>
  <c r="AV66" i="53"/>
  <c r="AV39" i="53"/>
  <c r="AV106" i="53"/>
  <c r="AV71" i="53"/>
  <c r="AV12" i="53"/>
  <c r="AV7" i="53"/>
  <c r="AV78" i="53"/>
  <c r="AV99" i="53"/>
  <c r="AV83" i="53"/>
  <c r="AV18" i="53"/>
  <c r="AV97" i="53"/>
  <c r="AV9" i="53"/>
  <c r="AV75" i="53"/>
  <c r="AV85" i="53"/>
  <c r="AV80" i="53"/>
  <c r="AV45" i="53"/>
  <c r="AV63" i="53"/>
  <c r="AV49" i="53"/>
  <c r="AV58" i="53"/>
  <c r="AV91" i="53"/>
  <c r="AV122" i="53"/>
  <c r="AV17" i="53"/>
  <c r="AV43" i="53"/>
  <c r="AV55" i="53"/>
  <c r="AV56" i="53"/>
  <c r="AP113" i="53"/>
  <c r="AS113" i="53" s="1"/>
  <c r="AF113" i="53" s="1"/>
  <c r="AD113" i="53" s="1"/>
  <c r="AC113" i="53" s="1"/>
  <c r="AP125" i="53"/>
  <c r="AS125" i="53" s="1"/>
  <c r="AF125" i="53" s="1"/>
  <c r="AD125" i="53" s="1"/>
  <c r="AC125" i="53" s="1"/>
  <c r="AP101" i="53"/>
  <c r="AP111" i="53"/>
  <c r="AS111" i="53" s="1"/>
  <c r="AF111" i="53" s="1"/>
  <c r="AD111" i="53" s="1"/>
  <c r="AC111" i="53" s="1"/>
  <c r="AP84" i="53"/>
  <c r="AP99" i="53"/>
  <c r="AP109" i="53"/>
  <c r="AS109" i="53" s="1"/>
  <c r="AF109" i="53" s="1"/>
  <c r="AP104" i="53"/>
  <c r="AP94" i="53"/>
  <c r="AS94" i="53" s="1"/>
  <c r="AF94" i="53" s="1"/>
  <c r="AD94" i="53" s="1"/>
  <c r="AC94" i="53" s="1"/>
  <c r="AP91" i="53"/>
  <c r="AS91" i="53" s="1"/>
  <c r="AF91" i="53" s="1"/>
  <c r="AD91" i="53" s="1"/>
  <c r="AC91" i="53" s="1"/>
  <c r="AP121" i="53"/>
  <c r="AP103" i="53"/>
  <c r="AP86" i="53"/>
  <c r="AP118" i="53"/>
  <c r="AP93" i="53"/>
  <c r="AS93" i="53" s="1"/>
  <c r="AF93" i="53" s="1"/>
  <c r="AD93" i="53" s="1"/>
  <c r="AC93" i="53" s="1"/>
  <c r="AP79" i="53"/>
  <c r="AS79" i="53" s="1"/>
  <c r="AF79" i="53" s="1"/>
  <c r="AP69" i="53"/>
  <c r="AP106" i="53"/>
  <c r="AS106" i="53" s="1"/>
  <c r="AF106" i="53" s="1"/>
  <c r="AP90" i="53"/>
  <c r="AS90" i="53" s="1"/>
  <c r="AF90" i="53" s="1"/>
  <c r="AP116" i="53"/>
  <c r="AP92" i="53"/>
  <c r="AS92" i="53" s="1"/>
  <c r="AF92" i="53" s="1"/>
  <c r="AP80" i="53"/>
  <c r="AS80" i="53" s="1"/>
  <c r="AF80" i="53" s="1"/>
  <c r="AP119" i="53"/>
  <c r="AP74" i="53"/>
  <c r="AS74" i="53" s="1"/>
  <c r="AF74" i="53" s="1"/>
  <c r="AD74" i="53" s="1"/>
  <c r="AC74" i="53" s="1"/>
  <c r="AP124" i="53"/>
  <c r="AS124" i="53" s="1"/>
  <c r="AF124" i="53" s="1"/>
  <c r="AP97" i="53"/>
  <c r="AS97" i="53" s="1"/>
  <c r="AF97" i="53" s="1"/>
  <c r="AP107" i="53"/>
  <c r="AS107" i="53" s="1"/>
  <c r="AF107" i="53" s="1"/>
  <c r="AD107" i="53" s="1"/>
  <c r="AC107" i="53" s="1"/>
  <c r="AP112" i="53"/>
  <c r="AP77" i="53"/>
  <c r="AS77" i="53" s="1"/>
  <c r="AF77" i="53" s="1"/>
  <c r="AP102" i="53"/>
  <c r="AP85" i="53"/>
  <c r="AP96" i="53"/>
  <c r="AS96" i="53" s="1"/>
  <c r="AF96" i="53" s="1"/>
  <c r="AD96" i="53" s="1"/>
  <c r="AC96" i="53" s="1"/>
  <c r="AP122" i="53"/>
  <c r="AS122" i="53" s="1"/>
  <c r="AF122" i="53" s="1"/>
  <c r="AP128" i="53"/>
  <c r="AS128" i="53" s="1"/>
  <c r="AF128" i="53" s="1"/>
  <c r="AD128" i="53" s="1"/>
  <c r="AC128" i="53" s="1"/>
  <c r="AP78" i="53"/>
  <c r="AS78" i="53" s="1"/>
  <c r="AF78" i="53" s="1"/>
  <c r="AD78" i="53" s="1"/>
  <c r="AC78" i="53" s="1"/>
  <c r="AP68" i="53"/>
  <c r="AP66" i="53"/>
  <c r="AP117" i="53"/>
  <c r="AP95" i="53"/>
  <c r="AS95" i="53" s="1"/>
  <c r="AF95" i="53" s="1"/>
  <c r="AP123" i="53"/>
  <c r="AP120" i="53"/>
  <c r="AP82" i="53"/>
  <c r="AP70" i="53"/>
  <c r="AP75" i="53"/>
  <c r="AS75" i="53" s="1"/>
  <c r="AF75" i="53" s="1"/>
  <c r="AD75" i="53" s="1"/>
  <c r="AC75" i="53" s="1"/>
  <c r="AP73" i="53"/>
  <c r="AP76" i="53"/>
  <c r="AS76" i="53" s="1"/>
  <c r="AF76" i="53" s="1"/>
  <c r="AP89" i="53"/>
  <c r="AP98" i="53"/>
  <c r="AP100" i="53"/>
  <c r="AP105" i="53"/>
  <c r="AP108" i="53"/>
  <c r="AS108" i="53" s="1"/>
  <c r="AF108" i="53" s="1"/>
  <c r="AD108" i="53" s="1"/>
  <c r="AC108" i="53" s="1"/>
  <c r="AP110" i="53"/>
  <c r="AS110" i="53" s="1"/>
  <c r="AF110" i="53" s="1"/>
  <c r="AP114" i="53"/>
  <c r="AP115" i="53"/>
  <c r="AV119" i="53"/>
  <c r="AP126" i="53"/>
  <c r="AS126" i="53" s="1"/>
  <c r="AF126" i="53" s="1"/>
  <c r="AD126" i="53" s="1"/>
  <c r="AC126" i="53" s="1"/>
  <c r="AV123" i="54"/>
  <c r="AV98" i="54"/>
  <c r="AV51" i="54"/>
  <c r="AV55" i="54"/>
  <c r="AV126" i="54"/>
  <c r="AV7" i="54"/>
  <c r="AV103" i="54"/>
  <c r="AV5" i="54"/>
  <c r="AV101" i="54"/>
  <c r="AV116" i="54"/>
  <c r="AV108" i="54"/>
  <c r="AV124" i="54"/>
  <c r="AV41" i="54"/>
  <c r="AV43" i="54"/>
  <c r="AV77" i="54"/>
  <c r="AV106" i="54"/>
  <c r="AV76" i="54"/>
  <c r="AV40" i="54"/>
  <c r="AV120" i="54"/>
  <c r="AV99" i="54"/>
  <c r="AV88" i="54"/>
  <c r="AV37" i="54"/>
  <c r="AV65" i="54"/>
  <c r="AV82" i="54"/>
  <c r="AV84" i="54"/>
  <c r="AV89" i="54"/>
  <c r="AV18" i="54"/>
  <c r="AV27" i="54"/>
  <c r="AV3" i="54"/>
  <c r="AV107" i="54"/>
  <c r="AV97" i="54"/>
  <c r="AV39" i="54"/>
  <c r="AP103" i="54"/>
  <c r="AS103" i="54" s="1"/>
  <c r="AF103" i="54" s="1"/>
  <c r="AP66" i="54"/>
  <c r="AS66" i="54" s="1"/>
  <c r="AF66" i="54" s="1"/>
  <c r="AP88" i="54"/>
  <c r="AS88" i="54" s="1"/>
  <c r="AF88" i="54" s="1"/>
  <c r="AP124" i="54"/>
  <c r="AP104" i="54"/>
  <c r="AS104" i="54" s="1"/>
  <c r="AF104" i="54" s="1"/>
  <c r="AD104" i="54" s="1"/>
  <c r="AC104" i="54" s="1"/>
  <c r="AP69" i="54"/>
  <c r="AS69" i="54" s="1"/>
  <c r="AF69" i="54" s="1"/>
  <c r="AP116" i="54"/>
  <c r="AS116" i="54" s="1"/>
  <c r="AF116" i="54" s="1"/>
  <c r="AD116" i="54" s="1"/>
  <c r="AC116" i="54" s="1"/>
  <c r="AP125" i="54"/>
  <c r="AP100" i="54"/>
  <c r="AS100" i="54" s="1"/>
  <c r="AF100" i="54" s="1"/>
  <c r="AP113" i="54"/>
  <c r="AP81" i="54"/>
  <c r="AP95" i="54"/>
  <c r="AP68" i="54"/>
  <c r="AP93" i="54"/>
  <c r="AP108" i="54"/>
  <c r="AP90" i="54"/>
  <c r="AP87" i="54"/>
  <c r="AS87" i="54" s="1"/>
  <c r="AF87" i="54" s="1"/>
  <c r="AP70" i="54"/>
  <c r="AP129" i="54"/>
  <c r="AP82" i="54"/>
  <c r="AP127" i="54"/>
  <c r="AP112" i="54"/>
  <c r="AP106" i="54"/>
  <c r="AP120" i="54"/>
  <c r="AS120" i="54" s="1"/>
  <c r="AF120" i="54" s="1"/>
  <c r="AD120" i="54" s="1"/>
  <c r="AC120" i="54" s="1"/>
  <c r="AP111" i="54"/>
  <c r="AP102" i="54"/>
  <c r="AS102" i="54" s="1"/>
  <c r="AF102" i="54" s="1"/>
  <c r="AP71" i="54"/>
  <c r="AS71" i="54" s="1"/>
  <c r="AF71" i="54" s="1"/>
  <c r="AD71" i="54" s="1"/>
  <c r="AC71" i="54" s="1"/>
  <c r="AP117" i="54"/>
  <c r="AP91" i="54"/>
  <c r="AP67" i="54"/>
  <c r="AS67" i="54" s="1"/>
  <c r="AF67" i="54" s="1"/>
  <c r="AD67" i="54" s="1"/>
  <c r="AC67" i="54" s="1"/>
  <c r="AP121" i="54"/>
  <c r="AS121" i="54" s="1"/>
  <c r="AF121" i="54" s="1"/>
  <c r="AP94" i="54"/>
  <c r="AP78" i="54"/>
  <c r="AP119" i="54"/>
  <c r="AS119" i="54" s="1"/>
  <c r="AF119" i="54" s="1"/>
  <c r="AD119" i="54" s="1"/>
  <c r="AC119" i="54" s="1"/>
  <c r="AP85" i="54"/>
  <c r="AS85" i="54" s="1"/>
  <c r="AF85" i="54" s="1"/>
  <c r="AP89" i="54"/>
  <c r="AS89" i="54" s="1"/>
  <c r="AF89" i="54" s="1"/>
  <c r="AD89" i="54" s="1"/>
  <c r="AC89" i="54" s="1"/>
  <c r="AP97" i="54"/>
  <c r="AP98" i="54"/>
  <c r="AP75" i="54"/>
  <c r="AP79" i="54"/>
  <c r="AP126" i="54"/>
  <c r="AP84" i="54"/>
  <c r="AP123" i="54"/>
  <c r="AP77" i="54"/>
  <c r="AP74" i="54"/>
  <c r="AP83" i="54"/>
  <c r="AS83" i="54" s="1"/>
  <c r="AF83" i="54" s="1"/>
  <c r="AD83" i="54" s="1"/>
  <c r="AC83" i="54" s="1"/>
  <c r="AP109" i="54"/>
  <c r="AV27" i="55"/>
  <c r="AV110" i="55"/>
  <c r="AV92" i="55"/>
  <c r="AV76" i="55"/>
  <c r="AV35" i="55"/>
  <c r="AV61" i="55"/>
  <c r="AV123" i="55"/>
  <c r="AV69" i="55"/>
  <c r="AV8" i="55"/>
  <c r="AV22" i="55"/>
  <c r="AV4" i="55"/>
  <c r="AV21" i="55"/>
  <c r="AV113" i="55"/>
  <c r="AV97" i="55"/>
  <c r="AV20" i="55"/>
  <c r="AV75" i="55"/>
  <c r="AV60" i="55"/>
  <c r="AV99" i="55"/>
  <c r="AV87" i="55"/>
  <c r="AV18" i="55"/>
  <c r="AV43" i="55"/>
  <c r="AV16" i="55"/>
  <c r="AV40" i="55"/>
  <c r="AV52" i="55"/>
  <c r="AP87" i="55"/>
  <c r="AP77" i="55"/>
  <c r="AS77" i="55" s="1"/>
  <c r="AF77" i="55" s="1"/>
  <c r="AD77" i="55" s="1"/>
  <c r="AC77" i="55" s="1"/>
  <c r="AP79" i="55"/>
  <c r="AS79" i="55" s="1"/>
  <c r="AF79" i="55" s="1"/>
  <c r="AP76" i="55"/>
  <c r="AS76" i="55" s="1"/>
  <c r="AF76" i="55" s="1"/>
  <c r="AP72" i="55"/>
  <c r="AP85" i="55"/>
  <c r="AP93" i="55"/>
  <c r="AS93" i="55" s="1"/>
  <c r="AF93" i="55" s="1"/>
  <c r="AP81" i="55"/>
  <c r="AS81" i="55" s="1"/>
  <c r="AF81" i="55" s="1"/>
  <c r="AD81" i="55" s="1"/>
  <c r="AC81" i="55" s="1"/>
  <c r="AP98" i="55"/>
  <c r="AP122" i="55"/>
  <c r="AS122" i="55" s="1"/>
  <c r="AF122" i="55" s="1"/>
  <c r="AD122" i="55" s="1"/>
  <c r="AC122" i="55" s="1"/>
  <c r="AP70" i="55"/>
  <c r="AP88" i="55"/>
  <c r="AP78" i="55"/>
  <c r="AP123" i="55"/>
  <c r="AS123" i="55" s="1"/>
  <c r="AF123" i="55" s="1"/>
  <c r="AD123" i="55" s="1"/>
  <c r="AC123" i="55" s="1"/>
  <c r="AP108" i="55"/>
  <c r="AS108" i="55" s="1"/>
  <c r="AF108" i="55" s="1"/>
  <c r="AD108" i="55" s="1"/>
  <c r="AC108" i="55" s="1"/>
  <c r="AP91" i="55"/>
  <c r="AP118" i="55"/>
  <c r="AP73" i="55"/>
  <c r="AP89" i="55"/>
  <c r="AP95" i="55"/>
  <c r="AS95" i="55" s="1"/>
  <c r="AF95" i="55" s="1"/>
  <c r="AP127" i="55"/>
  <c r="AS127" i="55" s="1"/>
  <c r="AF127" i="55" s="1"/>
  <c r="AP68" i="55"/>
  <c r="AP114" i="55"/>
  <c r="AP104" i="55"/>
  <c r="AP126" i="55"/>
  <c r="AS126" i="55" s="1"/>
  <c r="AF126" i="55" s="1"/>
  <c r="AP119" i="55"/>
  <c r="AP97" i="55"/>
  <c r="AS97" i="55" s="1"/>
  <c r="AF97" i="55" s="1"/>
  <c r="AD97" i="55" s="1"/>
  <c r="AC97" i="55" s="1"/>
  <c r="AP83" i="55"/>
  <c r="AP117" i="55"/>
  <c r="AP116" i="55"/>
  <c r="AP111" i="55"/>
  <c r="AP71" i="55"/>
  <c r="AP109" i="55"/>
  <c r="AS109" i="55" s="1"/>
  <c r="AF109" i="55" s="1"/>
  <c r="AP100" i="55"/>
  <c r="AP129" i="55"/>
  <c r="AS129" i="55" s="1"/>
  <c r="AF129" i="55" s="1"/>
  <c r="AP67" i="55"/>
  <c r="AP92" i="55"/>
  <c r="AP99" i="55"/>
  <c r="AP82" i="55"/>
  <c r="AP125" i="55"/>
  <c r="AS125" i="55" s="1"/>
  <c r="AF125" i="55" s="1"/>
  <c r="AP103" i="55"/>
  <c r="AP94" i="55"/>
  <c r="AS94" i="55" s="1"/>
  <c r="AF94" i="55" s="1"/>
  <c r="AP113" i="55"/>
  <c r="AP110" i="55"/>
  <c r="AS110" i="55" s="1"/>
  <c r="AF110" i="55" s="1"/>
  <c r="AP115" i="55"/>
  <c r="AP90" i="55"/>
  <c r="AS90" i="55" s="1"/>
  <c r="AF90" i="55" s="1"/>
  <c r="AP74" i="55"/>
  <c r="AS74" i="55" s="1"/>
  <c r="AF74" i="55" s="1"/>
  <c r="AP121" i="55"/>
  <c r="AP96" i="55"/>
  <c r="AS96" i="55" s="1"/>
  <c r="AF96" i="55" s="1"/>
  <c r="AP102" i="55"/>
  <c r="AP86" i="55"/>
  <c r="AV90" i="55"/>
  <c r="AP101" i="55"/>
  <c r="AP106" i="55"/>
  <c r="AS106" i="55" s="1"/>
  <c r="AF106" i="55" s="1"/>
  <c r="AP107" i="55"/>
  <c r="AS107" i="55" s="1"/>
  <c r="AF107" i="55" s="1"/>
  <c r="AD107" i="55" s="1"/>
  <c r="AC107" i="55" s="1"/>
  <c r="AV105" i="56"/>
  <c r="AV34" i="56"/>
  <c r="AV84" i="56"/>
  <c r="AV49" i="56"/>
  <c r="AV37" i="56"/>
  <c r="AV69" i="56"/>
  <c r="AV123" i="56"/>
  <c r="AV46" i="56"/>
  <c r="AV120" i="56"/>
  <c r="AV5" i="56"/>
  <c r="AV86" i="56"/>
  <c r="AV115" i="56"/>
  <c r="AV121" i="56"/>
  <c r="AV10" i="56"/>
  <c r="AV13" i="56"/>
  <c r="AV39" i="56"/>
  <c r="AV26" i="56"/>
  <c r="AV23" i="56"/>
  <c r="AV93" i="56"/>
  <c r="AV48" i="56"/>
  <c r="AV110" i="56"/>
  <c r="AV20" i="56"/>
  <c r="AV98" i="56"/>
  <c r="AV129" i="56"/>
  <c r="AV43" i="56"/>
  <c r="AV40" i="56"/>
  <c r="AP73" i="56"/>
  <c r="AS73" i="56" s="1"/>
  <c r="AF73" i="56" s="1"/>
  <c r="AD73" i="56" s="1"/>
  <c r="AC73" i="56" s="1"/>
  <c r="AP126" i="56"/>
  <c r="AP95" i="56"/>
  <c r="AP72" i="56"/>
  <c r="AS72" i="56" s="1"/>
  <c r="AF72" i="56" s="1"/>
  <c r="AP107" i="56"/>
  <c r="AP104" i="56"/>
  <c r="AS104" i="56" s="1"/>
  <c r="AF104" i="56" s="1"/>
  <c r="AP125" i="56"/>
  <c r="AP109" i="56"/>
  <c r="AP70" i="56"/>
  <c r="AS70" i="56" s="1"/>
  <c r="AF70" i="56" s="1"/>
  <c r="AP128" i="56"/>
  <c r="AP118" i="56"/>
  <c r="AS118" i="56" s="1"/>
  <c r="AF118" i="56" s="1"/>
  <c r="AP83" i="56"/>
  <c r="AS83" i="56" s="1"/>
  <c r="AF83" i="56" s="1"/>
  <c r="AP124" i="56"/>
  <c r="AP103" i="56"/>
  <c r="AS103" i="56" s="1"/>
  <c r="AF103" i="56" s="1"/>
  <c r="AD103" i="56" s="1"/>
  <c r="AC103" i="56" s="1"/>
  <c r="AP71" i="56"/>
  <c r="AS71" i="56" s="1"/>
  <c r="AF71" i="56" s="1"/>
  <c r="AP91" i="56"/>
  <c r="AP127" i="56"/>
  <c r="AP96" i="56"/>
  <c r="AP79" i="56"/>
  <c r="AP68" i="56"/>
  <c r="AS68" i="56" s="1"/>
  <c r="AF68" i="56" s="1"/>
  <c r="AP117" i="56"/>
  <c r="AP129" i="56"/>
  <c r="AP90" i="56"/>
  <c r="AP93" i="56"/>
  <c r="AP121" i="56"/>
  <c r="AS121" i="56" s="1"/>
  <c r="AF121" i="56" s="1"/>
  <c r="AP66" i="56"/>
  <c r="AS66" i="56" s="1"/>
  <c r="AF66" i="56" s="1"/>
  <c r="AP102" i="56"/>
  <c r="AP82" i="56"/>
  <c r="AS82" i="56" s="1"/>
  <c r="AF82" i="56" s="1"/>
  <c r="AP97" i="56"/>
  <c r="AP116" i="56"/>
  <c r="AS116" i="56" s="1"/>
  <c r="AF116" i="56" s="1"/>
  <c r="AD116" i="56" s="1"/>
  <c r="AC116" i="56" s="1"/>
  <c r="AP94" i="56"/>
  <c r="AP101" i="56"/>
  <c r="AS101" i="56" s="1"/>
  <c r="AF101" i="56" s="1"/>
  <c r="AP76" i="56"/>
  <c r="AP111" i="56"/>
  <c r="AP123" i="56"/>
  <c r="AP100" i="56"/>
  <c r="AS100" i="56" s="1"/>
  <c r="AF100" i="56" s="1"/>
  <c r="AD100" i="56" s="1"/>
  <c r="AC100" i="56" s="1"/>
  <c r="AP69" i="56"/>
  <c r="AS69" i="56" s="1"/>
  <c r="AF69" i="56" s="1"/>
  <c r="AP84" i="56"/>
  <c r="AS84" i="56" s="1"/>
  <c r="AF84" i="56" s="1"/>
  <c r="AP113" i="56"/>
  <c r="AP87" i="56"/>
  <c r="AS87" i="56" s="1"/>
  <c r="AF87" i="56" s="1"/>
  <c r="AP85" i="56"/>
  <c r="AS85" i="56" s="1"/>
  <c r="AF85" i="56" s="1"/>
  <c r="AD85" i="56" s="1"/>
  <c r="AC85" i="56" s="1"/>
  <c r="AP77" i="56"/>
  <c r="AP108" i="56"/>
  <c r="AP80" i="56"/>
  <c r="AP99" i="56"/>
  <c r="AS99" i="56" s="1"/>
  <c r="AF99" i="56" s="1"/>
  <c r="AD99" i="56" s="1"/>
  <c r="AC99" i="56" s="1"/>
  <c r="AP112" i="56"/>
  <c r="AP81" i="56"/>
  <c r="AP88" i="56"/>
  <c r="AS88" i="56" s="1"/>
  <c r="AF88" i="56" s="1"/>
  <c r="AP114" i="56"/>
  <c r="AS114" i="56" s="1"/>
  <c r="AF114" i="56" s="1"/>
  <c r="AV24" i="57"/>
  <c r="AV87" i="57"/>
  <c r="AV77" i="57"/>
  <c r="AV34" i="57"/>
  <c r="AV43" i="57"/>
  <c r="AV62" i="57"/>
  <c r="AV52" i="57"/>
  <c r="AV28" i="57"/>
  <c r="AV112" i="57"/>
  <c r="AV36" i="57"/>
  <c r="AV8" i="57"/>
  <c r="AV110" i="57"/>
  <c r="AV73" i="57"/>
  <c r="AV45" i="57"/>
  <c r="AV111" i="57"/>
  <c r="AV117" i="57"/>
  <c r="AV115" i="57"/>
  <c r="AV14" i="57"/>
  <c r="AV16" i="57"/>
  <c r="AV41" i="57"/>
  <c r="AP107" i="57"/>
  <c r="AP73" i="57"/>
  <c r="AP67" i="57"/>
  <c r="AP114" i="57"/>
  <c r="AP75" i="57"/>
  <c r="AS75" i="57" s="1"/>
  <c r="AF75" i="57" s="1"/>
  <c r="AP129" i="57"/>
  <c r="AS129" i="57" s="1"/>
  <c r="AF129" i="57" s="1"/>
  <c r="AP126" i="57"/>
  <c r="AS126" i="57" s="1"/>
  <c r="AF126" i="57" s="1"/>
  <c r="AP125" i="57"/>
  <c r="AP115" i="57"/>
  <c r="AP124" i="57"/>
  <c r="AS124" i="57" s="1"/>
  <c r="AF124" i="57" s="1"/>
  <c r="AP104" i="57"/>
  <c r="AP83" i="57"/>
  <c r="AP122" i="57"/>
  <c r="AS122" i="57" s="1"/>
  <c r="AF122" i="57" s="1"/>
  <c r="AP102" i="57"/>
  <c r="AP113" i="57"/>
  <c r="AS113" i="57" s="1"/>
  <c r="AF113" i="57" s="1"/>
  <c r="AD113" i="57" s="1"/>
  <c r="AC113" i="57" s="1"/>
  <c r="AP96" i="57"/>
  <c r="AS96" i="57" s="1"/>
  <c r="AF96" i="57" s="1"/>
  <c r="AP121" i="57"/>
  <c r="AP72" i="57"/>
  <c r="AP103" i="57"/>
  <c r="AP69" i="57"/>
  <c r="AP108" i="57"/>
  <c r="AS108" i="57" s="1"/>
  <c r="AF108" i="57" s="1"/>
  <c r="AP74" i="57"/>
  <c r="AP95" i="57"/>
  <c r="AP87" i="57"/>
  <c r="AP71" i="57"/>
  <c r="AP85" i="57"/>
  <c r="AP117" i="57"/>
  <c r="AP76" i="57"/>
  <c r="AP82" i="57"/>
  <c r="AP105" i="57"/>
  <c r="AP110" i="57"/>
  <c r="AS110" i="57" s="1"/>
  <c r="AF110" i="57" s="1"/>
  <c r="AD110" i="57" s="1"/>
  <c r="AC110" i="57" s="1"/>
  <c r="AP112" i="57"/>
  <c r="AS112" i="57" s="1"/>
  <c r="AF112" i="57" s="1"/>
  <c r="AP86" i="57"/>
  <c r="AP92" i="57"/>
  <c r="AP88" i="57"/>
  <c r="AP111" i="57"/>
  <c r="AP93" i="57"/>
  <c r="AS93" i="57" s="1"/>
  <c r="AF93" i="57" s="1"/>
  <c r="AD93" i="57" s="1"/>
  <c r="AC93" i="57" s="1"/>
  <c r="AP66" i="57"/>
  <c r="AP70" i="57"/>
  <c r="AP79" i="57"/>
  <c r="AS79" i="57" s="1"/>
  <c r="AF79" i="57" s="1"/>
  <c r="AD79" i="57" s="1"/>
  <c r="AC79" i="57" s="1"/>
  <c r="AP90" i="57"/>
  <c r="AP84" i="57"/>
  <c r="AV76" i="57"/>
  <c r="AP78" i="57"/>
  <c r="AS78" i="57" s="1"/>
  <c r="AF78" i="57" s="1"/>
  <c r="AD78" i="57" s="1"/>
  <c r="AC78" i="57" s="1"/>
  <c r="AP98" i="57"/>
  <c r="AP99" i="57"/>
  <c r="AP109" i="57"/>
  <c r="AS109" i="57" s="1"/>
  <c r="AF109" i="57" s="1"/>
  <c r="AP116" i="57"/>
  <c r="AP119" i="57"/>
  <c r="AV125" i="57"/>
  <c r="AP128" i="57"/>
  <c r="AS128" i="57" s="1"/>
  <c r="AF128" i="57" s="1"/>
  <c r="AV16" i="58"/>
  <c r="AV12" i="58"/>
  <c r="AV120" i="58"/>
  <c r="AV55" i="58"/>
  <c r="AV97" i="58"/>
  <c r="AV109" i="58"/>
  <c r="AV38" i="58"/>
  <c r="AV117" i="58"/>
  <c r="AV69" i="58"/>
  <c r="AV19" i="58"/>
  <c r="AV6" i="58"/>
  <c r="AV111" i="58"/>
  <c r="AV26" i="58"/>
  <c r="AV28" i="58"/>
  <c r="AV45" i="58"/>
  <c r="AV82" i="58"/>
  <c r="AV63" i="58"/>
  <c r="AV103" i="58"/>
  <c r="AV119" i="58"/>
  <c r="AV105" i="58"/>
  <c r="AV21" i="58"/>
  <c r="AV65" i="58"/>
  <c r="AV13" i="58"/>
  <c r="AV68" i="58"/>
  <c r="AV71" i="58"/>
  <c r="AV11" i="58"/>
  <c r="AV56" i="58"/>
  <c r="AV129" i="58"/>
  <c r="AV124" i="58"/>
  <c r="AV78" i="58"/>
  <c r="AV100" i="58"/>
  <c r="AV49" i="58"/>
  <c r="AV17" i="58"/>
  <c r="AV50" i="58"/>
  <c r="AV60" i="58"/>
  <c r="AP88" i="58"/>
  <c r="AS88" i="58" s="1"/>
  <c r="AF88" i="58" s="1"/>
  <c r="AP91" i="58"/>
  <c r="AP109" i="58"/>
  <c r="AP72" i="58"/>
  <c r="AS72" i="58" s="1"/>
  <c r="AF72" i="58" s="1"/>
  <c r="AP105" i="58"/>
  <c r="AS105" i="58" s="1"/>
  <c r="AF105" i="58" s="1"/>
  <c r="AP84" i="58"/>
  <c r="AS84" i="58" s="1"/>
  <c r="AF84" i="58" s="1"/>
  <c r="AD84" i="58" s="1"/>
  <c r="AC84" i="58" s="1"/>
  <c r="AP123" i="58"/>
  <c r="AP89" i="58"/>
  <c r="AS89" i="58" s="1"/>
  <c r="AF89" i="58" s="1"/>
  <c r="AP76" i="58"/>
  <c r="AP68" i="58"/>
  <c r="AS68" i="58" s="1"/>
  <c r="AF68" i="58" s="1"/>
  <c r="AP81" i="58"/>
  <c r="AP96" i="58"/>
  <c r="AP75" i="58"/>
  <c r="AP82" i="58"/>
  <c r="AS82" i="58" s="1"/>
  <c r="AF82" i="58" s="1"/>
  <c r="AP111" i="58"/>
  <c r="AP97" i="58"/>
  <c r="AP95" i="58"/>
  <c r="AP98" i="58"/>
  <c r="AS98" i="58" s="1"/>
  <c r="AF98" i="58" s="1"/>
  <c r="AD98" i="58" s="1"/>
  <c r="AC98" i="58" s="1"/>
  <c r="AP127" i="58"/>
  <c r="AP117" i="58"/>
  <c r="AS117" i="58" s="1"/>
  <c r="AF117" i="58" s="1"/>
  <c r="AD117" i="58" s="1"/>
  <c r="AC117" i="58" s="1"/>
  <c r="AP67" i="58"/>
  <c r="AS67" i="58" s="1"/>
  <c r="AF67" i="58" s="1"/>
  <c r="AP70" i="58"/>
  <c r="AS70" i="58" s="1"/>
  <c r="AF70" i="58" s="1"/>
  <c r="AP124" i="58"/>
  <c r="AP93" i="58"/>
  <c r="AP118" i="58"/>
  <c r="AS118" i="58" s="1"/>
  <c r="AF118" i="58" s="1"/>
  <c r="AP101" i="58"/>
  <c r="AS101" i="58" s="1"/>
  <c r="AF101" i="58" s="1"/>
  <c r="AD101" i="58" s="1"/>
  <c r="AC101" i="58" s="1"/>
  <c r="AP128" i="58"/>
  <c r="AP104" i="58"/>
  <c r="AS104" i="58" s="1"/>
  <c r="AF104" i="58" s="1"/>
  <c r="AP92" i="58"/>
  <c r="AP103" i="58"/>
  <c r="AS103" i="58" s="1"/>
  <c r="AF103" i="58" s="1"/>
  <c r="AD103" i="58" s="1"/>
  <c r="AC103" i="58" s="1"/>
  <c r="AP119" i="58"/>
  <c r="AS119" i="58" s="1"/>
  <c r="AF119" i="58" s="1"/>
  <c r="AP94" i="58"/>
  <c r="AP106" i="58"/>
  <c r="AP99" i="58"/>
  <c r="AS99" i="58" s="1"/>
  <c r="AF99" i="58" s="1"/>
  <c r="AP80" i="58"/>
  <c r="AP115" i="58"/>
  <c r="AS115" i="58" s="1"/>
  <c r="AF115" i="58" s="1"/>
  <c r="AP83" i="58"/>
  <c r="AS83" i="58" s="1"/>
  <c r="AF83" i="58" s="1"/>
  <c r="AD83" i="58" s="1"/>
  <c r="AC83" i="58" s="1"/>
  <c r="AP73" i="58"/>
  <c r="AP78" i="58"/>
  <c r="AP74" i="58"/>
  <c r="AP90" i="58"/>
  <c r="AP126" i="58"/>
  <c r="AP129" i="58"/>
  <c r="AV74" i="58"/>
  <c r="AV79" i="58"/>
  <c r="AP86" i="58"/>
  <c r="AS86" i="58" s="1"/>
  <c r="AF86" i="58" s="1"/>
  <c r="AD86" i="58" s="1"/>
  <c r="AC86" i="58" s="1"/>
  <c r="AP87" i="58"/>
  <c r="AS87" i="58" s="1"/>
  <c r="AF87" i="58" s="1"/>
  <c r="AP102" i="58"/>
  <c r="AS102" i="58" s="1"/>
  <c r="AF102" i="58" s="1"/>
  <c r="AP112" i="58"/>
  <c r="AV30" i="59"/>
  <c r="AV117" i="59"/>
  <c r="AV103" i="59"/>
  <c r="AV74" i="59"/>
  <c r="AV108" i="59"/>
  <c r="AV118" i="59"/>
  <c r="AV13" i="59"/>
  <c r="AV125" i="59"/>
  <c r="AV126" i="59"/>
  <c r="AV110" i="59"/>
  <c r="AV96" i="59"/>
  <c r="AV71" i="59"/>
  <c r="AV124" i="59"/>
  <c r="AV67" i="59"/>
  <c r="AP85" i="59"/>
  <c r="AP66" i="59"/>
  <c r="AP88" i="59"/>
  <c r="AP103" i="59"/>
  <c r="AP84" i="59"/>
  <c r="AP79" i="59"/>
  <c r="AS79" i="59" s="1"/>
  <c r="AF79" i="59" s="1"/>
  <c r="AD79" i="59" s="1"/>
  <c r="AC79" i="59" s="1"/>
  <c r="AP115" i="59"/>
  <c r="AP68" i="59"/>
  <c r="AP104" i="59"/>
  <c r="AP72" i="59"/>
  <c r="AP123" i="59"/>
  <c r="AS123" i="59" s="1"/>
  <c r="AF123" i="59" s="1"/>
  <c r="AD123" i="59" s="1"/>
  <c r="AC123" i="59" s="1"/>
  <c r="AP69" i="59"/>
  <c r="AP117" i="59"/>
  <c r="AP126" i="59"/>
  <c r="AS126" i="59" s="1"/>
  <c r="AF126" i="59" s="1"/>
  <c r="AP113" i="59"/>
  <c r="AS113" i="59" s="1"/>
  <c r="AF113" i="59" s="1"/>
  <c r="AD113" i="59" s="1"/>
  <c r="AC113" i="59" s="1"/>
  <c r="AP76" i="59"/>
  <c r="AP106" i="59"/>
  <c r="AS106" i="59" s="1"/>
  <c r="AF106" i="59" s="1"/>
  <c r="AP116" i="59"/>
  <c r="AP98" i="59"/>
  <c r="AP89" i="59"/>
  <c r="AP93" i="59"/>
  <c r="AS93" i="59" s="1"/>
  <c r="AF93" i="59" s="1"/>
  <c r="AP82" i="59"/>
  <c r="AP107" i="59"/>
  <c r="AS107" i="59" s="1"/>
  <c r="AF107" i="59" s="1"/>
  <c r="AD107" i="59" s="1"/>
  <c r="AC107" i="59" s="1"/>
  <c r="AP94" i="59"/>
  <c r="AS94" i="59" s="1"/>
  <c r="AF94" i="59" s="1"/>
  <c r="AD94" i="59" s="1"/>
  <c r="AC94" i="59" s="1"/>
  <c r="AP73" i="59"/>
  <c r="AP96" i="59"/>
  <c r="AS96" i="59" s="1"/>
  <c r="AF96" i="59" s="1"/>
  <c r="AV97" i="59"/>
  <c r="AP118" i="59"/>
  <c r="AV39" i="31"/>
  <c r="AP75" i="35"/>
  <c r="AS75" i="35" s="1"/>
  <c r="AF75" i="35" s="1"/>
  <c r="AV102" i="36"/>
  <c r="AV63" i="44"/>
  <c r="AP106" i="44"/>
  <c r="AV59" i="50"/>
  <c r="AP119" i="50"/>
  <c r="AS119" i="50" s="1"/>
  <c r="AF119" i="50" s="1"/>
  <c r="AV21" i="51"/>
  <c r="AP76" i="51"/>
  <c r="AS76" i="51" s="1"/>
  <c r="AF76" i="51" s="1"/>
  <c r="AD76" i="51" s="1"/>
  <c r="AC76" i="51" s="1"/>
  <c r="A86" i="48"/>
  <c r="AE122" i="48" a="1"/>
  <c r="AE122" i="48" s="1"/>
  <c r="AD122" i="48" s="1"/>
  <c r="AC122" i="48" s="1"/>
  <c r="AE104" i="43" a="1"/>
  <c r="AE104" i="43" s="1"/>
  <c r="AD104" i="43" s="1"/>
  <c r="AC104" i="43" s="1"/>
  <c r="AE36" i="39" a="1"/>
  <c r="AE36" i="39" s="1"/>
  <c r="AD36" i="39" s="1"/>
  <c r="AC36" i="39" s="1"/>
  <c r="AE18" i="39" a="1"/>
  <c r="AE18" i="39" s="1"/>
  <c r="AD18" i="39" s="1"/>
  <c r="AC18" i="39" s="1"/>
  <c r="AE119" i="37" a="1"/>
  <c r="AE119" i="37" s="1"/>
  <c r="AD119" i="37" s="1"/>
  <c r="AC119" i="37" s="1"/>
  <c r="AE78" i="58" a="1"/>
  <c r="AE78" i="58" s="1"/>
  <c r="AD78" i="58" s="1"/>
  <c r="AC78" i="58" s="1"/>
  <c r="AE25" i="28" a="1"/>
  <c r="AE25" i="28" s="1"/>
  <c r="AD25" i="28" s="1"/>
  <c r="AC25" i="28" s="1"/>
  <c r="AE87" i="39" a="1"/>
  <c r="AE87" i="39" s="1"/>
  <c r="AD87" i="39" s="1"/>
  <c r="AC87" i="39" s="1"/>
  <c r="AE7" i="51" a="1"/>
  <c r="AE7" i="51" s="1"/>
  <c r="AD7" i="51" s="1"/>
  <c r="AC7" i="51" s="1"/>
  <c r="AE95" i="52" a="1"/>
  <c r="AE95" i="52" s="1"/>
  <c r="AD95" i="52" s="1"/>
  <c r="AC95" i="52" s="1"/>
  <c r="AE54" i="39" a="1"/>
  <c r="AE54" i="39" s="1"/>
  <c r="AD54" i="39" s="1"/>
  <c r="AC54" i="39" s="1"/>
  <c r="AE124" i="50" a="1"/>
  <c r="AE124" i="50" s="1"/>
  <c r="AD124" i="50" s="1"/>
  <c r="AC124" i="50" s="1"/>
  <c r="AE47" i="36" a="1"/>
  <c r="AE47" i="36" s="1"/>
  <c r="AD47" i="36" s="1"/>
  <c r="AC47" i="36" s="1"/>
  <c r="AE67" i="43" a="1"/>
  <c r="AE67" i="43" s="1"/>
  <c r="AD67" i="43" s="1"/>
  <c r="AC67" i="43" s="1"/>
  <c r="AE48" i="52" a="1"/>
  <c r="AE48" i="52" s="1"/>
  <c r="AD48" i="52" s="1"/>
  <c r="AC48" i="52" s="1"/>
  <c r="AE102" i="57" a="1"/>
  <c r="AE102" i="57" s="1"/>
  <c r="AD102" i="57" s="1"/>
  <c r="AC102" i="57" s="1"/>
  <c r="AE57" i="49" a="1"/>
  <c r="AE57" i="49" s="1"/>
  <c r="AD57" i="49" s="1"/>
  <c r="AC57" i="49" s="1"/>
  <c r="AE55" i="43" a="1"/>
  <c r="AE55" i="43" s="1"/>
  <c r="AD55" i="43" s="1"/>
  <c r="AC55" i="43" s="1"/>
  <c r="AE42" i="40" a="1"/>
  <c r="AE42" i="40" s="1"/>
  <c r="AD42" i="40" s="1"/>
  <c r="AC42" i="40" s="1"/>
  <c r="AE76" i="40" a="1"/>
  <c r="AE76" i="40" s="1"/>
  <c r="AD76" i="40" s="1"/>
  <c r="AC76" i="40" s="1"/>
  <c r="AE112" i="40" a="1"/>
  <c r="AE112" i="40" s="1"/>
  <c r="AD112" i="40" s="1"/>
  <c r="AC112" i="40" s="1"/>
  <c r="AE52" i="41" a="1"/>
  <c r="AE52" i="41" s="1"/>
  <c r="AD52" i="41" s="1"/>
  <c r="AC52" i="41" s="1"/>
  <c r="AE49" i="36" a="1"/>
  <c r="AE49" i="36" s="1"/>
  <c r="AD49" i="36" s="1"/>
  <c r="AC49" i="36" s="1"/>
  <c r="AE24" i="43" a="1"/>
  <c r="AE24" i="43" s="1"/>
  <c r="AD24" i="43" s="1"/>
  <c r="AC24" i="43" s="1"/>
  <c r="AE118" i="39" a="1"/>
  <c r="AE118" i="39" s="1"/>
  <c r="AD118" i="39" s="1"/>
  <c r="AC118" i="39" s="1"/>
  <c r="AE114" i="39" a="1"/>
  <c r="AE114" i="39" s="1"/>
  <c r="AD114" i="39" s="1"/>
  <c r="AC114" i="39" s="1"/>
  <c r="AE73" i="53" a="1"/>
  <c r="AE73" i="53" s="1"/>
  <c r="AD73" i="53" s="1"/>
  <c r="AC73" i="53" s="1"/>
  <c r="AE69" i="28" a="1"/>
  <c r="AE69" i="28" s="1"/>
  <c r="AD69" i="28" s="1"/>
  <c r="AC69" i="28" s="1"/>
  <c r="AE126" i="46" a="1"/>
  <c r="AE126" i="46" s="1"/>
  <c r="AD126" i="46" s="1"/>
  <c r="AE2" i="43" a="1"/>
  <c r="AE2" i="43" s="1"/>
  <c r="AE118" i="49" a="1"/>
  <c r="AE118" i="49" s="1"/>
  <c r="AD118" i="49" s="1"/>
  <c r="AC118" i="49" s="1"/>
  <c r="AE114" i="41" a="1"/>
  <c r="AE114" i="41" s="1"/>
  <c r="AD114" i="41" s="1"/>
  <c r="AC114" i="41" s="1"/>
  <c r="AE95" i="30" a="1"/>
  <c r="AE95" i="30" s="1"/>
  <c r="AD95" i="30" s="1"/>
  <c r="AC95" i="30" s="1"/>
  <c r="AE90" i="30" a="1"/>
  <c r="AE90" i="30" s="1"/>
  <c r="AD90" i="30" s="1"/>
  <c r="AC90" i="30" s="1"/>
  <c r="AE8" i="55" a="1"/>
  <c r="AE8" i="55" s="1"/>
  <c r="AD8" i="55" s="1"/>
  <c r="AC8" i="55" s="1"/>
  <c r="AE52" i="51" a="1"/>
  <c r="AE52" i="51" s="1"/>
  <c r="AD52" i="51" s="1"/>
  <c r="AC52" i="51" s="1"/>
  <c r="AE77" i="50" a="1"/>
  <c r="AE77" i="50" s="1"/>
  <c r="AD77" i="50" s="1"/>
  <c r="AC77" i="50" s="1"/>
  <c r="AE111" i="40" a="1"/>
  <c r="AE111" i="40" s="1"/>
  <c r="AD111" i="40" s="1"/>
  <c r="AC111" i="40" s="1"/>
  <c r="AE23" i="41" a="1"/>
  <c r="AE23" i="41" s="1"/>
  <c r="AD23" i="41" s="1"/>
  <c r="AC23" i="41" s="1"/>
  <c r="AE56" i="43" a="1"/>
  <c r="AE56" i="43" s="1"/>
  <c r="AD56" i="43" s="1"/>
  <c r="AC56" i="43" s="1"/>
  <c r="AE41" i="43" a="1"/>
  <c r="AE41" i="43" s="1"/>
  <c r="AD41" i="43" s="1"/>
  <c r="AC41" i="43" s="1"/>
  <c r="AE31" i="42" a="1"/>
  <c r="AE31" i="42" s="1"/>
  <c r="AD31" i="42" s="1"/>
  <c r="AC31" i="42" s="1"/>
  <c r="AE109" i="40" a="1"/>
  <c r="AE109" i="40" s="1"/>
  <c r="AD109" i="40" s="1"/>
  <c r="AC109" i="40" s="1"/>
  <c r="AE50" i="31" a="1"/>
  <c r="AE50" i="31" s="1"/>
  <c r="AD50" i="31" s="1"/>
  <c r="AC50" i="31" s="1"/>
  <c r="AE47" i="50" a="1"/>
  <c r="AE47" i="50" s="1"/>
  <c r="AD47" i="50" s="1"/>
  <c r="AC47" i="50" s="1"/>
  <c r="AE8" i="43" a="1"/>
  <c r="AE8" i="43" s="1"/>
  <c r="AD8" i="43" s="1"/>
  <c r="AC8" i="43" s="1"/>
  <c r="AE108" i="38" a="1"/>
  <c r="AE108" i="38" s="1"/>
  <c r="AD108" i="38" s="1"/>
  <c r="AC108" i="38" s="1"/>
  <c r="AE40" i="28" a="1"/>
  <c r="AE40" i="28" s="1"/>
  <c r="AD40" i="28" s="1"/>
  <c r="AC40" i="28" s="1"/>
  <c r="AE82" i="35" a="1"/>
  <c r="AE82" i="35" s="1"/>
  <c r="AD82" i="35" s="1"/>
  <c r="AC82" i="35" s="1"/>
  <c r="AE127" i="42" a="1"/>
  <c r="AE127" i="42" s="1"/>
  <c r="AD127" i="42" s="1"/>
  <c r="AC127" i="42" s="1"/>
  <c r="AE13" i="48" a="1"/>
  <c r="AE13" i="48" s="1"/>
  <c r="AD13" i="48" s="1"/>
  <c r="AC13" i="48" s="1"/>
  <c r="AE89" i="39" a="1"/>
  <c r="AE89" i="39" s="1"/>
  <c r="AD89" i="39" s="1"/>
  <c r="AC89" i="39" s="1"/>
  <c r="AE77" i="46" a="1"/>
  <c r="AE77" i="46" s="1"/>
  <c r="AD77" i="46" s="1"/>
  <c r="AE125" i="40" a="1"/>
  <c r="AE125" i="40" s="1"/>
  <c r="AD125" i="40" s="1"/>
  <c r="AC125" i="40" s="1"/>
  <c r="AE74" i="48" a="1"/>
  <c r="AE74" i="48" s="1"/>
  <c r="AD74" i="48" s="1"/>
  <c r="AC74" i="48" s="1"/>
  <c r="AE95" i="42" a="1"/>
  <c r="AE95" i="42" s="1"/>
  <c r="AD95" i="42" s="1"/>
  <c r="AC95" i="42" s="1"/>
  <c r="AE39" i="51" a="1"/>
  <c r="AE39" i="51" s="1"/>
  <c r="AD39" i="51" s="1"/>
  <c r="AC39" i="51" s="1"/>
  <c r="AE33" i="46" a="1"/>
  <c r="AE33" i="46" s="1"/>
  <c r="AD33" i="46" s="1"/>
  <c r="AE78" i="48" a="1"/>
  <c r="AE78" i="48" s="1"/>
  <c r="AD78" i="48" s="1"/>
  <c r="AC78" i="48" s="1"/>
  <c r="AE116" i="41" a="1"/>
  <c r="AE116" i="41" s="1"/>
  <c r="AD116" i="41" s="1"/>
  <c r="AC116" i="41" s="1"/>
  <c r="AE46" i="42" a="1"/>
  <c r="AE46" i="42" s="1"/>
  <c r="AD46" i="42" s="1"/>
  <c r="AC46" i="42" s="1"/>
  <c r="AE7" i="41" a="1"/>
  <c r="AE7" i="41" s="1"/>
  <c r="AD7" i="41" s="1"/>
  <c r="AC7" i="41" s="1"/>
  <c r="AE95" i="50" a="1"/>
  <c r="AE95" i="50" s="1"/>
  <c r="AD95" i="50" s="1"/>
  <c r="AC95" i="50" s="1"/>
  <c r="AE41" i="28" a="1"/>
  <c r="AE41" i="28" s="1"/>
  <c r="AD41" i="28" s="1"/>
  <c r="AC41" i="28" s="1"/>
  <c r="AE26" i="12" a="1"/>
  <c r="AE26" i="12" s="1"/>
  <c r="AD26" i="12" s="1"/>
  <c r="AE55" i="28" a="1"/>
  <c r="AE55" i="28" s="1"/>
  <c r="AD55" i="28" s="1"/>
  <c r="AC55" i="28" s="1"/>
  <c r="AE86" i="43" a="1"/>
  <c r="AE86" i="43" s="1"/>
  <c r="AD86" i="43" s="1"/>
  <c r="AC86" i="43" s="1"/>
  <c r="AE56" i="41" a="1"/>
  <c r="AE56" i="41" s="1"/>
  <c r="AD56" i="41" s="1"/>
  <c r="AC56" i="41" s="1"/>
  <c r="AE55" i="59" a="1"/>
  <c r="AE55" i="59" s="1"/>
  <c r="AD55" i="59" s="1"/>
  <c r="AC55" i="59" s="1"/>
  <c r="AE118" i="28" a="1"/>
  <c r="AE118" i="28" s="1"/>
  <c r="AD118" i="28" s="1"/>
  <c r="AC118" i="28" s="1"/>
  <c r="AE109" i="46" a="1"/>
  <c r="AE109" i="46" s="1"/>
  <c r="AD109" i="46" s="1"/>
  <c r="AE57" i="59" a="1"/>
  <c r="AE57" i="59" s="1"/>
  <c r="AD57" i="59" s="1"/>
  <c r="AC57" i="59" s="1"/>
  <c r="AE100" i="39" a="1"/>
  <c r="AE100" i="39" s="1"/>
  <c r="AD100" i="39" s="1"/>
  <c r="AC100" i="39" s="1"/>
  <c r="AE53" i="51" a="1"/>
  <c r="AE53" i="51" s="1"/>
  <c r="AD53" i="51" s="1"/>
  <c r="AC53" i="51" s="1"/>
  <c r="AE111" i="46" a="1"/>
  <c r="AE111" i="46" s="1"/>
  <c r="AD111" i="46" s="1"/>
  <c r="AE16" i="42" a="1"/>
  <c r="AE16" i="42" s="1"/>
  <c r="AD16" i="42" s="1"/>
  <c r="AC16" i="42" s="1"/>
  <c r="AE69" i="35" a="1"/>
  <c r="AE69" i="35" s="1"/>
  <c r="AD69" i="35" s="1"/>
  <c r="AC69" i="35" s="1"/>
  <c r="AE55" i="45" a="1"/>
  <c r="AE55" i="45" s="1"/>
  <c r="AD55" i="45" s="1"/>
  <c r="AC55" i="45" s="1"/>
  <c r="AE71" i="43" a="1"/>
  <c r="AE71" i="43" s="1"/>
  <c r="AD71" i="43" s="1"/>
  <c r="AC71" i="43" s="1"/>
  <c r="AE33" i="50" a="1"/>
  <c r="AE33" i="50" s="1"/>
  <c r="AD33" i="50" s="1"/>
  <c r="AC33" i="50" s="1"/>
  <c r="AE88" i="41" a="1"/>
  <c r="AE88" i="41" s="1"/>
  <c r="AD88" i="41" s="1"/>
  <c r="AC88" i="41" s="1"/>
  <c r="AE54" i="43" a="1"/>
  <c r="AE54" i="43" s="1"/>
  <c r="AD54" i="43" s="1"/>
  <c r="AC54" i="43" s="1"/>
  <c r="AE92" i="50" a="1"/>
  <c r="AE92" i="50" s="1"/>
  <c r="AD92" i="50" s="1"/>
  <c r="AC92" i="50" s="1"/>
  <c r="AE23" i="43" a="1"/>
  <c r="AE23" i="43" s="1"/>
  <c r="AD23" i="43" s="1"/>
  <c r="AC23" i="43" s="1"/>
  <c r="AE125" i="30" a="1"/>
  <c r="AE125" i="30" s="1"/>
  <c r="AD125" i="30" s="1"/>
  <c r="AC125" i="30" s="1"/>
  <c r="AE29" i="38" a="1"/>
  <c r="AE29" i="38" s="1"/>
  <c r="AD29" i="38" s="1"/>
  <c r="AC29" i="38" s="1"/>
  <c r="AE39" i="31" a="1"/>
  <c r="AE39" i="31" s="1"/>
  <c r="AD39" i="31" s="1"/>
  <c r="AC39" i="31" s="1"/>
  <c r="AE89" i="51" a="1"/>
  <c r="AE89" i="51" s="1"/>
  <c r="AD89" i="51" s="1"/>
  <c r="AC89" i="51" s="1"/>
  <c r="AE40" i="57" a="1"/>
  <c r="AE40" i="57" s="1"/>
  <c r="AD40" i="57" s="1"/>
  <c r="AC40" i="57" s="1"/>
  <c r="AE62" i="38" a="1"/>
  <c r="AE62" i="38" s="1"/>
  <c r="AD62" i="38" s="1"/>
  <c r="AC62" i="38" s="1"/>
  <c r="AE106" i="48" a="1"/>
  <c r="AE106" i="48" s="1"/>
  <c r="AD106" i="48" s="1"/>
  <c r="AC106" i="48" s="1"/>
  <c r="AE114" i="28" a="1"/>
  <c r="AE114" i="28" s="1"/>
  <c r="AD114" i="28" s="1"/>
  <c r="AC114" i="28" s="1"/>
  <c r="AE98" i="45" a="1"/>
  <c r="AE98" i="45" s="1"/>
  <c r="AD98" i="45" s="1"/>
  <c r="AC98" i="45" s="1"/>
  <c r="AE104" i="45" a="1"/>
  <c r="AE104" i="45" s="1"/>
  <c r="AD104" i="45" s="1"/>
  <c r="AC104" i="45" s="1"/>
  <c r="AE111" i="30" a="1"/>
  <c r="AE111" i="30" s="1"/>
  <c r="AD111" i="30" s="1"/>
  <c r="AC111" i="30" s="1"/>
  <c r="AE113" i="40" a="1"/>
  <c r="AE113" i="40" s="1"/>
  <c r="AD113" i="40" s="1"/>
  <c r="AC113" i="40" s="1"/>
  <c r="AE113" i="58" a="1"/>
  <c r="AE113" i="58" s="1"/>
  <c r="AD113" i="58" s="1"/>
  <c r="AC113" i="58" s="1"/>
  <c r="AE73" i="31" a="1"/>
  <c r="AE73" i="31" s="1"/>
  <c r="AD73" i="31" s="1"/>
  <c r="AC73" i="31" s="1"/>
  <c r="AE124" i="30" a="1"/>
  <c r="AE124" i="30" s="1"/>
  <c r="AD124" i="30" s="1"/>
  <c r="AC124" i="30" s="1"/>
  <c r="AE108" i="42" a="1"/>
  <c r="AE108" i="42" s="1"/>
  <c r="AD108" i="42" s="1"/>
  <c r="AC108" i="42" s="1"/>
  <c r="AE84" i="51" a="1"/>
  <c r="AE84" i="51" s="1"/>
  <c r="AD84" i="51" s="1"/>
  <c r="AC84" i="51" s="1"/>
  <c r="AE45" i="42" a="1"/>
  <c r="AE45" i="42" s="1"/>
  <c r="AD45" i="42" s="1"/>
  <c r="AC45" i="42" s="1"/>
  <c r="AE69" i="41" a="1"/>
  <c r="AE69" i="41" s="1"/>
  <c r="AD69" i="41" s="1"/>
  <c r="AC69" i="41" s="1"/>
  <c r="AE117" i="45" a="1"/>
  <c r="AE117" i="45" s="1"/>
  <c r="AD117" i="45" s="1"/>
  <c r="AC117" i="45" s="1"/>
  <c r="AE70" i="51" a="1"/>
  <c r="AE70" i="51" s="1"/>
  <c r="AD70" i="51" s="1"/>
  <c r="AC70" i="51" s="1"/>
  <c r="AE6" i="51" a="1"/>
  <c r="AE6" i="51" s="1"/>
  <c r="AD6" i="51" s="1"/>
  <c r="AC6" i="51" s="1"/>
  <c r="AE70" i="31" a="1"/>
  <c r="AE70" i="31" s="1"/>
  <c r="AD70" i="31" s="1"/>
  <c r="AC70" i="31" s="1"/>
  <c r="AE59" i="30" a="1"/>
  <c r="AE59" i="30" s="1"/>
  <c r="AD59" i="30" s="1"/>
  <c r="AC59" i="30" s="1"/>
  <c r="AE59" i="50" a="1"/>
  <c r="AE59" i="50" s="1"/>
  <c r="AD59" i="50" s="1"/>
  <c r="AC59" i="50" s="1"/>
  <c r="AE51" i="28" a="1"/>
  <c r="AE51" i="28" s="1"/>
  <c r="AD51" i="28" s="1"/>
  <c r="AC51" i="28" s="1"/>
  <c r="AE115" i="41" a="1"/>
  <c r="AE115" i="41" s="1"/>
  <c r="AD115" i="41" s="1"/>
  <c r="AC115" i="41" s="1"/>
  <c r="AE51" i="43" a="1"/>
  <c r="AE51" i="43" s="1"/>
  <c r="AD51" i="43" s="1"/>
  <c r="AC51" i="43" s="1"/>
  <c r="AE115" i="47" a="1"/>
  <c r="AE115" i="47" s="1"/>
  <c r="AD115" i="47" s="1"/>
  <c r="AC115" i="47" s="1"/>
  <c r="AE115" i="43" a="1"/>
  <c r="AE115" i="43" s="1"/>
  <c r="AD115" i="43" s="1"/>
  <c r="AC115" i="43" s="1"/>
  <c r="AE107" i="38" a="1"/>
  <c r="AE107" i="38" s="1"/>
  <c r="AD107" i="38" s="1"/>
  <c r="AC107" i="38" s="1"/>
  <c r="AE43" i="38" a="1"/>
  <c r="AE43" i="38" s="1"/>
  <c r="AD43" i="38" s="1"/>
  <c r="AC43" i="38" s="1"/>
  <c r="AE107" i="56" a="1"/>
  <c r="AE107" i="56" s="1"/>
  <c r="AD107" i="56" s="1"/>
  <c r="AC107" i="56" s="1"/>
  <c r="AE35" i="43" a="1"/>
  <c r="AE35" i="43" s="1"/>
  <c r="AD35" i="43" s="1"/>
  <c r="AC35" i="43" s="1"/>
  <c r="AE27" i="48" a="1"/>
  <c r="AE27" i="48" s="1"/>
  <c r="AD27" i="48" s="1"/>
  <c r="AC27" i="48" s="1"/>
  <c r="AE91" i="40" a="1"/>
  <c r="AE91" i="40" s="1"/>
  <c r="AD91" i="40" s="1"/>
  <c r="AC91" i="40" s="1"/>
  <c r="AE91" i="46" a="1"/>
  <c r="AE91" i="46" s="1"/>
  <c r="AD91" i="46" s="1"/>
  <c r="AE83" i="33" a="1"/>
  <c r="AE83" i="33" s="1"/>
  <c r="AD83" i="33" s="1"/>
  <c r="AC83" i="33" s="1"/>
  <c r="AE83" i="49" a="1"/>
  <c r="AE83" i="49" s="1"/>
  <c r="AD83" i="49" s="1"/>
  <c r="AC83" i="49" s="1"/>
  <c r="AE83" i="41" a="1"/>
  <c r="AE83" i="41" s="1"/>
  <c r="AD83" i="41" s="1"/>
  <c r="AC83" i="41" s="1"/>
  <c r="AE83" i="37" a="1"/>
  <c r="AE83" i="37" s="1"/>
  <c r="AD83" i="37" s="1"/>
  <c r="AC83" i="37" s="1"/>
  <c r="AP97" i="12"/>
  <c r="AP127" i="12"/>
  <c r="AV36" i="28"/>
  <c r="AV90" i="28"/>
  <c r="AP127" i="28"/>
  <c r="AS127" i="28" s="1"/>
  <c r="AF127" i="28" s="1"/>
  <c r="AP103" i="28"/>
  <c r="AS103" i="28" s="1"/>
  <c r="AF103" i="28" s="1"/>
  <c r="AP71" i="28"/>
  <c r="AS71" i="28" s="1"/>
  <c r="AF71" i="28" s="1"/>
  <c r="AP97" i="28"/>
  <c r="AS97" i="28" s="1"/>
  <c r="AF97" i="28" s="1"/>
  <c r="AP99" i="28"/>
  <c r="AS99" i="28" s="1"/>
  <c r="AF99" i="28" s="1"/>
  <c r="AV96" i="30"/>
  <c r="AV95" i="30"/>
  <c r="AV91" i="30"/>
  <c r="AP83" i="30"/>
  <c r="AS83" i="30" s="1"/>
  <c r="AF83" i="30" s="1"/>
  <c r="AP118" i="30"/>
  <c r="AS118" i="30" s="1"/>
  <c r="AF118" i="30" s="1"/>
  <c r="AP121" i="30"/>
  <c r="AS121" i="30" s="1"/>
  <c r="AF121" i="30" s="1"/>
  <c r="AP124" i="30"/>
  <c r="AP76" i="31"/>
  <c r="AS76" i="31" s="1"/>
  <c r="AF76" i="31" s="1"/>
  <c r="AD76" i="31" s="1"/>
  <c r="AC76" i="31" s="1"/>
  <c r="AP78" i="31"/>
  <c r="AS78" i="31" s="1"/>
  <c r="AF78" i="31" s="1"/>
  <c r="AD78" i="31" s="1"/>
  <c r="AC78" i="31" s="1"/>
  <c r="AP121" i="31"/>
  <c r="AP90" i="31"/>
  <c r="AS90" i="31" s="1"/>
  <c r="AF90" i="31" s="1"/>
  <c r="AV74" i="32"/>
  <c r="AV86" i="32"/>
  <c r="AP88" i="32"/>
  <c r="AP76" i="32"/>
  <c r="AP129" i="32"/>
  <c r="AP95" i="32"/>
  <c r="AV3" i="34"/>
  <c r="AV79" i="35"/>
  <c r="AV26" i="35"/>
  <c r="AV61" i="37"/>
  <c r="AV102" i="37"/>
  <c r="AV95" i="37"/>
  <c r="AV53" i="39"/>
  <c r="AV31" i="41"/>
  <c r="AV23" i="41"/>
  <c r="AV62" i="41"/>
  <c r="AV62" i="42"/>
  <c r="AV57" i="42"/>
  <c r="AV106" i="42"/>
  <c r="AV66" i="42"/>
  <c r="AV86" i="42"/>
  <c r="AV109" i="42"/>
  <c r="AV32" i="42"/>
  <c r="AV90" i="42"/>
  <c r="AV102" i="42"/>
  <c r="AV17" i="42"/>
  <c r="AV22" i="42"/>
  <c r="AV39" i="42"/>
  <c r="AV85" i="42"/>
  <c r="AV121" i="42"/>
  <c r="AP84" i="42"/>
  <c r="AS84" i="42" s="1"/>
  <c r="AF84" i="42" s="1"/>
  <c r="AD84" i="42" s="1"/>
  <c r="AC84" i="42" s="1"/>
  <c r="AP93" i="42"/>
  <c r="AV45" i="43"/>
  <c r="AV98" i="43"/>
  <c r="AV112" i="43"/>
  <c r="AV113" i="43"/>
  <c r="AV11" i="43"/>
  <c r="AV18" i="43"/>
  <c r="AV103" i="43"/>
  <c r="AV114" i="43"/>
  <c r="AV93" i="43"/>
  <c r="AV120" i="43"/>
  <c r="AV41" i="43"/>
  <c r="AV88" i="43"/>
  <c r="AP122" i="43"/>
  <c r="AS122" i="43" s="1"/>
  <c r="AF122" i="43" s="1"/>
  <c r="AD122" i="43" s="1"/>
  <c r="AC122" i="43" s="1"/>
  <c r="AP90" i="43"/>
  <c r="AS90" i="43" s="1"/>
  <c r="AF90" i="43" s="1"/>
  <c r="AD90" i="43" s="1"/>
  <c r="AC90" i="43" s="1"/>
  <c r="AP103" i="43"/>
  <c r="AP111" i="43"/>
  <c r="AS111" i="43" s="1"/>
  <c r="AF111" i="43" s="1"/>
  <c r="AD111" i="43" s="1"/>
  <c r="AC111" i="43" s="1"/>
  <c r="AP105" i="43"/>
  <c r="AP72" i="43"/>
  <c r="AP121" i="43"/>
  <c r="AP82" i="43"/>
  <c r="AP127" i="43"/>
  <c r="AS127" i="43" s="1"/>
  <c r="AF127" i="43" s="1"/>
  <c r="AD127" i="43" s="1"/>
  <c r="AC127" i="43" s="1"/>
  <c r="AP88" i="43"/>
  <c r="AP83" i="43"/>
  <c r="AP73" i="43"/>
  <c r="AP114" i="43"/>
  <c r="AV28" i="44"/>
  <c r="AV61" i="45"/>
  <c r="AV71" i="45"/>
  <c r="AV21" i="45"/>
  <c r="AV69" i="45"/>
  <c r="AV8" i="45"/>
  <c r="AV47" i="45"/>
  <c r="AV121" i="45"/>
  <c r="AV78" i="45"/>
  <c r="AV31" i="45"/>
  <c r="AV2" i="45"/>
  <c r="AV70" i="45"/>
  <c r="AV106" i="45"/>
  <c r="AV27" i="45"/>
  <c r="AV48" i="45"/>
  <c r="AV6" i="45"/>
  <c r="AV111" i="45"/>
  <c r="AV90" i="45"/>
  <c r="AV46" i="45"/>
  <c r="AV33" i="45"/>
  <c r="AP121" i="45"/>
  <c r="AP113" i="45"/>
  <c r="AS113" i="45" s="1"/>
  <c r="AF113" i="45" s="1"/>
  <c r="AP107" i="45"/>
  <c r="AS107" i="45" s="1"/>
  <c r="AF107" i="45" s="1"/>
  <c r="AD107" i="45" s="1"/>
  <c r="AC107" i="45" s="1"/>
  <c r="AP87" i="45"/>
  <c r="AP80" i="45"/>
  <c r="AS80" i="45" s="1"/>
  <c r="AF80" i="45" s="1"/>
  <c r="AD80" i="45" s="1"/>
  <c r="AC80" i="45" s="1"/>
  <c r="AP102" i="45"/>
  <c r="AP75" i="45"/>
  <c r="AS75" i="45" s="1"/>
  <c r="AF75" i="45" s="1"/>
  <c r="AP78" i="45"/>
  <c r="AS78" i="45" s="1"/>
  <c r="AF78" i="45" s="1"/>
  <c r="AD78" i="45" s="1"/>
  <c r="AC78" i="45" s="1"/>
  <c r="AP99" i="45"/>
  <c r="AP70" i="45"/>
  <c r="AP69" i="45"/>
  <c r="AP92" i="45"/>
  <c r="AS92" i="45" s="1"/>
  <c r="AF92" i="45" s="1"/>
  <c r="AP95" i="45"/>
  <c r="AS95" i="45" s="1"/>
  <c r="AF95" i="45" s="1"/>
  <c r="AP67" i="45"/>
  <c r="AP100" i="45"/>
  <c r="AP68" i="45"/>
  <c r="AP90" i="45"/>
  <c r="AS90" i="45" s="1"/>
  <c r="AF90" i="45" s="1"/>
  <c r="AP122" i="45"/>
  <c r="AS122" i="45" s="1"/>
  <c r="AF122" i="45" s="1"/>
  <c r="AP109" i="45"/>
  <c r="AS109" i="45" s="1"/>
  <c r="AF109" i="45" s="1"/>
  <c r="AD109" i="45" s="1"/>
  <c r="AC109" i="45" s="1"/>
  <c r="AP88" i="45"/>
  <c r="AP76" i="45"/>
  <c r="AP116" i="45"/>
  <c r="AP129" i="45"/>
  <c r="AS129" i="45" s="1"/>
  <c r="AF129" i="45" s="1"/>
  <c r="AD129" i="45" s="1"/>
  <c r="AC129" i="45" s="1"/>
  <c r="AP127" i="45"/>
  <c r="AS127" i="45" s="1"/>
  <c r="AF127" i="45" s="1"/>
  <c r="AD127" i="45" s="1"/>
  <c r="AC127" i="45" s="1"/>
  <c r="AP83" i="45"/>
  <c r="AP89" i="45"/>
  <c r="AP104" i="45"/>
  <c r="AP115" i="45"/>
  <c r="AP82" i="45"/>
  <c r="AP86" i="45"/>
  <c r="AP74" i="45"/>
  <c r="AS74" i="45" s="1"/>
  <c r="AF74" i="45" s="1"/>
  <c r="AP97" i="45"/>
  <c r="AS97" i="45" s="1"/>
  <c r="AF97" i="45" s="1"/>
  <c r="AD97" i="45" s="1"/>
  <c r="AC97" i="45" s="1"/>
  <c r="AP72" i="45"/>
  <c r="AP79" i="45"/>
  <c r="AS79" i="45" s="1"/>
  <c r="AF79" i="45" s="1"/>
  <c r="AD79" i="45" s="1"/>
  <c r="AC79" i="45" s="1"/>
  <c r="AP119" i="45"/>
  <c r="AP118" i="45"/>
  <c r="AP128" i="45"/>
  <c r="AS128" i="45" s="1"/>
  <c r="AF128" i="45" s="1"/>
  <c r="AD128" i="45" s="1"/>
  <c r="AC128" i="45" s="1"/>
  <c r="AP125" i="45"/>
  <c r="AS125" i="45" s="1"/>
  <c r="AF125" i="45" s="1"/>
  <c r="AV77" i="45"/>
  <c r="AV91" i="45"/>
  <c r="AP98" i="45"/>
  <c r="AP101" i="45"/>
  <c r="AP105" i="45"/>
  <c r="AV118" i="45"/>
  <c r="AV120" i="45"/>
  <c r="AP126" i="45"/>
  <c r="AS126" i="45" s="1"/>
  <c r="AF126" i="45" s="1"/>
  <c r="AP88" i="46"/>
  <c r="AS88" i="46" s="1"/>
  <c r="AF88" i="46" s="1"/>
  <c r="AP100" i="46"/>
  <c r="AS100" i="46" s="1"/>
  <c r="AF100" i="46" s="1"/>
  <c r="AP77" i="46"/>
  <c r="AP121" i="46"/>
  <c r="AS121" i="46" s="1"/>
  <c r="AF121" i="46" s="1"/>
  <c r="AP84" i="46"/>
  <c r="AS84" i="46" s="1"/>
  <c r="AF84" i="46" s="1"/>
  <c r="AP81" i="46"/>
  <c r="AP116" i="46"/>
  <c r="AS116" i="46" s="1"/>
  <c r="AF116" i="46" s="1"/>
  <c r="AP105" i="46"/>
  <c r="AS105" i="46" s="1"/>
  <c r="AF105" i="46" s="1"/>
  <c r="AP89" i="46"/>
  <c r="AS89" i="46" s="1"/>
  <c r="AF89" i="46" s="1"/>
  <c r="AP82" i="46"/>
  <c r="AS82" i="46" s="1"/>
  <c r="AF82" i="46" s="1"/>
  <c r="AP113" i="46"/>
  <c r="AP101" i="46"/>
  <c r="AS101" i="46" s="1"/>
  <c r="AF101" i="46" s="1"/>
  <c r="AP115" i="46"/>
  <c r="AS115" i="46" s="1"/>
  <c r="AF115" i="46" s="1"/>
  <c r="AP68" i="46"/>
  <c r="AS68" i="46" s="1"/>
  <c r="AF68" i="46" s="1"/>
  <c r="AP90" i="46"/>
  <c r="AP69" i="46"/>
  <c r="AS69" i="46" s="1"/>
  <c r="AF69" i="46" s="1"/>
  <c r="AP125" i="46"/>
  <c r="AV5" i="47"/>
  <c r="AV101" i="47"/>
  <c r="AV11" i="47"/>
  <c r="AV74" i="47"/>
  <c r="AV44" i="47"/>
  <c r="AV88" i="47"/>
  <c r="AV82" i="47"/>
  <c r="AV95" i="47"/>
  <c r="AV39" i="47"/>
  <c r="AP117" i="47"/>
  <c r="AP124" i="47"/>
  <c r="AS124" i="47" s="1"/>
  <c r="AF124" i="47" s="1"/>
  <c r="AP88" i="47"/>
  <c r="AP103" i="47"/>
  <c r="AP126" i="47"/>
  <c r="AS126" i="47" s="1"/>
  <c r="AF126" i="47" s="1"/>
  <c r="AP72" i="47"/>
  <c r="AP74" i="47"/>
  <c r="AS74" i="47" s="1"/>
  <c r="AF74" i="47" s="1"/>
  <c r="AD74" i="47" s="1"/>
  <c r="AC74" i="47" s="1"/>
  <c r="AP114" i="47"/>
  <c r="AP129" i="47"/>
  <c r="AS129" i="47" s="1"/>
  <c r="AF129" i="47" s="1"/>
  <c r="AP94" i="47"/>
  <c r="AP68" i="47"/>
  <c r="AP85" i="47"/>
  <c r="AP76" i="47"/>
  <c r="AS76" i="47" s="1"/>
  <c r="AF76" i="47" s="1"/>
  <c r="AP73" i="47"/>
  <c r="AP128" i="47"/>
  <c r="AS128" i="47" s="1"/>
  <c r="AF128" i="47" s="1"/>
  <c r="AD128" i="47" s="1"/>
  <c r="AC128" i="47" s="1"/>
  <c r="AP93" i="47"/>
  <c r="AS93" i="47" s="1"/>
  <c r="AF93" i="47" s="1"/>
  <c r="AV104" i="48"/>
  <c r="AV62" i="48"/>
  <c r="AV112" i="48"/>
  <c r="AP89" i="48"/>
  <c r="AS89" i="48" s="1"/>
  <c r="AF89" i="48" s="1"/>
  <c r="AP70" i="48"/>
  <c r="AP81" i="48"/>
  <c r="AP106" i="48"/>
  <c r="AP85" i="48"/>
  <c r="AS85" i="48" s="1"/>
  <c r="AF85" i="48" s="1"/>
  <c r="AP75" i="48"/>
  <c r="AP83" i="48"/>
  <c r="AS83" i="48" s="1"/>
  <c r="AF83" i="48" s="1"/>
  <c r="AP91" i="48"/>
  <c r="AP118" i="48"/>
  <c r="AS118" i="48" s="1"/>
  <c r="AF118" i="48" s="1"/>
  <c r="AP90" i="48"/>
  <c r="AP104" i="48"/>
  <c r="AP115" i="48"/>
  <c r="AS115" i="48" s="1"/>
  <c r="AF115" i="48" s="1"/>
  <c r="AP113" i="48"/>
  <c r="AP123" i="48"/>
  <c r="AP100" i="48"/>
  <c r="AS100" i="48" s="1"/>
  <c r="AF100" i="48" s="1"/>
  <c r="AD100" i="48" s="1"/>
  <c r="AC100" i="48" s="1"/>
  <c r="AP126" i="48"/>
  <c r="AP108" i="48"/>
  <c r="AP119" i="48"/>
  <c r="AS119" i="48" s="1"/>
  <c r="AF119" i="48" s="1"/>
  <c r="AD119" i="48" s="1"/>
  <c r="AC119" i="48" s="1"/>
  <c r="AP71" i="48"/>
  <c r="AS71" i="48" s="1"/>
  <c r="AF71" i="48" s="1"/>
  <c r="AP67" i="48"/>
  <c r="AP73" i="48"/>
  <c r="AP127" i="48"/>
  <c r="AP80" i="48"/>
  <c r="AP102" i="48"/>
  <c r="AP107" i="48"/>
  <c r="AP125" i="48"/>
  <c r="AV83" i="49"/>
  <c r="AV19" i="49"/>
  <c r="AV5" i="49"/>
  <c r="AV122" i="49"/>
  <c r="AV13" i="49"/>
  <c r="AV109" i="49"/>
  <c r="AV32" i="49"/>
  <c r="AV47" i="49"/>
  <c r="AV125" i="49"/>
  <c r="AV29" i="49"/>
  <c r="AV126" i="49"/>
  <c r="AV10" i="49"/>
  <c r="AV99" i="49"/>
  <c r="AV45" i="49"/>
  <c r="AV9" i="49"/>
  <c r="AV63" i="49"/>
  <c r="AV54" i="49"/>
  <c r="AV94" i="49"/>
  <c r="AV34" i="49"/>
  <c r="AV60" i="49"/>
  <c r="AV91" i="49"/>
  <c r="AV41" i="49"/>
  <c r="AP107" i="49"/>
  <c r="AS107" i="49" s="1"/>
  <c r="AF107" i="49" s="1"/>
  <c r="AD107" i="49" s="1"/>
  <c r="AC107" i="49" s="1"/>
  <c r="AP89" i="49"/>
  <c r="AP66" i="49"/>
  <c r="AP71" i="49"/>
  <c r="AP97" i="49"/>
  <c r="AP116" i="49"/>
  <c r="AP78" i="49"/>
  <c r="AS78" i="49" s="1"/>
  <c r="AF78" i="49" s="1"/>
  <c r="AP118" i="49"/>
  <c r="AP95" i="49"/>
  <c r="AS95" i="49" s="1"/>
  <c r="AF95" i="49" s="1"/>
  <c r="AD95" i="49" s="1"/>
  <c r="AC95" i="49" s="1"/>
  <c r="AP67" i="49"/>
  <c r="AP73" i="49"/>
  <c r="AP127" i="49"/>
  <c r="AP77" i="49"/>
  <c r="AS77" i="49" s="1"/>
  <c r="AF77" i="49" s="1"/>
  <c r="AP93" i="49"/>
  <c r="AS93" i="49" s="1"/>
  <c r="AF93" i="49" s="1"/>
  <c r="AD93" i="49" s="1"/>
  <c r="AC93" i="49" s="1"/>
  <c r="AP69" i="49"/>
  <c r="AP96" i="49"/>
  <c r="AS96" i="49" s="1"/>
  <c r="AF96" i="49" s="1"/>
  <c r="AP114" i="49"/>
  <c r="AP72" i="49"/>
  <c r="AP99" i="49"/>
  <c r="AP82" i="49"/>
  <c r="AP115" i="49"/>
  <c r="AP113" i="49"/>
  <c r="AP128" i="49"/>
  <c r="AS128" i="49" s="1"/>
  <c r="AF128" i="49" s="1"/>
  <c r="AP68" i="49"/>
  <c r="AP102" i="49"/>
  <c r="AP119" i="49"/>
  <c r="AP120" i="49"/>
  <c r="AP87" i="49"/>
  <c r="AP75" i="49"/>
  <c r="AS75" i="49" s="1"/>
  <c r="AF75" i="49" s="1"/>
  <c r="AD75" i="49" s="1"/>
  <c r="AC75" i="49" s="1"/>
  <c r="AP122" i="49"/>
  <c r="AP125" i="49"/>
  <c r="AS125" i="49" s="1"/>
  <c r="AF125" i="49" s="1"/>
  <c r="AD125" i="49" s="1"/>
  <c r="AC125" i="49" s="1"/>
  <c r="AP83" i="49"/>
  <c r="AP108" i="49"/>
  <c r="AS108" i="49" s="1"/>
  <c r="AF108" i="49" s="1"/>
  <c r="AP101" i="49"/>
  <c r="AP109" i="49"/>
  <c r="AS109" i="49" s="1"/>
  <c r="AF109" i="49" s="1"/>
  <c r="AD109" i="49" s="1"/>
  <c r="AC109" i="49" s="1"/>
  <c r="AP74" i="49"/>
  <c r="AP117" i="49"/>
  <c r="AV9" i="51"/>
  <c r="AP124" i="50"/>
  <c r="AP86" i="50"/>
  <c r="AS86" i="50" s="1"/>
  <c r="AF86" i="50" s="1"/>
  <c r="AP85" i="50"/>
  <c r="AS85" i="50" s="1"/>
  <c r="AF85" i="50" s="1"/>
  <c r="AP90" i="50"/>
  <c r="AP123" i="50"/>
  <c r="AE117" i="49" a="1"/>
  <c r="AE117" i="49" s="1"/>
  <c r="AD117" i="49" s="1"/>
  <c r="AC117" i="49" s="1"/>
  <c r="AV65" i="28"/>
  <c r="AP108" i="28"/>
  <c r="AS108" i="28" s="1"/>
  <c r="AF108" i="28" s="1"/>
  <c r="AP98" i="30"/>
  <c r="AS98" i="30" s="1"/>
  <c r="AF98" i="30" s="1"/>
  <c r="AP99" i="31"/>
  <c r="AP128" i="32"/>
  <c r="AV42" i="36"/>
  <c r="AP116" i="38"/>
  <c r="AS116" i="38" s="1"/>
  <c r="AF116" i="38" s="1"/>
  <c r="AD116" i="38" s="1"/>
  <c r="AC116" i="38" s="1"/>
  <c r="AP119" i="39"/>
  <c r="AP89" i="42"/>
  <c r="AS89" i="42" s="1"/>
  <c r="AF89" i="42" s="1"/>
  <c r="AP96" i="43"/>
  <c r="AS96" i="43" s="1"/>
  <c r="AF96" i="43" s="1"/>
  <c r="AP87" i="47"/>
  <c r="AP86" i="48"/>
  <c r="AP109" i="59"/>
  <c r="AS109" i="59" s="1"/>
  <c r="AF109" i="59" s="1"/>
  <c r="AD109" i="59" s="1"/>
  <c r="AC109" i="59" s="1"/>
  <c r="D119" i="48"/>
  <c r="AE68" i="53" a="1"/>
  <c r="AE68" i="53" s="1"/>
  <c r="AD68" i="53" s="1"/>
  <c r="AC68" i="53" s="1"/>
  <c r="AE72" i="53" a="1"/>
  <c r="AE72" i="53" s="1"/>
  <c r="AD72" i="53" s="1"/>
  <c r="AC72" i="53" s="1"/>
  <c r="AE72" i="31" a="1"/>
  <c r="AE72" i="31" s="1"/>
  <c r="AD72" i="31" s="1"/>
  <c r="AC72" i="31" s="1"/>
  <c r="AE72" i="41" a="1"/>
  <c r="AE72" i="41" s="1"/>
  <c r="AD72" i="41" s="1"/>
  <c r="AC72" i="41" s="1"/>
  <c r="AE72" i="39" a="1"/>
  <c r="AE72" i="39" s="1"/>
  <c r="AD72" i="39" s="1"/>
  <c r="AC72" i="39" s="1"/>
  <c r="AE61" i="40" a="1"/>
  <c r="AE61" i="40" s="1"/>
  <c r="AD61" i="40" s="1"/>
  <c r="AC61" i="40" s="1"/>
  <c r="AE45" i="40" a="1"/>
  <c r="AE45" i="40" s="1"/>
  <c r="AD45" i="40" s="1"/>
  <c r="AC45" i="40" s="1"/>
  <c r="AE37" i="41" a="1"/>
  <c r="AE37" i="41" s="1"/>
  <c r="AD37" i="41" s="1"/>
  <c r="AC37" i="41" s="1"/>
  <c r="AE93" i="40" a="1"/>
  <c r="AE93" i="40" s="1"/>
  <c r="AD93" i="40" s="1"/>
  <c r="AC93" i="40" s="1"/>
  <c r="AE21" i="47" a="1"/>
  <c r="AE21" i="47" s="1"/>
  <c r="AD21" i="47" s="1"/>
  <c r="AC21" i="47" s="1"/>
  <c r="AP116" i="41"/>
  <c r="AP127" i="46"/>
  <c r="AP67" i="46"/>
  <c r="AS67" i="46" s="1"/>
  <c r="AF67" i="46" s="1"/>
  <c r="AV71" i="49"/>
  <c r="AV28" i="49"/>
  <c r="AP91" i="49"/>
  <c r="AS91" i="49" s="1"/>
  <c r="AF91" i="49" s="1"/>
  <c r="AD91" i="49" s="1"/>
  <c r="AC91" i="49" s="1"/>
  <c r="AP72" i="50"/>
  <c r="AS72" i="50" s="1"/>
  <c r="AF72" i="50" s="1"/>
  <c r="AP127" i="50"/>
  <c r="AP82" i="50"/>
  <c r="AS82" i="50" s="1"/>
  <c r="AF82" i="50" s="1"/>
  <c r="AP68" i="50"/>
  <c r="AS68" i="50" s="1"/>
  <c r="AF68" i="50" s="1"/>
  <c r="AP96" i="50"/>
  <c r="AP73" i="51"/>
  <c r="AP75" i="51"/>
  <c r="AS75" i="51" s="1"/>
  <c r="AF75" i="51" s="1"/>
  <c r="AV30" i="52"/>
  <c r="AP109" i="52"/>
  <c r="AP123" i="52"/>
  <c r="AP129" i="53"/>
  <c r="AS129" i="53" s="1"/>
  <c r="AF129" i="53" s="1"/>
  <c r="AP83" i="53"/>
  <c r="AP72" i="53"/>
  <c r="AP88" i="53"/>
  <c r="AP127" i="53"/>
  <c r="AS127" i="53" s="1"/>
  <c r="AF127" i="53" s="1"/>
  <c r="AD127" i="53" s="1"/>
  <c r="AC127" i="53" s="1"/>
  <c r="AP72" i="54"/>
  <c r="AS72" i="54" s="1"/>
  <c r="AF72" i="54" s="1"/>
  <c r="AP92" i="54"/>
  <c r="AP96" i="54"/>
  <c r="AP118" i="54"/>
  <c r="AS118" i="54" s="1"/>
  <c r="AF118" i="54" s="1"/>
  <c r="AP122" i="54"/>
  <c r="AV74" i="55"/>
  <c r="AV9" i="55"/>
  <c r="AV111" i="55"/>
  <c r="AV55" i="55"/>
  <c r="AP120" i="55"/>
  <c r="AP128" i="55"/>
  <c r="AP69" i="55"/>
  <c r="AP80" i="55"/>
  <c r="AV91" i="55"/>
  <c r="AP97" i="57"/>
  <c r="AS97" i="57" s="1"/>
  <c r="AF97" i="57" s="1"/>
  <c r="AV114" i="58"/>
  <c r="AV33" i="58"/>
  <c r="AP100" i="58"/>
  <c r="AS100" i="58" s="1"/>
  <c r="AF100" i="58" s="1"/>
  <c r="AP125" i="58"/>
  <c r="AP122" i="58"/>
  <c r="AP77" i="58"/>
  <c r="AP121" i="58"/>
  <c r="AP83" i="32"/>
  <c r="AS83" i="32" s="1"/>
  <c r="AF83" i="32" s="1"/>
  <c r="AP89" i="30"/>
  <c r="AS89" i="30" s="1"/>
  <c r="AF89" i="30" s="1"/>
  <c r="AD89" i="30" s="1"/>
  <c r="AC89" i="30" s="1"/>
  <c r="AV41" i="30"/>
  <c r="AE107" i="12" a="1"/>
  <c r="AE107" i="12" s="1"/>
  <c r="AD107" i="12" s="1"/>
  <c r="AC107" i="12" s="1"/>
  <c r="AE84" i="43" a="1"/>
  <c r="AE84" i="43" s="1"/>
  <c r="AD84" i="43" s="1"/>
  <c r="AC84" i="43" s="1"/>
  <c r="AE41" i="47" a="1"/>
  <c r="AE41" i="47" s="1"/>
  <c r="AD41" i="47" s="1"/>
  <c r="AC41" i="47" s="1"/>
  <c r="AE48" i="42" a="1"/>
  <c r="AE48" i="42" s="1"/>
  <c r="AD48" i="42" s="1"/>
  <c r="AC48" i="42" s="1"/>
  <c r="AE76" i="38" a="1"/>
  <c r="AE76" i="38" s="1"/>
  <c r="AD76" i="38" s="1"/>
  <c r="AC76" i="38" s="1"/>
  <c r="AE56" i="39" a="1"/>
  <c r="AE56" i="39" s="1"/>
  <c r="AD56" i="39" s="1"/>
  <c r="AC56" i="39" s="1"/>
  <c r="AE15" i="48" a="1"/>
  <c r="AE15" i="48" s="1"/>
  <c r="AD15" i="48" s="1"/>
  <c r="AC15" i="48" s="1"/>
  <c r="AE75" i="32" a="1"/>
  <c r="AE75" i="32" s="1"/>
  <c r="AD75" i="32" s="1"/>
  <c r="AC75" i="32" s="1"/>
  <c r="AE112" i="42" a="1"/>
  <c r="AE112" i="42" s="1"/>
  <c r="AD112" i="42" s="1"/>
  <c r="AC112" i="42" s="1"/>
  <c r="AE12" i="42" a="1"/>
  <c r="AE12" i="42" s="1"/>
  <c r="AD12" i="42" s="1"/>
  <c r="AC12" i="42" s="1"/>
  <c r="AE38" i="41" a="1"/>
  <c r="AE38" i="41" s="1"/>
  <c r="AD38" i="41" s="1"/>
  <c r="AC38" i="41" s="1"/>
  <c r="AE111" i="34" a="1"/>
  <c r="AE111" i="34" s="1"/>
  <c r="AD111" i="34" s="1"/>
  <c r="AC111" i="34" s="1"/>
  <c r="AE18" i="51" a="1"/>
  <c r="AE18" i="51" s="1"/>
  <c r="AD18" i="51" s="1"/>
  <c r="AC18" i="51" s="1"/>
  <c r="AE40" i="31" a="1"/>
  <c r="AE40" i="31" s="1"/>
  <c r="AD40" i="31" s="1"/>
  <c r="AC40" i="31" s="1"/>
  <c r="AV16" i="32"/>
  <c r="AV115" i="30"/>
  <c r="AP78" i="30"/>
  <c r="AV66" i="30"/>
  <c r="AE19" i="33" a="1"/>
  <c r="AE19" i="33" s="1"/>
  <c r="AD19" i="33" s="1"/>
  <c r="AC19" i="33" s="1"/>
  <c r="AE27" i="40" a="1"/>
  <c r="AE27" i="40" s="1"/>
  <c r="AD27" i="40" s="1"/>
  <c r="AC27" i="40" s="1"/>
  <c r="AE43" i="46" a="1"/>
  <c r="AE43" i="46" s="1"/>
  <c r="AD43" i="46" s="1"/>
  <c r="AE123" i="38" a="1"/>
  <c r="AE123" i="38" s="1"/>
  <c r="AD123" i="38" s="1"/>
  <c r="AC123" i="38" s="1"/>
  <c r="AE70" i="43" a="1"/>
  <c r="AE70" i="43" s="1"/>
  <c r="AD70" i="43" s="1"/>
  <c r="AC70" i="43" s="1"/>
  <c r="AE72" i="45" a="1"/>
  <c r="AE72" i="45" s="1"/>
  <c r="AD72" i="45" s="1"/>
  <c r="AC72" i="45" s="1"/>
  <c r="AE112" i="12" a="1"/>
  <c r="AE112" i="12" s="1"/>
  <c r="AD112" i="12" s="1"/>
  <c r="AC112" i="12" s="1"/>
  <c r="AE26" i="50" a="1"/>
  <c r="AE26" i="50" s="1"/>
  <c r="AD26" i="50" s="1"/>
  <c r="AC26" i="50" s="1"/>
  <c r="AE24" i="37" a="1"/>
  <c r="AE24" i="37" s="1"/>
  <c r="AD24" i="37" s="1"/>
  <c r="AC24" i="37" s="1"/>
  <c r="AE23" i="45" a="1"/>
  <c r="AE23" i="45" s="1"/>
  <c r="AD23" i="45" s="1"/>
  <c r="AC23" i="45" s="1"/>
  <c r="AE106" i="50" a="1"/>
  <c r="AE106" i="50" s="1"/>
  <c r="AD106" i="50" s="1"/>
  <c r="AC106" i="50" s="1"/>
  <c r="AE72" i="33" a="1"/>
  <c r="AE72" i="33" s="1"/>
  <c r="AD72" i="33" s="1"/>
  <c r="AC72" i="33" s="1"/>
  <c r="AE4" i="35" a="1"/>
  <c r="AE4" i="35" s="1"/>
  <c r="AD4" i="35" s="1"/>
  <c r="AC4" i="35" s="1"/>
  <c r="AE38" i="53" a="1"/>
  <c r="AE38" i="53" s="1"/>
  <c r="AD38" i="53" s="1"/>
  <c r="AC38" i="53" s="1"/>
  <c r="AE41" i="49" a="1"/>
  <c r="AE41" i="49" s="1"/>
  <c r="AD41" i="49" s="1"/>
  <c r="AC41" i="49" s="1"/>
  <c r="AE89" i="55" a="1"/>
  <c r="AE89" i="55" s="1"/>
  <c r="AD89" i="55" s="1"/>
  <c r="AC89" i="55" s="1"/>
  <c r="AE10" i="42" a="1"/>
  <c r="AE10" i="42" s="1"/>
  <c r="AD10" i="42" s="1"/>
  <c r="AC10" i="42" s="1"/>
  <c r="AE25" i="43" a="1"/>
  <c r="AE25" i="43" s="1"/>
  <c r="AD25" i="43" s="1"/>
  <c r="AC25" i="43" s="1"/>
  <c r="AE22" i="43" a="1"/>
  <c r="AE22" i="43" s="1"/>
  <c r="AD22" i="43" s="1"/>
  <c r="AC22" i="43" s="1"/>
  <c r="AE40" i="41" a="1"/>
  <c r="AE40" i="41" s="1"/>
  <c r="AD40" i="41" s="1"/>
  <c r="AC40" i="41" s="1"/>
  <c r="AE87" i="41" a="1"/>
  <c r="AE87" i="41" s="1"/>
  <c r="AD87" i="41" s="1"/>
  <c r="AC87" i="41" s="1"/>
  <c r="AE44" i="52" a="1"/>
  <c r="AE44" i="52" s="1"/>
  <c r="AD44" i="52" s="1"/>
  <c r="AC44" i="52" s="1"/>
  <c r="AE80" i="54" a="1"/>
  <c r="AE80" i="54" s="1"/>
  <c r="AD80" i="54" s="1"/>
  <c r="AC80" i="54" s="1"/>
  <c r="AE34" i="47" a="1"/>
  <c r="AE34" i="47" s="1"/>
  <c r="AD34" i="47" s="1"/>
  <c r="AC34" i="47" s="1"/>
  <c r="AE36" i="47" a="1"/>
  <c r="AE36" i="47" s="1"/>
  <c r="AD36" i="47" s="1"/>
  <c r="AC36" i="47" s="1"/>
  <c r="AE58" i="40" a="1"/>
  <c r="AE58" i="40" s="1"/>
  <c r="AD58" i="40" s="1"/>
  <c r="AC58" i="40" s="1"/>
  <c r="AE44" i="38" a="1"/>
  <c r="AE44" i="38" s="1"/>
  <c r="AD44" i="38" s="1"/>
  <c r="AC44" i="38" s="1"/>
  <c r="AE96" i="30" a="1"/>
  <c r="AE96" i="30" s="1"/>
  <c r="AD96" i="30" s="1"/>
  <c r="AC96" i="30" s="1"/>
  <c r="AE15" i="36" a="1"/>
  <c r="AE15" i="36" s="1"/>
  <c r="AD15" i="36" s="1"/>
  <c r="AC15" i="36" s="1"/>
  <c r="AE103" i="37" a="1"/>
  <c r="AE103" i="37" s="1"/>
  <c r="AD103" i="37" s="1"/>
  <c r="AC103" i="37" s="1"/>
  <c r="AE47" i="30" a="1"/>
  <c r="AE47" i="30" s="1"/>
  <c r="AD47" i="30" s="1"/>
  <c r="AC47" i="30" s="1"/>
  <c r="AE88" i="39" a="1"/>
  <c r="AE88" i="39" s="1"/>
  <c r="AD88" i="39" s="1"/>
  <c r="AC88" i="39" s="1"/>
  <c r="AE46" i="38" a="1"/>
  <c r="AE46" i="38" s="1"/>
  <c r="AD46" i="38" s="1"/>
  <c r="AC46" i="38" s="1"/>
  <c r="AE26" i="34" a="1"/>
  <c r="AE26" i="34" s="1"/>
  <c r="AD26" i="34" s="1"/>
  <c r="AC26" i="34" s="1"/>
  <c r="AE119" i="45" a="1"/>
  <c r="AE119" i="45" s="1"/>
  <c r="AD119" i="45" s="1"/>
  <c r="AC119" i="45" s="1"/>
  <c r="AE74" i="42" a="1"/>
  <c r="AE74" i="42" s="1"/>
  <c r="AD74" i="42" s="1"/>
  <c r="AC74" i="42" s="1"/>
  <c r="AE50" i="33" a="1"/>
  <c r="AE50" i="33" s="1"/>
  <c r="AD50" i="33" s="1"/>
  <c r="AC50" i="33" s="1"/>
  <c r="AE26" i="54" a="1"/>
  <c r="AE26" i="54" s="1"/>
  <c r="AD26" i="54" s="1"/>
  <c r="AC26" i="54" s="1"/>
  <c r="AE2" i="47" a="1"/>
  <c r="AE2" i="47" s="1"/>
  <c r="AE46" i="32" a="1"/>
  <c r="AE46" i="32" s="1"/>
  <c r="AD46" i="32" s="1"/>
  <c r="AC46" i="32" s="1"/>
  <c r="AE122" i="54" a="1"/>
  <c r="AE122" i="54" s="1"/>
  <c r="AD122" i="54" s="1"/>
  <c r="AC122" i="54" s="1"/>
  <c r="AE11" i="52" a="1"/>
  <c r="AE11" i="52" s="1"/>
  <c r="AD11" i="52" s="1"/>
  <c r="AC11" i="52" s="1"/>
  <c r="AE54" i="53" a="1"/>
  <c r="AE54" i="53" s="1"/>
  <c r="AD54" i="53" s="1"/>
  <c r="AC54" i="53" s="1"/>
  <c r="AE102" i="43" a="1"/>
  <c r="AE102" i="43" s="1"/>
  <c r="AD102" i="43" s="1"/>
  <c r="AC102" i="43" s="1"/>
  <c r="AE84" i="33" a="1"/>
  <c r="AE84" i="33" s="1"/>
  <c r="AD84" i="33" s="1"/>
  <c r="AC84" i="33" s="1"/>
  <c r="AE16" i="38" a="1"/>
  <c r="AE16" i="38" s="1"/>
  <c r="AD16" i="38" s="1"/>
  <c r="AC16" i="38" s="1"/>
  <c r="AE129" i="52" a="1"/>
  <c r="AE129" i="52" s="1"/>
  <c r="AD129" i="52" s="1"/>
  <c r="AC129" i="52" s="1"/>
  <c r="AE12" i="54" a="1"/>
  <c r="AE12" i="54" s="1"/>
  <c r="AD12" i="54" s="1"/>
  <c r="AC12" i="54" s="1"/>
  <c r="AE42" i="50" a="1"/>
  <c r="AE42" i="50" s="1"/>
  <c r="AD42" i="50" s="1"/>
  <c r="AC42" i="50" s="1"/>
  <c r="AE87" i="43" a="1"/>
  <c r="AE87" i="43" s="1"/>
  <c r="AD87" i="43" s="1"/>
  <c r="AC87" i="43" s="1"/>
  <c r="AE55" i="47" a="1"/>
  <c r="AE55" i="47" s="1"/>
  <c r="AD55" i="47" s="1"/>
  <c r="AC55" i="47" s="1"/>
  <c r="AE9" i="43" a="1"/>
  <c r="AE9" i="43" s="1"/>
  <c r="AD9" i="43" s="1"/>
  <c r="AC9" i="43" s="1"/>
  <c r="AE96" i="12" a="1"/>
  <c r="AE96" i="12" s="1"/>
  <c r="AD96" i="12" s="1"/>
  <c r="AC96" i="12" s="1"/>
  <c r="AE100" i="59" a="1"/>
  <c r="AE100" i="59" s="1"/>
  <c r="AD100" i="59" s="1"/>
  <c r="AC100" i="59" s="1"/>
  <c r="AE39" i="47" a="1"/>
  <c r="AE39" i="47" s="1"/>
  <c r="AD39" i="47" s="1"/>
  <c r="AC39" i="47" s="1"/>
  <c r="AE120" i="31" a="1"/>
  <c r="AE120" i="31" s="1"/>
  <c r="AD120" i="31" s="1"/>
  <c r="AC120" i="31" s="1"/>
  <c r="AE95" i="40" a="1"/>
  <c r="AE95" i="40" s="1"/>
  <c r="AD95" i="40" s="1"/>
  <c r="AC95" i="40" s="1"/>
  <c r="AE80" i="12" a="1"/>
  <c r="AE80" i="12" s="1"/>
  <c r="AD80" i="12" s="1"/>
  <c r="AC80" i="12" s="1"/>
  <c r="AE87" i="37" a="1"/>
  <c r="AE87" i="37" s="1"/>
  <c r="AD87" i="37" s="1"/>
  <c r="AC87" i="37" s="1"/>
  <c r="AE16" i="58" a="1"/>
  <c r="AE16" i="58" s="1"/>
  <c r="AD16" i="58" s="1"/>
  <c r="AC16" i="58" s="1"/>
  <c r="AE113" i="42" a="1"/>
  <c r="AE113" i="42" s="1"/>
  <c r="AD113" i="42" s="1"/>
  <c r="AC113" i="42" s="1"/>
  <c r="AE58" i="42" a="1"/>
  <c r="AE58" i="42" s="1"/>
  <c r="AD58" i="42" s="1"/>
  <c r="AC58" i="42" s="1"/>
  <c r="AE24" i="45" a="1"/>
  <c r="AE24" i="45" s="1"/>
  <c r="AD24" i="45" s="1"/>
  <c r="AC24" i="45" s="1"/>
  <c r="AE118" i="37" a="1"/>
  <c r="AE118" i="37" s="1"/>
  <c r="AD118" i="37" s="1"/>
  <c r="AC118" i="37" s="1"/>
  <c r="AE62" i="48" a="1"/>
  <c r="AE62" i="48" s="1"/>
  <c r="AD62" i="48" s="1"/>
  <c r="AC62" i="48" s="1"/>
  <c r="AE129" i="58" a="1"/>
  <c r="AE129" i="58" s="1"/>
  <c r="AD129" i="58" s="1"/>
  <c r="AC129" i="58" s="1"/>
  <c r="AE30" i="38" a="1"/>
  <c r="AE30" i="38" s="1"/>
  <c r="AD30" i="38" s="1"/>
  <c r="AC30" i="38" s="1"/>
  <c r="AE64" i="38" a="1"/>
  <c r="AE64" i="38" s="1"/>
  <c r="AD64" i="38" s="1"/>
  <c r="AC64" i="38" s="1"/>
  <c r="AE47" i="58" a="1"/>
  <c r="AE47" i="58" s="1"/>
  <c r="AD47" i="58" s="1"/>
  <c r="AC47" i="58" s="1"/>
  <c r="AE79" i="40" a="1"/>
  <c r="AE79" i="40" s="1"/>
  <c r="AD79" i="40" s="1"/>
  <c r="AC79" i="40" s="1"/>
  <c r="AE42" i="48" a="1"/>
  <c r="AE42" i="48" s="1"/>
  <c r="AD42" i="48" s="1"/>
  <c r="AC42" i="48" s="1"/>
  <c r="AE129" i="40" a="1"/>
  <c r="AE129" i="40" s="1"/>
  <c r="AD129" i="40" s="1"/>
  <c r="AC129" i="40" s="1"/>
  <c r="AE110" i="46" a="1"/>
  <c r="AE110" i="46" s="1"/>
  <c r="AD110" i="46" s="1"/>
  <c r="AE14" i="38" a="1"/>
  <c r="AE14" i="38" s="1"/>
  <c r="AD14" i="38" s="1"/>
  <c r="AC14" i="38" s="1"/>
  <c r="AE36" i="31" a="1"/>
  <c r="AE36" i="31" s="1"/>
  <c r="AD36" i="31" s="1"/>
  <c r="AC36" i="31" s="1"/>
  <c r="AE42" i="56" a="1"/>
  <c r="AE42" i="56" s="1"/>
  <c r="AD42" i="56" s="1"/>
  <c r="AC42" i="56" s="1"/>
  <c r="AE104" i="31" a="1"/>
  <c r="AE104" i="31" s="1"/>
  <c r="AD104" i="31" s="1"/>
  <c r="AC104" i="31" s="1"/>
  <c r="AE63" i="38" a="1"/>
  <c r="AE63" i="38" s="1"/>
  <c r="AD63" i="38" s="1"/>
  <c r="AC63" i="38" s="1"/>
  <c r="AE54" i="28" a="1"/>
  <c r="AE54" i="28" s="1"/>
  <c r="AD54" i="28" s="1"/>
  <c r="AC54" i="28" s="1"/>
  <c r="AE12" i="40" a="1"/>
  <c r="AE12" i="40" s="1"/>
  <c r="AD12" i="40" s="1"/>
  <c r="AC12" i="40" s="1"/>
  <c r="AE5" i="49" a="1"/>
  <c r="AE5" i="49" s="1"/>
  <c r="AD5" i="49" s="1"/>
  <c r="AC5" i="49" s="1"/>
  <c r="AE121" i="53" a="1"/>
  <c r="AE121" i="53" s="1"/>
  <c r="AD121" i="53" s="1"/>
  <c r="AC121" i="53" s="1"/>
  <c r="AE57" i="45" a="1"/>
  <c r="AE57" i="45" s="1"/>
  <c r="AD57" i="45" s="1"/>
  <c r="AC57" i="45" s="1"/>
  <c r="AE116" i="39" a="1"/>
  <c r="AE116" i="39" s="1"/>
  <c r="AD116" i="39" s="1"/>
  <c r="AC116" i="39" s="1"/>
  <c r="AE25" i="57" a="1"/>
  <c r="AE25" i="57" s="1"/>
  <c r="AD25" i="57" s="1"/>
  <c r="AC25" i="57" s="1"/>
  <c r="AE112" i="30" a="1"/>
  <c r="AE112" i="30" s="1"/>
  <c r="AD112" i="30" s="1"/>
  <c r="AC112" i="30" s="1"/>
  <c r="AE48" i="46" a="1"/>
  <c r="AE48" i="46" s="1"/>
  <c r="AD48" i="46" s="1"/>
  <c r="AE87" i="49" a="1"/>
  <c r="AE87" i="49" s="1"/>
  <c r="AD87" i="49" s="1"/>
  <c r="AC87" i="49" s="1"/>
  <c r="AE32" i="38" a="1"/>
  <c r="AE32" i="38" s="1"/>
  <c r="AD32" i="38" s="1"/>
  <c r="AC32" i="38" s="1"/>
  <c r="AE67" i="39" a="1"/>
  <c r="AE67" i="39" s="1"/>
  <c r="AD67" i="39" s="1"/>
  <c r="AC67" i="39" s="1"/>
  <c r="AE94" i="40" a="1"/>
  <c r="AE94" i="40" s="1"/>
  <c r="AD94" i="40" s="1"/>
  <c r="AC94" i="40" s="1"/>
  <c r="AE103" i="39" a="1"/>
  <c r="AE103" i="39" s="1"/>
  <c r="AD103" i="39" s="1"/>
  <c r="AC103" i="39" s="1"/>
  <c r="AE3" i="31" a="1"/>
  <c r="AE3" i="31" s="1"/>
  <c r="AD3" i="31" s="1"/>
  <c r="AC3" i="31" s="1"/>
  <c r="AE3" i="39" a="1"/>
  <c r="AE3" i="39" s="1"/>
  <c r="AD3" i="39" s="1"/>
  <c r="AC3" i="39" s="1"/>
  <c r="AE105" i="31" a="1"/>
  <c r="AE105" i="31" s="1"/>
  <c r="AD105" i="31" s="1"/>
  <c r="AC105" i="31" s="1"/>
  <c r="AE111" i="42" a="1"/>
  <c r="AE111" i="42" s="1"/>
  <c r="AD111" i="42" s="1"/>
  <c r="AC111" i="42" s="1"/>
  <c r="AE69" i="49" a="1"/>
  <c r="AE69" i="49" s="1"/>
  <c r="AD69" i="49" s="1"/>
  <c r="AC69" i="49" s="1"/>
  <c r="AE94" i="48" a="1"/>
  <c r="AE94" i="48" s="1"/>
  <c r="AD94" i="48" s="1"/>
  <c r="AC94" i="48" s="1"/>
  <c r="AE75" i="30" a="1"/>
  <c r="AE75" i="30" s="1"/>
  <c r="AD75" i="30" s="1"/>
  <c r="AC75" i="30" s="1"/>
  <c r="AE102" i="53" a="1"/>
  <c r="AE102" i="53" s="1"/>
  <c r="AD102" i="53" s="1"/>
  <c r="AC102" i="53" s="1"/>
  <c r="AE89" i="35" a="1"/>
  <c r="AE89" i="35" s="1"/>
  <c r="AD89" i="35" s="1"/>
  <c r="AC89" i="35" s="1"/>
  <c r="AE41" i="57" a="1"/>
  <c r="AE41" i="57" s="1"/>
  <c r="AD41" i="57" s="1"/>
  <c r="AC41" i="57" s="1"/>
  <c r="AE4" i="33" a="1"/>
  <c r="AE4" i="33" s="1"/>
  <c r="AD4" i="33" s="1"/>
  <c r="AC4" i="33" s="1"/>
  <c r="AE32" i="42" a="1"/>
  <c r="AE32" i="42" s="1"/>
  <c r="AD32" i="42" s="1"/>
  <c r="AC32" i="42" s="1"/>
  <c r="AE90" i="40" a="1"/>
  <c r="AE90" i="40" s="1"/>
  <c r="AD90" i="40" s="1"/>
  <c r="AC90" i="40" s="1"/>
  <c r="AE54" i="49" a="1"/>
  <c r="AE54" i="49" s="1"/>
  <c r="AD54" i="49" s="1"/>
  <c r="AC54" i="49" s="1"/>
  <c r="AE118" i="47" a="1"/>
  <c r="AE118" i="47" s="1"/>
  <c r="AD118" i="47" s="1"/>
  <c r="AC118" i="47" s="1"/>
  <c r="AE52" i="43" a="1"/>
  <c r="AE52" i="43" s="1"/>
  <c r="AD52" i="43" s="1"/>
  <c r="AC52" i="43" s="1"/>
  <c r="AE14" i="48" a="1"/>
  <c r="AE14" i="48" s="1"/>
  <c r="AD14" i="48" s="1"/>
  <c r="AC14" i="48" s="1"/>
  <c r="AE66" i="39" a="1"/>
  <c r="AE66" i="39" s="1"/>
  <c r="AD66" i="39" s="1"/>
  <c r="AC66" i="39" s="1"/>
  <c r="AE23" i="57" a="1"/>
  <c r="AE23" i="57" s="1"/>
  <c r="AD23" i="57" s="1"/>
  <c r="AC23" i="57" s="1"/>
  <c r="AE26" i="30" a="1"/>
  <c r="AE26" i="30" s="1"/>
  <c r="AD26" i="30" s="1"/>
  <c r="AC26" i="30" s="1"/>
  <c r="AE128" i="12" a="1"/>
  <c r="AE128" i="12" s="1"/>
  <c r="AD128" i="12" s="1"/>
  <c r="AC128" i="12" s="1"/>
  <c r="AE26" i="52" a="1"/>
  <c r="AE26" i="52" s="1"/>
  <c r="AD26" i="52" s="1"/>
  <c r="AC26" i="52" s="1"/>
  <c r="AE111" i="50" a="1"/>
  <c r="AE111" i="50" s="1"/>
  <c r="AD111" i="50" s="1"/>
  <c r="AC111" i="50" s="1"/>
  <c r="AE31" i="46" a="1"/>
  <c r="AE31" i="46" s="1"/>
  <c r="AD31" i="46" s="1"/>
  <c r="AE30" i="42" a="1"/>
  <c r="AE30" i="42" s="1"/>
  <c r="AD30" i="42" s="1"/>
  <c r="AC30" i="42" s="1"/>
  <c r="AE3" i="41" a="1"/>
  <c r="AE3" i="41" s="1"/>
  <c r="AD3" i="41" s="1"/>
  <c r="AC3" i="41" s="1"/>
  <c r="AE26" i="40" a="1"/>
  <c r="AE26" i="40" s="1"/>
  <c r="AD26" i="40" s="1"/>
  <c r="AC26" i="40" s="1"/>
  <c r="AV107" i="37"/>
  <c r="AV35" i="41"/>
  <c r="AP79" i="47"/>
  <c r="AS79" i="47" s="1"/>
  <c r="AF79" i="47" s="1"/>
  <c r="AD79" i="47" s="1"/>
  <c r="AC79" i="47" s="1"/>
  <c r="AP112" i="48"/>
  <c r="AP109" i="48"/>
  <c r="AP90" i="49"/>
  <c r="AS90" i="49" s="1"/>
  <c r="AF90" i="49" s="1"/>
  <c r="AP94" i="49"/>
  <c r="AS94" i="49" s="1"/>
  <c r="AF94" i="49" s="1"/>
  <c r="AP98" i="49"/>
  <c r="AP80" i="49"/>
  <c r="AS80" i="49" s="1"/>
  <c r="AF80" i="49" s="1"/>
  <c r="AP124" i="49"/>
  <c r="AS124" i="49" s="1"/>
  <c r="AF124" i="49" s="1"/>
  <c r="AP85" i="49"/>
  <c r="AV101" i="50"/>
  <c r="AV37" i="50"/>
  <c r="AV81" i="50"/>
  <c r="AV91" i="50"/>
  <c r="AV17" i="50"/>
  <c r="AV58" i="50"/>
  <c r="AP115" i="50"/>
  <c r="AS115" i="50" s="1"/>
  <c r="AF115" i="50" s="1"/>
  <c r="AD115" i="50" s="1"/>
  <c r="AC115" i="50" s="1"/>
  <c r="AV90" i="51"/>
  <c r="AV12" i="51"/>
  <c r="AP85" i="52"/>
  <c r="AS85" i="52" s="1"/>
  <c r="AF85" i="52" s="1"/>
  <c r="AP92" i="52"/>
  <c r="AP74" i="52"/>
  <c r="AP107" i="52"/>
  <c r="AP102" i="52"/>
  <c r="AS102" i="52" s="1"/>
  <c r="AF102" i="52" s="1"/>
  <c r="AP95" i="52"/>
  <c r="AP72" i="52"/>
  <c r="AS72" i="52" s="1"/>
  <c r="AF72" i="52" s="1"/>
  <c r="AD72" i="52" s="1"/>
  <c r="AC72" i="52" s="1"/>
  <c r="AP86" i="52"/>
  <c r="AS86" i="52" s="1"/>
  <c r="AF86" i="52" s="1"/>
  <c r="AP75" i="52"/>
  <c r="AP120" i="52"/>
  <c r="AS120" i="52" s="1"/>
  <c r="AF120" i="52" s="1"/>
  <c r="AD120" i="52" s="1"/>
  <c r="AC120" i="52" s="1"/>
  <c r="AP122" i="52"/>
  <c r="AV104" i="54"/>
  <c r="AV80" i="55"/>
  <c r="AV8" i="56"/>
  <c r="AV123" i="57"/>
  <c r="AV98" i="59"/>
  <c r="AV41" i="32"/>
  <c r="AP90" i="30"/>
  <c r="AP66" i="28"/>
  <c r="AS66" i="28" s="1"/>
  <c r="AF66" i="28" s="1"/>
  <c r="AE91" i="42" a="1"/>
  <c r="AE91" i="42" s="1"/>
  <c r="AD91" i="42" s="1"/>
  <c r="AC91" i="42" s="1"/>
  <c r="AE43" i="42" a="1"/>
  <c r="AE43" i="42" s="1"/>
  <c r="AD43" i="42" s="1"/>
  <c r="AC43" i="42" s="1"/>
  <c r="AE123" i="42" a="1"/>
  <c r="AE123" i="42" s="1"/>
  <c r="AD123" i="42" s="1"/>
  <c r="AC123" i="42" s="1"/>
  <c r="AE105" i="37" a="1"/>
  <c r="AE105" i="37" s="1"/>
  <c r="AD105" i="37" s="1"/>
  <c r="AC105" i="37" s="1"/>
  <c r="AE33" i="54" a="1"/>
  <c r="AE33" i="54" s="1"/>
  <c r="AD33" i="54" s="1"/>
  <c r="AC33" i="54" s="1"/>
  <c r="AE57" i="43" a="1"/>
  <c r="AE57" i="43" s="1"/>
  <c r="AD57" i="43" s="1"/>
  <c r="AC57" i="43" s="1"/>
  <c r="AE8" i="33" a="1"/>
  <c r="AE8" i="33" s="1"/>
  <c r="AD8" i="33" s="1"/>
  <c r="AC8" i="33" s="1"/>
  <c r="AE113" i="36" a="1"/>
  <c r="AE113" i="36" s="1"/>
  <c r="AD113" i="36" s="1"/>
  <c r="AC113" i="36" s="1"/>
  <c r="AE63" i="30" a="1"/>
  <c r="AE63" i="30" s="1"/>
  <c r="AD63" i="30" s="1"/>
  <c r="AC63" i="30" s="1"/>
  <c r="AE55" i="51" a="1"/>
  <c r="AE55" i="51" s="1"/>
  <c r="AD55" i="51" s="1"/>
  <c r="AC55" i="51" s="1"/>
  <c r="AE62" i="46" a="1"/>
  <c r="AE62" i="46" s="1"/>
  <c r="AD62" i="46" s="1"/>
  <c r="AE28" i="38" a="1"/>
  <c r="AE28" i="38" s="1"/>
  <c r="AD28" i="38" s="1"/>
  <c r="AC28" i="38" s="1"/>
  <c r="AE20" i="35" a="1"/>
  <c r="AE20" i="35" s="1"/>
  <c r="AD20" i="35" s="1"/>
  <c r="AC20" i="35" s="1"/>
  <c r="AV79" i="32"/>
  <c r="AP66" i="30"/>
  <c r="AS66" i="30" s="1"/>
  <c r="AF66" i="30" s="1"/>
  <c r="AD66" i="30" s="1"/>
  <c r="AC66" i="30" s="1"/>
  <c r="AP87" i="30"/>
  <c r="AS87" i="30" s="1"/>
  <c r="AF87" i="30" s="1"/>
  <c r="AP117" i="28"/>
  <c r="AS117" i="28" s="1"/>
  <c r="AF117" i="28" s="1"/>
  <c r="AE19" i="39" a="1"/>
  <c r="AE19" i="39" s="1"/>
  <c r="AD19" i="39" s="1"/>
  <c r="AC19" i="39" s="1"/>
  <c r="AE99" i="43" a="1"/>
  <c r="AE99" i="43" s="1"/>
  <c r="AD99" i="43" s="1"/>
  <c r="AC99" i="43" s="1"/>
  <c r="AE43" i="58" a="1"/>
  <c r="AE43" i="58" s="1"/>
  <c r="AD43" i="58" s="1"/>
  <c r="AC43" i="58" s="1"/>
  <c r="AE39" i="37" a="1"/>
  <c r="AE39" i="37" s="1"/>
  <c r="AD39" i="37" s="1"/>
  <c r="AC39" i="37" s="1"/>
  <c r="AE7" i="45" a="1"/>
  <c r="AE7" i="45" s="1"/>
  <c r="AD7" i="45" s="1"/>
  <c r="AC7" i="45" s="1"/>
  <c r="AE9" i="41" a="1"/>
  <c r="AE9" i="41" s="1"/>
  <c r="AD9" i="41" s="1"/>
  <c r="AC9" i="41" s="1"/>
  <c r="AE84" i="45" a="1"/>
  <c r="AE84" i="45" s="1"/>
  <c r="AD84" i="45" s="1"/>
  <c r="AC84" i="45" s="1"/>
  <c r="AE92" i="42" a="1"/>
  <c r="AE92" i="42" s="1"/>
  <c r="AD92" i="42" s="1"/>
  <c r="AC92" i="42" s="1"/>
  <c r="AE60" i="40" a="1"/>
  <c r="AE60" i="40" s="1"/>
  <c r="AD60" i="40" s="1"/>
  <c r="AC60" i="40" s="1"/>
  <c r="AE87" i="28" a="1"/>
  <c r="AE87" i="28" s="1"/>
  <c r="AD87" i="28" s="1"/>
  <c r="AC87" i="28" s="1"/>
  <c r="AE112" i="50" a="1"/>
  <c r="AE112" i="50" s="1"/>
  <c r="AD112" i="50" s="1"/>
  <c r="AC112" i="50" s="1"/>
  <c r="AE72" i="35" a="1"/>
  <c r="AE72" i="35" s="1"/>
  <c r="AD72" i="35" s="1"/>
  <c r="AC72" i="35" s="1"/>
  <c r="AE80" i="42" a="1"/>
  <c r="AE80" i="42" s="1"/>
  <c r="AD80" i="42" s="1"/>
  <c r="AC80" i="42" s="1"/>
  <c r="AE110" i="30" a="1"/>
  <c r="AE110" i="30" s="1"/>
  <c r="AD110" i="30" s="1"/>
  <c r="AC110" i="30" s="1"/>
  <c r="AE103" i="59" a="1"/>
  <c r="AE103" i="59" s="1"/>
  <c r="AD103" i="59" s="1"/>
  <c r="AC103" i="59" s="1"/>
  <c r="AE105" i="51" a="1"/>
  <c r="AE105" i="51" s="1"/>
  <c r="AD105" i="51" s="1"/>
  <c r="AC105" i="51" s="1"/>
  <c r="AE12" i="50" a="1"/>
  <c r="AE12" i="50" s="1"/>
  <c r="AD12" i="50" s="1"/>
  <c r="AC12" i="50" s="1"/>
  <c r="AE25" i="41" a="1"/>
  <c r="AE25" i="41" s="1"/>
  <c r="AD25" i="41" s="1"/>
  <c r="AC25" i="41" s="1"/>
  <c r="AE46" i="34" a="1"/>
  <c r="AE46" i="34" s="1"/>
  <c r="AD46" i="34" s="1"/>
  <c r="AC46" i="34" s="1"/>
  <c r="AP68" i="28"/>
  <c r="AS68" i="28" s="1"/>
  <c r="AF68" i="28" s="1"/>
  <c r="AE91" i="38" a="1"/>
  <c r="AE91" i="38" s="1"/>
  <c r="AD91" i="38" s="1"/>
  <c r="AC91" i="38" s="1"/>
  <c r="AE51" i="41" a="1"/>
  <c r="AE51" i="41" s="1"/>
  <c r="AD51" i="41" s="1"/>
  <c r="AC51" i="41" s="1"/>
  <c r="AE59" i="40" a="1"/>
  <c r="AE59" i="40" s="1"/>
  <c r="AD59" i="40" s="1"/>
  <c r="AC59" i="40" s="1"/>
  <c r="AE120" i="39" a="1"/>
  <c r="AE120" i="39" s="1"/>
  <c r="AD120" i="39" s="1"/>
  <c r="AC120" i="39" s="1"/>
  <c r="AE68" i="47" a="1"/>
  <c r="AE68" i="47" s="1"/>
  <c r="AD68" i="47" s="1"/>
  <c r="AC68" i="47" s="1"/>
  <c r="AE15" i="42" a="1"/>
  <c r="AE15" i="42" s="1"/>
  <c r="AD15" i="42" s="1"/>
  <c r="AC15" i="42" s="1"/>
  <c r="AE32" i="46" a="1"/>
  <c r="AE32" i="46" s="1"/>
  <c r="AD32" i="46" s="1"/>
  <c r="AE40" i="47" a="1"/>
  <c r="AE40" i="47" s="1"/>
  <c r="AD40" i="47" s="1"/>
  <c r="AC40" i="47" s="1"/>
  <c r="AE11" i="40" a="1"/>
  <c r="AE11" i="40" s="1"/>
  <c r="AD11" i="40" s="1"/>
  <c r="AC11" i="40" s="1"/>
  <c r="AE4" i="43" a="1"/>
  <c r="AE4" i="43" s="1"/>
  <c r="AD4" i="43" s="1"/>
  <c r="AC4" i="43" s="1"/>
  <c r="AE74" i="40" a="1"/>
  <c r="AE74" i="40" s="1"/>
  <c r="AD74" i="40" s="1"/>
  <c r="AC74" i="40" s="1"/>
  <c r="AE5" i="39" a="1"/>
  <c r="AE5" i="39" s="1"/>
  <c r="AD5" i="39" s="1"/>
  <c r="AC5" i="39" s="1"/>
  <c r="AE104" i="39" a="1"/>
  <c r="AE104" i="39" s="1"/>
  <c r="AD104" i="39" s="1"/>
  <c r="AC104" i="39" s="1"/>
  <c r="AE40" i="39" a="1"/>
  <c r="AE40" i="39" s="1"/>
  <c r="AD40" i="39" s="1"/>
  <c r="AC40" i="39" s="1"/>
  <c r="AE68" i="45" a="1"/>
  <c r="AE68" i="45" s="1"/>
  <c r="AD68" i="45" s="1"/>
  <c r="AC68" i="45" s="1"/>
  <c r="AE26" i="32" a="1"/>
  <c r="AE26" i="32" s="1"/>
  <c r="AD26" i="32" s="1"/>
  <c r="AC26" i="32" s="1"/>
  <c r="AV88" i="36"/>
  <c r="AE99" i="39" a="1"/>
  <c r="AE99" i="39" s="1"/>
  <c r="AD99" i="39" s="1"/>
  <c r="AC99" i="39" s="1"/>
  <c r="AE70" i="39" a="1"/>
  <c r="AE70" i="39" s="1"/>
  <c r="AD70" i="39" s="1"/>
  <c r="AC70" i="39" s="1"/>
  <c r="AE14" i="42" a="1"/>
  <c r="AE14" i="42" s="1"/>
  <c r="AD14" i="42" s="1"/>
  <c r="AC14" i="42" s="1"/>
  <c r="AE20" i="41" a="1"/>
  <c r="AE20" i="41" s="1"/>
  <c r="AD20" i="41" s="1"/>
  <c r="AC20" i="41" s="1"/>
  <c r="AE48" i="58" a="1"/>
  <c r="AE48" i="58" s="1"/>
  <c r="AD48" i="58" s="1"/>
  <c r="AC48" i="58" s="1"/>
  <c r="AE97" i="50" a="1"/>
  <c r="AE97" i="50" s="1"/>
  <c r="AD97" i="50" s="1"/>
  <c r="AC97" i="50" s="1"/>
  <c r="AE9" i="51" a="1"/>
  <c r="AE9" i="51" s="1"/>
  <c r="AD9" i="51" s="1"/>
  <c r="AC9" i="51" s="1"/>
  <c r="AE5" i="59" a="1"/>
  <c r="AE5" i="59" s="1"/>
  <c r="AD5" i="59" s="1"/>
  <c r="AC5" i="59" s="1"/>
  <c r="AE121" i="57" a="1"/>
  <c r="AE121" i="57" s="1"/>
  <c r="AD121" i="57" s="1"/>
  <c r="AC121" i="57" s="1"/>
  <c r="AE69" i="43" a="1"/>
  <c r="AE69" i="43" s="1"/>
  <c r="AD69" i="43" s="1"/>
  <c r="AC69" i="43" s="1"/>
  <c r="AE105" i="41" a="1"/>
  <c r="AE105" i="41" s="1"/>
  <c r="AD105" i="41" s="1"/>
  <c r="AC105" i="41" s="1"/>
  <c r="AE69" i="45" a="1"/>
  <c r="AE69" i="45" s="1"/>
  <c r="AD69" i="45" s="1"/>
  <c r="AC69" i="45" s="1"/>
  <c r="AE16" i="52" a="1"/>
  <c r="AE16" i="52" s="1"/>
  <c r="AD16" i="52" s="1"/>
  <c r="AC16" i="52" s="1"/>
  <c r="AE128" i="34" a="1"/>
  <c r="AE128" i="34" s="1"/>
  <c r="AD128" i="34" s="1"/>
  <c r="AC128" i="34" s="1"/>
  <c r="AE124" i="46" a="1"/>
  <c r="AE124" i="46" s="1"/>
  <c r="AD124" i="46" s="1"/>
  <c r="D122" i="51"/>
  <c r="D89" i="56"/>
  <c r="AP101" i="28"/>
  <c r="AS101" i="28" s="1"/>
  <c r="AF101" i="28" s="1"/>
  <c r="AP79" i="28"/>
  <c r="AS79" i="28" s="1"/>
  <c r="AF79" i="28" s="1"/>
  <c r="AD79" i="28" s="1"/>
  <c r="AC79" i="28" s="1"/>
  <c r="AP92" i="47"/>
  <c r="AS92" i="47" s="1"/>
  <c r="AF92" i="47" s="1"/>
  <c r="AP123" i="47"/>
  <c r="AS123" i="47" s="1"/>
  <c r="AF123" i="47" s="1"/>
  <c r="AV48" i="49"/>
  <c r="AV129" i="49"/>
  <c r="AV78" i="49"/>
  <c r="AV40" i="49"/>
  <c r="AV84" i="49"/>
  <c r="AV15" i="49"/>
  <c r="AV69" i="49"/>
  <c r="AP104" i="49"/>
  <c r="AP81" i="49"/>
  <c r="AP106" i="49"/>
  <c r="AP126" i="49"/>
  <c r="AS126" i="49" s="1"/>
  <c r="AF126" i="49" s="1"/>
  <c r="AP84" i="49"/>
  <c r="AP92" i="49"/>
  <c r="AS92" i="49" s="1"/>
  <c r="AF92" i="49" s="1"/>
  <c r="AP123" i="49"/>
  <c r="AS123" i="49" s="1"/>
  <c r="AF123" i="49" s="1"/>
  <c r="AV32" i="50"/>
  <c r="AP129" i="50"/>
  <c r="AP91" i="50"/>
  <c r="AP120" i="50"/>
  <c r="AS120" i="50" s="1"/>
  <c r="AF120" i="50" s="1"/>
  <c r="AD120" i="50" s="1"/>
  <c r="AC120" i="50" s="1"/>
  <c r="AP107" i="50"/>
  <c r="AP112" i="50"/>
  <c r="AP93" i="50"/>
  <c r="AP99" i="50"/>
  <c r="AS99" i="50" s="1"/>
  <c r="AF99" i="50" s="1"/>
  <c r="AP88" i="50"/>
  <c r="AS88" i="50" s="1"/>
  <c r="AF88" i="50" s="1"/>
  <c r="AP78" i="50"/>
  <c r="AP66" i="50"/>
  <c r="AS66" i="50" s="1"/>
  <c r="AF66" i="50" s="1"/>
  <c r="AD66" i="50" s="1"/>
  <c r="AC66" i="50" s="1"/>
  <c r="AP73" i="50"/>
  <c r="AS73" i="50" s="1"/>
  <c r="AF73" i="50" s="1"/>
  <c r="AP111" i="50"/>
  <c r="AP67" i="50"/>
  <c r="AS67" i="50" s="1"/>
  <c r="AF67" i="50" s="1"/>
  <c r="AP75" i="50"/>
  <c r="AP70" i="50"/>
  <c r="AS70" i="50" s="1"/>
  <c r="AF70" i="50" s="1"/>
  <c r="AP87" i="50"/>
  <c r="AS87" i="50" s="1"/>
  <c r="AF87" i="50" s="1"/>
  <c r="AD87" i="50" s="1"/>
  <c r="AC87" i="50" s="1"/>
  <c r="AV29" i="51"/>
  <c r="AV34" i="51"/>
  <c r="AV5" i="51"/>
  <c r="AV20" i="51"/>
  <c r="AP107" i="51"/>
  <c r="AS107" i="51" s="1"/>
  <c r="AF107" i="51" s="1"/>
  <c r="AP89" i="51"/>
  <c r="AP125" i="51"/>
  <c r="AP91" i="51"/>
  <c r="AS91" i="51" s="1"/>
  <c r="AF91" i="51" s="1"/>
  <c r="AP102" i="51"/>
  <c r="AP94" i="51"/>
  <c r="AP103" i="51"/>
  <c r="AP109" i="51"/>
  <c r="AS109" i="51" s="1"/>
  <c r="AF109" i="51" s="1"/>
  <c r="AP117" i="51"/>
  <c r="AP77" i="51"/>
  <c r="AP93" i="51"/>
  <c r="AP120" i="51"/>
  <c r="AP96" i="51"/>
  <c r="AP90" i="51"/>
  <c r="AS90" i="51" s="1"/>
  <c r="AF90" i="51" s="1"/>
  <c r="AD90" i="51" s="1"/>
  <c r="AC90" i="51" s="1"/>
  <c r="AP74" i="51"/>
  <c r="AS74" i="51" s="1"/>
  <c r="AF74" i="51" s="1"/>
  <c r="AD74" i="51" s="1"/>
  <c r="AC74" i="51" s="1"/>
  <c r="AP67" i="51"/>
  <c r="AP69" i="51"/>
  <c r="AP70" i="51"/>
  <c r="AP116" i="51"/>
  <c r="AV23" i="52"/>
  <c r="AV44" i="52"/>
  <c r="AV10" i="52"/>
  <c r="AV26" i="52"/>
  <c r="AV101" i="52"/>
  <c r="AV75" i="52"/>
  <c r="AV80" i="52"/>
  <c r="AV103" i="52"/>
  <c r="AP71" i="52"/>
  <c r="AS71" i="52" s="1"/>
  <c r="AF71" i="52" s="1"/>
  <c r="AP106" i="52"/>
  <c r="AP67" i="52"/>
  <c r="AS67" i="52" s="1"/>
  <c r="AF67" i="52" s="1"/>
  <c r="AD67" i="52" s="1"/>
  <c r="AC67" i="52" s="1"/>
  <c r="AP94" i="52"/>
  <c r="AP112" i="52"/>
  <c r="AP82" i="52"/>
  <c r="AP76" i="52"/>
  <c r="AP126" i="52"/>
  <c r="AP104" i="52"/>
  <c r="AP69" i="52"/>
  <c r="AS69" i="52" s="1"/>
  <c r="AF69" i="52" s="1"/>
  <c r="AD69" i="52" s="1"/>
  <c r="AC69" i="52" s="1"/>
  <c r="AP118" i="52"/>
  <c r="AS118" i="52" s="1"/>
  <c r="AF118" i="52" s="1"/>
  <c r="AP124" i="52"/>
  <c r="AP117" i="52"/>
  <c r="AS117" i="52" s="1"/>
  <c r="AF117" i="52" s="1"/>
  <c r="AD117" i="52" s="1"/>
  <c r="AC117" i="52" s="1"/>
  <c r="AP90" i="52"/>
  <c r="AP83" i="52"/>
  <c r="AS83" i="52" s="1"/>
  <c r="AF83" i="52" s="1"/>
  <c r="AP111" i="52"/>
  <c r="AP77" i="52"/>
  <c r="AP91" i="52"/>
  <c r="AV4" i="53"/>
  <c r="AE57" i="28" a="1"/>
  <c r="AE57" i="28" s="1"/>
  <c r="AD57" i="28" s="1"/>
  <c r="AC57" i="28" s="1"/>
  <c r="AE35" i="59" a="1"/>
  <c r="AE35" i="59" s="1"/>
  <c r="AD35" i="59" s="1"/>
  <c r="AC35" i="59" s="1"/>
  <c r="AP69" i="30"/>
  <c r="AS69" i="30" s="1"/>
  <c r="AF69" i="30" s="1"/>
  <c r="AV53" i="37"/>
  <c r="AP93" i="48"/>
  <c r="AV8" i="49"/>
  <c r="AP103" i="49"/>
  <c r="AP121" i="49"/>
  <c r="AP70" i="49"/>
  <c r="AP110" i="49"/>
  <c r="AP111" i="49"/>
  <c r="AS111" i="49" s="1"/>
  <c r="AF111" i="49" s="1"/>
  <c r="AP88" i="49"/>
  <c r="AP129" i="49"/>
  <c r="AV103" i="50"/>
  <c r="AV78" i="50"/>
  <c r="AV127" i="50"/>
  <c r="AP83" i="50"/>
  <c r="AS83" i="50" s="1"/>
  <c r="AF83" i="50" s="1"/>
  <c r="AV47" i="51"/>
  <c r="AV104" i="51"/>
  <c r="AP79" i="51"/>
  <c r="AS79" i="51" s="1"/>
  <c r="AF79" i="51" s="1"/>
  <c r="AD79" i="51" s="1"/>
  <c r="AC79" i="51" s="1"/>
  <c r="AP67" i="53"/>
  <c r="AV48" i="54"/>
  <c r="BE2" i="31" l="1" a="1"/>
  <c r="BE2" i="31" s="1"/>
  <c r="BG50" i="58" a="1"/>
  <c r="BG50" i="58" s="1"/>
  <c r="BG50" i="52" a="1"/>
  <c r="BG50" i="52" s="1"/>
  <c r="AU56" i="12"/>
  <c r="Z36" i="12"/>
  <c r="AZ36" i="12" s="1"/>
  <c r="AA36" i="12"/>
  <c r="P104" i="12"/>
  <c r="AE36" i="12" a="1"/>
  <c r="AE36" i="12" s="1"/>
  <c r="AB36" i="12"/>
  <c r="BD44" i="12" a="1"/>
  <c r="BD44" i="12" s="1"/>
  <c r="U36" i="12"/>
  <c r="BD56" i="12" a="1"/>
  <c r="BD56" i="12" s="1"/>
  <c r="R8" i="12"/>
  <c r="Y36" i="12"/>
  <c r="BD47" i="12" a="1"/>
  <c r="BD47" i="12" s="1"/>
  <c r="AE129" i="12" a="1"/>
  <c r="AE129" i="12" s="1"/>
  <c r="AD129" i="12" s="1"/>
  <c r="AC129" i="12" s="1"/>
  <c r="Y15" i="12"/>
  <c r="BD33" i="12" a="1"/>
  <c r="BD33" i="12" s="1"/>
  <c r="AB123" i="12"/>
  <c r="AA15" i="12"/>
  <c r="S127" i="12"/>
  <c r="W38" i="12"/>
  <c r="P123" i="12"/>
  <c r="AA123" i="12"/>
  <c r="W41" i="12"/>
  <c r="Z87" i="12"/>
  <c r="AZ87" i="12" s="1"/>
  <c r="AE105" i="12" a="1"/>
  <c r="AE105" i="12" s="1"/>
  <c r="W127" i="12"/>
  <c r="AB38" i="12"/>
  <c r="R15" i="12"/>
  <c r="R127" i="12"/>
  <c r="Y38" i="12"/>
  <c r="U123" i="12"/>
  <c r="AU41" i="12"/>
  <c r="AE87" i="12" a="1"/>
  <c r="AE87" i="12" s="1"/>
  <c r="S80" i="12"/>
  <c r="AB83" i="12"/>
  <c r="S15" i="12"/>
  <c r="Q127" i="12"/>
  <c r="BA127" i="12" s="1"/>
  <c r="S38" i="12"/>
  <c r="R87" i="12"/>
  <c r="Y123" i="12"/>
  <c r="AA41" i="12"/>
  <c r="Q87" i="12"/>
  <c r="BA87" i="12" s="1"/>
  <c r="AE123" i="12" a="1"/>
  <c r="AE123" i="12" s="1"/>
  <c r="AD123" i="12" s="1"/>
  <c r="AC123" i="12" s="1"/>
  <c r="AE127" i="12" a="1"/>
  <c r="AE127" i="12" s="1"/>
  <c r="AD127" i="12" s="1"/>
  <c r="AC127" i="12" s="1"/>
  <c r="AU15" i="12"/>
  <c r="AS127" i="12"/>
  <c r="AF127" i="12" s="1"/>
  <c r="V89" i="12"/>
  <c r="AY89" i="12" s="1"/>
  <c r="U38" i="12"/>
  <c r="V87" i="12"/>
  <c r="AY87" i="12" s="1"/>
  <c r="Q123" i="12"/>
  <c r="BA123" i="12" s="1"/>
  <c r="AB87" i="12"/>
  <c r="U127" i="12"/>
  <c r="AS87" i="12"/>
  <c r="AF87" i="12" s="1"/>
  <c r="AD87" i="12" s="1"/>
  <c r="AC87" i="12" s="1"/>
  <c r="AE15" i="12" a="1"/>
  <c r="AE15" i="12" s="1"/>
  <c r="AD15" i="12" s="1"/>
  <c r="AC15" i="12" s="1"/>
  <c r="AA103" i="12"/>
  <c r="P67" i="12"/>
  <c r="W15" i="12"/>
  <c r="V38" i="12"/>
  <c r="AY38" i="12" s="1"/>
  <c r="R123" i="12"/>
  <c r="Y103" i="12"/>
  <c r="AA38" i="12"/>
  <c r="Z15" i="12"/>
  <c r="AZ15" i="12" s="1"/>
  <c r="Z103" i="12"/>
  <c r="AZ103" i="12" s="1"/>
  <c r="Q15" i="12"/>
  <c r="BA15" i="12" s="1"/>
  <c r="V123" i="12"/>
  <c r="AY123" i="12" s="1"/>
  <c r="AU38" i="12"/>
  <c r="Z38" i="12"/>
  <c r="AZ38" i="12" s="1"/>
  <c r="V127" i="12"/>
  <c r="AY127" i="12" s="1"/>
  <c r="AB127" i="12"/>
  <c r="BF34" i="52" a="1"/>
  <c r="BF34" i="52" s="1"/>
  <c r="BG106" i="59" a="1"/>
  <c r="BG106" i="59" s="1"/>
  <c r="BE10" i="55" a="1"/>
  <c r="BE10" i="55" s="1"/>
  <c r="BE122" i="53" a="1"/>
  <c r="BE122" i="53" s="1"/>
  <c r="BF122" i="48" a="1"/>
  <c r="BF122" i="48" s="1"/>
  <c r="BF82" i="59" a="1"/>
  <c r="BF82" i="59" s="1"/>
  <c r="BF74" i="59" a="1"/>
  <c r="BF74" i="59" s="1"/>
  <c r="BG50" i="54" a="1"/>
  <c r="BG50" i="54" s="1"/>
  <c r="BE82" i="50" a="1"/>
  <c r="BE82" i="50" s="1"/>
  <c r="BE50" i="53" a="1"/>
  <c r="BE50" i="53" s="1"/>
  <c r="BG122" i="58" a="1"/>
  <c r="BG122" i="58" s="1"/>
  <c r="BF2" i="54" a="1"/>
  <c r="BF2" i="54" s="1"/>
  <c r="BE50" i="49" a="1"/>
  <c r="BE50" i="49" s="1"/>
  <c r="BG106" i="54" a="1"/>
  <c r="BG106" i="54" s="1"/>
  <c r="BF74" i="55" a="1"/>
  <c r="BF74" i="55" s="1"/>
  <c r="BE114" i="55" a="1"/>
  <c r="BE114" i="55" s="1"/>
  <c r="BF106" i="50" a="1"/>
  <c r="BF106" i="50" s="1"/>
  <c r="BE18" i="59" a="1"/>
  <c r="BE18" i="59" s="1"/>
  <c r="BE34" i="57" a="1"/>
  <c r="BE34" i="57" s="1"/>
  <c r="BF82" i="57" a="1"/>
  <c r="BF82" i="57" s="1"/>
  <c r="BF58" i="59" a="1"/>
  <c r="BF58" i="59" s="1"/>
  <c r="BE106" i="57" a="1"/>
  <c r="BE106" i="57" s="1"/>
  <c r="BG90" i="59" a="1"/>
  <c r="BG90" i="59" s="1"/>
  <c r="BF106" i="59" a="1"/>
  <c r="BF106" i="59" s="1"/>
  <c r="BF42" i="55" a="1"/>
  <c r="BF42" i="55" s="1"/>
  <c r="BG74" i="51" a="1"/>
  <c r="BG74" i="51" s="1"/>
  <c r="BF34" i="55" a="1"/>
  <c r="BF34" i="55" s="1"/>
  <c r="BF2" i="59" a="1"/>
  <c r="BF2" i="59" s="1"/>
  <c r="BG82" i="59" a="1"/>
  <c r="BG82" i="59" s="1"/>
  <c r="BG58" i="59" a="1"/>
  <c r="BG58" i="59" s="1"/>
  <c r="BE42" i="54" a="1"/>
  <c r="BE42" i="54" s="1"/>
  <c r="BG26" i="59" a="1"/>
  <c r="BG26" i="59" s="1"/>
  <c r="BF90" i="57" a="1"/>
  <c r="BF90" i="57" s="1"/>
  <c r="BG114" i="59" a="1"/>
  <c r="BG114" i="59" s="1"/>
  <c r="BE98" i="55" a="1"/>
  <c r="BE98" i="55" s="1"/>
  <c r="BF114" i="59" a="1"/>
  <c r="BF114" i="59" s="1"/>
  <c r="BF10" i="58" a="1"/>
  <c r="BF10" i="58" s="1"/>
  <c r="BG2" i="58" a="1"/>
  <c r="BG2" i="58" s="1"/>
  <c r="BG106" i="58" a="1"/>
  <c r="BG106" i="58" s="1"/>
  <c r="BE42" i="59" a="1"/>
  <c r="BE42" i="59" s="1"/>
  <c r="BE90" i="58" a="1"/>
  <c r="BE90" i="58" s="1"/>
  <c r="BG98" i="59" a="1"/>
  <c r="BG98" i="59" s="1"/>
  <c r="BF10" i="59" a="1"/>
  <c r="BF10" i="59" s="1"/>
  <c r="BF58" i="57" a="1"/>
  <c r="BF58" i="57" s="1"/>
  <c r="BE90" i="54" a="1"/>
  <c r="BE90" i="54" s="1"/>
  <c r="BF58" i="58" a="1"/>
  <c r="BF58" i="58" s="1"/>
  <c r="BE74" i="53" a="1"/>
  <c r="BE74" i="53" s="1"/>
  <c r="BG58" i="55" a="1"/>
  <c r="BG58" i="55" s="1"/>
  <c r="BE66" i="59" a="1"/>
  <c r="BE66" i="59" s="1"/>
  <c r="BF74" i="58" a="1"/>
  <c r="BF74" i="58" s="1"/>
  <c r="BE114" i="57" a="1"/>
  <c r="BE114" i="57" s="1"/>
  <c r="R91" i="12"/>
  <c r="Q104" i="12"/>
  <c r="BA104" i="12" s="1"/>
  <c r="P25" i="12"/>
  <c r="BD51" i="12" a="1"/>
  <c r="BD51" i="12" s="1"/>
  <c r="AA75" i="12"/>
  <c r="BD59" i="12" a="1"/>
  <c r="BD59" i="12" s="1"/>
  <c r="BF106" i="47" a="1"/>
  <c r="BF106" i="47" s="1"/>
  <c r="BF26" i="58" a="1"/>
  <c r="BF26" i="58" s="1"/>
  <c r="AE46" i="12" a="1"/>
  <c r="AE46" i="12" s="1"/>
  <c r="AD46" i="12" s="1"/>
  <c r="AC46" i="12" s="1"/>
  <c r="AE104" i="12" a="1"/>
  <c r="AE104" i="12" s="1"/>
  <c r="BF58" i="55" a="1"/>
  <c r="BF58" i="55" s="1"/>
  <c r="R67" i="12"/>
  <c r="BD32" i="12" a="1"/>
  <c r="BD32" i="12" s="1"/>
  <c r="W75" i="12"/>
  <c r="AA67" i="12"/>
  <c r="P119" i="12"/>
  <c r="BD78" i="12" a="1"/>
  <c r="BD78" i="12" s="1"/>
  <c r="AE50" i="12" a="1"/>
  <c r="AE50" i="12" s="1"/>
  <c r="BD13" i="12" a="1"/>
  <c r="BD13" i="12" s="1"/>
  <c r="BF18" i="53" a="1"/>
  <c r="BF18" i="53" s="1"/>
  <c r="BF122" i="58" a="1"/>
  <c r="BF122" i="58" s="1"/>
  <c r="Q126" i="12"/>
  <c r="BA126" i="12" s="1"/>
  <c r="Y75" i="12"/>
  <c r="BD7" i="12" a="1"/>
  <c r="BD7" i="12" s="1"/>
  <c r="R28" i="12"/>
  <c r="AE90" i="12" a="1"/>
  <c r="AE90" i="12" s="1"/>
  <c r="AD90" i="12" s="1"/>
  <c r="AS104" i="12"/>
  <c r="AF104" i="12" s="1"/>
  <c r="BD113" i="12" a="1"/>
  <c r="BD113" i="12" s="1"/>
  <c r="U40" i="12"/>
  <c r="BE50" i="59" a="1"/>
  <c r="BE50" i="59" s="1"/>
  <c r="W40" i="12"/>
  <c r="W104" i="12"/>
  <c r="AB33" i="12"/>
  <c r="AB75" i="12"/>
  <c r="AE85" i="12" a="1"/>
  <c r="AE85" i="12" s="1"/>
  <c r="BG74" i="53" a="1"/>
  <c r="BG74" i="53" s="1"/>
  <c r="BG26" i="58" a="1"/>
  <c r="BG26" i="58" s="1"/>
  <c r="BG106" i="57" a="1"/>
  <c r="BG106" i="57" s="1"/>
  <c r="BE66" i="57" a="1"/>
  <c r="BE66" i="57" s="1"/>
  <c r="AE21" i="57" a="1"/>
  <c r="AE21" i="57" s="1"/>
  <c r="AD21" i="57" s="1"/>
  <c r="AC21" i="57" s="1"/>
  <c r="V35" i="57"/>
  <c r="AY35" i="57" s="1"/>
  <c r="BB35" i="57" s="1"/>
  <c r="BB40" i="57"/>
  <c r="P82" i="57"/>
  <c r="S82" i="57"/>
  <c r="Z82" i="57"/>
  <c r="AZ82" i="57" s="1"/>
  <c r="BF90" i="52" a="1"/>
  <c r="BF90" i="52" s="1"/>
  <c r="BE42" i="53" a="1"/>
  <c r="BE42" i="53" s="1"/>
  <c r="BG122" i="55" a="1"/>
  <c r="BG122" i="55" s="1"/>
  <c r="W82" i="57"/>
  <c r="AA56" i="57"/>
  <c r="V80" i="57"/>
  <c r="AY80" i="57" s="1"/>
  <c r="AB20" i="57"/>
  <c r="BB2" i="57"/>
  <c r="U82" i="57"/>
  <c r="Z35" i="57"/>
  <c r="AZ35" i="57" s="1"/>
  <c r="AB82" i="57"/>
  <c r="BF82" i="50" a="1"/>
  <c r="BF82" i="50" s="1"/>
  <c r="BF90" i="58" a="1"/>
  <c r="BF90" i="58" s="1"/>
  <c r="BE34" i="59" a="1"/>
  <c r="BE34" i="59" s="1"/>
  <c r="BG50" i="59" a="1"/>
  <c r="BG50" i="59" s="1"/>
  <c r="AE20" i="57" a="1"/>
  <c r="AE20" i="57" s="1"/>
  <c r="AD20" i="57" s="1"/>
  <c r="AC20" i="57" s="1"/>
  <c r="BG90" i="57" a="1"/>
  <c r="BG90" i="57" s="1"/>
  <c r="AD75" i="57"/>
  <c r="AC75" i="57" s="1"/>
  <c r="AE82" i="57" a="1"/>
  <c r="AE82" i="57" s="1"/>
  <c r="AD82" i="57" s="1"/>
  <c r="AC82" i="57" s="1"/>
  <c r="U109" i="57"/>
  <c r="S56" i="57"/>
  <c r="S80" i="57"/>
  <c r="V20" i="57"/>
  <c r="AY20" i="57" s="1"/>
  <c r="W35" i="57"/>
  <c r="BG18" i="47" a="1"/>
  <c r="BG18" i="47" s="1"/>
  <c r="BF90" i="59" a="1"/>
  <c r="BF90" i="59" s="1"/>
  <c r="AB108" i="57"/>
  <c r="Y108" i="57"/>
  <c r="W108" i="57"/>
  <c r="P108" i="57"/>
  <c r="U108" i="57"/>
  <c r="V108" i="57"/>
  <c r="AY108" i="57" s="1"/>
  <c r="R108" i="57"/>
  <c r="Q108" i="57"/>
  <c r="BA108" i="57" s="1"/>
  <c r="BB108" i="57" s="1"/>
  <c r="AA108" i="57"/>
  <c r="Z108" i="57"/>
  <c r="AZ108" i="57" s="1"/>
  <c r="S108" i="57"/>
  <c r="AE108" i="57" a="1"/>
  <c r="AE108" i="57" s="1"/>
  <c r="AD108" i="57" s="1"/>
  <c r="AC108" i="57" s="1"/>
  <c r="BB15" i="57"/>
  <c r="Q80" i="57"/>
  <c r="BA80" i="57" s="1"/>
  <c r="BB80" i="57" s="1"/>
  <c r="AU20" i="57"/>
  <c r="R82" i="57"/>
  <c r="BE10" i="52" a="1"/>
  <c r="BE10" i="52" s="1"/>
  <c r="BE34" i="55" a="1"/>
  <c r="BE34" i="55" s="1"/>
  <c r="BG106" i="55" a="1"/>
  <c r="BG106" i="55" s="1"/>
  <c r="BF114" i="55" a="1"/>
  <c r="BF114" i="55" s="1"/>
  <c r="Y20" i="57"/>
  <c r="AA82" i="57"/>
  <c r="Y35" i="57"/>
  <c r="BB71" i="57"/>
  <c r="BE74" i="52" a="1"/>
  <c r="BE74" i="52" s="1"/>
  <c r="BF122" i="54" a="1"/>
  <c r="BF122" i="54" s="1"/>
  <c r="BE90" i="57" a="1"/>
  <c r="BE90" i="57" s="1"/>
  <c r="BG90" i="58" a="1"/>
  <c r="BG90" i="58" s="1"/>
  <c r="BE106" i="59" a="1"/>
  <c r="BE106" i="59" s="1"/>
  <c r="BE114" i="59" a="1"/>
  <c r="BE114" i="59" s="1"/>
  <c r="BF26" i="59" a="1"/>
  <c r="BF26" i="59" s="1"/>
  <c r="U124" i="57"/>
  <c r="W124" i="57"/>
  <c r="AB124" i="57"/>
  <c r="AA124" i="57"/>
  <c r="Z124" i="57"/>
  <c r="AZ124" i="57" s="1"/>
  <c r="Y124" i="57"/>
  <c r="AE124" i="57" a="1"/>
  <c r="AE124" i="57" s="1"/>
  <c r="AS95" i="57"/>
  <c r="AF95" i="57" s="1"/>
  <c r="V82" i="57"/>
  <c r="AY82" i="57" s="1"/>
  <c r="BB82" i="57" s="1"/>
  <c r="BF42" i="57" a="1"/>
  <c r="BF42" i="57" s="1"/>
  <c r="AD124" i="57"/>
  <c r="AC124" i="57" s="1"/>
  <c r="Y82" i="57"/>
  <c r="BB57" i="57"/>
  <c r="BF98" i="55" a="1"/>
  <c r="BF98" i="55" s="1"/>
  <c r="BG26" i="57" a="1"/>
  <c r="BG26" i="57" s="1"/>
  <c r="BF2" i="58" a="1"/>
  <c r="BF2" i="58" s="1"/>
  <c r="BE98" i="59" a="1"/>
  <c r="BE98" i="59" s="1"/>
  <c r="BG18" i="59" a="1"/>
  <c r="BG18" i="59" s="1"/>
  <c r="BF18" i="59" a="1"/>
  <c r="BF18" i="59" s="1"/>
  <c r="Y100" i="57"/>
  <c r="AS100" i="57"/>
  <c r="AF100" i="57" s="1"/>
  <c r="Y91" i="12"/>
  <c r="V25" i="12"/>
  <c r="AY25" i="12" s="1"/>
  <c r="U48" i="12"/>
  <c r="Y67" i="12"/>
  <c r="Z119" i="12"/>
  <c r="AZ119" i="12" s="1"/>
  <c r="V119" i="12"/>
  <c r="AY119" i="12" s="1"/>
  <c r="BG10" i="54" a="1"/>
  <c r="BG10" i="54" s="1"/>
  <c r="AS67" i="12"/>
  <c r="AF67" i="12" s="1"/>
  <c r="R119" i="12"/>
  <c r="AS91" i="12"/>
  <c r="AF91" i="12" s="1"/>
  <c r="P69" i="12"/>
  <c r="P48" i="12"/>
  <c r="AB67" i="12"/>
  <c r="Q119" i="12"/>
  <c r="BA119" i="12" s="1"/>
  <c r="AS75" i="12"/>
  <c r="AF75" i="12" s="1"/>
  <c r="BE10" i="49" a="1"/>
  <c r="BE10" i="49" s="1"/>
  <c r="BE26" i="52" a="1"/>
  <c r="BE26" i="52" s="1"/>
  <c r="BF66" i="54" a="1"/>
  <c r="BF66" i="54" s="1"/>
  <c r="BG98" i="58" a="1"/>
  <c r="BG98" i="58" s="1"/>
  <c r="U91" i="12"/>
  <c r="W67" i="12"/>
  <c r="W119" i="12"/>
  <c r="BD82" i="12" a="1"/>
  <c r="BD82" i="12" s="1"/>
  <c r="BF2" i="47" a="1"/>
  <c r="BF2" i="47" s="1"/>
  <c r="BG18" i="50" a="1"/>
  <c r="BG18" i="50" s="1"/>
  <c r="BF26" i="53" a="1"/>
  <c r="BF26" i="53" s="1"/>
  <c r="BF42" i="54" a="1"/>
  <c r="BF42" i="54" s="1"/>
  <c r="BE34" i="54" a="1"/>
  <c r="BE34" i="54" s="1"/>
  <c r="BG42" i="55" a="1"/>
  <c r="BG42" i="55" s="1"/>
  <c r="BG58" i="58" a="1"/>
  <c r="BG58" i="58" s="1"/>
  <c r="BE42" i="58" a="1"/>
  <c r="BE42" i="58" s="1"/>
  <c r="BF122" i="59" a="1"/>
  <c r="BF122" i="59" s="1"/>
  <c r="BG34" i="59" a="1"/>
  <c r="BG34" i="59" s="1"/>
  <c r="BE26" i="59" a="1"/>
  <c r="BE26" i="59" s="1"/>
  <c r="AA14" i="12"/>
  <c r="Z91" i="12"/>
  <c r="AZ91" i="12" s="1"/>
  <c r="BD60" i="12" a="1"/>
  <c r="BD60" i="12" s="1"/>
  <c r="U16" i="12"/>
  <c r="S94" i="12"/>
  <c r="BD87" i="12" a="1"/>
  <c r="BD87" i="12" s="1"/>
  <c r="U67" i="12"/>
  <c r="S119" i="12"/>
  <c r="BF34" i="51" a="1"/>
  <c r="BF34" i="51" s="1"/>
  <c r="BG114" i="52" a="1"/>
  <c r="BG114" i="52" s="1"/>
  <c r="BE2" i="54" a="1"/>
  <c r="BE2" i="54" s="1"/>
  <c r="AB91" i="12"/>
  <c r="W112" i="12"/>
  <c r="P100" i="12"/>
  <c r="Z67" i="12"/>
  <c r="AZ67" i="12" s="1"/>
  <c r="Q67" i="12"/>
  <c r="BA67" i="12" s="1"/>
  <c r="AA119" i="12"/>
  <c r="Y119" i="12"/>
  <c r="W68" i="12"/>
  <c r="Q85" i="12"/>
  <c r="BA85" i="12" s="1"/>
  <c r="BB85" i="12" s="1"/>
  <c r="AA45" i="12"/>
  <c r="U45" i="12"/>
  <c r="Z108" i="12"/>
  <c r="AZ108" i="12" s="1"/>
  <c r="BB108" i="12" s="1"/>
  <c r="BD79" i="12" a="1"/>
  <c r="BD79" i="12" s="1"/>
  <c r="BE114" i="54" a="1"/>
  <c r="BE114" i="54" s="1"/>
  <c r="BF106" i="58" a="1"/>
  <c r="BF106" i="58" s="1"/>
  <c r="BG114" i="58" a="1"/>
  <c r="BG114" i="58" s="1"/>
  <c r="U118" i="12"/>
  <c r="P112" i="12"/>
  <c r="V67" i="12"/>
  <c r="AY67" i="12" s="1"/>
  <c r="AE67" i="12" a="1"/>
  <c r="AE67" i="12" s="1"/>
  <c r="AE119" i="12" a="1"/>
  <c r="AE119" i="12" s="1"/>
  <c r="AB119" i="12"/>
  <c r="AA85" i="12"/>
  <c r="BD127" i="12" a="1"/>
  <c r="BD127" i="12" s="1"/>
  <c r="BF106" i="52" a="1"/>
  <c r="BF106" i="52" s="1"/>
  <c r="BF10" i="54" a="1"/>
  <c r="BF10" i="54" s="1"/>
  <c r="BG34" i="58" a="1"/>
  <c r="BG34" i="58" s="1"/>
  <c r="BF50" i="58" a="1"/>
  <c r="BF50" i="58" s="1"/>
  <c r="BG42" i="58" a="1"/>
  <c r="BG42" i="58" s="1"/>
  <c r="BG10" i="58" a="1"/>
  <c r="BG10" i="58" s="1"/>
  <c r="BF50" i="59" a="1"/>
  <c r="BF50" i="59" s="1"/>
  <c r="AS100" i="12"/>
  <c r="AF100" i="12" s="1"/>
  <c r="AS119" i="12"/>
  <c r="AF119" i="12" s="1"/>
  <c r="AD119" i="12" s="1"/>
  <c r="AC119" i="12" s="1"/>
  <c r="AE91" i="12" a="1"/>
  <c r="AE91" i="12" s="1"/>
  <c r="AD91" i="12" s="1"/>
  <c r="AC91" i="12" s="1"/>
  <c r="R48" i="12"/>
  <c r="AA4" i="12"/>
  <c r="BD3" i="12" a="1"/>
  <c r="BD3" i="12" s="1"/>
  <c r="BG34" i="52" a="1"/>
  <c r="BG34" i="52" s="1"/>
  <c r="BE50" i="57" a="1"/>
  <c r="BE50" i="57" s="1"/>
  <c r="BG34" i="57" a="1"/>
  <c r="BG34" i="57" s="1"/>
  <c r="BE58" i="57" a="1"/>
  <c r="BE58" i="57" s="1"/>
  <c r="BE10" i="58" a="1"/>
  <c r="BE10" i="58" s="1"/>
  <c r="BF98" i="59" a="1"/>
  <c r="BF98" i="59" s="1"/>
  <c r="BE10" i="59" a="1"/>
  <c r="BE10" i="59" s="1"/>
  <c r="BE122" i="49" a="1"/>
  <c r="BE122" i="49" s="1"/>
  <c r="BE26" i="57" a="1"/>
  <c r="BE26" i="57" s="1"/>
  <c r="BF26" i="57" a="1"/>
  <c r="BF26" i="57" s="1"/>
  <c r="BF42" i="58" a="1"/>
  <c r="BF42" i="58" s="1"/>
  <c r="BG2" i="59" a="1"/>
  <c r="BG2" i="59" s="1"/>
  <c r="BF26" i="52" a="1"/>
  <c r="BF26" i="52" s="1"/>
  <c r="BE122" i="59" a="1"/>
  <c r="BE122" i="59" s="1"/>
  <c r="BG74" i="59" a="1"/>
  <c r="BG74" i="59" s="1"/>
  <c r="BF42" i="59" a="1"/>
  <c r="BF42" i="59" s="1"/>
  <c r="BF66" i="59" a="1"/>
  <c r="BF66" i="59" s="1"/>
  <c r="BF34" i="53" a="1"/>
  <c r="BF34" i="53" s="1"/>
  <c r="BF42" i="53" a="1"/>
  <c r="BF42" i="53" s="1"/>
  <c r="BE74" i="58" a="1"/>
  <c r="BE74" i="58" s="1"/>
  <c r="BE50" i="58" a="1"/>
  <c r="BE50" i="58" s="1"/>
  <c r="BF34" i="58" a="1"/>
  <c r="BF34" i="58" s="1"/>
  <c r="BG66" i="59" a="1"/>
  <c r="BG66" i="59" s="1"/>
  <c r="BG42" i="59" a="1"/>
  <c r="BG42" i="59" s="1"/>
  <c r="BG122" i="53" a="1"/>
  <c r="BG122" i="53" s="1"/>
  <c r="BF66" i="58" a="1"/>
  <c r="BF66" i="58" s="1"/>
  <c r="BE106" i="58" a="1"/>
  <c r="BE106" i="58" s="1"/>
  <c r="BE90" i="59" a="1"/>
  <c r="BE90" i="59" s="1"/>
  <c r="BE26" i="50" a="1"/>
  <c r="BE26" i="50" s="1"/>
  <c r="BE58" i="55" a="1"/>
  <c r="BE58" i="55" s="1"/>
  <c r="BE26" i="58" a="1"/>
  <c r="BE26" i="58" s="1"/>
  <c r="BE58" i="59" a="1"/>
  <c r="BE58" i="59" s="1"/>
  <c r="BG82" i="51" a="1"/>
  <c r="BG82" i="51" s="1"/>
  <c r="BG122" i="59" a="1"/>
  <c r="BG122" i="59" s="1"/>
  <c r="BE2" i="59" a="1"/>
  <c r="BE2" i="59" s="1"/>
  <c r="BF10" i="55" a="1"/>
  <c r="BF10" i="55" s="1"/>
  <c r="BF122" i="57" a="1"/>
  <c r="BF122" i="57" s="1"/>
  <c r="BE74" i="57" a="1"/>
  <c r="BE74" i="57" s="1"/>
  <c r="BG74" i="58" a="1"/>
  <c r="BG74" i="58" s="1"/>
  <c r="BE82" i="59" a="1"/>
  <c r="BE82" i="59" s="1"/>
  <c r="BF90" i="46" a="1"/>
  <c r="BF90" i="46" s="1"/>
  <c r="BG10" i="57" a="1"/>
  <c r="BG10" i="57" s="1"/>
  <c r="BE34" i="58" a="1"/>
  <c r="BE34" i="58" s="1"/>
  <c r="BE2" i="58" a="1"/>
  <c r="BE2" i="58" s="1"/>
  <c r="BF18" i="58" a="1"/>
  <c r="BF18" i="58" s="1"/>
  <c r="BE74" i="59" a="1"/>
  <c r="BE74" i="59" s="1"/>
  <c r="BE82" i="57" a="1"/>
  <c r="BE82" i="57" s="1"/>
  <c r="BF82" i="58" a="1"/>
  <c r="BF82" i="58" s="1"/>
  <c r="BF74" i="51" a="1"/>
  <c r="BF74" i="51" s="1"/>
  <c r="BE106" i="53" a="1"/>
  <c r="BE106" i="53" s="1"/>
  <c r="BF50" i="57" a="1"/>
  <c r="BF50" i="57" s="1"/>
  <c r="BE58" i="58" a="1"/>
  <c r="BE58" i="58" s="1"/>
  <c r="BF98" i="58" a="1"/>
  <c r="BF98" i="58" s="1"/>
  <c r="BE18" i="58" a="1"/>
  <c r="BE18" i="58" s="1"/>
  <c r="BG10" i="59" a="1"/>
  <c r="BG10" i="59" s="1"/>
  <c r="BF34" i="59" a="1"/>
  <c r="BF34" i="59" s="1"/>
  <c r="BF106" i="53" a="1"/>
  <c r="BF106" i="53" s="1"/>
  <c r="BG10" i="55" a="1"/>
  <c r="BG10" i="55" s="1"/>
  <c r="BG122" i="57" a="1"/>
  <c r="BG122" i="57" s="1"/>
  <c r="BG122" i="54" a="1"/>
  <c r="BG122" i="54" s="1"/>
  <c r="BF18" i="54" a="1"/>
  <c r="BF18" i="54" s="1"/>
  <c r="BG90" i="54" a="1"/>
  <c r="BG90" i="54" s="1"/>
  <c r="BE82" i="58" a="1"/>
  <c r="BE82" i="58" s="1"/>
  <c r="BG18" i="58" a="1"/>
  <c r="BG18" i="58" s="1"/>
  <c r="P61" i="59"/>
  <c r="BE122" i="48" a="1"/>
  <c r="BE122" i="48" s="1"/>
  <c r="BG10" i="51" a="1"/>
  <c r="BG10" i="51" s="1"/>
  <c r="BG34" i="51" a="1"/>
  <c r="BG34" i="51" s="1"/>
  <c r="BE18" i="54" a="1"/>
  <c r="BE18" i="54" s="1"/>
  <c r="BG98" i="55" a="1"/>
  <c r="BG98" i="55" s="1"/>
  <c r="Y73" i="59"/>
  <c r="P73" i="59"/>
  <c r="Z73" i="59"/>
  <c r="AZ73" i="59" s="1"/>
  <c r="BB73" i="59" s="1"/>
  <c r="BB98" i="59"/>
  <c r="BB22" i="59"/>
  <c r="BG106" i="51" a="1"/>
  <c r="BG106" i="51" s="1"/>
  <c r="BE122" i="55" a="1"/>
  <c r="BE122" i="55" s="1"/>
  <c r="BF66" i="57" a="1"/>
  <c r="BF66" i="57" s="1"/>
  <c r="BE114" i="58" a="1"/>
  <c r="BE114" i="58" s="1"/>
  <c r="BG66" i="58" a="1"/>
  <c r="BG66" i="58" s="1"/>
  <c r="R61" i="59"/>
  <c r="BG18" i="54" a="1"/>
  <c r="BG18" i="54" s="1"/>
  <c r="BE10" i="54" a="1"/>
  <c r="BE10" i="54" s="1"/>
  <c r="BG82" i="55" a="1"/>
  <c r="BG82" i="55" s="1"/>
  <c r="BG82" i="57" a="1"/>
  <c r="BG82" i="57" s="1"/>
  <c r="BE18" i="57" a="1"/>
  <c r="BE18" i="57" s="1"/>
  <c r="BE98" i="58" a="1"/>
  <c r="BE98" i="58" s="1"/>
  <c r="BE66" i="58" a="1"/>
  <c r="BE66" i="58" s="1"/>
  <c r="Z129" i="59"/>
  <c r="AZ129" i="59" s="1"/>
  <c r="Y129" i="59"/>
  <c r="AE129" i="59" a="1"/>
  <c r="AE129" i="59" s="1"/>
  <c r="U129" i="59"/>
  <c r="P129" i="59"/>
  <c r="AB129" i="59"/>
  <c r="AA129" i="59"/>
  <c r="W129" i="59"/>
  <c r="AS74" i="59"/>
  <c r="AF74" i="59" s="1"/>
  <c r="AS108" i="59"/>
  <c r="AF108" i="59" s="1"/>
  <c r="BB55" i="59"/>
  <c r="P108" i="59"/>
  <c r="Q61" i="59"/>
  <c r="BA61" i="59" s="1"/>
  <c r="BB61" i="59" s="1"/>
  <c r="BG2" i="53" a="1"/>
  <c r="BG2" i="53" s="1"/>
  <c r="BE26" i="54" a="1"/>
  <c r="BE26" i="54" s="1"/>
  <c r="BF26" i="54" a="1"/>
  <c r="BF26" i="54" s="1"/>
  <c r="BF34" i="54" a="1"/>
  <c r="BF34" i="54" s="1"/>
  <c r="BG66" i="54" a="1"/>
  <c r="BG66" i="54" s="1"/>
  <c r="BF122" i="55" a="1"/>
  <c r="BF122" i="55" s="1"/>
  <c r="BG82" i="58" a="1"/>
  <c r="BG82" i="58" s="1"/>
  <c r="BB100" i="59"/>
  <c r="AD129" i="59"/>
  <c r="AC129" i="59" s="1"/>
  <c r="BB103" i="59"/>
  <c r="BG26" i="47" a="1"/>
  <c r="BG26" i="47" s="1"/>
  <c r="BG98" i="50" a="1"/>
  <c r="BG98" i="50" s="1"/>
  <c r="BE82" i="54" a="1"/>
  <c r="BE82" i="54" s="1"/>
  <c r="BF26" i="55" a="1"/>
  <c r="BF26" i="55" s="1"/>
  <c r="BF18" i="57" a="1"/>
  <c r="BF18" i="57" s="1"/>
  <c r="BE98" i="57" a="1"/>
  <c r="BE98" i="57" s="1"/>
  <c r="BB80" i="59"/>
  <c r="BF98" i="49" a="1"/>
  <c r="BF98" i="49" s="1"/>
  <c r="BF90" i="55" a="1"/>
  <c r="BF90" i="55" s="1"/>
  <c r="BG114" i="57" a="1"/>
  <c r="BG114" i="57" s="1"/>
  <c r="BE2" i="57" a="1"/>
  <c r="BE2" i="57" s="1"/>
  <c r="BG50" i="57" a="1"/>
  <c r="BG50" i="57" s="1"/>
  <c r="BF114" i="58" a="1"/>
  <c r="BF114" i="58" s="1"/>
  <c r="BG18" i="57" a="1"/>
  <c r="BG18" i="57" s="1"/>
  <c r="BE122" i="57" a="1"/>
  <c r="BE122" i="57" s="1"/>
  <c r="BE122" i="58" a="1"/>
  <c r="BE122" i="58" s="1"/>
  <c r="BG42" i="51" a="1"/>
  <c r="BG42" i="51" s="1"/>
  <c r="BG26" i="55" a="1"/>
  <c r="BG26" i="55" s="1"/>
  <c r="BF74" i="57" a="1"/>
  <c r="BF74" i="57" s="1"/>
  <c r="BG66" i="57" a="1"/>
  <c r="BG66" i="57" s="1"/>
  <c r="BE42" i="57" a="1"/>
  <c r="BE42" i="57" s="1"/>
  <c r="BG90" i="53" a="1"/>
  <c r="BG90" i="53" s="1"/>
  <c r="BF98" i="53" a="1"/>
  <c r="BF98" i="53" s="1"/>
  <c r="BF50" i="55" a="1"/>
  <c r="BF50" i="55" s="1"/>
  <c r="BG98" i="57" a="1"/>
  <c r="BG98" i="57" s="1"/>
  <c r="BF98" i="57" a="1"/>
  <c r="BF98" i="57" s="1"/>
  <c r="BG74" i="57" a="1"/>
  <c r="BG74" i="57" s="1"/>
  <c r="BE2" i="53" a="1"/>
  <c r="BE2" i="53" s="1"/>
  <c r="BF90" i="54" a="1"/>
  <c r="BF90" i="54" s="1"/>
  <c r="BE26" i="55" a="1"/>
  <c r="BE26" i="55" s="1"/>
  <c r="BE50" i="55" a="1"/>
  <c r="BE50" i="55" s="1"/>
  <c r="BF2" i="57" a="1"/>
  <c r="BF2" i="57" s="1"/>
  <c r="BF66" i="49" a="1"/>
  <c r="BF66" i="49" s="1"/>
  <c r="BE90" i="51" a="1"/>
  <c r="BE90" i="51" s="1"/>
  <c r="BF66" i="55" a="1"/>
  <c r="BF66" i="55" s="1"/>
  <c r="BG58" i="57" a="1"/>
  <c r="BG58" i="57" s="1"/>
  <c r="BF106" i="57" a="1"/>
  <c r="BF106" i="57" s="1"/>
  <c r="BE2" i="47" a="1"/>
  <c r="BE2" i="47" s="1"/>
  <c r="BG66" i="49" a="1"/>
  <c r="BG66" i="49" s="1"/>
  <c r="BF10" i="53" a="1"/>
  <c r="BF10" i="53" s="1"/>
  <c r="BG74" i="55" a="1"/>
  <c r="BG74" i="55" s="1"/>
  <c r="BE42" i="55" a="1"/>
  <c r="BE42" i="55" s="1"/>
  <c r="BF114" i="57" a="1"/>
  <c r="BF114" i="57" s="1"/>
  <c r="BE74" i="55" a="1"/>
  <c r="BE74" i="55" s="1"/>
  <c r="BF10" i="57" a="1"/>
  <c r="BF10" i="57" s="1"/>
  <c r="BG42" i="57" a="1"/>
  <c r="BG42" i="57" s="1"/>
  <c r="BE2" i="52" a="1"/>
  <c r="BE2" i="52" s="1"/>
  <c r="BF58" i="54" a="1"/>
  <c r="BF58" i="54" s="1"/>
  <c r="BE90" i="55" a="1"/>
  <c r="BE90" i="55" s="1"/>
  <c r="BF34" i="57" a="1"/>
  <c r="BF34" i="57" s="1"/>
  <c r="BG2" i="57" a="1"/>
  <c r="BG2" i="57" s="1"/>
  <c r="BE10" i="57" a="1"/>
  <c r="BE10" i="57" s="1"/>
  <c r="BG90" i="51" a="1"/>
  <c r="BG90" i="51" s="1"/>
  <c r="BF106" i="49" a="1"/>
  <c r="BF106" i="49" s="1"/>
  <c r="BG26" i="54" a="1"/>
  <c r="BG26" i="54" s="1"/>
  <c r="BF66" i="52" a="1"/>
  <c r="BF66" i="52" s="1"/>
  <c r="BF58" i="53" a="1"/>
  <c r="BF58" i="53" s="1"/>
  <c r="BF42" i="51" a="1"/>
  <c r="BF42" i="51" s="1"/>
  <c r="BF106" i="54" a="1"/>
  <c r="BF106" i="54" s="1"/>
  <c r="BG42" i="54" a="1"/>
  <c r="BG42" i="54" s="1"/>
  <c r="BG82" i="54" a="1"/>
  <c r="BG82" i="54" s="1"/>
  <c r="BE58" i="50" a="1"/>
  <c r="BE58" i="50" s="1"/>
  <c r="BF2" i="53" a="1"/>
  <c r="BF2" i="53" s="1"/>
  <c r="BE98" i="53" a="1"/>
  <c r="BE98" i="53" s="1"/>
  <c r="BF82" i="55" a="1"/>
  <c r="BF82" i="55" s="1"/>
  <c r="BE82" i="55" a="1"/>
  <c r="BE82" i="55" s="1"/>
  <c r="BG26" i="46" a="1"/>
  <c r="BG26" i="46" s="1"/>
  <c r="BE122" i="52" a="1"/>
  <c r="BE122" i="52" s="1"/>
  <c r="BG58" i="52" a="1"/>
  <c r="BG58" i="52" s="1"/>
  <c r="BG58" i="53" a="1"/>
  <c r="BG58" i="53" s="1"/>
  <c r="BG82" i="53" a="1"/>
  <c r="BG82" i="53" s="1"/>
  <c r="BG34" i="55" a="1"/>
  <c r="BG34" i="55" s="1"/>
  <c r="BF106" i="55" a="1"/>
  <c r="BF106" i="55" s="1"/>
  <c r="BE106" i="55" a="1"/>
  <c r="BE106" i="55" s="1"/>
  <c r="BG50" i="49" a="1"/>
  <c r="BG50" i="49" s="1"/>
  <c r="BE66" i="52" a="1"/>
  <c r="BE66" i="52" s="1"/>
  <c r="BG58" i="54" a="1"/>
  <c r="BG58" i="54" s="1"/>
  <c r="BG2" i="55" a="1"/>
  <c r="BG2" i="55" s="1"/>
  <c r="BG18" i="55" a="1"/>
  <c r="BG18" i="55" s="1"/>
  <c r="BG50" i="55" a="1"/>
  <c r="BG50" i="55" s="1"/>
  <c r="BF18" i="49" a="1"/>
  <c r="BF18" i="49" s="1"/>
  <c r="BF18" i="52" a="1"/>
  <c r="BF18" i="52" s="1"/>
  <c r="BF82" i="54" a="1"/>
  <c r="BF82" i="54" s="1"/>
  <c r="BG58" i="51" a="1"/>
  <c r="BG58" i="51" s="1"/>
  <c r="BF10" i="52" a="1"/>
  <c r="BF10" i="52" s="1"/>
  <c r="BG18" i="52" a="1"/>
  <c r="BG18" i="52" s="1"/>
  <c r="BG114" i="55" a="1"/>
  <c r="BG114" i="55" s="1"/>
  <c r="BG66" i="55" a="1"/>
  <c r="BG66" i="55" s="1"/>
  <c r="BG82" i="49" a="1"/>
  <c r="BG82" i="49" s="1"/>
  <c r="BE90" i="52" a="1"/>
  <c r="BE90" i="52" s="1"/>
  <c r="BE2" i="55" a="1"/>
  <c r="BE2" i="55" s="1"/>
  <c r="BG106" i="52" a="1"/>
  <c r="BG106" i="52" s="1"/>
  <c r="BG50" i="53" a="1"/>
  <c r="BG50" i="53" s="1"/>
  <c r="BE26" i="53" a="1"/>
  <c r="BE26" i="53" s="1"/>
  <c r="BF50" i="53" a="1"/>
  <c r="BF50" i="53" s="1"/>
  <c r="BF18" i="55" a="1"/>
  <c r="BF18" i="55" s="1"/>
  <c r="BE66" i="55" a="1"/>
  <c r="BE66" i="55" s="1"/>
  <c r="BF66" i="47" a="1"/>
  <c r="BF66" i="47" s="1"/>
  <c r="BG122" i="48" a="1"/>
  <c r="BG122" i="48" s="1"/>
  <c r="BF66" i="48" a="1"/>
  <c r="BF66" i="48" s="1"/>
  <c r="BG66" i="52" a="1"/>
  <c r="BG66" i="52" s="1"/>
  <c r="BF122" i="53" a="1"/>
  <c r="BF122" i="53" s="1"/>
  <c r="BF114" i="53" a="1"/>
  <c r="BF114" i="53" s="1"/>
  <c r="BF2" i="55" a="1"/>
  <c r="BF2" i="55" s="1"/>
  <c r="BE2" i="51" a="1"/>
  <c r="BE2" i="51" s="1"/>
  <c r="BE58" i="54" a="1"/>
  <c r="BE58" i="54" s="1"/>
  <c r="BG34" i="54" a="1"/>
  <c r="BG34" i="54" s="1"/>
  <c r="BG90" i="47" a="1"/>
  <c r="BG90" i="47" s="1"/>
  <c r="BF18" i="50" a="1"/>
  <c r="BF18" i="50" s="1"/>
  <c r="BE82" i="53" a="1"/>
  <c r="BE82" i="53" s="1"/>
  <c r="BG98" i="54" a="1"/>
  <c r="BG98" i="54" s="1"/>
  <c r="BE18" i="55" a="1"/>
  <c r="BE18" i="55" s="1"/>
  <c r="BE18" i="50" a="1"/>
  <c r="BE18" i="50" s="1"/>
  <c r="BE122" i="54" a="1"/>
  <c r="BE122" i="54" s="1"/>
  <c r="BG90" i="55" a="1"/>
  <c r="BG90" i="55" s="1"/>
  <c r="BG10" i="50" a="1"/>
  <c r="BG10" i="50" s="1"/>
  <c r="BF74" i="52" a="1"/>
  <c r="BF74" i="52" s="1"/>
  <c r="BG122" i="52" a="1"/>
  <c r="BG122" i="52" s="1"/>
  <c r="BE90" i="53" a="1"/>
  <c r="BE90" i="53" s="1"/>
  <c r="BE74" i="54" a="1"/>
  <c r="BE74" i="54" s="1"/>
  <c r="BG82" i="52" a="1"/>
  <c r="BG82" i="52" s="1"/>
  <c r="BE50" i="54" a="1"/>
  <c r="BE50" i="54" s="1"/>
  <c r="BF74" i="54" a="1"/>
  <c r="BF74" i="54" s="1"/>
  <c r="BE66" i="54" a="1"/>
  <c r="BE66" i="54" s="1"/>
  <c r="BE98" i="48" a="1"/>
  <c r="BE98" i="48" s="1"/>
  <c r="BE74" i="50" a="1"/>
  <c r="BE74" i="50" s="1"/>
  <c r="BE34" i="53" a="1"/>
  <c r="BE34" i="53" s="1"/>
  <c r="BE98" i="54" a="1"/>
  <c r="BE98" i="54" s="1"/>
  <c r="BE106" i="49" a="1"/>
  <c r="BE106" i="49" s="1"/>
  <c r="BE66" i="49" a="1"/>
  <c r="BE66" i="49" s="1"/>
  <c r="BF114" i="54" a="1"/>
  <c r="BF114" i="54" s="1"/>
  <c r="BF50" i="54" a="1"/>
  <c r="BF50" i="54" s="1"/>
  <c r="BF50" i="52" a="1"/>
  <c r="BF50" i="52" s="1"/>
  <c r="BE106" i="54" a="1"/>
  <c r="BE106" i="54" s="1"/>
  <c r="BF98" i="54" a="1"/>
  <c r="BF98" i="54" s="1"/>
  <c r="BE106" i="52" a="1"/>
  <c r="BE106" i="52" s="1"/>
  <c r="BG74" i="54" a="1"/>
  <c r="BG74" i="54" s="1"/>
  <c r="BF98" i="48" a="1"/>
  <c r="BF98" i="48" s="1"/>
  <c r="BF82" i="51" a="1"/>
  <c r="BF82" i="51" s="1"/>
  <c r="BF122" i="52" a="1"/>
  <c r="BF122" i="52" s="1"/>
  <c r="BE18" i="52" a="1"/>
  <c r="BE18" i="52" s="1"/>
  <c r="BF90" i="53" a="1"/>
  <c r="BF90" i="53" s="1"/>
  <c r="BG42" i="53" a="1"/>
  <c r="BG42" i="53" s="1"/>
  <c r="BG106" i="53" a="1"/>
  <c r="BG106" i="53" s="1"/>
  <c r="BE2" i="49" a="1"/>
  <c r="BE2" i="49" s="1"/>
  <c r="BG90" i="52" a="1"/>
  <c r="BG90" i="52" s="1"/>
  <c r="BE82" i="52" a="1"/>
  <c r="BE82" i="52" s="1"/>
  <c r="BG2" i="52" a="1"/>
  <c r="BG2" i="52" s="1"/>
  <c r="BG114" i="53" a="1"/>
  <c r="BG114" i="53" s="1"/>
  <c r="BG66" i="53" a="1"/>
  <c r="BG66" i="53" s="1"/>
  <c r="BG2" i="54" a="1"/>
  <c r="BG2" i="54" s="1"/>
  <c r="BF114" i="52" a="1"/>
  <c r="BF114" i="52" s="1"/>
  <c r="BG34" i="53" a="1"/>
  <c r="BG34" i="53" s="1"/>
  <c r="BE18" i="51" a="1"/>
  <c r="BE18" i="51" s="1"/>
  <c r="BF58" i="51" a="1"/>
  <c r="BF58" i="51" s="1"/>
  <c r="BG66" i="51" a="1"/>
  <c r="BG66" i="51" s="1"/>
  <c r="BG74" i="52" a="1"/>
  <c r="BG74" i="52" s="1"/>
  <c r="BG98" i="52" a="1"/>
  <c r="BG98" i="52" s="1"/>
  <c r="BF2" i="48" a="1"/>
  <c r="BF2" i="48" s="1"/>
  <c r="BG2" i="48" a="1"/>
  <c r="BG2" i="48" s="1"/>
  <c r="BF90" i="51" a="1"/>
  <c r="BF90" i="51" s="1"/>
  <c r="BE98" i="51" a="1"/>
  <c r="BE98" i="51" s="1"/>
  <c r="BE114" i="51" a="1"/>
  <c r="BE114" i="51" s="1"/>
  <c r="BE26" i="51" a="1"/>
  <c r="BE26" i="51" s="1"/>
  <c r="BE58" i="53" a="1"/>
  <c r="BE58" i="53" s="1"/>
  <c r="BG10" i="53" a="1"/>
  <c r="BG10" i="53" s="1"/>
  <c r="BG114" i="54" a="1"/>
  <c r="BG114" i="54" s="1"/>
  <c r="BE114" i="53" a="1"/>
  <c r="BE114" i="53" s="1"/>
  <c r="BE18" i="53" a="1"/>
  <c r="BE18" i="53" s="1"/>
  <c r="BE18" i="49" a="1"/>
  <c r="BE18" i="49" s="1"/>
  <c r="BF122" i="49" a="1"/>
  <c r="BF122" i="49" s="1"/>
  <c r="BG122" i="49" a="1"/>
  <c r="BG122" i="49" s="1"/>
  <c r="BE34" i="52" a="1"/>
  <c r="BE34" i="52" s="1"/>
  <c r="BE114" i="52" a="1"/>
  <c r="BE114" i="52" s="1"/>
  <c r="BF42" i="52" a="1"/>
  <c r="BF42" i="52" s="1"/>
  <c r="BF74" i="53" a="1"/>
  <c r="BF74" i="53" s="1"/>
  <c r="BG18" i="53" a="1"/>
  <c r="BG18" i="53" s="1"/>
  <c r="BE10" i="53" a="1"/>
  <c r="BE10" i="53" s="1"/>
  <c r="BF114" i="48" a="1"/>
  <c r="BF114" i="48" s="1"/>
  <c r="BG106" i="49" a="1"/>
  <c r="BG106" i="49" s="1"/>
  <c r="BG42" i="52" a="1"/>
  <c r="BG42" i="52" s="1"/>
  <c r="BE50" i="52" a="1"/>
  <c r="BE50" i="52" s="1"/>
  <c r="BE66" i="53" a="1"/>
  <c r="BE66" i="53" s="1"/>
  <c r="BG26" i="53" a="1"/>
  <c r="BG26" i="53" s="1"/>
  <c r="BF66" i="53" a="1"/>
  <c r="BF66" i="53" s="1"/>
  <c r="BF82" i="53" a="1"/>
  <c r="BF82" i="53" s="1"/>
  <c r="BG98" i="53" a="1"/>
  <c r="BG98" i="53" s="1"/>
  <c r="BG122" i="50" a="1"/>
  <c r="BG122" i="50" s="1"/>
  <c r="BF74" i="50" a="1"/>
  <c r="BF74" i="50" s="1"/>
  <c r="BE34" i="51" a="1"/>
  <c r="BE34" i="51" s="1"/>
  <c r="BG18" i="51" a="1"/>
  <c r="BG18" i="51" s="1"/>
  <c r="BG98" i="51" a="1"/>
  <c r="BG98" i="51" s="1"/>
  <c r="BF2" i="51" a="1"/>
  <c r="BF2" i="51" s="1"/>
  <c r="BF58" i="52" a="1"/>
  <c r="BF58" i="52" s="1"/>
  <c r="BG34" i="47" a="1"/>
  <c r="BG34" i="47" s="1"/>
  <c r="BG114" i="48" a="1"/>
  <c r="BG114" i="48" s="1"/>
  <c r="BG74" i="50" a="1"/>
  <c r="BG74" i="50" s="1"/>
  <c r="BF122" i="51" a="1"/>
  <c r="BF122" i="51" s="1"/>
  <c r="BG50" i="51" a="1"/>
  <c r="BG50" i="51" s="1"/>
  <c r="BG74" i="49" a="1"/>
  <c r="BG74" i="49" s="1"/>
  <c r="BE42" i="51" a="1"/>
  <c r="BE42" i="51" s="1"/>
  <c r="BF114" i="51" a="1"/>
  <c r="BF114" i="51" s="1"/>
  <c r="BF2" i="52" a="1"/>
  <c r="BF2" i="52" s="1"/>
  <c r="BE42" i="52" a="1"/>
  <c r="BE42" i="52" s="1"/>
  <c r="BE98" i="52" a="1"/>
  <c r="BE98" i="52" s="1"/>
  <c r="BG66" i="47" a="1"/>
  <c r="BG66" i="47" s="1"/>
  <c r="BG34" i="48" a="1"/>
  <c r="BG34" i="48" s="1"/>
  <c r="BF34" i="48" a="1"/>
  <c r="BF34" i="48" s="1"/>
  <c r="BG114" i="49" a="1"/>
  <c r="BG114" i="49" s="1"/>
  <c r="BG90" i="49" a="1"/>
  <c r="BG90" i="49" s="1"/>
  <c r="BF114" i="49" a="1"/>
  <c r="BF114" i="49" s="1"/>
  <c r="BF10" i="51" a="1"/>
  <c r="BF10" i="51" s="1"/>
  <c r="BE26" i="48" a="1"/>
  <c r="BE26" i="48" s="1"/>
  <c r="BE122" i="47" a="1"/>
  <c r="BE122" i="47" s="1"/>
  <c r="BG58" i="49" a="1"/>
  <c r="BG58" i="49" s="1"/>
  <c r="BE114" i="49" a="1"/>
  <c r="BE114" i="49" s="1"/>
  <c r="BF2" i="49" a="1"/>
  <c r="BF2" i="49" s="1"/>
  <c r="BE82" i="51" a="1"/>
  <c r="BE82" i="51" s="1"/>
  <c r="BG122" i="51" a="1"/>
  <c r="BG122" i="51" s="1"/>
  <c r="BG26" i="52" a="1"/>
  <c r="BG26" i="52" s="1"/>
  <c r="BE58" i="52" a="1"/>
  <c r="BE58" i="52" s="1"/>
  <c r="BF82" i="47" a="1"/>
  <c r="BF82" i="47" s="1"/>
  <c r="BE66" i="47" a="1"/>
  <c r="BE66" i="47" s="1"/>
  <c r="BE90" i="49" a="1"/>
  <c r="BE90" i="49" s="1"/>
  <c r="BF82" i="52" a="1"/>
  <c r="BF82" i="52" s="1"/>
  <c r="BF98" i="52" a="1"/>
  <c r="BF98" i="52" s="1"/>
  <c r="BE2" i="48" a="1"/>
  <c r="BE2" i="48" s="1"/>
  <c r="BG26" i="50" a="1"/>
  <c r="BG26" i="50" s="1"/>
  <c r="BE114" i="50" a="1"/>
  <c r="BE114" i="50" s="1"/>
  <c r="BE74" i="49" a="1"/>
  <c r="BE74" i="49" s="1"/>
  <c r="BF50" i="49" a="1"/>
  <c r="BF50" i="49" s="1"/>
  <c r="BG42" i="49" a="1"/>
  <c r="BG42" i="49" s="1"/>
  <c r="BF98" i="51" a="1"/>
  <c r="BF98" i="51" s="1"/>
  <c r="BE58" i="51" a="1"/>
  <c r="BE58" i="51" s="1"/>
  <c r="BG66" i="46" a="1"/>
  <c r="BG66" i="46" s="1"/>
  <c r="BF26" i="48" a="1"/>
  <c r="BF26" i="48" s="1"/>
  <c r="BE114" i="48" a="1"/>
  <c r="BE114" i="48" s="1"/>
  <c r="BF58" i="50" a="1"/>
  <c r="BF58" i="50" s="1"/>
  <c r="BE66" i="51" a="1"/>
  <c r="BE66" i="51" s="1"/>
  <c r="BF26" i="51" a="1"/>
  <c r="BF26" i="51" s="1"/>
  <c r="BE82" i="48" a="1"/>
  <c r="BE82" i="48" s="1"/>
  <c r="BF42" i="49" a="1"/>
  <c r="BF42" i="49" s="1"/>
  <c r="BE50" i="51" a="1"/>
  <c r="BE50" i="51" s="1"/>
  <c r="BF66" i="51" a="1"/>
  <c r="BF66" i="51" s="1"/>
  <c r="BG10" i="52" a="1"/>
  <c r="BG10" i="52" s="1"/>
  <c r="BF58" i="48" a="1"/>
  <c r="BF58" i="48" s="1"/>
  <c r="BF26" i="50" a="1"/>
  <c r="BF26" i="50" s="1"/>
  <c r="BG98" i="49" a="1"/>
  <c r="BG98" i="49" s="1"/>
  <c r="BE74" i="51" a="1"/>
  <c r="BE74" i="51" s="1"/>
  <c r="BF18" i="51" a="1"/>
  <c r="BF18" i="51" s="1"/>
  <c r="BE122" i="51" a="1"/>
  <c r="BE122" i="51" s="1"/>
  <c r="BG2" i="51" a="1"/>
  <c r="BG2" i="51" s="1"/>
  <c r="BG26" i="51" a="1"/>
  <c r="BG26" i="51" s="1"/>
  <c r="BF122" i="47" a="1"/>
  <c r="BF122" i="47" s="1"/>
  <c r="BF98" i="50" a="1"/>
  <c r="BF98" i="50" s="1"/>
  <c r="BF58" i="49" a="1"/>
  <c r="BF58" i="49" s="1"/>
  <c r="BF106" i="51" a="1"/>
  <c r="BF106" i="51" s="1"/>
  <c r="BF34" i="47" a="1"/>
  <c r="BF34" i="47" s="1"/>
  <c r="BG2" i="47" a="1"/>
  <c r="BG2" i="47" s="1"/>
  <c r="BG58" i="48" a="1"/>
  <c r="BG58" i="48" s="1"/>
  <c r="BG66" i="48" a="1"/>
  <c r="BG66" i="48" s="1"/>
  <c r="BE42" i="50" a="1"/>
  <c r="BE42" i="50" s="1"/>
  <c r="BF2" i="50" a="1"/>
  <c r="BF2" i="50" s="1"/>
  <c r="BG2" i="49" a="1"/>
  <c r="BG2" i="49" s="1"/>
  <c r="BF50" i="51" a="1"/>
  <c r="BF50" i="51" s="1"/>
  <c r="BF42" i="50" a="1"/>
  <c r="BF42" i="50" s="1"/>
  <c r="BF74" i="49" a="1"/>
  <c r="BF74" i="49" s="1"/>
  <c r="BG58" i="46" a="1"/>
  <c r="BG58" i="46" s="1"/>
  <c r="BE98" i="50" a="1"/>
  <c r="BE98" i="50" s="1"/>
  <c r="BG34" i="49" a="1"/>
  <c r="BG34" i="49" s="1"/>
  <c r="BF34" i="49" a="1"/>
  <c r="BF34" i="49" s="1"/>
  <c r="BF90" i="49" a="1"/>
  <c r="BF90" i="49" s="1"/>
  <c r="BE106" i="48" a="1"/>
  <c r="BE106" i="48" s="1"/>
  <c r="BE34" i="50" a="1"/>
  <c r="BE34" i="50" s="1"/>
  <c r="BF82" i="49" a="1"/>
  <c r="BF82" i="49" s="1"/>
  <c r="BE82" i="49" a="1"/>
  <c r="BE82" i="49" s="1"/>
  <c r="BE42" i="49" a="1"/>
  <c r="BE42" i="49" s="1"/>
  <c r="BE106" i="51" a="1"/>
  <c r="BE106" i="51" s="1"/>
  <c r="BE10" i="51" a="1"/>
  <c r="BE10" i="51" s="1"/>
  <c r="BE2" i="46" a="1"/>
  <c r="BE2" i="46" s="1"/>
  <c r="BG122" i="47" a="1"/>
  <c r="BG122" i="47" s="1"/>
  <c r="BE34" i="48" a="1"/>
  <c r="BE34" i="48" s="1"/>
  <c r="BG90" i="48" a="1"/>
  <c r="BG90" i="48" s="1"/>
  <c r="BG82" i="50" a="1"/>
  <c r="BG82" i="50" s="1"/>
  <c r="BF26" i="49" a="1"/>
  <c r="BF26" i="49" s="1"/>
  <c r="BF10" i="49" a="1"/>
  <c r="BF10" i="49" s="1"/>
  <c r="BE10" i="46" a="1"/>
  <c r="BE10" i="46" s="1"/>
  <c r="BF106" i="48" a="1"/>
  <c r="BF106" i="48" s="1"/>
  <c r="BE90" i="50" a="1"/>
  <c r="BE90" i="50" s="1"/>
  <c r="BF90" i="50" a="1"/>
  <c r="BF90" i="50" s="1"/>
  <c r="BE98" i="49" a="1"/>
  <c r="BE98" i="49" s="1"/>
  <c r="BG114" i="51" a="1"/>
  <c r="BG114" i="51" s="1"/>
  <c r="BE34" i="46" a="1"/>
  <c r="BE34" i="46" s="1"/>
  <c r="BE58" i="46" a="1"/>
  <c r="BE58" i="46" s="1"/>
  <c r="BE50" i="47" a="1"/>
  <c r="BE50" i="47" s="1"/>
  <c r="BG66" i="50" a="1"/>
  <c r="BG66" i="50" s="1"/>
  <c r="BG50" i="48" a="1"/>
  <c r="BG50" i="48" s="1"/>
  <c r="BG26" i="48" a="1"/>
  <c r="BG26" i="48" s="1"/>
  <c r="BE58" i="49" a="1"/>
  <c r="BE58" i="49" s="1"/>
  <c r="BG18" i="49" a="1"/>
  <c r="BG18" i="49" s="1"/>
  <c r="BE34" i="49" a="1"/>
  <c r="BE34" i="49" s="1"/>
  <c r="BG26" i="49" a="1"/>
  <c r="BG26" i="49" s="1"/>
  <c r="BG10" i="49" a="1"/>
  <c r="BG10" i="49" s="1"/>
  <c r="BE82" i="47" a="1"/>
  <c r="BE82" i="47" s="1"/>
  <c r="BG98" i="48" a="1"/>
  <c r="BG98" i="48" s="1"/>
  <c r="BE42" i="48" a="1"/>
  <c r="BE42" i="48" s="1"/>
  <c r="BG58" i="50" a="1"/>
  <c r="BG58" i="50" s="1"/>
  <c r="BG2" i="50" a="1"/>
  <c r="BG2" i="50" s="1"/>
  <c r="BF66" i="50" a="1"/>
  <c r="BF66" i="50" s="1"/>
  <c r="BE122" i="50" a="1"/>
  <c r="BE122" i="50" s="1"/>
  <c r="BE66" i="48" a="1"/>
  <c r="BE66" i="48" s="1"/>
  <c r="BF10" i="50" a="1"/>
  <c r="BF10" i="50" s="1"/>
  <c r="BF42" i="48" a="1"/>
  <c r="BF42" i="48" s="1"/>
  <c r="BG50" i="50" a="1"/>
  <c r="BG50" i="50" s="1"/>
  <c r="BF122" i="50" a="1"/>
  <c r="BF122" i="50" s="1"/>
  <c r="BE26" i="49" a="1"/>
  <c r="BE26" i="49" s="1"/>
  <c r="BG114" i="50" a="1"/>
  <c r="BG114" i="50" s="1"/>
  <c r="BG106" i="50" a="1"/>
  <c r="BG106" i="50" s="1"/>
  <c r="BE10" i="50" a="1"/>
  <c r="BE10" i="50" s="1"/>
  <c r="BF18" i="48" a="1"/>
  <c r="BF18" i="48" s="1"/>
  <c r="BG42" i="48" a="1"/>
  <c r="BG42" i="48" s="1"/>
  <c r="AD96" i="49"/>
  <c r="AC96" i="49" s="1"/>
  <c r="BE34" i="47" a="1"/>
  <c r="BE34" i="47" s="1"/>
  <c r="BE42" i="46" a="1"/>
  <c r="BE42" i="46" s="1"/>
  <c r="AS106" i="49"/>
  <c r="AF106" i="49" s="1"/>
  <c r="BG74" i="47" a="1"/>
  <c r="BG74" i="47" s="1"/>
  <c r="BF10" i="47" a="1"/>
  <c r="BF10" i="47" s="1"/>
  <c r="BE90" i="47" a="1"/>
  <c r="BE90" i="47" s="1"/>
  <c r="BE90" i="48" a="1"/>
  <c r="BE90" i="48" s="1"/>
  <c r="BF114" i="50" a="1"/>
  <c r="BF114" i="50" s="1"/>
  <c r="BE106" i="50" a="1"/>
  <c r="BE106" i="50" s="1"/>
  <c r="BE66" i="50" a="1"/>
  <c r="BE66" i="50" s="1"/>
  <c r="V60" i="49"/>
  <c r="AY60" i="49" s="1"/>
  <c r="Q60" i="49"/>
  <c r="BA60" i="49" s="1"/>
  <c r="BB60" i="49" s="1"/>
  <c r="AU60" i="49"/>
  <c r="AV30" i="49" s="1"/>
  <c r="S60" i="49"/>
  <c r="AA60" i="49"/>
  <c r="Y60" i="49"/>
  <c r="AB108" i="49"/>
  <c r="AE108" i="49" a="1"/>
  <c r="AE108" i="49" s="1"/>
  <c r="AD108" i="49" s="1"/>
  <c r="AC108" i="49" s="1"/>
  <c r="R108" i="49"/>
  <c r="S108" i="49"/>
  <c r="AA108" i="49"/>
  <c r="U108" i="49"/>
  <c r="W108" i="49"/>
  <c r="Q108" i="49"/>
  <c r="BA108" i="49" s="1"/>
  <c r="BB108" i="49" s="1"/>
  <c r="P108" i="49"/>
  <c r="Z108" i="49"/>
  <c r="AZ108" i="49" s="1"/>
  <c r="Y108" i="49"/>
  <c r="V108" i="49"/>
  <c r="AY108" i="49" s="1"/>
  <c r="AS122" i="49"/>
  <c r="AF122" i="49" s="1"/>
  <c r="BE50" i="48" a="1"/>
  <c r="BE50" i="48" s="1"/>
  <c r="BG18" i="48" a="1"/>
  <c r="BG18" i="48" s="1"/>
  <c r="BF34" i="50" a="1"/>
  <c r="BF34" i="50" s="1"/>
  <c r="V44" i="49"/>
  <c r="AY44" i="49" s="1"/>
  <c r="AU44" i="49"/>
  <c r="AV23" i="49" s="1"/>
  <c r="AE44" i="49" a="1"/>
  <c r="AE44" i="49" s="1"/>
  <c r="Y44" i="49"/>
  <c r="Q44" i="49"/>
  <c r="BA44" i="49" s="1"/>
  <c r="BB44" i="49" s="1"/>
  <c r="AB44" i="49"/>
  <c r="W44" i="49"/>
  <c r="AA44" i="49"/>
  <c r="S44" i="49"/>
  <c r="U44" i="49"/>
  <c r="P44" i="49"/>
  <c r="R44" i="49"/>
  <c r="Z44" i="49"/>
  <c r="AZ44" i="49" s="1"/>
  <c r="BB20" i="49"/>
  <c r="BB49" i="49"/>
  <c r="BG10" i="47" a="1"/>
  <c r="BG10" i="47" s="1"/>
  <c r="BG106" i="48" a="1"/>
  <c r="BG106" i="48" s="1"/>
  <c r="BF82" i="48" a="1"/>
  <c r="BF82" i="48" s="1"/>
  <c r="BG42" i="50" a="1"/>
  <c r="BG42" i="50" s="1"/>
  <c r="BF50" i="50" a="1"/>
  <c r="BF50" i="50" s="1"/>
  <c r="V52" i="49"/>
  <c r="AY52" i="49" s="1"/>
  <c r="BB52" i="49" s="1"/>
  <c r="Z52" i="49"/>
  <c r="AZ52" i="49" s="1"/>
  <c r="P52" i="49"/>
  <c r="BB55" i="49"/>
  <c r="BE10" i="47" a="1"/>
  <c r="BE10" i="47" s="1"/>
  <c r="BE58" i="48" a="1"/>
  <c r="BE58" i="48" s="1"/>
  <c r="BF90" i="48" a="1"/>
  <c r="BF90" i="48" s="1"/>
  <c r="AS74" i="49"/>
  <c r="AF74" i="49" s="1"/>
  <c r="BE74" i="47" a="1"/>
  <c r="BE74" i="47" s="1"/>
  <c r="BF98" i="47" a="1"/>
  <c r="BF98" i="47" s="1"/>
  <c r="BE18" i="48" a="1"/>
  <c r="BE18" i="48" s="1"/>
  <c r="BG90" i="50" a="1"/>
  <c r="BG90" i="50" s="1"/>
  <c r="BE50" i="50" a="1"/>
  <c r="BE50" i="50" s="1"/>
  <c r="Q124" i="49"/>
  <c r="BA124" i="49" s="1"/>
  <c r="BB124" i="49" s="1"/>
  <c r="Z124" i="49"/>
  <c r="AZ124" i="49" s="1"/>
  <c r="Y124" i="49"/>
  <c r="W124" i="49"/>
  <c r="AE124" i="49" a="1"/>
  <c r="AE124" i="49" s="1"/>
  <c r="AD124" i="49" s="1"/>
  <c r="AC124" i="49" s="1"/>
  <c r="U124" i="49"/>
  <c r="R124" i="49"/>
  <c r="BF50" i="47" a="1"/>
  <c r="BF50" i="47" s="1"/>
  <c r="BF18" i="47" a="1"/>
  <c r="BF18" i="47" s="1"/>
  <c r="BE106" i="47" a="1"/>
  <c r="BE106" i="47" s="1"/>
  <c r="BE10" i="48" a="1"/>
  <c r="BE10" i="48" s="1"/>
  <c r="BF10" i="48" a="1"/>
  <c r="BF10" i="48" s="1"/>
  <c r="BE74" i="48" a="1"/>
  <c r="BE74" i="48" s="1"/>
  <c r="BG74" i="48" a="1"/>
  <c r="BG74" i="48" s="1"/>
  <c r="BF74" i="48" a="1"/>
  <c r="BF74" i="48" s="1"/>
  <c r="BG82" i="48" a="1"/>
  <c r="BG82" i="48" s="1"/>
  <c r="BE18" i="47" a="1"/>
  <c r="BE18" i="47" s="1"/>
  <c r="BG34" i="50" a="1"/>
  <c r="BG34" i="50" s="1"/>
  <c r="BE2" i="50" a="1"/>
  <c r="BE2" i="50" s="1"/>
  <c r="BG82" i="47" a="1"/>
  <c r="BG82" i="47" s="1"/>
  <c r="BG10" i="48" a="1"/>
  <c r="BG10" i="48" s="1"/>
  <c r="BF90" i="47" a="1"/>
  <c r="BF90" i="47" s="1"/>
  <c r="BE42" i="47" a="1"/>
  <c r="BE42" i="47" s="1"/>
  <c r="BF26" i="46" a="1"/>
  <c r="BF26" i="46" s="1"/>
  <c r="BG42" i="47" a="1"/>
  <c r="BG42" i="47" s="1"/>
  <c r="BG58" i="47" a="1"/>
  <c r="BG58" i="47" s="1"/>
  <c r="BE114" i="47" a="1"/>
  <c r="BE114" i="47" s="1"/>
  <c r="BF58" i="47" a="1"/>
  <c r="BF58" i="47" s="1"/>
  <c r="BE26" i="47" a="1"/>
  <c r="BE26" i="47" s="1"/>
  <c r="BG50" i="47" a="1"/>
  <c r="BG50" i="47" s="1"/>
  <c r="BF50" i="48" a="1"/>
  <c r="BF50" i="48" s="1"/>
  <c r="BF114" i="47" a="1"/>
  <c r="BF114" i="47" s="1"/>
  <c r="BG98" i="47" a="1"/>
  <c r="BG98" i="47" s="1"/>
  <c r="BG106" i="47" a="1"/>
  <c r="BG106" i="47" s="1"/>
  <c r="BE26" i="46" a="1"/>
  <c r="BE26" i="46" s="1"/>
  <c r="BG114" i="46" a="1"/>
  <c r="BG114" i="46" s="1"/>
  <c r="BF42" i="47" a="1"/>
  <c r="BF42" i="47" s="1"/>
  <c r="BE58" i="47" a="1"/>
  <c r="BE58" i="47" s="1"/>
  <c r="BF26" i="47" a="1"/>
  <c r="BF26" i="47" s="1"/>
  <c r="BF74" i="47" a="1"/>
  <c r="BF74" i="47" s="1"/>
  <c r="BE98" i="47" a="1"/>
  <c r="BE98" i="47" s="1"/>
  <c r="BG114" i="47" a="1"/>
  <c r="BG114" i="47" s="1"/>
  <c r="BF122" i="46" a="1"/>
  <c r="BF122" i="46" s="1"/>
  <c r="BG50" i="46" a="1"/>
  <c r="BG50" i="46" s="1"/>
  <c r="BG122" i="46" a="1"/>
  <c r="BG122" i="46" s="1"/>
  <c r="BF42" i="46" a="1"/>
  <c r="BF42" i="46" s="1"/>
  <c r="BE98" i="46" a="1"/>
  <c r="BE98" i="46" s="1"/>
  <c r="BG74" i="46" a="1"/>
  <c r="BG74" i="46" s="1"/>
  <c r="BF58" i="46" a="1"/>
  <c r="BF58" i="46" s="1"/>
  <c r="BG90" i="46" a="1"/>
  <c r="BG90" i="46" s="1"/>
  <c r="BF66" i="46" a="1"/>
  <c r="BF66" i="46" s="1"/>
  <c r="BE90" i="46" a="1"/>
  <c r="BE90" i="46" s="1"/>
  <c r="BG2" i="46" a="1"/>
  <c r="BG2" i="46" s="1"/>
  <c r="BG82" i="46" a="1"/>
  <c r="BG82" i="46" s="1"/>
  <c r="BE74" i="46" a="1"/>
  <c r="BE74" i="46" s="1"/>
  <c r="BG34" i="46" a="1"/>
  <c r="BG34" i="46" s="1"/>
  <c r="BF114" i="46" a="1"/>
  <c r="BF114" i="46" s="1"/>
  <c r="BF82" i="46" a="1"/>
  <c r="BF82" i="46" s="1"/>
  <c r="BF98" i="46" a="1"/>
  <c r="BF98" i="46" s="1"/>
  <c r="BG98" i="46" a="1"/>
  <c r="BG98" i="46" s="1"/>
  <c r="BE66" i="46" a="1"/>
  <c r="BE66" i="46" s="1"/>
  <c r="BE50" i="46" a="1"/>
  <c r="BE50" i="46" s="1"/>
  <c r="BF106" i="46" a="1"/>
  <c r="BF106" i="46" s="1"/>
  <c r="BE114" i="46" a="1"/>
  <c r="BE114" i="46" s="1"/>
  <c r="BE106" i="46" a="1"/>
  <c r="BE106" i="46" s="1"/>
  <c r="BG18" i="46" a="1"/>
  <c r="BG18" i="46" s="1"/>
  <c r="BF10" i="46" a="1"/>
  <c r="BF10" i="46" s="1"/>
  <c r="BF34" i="46" a="1"/>
  <c r="BF34" i="46" s="1"/>
  <c r="BF2" i="46" a="1"/>
  <c r="BF2" i="46" s="1"/>
  <c r="BE18" i="46" a="1"/>
  <c r="BE18" i="46" s="1"/>
  <c r="BG10" i="46" a="1"/>
  <c r="BG10" i="46" s="1"/>
  <c r="BE122" i="46" a="1"/>
  <c r="BE122" i="46" s="1"/>
  <c r="BE82" i="46" a="1"/>
  <c r="BE82" i="46" s="1"/>
  <c r="BF74" i="46" a="1"/>
  <c r="BF74" i="46" s="1"/>
  <c r="BG42" i="46" a="1"/>
  <c r="BG42" i="46" s="1"/>
  <c r="BF18" i="46" a="1"/>
  <c r="BF18" i="46" s="1"/>
  <c r="BF50" i="46" a="1"/>
  <c r="BF50" i="46" s="1"/>
  <c r="BG106" i="46" a="1"/>
  <c r="BG106" i="46" s="1"/>
  <c r="BF82" i="43" a="1"/>
  <c r="BF82" i="43" s="1"/>
  <c r="BG10" i="36" a="1"/>
  <c r="BG10" i="36" s="1"/>
  <c r="BF122" i="44" a="1"/>
  <c r="BF122" i="44" s="1"/>
  <c r="BF26" i="42" a="1"/>
  <c r="BF26" i="42" s="1"/>
  <c r="BF10" i="44" a="1"/>
  <c r="BF10" i="44" s="1"/>
  <c r="BF90" i="45" a="1"/>
  <c r="BF90" i="45" s="1"/>
  <c r="BE114" i="44" a="1"/>
  <c r="BE114" i="44" s="1"/>
  <c r="AD85" i="46"/>
  <c r="BF34" i="37" a="1"/>
  <c r="BF34" i="37" s="1"/>
  <c r="BF66" i="43" a="1"/>
  <c r="BF66" i="43" s="1"/>
  <c r="AD119" i="46"/>
  <c r="AD99" i="46"/>
  <c r="BG26" i="40" a="1"/>
  <c r="BG26" i="40" s="1"/>
  <c r="AD102" i="46"/>
  <c r="AD104" i="46"/>
  <c r="AD66" i="46"/>
  <c r="BG74" i="44" a="1"/>
  <c r="BG74" i="44" s="1"/>
  <c r="BE114" i="43" a="1"/>
  <c r="BE114" i="43" s="1"/>
  <c r="BG18" i="44" a="1"/>
  <c r="BG18" i="44" s="1"/>
  <c r="BF34" i="43" a="1"/>
  <c r="BF34" i="43" s="1"/>
  <c r="AD84" i="46"/>
  <c r="AD70" i="46"/>
  <c r="BF42" i="41" a="1"/>
  <c r="BF42" i="41" s="1"/>
  <c r="AD116" i="46"/>
  <c r="BE98" i="38" a="1"/>
  <c r="BE98" i="38" s="1"/>
  <c r="BG50" i="43" a="1"/>
  <c r="BG50" i="43" s="1"/>
  <c r="BF18" i="44" a="1"/>
  <c r="BF18" i="44" s="1"/>
  <c r="BG42" i="44" a="1"/>
  <c r="BG42" i="44" s="1"/>
  <c r="BF114" i="44" a="1"/>
  <c r="BF114" i="44" s="1"/>
  <c r="BE2" i="42" a="1"/>
  <c r="BE2" i="42" s="1"/>
  <c r="BG58" i="44" a="1"/>
  <c r="BG58" i="44" s="1"/>
  <c r="BF34" i="36" a="1"/>
  <c r="BF34" i="36" s="1"/>
  <c r="BE42" i="45" a="1"/>
  <c r="BE42" i="45" s="1"/>
  <c r="BF58" i="42" a="1"/>
  <c r="BF58" i="42" s="1"/>
  <c r="BF74" i="44" a="1"/>
  <c r="BF74" i="44" s="1"/>
  <c r="BF82" i="45" a="1"/>
  <c r="BF82" i="45" s="1"/>
  <c r="BE58" i="44" a="1"/>
  <c r="BE58" i="44" s="1"/>
  <c r="BG58" i="38" a="1"/>
  <c r="BG58" i="38" s="1"/>
  <c r="BE114" i="45" a="1"/>
  <c r="BE114" i="45" s="1"/>
  <c r="BE114" i="42" a="1"/>
  <c r="BE114" i="42" s="1"/>
  <c r="BG50" i="39" a="1"/>
  <c r="BG50" i="39" s="1"/>
  <c r="BE106" i="41" a="1"/>
  <c r="BE106" i="41" s="1"/>
  <c r="BG106" i="43" a="1"/>
  <c r="BG106" i="43" s="1"/>
  <c r="BE106" i="39" a="1"/>
  <c r="BE106" i="39" s="1"/>
  <c r="BG122" i="42" a="1"/>
  <c r="BG122" i="42" s="1"/>
  <c r="BF26" i="43" a="1"/>
  <c r="BF26" i="43" s="1"/>
  <c r="BE2" i="44" a="1"/>
  <c r="BE2" i="44" s="1"/>
  <c r="BG50" i="33" a="1"/>
  <c r="BG50" i="33" s="1"/>
  <c r="BG58" i="43" a="1"/>
  <c r="BG58" i="43" s="1"/>
  <c r="BF98" i="44" a="1"/>
  <c r="BF98" i="44" s="1"/>
  <c r="BE50" i="45" a="1"/>
  <c r="BE50" i="45" s="1"/>
  <c r="BE2" i="40" a="1"/>
  <c r="BE2" i="40" s="1"/>
  <c r="BG114" i="42" a="1"/>
  <c r="BG114" i="42" s="1"/>
  <c r="BG26" i="45" a="1"/>
  <c r="BG26" i="45" s="1"/>
  <c r="BE42" i="35" a="1"/>
  <c r="BE42" i="35" s="1"/>
  <c r="BE50" i="42" a="1"/>
  <c r="BE50" i="42" s="1"/>
  <c r="BG18" i="42" a="1"/>
  <c r="BG18" i="42" s="1"/>
  <c r="BG114" i="45" a="1"/>
  <c r="BG114" i="45" s="1"/>
  <c r="BF122" i="41" a="1"/>
  <c r="BF122" i="41" s="1"/>
  <c r="BF2" i="45" a="1"/>
  <c r="BF2" i="45" s="1"/>
  <c r="BG114" i="40" a="1"/>
  <c r="BG114" i="40" s="1"/>
  <c r="BF58" i="45" a="1"/>
  <c r="BF58" i="45" s="1"/>
  <c r="BF26" i="44" a="1"/>
  <c r="BF26" i="44" s="1"/>
  <c r="BF26" i="45" a="1"/>
  <c r="BF26" i="45" s="1"/>
  <c r="BG106" i="44" a="1"/>
  <c r="BG106" i="44" s="1"/>
  <c r="BF42" i="45" a="1"/>
  <c r="BF42" i="45" s="1"/>
  <c r="BE98" i="45" a="1"/>
  <c r="BE98" i="45" s="1"/>
  <c r="BF98" i="45" a="1"/>
  <c r="BF98" i="45" s="1"/>
  <c r="BE42" i="40" a="1"/>
  <c r="BE42" i="40" s="1"/>
  <c r="BE82" i="44" a="1"/>
  <c r="BE82" i="44" s="1"/>
  <c r="BG98" i="39" a="1"/>
  <c r="BG98" i="39" s="1"/>
  <c r="BE34" i="41" a="1"/>
  <c r="BE34" i="41" s="1"/>
  <c r="BG90" i="35" a="1"/>
  <c r="BG90" i="35" s="1"/>
  <c r="BG98" i="41" a="1"/>
  <c r="BG98" i="41" s="1"/>
  <c r="BE18" i="42" a="1"/>
  <c r="BE18" i="42" s="1"/>
  <c r="BF114" i="45" a="1"/>
  <c r="BF114" i="45" s="1"/>
  <c r="BF90" i="41" a="1"/>
  <c r="BF90" i="41" s="1"/>
  <c r="BF18" i="42" a="1"/>
  <c r="BF18" i="42" s="1"/>
  <c r="BF2" i="44" a="1"/>
  <c r="BF2" i="44" s="1"/>
  <c r="BG34" i="45" a="1"/>
  <c r="BG34" i="45" s="1"/>
  <c r="BG42" i="45" a="1"/>
  <c r="BG42" i="45" s="1"/>
  <c r="BF106" i="42" a="1"/>
  <c r="BF106" i="42" s="1"/>
  <c r="BE58" i="43" a="1"/>
  <c r="BE58" i="43" s="1"/>
  <c r="BG50" i="44" a="1"/>
  <c r="BG50" i="44" s="1"/>
  <c r="BG66" i="45" a="1"/>
  <c r="BG66" i="45" s="1"/>
  <c r="BG34" i="43" a="1"/>
  <c r="BG34" i="43" s="1"/>
  <c r="BF34" i="45" a="1"/>
  <c r="BF34" i="45" s="1"/>
  <c r="BE122" i="33" a="1"/>
  <c r="BE122" i="33" s="1"/>
  <c r="BG50" i="35" a="1"/>
  <c r="BG50" i="35" s="1"/>
  <c r="BF34" i="41" a="1"/>
  <c r="BF34" i="41" s="1"/>
  <c r="BG114" i="43" a="1"/>
  <c r="BG114" i="43" s="1"/>
  <c r="BE122" i="43" a="1"/>
  <c r="BE122" i="43" s="1"/>
  <c r="BE66" i="44" a="1"/>
  <c r="BE66" i="44" s="1"/>
  <c r="BE122" i="44" a="1"/>
  <c r="BE122" i="44" s="1"/>
  <c r="BE18" i="45" a="1"/>
  <c r="BE18" i="45" s="1"/>
  <c r="BE10" i="45" a="1"/>
  <c r="BE10" i="45" s="1"/>
  <c r="BG74" i="45" a="1"/>
  <c r="BG74" i="45" s="1"/>
  <c r="BE82" i="45" a="1"/>
  <c r="BE82" i="45" s="1"/>
  <c r="BF90" i="38" a="1"/>
  <c r="BF90" i="38" s="1"/>
  <c r="BE98" i="43" a="1"/>
  <c r="BE98" i="43" s="1"/>
  <c r="BE90" i="45" a="1"/>
  <c r="BE90" i="45" s="1"/>
  <c r="BE106" i="45" a="1"/>
  <c r="BE106" i="45" s="1"/>
  <c r="BF10" i="39" a="1"/>
  <c r="BF10" i="39" s="1"/>
  <c r="BF98" i="41" a="1"/>
  <c r="BF98" i="41" s="1"/>
  <c r="BG74" i="42" a="1"/>
  <c r="BG74" i="42" s="1"/>
  <c r="BF90" i="44" a="1"/>
  <c r="BF90" i="44" s="1"/>
  <c r="BG2" i="45" a="1"/>
  <c r="BG2" i="45" s="1"/>
  <c r="BF106" i="45" a="1"/>
  <c r="BF106" i="45" s="1"/>
  <c r="BF10" i="42" a="1"/>
  <c r="BF10" i="42" s="1"/>
  <c r="BG18" i="43" a="1"/>
  <c r="BG18" i="43" s="1"/>
  <c r="BE42" i="44" a="1"/>
  <c r="BE42" i="44" s="1"/>
  <c r="BF82" i="44" a="1"/>
  <c r="BF82" i="44" s="1"/>
  <c r="BE58" i="45" a="1"/>
  <c r="BE58" i="45" s="1"/>
  <c r="BF74" i="42" a="1"/>
  <c r="BF74" i="42" s="1"/>
  <c r="BF66" i="44" a="1"/>
  <c r="BF66" i="44" s="1"/>
  <c r="BG122" i="44" a="1"/>
  <c r="BG122" i="44" s="1"/>
  <c r="BF122" i="45" a="1"/>
  <c r="BF122" i="45" s="1"/>
  <c r="BE122" i="45" a="1"/>
  <c r="BE122" i="45" s="1"/>
  <c r="BF50" i="45" a="1"/>
  <c r="BF50" i="45" s="1"/>
  <c r="BF42" i="40" a="1"/>
  <c r="BF42" i="40" s="1"/>
  <c r="BE90" i="41" a="1"/>
  <c r="BE90" i="41" s="1"/>
  <c r="BG26" i="41" a="1"/>
  <c r="BG26" i="41" s="1"/>
  <c r="BG74" i="41" a="1"/>
  <c r="BG74" i="41" s="1"/>
  <c r="BG26" i="42" a="1"/>
  <c r="BG26" i="42" s="1"/>
  <c r="BE74" i="43" a="1"/>
  <c r="BE74" i="43" s="1"/>
  <c r="BF74" i="43" a="1"/>
  <c r="BF74" i="43" s="1"/>
  <c r="BG122" i="43" a="1"/>
  <c r="BG122" i="43" s="1"/>
  <c r="BG66" i="44" a="1"/>
  <c r="BG66" i="44" s="1"/>
  <c r="BE18" i="30" a="1"/>
  <c r="BE18" i="30" s="1"/>
  <c r="BG98" i="38" a="1"/>
  <c r="BG98" i="38" s="1"/>
  <c r="BE42" i="39" a="1"/>
  <c r="BE42" i="39" s="1"/>
  <c r="BF10" i="41" a="1"/>
  <c r="BF10" i="41" s="1"/>
  <c r="BE66" i="41" a="1"/>
  <c r="BE66" i="41" s="1"/>
  <c r="BG10" i="42" a="1"/>
  <c r="BG10" i="42" s="1"/>
  <c r="BE18" i="43" a="1"/>
  <c r="BE18" i="43" s="1"/>
  <c r="BF74" i="41" a="1"/>
  <c r="BF74" i="41" s="1"/>
  <c r="BF114" i="41" a="1"/>
  <c r="BF114" i="41" s="1"/>
  <c r="BE74" i="42" a="1"/>
  <c r="BE74" i="42" s="1"/>
  <c r="BG58" i="42" a="1"/>
  <c r="BG58" i="42" s="1"/>
  <c r="BE26" i="43" a="1"/>
  <c r="BE26" i="43" s="1"/>
  <c r="BE82" i="43" a="1"/>
  <c r="BE82" i="43" s="1"/>
  <c r="BE34" i="45" a="1"/>
  <c r="BE34" i="45" s="1"/>
  <c r="BG82" i="45" a="1"/>
  <c r="BG82" i="45" s="1"/>
  <c r="BF26" i="38" a="1"/>
  <c r="BF26" i="38" s="1"/>
  <c r="BE98" i="41" a="1"/>
  <c r="BE98" i="41" s="1"/>
  <c r="BG90" i="43" a="1"/>
  <c r="BG90" i="43" s="1"/>
  <c r="BG10" i="43" a="1"/>
  <c r="BG10" i="43" s="1"/>
  <c r="BE106" i="44" a="1"/>
  <c r="BE106" i="44" s="1"/>
  <c r="BG90" i="44" a="1"/>
  <c r="BG90" i="44" s="1"/>
  <c r="BE18" i="44" a="1"/>
  <c r="BE18" i="44" s="1"/>
  <c r="BG114" i="39" a="1"/>
  <c r="BG114" i="39" s="1"/>
  <c r="BG10" i="39" a="1"/>
  <c r="BG10" i="39" s="1"/>
  <c r="BE122" i="40" a="1"/>
  <c r="BE122" i="40" s="1"/>
  <c r="BG34" i="41" a="1"/>
  <c r="BG34" i="41" s="1"/>
  <c r="BF2" i="43" a="1"/>
  <c r="BF2" i="43" s="1"/>
  <c r="BE74" i="44" a="1"/>
  <c r="BE74" i="44" s="1"/>
  <c r="BF10" i="45" a="1"/>
  <c r="BF10" i="45" s="1"/>
  <c r="BF18" i="45" a="1"/>
  <c r="BF18" i="45" s="1"/>
  <c r="BE58" i="42" a="1"/>
  <c r="BE58" i="42" s="1"/>
  <c r="BE50" i="44" a="1"/>
  <c r="BE50" i="44" s="1"/>
  <c r="BF50" i="44" a="1"/>
  <c r="BF50" i="44" s="1"/>
  <c r="BF34" i="44" a="1"/>
  <c r="BF34" i="44" s="1"/>
  <c r="BF58" i="44" a="1"/>
  <c r="BF58" i="44" s="1"/>
  <c r="BF66" i="45" a="1"/>
  <c r="BF66" i="45" s="1"/>
  <c r="BG50" i="45" a="1"/>
  <c r="BG50" i="45" s="1"/>
  <c r="BF74" i="45" a="1"/>
  <c r="BF74" i="45" s="1"/>
  <c r="BG58" i="45" a="1"/>
  <c r="BG58" i="45" s="1"/>
  <c r="BG18" i="45" a="1"/>
  <c r="BG18" i="45" s="1"/>
  <c r="BF122" i="40" a="1"/>
  <c r="BF122" i="40" s="1"/>
  <c r="BF106" i="41" a="1"/>
  <c r="BF106" i="41" s="1"/>
  <c r="BF98" i="42" a="1"/>
  <c r="BF98" i="42" s="1"/>
  <c r="BG10" i="44" a="1"/>
  <c r="BG10" i="44" s="1"/>
  <c r="BE26" i="45" a="1"/>
  <c r="BE26" i="45" s="1"/>
  <c r="BG10" i="45" a="1"/>
  <c r="BG10" i="45" s="1"/>
  <c r="BE74" i="45" a="1"/>
  <c r="BE74" i="45" s="1"/>
  <c r="BF26" i="32" a="1"/>
  <c r="BF26" i="32" s="1"/>
  <c r="BF74" i="36" a="1"/>
  <c r="BF74" i="36" s="1"/>
  <c r="BG106" i="42" a="1"/>
  <c r="BG106" i="42" s="1"/>
  <c r="BE34" i="44" a="1"/>
  <c r="BE34" i="44" s="1"/>
  <c r="BG2" i="44" a="1"/>
  <c r="BG2" i="44" s="1"/>
  <c r="BF106" i="44" a="1"/>
  <c r="BF106" i="44" s="1"/>
  <c r="BG98" i="45" a="1"/>
  <c r="BG98" i="45" s="1"/>
  <c r="BG26" i="38" a="1"/>
  <c r="BG26" i="38" s="1"/>
  <c r="BF114" i="38" a="1"/>
  <c r="BF114" i="38" s="1"/>
  <c r="BE26" i="41" a="1"/>
  <c r="BE26" i="41" s="1"/>
  <c r="BF66" i="42" a="1"/>
  <c r="BF66" i="42" s="1"/>
  <c r="BG26" i="43" a="1"/>
  <c r="BG26" i="43" s="1"/>
  <c r="BE10" i="43" a="1"/>
  <c r="BE10" i="43" s="1"/>
  <c r="BE34" i="43" a="1"/>
  <c r="BE34" i="43" s="1"/>
  <c r="BE10" i="44" a="1"/>
  <c r="BE10" i="44" s="1"/>
  <c r="BE90" i="44" a="1"/>
  <c r="BE90" i="44" s="1"/>
  <c r="BG106" i="45" a="1"/>
  <c r="BG106" i="45" s="1"/>
  <c r="BE34" i="42" a="1"/>
  <c r="BE34" i="42" s="1"/>
  <c r="BG34" i="44" a="1"/>
  <c r="BG34" i="44" s="1"/>
  <c r="BG114" i="44" a="1"/>
  <c r="BG114" i="44" s="1"/>
  <c r="BG90" i="32" a="1"/>
  <c r="BG90" i="32" s="1"/>
  <c r="BE26" i="39" a="1"/>
  <c r="BE26" i="39" s="1"/>
  <c r="BF82" i="42" a="1"/>
  <c r="BF82" i="42" s="1"/>
  <c r="BF90" i="42" a="1"/>
  <c r="BF90" i="42" s="1"/>
  <c r="BG90" i="45" a="1"/>
  <c r="BG90" i="45" s="1"/>
  <c r="BE10" i="41" a="1"/>
  <c r="BE10" i="41" s="1"/>
  <c r="BF42" i="44" a="1"/>
  <c r="BF42" i="44" s="1"/>
  <c r="BE98" i="44" a="1"/>
  <c r="BE98" i="44" s="1"/>
  <c r="BF34" i="35" a="1"/>
  <c r="BF34" i="35" s="1"/>
  <c r="BF50" i="40" a="1"/>
  <c r="BF50" i="40" s="1"/>
  <c r="BE98" i="40" a="1"/>
  <c r="BE98" i="40" s="1"/>
  <c r="BE42" i="42" a="1"/>
  <c r="BE42" i="42" s="1"/>
  <c r="BG98" i="42" a="1"/>
  <c r="BG98" i="42" s="1"/>
  <c r="BF98" i="43" a="1"/>
  <c r="BF98" i="43" s="1"/>
  <c r="BF10" i="43" a="1"/>
  <c r="BF10" i="43" s="1"/>
  <c r="BG122" i="45" a="1"/>
  <c r="BG122" i="45" s="1"/>
  <c r="BE2" i="45" a="1"/>
  <c r="BE2" i="45" s="1"/>
  <c r="BF42" i="33" a="1"/>
  <c r="BF42" i="33" s="1"/>
  <c r="BF98" i="34" a="1"/>
  <c r="BF98" i="34" s="1"/>
  <c r="BE58" i="38" a="1"/>
  <c r="BE58" i="38" s="1"/>
  <c r="BG66" i="42" a="1"/>
  <c r="BG66" i="42" s="1"/>
  <c r="BG2" i="42" a="1"/>
  <c r="BG2" i="42" s="1"/>
  <c r="BF42" i="42" a="1"/>
  <c r="BF42" i="42" s="1"/>
  <c r="BG26" i="44" a="1"/>
  <c r="BG26" i="44" s="1"/>
  <c r="BG26" i="39" a="1"/>
  <c r="BG26" i="39" s="1"/>
  <c r="BG34" i="39" a="1"/>
  <c r="BG34" i="39" s="1"/>
  <c r="BG90" i="42" a="1"/>
  <c r="BG90" i="42" s="1"/>
  <c r="BE122" i="42" a="1"/>
  <c r="BE122" i="42" s="1"/>
  <c r="BE2" i="43" a="1"/>
  <c r="BE2" i="43" s="1"/>
  <c r="BE66" i="45" a="1"/>
  <c r="BE66" i="45" s="1"/>
  <c r="BG18" i="35" a="1"/>
  <c r="BG18" i="35" s="1"/>
  <c r="BF82" i="37" a="1"/>
  <c r="BF82" i="37" s="1"/>
  <c r="BF2" i="41" a="1"/>
  <c r="BF2" i="41" s="1"/>
  <c r="BG10" i="41" a="1"/>
  <c r="BG10" i="41" s="1"/>
  <c r="BE106" i="42" a="1"/>
  <c r="BE106" i="42" s="1"/>
  <c r="BF114" i="42" a="1"/>
  <c r="BF114" i="42" s="1"/>
  <c r="BG34" i="42" a="1"/>
  <c r="BG34" i="42" s="1"/>
  <c r="BE26" i="42" a="1"/>
  <c r="BE26" i="42" s="1"/>
  <c r="BF122" i="43" a="1"/>
  <c r="BF122" i="43" s="1"/>
  <c r="BG74" i="43" a="1"/>
  <c r="BG74" i="43" s="1"/>
  <c r="BG98" i="44" a="1"/>
  <c r="BG98" i="44" s="1"/>
  <c r="BG26" i="34" a="1"/>
  <c r="BG26" i="34" s="1"/>
  <c r="BF114" i="35" a="1"/>
  <c r="BF114" i="35" s="1"/>
  <c r="BG114" i="35" a="1"/>
  <c r="BG114" i="35" s="1"/>
  <c r="BE66" i="37" a="1"/>
  <c r="BE66" i="37" s="1"/>
  <c r="BE66" i="40" a="1"/>
  <c r="BE66" i="40" s="1"/>
  <c r="BF122" i="42" a="1"/>
  <c r="BF122" i="42" s="1"/>
  <c r="BF42" i="43" a="1"/>
  <c r="BF42" i="43" s="1"/>
  <c r="BG82" i="44" a="1"/>
  <c r="BG82" i="44" s="1"/>
  <c r="BE26" i="44" a="1"/>
  <c r="BE26" i="44" s="1"/>
  <c r="BE98" i="36" a="1"/>
  <c r="BE98" i="36" s="1"/>
  <c r="BG58" i="37" a="1"/>
  <c r="BG58" i="37" s="1"/>
  <c r="BF10" i="38" a="1"/>
  <c r="BF10" i="38" s="1"/>
  <c r="BE58" i="41" a="1"/>
  <c r="BE58" i="41" s="1"/>
  <c r="BE74" i="41" a="1"/>
  <c r="BE74" i="41" s="1"/>
  <c r="BF26" i="41" a="1"/>
  <c r="BF26" i="41" s="1"/>
  <c r="BF66" i="41" a="1"/>
  <c r="BF66" i="41" s="1"/>
  <c r="BE10" i="42" a="1"/>
  <c r="BE10" i="42" s="1"/>
  <c r="BE82" i="37" a="1"/>
  <c r="BE82" i="37" s="1"/>
  <c r="BE66" i="43" a="1"/>
  <c r="BE66" i="43" s="1"/>
  <c r="BF66" i="35" a="1"/>
  <c r="BF66" i="35" s="1"/>
  <c r="BG82" i="40" a="1"/>
  <c r="BG82" i="40" s="1"/>
  <c r="BG2" i="41" a="1"/>
  <c r="BG2" i="41" s="1"/>
  <c r="BF18" i="43" a="1"/>
  <c r="BF18" i="43" s="1"/>
  <c r="BE50" i="43" a="1"/>
  <c r="BE50" i="43" s="1"/>
  <c r="BF106" i="43" a="1"/>
  <c r="BF106" i="43" s="1"/>
  <c r="BF10" i="30" a="1"/>
  <c r="BF10" i="30" s="1"/>
  <c r="BE2" i="36" a="1"/>
  <c r="BE2" i="36" s="1"/>
  <c r="BE42" i="38" a="1"/>
  <c r="BE42" i="38" s="1"/>
  <c r="BG82" i="39" a="1"/>
  <c r="BG82" i="39" s="1"/>
  <c r="BF58" i="41" a="1"/>
  <c r="BF58" i="41" s="1"/>
  <c r="BG42" i="42" a="1"/>
  <c r="BG42" i="42" s="1"/>
  <c r="BE106" i="43" a="1"/>
  <c r="BE106" i="43" s="1"/>
  <c r="BF58" i="43" a="1"/>
  <c r="BF58" i="43" s="1"/>
  <c r="BE10" i="38" a="1"/>
  <c r="BE10" i="38" s="1"/>
  <c r="BF26" i="39" a="1"/>
  <c r="BF26" i="39" s="1"/>
  <c r="BF50" i="41" a="1"/>
  <c r="BF50" i="41" s="1"/>
  <c r="BG82" i="43" a="1"/>
  <c r="BG82" i="43" s="1"/>
  <c r="BG2" i="43" a="1"/>
  <c r="BG2" i="43" s="1"/>
  <c r="BG42" i="43" a="1"/>
  <c r="BG42" i="43" s="1"/>
  <c r="BF98" i="36" a="1"/>
  <c r="BF98" i="36" s="1"/>
  <c r="BF82" i="39" a="1"/>
  <c r="BF82" i="39" s="1"/>
  <c r="BF42" i="39" a="1"/>
  <c r="BF42" i="39" s="1"/>
  <c r="BG82" i="42" a="1"/>
  <c r="BG82" i="42" s="1"/>
  <c r="BF114" i="43" a="1"/>
  <c r="BF114" i="43" s="1"/>
  <c r="BG2" i="36" a="1"/>
  <c r="BG2" i="36" s="1"/>
  <c r="BG106" i="39" a="1"/>
  <c r="BG106" i="39" s="1"/>
  <c r="BE114" i="40" a="1"/>
  <c r="BE114" i="40" s="1"/>
  <c r="BG90" i="41" a="1"/>
  <c r="BG90" i="41" s="1"/>
  <c r="BE114" i="41" a="1"/>
  <c r="BE114" i="41" s="1"/>
  <c r="BF90" i="43" a="1"/>
  <c r="BF90" i="43" s="1"/>
  <c r="BG66" i="43" a="1"/>
  <c r="BG66" i="43" s="1"/>
  <c r="BG106" i="30" a="1"/>
  <c r="BG106" i="30" s="1"/>
  <c r="BE2" i="38" a="1"/>
  <c r="BE2" i="38" s="1"/>
  <c r="BE58" i="40" a="1"/>
  <c r="BE58" i="40" s="1"/>
  <c r="BG122" i="41" a="1"/>
  <c r="BG122" i="41" s="1"/>
  <c r="BG58" i="41" a="1"/>
  <c r="BG58" i="41" s="1"/>
  <c r="BF2" i="42" a="1"/>
  <c r="BF2" i="42" s="1"/>
  <c r="BF34" i="42" a="1"/>
  <c r="BF34" i="42" s="1"/>
  <c r="BF50" i="43" a="1"/>
  <c r="BF50" i="43" s="1"/>
  <c r="BE90" i="35" a="1"/>
  <c r="BE90" i="35" s="1"/>
  <c r="BE114" i="38" a="1"/>
  <c r="BE114" i="38" s="1"/>
  <c r="BG58" i="40" a="1"/>
  <c r="BG58" i="40" s="1"/>
  <c r="BG82" i="41" a="1"/>
  <c r="BG82" i="41" s="1"/>
  <c r="BE122" i="41" a="1"/>
  <c r="BE122" i="41" s="1"/>
  <c r="BE98" i="42" a="1"/>
  <c r="BE98" i="42" s="1"/>
  <c r="BE90" i="42" a="1"/>
  <c r="BE90" i="42" s="1"/>
  <c r="BE42" i="43" a="1"/>
  <c r="BE42" i="43" s="1"/>
  <c r="BG10" i="40" a="1"/>
  <c r="BG10" i="40" s="1"/>
  <c r="BG98" i="43" a="1"/>
  <c r="BG98" i="43" s="1"/>
  <c r="BG74" i="37" a="1"/>
  <c r="BG74" i="37" s="1"/>
  <c r="BF34" i="40" a="1"/>
  <c r="BF34" i="40" s="1"/>
  <c r="BG114" i="41" a="1"/>
  <c r="BG114" i="41" s="1"/>
  <c r="BE82" i="42" a="1"/>
  <c r="BE82" i="42" s="1"/>
  <c r="BE90" i="43" a="1"/>
  <c r="BE90" i="43" s="1"/>
  <c r="BE18" i="41" a="1"/>
  <c r="BE18" i="41" s="1"/>
  <c r="BG50" i="41" a="1"/>
  <c r="BG50" i="41" s="1"/>
  <c r="BE82" i="41" a="1"/>
  <c r="BE82" i="41" s="1"/>
  <c r="BE66" i="42" a="1"/>
  <c r="BE66" i="42" s="1"/>
  <c r="BG50" i="42" a="1"/>
  <c r="BG50" i="42" s="1"/>
  <c r="BF106" i="33" a="1"/>
  <c r="BF106" i="33" s="1"/>
  <c r="BE82" i="38" a="1"/>
  <c r="BE82" i="38" s="1"/>
  <c r="BE82" i="40" a="1"/>
  <c r="BE82" i="40" s="1"/>
  <c r="BF90" i="40" a="1"/>
  <c r="BF90" i="40" s="1"/>
  <c r="BF18" i="41" a="1"/>
  <c r="BF18" i="41" s="1"/>
  <c r="BG106" i="40" a="1"/>
  <c r="BG106" i="40" s="1"/>
  <c r="BE2" i="41" a="1"/>
  <c r="BE2" i="41" s="1"/>
  <c r="BF50" i="42" a="1"/>
  <c r="BF50" i="42" s="1"/>
  <c r="BF122" i="32" a="1"/>
  <c r="BF122" i="32" s="1"/>
  <c r="BE74" i="34" a="1"/>
  <c r="BE74" i="34" s="1"/>
  <c r="BG122" i="37" a="1"/>
  <c r="BG122" i="37" s="1"/>
  <c r="BE114" i="37" a="1"/>
  <c r="BE114" i="37" s="1"/>
  <c r="BG114" i="38" a="1"/>
  <c r="BG114" i="38" s="1"/>
  <c r="BF58" i="38" a="1"/>
  <c r="BF58" i="38" s="1"/>
  <c r="BE18" i="39" a="1"/>
  <c r="BE18" i="39" s="1"/>
  <c r="BE10" i="39" a="1"/>
  <c r="BE10" i="39" s="1"/>
  <c r="BE90" i="39" a="1"/>
  <c r="BE90" i="39" s="1"/>
  <c r="BG66" i="40" a="1"/>
  <c r="BG66" i="40" s="1"/>
  <c r="BF82" i="41" a="1"/>
  <c r="BF82" i="41" s="1"/>
  <c r="BG10" i="33" a="1"/>
  <c r="BG10" i="33" s="1"/>
  <c r="BF98" i="35" a="1"/>
  <c r="BF98" i="35" s="1"/>
  <c r="BE18" i="36" a="1"/>
  <c r="BE18" i="36" s="1"/>
  <c r="BF122" i="36" a="1"/>
  <c r="BF122" i="36" s="1"/>
  <c r="BE58" i="36" a="1"/>
  <c r="BE58" i="36" s="1"/>
  <c r="BE58" i="37" a="1"/>
  <c r="BE58" i="37" s="1"/>
  <c r="BG90" i="38" a="1"/>
  <c r="BG90" i="38" s="1"/>
  <c r="BE98" i="39" a="1"/>
  <c r="BE98" i="39" s="1"/>
  <c r="BF106" i="39" a="1"/>
  <c r="BF106" i="39" s="1"/>
  <c r="BG122" i="40" a="1"/>
  <c r="BG122" i="40" s="1"/>
  <c r="BF66" i="40" a="1"/>
  <c r="BF66" i="40" s="1"/>
  <c r="BG106" i="41" a="1"/>
  <c r="BG106" i="41" s="1"/>
  <c r="BG66" i="34" a="1"/>
  <c r="BG66" i="34" s="1"/>
  <c r="BG82" i="37" a="1"/>
  <c r="BG82" i="37" s="1"/>
  <c r="BF122" i="38" a="1"/>
  <c r="BF122" i="38" s="1"/>
  <c r="BG34" i="38" a="1"/>
  <c r="BG34" i="38" s="1"/>
  <c r="BF98" i="40" a="1"/>
  <c r="BF98" i="40" s="1"/>
  <c r="BE42" i="41" a="1"/>
  <c r="BE42" i="41" s="1"/>
  <c r="BE50" i="41" a="1"/>
  <c r="BE50" i="41" s="1"/>
  <c r="BF10" i="36" a="1"/>
  <c r="BF10" i="36" s="1"/>
  <c r="BG74" i="38" a="1"/>
  <c r="BG74" i="38" s="1"/>
  <c r="BF50" i="39" a="1"/>
  <c r="BF50" i="39" s="1"/>
  <c r="BG106" i="37" a="1"/>
  <c r="BG106" i="37" s="1"/>
  <c r="BE122" i="38" a="1"/>
  <c r="BE122" i="38" s="1"/>
  <c r="BF18" i="39" a="1"/>
  <c r="BF18" i="39" s="1"/>
  <c r="BG2" i="39" a="1"/>
  <c r="BG2" i="39" s="1"/>
  <c r="BF106" i="40" a="1"/>
  <c r="BF106" i="40" s="1"/>
  <c r="BG74" i="40" a="1"/>
  <c r="BG74" i="40" s="1"/>
  <c r="BF82" i="40" a="1"/>
  <c r="BF82" i="40" s="1"/>
  <c r="BE90" i="36" a="1"/>
  <c r="BE90" i="36" s="1"/>
  <c r="BF10" i="37" a="1"/>
  <c r="BF10" i="37" s="1"/>
  <c r="BE74" i="38" a="1"/>
  <c r="BE74" i="38" s="1"/>
  <c r="BE26" i="38" a="1"/>
  <c r="BE26" i="38" s="1"/>
  <c r="BE50" i="39" a="1"/>
  <c r="BE50" i="39" s="1"/>
  <c r="BG66" i="41" a="1"/>
  <c r="BG66" i="41" s="1"/>
  <c r="BG74" i="32" a="1"/>
  <c r="BG74" i="32" s="1"/>
  <c r="BG26" i="36" a="1"/>
  <c r="BG26" i="36" s="1"/>
  <c r="BG122" i="36" a="1"/>
  <c r="BG122" i="36" s="1"/>
  <c r="BF58" i="39" a="1"/>
  <c r="BF58" i="39" s="1"/>
  <c r="BG18" i="41" a="1"/>
  <c r="BG18" i="41" s="1"/>
  <c r="BF98" i="37" a="1"/>
  <c r="BF98" i="37" s="1"/>
  <c r="BF2" i="40" a="1"/>
  <c r="BF2" i="40" s="1"/>
  <c r="BG66" i="36" a="1"/>
  <c r="BG66" i="36" s="1"/>
  <c r="BF74" i="37" a="1"/>
  <c r="BF74" i="37" s="1"/>
  <c r="BF98" i="33" a="1"/>
  <c r="BF98" i="33" s="1"/>
  <c r="BF74" i="39" a="1"/>
  <c r="BF74" i="39" s="1"/>
  <c r="BF18" i="40" a="1"/>
  <c r="BF18" i="40" s="1"/>
  <c r="BG18" i="40" a="1"/>
  <c r="BG18" i="40" s="1"/>
  <c r="BE34" i="34" a="1"/>
  <c r="BE34" i="34" s="1"/>
  <c r="BE106" i="35" a="1"/>
  <c r="BE106" i="35" s="1"/>
  <c r="BF106" i="36" a="1"/>
  <c r="BF106" i="36" s="1"/>
  <c r="BE82" i="39" a="1"/>
  <c r="BE82" i="39" s="1"/>
  <c r="BF2" i="39" a="1"/>
  <c r="BF2" i="39" s="1"/>
  <c r="BF34" i="39" a="1"/>
  <c r="BF34" i="39" s="1"/>
  <c r="BG34" i="40" a="1"/>
  <c r="BG34" i="40" s="1"/>
  <c r="BE90" i="40" a="1"/>
  <c r="BE90" i="40" s="1"/>
  <c r="BG42" i="40" a="1"/>
  <c r="BG42" i="40" s="1"/>
  <c r="BF10" i="40" a="1"/>
  <c r="BF10" i="40" s="1"/>
  <c r="BE26" i="31" a="1"/>
  <c r="BE26" i="31" s="1"/>
  <c r="BG114" i="32" a="1"/>
  <c r="BG114" i="32" s="1"/>
  <c r="BG18" i="32" a="1"/>
  <c r="BG18" i="32" s="1"/>
  <c r="BG122" i="34" a="1"/>
  <c r="BG122" i="34" s="1"/>
  <c r="BE50" i="35" a="1"/>
  <c r="BE50" i="35" s="1"/>
  <c r="BF122" i="35" a="1"/>
  <c r="BF122" i="35" s="1"/>
  <c r="BF58" i="36" a="1"/>
  <c r="BF58" i="36" s="1"/>
  <c r="BG2" i="38" a="1"/>
  <c r="BG2" i="38" s="1"/>
  <c r="BF106" i="38" a="1"/>
  <c r="BF106" i="38" s="1"/>
  <c r="BF122" i="39" a="1"/>
  <c r="BF122" i="39" s="1"/>
  <c r="BG42" i="39" a="1"/>
  <c r="BG42" i="39" s="1"/>
  <c r="BE50" i="40" a="1"/>
  <c r="BE50" i="40" s="1"/>
  <c r="BF26" i="40" a="1"/>
  <c r="BF26" i="40" s="1"/>
  <c r="BE18" i="40" a="1"/>
  <c r="BE18" i="40" s="1"/>
  <c r="BG42" i="41" a="1"/>
  <c r="BG42" i="41" s="1"/>
  <c r="BE2" i="34" a="1"/>
  <c r="BE2" i="34" s="1"/>
  <c r="BG66" i="37" a="1"/>
  <c r="BG66" i="37" s="1"/>
  <c r="BF18" i="38" a="1"/>
  <c r="BF18" i="38" s="1"/>
  <c r="BG66" i="38" a="1"/>
  <c r="BG66" i="38" s="1"/>
  <c r="BF98" i="38" a="1"/>
  <c r="BF98" i="38" s="1"/>
  <c r="BG74" i="39" a="1"/>
  <c r="BG74" i="39" s="1"/>
  <c r="BE26" i="40" a="1"/>
  <c r="BE26" i="40" s="1"/>
  <c r="BE106" i="40" a="1"/>
  <c r="BE106" i="40" s="1"/>
  <c r="BG90" i="40" a="1"/>
  <c r="BG90" i="40" s="1"/>
  <c r="BF114" i="40" a="1"/>
  <c r="BF114" i="40" s="1"/>
  <c r="BE82" i="33" a="1"/>
  <c r="BE82" i="33" s="1"/>
  <c r="BG58" i="35" a="1"/>
  <c r="BG58" i="35" s="1"/>
  <c r="BG18" i="38" a="1"/>
  <c r="BG18" i="38" s="1"/>
  <c r="BE74" i="40" a="1"/>
  <c r="BE74" i="40" s="1"/>
  <c r="BG50" i="40" a="1"/>
  <c r="BG50" i="40" s="1"/>
  <c r="BF58" i="40" a="1"/>
  <c r="BF58" i="40" s="1"/>
  <c r="BG2" i="40" a="1"/>
  <c r="BG2" i="40" s="1"/>
  <c r="BG98" i="40" a="1"/>
  <c r="BG98" i="40" s="1"/>
  <c r="BF66" i="36" a="1"/>
  <c r="BF66" i="36" s="1"/>
  <c r="BG42" i="35" a="1"/>
  <c r="BG42" i="35" s="1"/>
  <c r="BG50" i="37" a="1"/>
  <c r="BG50" i="37" s="1"/>
  <c r="BF74" i="38" a="1"/>
  <c r="BF74" i="38" s="1"/>
  <c r="BE106" i="38" a="1"/>
  <c r="BE106" i="38" s="1"/>
  <c r="BF82" i="38" a="1"/>
  <c r="BF82" i="38" s="1"/>
  <c r="BG122" i="38" a="1"/>
  <c r="BG122" i="38" s="1"/>
  <c r="BE34" i="39" a="1"/>
  <c r="BE34" i="39" s="1"/>
  <c r="BE34" i="40" a="1"/>
  <c r="BE34" i="40" s="1"/>
  <c r="BG90" i="34" a="1"/>
  <c r="BG90" i="34" s="1"/>
  <c r="BE122" i="35" a="1"/>
  <c r="BE122" i="35" s="1"/>
  <c r="BG18" i="36" a="1"/>
  <c r="BG18" i="36" s="1"/>
  <c r="BF122" i="37" a="1"/>
  <c r="BF122" i="37" s="1"/>
  <c r="BE18" i="38" a="1"/>
  <c r="BE18" i="38" s="1"/>
  <c r="BF66" i="38" a="1"/>
  <c r="BF66" i="38" s="1"/>
  <c r="BE66" i="38" a="1"/>
  <c r="BE66" i="38" s="1"/>
  <c r="BG50" i="38" a="1"/>
  <c r="BG50" i="38" s="1"/>
  <c r="BE74" i="39" a="1"/>
  <c r="BE74" i="39" s="1"/>
  <c r="BF90" i="39" a="1"/>
  <c r="BF90" i="39" s="1"/>
  <c r="BE10" i="40" a="1"/>
  <c r="BE10" i="40" s="1"/>
  <c r="BF74" i="40" a="1"/>
  <c r="BF74" i="40" s="1"/>
  <c r="BG122" i="35" a="1"/>
  <c r="BG122" i="35" s="1"/>
  <c r="BG42" i="38" a="1"/>
  <c r="BG42" i="38" s="1"/>
  <c r="BG58" i="39" a="1"/>
  <c r="BG58" i="39" s="1"/>
  <c r="BE58" i="39" a="1"/>
  <c r="BE58" i="39" s="1"/>
  <c r="BG90" i="39" a="1"/>
  <c r="BG90" i="39" s="1"/>
  <c r="BG66" i="39" a="1"/>
  <c r="BG66" i="39" s="1"/>
  <c r="BE98" i="32" a="1"/>
  <c r="BE98" i="32" s="1"/>
  <c r="BF34" i="33" a="1"/>
  <c r="BF34" i="33" s="1"/>
  <c r="BF66" i="34" a="1"/>
  <c r="BF66" i="34" s="1"/>
  <c r="BE34" i="35" a="1"/>
  <c r="BE34" i="35" s="1"/>
  <c r="BG82" i="36" a="1"/>
  <c r="BG82" i="36" s="1"/>
  <c r="BG2" i="37" a="1"/>
  <c r="BG2" i="37" s="1"/>
  <c r="BG82" i="38" a="1"/>
  <c r="BG82" i="38" s="1"/>
  <c r="BG18" i="39" a="1"/>
  <c r="BG18" i="39" s="1"/>
  <c r="BG122" i="39" a="1"/>
  <c r="BG122" i="39" s="1"/>
  <c r="BE114" i="39" a="1"/>
  <c r="BE114" i="39" s="1"/>
  <c r="BE2" i="39" a="1"/>
  <c r="BE2" i="39" s="1"/>
  <c r="BG90" i="33" a="1"/>
  <c r="BG90" i="33" s="1"/>
  <c r="BF82" i="36" a="1"/>
  <c r="BF82" i="36" s="1"/>
  <c r="BE50" i="38" a="1"/>
  <c r="BE50" i="38" s="1"/>
  <c r="BE122" i="39" a="1"/>
  <c r="BE122" i="39" s="1"/>
  <c r="BE66" i="39" a="1"/>
  <c r="BE66" i="39" s="1"/>
  <c r="BE10" i="32" a="1"/>
  <c r="BE10" i="32" s="1"/>
  <c r="BG34" i="35" a="1"/>
  <c r="BG34" i="35" s="1"/>
  <c r="BE82" i="36" a="1"/>
  <c r="BE82" i="36" s="1"/>
  <c r="BE98" i="37" a="1"/>
  <c r="BE98" i="37" s="1"/>
  <c r="BF114" i="39" a="1"/>
  <c r="BF114" i="39" s="1"/>
  <c r="BF98" i="39" a="1"/>
  <c r="BF98" i="39" s="1"/>
  <c r="BF66" i="39" a="1"/>
  <c r="BF66" i="39" s="1"/>
  <c r="BE34" i="32" a="1"/>
  <c r="BE34" i="32" s="1"/>
  <c r="BF90" i="36" a="1"/>
  <c r="BF90" i="36" s="1"/>
  <c r="BE42" i="36" a="1"/>
  <c r="BE42" i="36" s="1"/>
  <c r="BF50" i="37" a="1"/>
  <c r="BF50" i="37" s="1"/>
  <c r="BF34" i="38" a="1"/>
  <c r="BF34" i="38" s="1"/>
  <c r="BG106" i="38" a="1"/>
  <c r="BG106" i="38" s="1"/>
  <c r="BE42" i="34" a="1"/>
  <c r="BE42" i="34" s="1"/>
  <c r="BF10" i="35" a="1"/>
  <c r="BF10" i="35" s="1"/>
  <c r="BE50" i="37" a="1"/>
  <c r="BE50" i="37" s="1"/>
  <c r="BF42" i="38" a="1"/>
  <c r="BF42" i="38" s="1"/>
  <c r="BE106" i="37" a="1"/>
  <c r="BE106" i="37" s="1"/>
  <c r="BG114" i="37" a="1"/>
  <c r="BG114" i="37" s="1"/>
  <c r="BF58" i="33" a="1"/>
  <c r="BF58" i="33" s="1"/>
  <c r="BE18" i="35" a="1"/>
  <c r="BE18" i="35" s="1"/>
  <c r="BG50" i="36" a="1"/>
  <c r="BG50" i="36" s="1"/>
  <c r="BE114" i="36" a="1"/>
  <c r="BE114" i="36" s="1"/>
  <c r="BG34" i="37" a="1"/>
  <c r="BG34" i="37" s="1"/>
  <c r="BE34" i="37" a="1"/>
  <c r="BE34" i="37" s="1"/>
  <c r="BF50" i="38" a="1"/>
  <c r="BF50" i="38" s="1"/>
  <c r="BG34" i="36" a="1"/>
  <c r="BG34" i="36" s="1"/>
  <c r="BE90" i="37" a="1"/>
  <c r="BE90" i="37" s="1"/>
  <c r="BE34" i="38" a="1"/>
  <c r="BE34" i="38" s="1"/>
  <c r="BF2" i="38" a="1"/>
  <c r="BF2" i="38" s="1"/>
  <c r="BF90" i="37" a="1"/>
  <c r="BF90" i="37" s="1"/>
  <c r="BG90" i="37" a="1"/>
  <c r="BG90" i="37" s="1"/>
  <c r="BE90" i="38" a="1"/>
  <c r="BE90" i="38" s="1"/>
  <c r="BE82" i="30" a="1"/>
  <c r="BE82" i="30" s="1"/>
  <c r="BE90" i="32" a="1"/>
  <c r="BE90" i="32" s="1"/>
  <c r="BG122" i="33" a="1"/>
  <c r="BG122" i="33" s="1"/>
  <c r="BE10" i="35" a="1"/>
  <c r="BE10" i="35" s="1"/>
  <c r="BF82" i="35" a="1"/>
  <c r="BF82" i="35" s="1"/>
  <c r="BG42" i="36" a="1"/>
  <c r="BG42" i="36" s="1"/>
  <c r="BF26" i="36" a="1"/>
  <c r="BF26" i="36" s="1"/>
  <c r="BE42" i="37" a="1"/>
  <c r="BE42" i="37" s="1"/>
  <c r="BE74" i="35" a="1"/>
  <c r="BE74" i="35" s="1"/>
  <c r="BG114" i="36" a="1"/>
  <c r="BG114" i="36" s="1"/>
  <c r="BE34" i="36" a="1"/>
  <c r="BE34" i="36" s="1"/>
  <c r="BG10" i="37" a="1"/>
  <c r="BG10" i="37" s="1"/>
  <c r="BG98" i="34" a="1"/>
  <c r="BG98" i="34" s="1"/>
  <c r="BF106" i="35" a="1"/>
  <c r="BF106" i="35" s="1"/>
  <c r="BG90" i="36" a="1"/>
  <c r="BG90" i="36" s="1"/>
  <c r="BF106" i="37" a="1"/>
  <c r="BF106" i="37" s="1"/>
  <c r="BG98" i="31" a="1"/>
  <c r="BG98" i="31" s="1"/>
  <c r="BF34" i="31" a="1"/>
  <c r="BF34" i="31" s="1"/>
  <c r="BG2" i="33" a="1"/>
  <c r="BG2" i="33" s="1"/>
  <c r="BE66" i="34" a="1"/>
  <c r="BE66" i="34" s="1"/>
  <c r="BF50" i="35" a="1"/>
  <c r="BF50" i="35" s="1"/>
  <c r="BG2" i="35" a="1"/>
  <c r="BG2" i="35" s="1"/>
  <c r="BF74" i="35" a="1"/>
  <c r="BF74" i="35" s="1"/>
  <c r="BE50" i="36" a="1"/>
  <c r="BE50" i="36" s="1"/>
  <c r="BE26" i="36" a="1"/>
  <c r="BE26" i="36" s="1"/>
  <c r="BG98" i="36" a="1"/>
  <c r="BG98" i="36" s="1"/>
  <c r="BE26" i="37" a="1"/>
  <c r="BE26" i="37" s="1"/>
  <c r="BF18" i="36" a="1"/>
  <c r="BF18" i="36" s="1"/>
  <c r="BE10" i="36" a="1"/>
  <c r="BE10" i="36" s="1"/>
  <c r="BF26" i="37" a="1"/>
  <c r="BF26" i="37" s="1"/>
  <c r="BG10" i="38" a="1"/>
  <c r="BG10" i="38" s="1"/>
  <c r="BE10" i="33" a="1"/>
  <c r="BE10" i="33" s="1"/>
  <c r="BE58" i="34" a="1"/>
  <c r="BE58" i="34" s="1"/>
  <c r="BG42" i="34" a="1"/>
  <c r="BG42" i="34" s="1"/>
  <c r="BG98" i="35" a="1"/>
  <c r="BG98" i="35" s="1"/>
  <c r="BG106" i="35" a="1"/>
  <c r="BG106" i="35" s="1"/>
  <c r="BE18" i="37" a="1"/>
  <c r="BE18" i="37" s="1"/>
  <c r="BG58" i="32" a="1"/>
  <c r="BG58" i="32" s="1"/>
  <c r="BF18" i="32" a="1"/>
  <c r="BF18" i="32" s="1"/>
  <c r="BG114" i="33" a="1"/>
  <c r="BG114" i="33" s="1"/>
  <c r="BE74" i="33" a="1"/>
  <c r="BE74" i="33" s="1"/>
  <c r="BF2" i="34" a="1"/>
  <c r="BF2" i="34" s="1"/>
  <c r="BE98" i="35" a="1"/>
  <c r="BE98" i="35" s="1"/>
  <c r="BE74" i="36" a="1"/>
  <c r="BE74" i="36" s="1"/>
  <c r="BE10" i="37" a="1"/>
  <c r="BE10" i="37" s="1"/>
  <c r="BE122" i="37" a="1"/>
  <c r="BE122" i="37" s="1"/>
  <c r="BF114" i="32" a="1"/>
  <c r="BF114" i="32" s="1"/>
  <c r="BE82" i="32" a="1"/>
  <c r="BE82" i="32" s="1"/>
  <c r="BE98" i="34" a="1"/>
  <c r="BE98" i="34" s="1"/>
  <c r="BG74" i="35" a="1"/>
  <c r="BG74" i="35" s="1"/>
  <c r="BE122" i="36" a="1"/>
  <c r="BE122" i="36" s="1"/>
  <c r="BE2" i="37" a="1"/>
  <c r="BE2" i="37" s="1"/>
  <c r="BE74" i="37" a="1"/>
  <c r="BE74" i="37" s="1"/>
  <c r="BG18" i="37" a="1"/>
  <c r="BG18" i="37" s="1"/>
  <c r="BF18" i="37" a="1"/>
  <c r="BF18" i="37" s="1"/>
  <c r="BF114" i="37" a="1"/>
  <c r="BF114" i="37" s="1"/>
  <c r="BF122" i="33" a="1"/>
  <c r="BF122" i="33" s="1"/>
  <c r="BE114" i="33" a="1"/>
  <c r="BE114" i="33" s="1"/>
  <c r="BG26" i="35" a="1"/>
  <c r="BG26" i="35" s="1"/>
  <c r="BG10" i="35" a="1"/>
  <c r="BG10" i="35" s="1"/>
  <c r="BG74" i="36" a="1"/>
  <c r="BG74" i="36" s="1"/>
  <c r="BG42" i="37" a="1"/>
  <c r="BG42" i="37" s="1"/>
  <c r="BG26" i="37" a="1"/>
  <c r="BG26" i="37" s="1"/>
  <c r="BE26" i="32" a="1"/>
  <c r="BE26" i="32" s="1"/>
  <c r="BG106" i="34" a="1"/>
  <c r="BG106" i="34" s="1"/>
  <c r="BE2" i="35" a="1"/>
  <c r="BE2" i="35" s="1"/>
  <c r="BE58" i="35" a="1"/>
  <c r="BE58" i="35" s="1"/>
  <c r="BF58" i="37" a="1"/>
  <c r="BF58" i="37" s="1"/>
  <c r="BF2" i="36" a="1"/>
  <c r="BF2" i="36" s="1"/>
  <c r="BF42" i="36" a="1"/>
  <c r="BF42" i="36" s="1"/>
  <c r="BF42" i="37" a="1"/>
  <c r="BF42" i="37" s="1"/>
  <c r="BG98" i="37" a="1"/>
  <c r="BG98" i="37" s="1"/>
  <c r="BE26" i="35" a="1"/>
  <c r="BE26" i="35" s="1"/>
  <c r="BF2" i="37" a="1"/>
  <c r="BF2" i="37" s="1"/>
  <c r="BF58" i="31" a="1"/>
  <c r="BF58" i="31" s="1"/>
  <c r="BF58" i="32" a="1"/>
  <c r="BF58" i="32" s="1"/>
  <c r="BE58" i="33" a="1"/>
  <c r="BE58" i="33" s="1"/>
  <c r="BE114" i="34" a="1"/>
  <c r="BE114" i="34" s="1"/>
  <c r="BF2" i="35" a="1"/>
  <c r="BF2" i="35" s="1"/>
  <c r="BE114" i="35" a="1"/>
  <c r="BE114" i="35" s="1"/>
  <c r="BF18" i="35" a="1"/>
  <c r="BF18" i="35" s="1"/>
  <c r="BG58" i="36" a="1"/>
  <c r="BG58" i="36" s="1"/>
  <c r="BG106" i="36" a="1"/>
  <c r="BG106" i="36" s="1"/>
  <c r="BE50" i="30" a="1"/>
  <c r="BE50" i="30" s="1"/>
  <c r="BG26" i="30" a="1"/>
  <c r="BG26" i="30" s="1"/>
  <c r="BE10" i="31" a="1"/>
  <c r="BE10" i="31" s="1"/>
  <c r="BF106" i="32" a="1"/>
  <c r="BF106" i="32" s="1"/>
  <c r="BG26" i="33" a="1"/>
  <c r="BG26" i="33" s="1"/>
  <c r="BE106" i="36" a="1"/>
  <c r="BE106" i="36" s="1"/>
  <c r="BF66" i="37" a="1"/>
  <c r="BF66" i="37" s="1"/>
  <c r="BG58" i="31" a="1"/>
  <c r="BG58" i="31" s="1"/>
  <c r="BF114" i="33" a="1"/>
  <c r="BF114" i="33" s="1"/>
  <c r="BF114" i="34" a="1"/>
  <c r="BF114" i="34" s="1"/>
  <c r="BF42" i="35" a="1"/>
  <c r="BF42" i="35" s="1"/>
  <c r="BE66" i="35" a="1"/>
  <c r="BE66" i="35" s="1"/>
  <c r="BF58" i="35" a="1"/>
  <c r="BF58" i="35" s="1"/>
  <c r="BF50" i="36" a="1"/>
  <c r="BF50" i="36" s="1"/>
  <c r="BF106" i="28" a="1"/>
  <c r="BF106" i="28" s="1"/>
  <c r="BG50" i="30" a="1"/>
  <c r="BG50" i="30" s="1"/>
  <c r="BE122" i="31" a="1"/>
  <c r="BE122" i="31" s="1"/>
  <c r="BG42" i="31" a="1"/>
  <c r="BG42" i="31" s="1"/>
  <c r="BE42" i="31" a="1"/>
  <c r="BE42" i="31" s="1"/>
  <c r="BF34" i="34" a="1"/>
  <c r="BF34" i="34" s="1"/>
  <c r="BG2" i="34" a="1"/>
  <c r="BG2" i="34" s="1"/>
  <c r="BF90" i="35" a="1"/>
  <c r="BF90" i="35" s="1"/>
  <c r="BE66" i="33" a="1"/>
  <c r="BE66" i="33" s="1"/>
  <c r="BG18" i="30" a="1"/>
  <c r="BG18" i="30" s="1"/>
  <c r="BF98" i="31" a="1"/>
  <c r="BF98" i="31" s="1"/>
  <c r="BG122" i="32" a="1"/>
  <c r="BG122" i="32" s="1"/>
  <c r="BF34" i="32" a="1"/>
  <c r="BF34" i="32" s="1"/>
  <c r="BG74" i="33" a="1"/>
  <c r="BG74" i="33" s="1"/>
  <c r="BE26" i="34" a="1"/>
  <c r="BE26" i="34" s="1"/>
  <c r="BF10" i="34" a="1"/>
  <c r="BF10" i="34" s="1"/>
  <c r="BE82" i="35" a="1"/>
  <c r="BE82" i="35" s="1"/>
  <c r="BF26" i="35" a="1"/>
  <c r="BF26" i="35" s="1"/>
  <c r="BE98" i="33" a="1"/>
  <c r="BE98" i="33" s="1"/>
  <c r="BG58" i="34" a="1"/>
  <c r="BG58" i="34" s="1"/>
  <c r="BF58" i="34" a="1"/>
  <c r="BF58" i="34" s="1"/>
  <c r="BG82" i="35" a="1"/>
  <c r="BG82" i="35" s="1"/>
  <c r="BE66" i="36" a="1"/>
  <c r="BE66" i="36" s="1"/>
  <c r="BF50" i="31" a="1"/>
  <c r="BF50" i="31" s="1"/>
  <c r="BF18" i="33" a="1"/>
  <c r="BF18" i="33" s="1"/>
  <c r="BF18" i="34" a="1"/>
  <c r="BF18" i="34" s="1"/>
  <c r="BF74" i="34" a="1"/>
  <c r="BF74" i="34" s="1"/>
  <c r="BF90" i="32" a="1"/>
  <c r="BF90" i="32" s="1"/>
  <c r="BE18" i="34" a="1"/>
  <c r="BE18" i="34" s="1"/>
  <c r="BG114" i="34" a="1"/>
  <c r="BG114" i="34" s="1"/>
  <c r="BF114" i="36" a="1"/>
  <c r="BF114" i="36" s="1"/>
  <c r="BG2" i="31" a="1"/>
  <c r="BG2" i="31" s="1"/>
  <c r="BG34" i="32" a="1"/>
  <c r="BG34" i="32" s="1"/>
  <c r="BE90" i="33" a="1"/>
  <c r="BE90" i="33" s="1"/>
  <c r="BG10" i="34" a="1"/>
  <c r="BG10" i="34" s="1"/>
  <c r="BG74" i="34" a="1"/>
  <c r="BG74" i="34" s="1"/>
  <c r="BE10" i="34" a="1"/>
  <c r="BE10" i="34" s="1"/>
  <c r="BG66" i="32" a="1"/>
  <c r="BG66" i="32" s="1"/>
  <c r="BF50" i="33" a="1"/>
  <c r="BF50" i="33" s="1"/>
  <c r="BE26" i="33" a="1"/>
  <c r="BE26" i="33" s="1"/>
  <c r="BF50" i="34" a="1"/>
  <c r="BF50" i="34" s="1"/>
  <c r="BG122" i="31" a="1"/>
  <c r="BG122" i="31" s="1"/>
  <c r="BG50" i="32" a="1"/>
  <c r="BG50" i="32" s="1"/>
  <c r="BE50" i="33" a="1"/>
  <c r="BE50" i="33" s="1"/>
  <c r="BG106" i="33" a="1"/>
  <c r="BG106" i="33" s="1"/>
  <c r="BG98" i="33" a="1"/>
  <c r="BG98" i="33" s="1"/>
  <c r="BG34" i="33" a="1"/>
  <c r="BG34" i="33" s="1"/>
  <c r="BE2" i="33" a="1"/>
  <c r="BE2" i="33" s="1"/>
  <c r="BE122" i="34" a="1"/>
  <c r="BE122" i="34" s="1"/>
  <c r="BE50" i="34" a="1"/>
  <c r="BE50" i="34" s="1"/>
  <c r="BF2" i="32" a="1"/>
  <c r="BF2" i="32" s="1"/>
  <c r="BF90" i="31" a="1"/>
  <c r="BF90" i="31" s="1"/>
  <c r="BE42" i="33" a="1"/>
  <c r="BE42" i="33" s="1"/>
  <c r="BE106" i="33" a="1"/>
  <c r="BE106" i="33" s="1"/>
  <c r="BG82" i="34" a="1"/>
  <c r="BG82" i="34" s="1"/>
  <c r="BE106" i="34" a="1"/>
  <c r="BE106" i="34" s="1"/>
  <c r="BF82" i="34" a="1"/>
  <c r="BF82" i="34" s="1"/>
  <c r="BG34" i="34" a="1"/>
  <c r="BG34" i="34" s="1"/>
  <c r="BF50" i="32" a="1"/>
  <c r="BF50" i="32" s="1"/>
  <c r="BE2" i="32" a="1"/>
  <c r="BE2" i="32" s="1"/>
  <c r="BG18" i="33" a="1"/>
  <c r="BG18" i="33" s="1"/>
  <c r="BF82" i="33" a="1"/>
  <c r="BF82" i="33" s="1"/>
  <c r="BG58" i="33" a="1"/>
  <c r="BG58" i="33" s="1"/>
  <c r="BF42" i="34" a="1"/>
  <c r="BF42" i="34" s="1"/>
  <c r="BE90" i="34" a="1"/>
  <c r="BE90" i="34" s="1"/>
  <c r="BF98" i="30" a="1"/>
  <c r="BF98" i="30" s="1"/>
  <c r="BE106" i="32" a="1"/>
  <c r="BE106" i="32" s="1"/>
  <c r="BF82" i="32" a="1"/>
  <c r="BF82" i="32" s="1"/>
  <c r="BG2" i="32" a="1"/>
  <c r="BG2" i="32" s="1"/>
  <c r="BE122" i="32" a="1"/>
  <c r="BE122" i="32" s="1"/>
  <c r="BG42" i="33" a="1"/>
  <c r="BG42" i="33" s="1"/>
  <c r="BF2" i="33" a="1"/>
  <c r="BF2" i="33" s="1"/>
  <c r="BG18" i="34" a="1"/>
  <c r="BG18" i="34" s="1"/>
  <c r="BG50" i="34" a="1"/>
  <c r="BG50" i="34" s="1"/>
  <c r="BG66" i="35" a="1"/>
  <c r="BG66" i="35" s="1"/>
  <c r="BE18" i="31" a="1"/>
  <c r="BE18" i="31" s="1"/>
  <c r="BG26" i="32" a="1"/>
  <c r="BG26" i="32" s="1"/>
  <c r="BE114" i="32" a="1"/>
  <c r="BE114" i="32" s="1"/>
  <c r="BF90" i="33" a="1"/>
  <c r="BF90" i="33" s="1"/>
  <c r="BF122" i="34" a="1"/>
  <c r="BF122" i="34" s="1"/>
  <c r="BF90" i="34" a="1"/>
  <c r="BF90" i="34" s="1"/>
  <c r="BE34" i="31" a="1"/>
  <c r="BE34" i="31" s="1"/>
  <c r="BG74" i="31" a="1"/>
  <c r="BG74" i="31" s="1"/>
  <c r="BG90" i="31" a="1"/>
  <c r="BG90" i="31" s="1"/>
  <c r="BF98" i="32" a="1"/>
  <c r="BF98" i="32" s="1"/>
  <c r="BF106" i="34" a="1"/>
  <c r="BF106" i="34" s="1"/>
  <c r="BE82" i="34" a="1"/>
  <c r="BE82" i="34" s="1"/>
  <c r="BF26" i="34" a="1"/>
  <c r="BF26" i="34" s="1"/>
  <c r="BF106" i="31" a="1"/>
  <c r="BF106" i="31" s="1"/>
  <c r="BF66" i="30" a="1"/>
  <c r="BF66" i="30" s="1"/>
  <c r="BE122" i="30" a="1"/>
  <c r="BE122" i="30" s="1"/>
  <c r="BG10" i="30" a="1"/>
  <c r="BG10" i="30" s="1"/>
  <c r="BE58" i="32" a="1"/>
  <c r="BE58" i="32" s="1"/>
  <c r="BE18" i="33" a="1"/>
  <c r="BE18" i="33" s="1"/>
  <c r="BE34" i="33" a="1"/>
  <c r="BE34" i="33" s="1"/>
  <c r="BE26" i="30" a="1"/>
  <c r="BE26" i="30" s="1"/>
  <c r="BG66" i="31" a="1"/>
  <c r="BG66" i="31" s="1"/>
  <c r="BG82" i="31" a="1"/>
  <c r="BG82" i="31" s="1"/>
  <c r="BG122" i="28" a="1"/>
  <c r="BG122" i="28" s="1"/>
  <c r="BE50" i="32" a="1"/>
  <c r="BE50" i="32" s="1"/>
  <c r="BG74" i="28" a="1"/>
  <c r="BG74" i="28" s="1"/>
  <c r="BG82" i="30" a="1"/>
  <c r="BG82" i="30" s="1"/>
  <c r="BF122" i="30" a="1"/>
  <c r="BF122" i="30" s="1"/>
  <c r="BG66" i="33" a="1"/>
  <c r="BG66" i="33" s="1"/>
  <c r="BG82" i="33" a="1"/>
  <c r="BG82" i="33" s="1"/>
  <c r="BF2" i="30" a="1"/>
  <c r="BF2" i="30" s="1"/>
  <c r="BG42" i="30" a="1"/>
  <c r="BG42" i="30" s="1"/>
  <c r="BF2" i="31" a="1"/>
  <c r="BF2" i="31" s="1"/>
  <c r="BE42" i="32" a="1"/>
  <c r="BE42" i="32" s="1"/>
  <c r="BF42" i="32" a="1"/>
  <c r="BF42" i="32" s="1"/>
  <c r="BE66" i="32" a="1"/>
  <c r="BE66" i="32" s="1"/>
  <c r="BF10" i="33" a="1"/>
  <c r="BF10" i="33" s="1"/>
  <c r="BF66" i="33" a="1"/>
  <c r="BF66" i="33" s="1"/>
  <c r="BF58" i="30" a="1"/>
  <c r="BF58" i="30" s="1"/>
  <c r="BE98" i="30" a="1"/>
  <c r="BE98" i="30" s="1"/>
  <c r="BF90" i="30" a="1"/>
  <c r="BF90" i="30" s="1"/>
  <c r="BF66" i="31" a="1"/>
  <c r="BF66" i="31" s="1"/>
  <c r="BE58" i="31" a="1"/>
  <c r="BE58" i="31" s="1"/>
  <c r="BG42" i="32" a="1"/>
  <c r="BG42" i="32" s="1"/>
  <c r="BG10" i="32" a="1"/>
  <c r="BG10" i="32" s="1"/>
  <c r="BF74" i="33" a="1"/>
  <c r="BF74" i="33" s="1"/>
  <c r="BG114" i="31" a="1"/>
  <c r="BG114" i="31" s="1"/>
  <c r="BF82" i="31" a="1"/>
  <c r="BF82" i="31" s="1"/>
  <c r="BE82" i="31" a="1"/>
  <c r="BE82" i="31" s="1"/>
  <c r="BE66" i="31" a="1"/>
  <c r="BE66" i="31" s="1"/>
  <c r="BF18" i="31" a="1"/>
  <c r="BF18" i="31" s="1"/>
  <c r="BE114" i="31" a="1"/>
  <c r="BE114" i="31" s="1"/>
  <c r="BF106" i="30" a="1"/>
  <c r="BF106" i="30" s="1"/>
  <c r="BF74" i="31" a="1"/>
  <c r="BF74" i="31" s="1"/>
  <c r="BE18" i="32" a="1"/>
  <c r="BE18" i="32" s="1"/>
  <c r="BF10" i="32" a="1"/>
  <c r="BF10" i="32" s="1"/>
  <c r="BE74" i="32" a="1"/>
  <c r="BE74" i="32" s="1"/>
  <c r="BF26" i="33" a="1"/>
  <c r="BF26" i="33" s="1"/>
  <c r="BF74" i="32" a="1"/>
  <c r="BF74" i="32" s="1"/>
  <c r="BG82" i="32" a="1"/>
  <c r="BG82" i="32" s="1"/>
  <c r="BG34" i="30" a="1"/>
  <c r="BG34" i="30" s="1"/>
  <c r="BG98" i="32" a="1"/>
  <c r="BG98" i="32" s="1"/>
  <c r="BG90" i="30" a="1"/>
  <c r="BG90" i="30" s="1"/>
  <c r="BF66" i="32" a="1"/>
  <c r="BF66" i="32" s="1"/>
  <c r="BF18" i="30" a="1"/>
  <c r="BF18" i="30" s="1"/>
  <c r="BE90" i="30" a="1"/>
  <c r="BE90" i="30" s="1"/>
  <c r="BG2" i="30" a="1"/>
  <c r="BG2" i="30" s="1"/>
  <c r="BF42" i="31" a="1"/>
  <c r="BF42" i="31" s="1"/>
  <c r="BG18" i="31" a="1"/>
  <c r="BG18" i="31" s="1"/>
  <c r="BF26" i="31" a="1"/>
  <c r="BF26" i="31" s="1"/>
  <c r="BF74" i="30" a="1"/>
  <c r="BF74" i="30" s="1"/>
  <c r="BG106" i="31" a="1"/>
  <c r="BG106" i="31" s="1"/>
  <c r="BF50" i="30" a="1"/>
  <c r="BF50" i="30" s="1"/>
  <c r="BE42" i="30" a="1"/>
  <c r="BE42" i="30" s="1"/>
  <c r="BF122" i="31" a="1"/>
  <c r="BF122" i="31" s="1"/>
  <c r="BE50" i="31" a="1"/>
  <c r="BE50" i="31" s="1"/>
  <c r="BG34" i="31" a="1"/>
  <c r="BG34" i="31" s="1"/>
  <c r="BG26" i="31" a="1"/>
  <c r="BG26" i="31" s="1"/>
  <c r="BE106" i="31" a="1"/>
  <c r="BE106" i="31" s="1"/>
  <c r="BF10" i="31" a="1"/>
  <c r="BF10" i="31" s="1"/>
  <c r="BF82" i="30" a="1"/>
  <c r="BF82" i="30" s="1"/>
  <c r="BG98" i="30" a="1"/>
  <c r="BG98" i="30" s="1"/>
  <c r="BG50" i="31" a="1"/>
  <c r="BG50" i="31" s="1"/>
  <c r="BE74" i="31" a="1"/>
  <c r="BE74" i="31" s="1"/>
  <c r="BE90" i="31" a="1"/>
  <c r="BE90" i="31" s="1"/>
  <c r="BF26" i="30" a="1"/>
  <c r="BF26" i="30" s="1"/>
  <c r="BF42" i="30" a="1"/>
  <c r="BF42" i="30" s="1"/>
  <c r="BG106" i="32" a="1"/>
  <c r="BG106" i="32" s="1"/>
  <c r="BF10" i="28" a="1"/>
  <c r="BF10" i="28" s="1"/>
  <c r="BG10" i="31" a="1"/>
  <c r="BG10" i="31" s="1"/>
  <c r="BG114" i="30" a="1"/>
  <c r="BG114" i="30" s="1"/>
  <c r="BE10" i="30" a="1"/>
  <c r="BE10" i="30" s="1"/>
  <c r="BG74" i="30" a="1"/>
  <c r="BG74" i="30" s="1"/>
  <c r="BE2" i="30" a="1"/>
  <c r="BE2" i="30" s="1"/>
  <c r="BG66" i="30" a="1"/>
  <c r="BG66" i="30" s="1"/>
  <c r="BF114" i="31" a="1"/>
  <c r="BF114" i="31" s="1"/>
  <c r="BE106" i="30" a="1"/>
  <c r="BE106" i="30" s="1"/>
  <c r="BG58" i="30" a="1"/>
  <c r="BG58" i="30" s="1"/>
  <c r="BE74" i="30" a="1"/>
  <c r="BE74" i="30" s="1"/>
  <c r="BE98" i="31" a="1"/>
  <c r="BE98" i="31" s="1"/>
  <c r="BG114" i="28" a="1"/>
  <c r="BG114" i="28" s="1"/>
  <c r="BG122" i="30" a="1"/>
  <c r="BG122" i="30" s="1"/>
  <c r="BF114" i="30" a="1"/>
  <c r="BF114" i="30" s="1"/>
  <c r="BE58" i="30" a="1"/>
  <c r="BE58" i="30" s="1"/>
  <c r="BE66" i="30" a="1"/>
  <c r="BE66" i="30" s="1"/>
  <c r="BE114" i="30" a="1"/>
  <c r="BE114" i="30" s="1"/>
  <c r="BE34" i="30" a="1"/>
  <c r="BE34" i="30" s="1"/>
  <c r="BF34" i="30" a="1"/>
  <c r="BF34" i="30" s="1"/>
  <c r="BG50" i="28" a="1"/>
  <c r="BG50" i="28" s="1"/>
  <c r="BG58" i="28" a="1"/>
  <c r="BG58" i="28" s="1"/>
  <c r="BF58" i="28" a="1"/>
  <c r="BF58" i="28" s="1"/>
  <c r="BF50" i="28" a="1"/>
  <c r="BF50" i="28" s="1"/>
  <c r="BE2" i="28" a="1"/>
  <c r="BE2" i="28" s="1"/>
  <c r="BF42" i="28" a="1"/>
  <c r="BF42" i="28" s="1"/>
  <c r="BF74" i="28" a="1"/>
  <c r="BF74" i="28" s="1"/>
  <c r="BF34" i="28" a="1"/>
  <c r="BF34" i="28" s="1"/>
  <c r="BE34" i="28" a="1"/>
  <c r="BE34" i="28" s="1"/>
  <c r="BE18" i="28" a="1"/>
  <c r="BE18" i="28" s="1"/>
  <c r="R23" i="28"/>
  <c r="AU38" i="28"/>
  <c r="W117" i="28"/>
  <c r="U23" i="28"/>
  <c r="S113" i="28"/>
  <c r="P21" i="28"/>
  <c r="W21" i="28"/>
  <c r="V43" i="28"/>
  <c r="AY43" i="28" s="1"/>
  <c r="AU31" i="28"/>
  <c r="AV16" i="28" s="1"/>
  <c r="Y31" i="28"/>
  <c r="P89" i="28"/>
  <c r="S67" i="28"/>
  <c r="AU21" i="28"/>
  <c r="Y43" i="28"/>
  <c r="AE43" i="28" a="1"/>
  <c r="AE43" i="28" s="1"/>
  <c r="AD127" i="28"/>
  <c r="AC127" i="28" s="1"/>
  <c r="AE38" i="28" a="1"/>
  <c r="AE38" i="28" s="1"/>
  <c r="AD38" i="28" s="1"/>
  <c r="AC38" i="28" s="1"/>
  <c r="V23" i="28"/>
  <c r="AY23" i="28" s="1"/>
  <c r="U3" i="28"/>
  <c r="AA89" i="28"/>
  <c r="AB15" i="28"/>
  <c r="R113" i="28"/>
  <c r="Z35" i="28"/>
  <c r="AZ35" i="28" s="1"/>
  <c r="Y21" i="28"/>
  <c r="Q31" i="28"/>
  <c r="BA31" i="28" s="1"/>
  <c r="BB31" i="28" s="1"/>
  <c r="Z3" i="28"/>
  <c r="AZ3" i="28" s="1"/>
  <c r="W43" i="28"/>
  <c r="BE10" i="28" a="1"/>
  <c r="BE10" i="28" s="1"/>
  <c r="BD70" i="28" a="1"/>
  <c r="BD70" i="28" s="1"/>
  <c r="AE89" i="28" a="1"/>
  <c r="AE89" i="28" s="1"/>
  <c r="AD89" i="28" s="1"/>
  <c r="AC89" i="28" s="1"/>
  <c r="AE67" i="28" a="1"/>
  <c r="AE67" i="28" s="1"/>
  <c r="AD67" i="28" s="1"/>
  <c r="AC67" i="28" s="1"/>
  <c r="AE21" i="28" a="1"/>
  <c r="AE21" i="28" s="1"/>
  <c r="AD21" i="28" s="1"/>
  <c r="AC21" i="28" s="1"/>
  <c r="W23" i="28"/>
  <c r="S89" i="28"/>
  <c r="AA35" i="28"/>
  <c r="V89" i="28"/>
  <c r="AY89" i="28" s="1"/>
  <c r="R43" i="28"/>
  <c r="R15" i="28"/>
  <c r="Y55" i="28"/>
  <c r="Y113" i="28"/>
  <c r="Z113" i="28"/>
  <c r="AZ113" i="28" s="1"/>
  <c r="Q35" i="28"/>
  <c r="BA35" i="28" s="1"/>
  <c r="S31" i="28"/>
  <c r="Z89" i="28"/>
  <c r="AZ89" i="28" s="1"/>
  <c r="AU43" i="28"/>
  <c r="BD72" i="28" a="1"/>
  <c r="BD72" i="28" s="1"/>
  <c r="AE117" i="28" a="1"/>
  <c r="AE117" i="28" s="1"/>
  <c r="AD117" i="28" s="1"/>
  <c r="AC117" i="28" s="1"/>
  <c r="U38" i="28"/>
  <c r="AB43" i="28"/>
  <c r="AV114" i="28"/>
  <c r="W15" i="28"/>
  <c r="AU15" i="28"/>
  <c r="U55" i="28"/>
  <c r="U113" i="28"/>
  <c r="W113" i="28"/>
  <c r="AB35" i="28"/>
  <c r="Q43" i="28"/>
  <c r="BA43" i="28" s="1"/>
  <c r="BB43" i="28" s="1"/>
  <c r="AA31" i="28"/>
  <c r="R89" i="28"/>
  <c r="Z67" i="28"/>
  <c r="AZ67" i="28" s="1"/>
  <c r="W67" i="28"/>
  <c r="BD67" i="28" a="1"/>
  <c r="BD67" i="28" s="1"/>
  <c r="BD77" i="28" a="1"/>
  <c r="BD77" i="28" s="1"/>
  <c r="AD113" i="28"/>
  <c r="AC113" i="28" s="1"/>
  <c r="AB38" i="28"/>
  <c r="AB3" i="28"/>
  <c r="Q15" i="28"/>
  <c r="BA15" i="28" s="1"/>
  <c r="BB15" i="28" s="1"/>
  <c r="P15" i="28"/>
  <c r="Y15" i="28"/>
  <c r="AA55" i="28"/>
  <c r="Z55" i="28"/>
  <c r="AZ55" i="28" s="1"/>
  <c r="Q113" i="28"/>
  <c r="BA113" i="28" s="1"/>
  <c r="BB113" i="28" s="1"/>
  <c r="AA113" i="28"/>
  <c r="S35" i="28"/>
  <c r="P43" i="28"/>
  <c r="V31" i="28"/>
  <c r="AY31" i="28" s="1"/>
  <c r="P31" i="28"/>
  <c r="U89" i="28"/>
  <c r="U35" i="28"/>
  <c r="BF82" i="28" a="1"/>
  <c r="BF82" i="28" s="1"/>
  <c r="BG42" i="28" a="1"/>
  <c r="BG42" i="28" s="1"/>
  <c r="BD79" i="28" a="1"/>
  <c r="BD79" i="28" s="1"/>
  <c r="AE35" i="28" a="1"/>
  <c r="AE35" i="28" s="1"/>
  <c r="AD35" i="28" s="1"/>
  <c r="AC35" i="28" s="1"/>
  <c r="Z38" i="28"/>
  <c r="AZ38" i="28" s="1"/>
  <c r="W89" i="28"/>
  <c r="Y3" i="28"/>
  <c r="AB117" i="28"/>
  <c r="V117" i="28"/>
  <c r="AY117" i="28" s="1"/>
  <c r="AA15" i="28"/>
  <c r="Z15" i="28"/>
  <c r="AZ15" i="28" s="1"/>
  <c r="V55" i="28"/>
  <c r="AY55" i="28" s="1"/>
  <c r="AE113" i="28" a="1"/>
  <c r="AE113" i="28" s="1"/>
  <c r="AB88" i="28"/>
  <c r="S21" i="28"/>
  <c r="U21" i="28"/>
  <c r="AB31" i="28"/>
  <c r="AE31" i="28" a="1"/>
  <c r="AE31" i="28" s="1"/>
  <c r="AB89" i="28"/>
  <c r="U67" i="28"/>
  <c r="P113" i="28"/>
  <c r="R21" i="28"/>
  <c r="AA21" i="28"/>
  <c r="Q21" i="28"/>
  <c r="BA21" i="28" s="1"/>
  <c r="W31" i="28"/>
  <c r="R31" i="28"/>
  <c r="Z21" i="28"/>
  <c r="AZ21" i="28" s="1"/>
  <c r="Y35" i="28"/>
  <c r="W35" i="28"/>
  <c r="BG10" i="28" a="1"/>
  <c r="BG10" i="28" s="1"/>
  <c r="BF18" i="28" a="1"/>
  <c r="BF18" i="28" s="1"/>
  <c r="BE58" i="28" a="1"/>
  <c r="BE58" i="28" s="1"/>
  <c r="BF98" i="28" a="1"/>
  <c r="BF98" i="28" s="1"/>
  <c r="BE42" i="28" a="1"/>
  <c r="BE42" i="28" s="1"/>
  <c r="BG34" i="28" a="1"/>
  <c r="BG34" i="28" s="1"/>
  <c r="BF122" i="28" a="1"/>
  <c r="BF122" i="28" s="1"/>
  <c r="BG90" i="28" a="1"/>
  <c r="BG90" i="28" s="1"/>
  <c r="BF90" i="28" a="1"/>
  <c r="BF90" i="28" s="1"/>
  <c r="BF114" i="28" a="1"/>
  <c r="BF114" i="28" s="1"/>
  <c r="BG66" i="28" a="1"/>
  <c r="BG66" i="28" s="1"/>
  <c r="BF66" i="28" a="1"/>
  <c r="BF66" i="28" s="1"/>
  <c r="BE50" i="28" a="1"/>
  <c r="BE50" i="28" s="1"/>
  <c r="BG2" i="28" a="1"/>
  <c r="BG2" i="28" s="1"/>
  <c r="BF2" i="28" a="1"/>
  <c r="BF2" i="28" s="1"/>
  <c r="BG26" i="28" a="1"/>
  <c r="BG26" i="28" s="1"/>
  <c r="BG18" i="28" a="1"/>
  <c r="BG18" i="28" s="1"/>
  <c r="BF26" i="28" a="1"/>
  <c r="BF26" i="28" s="1"/>
  <c r="BG82" i="28" a="1"/>
  <c r="BG82" i="28" s="1"/>
  <c r="BE26" i="28" a="1"/>
  <c r="BE26" i="28" s="1"/>
  <c r="BG98" i="28" a="1"/>
  <c r="BG98" i="28" s="1"/>
  <c r="BG106" i="28" a="1"/>
  <c r="BG106" i="28" s="1"/>
  <c r="AE126" i="12" a="1"/>
  <c r="AE126" i="12" s="1"/>
  <c r="AD126" i="12" s="1"/>
  <c r="AC126" i="12" s="1"/>
  <c r="V40" i="12"/>
  <c r="AY40" i="12" s="1"/>
  <c r="Q40" i="12"/>
  <c r="BA40" i="12" s="1"/>
  <c r="BB40" i="12" s="1"/>
  <c r="W117" i="12"/>
  <c r="V4" i="12"/>
  <c r="AY4" i="12" s="1"/>
  <c r="P126" i="12"/>
  <c r="BD107" i="12" a="1"/>
  <c r="BD107" i="12" s="1"/>
  <c r="P35" i="12"/>
  <c r="BD37" i="12" a="1"/>
  <c r="BD37" i="12" s="1"/>
  <c r="AB40" i="12"/>
  <c r="P73" i="12"/>
  <c r="U4" i="12"/>
  <c r="Z4" i="12"/>
  <c r="AZ4" i="12" s="1"/>
  <c r="S126" i="12"/>
  <c r="BD92" i="12" a="1"/>
  <c r="BD92" i="12" s="1"/>
  <c r="BD124" i="12" a="1"/>
  <c r="BD124" i="12" s="1"/>
  <c r="Z40" i="12"/>
  <c r="AZ40" i="12" s="1"/>
  <c r="AE4" i="12" a="1"/>
  <c r="AE4" i="12" s="1"/>
  <c r="AB126" i="12"/>
  <c r="R126" i="12"/>
  <c r="BD65" i="12" a="1"/>
  <c r="BD65" i="12" s="1"/>
  <c r="R40" i="12"/>
  <c r="V59" i="12"/>
  <c r="AY59" i="12" s="1"/>
  <c r="P59" i="12"/>
  <c r="Y126" i="12"/>
  <c r="W4" i="12"/>
  <c r="AE35" i="12" a="1"/>
  <c r="AE35" i="12" s="1"/>
  <c r="BD129" i="12" a="1"/>
  <c r="BD129" i="12" s="1"/>
  <c r="AE61" i="12" a="1"/>
  <c r="AE61" i="12" s="1"/>
  <c r="AD61" i="12" s="1"/>
  <c r="AC61" i="12" s="1"/>
  <c r="S40" i="12"/>
  <c r="U126" i="12"/>
  <c r="Y4" i="12"/>
  <c r="AA35" i="12"/>
  <c r="BD35" i="12" a="1"/>
  <c r="BD35" i="12" s="1"/>
  <c r="BD114" i="12" a="1"/>
  <c r="BD114" i="12" s="1"/>
  <c r="AE40" i="12" a="1"/>
  <c r="AE40" i="12" s="1"/>
  <c r="Y40" i="12"/>
  <c r="Y46" i="12"/>
  <c r="AS126" i="12"/>
  <c r="AF126" i="12" s="1"/>
  <c r="BD53" i="12" a="1"/>
  <c r="BD53" i="12" s="1"/>
  <c r="BD16" i="12" a="1"/>
  <c r="BD16" i="12" s="1"/>
  <c r="AU40" i="12"/>
  <c r="BD118" i="12" a="1"/>
  <c r="BD118" i="12" s="1"/>
  <c r="AB117" i="12"/>
  <c r="V61" i="12"/>
  <c r="AY61" i="12" s="1"/>
  <c r="BD73" i="12" a="1"/>
  <c r="BD73" i="12" s="1"/>
  <c r="BD39" i="12" a="1"/>
  <c r="BD39" i="12" s="1"/>
  <c r="BD80" i="12" a="1"/>
  <c r="BD80" i="12" s="1"/>
  <c r="AS116" i="12"/>
  <c r="AF116" i="12" s="1"/>
  <c r="AD116" i="12" s="1"/>
  <c r="AC116" i="12" s="1"/>
  <c r="AS98" i="12"/>
  <c r="AF98" i="12" s="1"/>
  <c r="P14" i="12"/>
  <c r="Z96" i="12"/>
  <c r="AZ96" i="12" s="1"/>
  <c r="P77" i="12"/>
  <c r="BB90" i="12"/>
  <c r="V120" i="12"/>
  <c r="AY120" i="12" s="1"/>
  <c r="AA120" i="12"/>
  <c r="W116" i="12"/>
  <c r="R69" i="12"/>
  <c r="P117" i="12"/>
  <c r="U112" i="12"/>
  <c r="Q48" i="12"/>
  <c r="BA48" i="12" s="1"/>
  <c r="Q76" i="12"/>
  <c r="BA76" i="12" s="1"/>
  <c r="P41" i="12"/>
  <c r="AB4" i="12"/>
  <c r="AA116" i="12"/>
  <c r="Y48" i="12"/>
  <c r="P105" i="12"/>
  <c r="BD48" i="12" a="1"/>
  <c r="BD48" i="12" s="1"/>
  <c r="BD106" i="12" a="1"/>
  <c r="BD106" i="12" s="1"/>
  <c r="Q92" i="12"/>
  <c r="BA92" i="12" s="1"/>
  <c r="V35" i="12"/>
  <c r="AY35" i="12" s="1"/>
  <c r="Y68" i="12"/>
  <c r="V102" i="12"/>
  <c r="AY102" i="12" s="1"/>
  <c r="Y43" i="12"/>
  <c r="V96" i="12"/>
  <c r="AY96" i="12" s="1"/>
  <c r="AE120" i="12" a="1"/>
  <c r="AE120" i="12" s="1"/>
  <c r="AD105" i="12"/>
  <c r="AC105" i="12" s="1"/>
  <c r="AE77" i="12" a="1"/>
  <c r="AE77" i="12" s="1"/>
  <c r="AD77" i="12" s="1"/>
  <c r="AC77" i="12" s="1"/>
  <c r="Y96" i="12"/>
  <c r="S125" i="12"/>
  <c r="R68" i="12"/>
  <c r="AB120" i="12"/>
  <c r="AE117" i="12" a="1"/>
  <c r="AE117" i="12" s="1"/>
  <c r="Q112" i="12"/>
  <c r="BA112" i="12" s="1"/>
  <c r="S48" i="12"/>
  <c r="AA76" i="12"/>
  <c r="Q41" i="12"/>
  <c r="BA41" i="12" s="1"/>
  <c r="BB41" i="12" s="1"/>
  <c r="Q4" i="12"/>
  <c r="BA4" i="12" s="1"/>
  <c r="BB4" i="12" s="1"/>
  <c r="AB7" i="12"/>
  <c r="P116" i="12"/>
  <c r="R105" i="12"/>
  <c r="S35" i="12"/>
  <c r="R35" i="12"/>
  <c r="AB68" i="12"/>
  <c r="Z77" i="12"/>
  <c r="AZ77" i="12" s="1"/>
  <c r="P96" i="12"/>
  <c r="BD27" i="12" a="1"/>
  <c r="BD27" i="12" s="1"/>
  <c r="AB14" i="12"/>
  <c r="Z48" i="12"/>
  <c r="AZ48" i="12" s="1"/>
  <c r="AU48" i="12"/>
  <c r="R76" i="12"/>
  <c r="AA48" i="12"/>
  <c r="AU60" i="12"/>
  <c r="W105" i="12"/>
  <c r="Q100" i="12"/>
  <c r="BA100" i="12" s="1"/>
  <c r="Y102" i="12"/>
  <c r="AA96" i="12"/>
  <c r="AZ98" i="12"/>
  <c r="P120" i="12"/>
  <c r="Q46" i="12"/>
  <c r="BA46" i="12" s="1"/>
  <c r="R117" i="12"/>
  <c r="S112" i="12"/>
  <c r="AB48" i="12"/>
  <c r="AA100" i="12"/>
  <c r="AA86" i="12"/>
  <c r="AB41" i="12"/>
  <c r="P4" i="12"/>
  <c r="Y116" i="12"/>
  <c r="U124" i="12"/>
  <c r="BA98" i="12"/>
  <c r="BB98" i="12" s="1"/>
  <c r="S4" i="12"/>
  <c r="S105" i="12"/>
  <c r="S117" i="12"/>
  <c r="V68" i="12"/>
  <c r="AY68" i="12" s="1"/>
  <c r="AU35" i="12"/>
  <c r="AV115" i="12" s="1"/>
  <c r="BD10" i="12" a="1"/>
  <c r="BD10" i="12" s="1"/>
  <c r="BD55" i="12" a="1"/>
  <c r="BD55" i="12" s="1"/>
  <c r="BD91" i="12" a="1"/>
  <c r="BD91" i="12" s="1"/>
  <c r="AS120" i="12"/>
  <c r="AF120" i="12" s="1"/>
  <c r="Z102" i="12"/>
  <c r="AZ102" i="12" s="1"/>
  <c r="BD66" i="12" a="1"/>
  <c r="BD66" i="12" s="1"/>
  <c r="W96" i="12"/>
  <c r="W120" i="12"/>
  <c r="AA117" i="12"/>
  <c r="Q117" i="12"/>
  <c r="BA117" i="12" s="1"/>
  <c r="BB117" i="12" s="1"/>
  <c r="AB112" i="12"/>
  <c r="V48" i="12"/>
  <c r="AY48" i="12" s="1"/>
  <c r="U100" i="12"/>
  <c r="S41" i="12"/>
  <c r="AE41" i="12" a="1"/>
  <c r="AE41" i="12" s="1"/>
  <c r="R4" i="12"/>
  <c r="R116" i="12"/>
  <c r="AA7" i="12"/>
  <c r="AE98" i="12" a="1"/>
  <c r="AE98" i="12" s="1"/>
  <c r="U105" i="12"/>
  <c r="R128" i="12"/>
  <c r="AA68" i="12"/>
  <c r="Q35" i="12"/>
  <c r="BA35" i="12" s="1"/>
  <c r="BB35" i="12" s="1"/>
  <c r="BD105" i="12" a="1"/>
  <c r="BD105" i="12" s="1"/>
  <c r="AS92" i="12"/>
  <c r="AF92" i="12" s="1"/>
  <c r="U96" i="12"/>
  <c r="BD36" i="12" a="1"/>
  <c r="BD36" i="12" s="1"/>
  <c r="Z105" i="12"/>
  <c r="AZ105" i="12" s="1"/>
  <c r="AD68" i="12"/>
  <c r="AC68" i="12" s="1"/>
  <c r="AE48" i="12" a="1"/>
  <c r="AE48" i="12" s="1"/>
  <c r="AD48" i="12" s="1"/>
  <c r="AC48" i="12" s="1"/>
  <c r="AS117" i="12"/>
  <c r="AF117" i="12" s="1"/>
  <c r="S68" i="12"/>
  <c r="Z120" i="12"/>
  <c r="AZ120" i="12" s="1"/>
  <c r="U117" i="12"/>
  <c r="AA112" i="12"/>
  <c r="W100" i="12"/>
  <c r="V12" i="12"/>
  <c r="AY12" i="12" s="1"/>
  <c r="Y41" i="12"/>
  <c r="V80" i="12"/>
  <c r="AY80" i="12" s="1"/>
  <c r="Q105" i="12"/>
  <c r="BA105" i="12" s="1"/>
  <c r="BB105" i="12" s="1"/>
  <c r="Y35" i="12"/>
  <c r="BD117" i="12" a="1"/>
  <c r="BD117" i="12" s="1"/>
  <c r="S92" i="12"/>
  <c r="BD84" i="12" a="1"/>
  <c r="BD84" i="12" s="1"/>
  <c r="BD41" i="12" a="1"/>
  <c r="BD41" i="12" s="1"/>
  <c r="U92" i="12"/>
  <c r="BD109" i="12" a="1"/>
  <c r="BD109" i="12" s="1"/>
  <c r="Z127" i="12"/>
  <c r="AZ127" i="12" s="1"/>
  <c r="BB127" i="12" s="1"/>
  <c r="P38" i="12"/>
  <c r="BD21" i="12" a="1"/>
  <c r="BD21" i="12" s="1"/>
  <c r="BD62" i="12" a="1"/>
  <c r="BD62" i="12" s="1"/>
  <c r="V105" i="12"/>
  <c r="AY105" i="12" s="1"/>
  <c r="BD26" i="12" a="1"/>
  <c r="BD26" i="12" s="1"/>
  <c r="Y59" i="12"/>
  <c r="Z59" i="12"/>
  <c r="AZ59" i="12" s="1"/>
  <c r="AS84" i="12"/>
  <c r="AF84" i="12" s="1"/>
  <c r="AD84" i="12" s="1"/>
  <c r="AC84" i="12" s="1"/>
  <c r="AE59" i="12" a="1"/>
  <c r="AE59" i="12" s="1"/>
  <c r="AD59" i="12" s="1"/>
  <c r="AC59" i="12" s="1"/>
  <c r="AE95" i="12" a="1"/>
  <c r="AE95" i="12" s="1"/>
  <c r="AD95" i="12" s="1"/>
  <c r="AC95" i="12" s="1"/>
  <c r="P83" i="12"/>
  <c r="AS77" i="12"/>
  <c r="AF77" i="12" s="1"/>
  <c r="V103" i="12"/>
  <c r="AY103" i="12" s="1"/>
  <c r="Q118" i="12"/>
  <c r="BA118" i="12" s="1"/>
  <c r="Y107" i="12"/>
  <c r="W25" i="12"/>
  <c r="W84" i="12"/>
  <c r="S89" i="12"/>
  <c r="U8" i="12"/>
  <c r="Z94" i="12"/>
  <c r="AZ94" i="12" s="1"/>
  <c r="P12" i="12"/>
  <c r="AU59" i="12"/>
  <c r="V129" i="12"/>
  <c r="AY129" i="12" s="1"/>
  <c r="Q44" i="12"/>
  <c r="BA44" i="12" s="1"/>
  <c r="P128" i="12"/>
  <c r="Y28" i="12"/>
  <c r="AA28" i="12"/>
  <c r="U77" i="12"/>
  <c r="V43" i="12"/>
  <c r="AY43" i="12" s="1"/>
  <c r="BD20" i="12" a="1"/>
  <c r="BD20" i="12" s="1"/>
  <c r="AE72" i="12" a="1"/>
  <c r="AE72" i="12" s="1"/>
  <c r="AB51" i="12"/>
  <c r="BD31" i="12" a="1"/>
  <c r="BD31" i="12" s="1"/>
  <c r="BD77" i="12" a="1"/>
  <c r="BD77" i="12" s="1"/>
  <c r="BD125" i="12" a="1"/>
  <c r="BD125" i="12" s="1"/>
  <c r="AE94" i="12" a="1"/>
  <c r="AE94" i="12" s="1"/>
  <c r="AD94" i="12" s="1"/>
  <c r="AC94" i="12" s="1"/>
  <c r="AE16" i="12" a="1"/>
  <c r="AE16" i="12" s="1"/>
  <c r="AD16" i="12" s="1"/>
  <c r="AC16" i="12" s="1"/>
  <c r="AS72" i="12"/>
  <c r="AF72" i="12" s="1"/>
  <c r="Z83" i="12"/>
  <c r="AZ83" i="12" s="1"/>
  <c r="AB103" i="12"/>
  <c r="S107" i="12"/>
  <c r="R89" i="12"/>
  <c r="P8" i="12"/>
  <c r="R94" i="12"/>
  <c r="Y12" i="12"/>
  <c r="BA114" i="12"/>
  <c r="AB44" i="12"/>
  <c r="BD4" i="12" a="1"/>
  <c r="BD4" i="12" s="1"/>
  <c r="BD5" i="12" a="1"/>
  <c r="BD5" i="12" s="1"/>
  <c r="Z28" i="12"/>
  <c r="AZ28" i="12" s="1"/>
  <c r="P28" i="12"/>
  <c r="AA77" i="12"/>
  <c r="AA43" i="12"/>
  <c r="P43" i="12"/>
  <c r="U59" i="12"/>
  <c r="BD40" i="12" a="1"/>
  <c r="BD40" i="12" s="1"/>
  <c r="BD85" i="12" a="1"/>
  <c r="BD85" i="12" s="1"/>
  <c r="Y128" i="12"/>
  <c r="P89" i="12"/>
  <c r="AA12" i="12"/>
  <c r="U128" i="12"/>
  <c r="U28" i="12"/>
  <c r="AB43" i="12"/>
  <c r="AU43" i="12"/>
  <c r="AV84" i="12" s="1"/>
  <c r="AB59" i="12"/>
  <c r="AA59" i="12"/>
  <c r="AE51" i="12" a="1"/>
  <c r="AE51" i="12" s="1"/>
  <c r="AA51" i="12"/>
  <c r="AS89" i="12"/>
  <c r="AF89" i="12" s="1"/>
  <c r="AD89" i="12" s="1"/>
  <c r="AC89" i="12" s="1"/>
  <c r="AE10" i="12" a="1"/>
  <c r="AE10" i="12" s="1"/>
  <c r="AD10" i="12" s="1"/>
  <c r="BD102" i="12" a="1"/>
  <c r="BD102" i="12" s="1"/>
  <c r="V128" i="12"/>
  <c r="AY128" i="12" s="1"/>
  <c r="AE83" i="12" a="1"/>
  <c r="AE83" i="12" s="1"/>
  <c r="P103" i="12"/>
  <c r="U103" i="12"/>
  <c r="Q107" i="12"/>
  <c r="BA107" i="12" s="1"/>
  <c r="Y89" i="12"/>
  <c r="W12" i="12"/>
  <c r="S12" i="12"/>
  <c r="BD94" i="12" a="1"/>
  <c r="BD94" i="12" s="1"/>
  <c r="V44" i="12"/>
  <c r="AY44" i="12" s="1"/>
  <c r="BD101" i="12" a="1"/>
  <c r="BD101" i="12" s="1"/>
  <c r="S128" i="12"/>
  <c r="S28" i="12"/>
  <c r="P72" i="12"/>
  <c r="AB77" i="12"/>
  <c r="Q43" i="12"/>
  <c r="BA43" i="12" s="1"/>
  <c r="BB64" i="12"/>
  <c r="AB128" i="12"/>
  <c r="S59" i="12"/>
  <c r="U51" i="12"/>
  <c r="AS83" i="12"/>
  <c r="AF83" i="12" s="1"/>
  <c r="W103" i="12"/>
  <c r="U72" i="12"/>
  <c r="R107" i="12"/>
  <c r="AA44" i="12"/>
  <c r="AA89" i="12"/>
  <c r="Q89" i="12"/>
  <c r="BA89" i="12" s="1"/>
  <c r="BB89" i="12" s="1"/>
  <c r="AB12" i="12"/>
  <c r="U12" i="12"/>
  <c r="BD126" i="12" a="1"/>
  <c r="BD126" i="12" s="1"/>
  <c r="BD89" i="12" a="1"/>
  <c r="BD89" i="12" s="1"/>
  <c r="AA107" i="12"/>
  <c r="Z43" i="12"/>
  <c r="AZ43" i="12" s="1"/>
  <c r="BB43" i="12" s="1"/>
  <c r="AS128" i="12"/>
  <c r="AF128" i="12" s="1"/>
  <c r="BD86" i="12" a="1"/>
  <c r="BD86" i="12" s="1"/>
  <c r="V28" i="12"/>
  <c r="AY28" i="12" s="1"/>
  <c r="Z72" i="12"/>
  <c r="AZ72" i="12" s="1"/>
  <c r="P22" i="12"/>
  <c r="S43" i="12"/>
  <c r="Q84" i="12"/>
  <c r="BA84" i="12" s="1"/>
  <c r="BB84" i="12" s="1"/>
  <c r="BD8" i="12" a="1"/>
  <c r="BD8" i="12" s="1"/>
  <c r="W59" i="12"/>
  <c r="BD12" i="12" a="1"/>
  <c r="BD12" i="12" s="1"/>
  <c r="BD69" i="12" a="1"/>
  <c r="BD69" i="12" s="1"/>
  <c r="BD108" i="12" a="1"/>
  <c r="BD108" i="12" s="1"/>
  <c r="BD75" i="12" a="1"/>
  <c r="BD75" i="12" s="1"/>
  <c r="Z51" i="12"/>
  <c r="AZ51" i="12" s="1"/>
  <c r="U83" i="12"/>
  <c r="Z128" i="12"/>
  <c r="AZ128" i="12" s="1"/>
  <c r="R77" i="12"/>
  <c r="AE103" i="12" a="1"/>
  <c r="AE103" i="12" s="1"/>
  <c r="AD103" i="12" s="1"/>
  <c r="AC103" i="12" s="1"/>
  <c r="AB72" i="12"/>
  <c r="AU44" i="12"/>
  <c r="U89" i="12"/>
  <c r="Z89" i="12"/>
  <c r="AZ89" i="12" s="1"/>
  <c r="Z44" i="12"/>
  <c r="AZ44" i="12" s="1"/>
  <c r="AU12" i="12"/>
  <c r="Q59" i="12"/>
  <c r="BA59" i="12" s="1"/>
  <c r="R129" i="12"/>
  <c r="U107" i="12"/>
  <c r="W128" i="12"/>
  <c r="BD104" i="12" a="1"/>
  <c r="BD104" i="12" s="1"/>
  <c r="W28" i="12"/>
  <c r="P51" i="12"/>
  <c r="V77" i="12"/>
  <c r="AY77" i="12" s="1"/>
  <c r="BB77" i="12" s="1"/>
  <c r="S22" i="12"/>
  <c r="W43" i="12"/>
  <c r="Y51" i="12"/>
  <c r="S72" i="12"/>
  <c r="BD61" i="12" a="1"/>
  <c r="BD61" i="12" s="1"/>
  <c r="BD54" i="12" a="1"/>
  <c r="BD54" i="12" s="1"/>
  <c r="AS118" i="12"/>
  <c r="AF118" i="12" s="1"/>
  <c r="AS121" i="12"/>
  <c r="AF121" i="12" s="1"/>
  <c r="AS114" i="12"/>
  <c r="AF114" i="12" s="1"/>
  <c r="AE12" i="12" a="1"/>
  <c r="AE12" i="12" s="1"/>
  <c r="AD12" i="12" s="1"/>
  <c r="AC12" i="12" s="1"/>
  <c r="AE28" i="12" a="1"/>
  <c r="AE28" i="12" s="1"/>
  <c r="AD28" i="12" s="1"/>
  <c r="AC28" i="12" s="1"/>
  <c r="AE44" i="12" a="1"/>
  <c r="AE44" i="12" s="1"/>
  <c r="AD44" i="12" s="1"/>
  <c r="AC44" i="12" s="1"/>
  <c r="AA128" i="12"/>
  <c r="AA83" i="12"/>
  <c r="Q77" i="12"/>
  <c r="BA77" i="12" s="1"/>
  <c r="Q103" i="12"/>
  <c r="BA103" i="12" s="1"/>
  <c r="BB103" i="12" s="1"/>
  <c r="AB89" i="12"/>
  <c r="S44" i="12"/>
  <c r="R51" i="12"/>
  <c r="R43" i="12"/>
  <c r="S51" i="12"/>
  <c r="Q72" i="12"/>
  <c r="BA72" i="12" s="1"/>
  <c r="BB72" i="12" s="1"/>
  <c r="BD49" i="12" a="1"/>
  <c r="BD49" i="12" s="1"/>
  <c r="W51" i="12"/>
  <c r="BD58" i="12" a="1"/>
  <c r="BD58" i="12" s="1"/>
  <c r="AB60" i="12"/>
  <c r="AA84" i="12"/>
  <c r="AE6" i="12" a="1"/>
  <c r="AE6" i="12" s="1"/>
  <c r="P88" i="12"/>
  <c r="S60" i="12"/>
  <c r="BD11" i="12" a="1"/>
  <c r="BD11" i="12" s="1"/>
  <c r="BD42" i="12" a="1"/>
  <c r="BD42" i="12" s="1"/>
  <c r="BD46" i="12" a="1"/>
  <c r="BD46" i="12" s="1"/>
  <c r="BD115" i="12" a="1"/>
  <c r="BD115" i="12" s="1"/>
  <c r="Y6" i="12"/>
  <c r="AU8" i="12"/>
  <c r="AY114" i="12"/>
  <c r="AA70" i="12"/>
  <c r="BD120" i="12" a="1"/>
  <c r="BD120" i="12" s="1"/>
  <c r="R121" i="12"/>
  <c r="BD67" i="12" a="1"/>
  <c r="BD67" i="12" s="1"/>
  <c r="BD97" i="12" a="1"/>
  <c r="BD97" i="12" s="1"/>
  <c r="R60" i="12"/>
  <c r="S84" i="12"/>
  <c r="BD15" i="12" a="1"/>
  <c r="BD15" i="12" s="1"/>
  <c r="BD30" i="12" a="1"/>
  <c r="BD30" i="12" s="1"/>
  <c r="BD45" i="12" a="1"/>
  <c r="BD45" i="12" s="1"/>
  <c r="BD72" i="12" a="1"/>
  <c r="BD72" i="12" s="1"/>
  <c r="Z6" i="12"/>
  <c r="AZ6" i="12" s="1"/>
  <c r="U70" i="12"/>
  <c r="AA8" i="12"/>
  <c r="W129" i="12"/>
  <c r="W70" i="12"/>
  <c r="BD29" i="12" a="1"/>
  <c r="BD29" i="12" s="1"/>
  <c r="BD23" i="12" a="1"/>
  <c r="BD23" i="12" s="1"/>
  <c r="Y60" i="12"/>
  <c r="P84" i="12"/>
  <c r="BD52" i="12" a="1"/>
  <c r="BD52" i="12" s="1"/>
  <c r="BB15" i="12"/>
  <c r="BD34" i="12" a="1"/>
  <c r="BD34" i="12" s="1"/>
  <c r="BD50" i="12" a="1"/>
  <c r="BD50" i="12" s="1"/>
  <c r="BD88" i="12" a="1"/>
  <c r="BD88" i="12" s="1"/>
  <c r="BD112" i="12" a="1"/>
  <c r="BD112" i="12" s="1"/>
  <c r="BD123" i="12" a="1"/>
  <c r="BD123" i="12" s="1"/>
  <c r="AE60" i="12" a="1"/>
  <c r="AE60" i="12" s="1"/>
  <c r="AD60" i="12" s="1"/>
  <c r="AC60" i="12" s="1"/>
  <c r="W56" i="12"/>
  <c r="V6" i="12"/>
  <c r="AY6" i="12" s="1"/>
  <c r="Q8" i="12"/>
  <c r="BA8" i="12" s="1"/>
  <c r="BD95" i="12" a="1"/>
  <c r="BD95" i="12" s="1"/>
  <c r="Y70" i="12"/>
  <c r="BD63" i="12" a="1"/>
  <c r="BD63" i="12" s="1"/>
  <c r="BD99" i="12" a="1"/>
  <c r="BD99" i="12" s="1"/>
  <c r="BD24" i="12" a="1"/>
  <c r="BD24" i="12" s="1"/>
  <c r="BD57" i="12" a="1"/>
  <c r="BD57" i="12" s="1"/>
  <c r="BD64" i="12" a="1"/>
  <c r="BD64" i="12" s="1"/>
  <c r="BD74" i="12" a="1"/>
  <c r="BD74" i="12" s="1"/>
  <c r="BD110" i="12" a="1"/>
  <c r="BD110" i="12" s="1"/>
  <c r="BD2" i="12" a="1"/>
  <c r="BD2" i="12" s="1"/>
  <c r="BD119" i="12" a="1"/>
  <c r="BD119" i="12" s="1"/>
  <c r="Z95" i="12"/>
  <c r="AZ95" i="12" s="1"/>
  <c r="Z60" i="12"/>
  <c r="AZ60" i="12" s="1"/>
  <c r="R84" i="12"/>
  <c r="BD25" i="12" a="1"/>
  <c r="BD25" i="12" s="1"/>
  <c r="BD81" i="12" a="1"/>
  <c r="BD81" i="12" s="1"/>
  <c r="BD116" i="12" a="1"/>
  <c r="BD116" i="12" s="1"/>
  <c r="AS70" i="12"/>
  <c r="AF70" i="12" s="1"/>
  <c r="V60" i="12"/>
  <c r="AY60" i="12" s="1"/>
  <c r="AU10" i="12"/>
  <c r="W60" i="12"/>
  <c r="BD18" i="12" a="1"/>
  <c r="BD18" i="12" s="1"/>
  <c r="Z84" i="12"/>
  <c r="AZ84" i="12" s="1"/>
  <c r="AB6" i="12"/>
  <c r="Z8" i="12"/>
  <c r="AZ8" i="12" s="1"/>
  <c r="AE70" i="12" a="1"/>
  <c r="AE70" i="12" s="1"/>
  <c r="R56" i="12"/>
  <c r="AB129" i="12"/>
  <c r="BD9" i="12" a="1"/>
  <c r="BD9" i="12" s="1"/>
  <c r="BD96" i="12" a="1"/>
  <c r="BD96" i="12" s="1"/>
  <c r="BD19" i="12" a="1"/>
  <c r="BD19" i="12" s="1"/>
  <c r="Q60" i="12"/>
  <c r="BA60" i="12" s="1"/>
  <c r="BD6" i="12" a="1"/>
  <c r="BD6" i="12" s="1"/>
  <c r="BD22" i="12" a="1"/>
  <c r="BD22" i="12" s="1"/>
  <c r="BD98" i="12" a="1"/>
  <c r="BD98" i="12" s="1"/>
  <c r="BD121" i="12" a="1"/>
  <c r="BD121" i="12" s="1"/>
  <c r="U60" i="12"/>
  <c r="AB84" i="12"/>
  <c r="U129" i="12"/>
  <c r="W8" i="12"/>
  <c r="Q56" i="12"/>
  <c r="BA56" i="12" s="1"/>
  <c r="Q129" i="12"/>
  <c r="BA129" i="12" s="1"/>
  <c r="BD83" i="12" a="1"/>
  <c r="BD83" i="12" s="1"/>
  <c r="BD103" i="12" a="1"/>
  <c r="BD103" i="12" s="1"/>
  <c r="Y84" i="12"/>
  <c r="BD28" i="12" a="1"/>
  <c r="BD28" i="12" s="1"/>
  <c r="BD38" i="12" a="1"/>
  <c r="BD38" i="12" s="1"/>
  <c r="BD93" i="12" a="1"/>
  <c r="BD93" i="12" s="1"/>
  <c r="BD122" i="12" a="1"/>
  <c r="BD122" i="12" s="1"/>
  <c r="Q80" i="12"/>
  <c r="BA80" i="12" s="1"/>
  <c r="R80" i="12"/>
  <c r="AD85" i="12"/>
  <c r="AC85" i="12" s="1"/>
  <c r="AE73" i="12" a="1"/>
  <c r="AE73" i="12" s="1"/>
  <c r="V33" i="12"/>
  <c r="AY33" i="12" s="1"/>
  <c r="BB33" i="12" s="1"/>
  <c r="AA25" i="12"/>
  <c r="AB69" i="12"/>
  <c r="U46" i="12"/>
  <c r="P49" i="12"/>
  <c r="V86" i="12"/>
  <c r="AY86" i="12" s="1"/>
  <c r="AB27" i="12"/>
  <c r="R97" i="12"/>
  <c r="P124" i="12"/>
  <c r="AY82" i="12"/>
  <c r="BB37" i="12"/>
  <c r="U25" i="12"/>
  <c r="Y92" i="12"/>
  <c r="BD70" i="12" a="1"/>
  <c r="BD70" i="12" s="1"/>
  <c r="U80" i="12"/>
  <c r="S73" i="12"/>
  <c r="S33" i="12"/>
  <c r="Q25" i="12"/>
  <c r="BA25" i="12" s="1"/>
  <c r="BB25" i="12" s="1"/>
  <c r="W69" i="12"/>
  <c r="AU46" i="12"/>
  <c r="W97" i="12"/>
  <c r="U49" i="12"/>
  <c r="Y86" i="12"/>
  <c r="Q27" i="12"/>
  <c r="BA27" i="12" s="1"/>
  <c r="P97" i="12"/>
  <c r="AB124" i="12"/>
  <c r="P86" i="12"/>
  <c r="W46" i="12"/>
  <c r="R92" i="12"/>
  <c r="R46" i="12"/>
  <c r="Z80" i="12"/>
  <c r="AZ80" i="12" s="1"/>
  <c r="P80" i="12"/>
  <c r="Q73" i="12"/>
  <c r="BA73" i="12" s="1"/>
  <c r="BB73" i="12" s="1"/>
  <c r="AE97" i="12" a="1"/>
  <c r="AE97" i="12" s="1"/>
  <c r="AD97" i="12" s="1"/>
  <c r="AC97" i="12" s="1"/>
  <c r="AS69" i="12"/>
  <c r="AF69" i="12" s="1"/>
  <c r="AS86" i="12"/>
  <c r="AF86" i="12" s="1"/>
  <c r="AD71" i="12"/>
  <c r="AC71" i="12" s="1"/>
  <c r="U73" i="12"/>
  <c r="W33" i="12"/>
  <c r="S25" i="12"/>
  <c r="AE25" i="12" a="1"/>
  <c r="AE25" i="12" s="1"/>
  <c r="AB80" i="12"/>
  <c r="Q69" i="12"/>
  <c r="BA69" i="12" s="1"/>
  <c r="BB69" i="12" s="1"/>
  <c r="Y69" i="12"/>
  <c r="Z46" i="12"/>
  <c r="AZ46" i="12" s="1"/>
  <c r="Q86" i="12"/>
  <c r="BA86" i="12" s="1"/>
  <c r="BB86" i="12" s="1"/>
  <c r="AA27" i="12"/>
  <c r="Y97" i="12"/>
  <c r="W73" i="12"/>
  <c r="P92" i="12"/>
  <c r="W92" i="12"/>
  <c r="AI2" i="12" a="1"/>
  <c r="AI2" i="12" s="1"/>
  <c r="AJ2" i="12" s="1"/>
  <c r="AK2" i="12" s="1"/>
  <c r="AE33" i="12" a="1"/>
  <c r="AE33" i="12" s="1"/>
  <c r="AD33" i="12" s="1"/>
  <c r="AC33" i="12" s="1"/>
  <c r="AE42" i="12" a="1"/>
  <c r="AE42" i="12" s="1"/>
  <c r="AD42" i="12" s="1"/>
  <c r="Q33" i="12"/>
  <c r="BA33" i="12" s="1"/>
  <c r="Z25" i="12"/>
  <c r="AZ25" i="12" s="1"/>
  <c r="S97" i="12"/>
  <c r="AE69" i="12" a="1"/>
  <c r="AE69" i="12" s="1"/>
  <c r="S69" i="12"/>
  <c r="V46" i="12"/>
  <c r="AY46" i="12" s="1"/>
  <c r="BB46" i="12" s="1"/>
  <c r="W80" i="12"/>
  <c r="AE86" i="12" a="1"/>
  <c r="AE86" i="12" s="1"/>
  <c r="U27" i="12"/>
  <c r="V97" i="12"/>
  <c r="AY97" i="12" s="1"/>
  <c r="BB97" i="12" s="1"/>
  <c r="Y73" i="12"/>
  <c r="AA23" i="12"/>
  <c r="AA92" i="12"/>
  <c r="AB92" i="12"/>
  <c r="W108" i="12"/>
  <c r="BD76" i="12" a="1"/>
  <c r="BD76" i="12" s="1"/>
  <c r="AE74" i="12" a="1"/>
  <c r="AE74" i="12" s="1"/>
  <c r="AD74" i="12" s="1"/>
  <c r="AE92" i="12" a="1"/>
  <c r="AE92" i="12" s="1"/>
  <c r="AD92" i="12" s="1"/>
  <c r="AC92" i="12" s="1"/>
  <c r="V20" i="12"/>
  <c r="AY20" i="12" s="1"/>
  <c r="U33" i="12"/>
  <c r="AU25" i="12"/>
  <c r="V69" i="12"/>
  <c r="AY69" i="12" s="1"/>
  <c r="Z69" i="12"/>
  <c r="AZ69" i="12" s="1"/>
  <c r="AA46" i="12"/>
  <c r="U97" i="12"/>
  <c r="U86" i="12"/>
  <c r="W27" i="12"/>
  <c r="AB97" i="12"/>
  <c r="S7" i="12"/>
  <c r="AS80" i="12"/>
  <c r="AF80" i="12" s="1"/>
  <c r="AB25" i="12"/>
  <c r="AA33" i="12"/>
  <c r="AB73" i="12"/>
  <c r="V92" i="12"/>
  <c r="AY92" i="12" s="1"/>
  <c r="AY74" i="12"/>
  <c r="AB22" i="12"/>
  <c r="AE22" i="12" a="1"/>
  <c r="AE22" i="12" s="1"/>
  <c r="AA22" i="12"/>
  <c r="Z22" i="12"/>
  <c r="AZ22" i="12" s="1"/>
  <c r="U22" i="12"/>
  <c r="Y22" i="12"/>
  <c r="W22" i="12"/>
  <c r="AU22" i="12"/>
  <c r="AS73" i="12"/>
  <c r="AF73" i="12" s="1"/>
  <c r="AE27" i="12" a="1"/>
  <c r="AE27" i="12" s="1"/>
  <c r="AD27" i="12" s="1"/>
  <c r="AC27" i="12" s="1"/>
  <c r="AS99" i="12"/>
  <c r="AF99" i="12" s="1"/>
  <c r="U20" i="12"/>
  <c r="R25" i="12"/>
  <c r="Z27" i="12"/>
  <c r="AZ27" i="12" s="1"/>
  <c r="BB27" i="12" s="1"/>
  <c r="Y27" i="12"/>
  <c r="S46" i="12"/>
  <c r="Q97" i="12"/>
  <c r="BA97" i="12" s="1"/>
  <c r="Z86" i="12"/>
  <c r="AZ86" i="12" s="1"/>
  <c r="AA80" i="12"/>
  <c r="AA95" i="12"/>
  <c r="Z41" i="12"/>
  <c r="AZ41" i="12" s="1"/>
  <c r="U41" i="12"/>
  <c r="Y56" i="12"/>
  <c r="AA129" i="12"/>
  <c r="W95" i="12"/>
  <c r="AS129" i="12"/>
  <c r="AF129" i="12" s="1"/>
  <c r="Z56" i="12"/>
  <c r="AZ56" i="12" s="1"/>
  <c r="Z129" i="12"/>
  <c r="AZ129" i="12" s="1"/>
  <c r="BB129" i="12" s="1"/>
  <c r="U95" i="12"/>
  <c r="BA10" i="12"/>
  <c r="U6" i="12"/>
  <c r="Q6" i="12"/>
  <c r="BA6" i="12" s="1"/>
  <c r="BB6" i="12" s="1"/>
  <c r="R6" i="12"/>
  <c r="AA6" i="12"/>
  <c r="AZ10" i="12"/>
  <c r="V95" i="12"/>
  <c r="AY95" i="12" s="1"/>
  <c r="R73" i="12"/>
  <c r="P46" i="12"/>
  <c r="AE24" i="12" a="1"/>
  <c r="AE24" i="12" s="1"/>
  <c r="R83" i="12"/>
  <c r="AU18" i="12"/>
  <c r="AV60" i="12" s="1"/>
  <c r="S8" i="12"/>
  <c r="AE100" i="12" a="1"/>
  <c r="AE100" i="12" s="1"/>
  <c r="P56" i="12"/>
  <c r="S129" i="12"/>
  <c r="Q83" i="12"/>
  <c r="BA83" i="12" s="1"/>
  <c r="BB83" i="12" s="1"/>
  <c r="AB8" i="12"/>
  <c r="AB56" i="12"/>
  <c r="Y129" i="12"/>
  <c r="AB95" i="12"/>
  <c r="AE56" i="12" a="1"/>
  <c r="AE56" i="12" s="1"/>
  <c r="V56" i="12"/>
  <c r="AY56" i="12" s="1"/>
  <c r="BB71" i="12"/>
  <c r="AI20" i="46" a="1"/>
  <c r="AI20" i="46" s="1"/>
  <c r="AJ20" i="46" s="1"/>
  <c r="AK20" i="46" s="1"/>
  <c r="AI3" i="46" a="1"/>
  <c r="AI3" i="46" s="1"/>
  <c r="AJ3" i="46" s="1"/>
  <c r="AK3" i="46" s="1"/>
  <c r="AD124" i="31"/>
  <c r="AC124" i="31" s="1"/>
  <c r="AI21" i="46" a="1"/>
  <c r="AI21" i="46" s="1"/>
  <c r="AJ21" i="46" s="1"/>
  <c r="AK21" i="46" s="1"/>
  <c r="AD75" i="35"/>
  <c r="AC75" i="35" s="1"/>
  <c r="AD117" i="32"/>
  <c r="AC117" i="32" s="1"/>
  <c r="AD82" i="30"/>
  <c r="AC82" i="30" s="1"/>
  <c r="AD90" i="41"/>
  <c r="AC90" i="41" s="1"/>
  <c r="AD72" i="48"/>
  <c r="AC72" i="48" s="1"/>
  <c r="AI32" i="46" a="1"/>
  <c r="AI32" i="46" s="1"/>
  <c r="AJ32" i="46" s="1"/>
  <c r="AL32" i="46" s="1"/>
  <c r="AD129" i="41"/>
  <c r="AC129" i="41" s="1"/>
  <c r="AD69" i="32"/>
  <c r="AC69" i="32" s="1"/>
  <c r="AD96" i="45"/>
  <c r="AC96" i="45" s="1"/>
  <c r="AI8" i="46" a="1"/>
  <c r="AI8" i="46" s="1"/>
  <c r="AJ8" i="46" s="1"/>
  <c r="AK8" i="46" s="1"/>
  <c r="AD120" i="48"/>
  <c r="AC120" i="48" s="1"/>
  <c r="AI29" i="46" a="1"/>
  <c r="AI29" i="46" s="1"/>
  <c r="AJ29" i="46" s="1"/>
  <c r="AL29" i="46" s="1"/>
  <c r="AD95" i="45"/>
  <c r="AC95" i="45" s="1"/>
  <c r="AD73" i="38"/>
  <c r="AC73" i="38" s="1"/>
  <c r="AD113" i="37"/>
  <c r="AC113" i="37" s="1"/>
  <c r="AA45" i="59"/>
  <c r="W65" i="59"/>
  <c r="Y65" i="59"/>
  <c r="P72" i="59"/>
  <c r="AB72" i="59"/>
  <c r="AS72" i="59"/>
  <c r="AF72" i="59" s="1"/>
  <c r="Q72" i="59"/>
  <c r="BA72" i="59" s="1"/>
  <c r="S72" i="59"/>
  <c r="R72" i="59"/>
  <c r="V72" i="59"/>
  <c r="AY72" i="59" s="1"/>
  <c r="BB72" i="59" s="1"/>
  <c r="Y72" i="59"/>
  <c r="Z72" i="59"/>
  <c r="AZ72" i="59" s="1"/>
  <c r="AA72" i="59"/>
  <c r="W72" i="59"/>
  <c r="U72" i="59"/>
  <c r="AE18" i="59" a="1"/>
  <c r="AE18" i="59" s="1"/>
  <c r="AD18" i="59" s="1"/>
  <c r="AC18" i="59" s="1"/>
  <c r="AE4" i="59" a="1"/>
  <c r="AE4" i="59" s="1"/>
  <c r="AD4" i="59" s="1"/>
  <c r="AC4" i="59" s="1"/>
  <c r="R18" i="59"/>
  <c r="U18" i="59"/>
  <c r="S19" i="59"/>
  <c r="R21" i="59"/>
  <c r="AU18" i="59"/>
  <c r="W4" i="59"/>
  <c r="R101" i="59"/>
  <c r="S101" i="59"/>
  <c r="AS101" i="59"/>
  <c r="AF101" i="59" s="1"/>
  <c r="Q101" i="59"/>
  <c r="BA101" i="59" s="1"/>
  <c r="AB101" i="59"/>
  <c r="U101" i="59"/>
  <c r="V101" i="59"/>
  <c r="AY101" i="59" s="1"/>
  <c r="BB101" i="59" s="1"/>
  <c r="P101" i="59"/>
  <c r="W101" i="59"/>
  <c r="W121" i="59"/>
  <c r="AB121" i="59"/>
  <c r="Y121" i="59"/>
  <c r="R121" i="59"/>
  <c r="AA121" i="59"/>
  <c r="Q121" i="59"/>
  <c r="BA121" i="59" s="1"/>
  <c r="AE21" i="59" a="1"/>
  <c r="AE21" i="59" s="1"/>
  <c r="AD21" i="59" s="1"/>
  <c r="AC21" i="59" s="1"/>
  <c r="AE115" i="59" a="1"/>
  <c r="AE115" i="59" s="1"/>
  <c r="AD115" i="59" s="1"/>
  <c r="AC115" i="59" s="1"/>
  <c r="BB2" i="59"/>
  <c r="Z18" i="59"/>
  <c r="AZ18" i="59" s="1"/>
  <c r="BB18" i="59" s="1"/>
  <c r="V19" i="59"/>
  <c r="AY19" i="59" s="1"/>
  <c r="Y18" i="59"/>
  <c r="Q21" i="59"/>
  <c r="BA21" i="59" s="1"/>
  <c r="AA18" i="59"/>
  <c r="BB40" i="59"/>
  <c r="S65" i="59"/>
  <c r="AA19" i="59"/>
  <c r="W19" i="59"/>
  <c r="Z21" i="59"/>
  <c r="AZ21" i="59" s="1"/>
  <c r="W18" i="59"/>
  <c r="S45" i="59"/>
  <c r="V65" i="59"/>
  <c r="AY65" i="59" s="1"/>
  <c r="AA65" i="59"/>
  <c r="W71" i="59"/>
  <c r="U71" i="59"/>
  <c r="AD111" i="59"/>
  <c r="AC111" i="59" s="1"/>
  <c r="V5" i="59"/>
  <c r="AY5" i="59" s="1"/>
  <c r="P5" i="59"/>
  <c r="AB21" i="59"/>
  <c r="P18" i="59"/>
  <c r="Y19" i="59"/>
  <c r="U45" i="59"/>
  <c r="Z65" i="59"/>
  <c r="AZ65" i="59" s="1"/>
  <c r="P65" i="59"/>
  <c r="Q65" i="59"/>
  <c r="BA65" i="59" s="1"/>
  <c r="BB65" i="59" s="1"/>
  <c r="Y75" i="59"/>
  <c r="Z75" i="59"/>
  <c r="AZ75" i="59" s="1"/>
  <c r="Z113" i="59"/>
  <c r="AZ113" i="59" s="1"/>
  <c r="AB113" i="59"/>
  <c r="Y113" i="59"/>
  <c r="W113" i="59"/>
  <c r="BB125" i="59"/>
  <c r="AU5" i="59"/>
  <c r="AV42" i="59" s="1"/>
  <c r="AA21" i="59"/>
  <c r="S21" i="59"/>
  <c r="AB19" i="59"/>
  <c r="Z45" i="59"/>
  <c r="AZ45" i="59" s="1"/>
  <c r="P63" i="59"/>
  <c r="Z115" i="59"/>
  <c r="AZ115" i="59" s="1"/>
  <c r="AB65" i="59"/>
  <c r="Q22" i="59"/>
  <c r="BA22" i="59" s="1"/>
  <c r="U22" i="59"/>
  <c r="AB22" i="59"/>
  <c r="AU22" i="59"/>
  <c r="W22" i="59"/>
  <c r="P22" i="59"/>
  <c r="AE92" i="59" a="1"/>
  <c r="AE92" i="59" s="1"/>
  <c r="AD92" i="59" s="1"/>
  <c r="AC92" i="59" s="1"/>
  <c r="AB92" i="59"/>
  <c r="U92" i="59"/>
  <c r="W92" i="59"/>
  <c r="AA92" i="59"/>
  <c r="Y92" i="59"/>
  <c r="Z92" i="59"/>
  <c r="AZ92" i="59" s="1"/>
  <c r="AE19" i="59" a="1"/>
  <c r="AE19" i="59" s="1"/>
  <c r="AD19" i="59" s="1"/>
  <c r="AC19" i="59" s="1"/>
  <c r="Z19" i="59"/>
  <c r="AZ19" i="59" s="1"/>
  <c r="U19" i="59"/>
  <c r="BB35" i="59"/>
  <c r="AU21" i="59"/>
  <c r="AV105" i="59" s="1"/>
  <c r="U65" i="59"/>
  <c r="P20" i="12"/>
  <c r="AU53" i="12"/>
  <c r="AE88" i="12" a="1"/>
  <c r="AE88" i="12" s="1"/>
  <c r="Y20" i="12"/>
  <c r="U84" i="12"/>
  <c r="V84" i="12"/>
  <c r="AY84" i="12" s="1"/>
  <c r="Z20" i="12"/>
  <c r="AZ20" i="12" s="1"/>
  <c r="W53" i="12"/>
  <c r="BA74" i="12"/>
  <c r="Q20" i="12"/>
  <c r="BA20" i="12" s="1"/>
  <c r="BB20" i="12" s="1"/>
  <c r="S20" i="12"/>
  <c r="AZ82" i="12"/>
  <c r="AU20" i="12"/>
  <c r="R20" i="12"/>
  <c r="AD66" i="12"/>
  <c r="Q88" i="12"/>
  <c r="BA88" i="12" s="1"/>
  <c r="S88" i="12"/>
  <c r="AE20" i="12" a="1"/>
  <c r="AE20" i="12" s="1"/>
  <c r="AB28" i="12"/>
  <c r="Q28" i="12"/>
  <c r="BA28" i="12" s="1"/>
  <c r="AS101" i="12"/>
  <c r="AF101" i="12" s="1"/>
  <c r="AS82" i="12"/>
  <c r="AF82" i="12" s="1"/>
  <c r="U88" i="12"/>
  <c r="AB88" i="12"/>
  <c r="BB80" i="12"/>
  <c r="W20" i="12"/>
  <c r="AU33" i="12"/>
  <c r="P33" i="12"/>
  <c r="V88" i="12"/>
  <c r="AY88" i="12" s="1"/>
  <c r="AA88" i="12"/>
  <c r="AS74" i="12"/>
  <c r="AF74" i="12" s="1"/>
  <c r="AA20" i="12"/>
  <c r="Z21" i="12"/>
  <c r="AZ21" i="12" s="1"/>
  <c r="Q21" i="12"/>
  <c r="BA21" i="12" s="1"/>
  <c r="BB21" i="12" s="1"/>
  <c r="V21" i="12"/>
  <c r="AY21" i="12" s="1"/>
  <c r="AU21" i="12"/>
  <c r="Y21" i="12"/>
  <c r="U21" i="12"/>
  <c r="AS88" i="12"/>
  <c r="AF88" i="12" s="1"/>
  <c r="AE82" i="12" a="1"/>
  <c r="AE82" i="12" s="1"/>
  <c r="W35" i="12"/>
  <c r="Z35" i="12"/>
  <c r="AZ35" i="12" s="1"/>
  <c r="AB35" i="12"/>
  <c r="AE88" i="28" a="1"/>
  <c r="AE88" i="28" s="1"/>
  <c r="AD88" i="28" s="1"/>
  <c r="AC88" i="28" s="1"/>
  <c r="V116" i="28"/>
  <c r="AY116" i="28" s="1"/>
  <c r="U111" i="28"/>
  <c r="Z19" i="28"/>
  <c r="AZ19" i="28" s="1"/>
  <c r="Q60" i="28"/>
  <c r="BA60" i="28" s="1"/>
  <c r="BB60" i="28" s="1"/>
  <c r="Y86" i="28"/>
  <c r="AA19" i="28"/>
  <c r="Y88" i="28"/>
  <c r="Z122" i="28"/>
  <c r="AZ122" i="28" s="1"/>
  <c r="P78" i="28"/>
  <c r="Y111" i="28"/>
  <c r="W53" i="28"/>
  <c r="AA49" i="28"/>
  <c r="AV84" i="28"/>
  <c r="S57" i="28"/>
  <c r="V57" i="28"/>
  <c r="AY57" i="28" s="1"/>
  <c r="BB57" i="28" s="1"/>
  <c r="U57" i="28"/>
  <c r="AA57" i="28"/>
  <c r="AE111" i="28" a="1"/>
  <c r="AE111" i="28" s="1"/>
  <c r="AD111" i="28" s="1"/>
  <c r="AC111" i="28" s="1"/>
  <c r="AA86" i="28"/>
  <c r="AB19" i="28"/>
  <c r="S60" i="28"/>
  <c r="Q86" i="28"/>
  <c r="BA86" i="28" s="1"/>
  <c r="Y19" i="28"/>
  <c r="U122" i="28"/>
  <c r="W78" i="28"/>
  <c r="R110" i="28"/>
  <c r="AB111" i="28"/>
  <c r="U53" i="28"/>
  <c r="Y49" i="28"/>
  <c r="U49" i="28"/>
  <c r="BB62" i="28"/>
  <c r="AB58" i="28"/>
  <c r="Y58" i="28"/>
  <c r="AE58" i="28" a="1"/>
  <c r="AE58" i="28" s="1"/>
  <c r="Z58" i="28"/>
  <c r="AZ58" i="28" s="1"/>
  <c r="AA58" i="28"/>
  <c r="AU58" i="28"/>
  <c r="AV4" i="28" s="1"/>
  <c r="U58" i="28"/>
  <c r="W58" i="28"/>
  <c r="AB42" i="28"/>
  <c r="W42" i="28"/>
  <c r="S111" i="28"/>
  <c r="V19" i="28"/>
  <c r="AY19" i="28" s="1"/>
  <c r="Z60" i="28"/>
  <c r="AZ60" i="28" s="1"/>
  <c r="U86" i="28"/>
  <c r="Z88" i="28"/>
  <c r="AZ88" i="28" s="1"/>
  <c r="AA122" i="28"/>
  <c r="Q78" i="28"/>
  <c r="BA78" i="28" s="1"/>
  <c r="BB78" i="28" s="1"/>
  <c r="AB110" i="28"/>
  <c r="W111" i="28"/>
  <c r="Q53" i="28"/>
  <c r="BA53" i="28" s="1"/>
  <c r="P49" i="28"/>
  <c r="Q49" i="28"/>
  <c r="BA49" i="28" s="1"/>
  <c r="BB49" i="28" s="1"/>
  <c r="BB102" i="28"/>
  <c r="W72" i="28"/>
  <c r="AB123" i="28"/>
  <c r="U123" i="28"/>
  <c r="AD129" i="28"/>
  <c r="AC129" i="28" s="1"/>
  <c r="AE86" i="28" a="1"/>
  <c r="AE86" i="28" s="1"/>
  <c r="AD86" i="28" s="1"/>
  <c r="AC86" i="28" s="1"/>
  <c r="W60" i="28"/>
  <c r="AA110" i="28"/>
  <c r="S86" i="28"/>
  <c r="V88" i="28"/>
  <c r="AY88" i="28" s="1"/>
  <c r="AE122" i="28" a="1"/>
  <c r="AE122" i="28" s="1"/>
  <c r="AD122" i="28" s="1"/>
  <c r="AC122" i="28" s="1"/>
  <c r="BB47" i="28"/>
  <c r="AB116" i="28"/>
  <c r="AA78" i="28"/>
  <c r="Q64" i="28"/>
  <c r="BA64" i="28" s="1"/>
  <c r="BB64" i="28" s="1"/>
  <c r="BB71" i="28"/>
  <c r="V53" i="28"/>
  <c r="AY53" i="28" s="1"/>
  <c r="BB53" i="28" s="1"/>
  <c r="W49" i="28"/>
  <c r="AU49" i="28"/>
  <c r="S72" i="28"/>
  <c r="AE72" i="28" a="1"/>
  <c r="AE72" i="28" s="1"/>
  <c r="AD72" i="28" s="1"/>
  <c r="AC72" i="28" s="1"/>
  <c r="AA116" i="28"/>
  <c r="V60" i="28"/>
  <c r="AY60" i="28" s="1"/>
  <c r="V64" i="28"/>
  <c r="AY64" i="28" s="1"/>
  <c r="V86" i="28"/>
  <c r="AY86" i="28" s="1"/>
  <c r="U88" i="28"/>
  <c r="W122" i="28"/>
  <c r="R116" i="28"/>
  <c r="AB78" i="28"/>
  <c r="Z111" i="28"/>
  <c r="AZ111" i="28" s="1"/>
  <c r="AA53" i="28"/>
  <c r="AB49" i="28"/>
  <c r="AE49" i="28" a="1"/>
  <c r="AE49" i="28" s="1"/>
  <c r="BB73" i="28"/>
  <c r="V72" i="28"/>
  <c r="AY72" i="28" s="1"/>
  <c r="R72" i="28"/>
  <c r="AA33" i="28"/>
  <c r="V33" i="28"/>
  <c r="AY33" i="28" s="1"/>
  <c r="P33" i="28"/>
  <c r="AB33" i="28"/>
  <c r="R33" i="28"/>
  <c r="W33" i="28"/>
  <c r="S33" i="28"/>
  <c r="AE33" i="28" a="1"/>
  <c r="AE33" i="28" s="1"/>
  <c r="Q33" i="28"/>
  <c r="BA33" i="28" s="1"/>
  <c r="BB33" i="28" s="1"/>
  <c r="AU12" i="28"/>
  <c r="AE12" i="28" a="1"/>
  <c r="AE12" i="28" s="1"/>
  <c r="AA12" i="28"/>
  <c r="P12" i="28"/>
  <c r="Z12" i="28"/>
  <c r="AZ12" i="28" s="1"/>
  <c r="V12" i="28"/>
  <c r="AY12" i="28" s="1"/>
  <c r="Y12" i="28"/>
  <c r="Q12" i="28"/>
  <c r="BA12" i="28" s="1"/>
  <c r="BB12" i="28" s="1"/>
  <c r="AE19" i="28" a="1"/>
  <c r="AE19" i="28" s="1"/>
  <c r="AD19" i="28" s="1"/>
  <c r="AC19" i="28" s="1"/>
  <c r="W116" i="28"/>
  <c r="AB86" i="28"/>
  <c r="Z86" i="28"/>
  <c r="AZ86" i="28" s="1"/>
  <c r="Q122" i="28"/>
  <c r="BA122" i="28" s="1"/>
  <c r="BB122" i="28" s="1"/>
  <c r="U78" i="28"/>
  <c r="Z78" i="28"/>
  <c r="AZ78" i="28" s="1"/>
  <c r="AA111" i="28"/>
  <c r="AU53" i="28"/>
  <c r="AV51" i="28" s="1"/>
  <c r="Z49" i="28"/>
  <c r="AZ49" i="28" s="1"/>
  <c r="S49" i="28"/>
  <c r="BB128" i="28"/>
  <c r="Q72" i="28"/>
  <c r="BA72" i="28" s="1"/>
  <c r="AB72" i="28"/>
  <c r="AD81" i="28"/>
  <c r="AC81" i="28" s="1"/>
  <c r="P86" i="28"/>
  <c r="AE78" i="28" a="1"/>
  <c r="AE78" i="28" s="1"/>
  <c r="AD78" i="28" s="1"/>
  <c r="AC78" i="28" s="1"/>
  <c r="V111" i="28"/>
  <c r="AY111" i="28" s="1"/>
  <c r="Y53" i="28"/>
  <c r="AA43" i="28"/>
  <c r="U43" i="28"/>
  <c r="Z43" i="28"/>
  <c r="AZ43" i="28" s="1"/>
  <c r="V35" i="28"/>
  <c r="AY35" i="28" s="1"/>
  <c r="AU35" i="28"/>
  <c r="AV92" i="28" s="1"/>
  <c r="P35" i="28"/>
  <c r="AD69" i="30"/>
  <c r="AC69" i="30" s="1"/>
  <c r="AE28" i="30" a="1"/>
  <c r="AE28" i="30" s="1"/>
  <c r="AD28" i="30" s="1"/>
  <c r="AC28" i="30" s="1"/>
  <c r="AS84" i="30"/>
  <c r="AF84" i="30" s="1"/>
  <c r="AS114" i="30"/>
  <c r="AF114" i="30" s="1"/>
  <c r="AS117" i="30"/>
  <c r="AF117" i="30" s="1"/>
  <c r="Z68" i="30"/>
  <c r="AZ68" i="30" s="1"/>
  <c r="Y68" i="30"/>
  <c r="S36" i="30"/>
  <c r="P127" i="30"/>
  <c r="AU43" i="30"/>
  <c r="AV64" i="30" s="1"/>
  <c r="W73" i="30"/>
  <c r="Q73" i="30"/>
  <c r="BA73" i="30" s="1"/>
  <c r="BB73" i="30" s="1"/>
  <c r="AA114" i="30"/>
  <c r="Y117" i="30"/>
  <c r="P117" i="30"/>
  <c r="AA46" i="30"/>
  <c r="Y7" i="30"/>
  <c r="S7" i="30"/>
  <c r="W28" i="30"/>
  <c r="AS76" i="30"/>
  <c r="AF76" i="30" s="1"/>
  <c r="AA76" i="30"/>
  <c r="Y76" i="30"/>
  <c r="BB28" i="30"/>
  <c r="P113" i="30"/>
  <c r="W113" i="30"/>
  <c r="Q113" i="30"/>
  <c r="BA113" i="30" s="1"/>
  <c r="AS113" i="30"/>
  <c r="AF113" i="30" s="1"/>
  <c r="R113" i="30"/>
  <c r="AD115" i="30"/>
  <c r="AC115" i="30" s="1"/>
  <c r="AE113" i="30" a="1"/>
  <c r="AE113" i="30" s="1"/>
  <c r="AD113" i="30" s="1"/>
  <c r="AC113" i="30" s="1"/>
  <c r="AS68" i="30"/>
  <c r="AF68" i="30" s="1"/>
  <c r="Q68" i="30"/>
  <c r="BA68" i="30" s="1"/>
  <c r="BB68" i="30" s="1"/>
  <c r="AE68" i="30" a="1"/>
  <c r="AE68" i="30" s="1"/>
  <c r="AA28" i="30"/>
  <c r="R36" i="30"/>
  <c r="V127" i="30"/>
  <c r="AY127" i="30" s="1"/>
  <c r="AB43" i="30"/>
  <c r="AA73" i="30"/>
  <c r="AB73" i="30"/>
  <c r="Y114" i="30"/>
  <c r="Q117" i="30"/>
  <c r="BA117" i="30" s="1"/>
  <c r="BB117" i="30" s="1"/>
  <c r="R46" i="30"/>
  <c r="Z7" i="30"/>
  <c r="AZ7" i="30" s="1"/>
  <c r="W6" i="30"/>
  <c r="Y6" i="30"/>
  <c r="AA6" i="30"/>
  <c r="P6" i="30"/>
  <c r="AE6" i="30" a="1"/>
  <c r="AE6" i="30" s="1"/>
  <c r="AB6" i="30"/>
  <c r="Z6" i="30"/>
  <c r="AZ6" i="30" s="1"/>
  <c r="AU6" i="30"/>
  <c r="AV67" i="30" s="1"/>
  <c r="V6" i="30"/>
  <c r="AY6" i="30" s="1"/>
  <c r="AU20" i="30"/>
  <c r="Z20" i="30"/>
  <c r="AZ20" i="30" s="1"/>
  <c r="AA20" i="30"/>
  <c r="V129" i="30"/>
  <c r="AY129" i="30" s="1"/>
  <c r="V68" i="30"/>
  <c r="AY68" i="30" s="1"/>
  <c r="R43" i="30"/>
  <c r="P73" i="30"/>
  <c r="Y73" i="30"/>
  <c r="AE114" i="30" a="1"/>
  <c r="AE114" i="30" s="1"/>
  <c r="AE117" i="30" a="1"/>
  <c r="AE117" i="30" s="1"/>
  <c r="AA7" i="30"/>
  <c r="U113" i="30"/>
  <c r="AA14" i="30"/>
  <c r="R14" i="30"/>
  <c r="W14" i="30"/>
  <c r="P14" i="30"/>
  <c r="AU14" i="30"/>
  <c r="AV11" i="30" s="1"/>
  <c r="S14" i="30"/>
  <c r="Y14" i="30"/>
  <c r="V111" i="30"/>
  <c r="AY111" i="30" s="1"/>
  <c r="AB111" i="30"/>
  <c r="R111" i="30"/>
  <c r="P111" i="30"/>
  <c r="W111" i="30"/>
  <c r="AA111" i="30"/>
  <c r="U111" i="30"/>
  <c r="Z111" i="30"/>
  <c r="AZ111" i="30" s="1"/>
  <c r="S111" i="30"/>
  <c r="Q111" i="30"/>
  <c r="BA111" i="30" s="1"/>
  <c r="AS111" i="30"/>
  <c r="AF111" i="30" s="1"/>
  <c r="Y111" i="30"/>
  <c r="AS86" i="30"/>
  <c r="AF86" i="30" s="1"/>
  <c r="AB68" i="30"/>
  <c r="S43" i="30"/>
  <c r="R73" i="30"/>
  <c r="Z114" i="30"/>
  <c r="AZ114" i="30" s="1"/>
  <c r="AB114" i="30"/>
  <c r="R117" i="30"/>
  <c r="W46" i="30"/>
  <c r="W7" i="30"/>
  <c r="AB113" i="30"/>
  <c r="S28" i="30"/>
  <c r="R28" i="30"/>
  <c r="Q28" i="30"/>
  <c r="BA28" i="30" s="1"/>
  <c r="AE43" i="30" a="1"/>
  <c r="AE43" i="30" s="1"/>
  <c r="AD43" i="30" s="1"/>
  <c r="AC43" i="30" s="1"/>
  <c r="AS73" i="30"/>
  <c r="AF73" i="30" s="1"/>
  <c r="AD73" i="30" s="1"/>
  <c r="AC73" i="30" s="1"/>
  <c r="R68" i="30"/>
  <c r="U28" i="30"/>
  <c r="U73" i="30"/>
  <c r="V114" i="30"/>
  <c r="AY114" i="30" s="1"/>
  <c r="S114" i="30"/>
  <c r="V117" i="30"/>
  <c r="AY117" i="30" s="1"/>
  <c r="U117" i="30"/>
  <c r="Q129" i="30"/>
  <c r="BA129" i="30" s="1"/>
  <c r="Y46" i="30"/>
  <c r="AE7" i="30" a="1"/>
  <c r="AE7" i="30" s="1"/>
  <c r="AB7" i="30"/>
  <c r="P28" i="30"/>
  <c r="Z113" i="30"/>
  <c r="AZ113" i="30" s="1"/>
  <c r="AB2" i="30"/>
  <c r="Z2" i="30"/>
  <c r="AZ2" i="30" s="1"/>
  <c r="AU2" i="30"/>
  <c r="AV104" i="30" s="1"/>
  <c r="U2" i="30"/>
  <c r="Y2" i="30"/>
  <c r="W2" i="30"/>
  <c r="AE2" i="30" a="1"/>
  <c r="AE2" i="30" s="1"/>
  <c r="S2" i="30"/>
  <c r="V43" i="30"/>
  <c r="AY43" i="30" s="1"/>
  <c r="BB43" i="30" s="1"/>
  <c r="Z43" i="30"/>
  <c r="AZ43" i="30" s="1"/>
  <c r="Q43" i="30"/>
  <c r="BA43" i="30" s="1"/>
  <c r="S113" i="30"/>
  <c r="BB8" i="30"/>
  <c r="Y43" i="30"/>
  <c r="Q114" i="30"/>
  <c r="BA114" i="30" s="1"/>
  <c r="BB114" i="30" s="1"/>
  <c r="W117" i="30"/>
  <c r="Q7" i="30"/>
  <c r="BA7" i="30" s="1"/>
  <c r="BB7" i="30" s="1"/>
  <c r="AU7" i="30"/>
  <c r="V113" i="30"/>
  <c r="AY113" i="30" s="1"/>
  <c r="BB15" i="30"/>
  <c r="AU28" i="30"/>
  <c r="AV78" i="30" s="1"/>
  <c r="W43" i="30"/>
  <c r="Y113" i="30"/>
  <c r="Y74" i="30"/>
  <c r="P74" i="30"/>
  <c r="AS74" i="30"/>
  <c r="AF74" i="30" s="1"/>
  <c r="W74" i="30"/>
  <c r="AA74" i="30"/>
  <c r="U74" i="30"/>
  <c r="Q74" i="30"/>
  <c r="BA74" i="30" s="1"/>
  <c r="AB74" i="30"/>
  <c r="R74" i="30"/>
  <c r="Z74" i="30"/>
  <c r="AZ74" i="30" s="1"/>
  <c r="S74" i="30"/>
  <c r="V74" i="30"/>
  <c r="AY74" i="30" s="1"/>
  <c r="V128" i="30"/>
  <c r="AY128" i="30" s="1"/>
  <c r="BB128" i="30" s="1"/>
  <c r="Q128" i="30"/>
  <c r="BA128" i="30" s="1"/>
  <c r="S128" i="30"/>
  <c r="AS128" i="30"/>
  <c r="AF128" i="30" s="1"/>
  <c r="R128" i="30"/>
  <c r="P128" i="30"/>
  <c r="AA128" i="30"/>
  <c r="Y128" i="30"/>
  <c r="AS104" i="31"/>
  <c r="AF104" i="31" s="1"/>
  <c r="V104" i="31"/>
  <c r="AY104" i="31" s="1"/>
  <c r="BB104" i="31" s="1"/>
  <c r="W104" i="31"/>
  <c r="R104" i="31"/>
  <c r="U104" i="31"/>
  <c r="Z104" i="31"/>
  <c r="AZ104" i="31" s="1"/>
  <c r="S104" i="31"/>
  <c r="Y104" i="31"/>
  <c r="AB104" i="31"/>
  <c r="Q104" i="31"/>
  <c r="BA104" i="31" s="1"/>
  <c r="P104" i="31"/>
  <c r="AD123" i="31"/>
  <c r="AC123" i="31" s="1"/>
  <c r="AU8" i="31"/>
  <c r="Y92" i="31"/>
  <c r="Y86" i="31"/>
  <c r="S86" i="31"/>
  <c r="Q11" i="31"/>
  <c r="BA11" i="31" s="1"/>
  <c r="BB11" i="31" s="1"/>
  <c r="U11" i="31"/>
  <c r="Y94" i="31"/>
  <c r="R81" i="31"/>
  <c r="S83" i="31"/>
  <c r="AB114" i="31"/>
  <c r="W82" i="31"/>
  <c r="AB49" i="31"/>
  <c r="AU49" i="31"/>
  <c r="Y49" i="31"/>
  <c r="U49" i="31"/>
  <c r="AS94" i="31"/>
  <c r="AF94" i="31" s="1"/>
  <c r="AD94" i="31" s="1"/>
  <c r="AC94" i="31" s="1"/>
  <c r="Y71" i="31"/>
  <c r="P8" i="31"/>
  <c r="U8" i="31"/>
  <c r="AA92" i="31"/>
  <c r="S8" i="31"/>
  <c r="Q86" i="31"/>
  <c r="BA86" i="31" s="1"/>
  <c r="AS86" i="31"/>
  <c r="AF86" i="31" s="1"/>
  <c r="Y11" i="31"/>
  <c r="AE11" i="31" a="1"/>
  <c r="AE11" i="31" s="1"/>
  <c r="AA8" i="31"/>
  <c r="U94" i="31"/>
  <c r="W94" i="31"/>
  <c r="R83" i="31"/>
  <c r="P49" i="31"/>
  <c r="AA49" i="31"/>
  <c r="Y8" i="31"/>
  <c r="W8" i="31"/>
  <c r="R8" i="31"/>
  <c r="P92" i="31"/>
  <c r="U86" i="31"/>
  <c r="P11" i="31"/>
  <c r="Z94" i="31"/>
  <c r="AZ94" i="31" s="1"/>
  <c r="Y83" i="31"/>
  <c r="W83" i="31"/>
  <c r="W114" i="31"/>
  <c r="AA48" i="31"/>
  <c r="P48" i="31"/>
  <c r="S105" i="31"/>
  <c r="Q105" i="31"/>
  <c r="BA105" i="31" s="1"/>
  <c r="AE114" i="31" a="1"/>
  <c r="AE114" i="31" s="1"/>
  <c r="AD114" i="31" s="1"/>
  <c r="AC114" i="31" s="1"/>
  <c r="AE83" i="31" a="1"/>
  <c r="AE83" i="31" s="1"/>
  <c r="AD83" i="31" s="1"/>
  <c r="AC83" i="31" s="1"/>
  <c r="Z8" i="31"/>
  <c r="AZ8" i="31" s="1"/>
  <c r="R86" i="31"/>
  <c r="Z11" i="31"/>
  <c r="AZ11" i="31" s="1"/>
  <c r="AB94" i="31"/>
  <c r="Q83" i="31"/>
  <c r="BA83" i="31" s="1"/>
  <c r="AB83" i="31"/>
  <c r="P82" i="31"/>
  <c r="Q49" i="31"/>
  <c r="BA49" i="31" s="1"/>
  <c r="BB49" i="31" s="1"/>
  <c r="BB63" i="31"/>
  <c r="AA106" i="31"/>
  <c r="S106" i="31"/>
  <c r="AS96" i="31"/>
  <c r="AF96" i="31" s="1"/>
  <c r="AE86" i="31" a="1"/>
  <c r="AE86" i="31" s="1"/>
  <c r="AD86" i="31" s="1"/>
  <c r="AC86" i="31" s="1"/>
  <c r="AA86" i="31"/>
  <c r="W11" i="31"/>
  <c r="P94" i="31"/>
  <c r="Q94" i="31"/>
  <c r="BA94" i="31" s="1"/>
  <c r="BB94" i="31" s="1"/>
  <c r="P83" i="31"/>
  <c r="AS83" i="31"/>
  <c r="AF83" i="31" s="1"/>
  <c r="S49" i="31"/>
  <c r="AA104" i="31"/>
  <c r="W49" i="31"/>
  <c r="AS92" i="31"/>
  <c r="AF92" i="31" s="1"/>
  <c r="AD106" i="31"/>
  <c r="AC106" i="31" s="1"/>
  <c r="V86" i="31"/>
  <c r="AY86" i="31" s="1"/>
  <c r="BB86" i="31" s="1"/>
  <c r="R94" i="31"/>
  <c r="V83" i="31"/>
  <c r="AY83" i="31" s="1"/>
  <c r="BB83" i="31" s="1"/>
  <c r="Z49" i="31"/>
  <c r="AZ49" i="31" s="1"/>
  <c r="R49" i="31"/>
  <c r="V56" i="31"/>
  <c r="AY56" i="31" s="1"/>
  <c r="BB56" i="31" s="1"/>
  <c r="U56" i="31"/>
  <c r="AS115" i="32"/>
  <c r="AF115" i="32" s="1"/>
  <c r="AD115" i="32" s="1"/>
  <c r="AC115" i="32" s="1"/>
  <c r="W108" i="32"/>
  <c r="AE115" i="32" a="1"/>
  <c r="AE115" i="32" s="1"/>
  <c r="AS67" i="32"/>
  <c r="AF67" i="32" s="1"/>
  <c r="AE60" i="32" a="1"/>
  <c r="AE60" i="32" s="1"/>
  <c r="AD60" i="32" s="1"/>
  <c r="AC60" i="32" s="1"/>
  <c r="AE10" i="32" a="1"/>
  <c r="AE10" i="32" s="1"/>
  <c r="AD10" i="32" s="1"/>
  <c r="AC10" i="32" s="1"/>
  <c r="AE47" i="32" a="1"/>
  <c r="AE47" i="32" s="1"/>
  <c r="AD47" i="32" s="1"/>
  <c r="AC47" i="32" s="1"/>
  <c r="Y124" i="32"/>
  <c r="U110" i="32"/>
  <c r="Q47" i="32"/>
  <c r="BA47" i="32" s="1"/>
  <c r="AU17" i="32"/>
  <c r="AV26" i="32" s="1"/>
  <c r="U115" i="32"/>
  <c r="Y47" i="32"/>
  <c r="V98" i="32"/>
  <c r="AY98" i="32" s="1"/>
  <c r="S67" i="32"/>
  <c r="BB71" i="32"/>
  <c r="Q104" i="32"/>
  <c r="BA104" i="32" s="1"/>
  <c r="BB104" i="32" s="1"/>
  <c r="BB52" i="32"/>
  <c r="AB52" i="32"/>
  <c r="Q76" i="32"/>
  <c r="BA76" i="32" s="1"/>
  <c r="AB76" i="32"/>
  <c r="S76" i="32"/>
  <c r="V76" i="32"/>
  <c r="AY76" i="32" s="1"/>
  <c r="Z76" i="32"/>
  <c r="AZ76" i="32" s="1"/>
  <c r="U76" i="32"/>
  <c r="AE7" i="32" a="1"/>
  <c r="AE7" i="32" s="1"/>
  <c r="V7" i="32"/>
  <c r="AY7" i="32" s="1"/>
  <c r="S7" i="32"/>
  <c r="AA68" i="32"/>
  <c r="W68" i="32"/>
  <c r="AB68" i="32"/>
  <c r="Z68" i="32"/>
  <c r="AZ68" i="32" s="1"/>
  <c r="AE68" i="32" a="1"/>
  <c r="AE68" i="32" s="1"/>
  <c r="AD68" i="32" s="1"/>
  <c r="AC68" i="32" s="1"/>
  <c r="U68" i="32"/>
  <c r="Y68" i="32"/>
  <c r="AS98" i="32"/>
  <c r="AF98" i="32" s="1"/>
  <c r="Z124" i="32"/>
  <c r="AZ124" i="32" s="1"/>
  <c r="R110" i="32"/>
  <c r="V110" i="32"/>
  <c r="AY110" i="32" s="1"/>
  <c r="AA47" i="32"/>
  <c r="Y17" i="32"/>
  <c r="AB108" i="32"/>
  <c r="Z115" i="32"/>
  <c r="AZ115" i="32" s="1"/>
  <c r="R98" i="32"/>
  <c r="Q67" i="32"/>
  <c r="BA67" i="32" s="1"/>
  <c r="BB67" i="32" s="1"/>
  <c r="P104" i="32"/>
  <c r="AU52" i="32"/>
  <c r="AV107" i="32" s="1"/>
  <c r="R7" i="32"/>
  <c r="V52" i="32"/>
  <c r="AY52" i="32" s="1"/>
  <c r="U70" i="32"/>
  <c r="Z70" i="32"/>
  <c r="AZ70" i="32" s="1"/>
  <c r="S70" i="32"/>
  <c r="Z108" i="32"/>
  <c r="AZ108" i="32" s="1"/>
  <c r="Z7" i="32"/>
  <c r="AZ7" i="32" s="1"/>
  <c r="AE52" i="32" a="1"/>
  <c r="AE52" i="32" s="1"/>
  <c r="Z52" i="32"/>
  <c r="AZ52" i="32" s="1"/>
  <c r="AA52" i="32"/>
  <c r="AS88" i="32"/>
  <c r="AF88" i="32" s="1"/>
  <c r="AD73" i="32"/>
  <c r="AC73" i="32" s="1"/>
  <c r="BB128" i="32"/>
  <c r="P10" i="32"/>
  <c r="AA110" i="32"/>
  <c r="BB62" i="32"/>
  <c r="W47" i="32"/>
  <c r="Q17" i="32"/>
  <c r="BA17" i="32" s="1"/>
  <c r="AB17" i="32"/>
  <c r="V108" i="32"/>
  <c r="AY108" i="32" s="1"/>
  <c r="BB108" i="32" s="1"/>
  <c r="V68" i="32"/>
  <c r="AY68" i="32" s="1"/>
  <c r="Q68" i="32"/>
  <c r="BA68" i="32" s="1"/>
  <c r="BB68" i="32" s="1"/>
  <c r="Z60" i="32"/>
  <c r="AZ60" i="32" s="1"/>
  <c r="Z110" i="32"/>
  <c r="AZ110" i="32" s="1"/>
  <c r="P52" i="32"/>
  <c r="W7" i="32"/>
  <c r="Y7" i="32"/>
  <c r="Q7" i="32"/>
  <c r="BA7" i="32" s="1"/>
  <c r="BB7" i="32" s="1"/>
  <c r="Z54" i="32"/>
  <c r="AZ54" i="32" s="1"/>
  <c r="S54" i="32"/>
  <c r="P54" i="32"/>
  <c r="R54" i="32"/>
  <c r="U54" i="32"/>
  <c r="AB54" i="32"/>
  <c r="AA54" i="32"/>
  <c r="AU54" i="32"/>
  <c r="AV63" i="32" s="1"/>
  <c r="Y54" i="32"/>
  <c r="V54" i="32"/>
  <c r="AY54" i="32" s="1"/>
  <c r="AE54" i="32" a="1"/>
  <c r="AE54" i="32" s="1"/>
  <c r="W54" i="32"/>
  <c r="Q54" i="32"/>
  <c r="BA54" i="32" s="1"/>
  <c r="BB54" i="32" s="1"/>
  <c r="R10" i="32"/>
  <c r="P68" i="32"/>
  <c r="U7" i="32"/>
  <c r="W14" i="32"/>
  <c r="V14" i="32"/>
  <c r="AY14" i="32" s="1"/>
  <c r="BB14" i="32" s="1"/>
  <c r="AB14" i="32"/>
  <c r="Z14" i="32"/>
  <c r="AZ14" i="32" s="1"/>
  <c r="S14" i="32"/>
  <c r="Y14" i="32"/>
  <c r="R14" i="32"/>
  <c r="AA14" i="32"/>
  <c r="Q14" i="32"/>
  <c r="BA14" i="32" s="1"/>
  <c r="AU14" i="32"/>
  <c r="AV120" i="32" s="1"/>
  <c r="P14" i="32"/>
  <c r="AS102" i="32"/>
  <c r="AF102" i="32" s="1"/>
  <c r="AE17" i="32" a="1"/>
  <c r="AE17" i="32" s="1"/>
  <c r="AD17" i="32" s="1"/>
  <c r="AC17" i="32" s="1"/>
  <c r="BB65" i="32"/>
  <c r="Q10" i="32"/>
  <c r="BA10" i="32" s="1"/>
  <c r="P110" i="32"/>
  <c r="R47" i="32"/>
  <c r="R17" i="32"/>
  <c r="AA115" i="32"/>
  <c r="U60" i="32"/>
  <c r="Y60" i="32"/>
  <c r="Y110" i="32"/>
  <c r="U52" i="32"/>
  <c r="AA7" i="32"/>
  <c r="Y115" i="32"/>
  <c r="R68" i="32"/>
  <c r="AE108" i="32" a="1"/>
  <c r="AE108" i="32" s="1"/>
  <c r="AD108" i="32" s="1"/>
  <c r="AC108" i="32" s="1"/>
  <c r="AE110" i="32" a="1"/>
  <c r="AE110" i="32" s="1"/>
  <c r="AD110" i="32" s="1"/>
  <c r="AC110" i="32" s="1"/>
  <c r="AV99" i="32"/>
  <c r="P47" i="32"/>
  <c r="AA60" i="32"/>
  <c r="U14" i="32"/>
  <c r="W52" i="32"/>
  <c r="AB7" i="32"/>
  <c r="Q31" i="32"/>
  <c r="BA31" i="32" s="1"/>
  <c r="P31" i="32"/>
  <c r="V66" i="33"/>
  <c r="AY66" i="33" s="1"/>
  <c r="BB66" i="33" s="1"/>
  <c r="S66" i="33"/>
  <c r="Q66" i="33"/>
  <c r="BA66" i="33" s="1"/>
  <c r="P66" i="33"/>
  <c r="AS66" i="33"/>
  <c r="AF66" i="33" s="1"/>
  <c r="Z66" i="33"/>
  <c r="AZ66" i="33" s="1"/>
  <c r="AD108" i="33"/>
  <c r="AC108" i="33" s="1"/>
  <c r="AS97" i="33"/>
  <c r="AF97" i="33" s="1"/>
  <c r="AB27" i="33"/>
  <c r="V124" i="33"/>
  <c r="AY124" i="33" s="1"/>
  <c r="AU11" i="33"/>
  <c r="Y11" i="33"/>
  <c r="Z11" i="33"/>
  <c r="AZ11" i="33" s="1"/>
  <c r="Q23" i="33"/>
  <c r="BA23" i="33" s="1"/>
  <c r="U124" i="33"/>
  <c r="U66" i="33"/>
  <c r="AS95" i="33"/>
  <c r="AF95" i="33" s="1"/>
  <c r="AD75" i="33"/>
  <c r="AC75" i="33" s="1"/>
  <c r="AA23" i="33"/>
  <c r="AA124" i="33"/>
  <c r="AA66" i="33"/>
  <c r="AB46" i="33"/>
  <c r="AA46" i="33"/>
  <c r="P46" i="33"/>
  <c r="Y46" i="33"/>
  <c r="U46" i="33"/>
  <c r="R46" i="33"/>
  <c r="AE46" i="33" a="1"/>
  <c r="AE46" i="33" s="1"/>
  <c r="AU46" i="33"/>
  <c r="AV103" i="33" s="1"/>
  <c r="Q46" i="33"/>
  <c r="BA46" i="33" s="1"/>
  <c r="BB46" i="33" s="1"/>
  <c r="V46" i="33"/>
  <c r="AY46" i="33" s="1"/>
  <c r="Z46" i="33"/>
  <c r="AZ46" i="33" s="1"/>
  <c r="R23" i="33"/>
  <c r="Y124" i="33"/>
  <c r="R124" i="33"/>
  <c r="Y66" i="33"/>
  <c r="BB107" i="33"/>
  <c r="W27" i="33"/>
  <c r="P124" i="33"/>
  <c r="S124" i="33"/>
  <c r="BB101" i="33"/>
  <c r="W66" i="33"/>
  <c r="AB66" i="33"/>
  <c r="R83" i="33"/>
  <c r="AS83" i="33"/>
  <c r="AF83" i="33" s="1"/>
  <c r="P83" i="33"/>
  <c r="Q83" i="33"/>
  <c r="BA83" i="33" s="1"/>
  <c r="AU50" i="33"/>
  <c r="AV33" i="33" s="1"/>
  <c r="Q50" i="33"/>
  <c r="BA50" i="33" s="1"/>
  <c r="AV73" i="33"/>
  <c r="Y27" i="33"/>
  <c r="Z124" i="33"/>
  <c r="AZ124" i="33" s="1"/>
  <c r="AB124" i="33"/>
  <c r="AB38" i="33"/>
  <c r="S38" i="33"/>
  <c r="AA38" i="33"/>
  <c r="P38" i="33"/>
  <c r="AS124" i="33"/>
  <c r="AF124" i="33" s="1"/>
  <c r="AD124" i="33" s="1"/>
  <c r="AC124" i="33" s="1"/>
  <c r="AE66" i="33" a="1"/>
  <c r="AE66" i="33" s="1"/>
  <c r="AD66" i="33" s="1"/>
  <c r="AC66" i="33" s="1"/>
  <c r="V75" i="33"/>
  <c r="AY75" i="33" s="1"/>
  <c r="AB75" i="33"/>
  <c r="Q75" i="33"/>
  <c r="BA75" i="33" s="1"/>
  <c r="BB75" i="33" s="1"/>
  <c r="W75" i="33"/>
  <c r="S75" i="33"/>
  <c r="Z75" i="33"/>
  <c r="AZ75" i="33" s="1"/>
  <c r="R75" i="33"/>
  <c r="U75" i="33"/>
  <c r="U111" i="33"/>
  <c r="AA111" i="33"/>
  <c r="W111" i="33"/>
  <c r="AE111" i="33" a="1"/>
  <c r="AE111" i="33" s="1"/>
  <c r="AD111" i="33" s="1"/>
  <c r="AC111" i="33" s="1"/>
  <c r="P111" i="33"/>
  <c r="AB111" i="33"/>
  <c r="AU22" i="33"/>
  <c r="AV44" i="33" s="1"/>
  <c r="P22" i="33"/>
  <c r="R22" i="33"/>
  <c r="AA22" i="33"/>
  <c r="Z22" i="33"/>
  <c r="AZ22" i="33" s="1"/>
  <c r="Q22" i="33"/>
  <c r="BA22" i="33" s="1"/>
  <c r="V22" i="33"/>
  <c r="AY22" i="33" s="1"/>
  <c r="S22" i="33"/>
  <c r="U22" i="33"/>
  <c r="P42" i="34"/>
  <c r="AB107" i="34"/>
  <c r="AA110" i="34"/>
  <c r="S110" i="34"/>
  <c r="P38" i="34"/>
  <c r="Q38" i="34"/>
  <c r="BA38" i="34" s="1"/>
  <c r="W38" i="34"/>
  <c r="S65" i="34"/>
  <c r="V65" i="34"/>
  <c r="AY65" i="34" s="1"/>
  <c r="V90" i="34"/>
  <c r="AY90" i="34" s="1"/>
  <c r="S90" i="34"/>
  <c r="AE107" i="34" a="1"/>
  <c r="AE107" i="34" s="1"/>
  <c r="AD107" i="34" s="1"/>
  <c r="AC107" i="34" s="1"/>
  <c r="AE94" i="34" a="1"/>
  <c r="AE94" i="34" s="1"/>
  <c r="AD94" i="34" s="1"/>
  <c r="AC94" i="34" s="1"/>
  <c r="BB110" i="34"/>
  <c r="AU42" i="34"/>
  <c r="AA42" i="34"/>
  <c r="AS107" i="34"/>
  <c r="AF107" i="34" s="1"/>
  <c r="Z94" i="34"/>
  <c r="AZ94" i="34" s="1"/>
  <c r="BB28" i="34"/>
  <c r="AE100" i="34" a="1"/>
  <c r="AE100" i="34" s="1"/>
  <c r="AD100" i="34" s="1"/>
  <c r="AC100" i="34" s="1"/>
  <c r="AB65" i="34"/>
  <c r="U65" i="34"/>
  <c r="Z38" i="34"/>
  <c r="AZ38" i="34" s="1"/>
  <c r="Y90" i="34"/>
  <c r="W110" i="34"/>
  <c r="Q110" i="34"/>
  <c r="BA110" i="34" s="1"/>
  <c r="Y38" i="34"/>
  <c r="AA90" i="34"/>
  <c r="Y110" i="34"/>
  <c r="U110" i="34"/>
  <c r="W89" i="34"/>
  <c r="Z89" i="34"/>
  <c r="AZ89" i="34" s="1"/>
  <c r="Q89" i="34"/>
  <c r="BA89" i="34" s="1"/>
  <c r="BB89" i="34" s="1"/>
  <c r="AE89" i="34" a="1"/>
  <c r="AE89" i="34" s="1"/>
  <c r="AD89" i="34" s="1"/>
  <c r="AC89" i="34" s="1"/>
  <c r="P89" i="34"/>
  <c r="R89" i="34"/>
  <c r="S89" i="34"/>
  <c r="AB89" i="34"/>
  <c r="U89" i="34"/>
  <c r="Y89" i="34"/>
  <c r="V89" i="34"/>
  <c r="AY89" i="34" s="1"/>
  <c r="AA89" i="34"/>
  <c r="U19" i="34"/>
  <c r="Y19" i="34"/>
  <c r="AU19" i="34"/>
  <c r="AV88" i="34" s="1"/>
  <c r="AB19" i="34"/>
  <c r="R19" i="34"/>
  <c r="W19" i="34"/>
  <c r="Z19" i="34"/>
  <c r="AZ19" i="34" s="1"/>
  <c r="AE19" i="34" a="1"/>
  <c r="AE19" i="34" s="1"/>
  <c r="AA19" i="34"/>
  <c r="U100" i="34"/>
  <c r="U42" i="34"/>
  <c r="S42" i="34"/>
  <c r="U107" i="34"/>
  <c r="P100" i="34"/>
  <c r="P65" i="34"/>
  <c r="AE38" i="34" a="1"/>
  <c r="AE38" i="34" s="1"/>
  <c r="P90" i="34"/>
  <c r="AB110" i="34"/>
  <c r="AE66" i="34" a="1"/>
  <c r="AE66" i="34" s="1"/>
  <c r="AD66" i="34" s="1"/>
  <c r="AC66" i="34" s="1"/>
  <c r="AB66" i="34"/>
  <c r="Y2" i="34"/>
  <c r="U2" i="34"/>
  <c r="AA2" i="34"/>
  <c r="W2" i="34"/>
  <c r="P2" i="34"/>
  <c r="Q2" i="34"/>
  <c r="BA2" i="34" s="1"/>
  <c r="BB2" i="34" s="1"/>
  <c r="AB2" i="34"/>
  <c r="S2" i="34"/>
  <c r="V2" i="34"/>
  <c r="AY2" i="34" s="1"/>
  <c r="AU2" i="34"/>
  <c r="AV85" i="34" s="1"/>
  <c r="R2" i="34"/>
  <c r="Z2" i="34"/>
  <c r="AZ2" i="34" s="1"/>
  <c r="W34" i="34"/>
  <c r="Y34" i="34"/>
  <c r="U34" i="34"/>
  <c r="AA34" i="34"/>
  <c r="Z34" i="34"/>
  <c r="AZ34" i="34" s="1"/>
  <c r="AB34" i="34"/>
  <c r="P85" i="34"/>
  <c r="Y100" i="34"/>
  <c r="W42" i="34"/>
  <c r="V42" i="34"/>
  <c r="AY42" i="34" s="1"/>
  <c r="Y107" i="34"/>
  <c r="Q100" i="34"/>
  <c r="BA100" i="34" s="1"/>
  <c r="BB100" i="34" s="1"/>
  <c r="Y65" i="34"/>
  <c r="Q65" i="34"/>
  <c r="BA65" i="34" s="1"/>
  <c r="BB90" i="34"/>
  <c r="R38" i="34"/>
  <c r="AS90" i="34"/>
  <c r="AF90" i="34" s="1"/>
  <c r="W65" i="34"/>
  <c r="AE76" i="34" a="1"/>
  <c r="AE76" i="34" s="1"/>
  <c r="AD76" i="34" s="1"/>
  <c r="AC76" i="34" s="1"/>
  <c r="Q42" i="34"/>
  <c r="BA42" i="34" s="1"/>
  <c r="Z42" i="34"/>
  <c r="AZ42" i="34" s="1"/>
  <c r="AA107" i="34"/>
  <c r="V107" i="34"/>
  <c r="AY107" i="34" s="1"/>
  <c r="W100" i="34"/>
  <c r="R65" i="34"/>
  <c r="BB65" i="34"/>
  <c r="AB38" i="34"/>
  <c r="R90" i="34"/>
  <c r="AD82" i="34"/>
  <c r="AC82" i="34" s="1"/>
  <c r="AS67" i="34"/>
  <c r="AF67" i="34" s="1"/>
  <c r="AV82" i="34"/>
  <c r="R42" i="34"/>
  <c r="R107" i="34"/>
  <c r="W107" i="34"/>
  <c r="R100" i="34"/>
  <c r="BB38" i="34"/>
  <c r="S38" i="34"/>
  <c r="U90" i="34"/>
  <c r="BB91" i="34"/>
  <c r="AE42" i="34" a="1"/>
  <c r="AE42" i="34" s="1"/>
  <c r="AD42" i="34" s="1"/>
  <c r="AC42" i="34" s="1"/>
  <c r="Q107" i="34"/>
  <c r="BA107" i="34" s="1"/>
  <c r="AU38" i="34"/>
  <c r="AV30" i="34" s="1"/>
  <c r="AA100" i="34"/>
  <c r="AB100" i="34"/>
  <c r="V38" i="34"/>
  <c r="AY38" i="34" s="1"/>
  <c r="Q90" i="34"/>
  <c r="BA90" i="34" s="1"/>
  <c r="AB90" i="34"/>
  <c r="AA65" i="34"/>
  <c r="Y98" i="35"/>
  <c r="Q98" i="35"/>
  <c r="BA98" i="35" s="1"/>
  <c r="W112" i="35"/>
  <c r="S112" i="35"/>
  <c r="AB126" i="35"/>
  <c r="U126" i="35"/>
  <c r="R96" i="35"/>
  <c r="AA98" i="35"/>
  <c r="BB123" i="35"/>
  <c r="Z99" i="35"/>
  <c r="AZ99" i="35" s="1"/>
  <c r="U99" i="35"/>
  <c r="AA62" i="35"/>
  <c r="S62" i="35"/>
  <c r="Y62" i="35"/>
  <c r="AB62" i="35"/>
  <c r="W62" i="35"/>
  <c r="V62" i="35"/>
  <c r="AY62" i="35" s="1"/>
  <c r="AU62" i="35"/>
  <c r="AV105" i="35" s="1"/>
  <c r="Z62" i="35"/>
  <c r="AZ62" i="35" s="1"/>
  <c r="Q62" i="35"/>
  <c r="BA62" i="35" s="1"/>
  <c r="BB62" i="35" s="1"/>
  <c r="AU22" i="35"/>
  <c r="S22" i="35"/>
  <c r="R22" i="35"/>
  <c r="AS115" i="35"/>
  <c r="AF115" i="35" s="1"/>
  <c r="Y115" i="35"/>
  <c r="P23" i="35"/>
  <c r="R23" i="35"/>
  <c r="U23" i="35"/>
  <c r="AA23" i="35"/>
  <c r="Y23" i="35"/>
  <c r="AU23" i="35"/>
  <c r="AV62" i="35" s="1"/>
  <c r="AB23" i="35"/>
  <c r="S23" i="35"/>
  <c r="V23" i="35"/>
  <c r="AY23" i="35" s="1"/>
  <c r="W23" i="35"/>
  <c r="Z23" i="35"/>
  <c r="AZ23" i="35" s="1"/>
  <c r="Q23" i="35"/>
  <c r="BA23" i="35" s="1"/>
  <c r="AE23" i="35" a="1"/>
  <c r="AE23" i="35" s="1"/>
  <c r="AD23" i="35" s="1"/>
  <c r="AC23" i="35" s="1"/>
  <c r="U112" i="35"/>
  <c r="AB112" i="35"/>
  <c r="Z112" i="35"/>
  <c r="AZ112" i="35" s="1"/>
  <c r="Q112" i="35"/>
  <c r="BA112" i="35" s="1"/>
  <c r="BB112" i="35" s="1"/>
  <c r="W126" i="35"/>
  <c r="V126" i="35"/>
  <c r="AY126" i="35" s="1"/>
  <c r="P96" i="35"/>
  <c r="AS99" i="35"/>
  <c r="AF99" i="35" s="1"/>
  <c r="W99" i="35"/>
  <c r="AS70" i="35"/>
  <c r="AF70" i="35" s="1"/>
  <c r="S70" i="35"/>
  <c r="P70" i="35"/>
  <c r="P112" i="35"/>
  <c r="AA112" i="35"/>
  <c r="Z98" i="35"/>
  <c r="AZ98" i="35" s="1"/>
  <c r="BB98" i="35" s="1"/>
  <c r="Q126" i="35"/>
  <c r="BA126" i="35" s="1"/>
  <c r="AA96" i="35"/>
  <c r="U96" i="35"/>
  <c r="R99" i="35"/>
  <c r="V112" i="35"/>
  <c r="AY112" i="35" s="1"/>
  <c r="S44" i="35"/>
  <c r="U115" i="35"/>
  <c r="Y126" i="35"/>
  <c r="AE96" i="35" a="1"/>
  <c r="AE96" i="35" s="1"/>
  <c r="AB96" i="35"/>
  <c r="AB99" i="35"/>
  <c r="AB115" i="35"/>
  <c r="V115" i="35"/>
  <c r="AY115" i="35" s="1"/>
  <c r="AS112" i="35"/>
  <c r="AF112" i="35" s="1"/>
  <c r="AD112" i="35" s="1"/>
  <c r="AC112" i="35" s="1"/>
  <c r="AE98" i="35" a="1"/>
  <c r="AE98" i="35" s="1"/>
  <c r="AD98" i="35" s="1"/>
  <c r="AC98" i="35" s="1"/>
  <c r="AD95" i="35"/>
  <c r="AC95" i="35" s="1"/>
  <c r="S96" i="35"/>
  <c r="R98" i="35"/>
  <c r="R44" i="35"/>
  <c r="AB44" i="35"/>
  <c r="AB88" i="35"/>
  <c r="R112" i="35"/>
  <c r="P115" i="35"/>
  <c r="AA126" i="35"/>
  <c r="V96" i="35"/>
  <c r="AY96" i="35" s="1"/>
  <c r="Q96" i="35"/>
  <c r="BA96" i="35" s="1"/>
  <c r="BB96" i="35" s="1"/>
  <c r="S99" i="35"/>
  <c r="AV55" i="35"/>
  <c r="AS126" i="35"/>
  <c r="AF126" i="35" s="1"/>
  <c r="AD126" i="35" s="1"/>
  <c r="AC126" i="35" s="1"/>
  <c r="AU44" i="35"/>
  <c r="AV57" i="35" s="1"/>
  <c r="V44" i="35"/>
  <c r="AY44" i="35" s="1"/>
  <c r="R88" i="35"/>
  <c r="Y44" i="35"/>
  <c r="W115" i="35"/>
  <c r="P126" i="35"/>
  <c r="W96" i="35"/>
  <c r="U25" i="35"/>
  <c r="Q99" i="35"/>
  <c r="BA99" i="35" s="1"/>
  <c r="AA115" i="35"/>
  <c r="S115" i="35"/>
  <c r="R115" i="35"/>
  <c r="AD123" i="35"/>
  <c r="AC123" i="35" s="1"/>
  <c r="AS96" i="35"/>
  <c r="AF96" i="35" s="1"/>
  <c r="AE88" i="35" a="1"/>
  <c r="AE88" i="35" s="1"/>
  <c r="AD88" i="35" s="1"/>
  <c r="AC88" i="35" s="1"/>
  <c r="AE99" i="35" a="1"/>
  <c r="AE99" i="35" s="1"/>
  <c r="AD99" i="35" s="1"/>
  <c r="AC99" i="35" s="1"/>
  <c r="Q44" i="35"/>
  <c r="BA44" i="35" s="1"/>
  <c r="BB44" i="35" s="1"/>
  <c r="AA44" i="35"/>
  <c r="Z115" i="35"/>
  <c r="AZ115" i="35" s="1"/>
  <c r="BB115" i="35" s="1"/>
  <c r="BB80" i="35"/>
  <c r="R126" i="35"/>
  <c r="V99" i="35"/>
  <c r="AY99" i="35" s="1"/>
  <c r="BB23" i="35"/>
  <c r="Q115" i="35"/>
  <c r="BA115" i="35" s="1"/>
  <c r="AE104" i="36" a="1"/>
  <c r="AE104" i="36" s="1"/>
  <c r="AA104" i="36"/>
  <c r="Z104" i="36"/>
  <c r="AZ104" i="36" s="1"/>
  <c r="AB104" i="36"/>
  <c r="Y104" i="36"/>
  <c r="W104" i="36"/>
  <c r="U104" i="36"/>
  <c r="AB7" i="36"/>
  <c r="U7" i="36"/>
  <c r="AA7" i="36"/>
  <c r="Y7" i="36"/>
  <c r="AE7" i="36" a="1"/>
  <c r="AE7" i="36" s="1"/>
  <c r="AU7" i="36"/>
  <c r="AV79" i="36" s="1"/>
  <c r="W7" i="36"/>
  <c r="P7" i="36"/>
  <c r="Z7" i="36"/>
  <c r="AZ7" i="36" s="1"/>
  <c r="AS104" i="36"/>
  <c r="AF104" i="36" s="1"/>
  <c r="AD104" i="36" s="1"/>
  <c r="AC104" i="36" s="1"/>
  <c r="AA105" i="36"/>
  <c r="AB123" i="36"/>
  <c r="R95" i="36"/>
  <c r="BB97" i="36"/>
  <c r="R15" i="36"/>
  <c r="W6" i="36"/>
  <c r="P105" i="36"/>
  <c r="Y65" i="36"/>
  <c r="V109" i="36"/>
  <c r="AY109" i="36" s="1"/>
  <c r="S109" i="36"/>
  <c r="W123" i="36"/>
  <c r="Y95" i="36"/>
  <c r="AV36" i="36"/>
  <c r="S73" i="36"/>
  <c r="BB89" i="36"/>
  <c r="P35" i="36"/>
  <c r="R98" i="36"/>
  <c r="P98" i="36"/>
  <c r="AB15" i="36"/>
  <c r="AU6" i="36"/>
  <c r="AA25" i="36"/>
  <c r="P24" i="36"/>
  <c r="W24" i="36"/>
  <c r="P104" i="36"/>
  <c r="AB117" i="36"/>
  <c r="Q117" i="36"/>
  <c r="BA117" i="36" s="1"/>
  <c r="BB117" i="36" s="1"/>
  <c r="Z117" i="36"/>
  <c r="AZ117" i="36" s="1"/>
  <c r="Y117" i="36"/>
  <c r="S117" i="36"/>
  <c r="R117" i="36"/>
  <c r="AE95" i="36" a="1"/>
  <c r="AE95" i="36" s="1"/>
  <c r="AD95" i="36" s="1"/>
  <c r="AC95" i="36" s="1"/>
  <c r="AE105" i="36" a="1"/>
  <c r="AE105" i="36" s="1"/>
  <c r="AS95" i="36"/>
  <c r="AF95" i="36" s="1"/>
  <c r="W95" i="36"/>
  <c r="BB98" i="36"/>
  <c r="W15" i="36"/>
  <c r="S104" i="36"/>
  <c r="R7" i="36"/>
  <c r="Q17" i="36"/>
  <c r="BA17" i="36" s="1"/>
  <c r="AU17" i="36"/>
  <c r="AV122" i="36" s="1"/>
  <c r="R17" i="36"/>
  <c r="P17" i="36"/>
  <c r="AE25" i="36" a="1"/>
  <c r="AE25" i="36" s="1"/>
  <c r="U25" i="36"/>
  <c r="AU25" i="36"/>
  <c r="U112" i="36"/>
  <c r="S112" i="36"/>
  <c r="AS112" i="36"/>
  <c r="AF112" i="36" s="1"/>
  <c r="P112" i="36"/>
  <c r="V112" i="36"/>
  <c r="AY112" i="36" s="1"/>
  <c r="BB112" i="36" s="1"/>
  <c r="AB112" i="36"/>
  <c r="Z112" i="36"/>
  <c r="AZ112" i="36" s="1"/>
  <c r="W112" i="36"/>
  <c r="R112" i="36"/>
  <c r="Q112" i="36"/>
  <c r="BA112" i="36" s="1"/>
  <c r="AE65" i="36" a="1"/>
  <c r="AE65" i="36" s="1"/>
  <c r="AD65" i="36" s="1"/>
  <c r="AC65" i="36" s="1"/>
  <c r="AS87" i="36"/>
  <c r="AF87" i="36" s="1"/>
  <c r="AE123" i="36" a="1"/>
  <c r="AE123" i="36" s="1"/>
  <c r="AD123" i="36" s="1"/>
  <c r="AC123" i="36" s="1"/>
  <c r="AB105" i="36"/>
  <c r="Z105" i="36"/>
  <c r="AZ105" i="36" s="1"/>
  <c r="P109" i="36"/>
  <c r="Q123" i="36"/>
  <c r="BA123" i="36" s="1"/>
  <c r="Y123" i="36"/>
  <c r="Q95" i="36"/>
  <c r="BA95" i="36" s="1"/>
  <c r="S95" i="36"/>
  <c r="Q73" i="36"/>
  <c r="BA73" i="36" s="1"/>
  <c r="BB73" i="36" s="1"/>
  <c r="Q35" i="36"/>
  <c r="BA35" i="36" s="1"/>
  <c r="BB35" i="36" s="1"/>
  <c r="S98" i="36"/>
  <c r="AA106" i="36"/>
  <c r="S15" i="36"/>
  <c r="Y6" i="36"/>
  <c r="Q25" i="36"/>
  <c r="BA25" i="36" s="1"/>
  <c r="BB25" i="36" s="1"/>
  <c r="Z17" i="36"/>
  <c r="AZ17" i="36" s="1"/>
  <c r="Q104" i="36"/>
  <c r="BA104" i="36" s="1"/>
  <c r="BB104" i="36" s="1"/>
  <c r="V24" i="36"/>
  <c r="AY24" i="36" s="1"/>
  <c r="U103" i="36"/>
  <c r="R103" i="36"/>
  <c r="V103" i="36"/>
  <c r="AY103" i="36" s="1"/>
  <c r="AS72" i="36"/>
  <c r="AF72" i="36" s="1"/>
  <c r="AS105" i="36"/>
  <c r="AF105" i="36" s="1"/>
  <c r="AD105" i="36" s="1"/>
  <c r="AC105" i="36" s="1"/>
  <c r="S105" i="36"/>
  <c r="Y105" i="36"/>
  <c r="AB109" i="36"/>
  <c r="AS123" i="36"/>
  <c r="AF123" i="36" s="1"/>
  <c r="V123" i="36"/>
  <c r="AY123" i="36" s="1"/>
  <c r="BB123" i="36" s="1"/>
  <c r="AA95" i="36"/>
  <c r="V95" i="36"/>
  <c r="AY95" i="36" s="1"/>
  <c r="BB95" i="36" s="1"/>
  <c r="V73" i="36"/>
  <c r="AY73" i="36" s="1"/>
  <c r="AB73" i="36"/>
  <c r="V98" i="36"/>
  <c r="AY98" i="36" s="1"/>
  <c r="R106" i="36"/>
  <c r="Z15" i="36"/>
  <c r="AZ15" i="36" s="1"/>
  <c r="U15" i="36"/>
  <c r="AB6" i="36"/>
  <c r="S25" i="36"/>
  <c r="P25" i="36"/>
  <c r="AB17" i="36"/>
  <c r="Y17" i="36"/>
  <c r="R24" i="36"/>
  <c r="Y119" i="36"/>
  <c r="U119" i="36"/>
  <c r="AB119" i="36"/>
  <c r="R16" i="36"/>
  <c r="Q16" i="36"/>
  <c r="BA16" i="36" s="1"/>
  <c r="AD101" i="36"/>
  <c r="AC101" i="36" s="1"/>
  <c r="Y112" i="36"/>
  <c r="U105" i="36"/>
  <c r="S6" i="36"/>
  <c r="Z109" i="36"/>
  <c r="AZ109" i="36" s="1"/>
  <c r="BB109" i="36" s="1"/>
  <c r="Z123" i="36"/>
  <c r="AZ123" i="36" s="1"/>
  <c r="P123" i="36"/>
  <c r="P95" i="36"/>
  <c r="R73" i="36"/>
  <c r="U73" i="36"/>
  <c r="W98" i="36"/>
  <c r="AA15" i="36"/>
  <c r="AU15" i="36"/>
  <c r="AV55" i="36" s="1"/>
  <c r="AA6" i="36"/>
  <c r="R104" i="36"/>
  <c r="V25" i="36"/>
  <c r="AY25" i="36" s="1"/>
  <c r="S17" i="36"/>
  <c r="S7" i="36"/>
  <c r="Y24" i="36"/>
  <c r="AS68" i="36"/>
  <c r="AF68" i="36" s="1"/>
  <c r="AA112" i="36"/>
  <c r="P6" i="36"/>
  <c r="AA123" i="36"/>
  <c r="U95" i="36"/>
  <c r="Z73" i="36"/>
  <c r="AZ73" i="36" s="1"/>
  <c r="P73" i="36"/>
  <c r="Q15" i="36"/>
  <c r="BA15" i="36" s="1"/>
  <c r="BB50" i="36"/>
  <c r="V6" i="36"/>
  <c r="AY6" i="36" s="1"/>
  <c r="U17" i="36"/>
  <c r="W25" i="36"/>
  <c r="V17" i="36"/>
  <c r="AY17" i="36" s="1"/>
  <c r="Q7" i="36"/>
  <c r="BA7" i="36" s="1"/>
  <c r="BB7" i="36" s="1"/>
  <c r="U24" i="36"/>
  <c r="W40" i="36"/>
  <c r="AE40" i="36" a="1"/>
  <c r="AE40" i="36" s="1"/>
  <c r="S40" i="36"/>
  <c r="R40" i="36"/>
  <c r="Q40" i="36"/>
  <c r="BA40" i="36" s="1"/>
  <c r="BB40" i="36" s="1"/>
  <c r="Z40" i="36"/>
  <c r="AZ40" i="36" s="1"/>
  <c r="AA40" i="36"/>
  <c r="AU40" i="36"/>
  <c r="AV57" i="36" s="1"/>
  <c r="U40" i="36"/>
  <c r="AB40" i="36"/>
  <c r="Y40" i="36"/>
  <c r="AB12" i="37"/>
  <c r="Q12" i="37"/>
  <c r="BA12" i="37" s="1"/>
  <c r="BB12" i="37" s="1"/>
  <c r="P9" i="37"/>
  <c r="Z124" i="37"/>
  <c r="AZ124" i="37" s="1"/>
  <c r="S12" i="37"/>
  <c r="AE12" i="37" a="1"/>
  <c r="AE12" i="37" s="1"/>
  <c r="W9" i="37"/>
  <c r="V9" i="37"/>
  <c r="AY9" i="37" s="1"/>
  <c r="BB109" i="37"/>
  <c r="S73" i="37"/>
  <c r="R73" i="37"/>
  <c r="Q73" i="37"/>
  <c r="BA73" i="37" s="1"/>
  <c r="AA73" i="37"/>
  <c r="AS73" i="37"/>
  <c r="AF73" i="37" s="1"/>
  <c r="Z73" i="37"/>
  <c r="AZ73" i="37" s="1"/>
  <c r="BB73" i="37" s="1"/>
  <c r="Q5" i="37"/>
  <c r="BA5" i="37" s="1"/>
  <c r="AU5" i="37"/>
  <c r="AV68" i="37" s="1"/>
  <c r="Z5" i="37"/>
  <c r="AZ5" i="37" s="1"/>
  <c r="P5" i="37"/>
  <c r="Y5" i="37"/>
  <c r="W5" i="37"/>
  <c r="R5" i="37"/>
  <c r="AB5" i="37"/>
  <c r="S5" i="37"/>
  <c r="AA124" i="37"/>
  <c r="Y12" i="37"/>
  <c r="R12" i="37"/>
  <c r="Z9" i="37"/>
  <c r="AZ9" i="37" s="1"/>
  <c r="AB9" i="37"/>
  <c r="R44" i="37"/>
  <c r="Z44" i="37"/>
  <c r="AZ44" i="37" s="1"/>
  <c r="AE44" i="37" a="1"/>
  <c r="AE44" i="37" s="1"/>
  <c r="U44" i="37"/>
  <c r="P44" i="37"/>
  <c r="S44" i="37"/>
  <c r="AU44" i="37"/>
  <c r="AV55" i="37" s="1"/>
  <c r="Y44" i="37"/>
  <c r="AB44" i="37"/>
  <c r="W44" i="37"/>
  <c r="V44" i="37"/>
  <c r="AY44" i="37" s="1"/>
  <c r="AA44" i="37"/>
  <c r="BB53" i="37"/>
  <c r="AB124" i="37"/>
  <c r="V124" i="37"/>
  <c r="AY124" i="37" s="1"/>
  <c r="U12" i="37"/>
  <c r="Y9" i="37"/>
  <c r="AU9" i="37"/>
  <c r="U4" i="37"/>
  <c r="Y4" i="37"/>
  <c r="V4" i="37"/>
  <c r="AY4" i="37" s="1"/>
  <c r="S4" i="37"/>
  <c r="AU4" i="37"/>
  <c r="AV114" i="37" s="1"/>
  <c r="Z4" i="37"/>
  <c r="AZ4" i="37" s="1"/>
  <c r="AB4" i="37"/>
  <c r="W4" i="37"/>
  <c r="R4" i="37"/>
  <c r="Q4" i="37"/>
  <c r="BA4" i="37" s="1"/>
  <c r="AA4" i="37"/>
  <c r="P4" i="37"/>
  <c r="S37" i="37"/>
  <c r="R37" i="37"/>
  <c r="AU37" i="37"/>
  <c r="AV74" i="37" s="1"/>
  <c r="Q37" i="37"/>
  <c r="BA37" i="37" s="1"/>
  <c r="P37" i="37"/>
  <c r="Y37" i="37"/>
  <c r="U37" i="37"/>
  <c r="U99" i="37"/>
  <c r="V99" i="37"/>
  <c r="AY99" i="37" s="1"/>
  <c r="BB99" i="37" s="1"/>
  <c r="Q99" i="37"/>
  <c r="BA99" i="37" s="1"/>
  <c r="AB99" i="37"/>
  <c r="R99" i="37"/>
  <c r="P99" i="37"/>
  <c r="AA99" i="37"/>
  <c r="AS99" i="37"/>
  <c r="AF99" i="37" s="1"/>
  <c r="Y99" i="37"/>
  <c r="AE17" i="37" a="1"/>
  <c r="AE17" i="37" s="1"/>
  <c r="Z17" i="37"/>
  <c r="AZ17" i="37" s="1"/>
  <c r="W17" i="37"/>
  <c r="AB17" i="37"/>
  <c r="U17" i="37"/>
  <c r="Y17" i="37"/>
  <c r="AU17" i="37"/>
  <c r="AV76" i="37" s="1"/>
  <c r="AA17" i="37"/>
  <c r="U120" i="37"/>
  <c r="P120" i="37"/>
  <c r="Z61" i="37"/>
  <c r="AZ61" i="37" s="1"/>
  <c r="Y61" i="37"/>
  <c r="W61" i="37"/>
  <c r="U61" i="37"/>
  <c r="V61" i="37"/>
  <c r="AY61" i="37" s="1"/>
  <c r="AE61" i="37" a="1"/>
  <c r="AE61" i="37" s="1"/>
  <c r="AA61" i="37"/>
  <c r="AB61" i="37"/>
  <c r="Q61" i="37"/>
  <c r="BA61" i="37" s="1"/>
  <c r="BB61" i="37" s="1"/>
  <c r="AU61" i="37"/>
  <c r="AV5" i="37" s="1"/>
  <c r="Y69" i="37"/>
  <c r="P69" i="37"/>
  <c r="Q69" i="37"/>
  <c r="BA69" i="37" s="1"/>
  <c r="AA69" i="37"/>
  <c r="Z69" i="37"/>
  <c r="AZ69" i="37" s="1"/>
  <c r="BB69" i="37" s="1"/>
  <c r="AB69" i="37"/>
  <c r="AE124" i="37" a="1"/>
  <c r="AE124" i="37" s="1"/>
  <c r="AD124" i="37" s="1"/>
  <c r="AC124" i="37" s="1"/>
  <c r="Z12" i="37"/>
  <c r="AZ12" i="37" s="1"/>
  <c r="U9" i="37"/>
  <c r="P96" i="37"/>
  <c r="U96" i="37"/>
  <c r="AE96" i="37" a="1"/>
  <c r="AE96" i="37" s="1"/>
  <c r="AD96" i="37" s="1"/>
  <c r="AC96" i="37" s="1"/>
  <c r="V96" i="37"/>
  <c r="AY96" i="37" s="1"/>
  <c r="W96" i="37"/>
  <c r="AB96" i="37"/>
  <c r="AA96" i="37"/>
  <c r="R96" i="37"/>
  <c r="AA80" i="37"/>
  <c r="Z80" i="37"/>
  <c r="AZ80" i="37" s="1"/>
  <c r="R80" i="37"/>
  <c r="Q80" i="37"/>
  <c r="BA80" i="37" s="1"/>
  <c r="BB80" i="37" s="1"/>
  <c r="S80" i="37"/>
  <c r="Y80" i="37"/>
  <c r="P80" i="37"/>
  <c r="AB80" i="37"/>
  <c r="AE80" i="37" a="1"/>
  <c r="AE80" i="37" s="1"/>
  <c r="AD80" i="37" s="1"/>
  <c r="AC80" i="37" s="1"/>
  <c r="W80" i="37"/>
  <c r="U80" i="37"/>
  <c r="V80" i="37"/>
  <c r="AY80" i="37" s="1"/>
  <c r="W12" i="37"/>
  <c r="AA115" i="37"/>
  <c r="AS115" i="37"/>
  <c r="AF115" i="37" s="1"/>
  <c r="R115" i="37"/>
  <c r="AB13" i="37"/>
  <c r="S13" i="37"/>
  <c r="AE13" i="37" a="1"/>
  <c r="AE13" i="37" s="1"/>
  <c r="V13" i="37"/>
  <c r="AY13" i="37" s="1"/>
  <c r="Z13" i="37"/>
  <c r="AZ13" i="37" s="1"/>
  <c r="W13" i="37"/>
  <c r="W88" i="37"/>
  <c r="V88" i="37"/>
  <c r="AY88" i="37" s="1"/>
  <c r="BB88" i="37" s="1"/>
  <c r="AB88" i="37"/>
  <c r="R88" i="37"/>
  <c r="S88" i="37"/>
  <c r="AA102" i="38"/>
  <c r="U102" i="38"/>
  <c r="Y102" i="38"/>
  <c r="Z111" i="38"/>
  <c r="AZ111" i="38" s="1"/>
  <c r="S5" i="38"/>
  <c r="AE35" i="38" a="1"/>
  <c r="AE35" i="38" s="1"/>
  <c r="AE74" i="38" a="1"/>
  <c r="AE74" i="38" s="1"/>
  <c r="AD74" i="38" s="1"/>
  <c r="AC74" i="38" s="1"/>
  <c r="AE78" i="38" a="1"/>
  <c r="AE78" i="38" s="1"/>
  <c r="AD78" i="38" s="1"/>
  <c r="AC78" i="38" s="1"/>
  <c r="AS121" i="38"/>
  <c r="AF121" i="38" s="1"/>
  <c r="Z102" i="38"/>
  <c r="AZ102" i="38" s="1"/>
  <c r="U96" i="38"/>
  <c r="Y96" i="38"/>
  <c r="Q111" i="38"/>
  <c r="BA111" i="38" s="1"/>
  <c r="V111" i="38"/>
  <c r="AY111" i="38" s="1"/>
  <c r="V97" i="38"/>
  <c r="AY97" i="38" s="1"/>
  <c r="P78" i="38"/>
  <c r="Y5" i="38"/>
  <c r="R5" i="38"/>
  <c r="Q35" i="38"/>
  <c r="BA35" i="38" s="1"/>
  <c r="BB35" i="38" s="1"/>
  <c r="R75" i="38"/>
  <c r="S54" i="38"/>
  <c r="S58" i="38"/>
  <c r="AB58" i="38"/>
  <c r="V58" i="38"/>
  <c r="AY58" i="38" s="1"/>
  <c r="BB58" i="38" s="1"/>
  <c r="R62" i="38"/>
  <c r="AU62" i="38"/>
  <c r="AV30" i="38" s="1"/>
  <c r="U62" i="38"/>
  <c r="P62" i="38"/>
  <c r="S62" i="38"/>
  <c r="Q62" i="38"/>
  <c r="BA62" i="38" s="1"/>
  <c r="U87" i="38"/>
  <c r="W87" i="38"/>
  <c r="V87" i="38"/>
  <c r="AY87" i="38" s="1"/>
  <c r="Z87" i="38"/>
  <c r="AZ87" i="38" s="1"/>
  <c r="Q87" i="38"/>
  <c r="BA87" i="38" s="1"/>
  <c r="BB87" i="38" s="1"/>
  <c r="AA87" i="38"/>
  <c r="R87" i="38"/>
  <c r="W6" i="38"/>
  <c r="AA6" i="38"/>
  <c r="AE6" i="38" a="1"/>
  <c r="AE6" i="38" s="1"/>
  <c r="Y6" i="38"/>
  <c r="AU6" i="38"/>
  <c r="AV7" i="38" s="1"/>
  <c r="Z6" i="38"/>
  <c r="AZ6" i="38" s="1"/>
  <c r="AB6" i="38"/>
  <c r="U6" i="38"/>
  <c r="AA23" i="38"/>
  <c r="W23" i="38"/>
  <c r="Y23" i="38"/>
  <c r="AE23" i="38" a="1"/>
  <c r="AE23" i="38" s="1"/>
  <c r="Z23" i="38"/>
  <c r="AZ23" i="38" s="1"/>
  <c r="R54" i="38"/>
  <c r="AA54" i="38"/>
  <c r="AE54" i="38" a="1"/>
  <c r="AE54" i="38" s="1"/>
  <c r="U54" i="38"/>
  <c r="P26" i="38"/>
  <c r="Q26" i="38"/>
  <c r="BA26" i="38" s="1"/>
  <c r="AU26" i="38"/>
  <c r="AV18" i="38" s="1"/>
  <c r="AE97" i="38" a="1"/>
  <c r="AE97" i="38" s="1"/>
  <c r="AD97" i="38" s="1"/>
  <c r="AC97" i="38" s="1"/>
  <c r="AS102" i="38"/>
  <c r="AF102" i="38" s="1"/>
  <c r="AE102" i="38" a="1"/>
  <c r="AE102" i="38" s="1"/>
  <c r="AE87" i="38" a="1"/>
  <c r="AE87" i="38" s="1"/>
  <c r="AS74" i="38"/>
  <c r="AF74" i="38" s="1"/>
  <c r="Z96" i="38"/>
  <c r="AZ96" i="38" s="1"/>
  <c r="AB111" i="38"/>
  <c r="AA111" i="38"/>
  <c r="S97" i="38"/>
  <c r="AE5" i="38" a="1"/>
  <c r="AE5" i="38" s="1"/>
  <c r="P5" i="38"/>
  <c r="BB128" i="38"/>
  <c r="BB75" i="38"/>
  <c r="S23" i="38"/>
  <c r="P54" i="38"/>
  <c r="Z75" i="38"/>
  <c r="AZ75" i="38" s="1"/>
  <c r="Y35" i="38"/>
  <c r="P6" i="38"/>
  <c r="AS127" i="38"/>
  <c r="AF127" i="38" s="1"/>
  <c r="W127" i="38"/>
  <c r="V127" i="38"/>
  <c r="AY127" i="38" s="1"/>
  <c r="BB127" i="38" s="1"/>
  <c r="Q127" i="38"/>
  <c r="BA127" i="38" s="1"/>
  <c r="P127" i="38"/>
  <c r="R127" i="38"/>
  <c r="Y127" i="38"/>
  <c r="U127" i="38"/>
  <c r="AB127" i="38"/>
  <c r="S127" i="38"/>
  <c r="Z127" i="38"/>
  <c r="AZ127" i="38" s="1"/>
  <c r="AA127" i="38"/>
  <c r="U83" i="38"/>
  <c r="V83" i="38"/>
  <c r="AY83" i="38" s="1"/>
  <c r="Z83" i="38"/>
  <c r="AZ83" i="38" s="1"/>
  <c r="AA83" i="38"/>
  <c r="W83" i="38"/>
  <c r="R83" i="38"/>
  <c r="Y83" i="38"/>
  <c r="Q83" i="38"/>
  <c r="BA83" i="38" s="1"/>
  <c r="BB83" i="38" s="1"/>
  <c r="S83" i="38"/>
  <c r="P83" i="38"/>
  <c r="AB83" i="38"/>
  <c r="AE83" i="38" a="1"/>
  <c r="AE83" i="38" s="1"/>
  <c r="S94" i="38"/>
  <c r="W94" i="38"/>
  <c r="Q94" i="38"/>
  <c r="BA94" i="38" s="1"/>
  <c r="V54" i="38"/>
  <c r="AY54" i="38" s="1"/>
  <c r="AD118" i="38"/>
  <c r="AC118" i="38" s="1"/>
  <c r="S102" i="38"/>
  <c r="AB87" i="38"/>
  <c r="Z74" i="38"/>
  <c r="AZ74" i="38" s="1"/>
  <c r="V26" i="38"/>
  <c r="AY26" i="38" s="1"/>
  <c r="BB26" i="38" s="1"/>
  <c r="Q96" i="38"/>
  <c r="BA96" i="38" s="1"/>
  <c r="Y111" i="38"/>
  <c r="R97" i="38"/>
  <c r="AU5" i="38"/>
  <c r="AV119" i="38" s="1"/>
  <c r="AA5" i="38"/>
  <c r="R23" i="38"/>
  <c r="W54" i="38"/>
  <c r="AB75" i="38"/>
  <c r="R6" i="38"/>
  <c r="Z122" i="38"/>
  <c r="AZ122" i="38" s="1"/>
  <c r="AA122" i="38"/>
  <c r="AB122" i="38"/>
  <c r="AS122" i="38"/>
  <c r="AF122" i="38" s="1"/>
  <c r="V122" i="38"/>
  <c r="AY122" i="38" s="1"/>
  <c r="R122" i="38"/>
  <c r="S15" i="38"/>
  <c r="R15" i="38"/>
  <c r="P15" i="38"/>
  <c r="AU15" i="38"/>
  <c r="AV97" i="38" s="1"/>
  <c r="Q15" i="38"/>
  <c r="BA15" i="38" s="1"/>
  <c r="AA103" i="38"/>
  <c r="Q103" i="38"/>
  <c r="BA103" i="38" s="1"/>
  <c r="BB103" i="38" s="1"/>
  <c r="U7" i="38"/>
  <c r="AA7" i="38"/>
  <c r="Z7" i="38"/>
  <c r="AZ7" i="38" s="1"/>
  <c r="AU7" i="38"/>
  <c r="AV41" i="38" s="1"/>
  <c r="AB7" i="38"/>
  <c r="AE7" i="38" a="1"/>
  <c r="AE7" i="38" s="1"/>
  <c r="Y7" i="38"/>
  <c r="S7" i="38"/>
  <c r="W7" i="38"/>
  <c r="U35" i="38"/>
  <c r="R35" i="38"/>
  <c r="S35" i="38"/>
  <c r="V35" i="38"/>
  <c r="AY35" i="38" s="1"/>
  <c r="U75" i="38"/>
  <c r="S75" i="38"/>
  <c r="V102" i="38"/>
  <c r="AY102" i="38" s="1"/>
  <c r="Z5" i="38"/>
  <c r="AZ5" i="38" s="1"/>
  <c r="AA75" i="38"/>
  <c r="W35" i="38"/>
  <c r="V6" i="38"/>
  <c r="AY6" i="38" s="1"/>
  <c r="Y66" i="38"/>
  <c r="S66" i="38"/>
  <c r="AE66" i="38" a="1"/>
  <c r="AE66" i="38" s="1"/>
  <c r="W66" i="38"/>
  <c r="V66" i="38"/>
  <c r="AY66" i="38" s="1"/>
  <c r="P66" i="38"/>
  <c r="AA66" i="38"/>
  <c r="R66" i="38"/>
  <c r="U66" i="38"/>
  <c r="AB66" i="38"/>
  <c r="Z66" i="38"/>
  <c r="AZ66" i="38" s="1"/>
  <c r="Q66" i="38"/>
  <c r="BA66" i="38" s="1"/>
  <c r="BB66" i="38" s="1"/>
  <c r="AD83" i="38"/>
  <c r="AC83" i="38" s="1"/>
  <c r="R102" i="38"/>
  <c r="W74" i="38"/>
  <c r="U26" i="38"/>
  <c r="S96" i="38"/>
  <c r="AS96" i="38"/>
  <c r="AF96" i="38" s="1"/>
  <c r="W111" i="38"/>
  <c r="AA97" i="38"/>
  <c r="W97" i="38"/>
  <c r="Q5" i="38"/>
  <c r="BA5" i="38" s="1"/>
  <c r="BB5" i="38" s="1"/>
  <c r="Q54" i="38"/>
  <c r="BA54" i="38" s="1"/>
  <c r="BB54" i="38" s="1"/>
  <c r="S26" i="38"/>
  <c r="Y54" i="38"/>
  <c r="W75" i="38"/>
  <c r="P35" i="38"/>
  <c r="S6" i="38"/>
  <c r="AA91" i="38"/>
  <c r="R91" i="38"/>
  <c r="U91" i="38"/>
  <c r="AS91" i="38"/>
  <c r="AF91" i="38" s="1"/>
  <c r="P91" i="38"/>
  <c r="Y91" i="38"/>
  <c r="Q91" i="38"/>
  <c r="BA91" i="38" s="1"/>
  <c r="Z91" i="38"/>
  <c r="AZ91" i="38" s="1"/>
  <c r="AB91" i="38"/>
  <c r="S91" i="38"/>
  <c r="V91" i="38"/>
  <c r="AY91" i="38" s="1"/>
  <c r="BB91" i="38" s="1"/>
  <c r="W91" i="38"/>
  <c r="U111" i="38"/>
  <c r="AA78" i="38"/>
  <c r="U78" i="38"/>
  <c r="W78" i="38"/>
  <c r="Z78" i="38"/>
  <c r="AZ78" i="38" s="1"/>
  <c r="V78" i="38"/>
  <c r="AY78" i="38" s="1"/>
  <c r="BB78" i="38" s="1"/>
  <c r="AB78" i="38"/>
  <c r="Y78" i="38"/>
  <c r="S31" i="38"/>
  <c r="Z31" i="38"/>
  <c r="AZ31" i="38" s="1"/>
  <c r="AU31" i="38"/>
  <c r="AV111" i="38" s="1"/>
  <c r="R31" i="38"/>
  <c r="Y31" i="38"/>
  <c r="AB31" i="38"/>
  <c r="P31" i="38"/>
  <c r="W31" i="38"/>
  <c r="V31" i="38"/>
  <c r="AY31" i="38" s="1"/>
  <c r="U31" i="38"/>
  <c r="AA31" i="38"/>
  <c r="Q31" i="38"/>
  <c r="BA31" i="38" s="1"/>
  <c r="AE111" i="38" a="1"/>
  <c r="AE111" i="38" s="1"/>
  <c r="AD111" i="38" s="1"/>
  <c r="AC111" i="38" s="1"/>
  <c r="AD103" i="38"/>
  <c r="AC103" i="38" s="1"/>
  <c r="AE75" i="38" a="1"/>
  <c r="AE75" i="38" s="1"/>
  <c r="AD75" i="38" s="1"/>
  <c r="AC75" i="38" s="1"/>
  <c r="AD67" i="38"/>
  <c r="AC67" i="38" s="1"/>
  <c r="AB102" i="38"/>
  <c r="AB26" i="38"/>
  <c r="V96" i="38"/>
  <c r="AY96" i="38" s="1"/>
  <c r="P96" i="38"/>
  <c r="S111" i="38"/>
  <c r="Z97" i="38"/>
  <c r="AZ97" i="38" s="1"/>
  <c r="W5" i="38"/>
  <c r="BB88" i="38"/>
  <c r="BB31" i="38"/>
  <c r="AU35" i="38"/>
  <c r="BB16" i="38"/>
  <c r="Z35" i="38"/>
  <c r="AZ35" i="38" s="1"/>
  <c r="AB23" i="38"/>
  <c r="Z54" i="38"/>
  <c r="AZ54" i="38" s="1"/>
  <c r="AB35" i="38"/>
  <c r="Y75" i="38"/>
  <c r="Z70" i="38"/>
  <c r="AZ70" i="38" s="1"/>
  <c r="AB70" i="38"/>
  <c r="W70" i="38"/>
  <c r="U70" i="38"/>
  <c r="AA70" i="38"/>
  <c r="AE70" i="38" a="1"/>
  <c r="AE70" i="38" s="1"/>
  <c r="AD70" i="38" s="1"/>
  <c r="AC70" i="38" s="1"/>
  <c r="Y70" i="38"/>
  <c r="Q30" i="38"/>
  <c r="BA30" i="38" s="1"/>
  <c r="P30" i="38"/>
  <c r="S30" i="38"/>
  <c r="R30" i="38"/>
  <c r="AU30" i="38"/>
  <c r="AV86" i="38" s="1"/>
  <c r="AA30" i="38"/>
  <c r="S87" i="38"/>
  <c r="AU23" i="38"/>
  <c r="AV67" i="38" s="1"/>
  <c r="AE96" i="38" a="1"/>
  <c r="AE96" i="38" s="1"/>
  <c r="AD96" i="38" s="1"/>
  <c r="AC96" i="38" s="1"/>
  <c r="AS66" i="38"/>
  <c r="AF66" i="38" s="1"/>
  <c r="AD66" i="38" s="1"/>
  <c r="AC66" i="38" s="1"/>
  <c r="AS87" i="38"/>
  <c r="AF87" i="38" s="1"/>
  <c r="AD87" i="38" s="1"/>
  <c r="AC87" i="38" s="1"/>
  <c r="P102" i="38"/>
  <c r="W102" i="38"/>
  <c r="AA26" i="38"/>
  <c r="AA96" i="38"/>
  <c r="AS78" i="38"/>
  <c r="AF78" i="38" s="1"/>
  <c r="V23" i="38"/>
  <c r="AY23" i="38" s="1"/>
  <c r="Q23" i="38"/>
  <c r="BA23" i="38" s="1"/>
  <c r="BB23" i="38" s="1"/>
  <c r="V75" i="38"/>
  <c r="AY75" i="38" s="1"/>
  <c r="Q75" i="38"/>
  <c r="BA75" i="38" s="1"/>
  <c r="S39" i="38"/>
  <c r="AA39" i="38"/>
  <c r="Z39" i="38"/>
  <c r="AZ39" i="38" s="1"/>
  <c r="Q39" i="38"/>
  <c r="BA39" i="38" s="1"/>
  <c r="BB39" i="38" s="1"/>
  <c r="Y39" i="38"/>
  <c r="U39" i="38"/>
  <c r="W39" i="38"/>
  <c r="AE39" i="38" a="1"/>
  <c r="AE39" i="38" s="1"/>
  <c r="AB39" i="38"/>
  <c r="V39" i="38"/>
  <c r="AY39" i="38" s="1"/>
  <c r="P39" i="38"/>
  <c r="R39" i="38"/>
  <c r="AU39" i="38"/>
  <c r="AV11" i="38" s="1"/>
  <c r="Z59" i="38"/>
  <c r="AZ59" i="38" s="1"/>
  <c r="W59" i="38"/>
  <c r="R59" i="38"/>
  <c r="P59" i="38"/>
  <c r="S59" i="38"/>
  <c r="AU59" i="38"/>
  <c r="AV85" i="38" s="1"/>
  <c r="AA59" i="38"/>
  <c r="Q59" i="38"/>
  <c r="BA59" i="38" s="1"/>
  <c r="AB59" i="38"/>
  <c r="V59" i="38"/>
  <c r="AY59" i="38" s="1"/>
  <c r="Z115" i="38"/>
  <c r="AZ115" i="38" s="1"/>
  <c r="P115" i="38"/>
  <c r="U115" i="38"/>
  <c r="Q115" i="38"/>
  <c r="BA115" i="38" s="1"/>
  <c r="BB115" i="38" s="1"/>
  <c r="AB115" i="38"/>
  <c r="V71" i="38"/>
  <c r="AY71" i="38" s="1"/>
  <c r="Q71" i="38"/>
  <c r="BA71" i="38" s="1"/>
  <c r="BB71" i="38" s="1"/>
  <c r="R71" i="38"/>
  <c r="AB71" i="38"/>
  <c r="AE71" i="38" a="1"/>
  <c r="AE71" i="38" s="1"/>
  <c r="AD71" i="38" s="1"/>
  <c r="AC71" i="38" s="1"/>
  <c r="U71" i="38"/>
  <c r="W71" i="38"/>
  <c r="AA71" i="38"/>
  <c r="Y71" i="38"/>
  <c r="P71" i="38"/>
  <c r="S71" i="38"/>
  <c r="Z71" i="38"/>
  <c r="AZ71" i="38" s="1"/>
  <c r="S46" i="38"/>
  <c r="R46" i="38"/>
  <c r="AU46" i="38"/>
  <c r="W46" i="38"/>
  <c r="P46" i="38"/>
  <c r="Q46" i="38"/>
  <c r="BA46" i="38" s="1"/>
  <c r="P113" i="39"/>
  <c r="W121" i="39"/>
  <c r="AB74" i="39"/>
  <c r="AU63" i="39"/>
  <c r="AV84" i="39" s="1"/>
  <c r="Y63" i="39"/>
  <c r="AB5" i="39"/>
  <c r="S37" i="39"/>
  <c r="R37" i="39"/>
  <c r="AA37" i="39"/>
  <c r="AU37" i="39"/>
  <c r="AV59" i="39" s="1"/>
  <c r="Q37" i="39"/>
  <c r="BA37" i="39" s="1"/>
  <c r="U37" i="39"/>
  <c r="P37" i="39"/>
  <c r="AS74" i="39"/>
  <c r="AF74" i="39" s="1"/>
  <c r="Y105" i="39"/>
  <c r="S113" i="39"/>
  <c r="R91" i="39"/>
  <c r="V118" i="39"/>
  <c r="AY118" i="39" s="1"/>
  <c r="R118" i="39"/>
  <c r="S74" i="39"/>
  <c r="V74" i="39"/>
  <c r="AY74" i="39" s="1"/>
  <c r="V12" i="39"/>
  <c r="AY12" i="39" s="1"/>
  <c r="BB72" i="39"/>
  <c r="Q91" i="39"/>
  <c r="BA91" i="39" s="1"/>
  <c r="BB91" i="39" s="1"/>
  <c r="AE63" i="39" a="1"/>
  <c r="AE63" i="39" s="1"/>
  <c r="AS118" i="39"/>
  <c r="AF118" i="39" s="1"/>
  <c r="Y5" i="39"/>
  <c r="W89" i="39"/>
  <c r="Z89" i="39"/>
  <c r="AZ89" i="39" s="1"/>
  <c r="P89" i="39"/>
  <c r="AS89" i="39"/>
  <c r="AF89" i="39" s="1"/>
  <c r="S89" i="39"/>
  <c r="Q89" i="39"/>
  <c r="BA89" i="39" s="1"/>
  <c r="Y89" i="39"/>
  <c r="R89" i="39"/>
  <c r="U89" i="39"/>
  <c r="V89" i="39"/>
  <c r="AY89" i="39" s="1"/>
  <c r="BB89" i="39" s="1"/>
  <c r="Z94" i="39"/>
  <c r="AZ94" i="39" s="1"/>
  <c r="P94" i="39"/>
  <c r="AE77" i="39" a="1"/>
  <c r="AE77" i="39" s="1"/>
  <c r="AD77" i="39" s="1"/>
  <c r="AC77" i="39" s="1"/>
  <c r="AB77" i="39"/>
  <c r="Z77" i="39"/>
  <c r="AZ77" i="39" s="1"/>
  <c r="Q77" i="39"/>
  <c r="BA77" i="39" s="1"/>
  <c r="BB77" i="39" s="1"/>
  <c r="AS113" i="39"/>
  <c r="AF113" i="39" s="1"/>
  <c r="AE105" i="39" a="1"/>
  <c r="AE105" i="39" s="1"/>
  <c r="AD105" i="39" s="1"/>
  <c r="AC105" i="39" s="1"/>
  <c r="U105" i="39"/>
  <c r="W91" i="39"/>
  <c r="Q113" i="39"/>
  <c r="BA113" i="39" s="1"/>
  <c r="BB113" i="39" s="1"/>
  <c r="P118" i="39"/>
  <c r="AE91" i="39" a="1"/>
  <c r="AE91" i="39" s="1"/>
  <c r="Q74" i="39"/>
  <c r="BA74" i="39" s="1"/>
  <c r="R74" i="39"/>
  <c r="P12" i="39"/>
  <c r="AA63" i="39"/>
  <c r="BB31" i="39"/>
  <c r="AU5" i="39"/>
  <c r="AV4" i="39" s="1"/>
  <c r="V34" i="39"/>
  <c r="AY34" i="39" s="1"/>
  <c r="BB34" i="39" s="1"/>
  <c r="Z34" i="39"/>
  <c r="AZ34" i="39" s="1"/>
  <c r="AU34" i="39"/>
  <c r="AV48" i="39" s="1"/>
  <c r="P34" i="39"/>
  <c r="S34" i="39"/>
  <c r="AA34" i="39"/>
  <c r="Q34" i="39"/>
  <c r="BA34" i="39" s="1"/>
  <c r="Y34" i="39"/>
  <c r="AB34" i="39"/>
  <c r="U34" i="39"/>
  <c r="W34" i="39"/>
  <c r="R34" i="39"/>
  <c r="Y50" i="39"/>
  <c r="Z50" i="39"/>
  <c r="AZ50" i="39" s="1"/>
  <c r="R50" i="39"/>
  <c r="U50" i="39"/>
  <c r="S50" i="39"/>
  <c r="AB50" i="39"/>
  <c r="V50" i="39"/>
  <c r="AY50" i="39" s="1"/>
  <c r="P50" i="39"/>
  <c r="AA50" i="39"/>
  <c r="AU50" i="39"/>
  <c r="AV106" i="39" s="1"/>
  <c r="Q50" i="39"/>
  <c r="BA50" i="39" s="1"/>
  <c r="W50" i="39"/>
  <c r="AA43" i="39"/>
  <c r="AU43" i="39"/>
  <c r="AV104" i="39" s="1"/>
  <c r="R43" i="39"/>
  <c r="AA113" i="39"/>
  <c r="Y91" i="39"/>
  <c r="W118" i="39"/>
  <c r="P74" i="39"/>
  <c r="U91" i="39"/>
  <c r="S91" i="39"/>
  <c r="R63" i="39"/>
  <c r="Q5" i="39"/>
  <c r="BA5" i="39" s="1"/>
  <c r="S5" i="39"/>
  <c r="Y29" i="39"/>
  <c r="Z29" i="39"/>
  <c r="AZ29" i="39" s="1"/>
  <c r="U29" i="39"/>
  <c r="W29" i="39"/>
  <c r="AU29" i="39"/>
  <c r="AV62" i="39" s="1"/>
  <c r="AB29" i="39"/>
  <c r="AA29" i="39"/>
  <c r="AE29" i="39" a="1"/>
  <c r="AE29" i="39" s="1"/>
  <c r="W32" i="39"/>
  <c r="AA32" i="39"/>
  <c r="AB32" i="39"/>
  <c r="U32" i="39"/>
  <c r="AE32" i="39" a="1"/>
  <c r="AE32" i="39" s="1"/>
  <c r="R32" i="39"/>
  <c r="Z32" i="39"/>
  <c r="AZ32" i="39" s="1"/>
  <c r="AE121" i="39" a="1"/>
  <c r="AE121" i="39" s="1"/>
  <c r="AD121" i="39" s="1"/>
  <c r="AC121" i="39" s="1"/>
  <c r="AA105" i="39"/>
  <c r="V121" i="39"/>
  <c r="AY121" i="39" s="1"/>
  <c r="Z118" i="39"/>
  <c r="AZ118" i="39" s="1"/>
  <c r="Z74" i="39"/>
  <c r="AZ74" i="39" s="1"/>
  <c r="Q12" i="39"/>
  <c r="BA12" i="39" s="1"/>
  <c r="BB12" i="39" s="1"/>
  <c r="V63" i="39"/>
  <c r="AY63" i="39" s="1"/>
  <c r="P63" i="39"/>
  <c r="U5" i="39"/>
  <c r="Y37" i="39"/>
  <c r="P19" i="39"/>
  <c r="R19" i="39"/>
  <c r="S19" i="39"/>
  <c r="AB19" i="39"/>
  <c r="P40" i="39"/>
  <c r="R40" i="39"/>
  <c r="AU40" i="39"/>
  <c r="AV81" i="39" s="1"/>
  <c r="W105" i="39"/>
  <c r="W113" i="39"/>
  <c r="AB121" i="39"/>
  <c r="AA118" i="39"/>
  <c r="AA74" i="39"/>
  <c r="Q63" i="39"/>
  <c r="BA63" i="39" s="1"/>
  <c r="BB63" i="39" s="1"/>
  <c r="Z63" i="39"/>
  <c r="AZ63" i="39" s="1"/>
  <c r="BB37" i="39"/>
  <c r="BB40" i="39"/>
  <c r="R5" i="39"/>
  <c r="Y16" i="39"/>
  <c r="Z16" i="39"/>
  <c r="AZ16" i="39" s="1"/>
  <c r="AE16" i="39" a="1"/>
  <c r="AE16" i="39" s="1"/>
  <c r="AU16" i="39"/>
  <c r="AV71" i="39" s="1"/>
  <c r="AA13" i="39"/>
  <c r="AE13" i="39" a="1"/>
  <c r="AE13" i="39" s="1"/>
  <c r="Y13" i="39"/>
  <c r="Z13" i="39"/>
  <c r="AZ13" i="39" s="1"/>
  <c r="S13" i="39"/>
  <c r="AU13" i="39"/>
  <c r="AV23" i="39" s="1"/>
  <c r="AB13" i="39"/>
  <c r="W13" i="39"/>
  <c r="AS91" i="39"/>
  <c r="AF91" i="39" s="1"/>
  <c r="Y118" i="39"/>
  <c r="AB118" i="39"/>
  <c r="W63" i="39"/>
  <c r="W37" i="39"/>
  <c r="V37" i="39"/>
  <c r="AY37" i="39" s="1"/>
  <c r="Z37" i="39"/>
  <c r="AZ37" i="39" s="1"/>
  <c r="Z5" i="39"/>
  <c r="AZ5" i="39" s="1"/>
  <c r="V5" i="39"/>
  <c r="AY5" i="39" s="1"/>
  <c r="BB5" i="39" s="1"/>
  <c r="AA126" i="39"/>
  <c r="U126" i="39"/>
  <c r="AE126" i="39" a="1"/>
  <c r="AE126" i="39" s="1"/>
  <c r="AD126" i="39" s="1"/>
  <c r="AC126" i="39" s="1"/>
  <c r="U97" i="40"/>
  <c r="W14" i="40"/>
  <c r="Y117" i="40"/>
  <c r="Y118" i="40"/>
  <c r="W117" i="40"/>
  <c r="BB80" i="40"/>
  <c r="AD103" i="40"/>
  <c r="AC103" i="40" s="1"/>
  <c r="Q102" i="40"/>
  <c r="BA102" i="40" s="1"/>
  <c r="BB102" i="40" s="1"/>
  <c r="P117" i="40"/>
  <c r="W97" i="40"/>
  <c r="AA14" i="40"/>
  <c r="P109" i="40"/>
  <c r="Q23" i="40"/>
  <c r="BA23" i="40" s="1"/>
  <c r="BB23" i="40" s="1"/>
  <c r="Z117" i="40"/>
  <c r="AZ117" i="40" s="1"/>
  <c r="Q101" i="40"/>
  <c r="BA101" i="40" s="1"/>
  <c r="BB101" i="40" s="1"/>
  <c r="V118" i="40"/>
  <c r="AY118" i="40" s="1"/>
  <c r="S117" i="40"/>
  <c r="V74" i="40"/>
  <c r="AY74" i="40" s="1"/>
  <c r="P81" i="40"/>
  <c r="W54" i="40"/>
  <c r="W86" i="40"/>
  <c r="P86" i="40"/>
  <c r="U110" i="40"/>
  <c r="Y110" i="40"/>
  <c r="AB15" i="40"/>
  <c r="AB76" i="40"/>
  <c r="Q76" i="40"/>
  <c r="BA76" i="40" s="1"/>
  <c r="Y76" i="40"/>
  <c r="Z76" i="40"/>
  <c r="AZ76" i="40" s="1"/>
  <c r="U76" i="40"/>
  <c r="AS76" i="40"/>
  <c r="AF76" i="40" s="1"/>
  <c r="W76" i="40"/>
  <c r="S76" i="40"/>
  <c r="AA76" i="40"/>
  <c r="P76" i="40"/>
  <c r="V76" i="40"/>
  <c r="AY76" i="40" s="1"/>
  <c r="R76" i="40"/>
  <c r="S79" i="40"/>
  <c r="Z79" i="40"/>
  <c r="AZ79" i="40" s="1"/>
  <c r="AB79" i="40"/>
  <c r="P79" i="40"/>
  <c r="Y79" i="40"/>
  <c r="U79" i="40"/>
  <c r="W79" i="40"/>
  <c r="V79" i="40"/>
  <c r="AY79" i="40" s="1"/>
  <c r="BB79" i="40" s="1"/>
  <c r="AA79" i="40"/>
  <c r="AS79" i="40"/>
  <c r="AF79" i="40" s="1"/>
  <c r="R79" i="40"/>
  <c r="Q79" i="40"/>
  <c r="BA79" i="40" s="1"/>
  <c r="AS86" i="40"/>
  <c r="AF86" i="40" s="1"/>
  <c r="AD86" i="40" s="1"/>
  <c r="AC86" i="40" s="1"/>
  <c r="Q117" i="40"/>
  <c r="BA117" i="40" s="1"/>
  <c r="BB117" i="40" s="1"/>
  <c r="R113" i="40"/>
  <c r="W109" i="40"/>
  <c r="V23" i="40"/>
  <c r="AY23" i="40" s="1"/>
  <c r="R101" i="40"/>
  <c r="Z118" i="40"/>
  <c r="AZ118" i="40" s="1"/>
  <c r="AB81" i="40"/>
  <c r="R81" i="40"/>
  <c r="Z54" i="40"/>
  <c r="AZ54" i="40" s="1"/>
  <c r="AA78" i="40"/>
  <c r="V124" i="40"/>
  <c r="AY124" i="40" s="1"/>
  <c r="Q86" i="40"/>
  <c r="BA86" i="40" s="1"/>
  <c r="W15" i="40"/>
  <c r="AU15" i="40"/>
  <c r="AV122" i="40" s="1"/>
  <c r="AE69" i="40" a="1"/>
  <c r="AE69" i="40" s="1"/>
  <c r="AD69" i="40" s="1"/>
  <c r="AC69" i="40" s="1"/>
  <c r="Y69" i="40"/>
  <c r="S94" i="40"/>
  <c r="AA94" i="40"/>
  <c r="Q94" i="40"/>
  <c r="BA94" i="40" s="1"/>
  <c r="AS94" i="40"/>
  <c r="AF94" i="40" s="1"/>
  <c r="S101" i="40"/>
  <c r="AE117" i="40" a="1"/>
  <c r="AE117" i="40" s="1"/>
  <c r="W118" i="40"/>
  <c r="U81" i="40"/>
  <c r="V81" i="40"/>
  <c r="AY81" i="40" s="1"/>
  <c r="U86" i="40"/>
  <c r="S86" i="40"/>
  <c r="R86" i="40"/>
  <c r="Z52" i="40"/>
  <c r="AZ52" i="40" s="1"/>
  <c r="AU52" i="40"/>
  <c r="AV38" i="40" s="1"/>
  <c r="W110" i="40"/>
  <c r="AS110" i="40"/>
  <c r="AF110" i="40" s="1"/>
  <c r="Q110" i="40"/>
  <c r="BA110" i="40" s="1"/>
  <c r="Z110" i="40"/>
  <c r="AZ110" i="40" s="1"/>
  <c r="BB110" i="40" s="1"/>
  <c r="R110" i="40"/>
  <c r="P110" i="40"/>
  <c r="Q31" i="40"/>
  <c r="BA31" i="40" s="1"/>
  <c r="S31" i="40"/>
  <c r="AS117" i="40"/>
  <c r="AF117" i="40" s="1"/>
  <c r="AD120" i="40"/>
  <c r="AC120" i="40" s="1"/>
  <c r="AS101" i="40"/>
  <c r="AF101" i="40" s="1"/>
  <c r="AD101" i="40" s="1"/>
  <c r="AC101" i="40" s="1"/>
  <c r="AE81" i="40" a="1"/>
  <c r="AE81" i="40" s="1"/>
  <c r="AD81" i="40" s="1"/>
  <c r="AC81" i="40" s="1"/>
  <c r="AE15" i="40" a="1"/>
  <c r="AE15" i="40" s="1"/>
  <c r="AD15" i="40" s="1"/>
  <c r="AC15" i="40" s="1"/>
  <c r="W31" i="40"/>
  <c r="AE52" i="40" a="1"/>
  <c r="AE52" i="40" s="1"/>
  <c r="Y113" i="40"/>
  <c r="R109" i="40"/>
  <c r="AA23" i="40"/>
  <c r="W23" i="40"/>
  <c r="P101" i="40"/>
  <c r="R118" i="40"/>
  <c r="AA31" i="40"/>
  <c r="S81" i="40"/>
  <c r="Z124" i="40"/>
  <c r="AZ124" i="40" s="1"/>
  <c r="BB124" i="40" s="1"/>
  <c r="U101" i="40"/>
  <c r="Z15" i="40"/>
  <c r="AZ15" i="40" s="1"/>
  <c r="BB15" i="40" s="1"/>
  <c r="Z86" i="40"/>
  <c r="AZ86" i="40" s="1"/>
  <c r="Y15" i="40"/>
  <c r="AE84" i="40" a="1"/>
  <c r="AE84" i="40" s="1"/>
  <c r="AD84" i="40" s="1"/>
  <c r="AC84" i="40" s="1"/>
  <c r="U84" i="40"/>
  <c r="Z84" i="40"/>
  <c r="AZ84" i="40" s="1"/>
  <c r="Q84" i="40"/>
  <c r="BA84" i="40" s="1"/>
  <c r="BB84" i="40" s="1"/>
  <c r="AU45" i="40"/>
  <c r="AV29" i="40" s="1"/>
  <c r="P45" i="40"/>
  <c r="U45" i="40"/>
  <c r="AB45" i="40"/>
  <c r="AA45" i="40"/>
  <c r="S45" i="40"/>
  <c r="Q45" i="40"/>
  <c r="BA45" i="40" s="1"/>
  <c r="AS118" i="40"/>
  <c r="AF118" i="40" s="1"/>
  <c r="AE14" i="40" a="1"/>
  <c r="AE14" i="40" s="1"/>
  <c r="AD14" i="40" s="1"/>
  <c r="AC14" i="40" s="1"/>
  <c r="Z57" i="40"/>
  <c r="AZ57" i="40" s="1"/>
  <c r="U52" i="40"/>
  <c r="W113" i="40"/>
  <c r="V109" i="40"/>
  <c r="AY109" i="40" s="1"/>
  <c r="BB109" i="40" s="1"/>
  <c r="R23" i="40"/>
  <c r="AU23" i="40"/>
  <c r="AV46" i="40" s="1"/>
  <c r="Z101" i="40"/>
  <c r="AZ101" i="40" s="1"/>
  <c r="S118" i="40"/>
  <c r="V101" i="40"/>
  <c r="AY101" i="40" s="1"/>
  <c r="U117" i="40"/>
  <c r="Z74" i="40"/>
  <c r="AZ74" i="40" s="1"/>
  <c r="Y81" i="40"/>
  <c r="AA124" i="40"/>
  <c r="BB86" i="40"/>
  <c r="P31" i="40"/>
  <c r="P15" i="40"/>
  <c r="AA37" i="40"/>
  <c r="S37" i="40"/>
  <c r="Z87" i="40"/>
  <c r="AZ87" i="40" s="1"/>
  <c r="P87" i="40"/>
  <c r="R87" i="40"/>
  <c r="AA87" i="40"/>
  <c r="Y87" i="40"/>
  <c r="Q87" i="40"/>
  <c r="BA87" i="40" s="1"/>
  <c r="BB87" i="40" s="1"/>
  <c r="S87" i="40"/>
  <c r="AE87" i="40" a="1"/>
  <c r="AE87" i="40" s="1"/>
  <c r="AD87" i="40" s="1"/>
  <c r="AC87" i="40" s="1"/>
  <c r="V87" i="40"/>
  <c r="AY87" i="40" s="1"/>
  <c r="W87" i="40"/>
  <c r="U87" i="40"/>
  <c r="AB87" i="40"/>
  <c r="V52" i="40"/>
  <c r="AY52" i="40" s="1"/>
  <c r="AB117" i="40"/>
  <c r="AB109" i="40"/>
  <c r="AB101" i="40"/>
  <c r="AB124" i="40"/>
  <c r="AA15" i="40"/>
  <c r="AU31" i="40"/>
  <c r="AV31" i="40" s="1"/>
  <c r="AA52" i="40"/>
  <c r="W21" i="40"/>
  <c r="AE21" i="40" a="1"/>
  <c r="AE21" i="40" s="1"/>
  <c r="Y21" i="40"/>
  <c r="Q21" i="40"/>
  <c r="BA21" i="40" s="1"/>
  <c r="BB21" i="40" s="1"/>
  <c r="AA21" i="40"/>
  <c r="AU21" i="40"/>
  <c r="AV117" i="40" s="1"/>
  <c r="Z53" i="40"/>
  <c r="AZ53" i="40" s="1"/>
  <c r="Y53" i="40"/>
  <c r="AB53" i="40"/>
  <c r="AE53" i="40" a="1"/>
  <c r="AE53" i="40" s="1"/>
  <c r="AS77" i="40"/>
  <c r="AF77" i="40" s="1"/>
  <c r="R77" i="40"/>
  <c r="Q77" i="40"/>
  <c r="BA77" i="40" s="1"/>
  <c r="S77" i="40"/>
  <c r="P77" i="40"/>
  <c r="AS81" i="41"/>
  <c r="AF81" i="41" s="1"/>
  <c r="AD127" i="41"/>
  <c r="AC127" i="41" s="1"/>
  <c r="R106" i="41"/>
  <c r="R35" i="41"/>
  <c r="Q35" i="41"/>
  <c r="BA35" i="41" s="1"/>
  <c r="BB51" i="41"/>
  <c r="S98" i="41"/>
  <c r="S125" i="41"/>
  <c r="Q125" i="41"/>
  <c r="BA125" i="41" s="1"/>
  <c r="BB125" i="41" s="1"/>
  <c r="R125" i="41"/>
  <c r="P125" i="41"/>
  <c r="V125" i="41"/>
  <c r="AY125" i="41" s="1"/>
  <c r="AE79" i="41" a="1"/>
  <c r="AE79" i="41" s="1"/>
  <c r="AD79" i="41" s="1"/>
  <c r="AC79" i="41" s="1"/>
  <c r="R79" i="41"/>
  <c r="W79" i="41"/>
  <c r="Q79" i="41"/>
  <c r="BA79" i="41" s="1"/>
  <c r="BB79" i="41" s="1"/>
  <c r="U79" i="41"/>
  <c r="Z79" i="41"/>
  <c r="AZ79" i="41" s="1"/>
  <c r="Y79" i="41"/>
  <c r="S55" i="41"/>
  <c r="AU55" i="41"/>
  <c r="AV104" i="41" s="1"/>
  <c r="R55" i="41"/>
  <c r="S118" i="41"/>
  <c r="AB118" i="41"/>
  <c r="R118" i="41"/>
  <c r="AA118" i="41"/>
  <c r="Z118" i="41"/>
  <c r="AZ118" i="41" s="1"/>
  <c r="W118" i="41"/>
  <c r="U118" i="41"/>
  <c r="Y118" i="41"/>
  <c r="Q118" i="41"/>
  <c r="BA118" i="41" s="1"/>
  <c r="P61" i="41"/>
  <c r="Q61" i="41"/>
  <c r="BA61" i="41" s="1"/>
  <c r="BB61" i="41" s="1"/>
  <c r="U61" i="41"/>
  <c r="AU61" i="41"/>
  <c r="AV105" i="41" s="1"/>
  <c r="V61" i="41"/>
  <c r="AY61" i="41" s="1"/>
  <c r="W61" i="41"/>
  <c r="AB61" i="41"/>
  <c r="S61" i="41"/>
  <c r="P24" i="41"/>
  <c r="Q24" i="41"/>
  <c r="BA24" i="41" s="1"/>
  <c r="AU24" i="41"/>
  <c r="R24" i="41"/>
  <c r="S24" i="41"/>
  <c r="Y37" i="41"/>
  <c r="AU37" i="41"/>
  <c r="W37" i="41"/>
  <c r="R37" i="41"/>
  <c r="AB37" i="41"/>
  <c r="U37" i="41"/>
  <c r="AA37" i="41"/>
  <c r="S37" i="41"/>
  <c r="Q37" i="41"/>
  <c r="BA37" i="41" s="1"/>
  <c r="P37" i="41"/>
  <c r="AS106" i="41"/>
  <c r="AF106" i="41" s="1"/>
  <c r="AA106" i="41"/>
  <c r="Q65" i="41"/>
  <c r="BA65" i="41" s="1"/>
  <c r="BB65" i="41" s="1"/>
  <c r="W35" i="41"/>
  <c r="AA35" i="41"/>
  <c r="AA61" i="41"/>
  <c r="R29" i="41"/>
  <c r="Q29" i="41"/>
  <c r="BA29" i="41" s="1"/>
  <c r="BB29" i="41" s="1"/>
  <c r="AE29" i="41" a="1"/>
  <c r="AE29" i="41" s="1"/>
  <c r="AU29" i="41"/>
  <c r="AV78" i="41" s="1"/>
  <c r="P29" i="41"/>
  <c r="AA29" i="41"/>
  <c r="Y29" i="41"/>
  <c r="Z29" i="41"/>
  <c r="AZ29" i="41" s="1"/>
  <c r="W29" i="41"/>
  <c r="U29" i="41"/>
  <c r="AB29" i="41"/>
  <c r="S29" i="41"/>
  <c r="AB35" i="41"/>
  <c r="BB87" i="41"/>
  <c r="Z61" i="41"/>
  <c r="AZ61" i="41" s="1"/>
  <c r="W98" i="41"/>
  <c r="W24" i="41"/>
  <c r="Q98" i="41"/>
  <c r="BA98" i="41" s="1"/>
  <c r="AB98" i="41"/>
  <c r="AE24" i="41" a="1"/>
  <c r="AE24" i="41" s="1"/>
  <c r="AD24" i="41" s="1"/>
  <c r="AC24" i="41" s="1"/>
  <c r="S65" i="41"/>
  <c r="Y35" i="41"/>
  <c r="V98" i="41"/>
  <c r="AY98" i="41" s="1"/>
  <c r="V24" i="41"/>
  <c r="AY24" i="41" s="1"/>
  <c r="BB24" i="41" s="1"/>
  <c r="Y61" i="41"/>
  <c r="U111" i="41"/>
  <c r="R111" i="41"/>
  <c r="AE111" i="41" a="1"/>
  <c r="AE111" i="41" s="1"/>
  <c r="AD111" i="41" s="1"/>
  <c r="AC111" i="41" s="1"/>
  <c r="P23" i="41"/>
  <c r="S23" i="41"/>
  <c r="Z23" i="41"/>
  <c r="AZ23" i="41" s="1"/>
  <c r="BB23" i="41" s="1"/>
  <c r="R23" i="41"/>
  <c r="AU23" i="41"/>
  <c r="Q23" i="41"/>
  <c r="BA23" i="41" s="1"/>
  <c r="S35" i="41"/>
  <c r="BB118" i="41"/>
  <c r="R98" i="41"/>
  <c r="Y24" i="41"/>
  <c r="R61" i="41"/>
  <c r="U24" i="41"/>
  <c r="AU16" i="41"/>
  <c r="AV4" i="41" s="1"/>
  <c r="Y16" i="41"/>
  <c r="U16" i="41"/>
  <c r="AB16" i="41"/>
  <c r="AE16" i="41" a="1"/>
  <c r="AE16" i="41" s="1"/>
  <c r="AA16" i="41"/>
  <c r="R71" i="41"/>
  <c r="P71" i="41"/>
  <c r="AS71" i="41"/>
  <c r="AF71" i="41" s="1"/>
  <c r="Q71" i="41"/>
  <c r="BA71" i="41" s="1"/>
  <c r="S71" i="41"/>
  <c r="AE35" i="41" a="1"/>
  <c r="AE35" i="41" s="1"/>
  <c r="AD35" i="41" s="1"/>
  <c r="AC35" i="41" s="1"/>
  <c r="AE98" i="41" a="1"/>
  <c r="AE98" i="41" s="1"/>
  <c r="AD98" i="41" s="1"/>
  <c r="AC98" i="41" s="1"/>
  <c r="V65" i="41"/>
  <c r="AY65" i="41" s="1"/>
  <c r="P35" i="41"/>
  <c r="AE81" i="41" a="1"/>
  <c r="AE81" i="41" s="1"/>
  <c r="P98" i="41"/>
  <c r="Z24" i="41"/>
  <c r="AZ24" i="41" s="1"/>
  <c r="S88" i="41"/>
  <c r="R88" i="41"/>
  <c r="Q88" i="41"/>
  <c r="BA88" i="41" s="1"/>
  <c r="P88" i="41"/>
  <c r="AS88" i="41"/>
  <c r="AF88" i="41" s="1"/>
  <c r="U63" i="41"/>
  <c r="Z63" i="41"/>
  <c r="AZ63" i="41" s="1"/>
  <c r="AU35" i="41"/>
  <c r="V37" i="41"/>
  <c r="AY37" i="41" s="1"/>
  <c r="U98" i="41"/>
  <c r="AA24" i="41"/>
  <c r="BB40" i="41"/>
  <c r="Z98" i="41"/>
  <c r="AZ98" i="41" s="1"/>
  <c r="U102" i="41"/>
  <c r="Q102" i="41"/>
  <c r="BA102" i="41" s="1"/>
  <c r="Z102" i="41"/>
  <c r="AZ102" i="41" s="1"/>
  <c r="S102" i="41"/>
  <c r="W102" i="41"/>
  <c r="R102" i="41"/>
  <c r="AS102" i="41"/>
  <c r="AF102" i="41" s="1"/>
  <c r="P102" i="41"/>
  <c r="AB102" i="41"/>
  <c r="Y102" i="41"/>
  <c r="V102" i="41"/>
  <c r="AY102" i="41" s="1"/>
  <c r="BB102" i="41" s="1"/>
  <c r="AB100" i="41"/>
  <c r="U100" i="41"/>
  <c r="R100" i="41"/>
  <c r="AS100" i="41"/>
  <c r="AF100" i="41" s="1"/>
  <c r="P100" i="41"/>
  <c r="AA100" i="41"/>
  <c r="Z100" i="41"/>
  <c r="AZ100" i="41" s="1"/>
  <c r="Q100" i="41"/>
  <c r="BA100" i="41" s="1"/>
  <c r="Y100" i="41"/>
  <c r="V100" i="41"/>
  <c r="AY100" i="41" s="1"/>
  <c r="W100" i="41"/>
  <c r="S100" i="41"/>
  <c r="S79" i="41"/>
  <c r="S40" i="41"/>
  <c r="U40" i="41"/>
  <c r="Q40" i="41"/>
  <c r="BA40" i="41" s="1"/>
  <c r="AU40" i="41"/>
  <c r="R40" i="41"/>
  <c r="P40" i="41"/>
  <c r="R110" i="41"/>
  <c r="AA110" i="41"/>
  <c r="W110" i="41"/>
  <c r="AE110" i="41" a="1"/>
  <c r="AE110" i="41" s="1"/>
  <c r="AD110" i="41" s="1"/>
  <c r="AC110" i="41" s="1"/>
  <c r="U110" i="41"/>
  <c r="S110" i="41"/>
  <c r="AB110" i="41"/>
  <c r="V110" i="41"/>
  <c r="AY110" i="41" s="1"/>
  <c r="Q110" i="41"/>
  <c r="BA110" i="41" s="1"/>
  <c r="BB110" i="41" s="1"/>
  <c r="Y110" i="41"/>
  <c r="P110" i="41"/>
  <c r="Z110" i="41"/>
  <c r="AZ110" i="41" s="1"/>
  <c r="W119" i="42"/>
  <c r="W56" i="42"/>
  <c r="P56" i="42"/>
  <c r="U95" i="42"/>
  <c r="Q65" i="42"/>
  <c r="BA65" i="42" s="1"/>
  <c r="Y95" i="42"/>
  <c r="Y23" i="42"/>
  <c r="AS72" i="42"/>
  <c r="AF72" i="42" s="1"/>
  <c r="Q20" i="42"/>
  <c r="BA20" i="42" s="1"/>
  <c r="BB20" i="42" s="1"/>
  <c r="Y119" i="42"/>
  <c r="Q56" i="42"/>
  <c r="BA56" i="42" s="1"/>
  <c r="BB56" i="42" s="1"/>
  <c r="AU56" i="42"/>
  <c r="Y24" i="42"/>
  <c r="AI7" i="42" a="1"/>
  <c r="AI7" i="42" s="1"/>
  <c r="AJ7" i="42" s="1"/>
  <c r="AK7" i="42" s="1"/>
  <c r="W95" i="42"/>
  <c r="R65" i="42"/>
  <c r="S65" i="42"/>
  <c r="R95" i="42"/>
  <c r="AU23" i="42"/>
  <c r="R93" i="42"/>
  <c r="S93" i="42"/>
  <c r="P93" i="42"/>
  <c r="S20" i="42"/>
  <c r="AA119" i="42"/>
  <c r="AA56" i="42"/>
  <c r="V125" i="42"/>
  <c r="AY125" i="42" s="1"/>
  <c r="AB95" i="42"/>
  <c r="W65" i="42"/>
  <c r="U65" i="42"/>
  <c r="R23" i="42"/>
  <c r="AA23" i="42"/>
  <c r="AB79" i="42"/>
  <c r="R56" i="42"/>
  <c r="V65" i="42"/>
  <c r="AY65" i="42" s="1"/>
  <c r="BB65" i="42" s="1"/>
  <c r="Z65" i="42"/>
  <c r="AZ65" i="42" s="1"/>
  <c r="Z23" i="42"/>
  <c r="AZ23" i="42" s="1"/>
  <c r="AB23" i="42"/>
  <c r="Q71" i="42"/>
  <c r="BA71" i="42" s="1"/>
  <c r="BB71" i="42" s="1"/>
  <c r="AE71" i="42" a="1"/>
  <c r="AE71" i="42" s="1"/>
  <c r="AD71" i="42" s="1"/>
  <c r="AC71" i="42" s="1"/>
  <c r="AA126" i="42"/>
  <c r="AB75" i="42"/>
  <c r="Q79" i="42"/>
  <c r="BA79" i="42" s="1"/>
  <c r="Z56" i="42"/>
  <c r="AZ56" i="42" s="1"/>
  <c r="P65" i="42"/>
  <c r="U23" i="42"/>
  <c r="P23" i="42"/>
  <c r="AE75" i="42" a="1"/>
  <c r="AE75" i="42" s="1"/>
  <c r="AD75" i="42" s="1"/>
  <c r="AC75" i="42" s="1"/>
  <c r="AE126" i="42" a="1"/>
  <c r="AE126" i="42" s="1"/>
  <c r="AD126" i="42" s="1"/>
  <c r="AC126" i="42" s="1"/>
  <c r="Z117" i="43"/>
  <c r="AZ117" i="43" s="1"/>
  <c r="V117" i="43"/>
  <c r="AY117" i="43" s="1"/>
  <c r="BB117" i="43" s="1"/>
  <c r="R117" i="43"/>
  <c r="Q117" i="43"/>
  <c r="BA117" i="43" s="1"/>
  <c r="AS117" i="43"/>
  <c r="AF117" i="43" s="1"/>
  <c r="P117" i="43"/>
  <c r="AB117" i="43"/>
  <c r="W117" i="43"/>
  <c r="AA117" i="43"/>
  <c r="Y117" i="43"/>
  <c r="S117" i="43"/>
  <c r="AA91" i="43"/>
  <c r="Z91" i="43"/>
  <c r="AZ91" i="43" s="1"/>
  <c r="BB108" i="43"/>
  <c r="V70" i="43"/>
  <c r="AY70" i="43" s="1"/>
  <c r="AU11" i="43"/>
  <c r="AV21" i="43" s="1"/>
  <c r="R11" i="43"/>
  <c r="Q70" i="43"/>
  <c r="BA70" i="43" s="1"/>
  <c r="BB42" i="43"/>
  <c r="Y91" i="43"/>
  <c r="R99" i="43"/>
  <c r="P99" i="43"/>
  <c r="S99" i="43"/>
  <c r="Y100" i="43"/>
  <c r="V100" i="43"/>
  <c r="AY100" i="43" s="1"/>
  <c r="BB100" i="43" s="1"/>
  <c r="AE117" i="43" a="1"/>
  <c r="AE117" i="43" s="1"/>
  <c r="AD117" i="43" s="1"/>
  <c r="AC117" i="43" s="1"/>
  <c r="BB125" i="43"/>
  <c r="AU26" i="43"/>
  <c r="Q91" i="43"/>
  <c r="BA91" i="43" s="1"/>
  <c r="BB91" i="43" s="1"/>
  <c r="W107" i="43"/>
  <c r="Z73" i="43"/>
  <c r="AZ73" i="43" s="1"/>
  <c r="BB76" i="43"/>
  <c r="AS70" i="43"/>
  <c r="AF70" i="43" s="1"/>
  <c r="AA70" i="43"/>
  <c r="U91" i="43"/>
  <c r="Z84" i="43"/>
  <c r="AZ84" i="43" s="1"/>
  <c r="AB84" i="43"/>
  <c r="Y84" i="43"/>
  <c r="S84" i="43"/>
  <c r="W84" i="43"/>
  <c r="V84" i="43"/>
  <c r="AY84" i="43" s="1"/>
  <c r="R84" i="43"/>
  <c r="AS84" i="43"/>
  <c r="AF84" i="43" s="1"/>
  <c r="P84" i="43"/>
  <c r="Q84" i="43"/>
  <c r="BA84" i="43" s="1"/>
  <c r="AA84" i="43"/>
  <c r="U84" i="43"/>
  <c r="Q79" i="43"/>
  <c r="BA79" i="43" s="1"/>
  <c r="BB79" i="43" s="1"/>
  <c r="U79" i="43"/>
  <c r="AB79" i="43"/>
  <c r="AA93" i="43"/>
  <c r="AE93" i="43" a="1"/>
  <c r="AE93" i="43" s="1"/>
  <c r="AD93" i="43" s="1"/>
  <c r="AC93" i="43" s="1"/>
  <c r="Z93" i="43"/>
  <c r="AZ93" i="43" s="1"/>
  <c r="U93" i="43"/>
  <c r="V91" i="43"/>
  <c r="AY91" i="43" s="1"/>
  <c r="AA26" i="43"/>
  <c r="U117" i="43"/>
  <c r="U69" i="43"/>
  <c r="S69" i="43"/>
  <c r="R69" i="43"/>
  <c r="P69" i="43"/>
  <c r="AS69" i="43"/>
  <c r="AF69" i="43" s="1"/>
  <c r="Q69" i="43"/>
  <c r="BA69" i="43" s="1"/>
  <c r="AV66" i="43"/>
  <c r="AS91" i="43"/>
  <c r="AF91" i="43" s="1"/>
  <c r="AS107" i="43"/>
  <c r="AF107" i="43" s="1"/>
  <c r="AD107" i="43" s="1"/>
  <c r="AC107" i="43" s="1"/>
  <c r="BB34" i="43"/>
  <c r="Q107" i="43"/>
  <c r="BA107" i="43" s="1"/>
  <c r="BB107" i="43" s="1"/>
  <c r="U110" i="43"/>
  <c r="S11" i="43"/>
  <c r="P128" i="43"/>
  <c r="AB11" i="43"/>
  <c r="Q11" i="43"/>
  <c r="BA11" i="43" s="1"/>
  <c r="BB11" i="43" s="1"/>
  <c r="AB107" i="43"/>
  <c r="Y70" i="43"/>
  <c r="R70" i="43"/>
  <c r="Z69" i="43"/>
  <c r="AZ69" i="43" s="1"/>
  <c r="Y46" i="43"/>
  <c r="P46" i="43"/>
  <c r="Q46" i="43"/>
  <c r="BA46" i="43" s="1"/>
  <c r="BB46" i="43" s="1"/>
  <c r="S46" i="43"/>
  <c r="AB46" i="43"/>
  <c r="AE46" i="43" a="1"/>
  <c r="AE46" i="43" s="1"/>
  <c r="U46" i="43"/>
  <c r="AU46" i="43"/>
  <c r="AV107" i="43" s="1"/>
  <c r="R46" i="43"/>
  <c r="W46" i="43"/>
  <c r="AA46" i="43"/>
  <c r="Z46" i="43"/>
  <c r="AZ46" i="43" s="1"/>
  <c r="V46" i="43"/>
  <c r="AY46" i="43" s="1"/>
  <c r="U54" i="43"/>
  <c r="P54" i="43"/>
  <c r="AU54" i="43"/>
  <c r="AV33" i="43" s="1"/>
  <c r="S45" i="43"/>
  <c r="AE45" i="43" a="1"/>
  <c r="AE45" i="43" s="1"/>
  <c r="AA45" i="43"/>
  <c r="Y110" i="43"/>
  <c r="R107" i="43"/>
  <c r="AB103" i="43"/>
  <c r="Q128" i="43"/>
  <c r="BA128" i="43" s="1"/>
  <c r="BB128" i="43" s="1"/>
  <c r="BB94" i="43"/>
  <c r="R26" i="43"/>
  <c r="W11" i="43"/>
  <c r="U107" i="43"/>
  <c r="AB70" i="43"/>
  <c r="W91" i="43"/>
  <c r="Y69" i="43"/>
  <c r="AB126" i="43"/>
  <c r="Y126" i="43"/>
  <c r="Q126" i="43"/>
  <c r="BA126" i="43" s="1"/>
  <c r="BB126" i="43" s="1"/>
  <c r="R92" i="43"/>
  <c r="Y92" i="43"/>
  <c r="V92" i="43"/>
  <c r="AY92" i="43" s="1"/>
  <c r="Q92" i="43"/>
  <c r="BA92" i="43" s="1"/>
  <c r="BB92" i="43" s="1"/>
  <c r="U92" i="43"/>
  <c r="AE92" i="43" a="1"/>
  <c r="AE92" i="43" s="1"/>
  <c r="AD92" i="43" s="1"/>
  <c r="AC92" i="43" s="1"/>
  <c r="W92" i="43"/>
  <c r="Y116" i="43"/>
  <c r="U116" i="43"/>
  <c r="Q116" i="43"/>
  <c r="BA116" i="43" s="1"/>
  <c r="P116" i="43"/>
  <c r="S116" i="43"/>
  <c r="R116" i="43"/>
  <c r="AB116" i="43"/>
  <c r="AS116" i="43"/>
  <c r="AF116" i="43" s="1"/>
  <c r="V116" i="43"/>
  <c r="AY116" i="43" s="1"/>
  <c r="BB116" i="43" s="1"/>
  <c r="Z116" i="43"/>
  <c r="AZ116" i="43" s="1"/>
  <c r="AA116" i="43"/>
  <c r="W116" i="43"/>
  <c r="AS75" i="43"/>
  <c r="AF75" i="43" s="1"/>
  <c r="V107" i="43"/>
  <c r="AY107" i="43" s="1"/>
  <c r="S70" i="43"/>
  <c r="AB91" i="43"/>
  <c r="AS85" i="43"/>
  <c r="AF85" i="43" s="1"/>
  <c r="Q85" i="43"/>
  <c r="BA85" i="43" s="1"/>
  <c r="S85" i="43"/>
  <c r="R15" i="43"/>
  <c r="Y15" i="43"/>
  <c r="Q15" i="43"/>
  <c r="BA15" i="43" s="1"/>
  <c r="BB15" i="43" s="1"/>
  <c r="AA15" i="43"/>
  <c r="AU15" i="43"/>
  <c r="AV97" i="43" s="1"/>
  <c r="P15" i="43"/>
  <c r="W15" i="43"/>
  <c r="Z15" i="43"/>
  <c r="AZ15" i="43" s="1"/>
  <c r="V15" i="43"/>
  <c r="AY15" i="43" s="1"/>
  <c r="U15" i="43"/>
  <c r="AE15" i="43" a="1"/>
  <c r="AE15" i="43" s="1"/>
  <c r="S15" i="43"/>
  <c r="AB15" i="43"/>
  <c r="Z124" i="43"/>
  <c r="AZ124" i="43" s="1"/>
  <c r="AB124" i="43"/>
  <c r="AA124" i="43"/>
  <c r="P124" i="43"/>
  <c r="U124" i="43"/>
  <c r="W124" i="43"/>
  <c r="AE124" i="43" a="1"/>
  <c r="AE124" i="43" s="1"/>
  <c r="AD124" i="43" s="1"/>
  <c r="AC124" i="43" s="1"/>
  <c r="Y124" i="43"/>
  <c r="S124" i="43"/>
  <c r="V124" i="43"/>
  <c r="AY124" i="43" s="1"/>
  <c r="R124" i="43"/>
  <c r="Q124" i="43"/>
  <c r="BA124" i="43" s="1"/>
  <c r="BB124" i="43" s="1"/>
  <c r="AE49" i="43" a="1"/>
  <c r="AE49" i="43" s="1"/>
  <c r="AA49" i="43"/>
  <c r="S49" i="43"/>
  <c r="AU49" i="43"/>
  <c r="AV24" i="43" s="1"/>
  <c r="U49" i="43"/>
  <c r="Y49" i="43"/>
  <c r="Z49" i="43"/>
  <c r="AZ49" i="43" s="1"/>
  <c r="AB49" i="43"/>
  <c r="W49" i="43"/>
  <c r="Y11" i="43"/>
  <c r="P91" i="43"/>
  <c r="V69" i="43"/>
  <c r="AY69" i="43" s="1"/>
  <c r="BB69" i="43" s="1"/>
  <c r="AE91" i="43" a="1"/>
  <c r="AE91" i="43" s="1"/>
  <c r="AA28" i="43"/>
  <c r="AE28" i="43" a="1"/>
  <c r="AE28" i="43" s="1"/>
  <c r="S44" i="43"/>
  <c r="Q44" i="43"/>
  <c r="BA44" i="43" s="1"/>
  <c r="BB44" i="43" s="1"/>
  <c r="V44" i="43"/>
  <c r="AY44" i="43" s="1"/>
  <c r="Z44" i="43"/>
  <c r="AZ44" i="43" s="1"/>
  <c r="Q45" i="44"/>
  <c r="BA45" i="44" s="1"/>
  <c r="P45" i="44"/>
  <c r="R45" i="44"/>
  <c r="AU45" i="44"/>
  <c r="W45" i="44"/>
  <c r="AA45" i="44"/>
  <c r="S45" i="44"/>
  <c r="AA128" i="44"/>
  <c r="W128" i="44"/>
  <c r="V115" i="44"/>
  <c r="AY115" i="44" s="1"/>
  <c r="Q81" i="44"/>
  <c r="BA81" i="44" s="1"/>
  <c r="Y29" i="44"/>
  <c r="BB6" i="44"/>
  <c r="BB114" i="44"/>
  <c r="BB28" i="44"/>
  <c r="Y18" i="44"/>
  <c r="AA18" i="44"/>
  <c r="P18" i="44"/>
  <c r="AB18" i="44"/>
  <c r="AE18" i="44" a="1"/>
  <c r="AE18" i="44" s="1"/>
  <c r="R18" i="44"/>
  <c r="U18" i="44"/>
  <c r="Z18" i="44"/>
  <c r="AZ18" i="44" s="1"/>
  <c r="AS83" i="44"/>
  <c r="AF83" i="44" s="1"/>
  <c r="AE111" i="44" a="1"/>
  <c r="AE111" i="44" s="1"/>
  <c r="AD111" i="44" s="1"/>
  <c r="AC111" i="44" s="1"/>
  <c r="BB110" i="44"/>
  <c r="P128" i="44"/>
  <c r="AB101" i="44"/>
  <c r="AA111" i="44"/>
  <c r="V7" i="44"/>
  <c r="AY7" i="44" s="1"/>
  <c r="P5" i="44"/>
  <c r="R81" i="44"/>
  <c r="W102" i="44"/>
  <c r="AU33" i="44"/>
  <c r="AV109" i="44" s="1"/>
  <c r="U111" i="44"/>
  <c r="R68" i="44"/>
  <c r="S53" i="44"/>
  <c r="Z6" i="44"/>
  <c r="AZ6" i="44" s="1"/>
  <c r="R115" i="44"/>
  <c r="Y122" i="44"/>
  <c r="W54" i="44"/>
  <c r="P75" i="44"/>
  <c r="S18" i="44"/>
  <c r="AB38" i="44"/>
  <c r="S114" i="44"/>
  <c r="P114" i="44"/>
  <c r="V18" i="44"/>
  <c r="AY18" i="44" s="1"/>
  <c r="Q5" i="44"/>
  <c r="BA5" i="44" s="1"/>
  <c r="BB5" i="44" s="1"/>
  <c r="AA5" i="44"/>
  <c r="AB29" i="44"/>
  <c r="AU29" i="44"/>
  <c r="R29" i="44"/>
  <c r="AS128" i="44"/>
  <c r="AF128" i="44" s="1"/>
  <c r="S101" i="44"/>
  <c r="W7" i="44"/>
  <c r="U7" i="44"/>
  <c r="R5" i="44"/>
  <c r="AB81" i="44"/>
  <c r="V45" i="44"/>
  <c r="AY45" i="44" s="1"/>
  <c r="AB102" i="44"/>
  <c r="U102" i="44"/>
  <c r="AB33" i="44"/>
  <c r="Z29" i="44"/>
  <c r="AZ29" i="44" s="1"/>
  <c r="P53" i="44"/>
  <c r="AA6" i="44"/>
  <c r="Q18" i="44"/>
  <c r="BA18" i="44" s="1"/>
  <c r="BB18" i="44" s="1"/>
  <c r="AA81" i="44"/>
  <c r="Y114" i="44"/>
  <c r="R114" i="44"/>
  <c r="AB5" i="44"/>
  <c r="AU5" i="44"/>
  <c r="AV106" i="44" s="1"/>
  <c r="BB97" i="44"/>
  <c r="Q128" i="44"/>
  <c r="BA128" i="44" s="1"/>
  <c r="R101" i="44"/>
  <c r="Y7" i="44"/>
  <c r="AE7" i="44" a="1"/>
  <c r="AE7" i="44" s="1"/>
  <c r="V5" i="44"/>
  <c r="AY5" i="44" s="1"/>
  <c r="Y81" i="44"/>
  <c r="Y45" i="44"/>
  <c r="P102" i="44"/>
  <c r="AE102" i="44" a="1"/>
  <c r="AE102" i="44" s="1"/>
  <c r="AD102" i="44" s="1"/>
  <c r="AC102" i="44" s="1"/>
  <c r="V33" i="44"/>
  <c r="AY33" i="44" s="1"/>
  <c r="BB33" i="44" s="1"/>
  <c r="P83" i="44"/>
  <c r="AB111" i="44"/>
  <c r="P68" i="44"/>
  <c r="AB68" i="44"/>
  <c r="S29" i="44"/>
  <c r="R53" i="44"/>
  <c r="W6" i="44"/>
  <c r="AB54" i="44"/>
  <c r="V54" i="44"/>
  <c r="AY54" i="44" s="1"/>
  <c r="Z75" i="44"/>
  <c r="AZ75" i="44" s="1"/>
  <c r="W18" i="44"/>
  <c r="U38" i="44"/>
  <c r="Z38" i="44"/>
  <c r="AZ38" i="44" s="1"/>
  <c r="Z114" i="44"/>
  <c r="AZ114" i="44" s="1"/>
  <c r="U114" i="44"/>
  <c r="Z125" i="44"/>
  <c r="AZ125" i="44" s="1"/>
  <c r="BB125" i="44" s="1"/>
  <c r="Y5" i="44"/>
  <c r="AD120" i="44"/>
  <c r="AC120" i="44" s="1"/>
  <c r="AE45" i="44" a="1"/>
  <c r="AE45" i="44" s="1"/>
  <c r="AD45" i="44" s="1"/>
  <c r="AC45" i="44" s="1"/>
  <c r="AE75" i="44" a="1"/>
  <c r="AE75" i="44" s="1"/>
  <c r="AD75" i="44" s="1"/>
  <c r="AC75" i="44" s="1"/>
  <c r="AB128" i="44"/>
  <c r="U128" i="44"/>
  <c r="Q101" i="44"/>
  <c r="BA101" i="44" s="1"/>
  <c r="BB101" i="44" s="1"/>
  <c r="AE101" i="44" a="1"/>
  <c r="AE101" i="44" s="1"/>
  <c r="AD101" i="44" s="1"/>
  <c r="AC101" i="44" s="1"/>
  <c r="AB7" i="44"/>
  <c r="AU7" i="44"/>
  <c r="AV129" i="44" s="1"/>
  <c r="Z81" i="44"/>
  <c r="AZ81" i="44" s="1"/>
  <c r="U81" i="44"/>
  <c r="AB45" i="44"/>
  <c r="V102" i="44"/>
  <c r="AY102" i="44" s="1"/>
  <c r="P33" i="44"/>
  <c r="S33" i="44"/>
  <c r="R83" i="44"/>
  <c r="Y111" i="44"/>
  <c r="Q68" i="44"/>
  <c r="BA68" i="44" s="1"/>
  <c r="BB68" i="44" s="1"/>
  <c r="Q29" i="44"/>
  <c r="BA29" i="44" s="1"/>
  <c r="Z53" i="44"/>
  <c r="AZ53" i="44" s="1"/>
  <c r="AB53" i="44"/>
  <c r="S6" i="44"/>
  <c r="R6" i="44"/>
  <c r="Q54" i="44"/>
  <c r="BA54" i="44" s="1"/>
  <c r="BB54" i="44" s="1"/>
  <c r="P54" i="44"/>
  <c r="R75" i="44"/>
  <c r="Q75" i="44"/>
  <c r="BA75" i="44" s="1"/>
  <c r="AU18" i="44"/>
  <c r="AV81" i="44" s="1"/>
  <c r="W38" i="44"/>
  <c r="P38" i="44"/>
  <c r="W114" i="44"/>
  <c r="BB78" i="44"/>
  <c r="Q125" i="44"/>
  <c r="BA125" i="44" s="1"/>
  <c r="AV128" i="44"/>
  <c r="BB47" i="44"/>
  <c r="Z5" i="44"/>
  <c r="AZ5" i="44" s="1"/>
  <c r="AB78" i="44"/>
  <c r="AS78" i="44"/>
  <c r="AF78" i="44" s="1"/>
  <c r="AA78" i="44"/>
  <c r="P78" i="44"/>
  <c r="Y78" i="44"/>
  <c r="V78" i="44"/>
  <c r="AY78" i="44" s="1"/>
  <c r="S78" i="44"/>
  <c r="R78" i="44"/>
  <c r="W78" i="44"/>
  <c r="Q110" i="44"/>
  <c r="BA110" i="44" s="1"/>
  <c r="P110" i="44"/>
  <c r="AV85" i="44"/>
  <c r="D85" i="44" s="1"/>
  <c r="AE81" i="44" a="1"/>
  <c r="AE81" i="44" s="1"/>
  <c r="AD81" i="44" s="1"/>
  <c r="AC81" i="44" s="1"/>
  <c r="AE128" i="44" a="1"/>
  <c r="AE128" i="44" s="1"/>
  <c r="AD128" i="44" s="1"/>
  <c r="AC128" i="44" s="1"/>
  <c r="AS68" i="44"/>
  <c r="AF68" i="44" s="1"/>
  <c r="AD68" i="44" s="1"/>
  <c r="AC68" i="44" s="1"/>
  <c r="BB62" i="44"/>
  <c r="BB89" i="44"/>
  <c r="Z128" i="44"/>
  <c r="AZ128" i="44" s="1"/>
  <c r="Y101" i="44"/>
  <c r="W101" i="44"/>
  <c r="Z7" i="44"/>
  <c r="AZ7" i="44" s="1"/>
  <c r="AA7" i="44"/>
  <c r="V81" i="44"/>
  <c r="AY81" i="44" s="1"/>
  <c r="U45" i="44"/>
  <c r="Z102" i="44"/>
  <c r="AZ102" i="44" s="1"/>
  <c r="W33" i="44"/>
  <c r="Y33" i="44"/>
  <c r="Q83" i="44"/>
  <c r="BA83" i="44" s="1"/>
  <c r="BB83" i="44" s="1"/>
  <c r="S68" i="44"/>
  <c r="U29" i="44"/>
  <c r="P81" i="44"/>
  <c r="AU53" i="44"/>
  <c r="AV2" i="44" s="1"/>
  <c r="U53" i="44"/>
  <c r="V53" i="44"/>
  <c r="AY53" i="44" s="1"/>
  <c r="V6" i="44"/>
  <c r="AY6" i="44" s="1"/>
  <c r="AB6" i="44"/>
  <c r="Z122" i="44"/>
  <c r="AZ122" i="44" s="1"/>
  <c r="BB87" i="44"/>
  <c r="U54" i="44"/>
  <c r="S75" i="44"/>
  <c r="R38" i="44"/>
  <c r="AA38" i="44"/>
  <c r="AB114" i="44"/>
  <c r="AA125" i="44"/>
  <c r="U5" i="44"/>
  <c r="W125" i="44"/>
  <c r="AS125" i="44"/>
  <c r="AF125" i="44" s="1"/>
  <c r="AA117" i="44"/>
  <c r="AE117" i="44" a="1"/>
  <c r="AE117" i="44" s="1"/>
  <c r="AD117" i="44" s="1"/>
  <c r="AC117" i="44" s="1"/>
  <c r="W117" i="44"/>
  <c r="AB117" i="44"/>
  <c r="Z117" i="44"/>
  <c r="AZ117" i="44" s="1"/>
  <c r="R117" i="44"/>
  <c r="U117" i="44"/>
  <c r="Y117" i="44"/>
  <c r="AS76" i="44"/>
  <c r="AF76" i="44" s="1"/>
  <c r="S76" i="44"/>
  <c r="P76" i="44"/>
  <c r="Q76" i="44"/>
  <c r="BA76" i="44" s="1"/>
  <c r="R62" i="44"/>
  <c r="Y62" i="44"/>
  <c r="S62" i="44"/>
  <c r="Q62" i="44"/>
  <c r="BA62" i="44" s="1"/>
  <c r="AS114" i="44"/>
  <c r="AF114" i="44" s="1"/>
  <c r="AD114" i="44" s="1"/>
  <c r="AC114" i="44" s="1"/>
  <c r="AS69" i="44"/>
  <c r="AF69" i="44" s="1"/>
  <c r="AE33" i="44" a="1"/>
  <c r="AE33" i="44" s="1"/>
  <c r="AD33" i="44" s="1"/>
  <c r="AC33" i="44" s="1"/>
  <c r="AE125" i="44" a="1"/>
  <c r="AE125" i="44" s="1"/>
  <c r="AD125" i="44" s="1"/>
  <c r="AC125" i="44" s="1"/>
  <c r="AS115" i="44"/>
  <c r="AF115" i="44" s="1"/>
  <c r="AV17" i="44"/>
  <c r="AV44" i="44"/>
  <c r="V128" i="44"/>
  <c r="AY128" i="44" s="1"/>
  <c r="V101" i="44"/>
  <c r="AY101" i="44" s="1"/>
  <c r="AA101" i="44"/>
  <c r="BB11" i="44"/>
  <c r="R7" i="44"/>
  <c r="W81" i="44"/>
  <c r="Q33" i="44"/>
  <c r="BA33" i="44" s="1"/>
  <c r="U33" i="44"/>
  <c r="AA29" i="44"/>
  <c r="AA53" i="44"/>
  <c r="S38" i="44"/>
  <c r="W5" i="44"/>
  <c r="P125" i="44"/>
  <c r="Y125" i="44"/>
  <c r="AB125" i="44"/>
  <c r="P37" i="44"/>
  <c r="Y37" i="44"/>
  <c r="W37" i="44"/>
  <c r="AS106" i="45"/>
  <c r="AF106" i="45" s="1"/>
  <c r="AA50" i="45"/>
  <c r="U71" i="45"/>
  <c r="S70" i="45"/>
  <c r="Q70" i="45"/>
  <c r="BA70" i="45" s="1"/>
  <c r="P70" i="45"/>
  <c r="R70" i="45"/>
  <c r="AS70" i="45"/>
  <c r="AF70" i="45" s="1"/>
  <c r="AS76" i="45"/>
  <c r="AF76" i="45" s="1"/>
  <c r="AE50" i="45" a="1"/>
  <c r="AE50" i="45" s="1"/>
  <c r="AD50" i="45" s="1"/>
  <c r="AC50" i="45" s="1"/>
  <c r="V50" i="45"/>
  <c r="AY50" i="45" s="1"/>
  <c r="Z71" i="45"/>
  <c r="AZ71" i="45" s="1"/>
  <c r="R71" i="45"/>
  <c r="BB6" i="45"/>
  <c r="W73" i="45"/>
  <c r="U73" i="45"/>
  <c r="S73" i="45"/>
  <c r="AA73" i="45"/>
  <c r="R73" i="45"/>
  <c r="P73" i="45"/>
  <c r="Q73" i="45"/>
  <c r="BA73" i="45" s="1"/>
  <c r="Z73" i="45"/>
  <c r="AZ73" i="45" s="1"/>
  <c r="Y73" i="45"/>
  <c r="AS73" i="45"/>
  <c r="AF73" i="45" s="1"/>
  <c r="V73" i="45"/>
  <c r="AY73" i="45" s="1"/>
  <c r="BB73" i="45" s="1"/>
  <c r="AB73" i="45"/>
  <c r="W64" i="45"/>
  <c r="U64" i="45"/>
  <c r="AB64" i="45"/>
  <c r="AE64" i="45" a="1"/>
  <c r="AE64" i="45" s="1"/>
  <c r="AA64" i="45"/>
  <c r="AU64" i="45"/>
  <c r="AV20" i="45" s="1"/>
  <c r="Z64" i="45"/>
  <c r="AZ64" i="45" s="1"/>
  <c r="Y64" i="45"/>
  <c r="Q64" i="45"/>
  <c r="BA64" i="45" s="1"/>
  <c r="BB64" i="45" s="1"/>
  <c r="S121" i="45"/>
  <c r="V121" i="45"/>
  <c r="AY121" i="45" s="1"/>
  <c r="Y121" i="45"/>
  <c r="AA121" i="45"/>
  <c r="AA71" i="45"/>
  <c r="AS71" i="45"/>
  <c r="AF71" i="45" s="1"/>
  <c r="W104" i="45"/>
  <c r="V104" i="45"/>
  <c r="AY104" i="45" s="1"/>
  <c r="BB104" i="45" s="1"/>
  <c r="S104" i="45"/>
  <c r="P25" i="45"/>
  <c r="AU25" i="45"/>
  <c r="AV49" i="45" s="1"/>
  <c r="S25" i="45"/>
  <c r="R25" i="45"/>
  <c r="W25" i="45"/>
  <c r="Q25" i="45"/>
  <c r="BA25" i="45" s="1"/>
  <c r="Z25" i="45"/>
  <c r="AZ25" i="45" s="1"/>
  <c r="BB25" i="45" s="1"/>
  <c r="BB3" i="45"/>
  <c r="Y50" i="45"/>
  <c r="Q71" i="45"/>
  <c r="BA71" i="45" s="1"/>
  <c r="P71" i="45"/>
  <c r="R94" i="45"/>
  <c r="Y94" i="45"/>
  <c r="Q94" i="45"/>
  <c r="BA94" i="45" s="1"/>
  <c r="BB94" i="45" s="1"/>
  <c r="P94" i="45"/>
  <c r="AA94" i="45"/>
  <c r="U94" i="45"/>
  <c r="AB94" i="45"/>
  <c r="Z126" i="45"/>
  <c r="AZ126" i="45" s="1"/>
  <c r="Q126" i="45"/>
  <c r="BA126" i="45" s="1"/>
  <c r="BB126" i="45" s="1"/>
  <c r="R126" i="45"/>
  <c r="P126" i="45"/>
  <c r="Y126" i="45"/>
  <c r="W126" i="45"/>
  <c r="S126" i="45"/>
  <c r="AE126" i="45" a="1"/>
  <c r="AE126" i="45" s="1"/>
  <c r="AD126" i="45" s="1"/>
  <c r="AC126" i="45" s="1"/>
  <c r="V126" i="45"/>
  <c r="AY126" i="45" s="1"/>
  <c r="U126" i="45"/>
  <c r="AA126" i="45"/>
  <c r="AB41" i="45"/>
  <c r="U41" i="45"/>
  <c r="S41" i="45"/>
  <c r="P81" i="45"/>
  <c r="Q81" i="45"/>
  <c r="BA81" i="45" s="1"/>
  <c r="BB81" i="45" s="1"/>
  <c r="Y81" i="45"/>
  <c r="Z81" i="45"/>
  <c r="AZ81" i="45" s="1"/>
  <c r="U81" i="45"/>
  <c r="W81" i="45"/>
  <c r="AB81" i="45"/>
  <c r="AA81" i="45"/>
  <c r="R81" i="45"/>
  <c r="V81" i="45"/>
  <c r="AY81" i="45" s="1"/>
  <c r="S81" i="45"/>
  <c r="AE81" i="45" a="1"/>
  <c r="AE81" i="45" s="1"/>
  <c r="BB66" i="45"/>
  <c r="W50" i="45"/>
  <c r="W71" i="45"/>
  <c r="AB71" i="45"/>
  <c r="W128" i="45"/>
  <c r="Y128" i="45"/>
  <c r="R128" i="45"/>
  <c r="AS81" i="45"/>
  <c r="AF81" i="45" s="1"/>
  <c r="AD81" i="45" s="1"/>
  <c r="AC81" i="45" s="1"/>
  <c r="Z50" i="45"/>
  <c r="AZ50" i="45" s="1"/>
  <c r="AB50" i="45"/>
  <c r="V71" i="45"/>
  <c r="AY71" i="45" s="1"/>
  <c r="BB121" i="45"/>
  <c r="U65" i="45"/>
  <c r="Y65" i="45"/>
  <c r="V65" i="45"/>
  <c r="AY65" i="45" s="1"/>
  <c r="Z65" i="45"/>
  <c r="AZ65" i="45" s="1"/>
  <c r="W65" i="45"/>
  <c r="AE65" i="45" a="1"/>
  <c r="AE65" i="45" s="1"/>
  <c r="AB65" i="45"/>
  <c r="P65" i="45"/>
  <c r="R65" i="45"/>
  <c r="S65" i="45"/>
  <c r="Q65" i="45"/>
  <c r="BA65" i="45" s="1"/>
  <c r="BB65" i="45" s="1"/>
  <c r="AA65" i="45"/>
  <c r="Z30" i="45"/>
  <c r="AZ30" i="45" s="1"/>
  <c r="R30" i="45"/>
  <c r="Y30" i="45"/>
  <c r="AU30" i="45"/>
  <c r="U30" i="45"/>
  <c r="V30" i="45"/>
  <c r="AY30" i="45" s="1"/>
  <c r="AE30" i="45" a="1"/>
  <c r="AE30" i="45" s="1"/>
  <c r="S30" i="45"/>
  <c r="P30" i="45"/>
  <c r="W30" i="45"/>
  <c r="AE71" i="45" a="1"/>
  <c r="AE71" i="45" s="1"/>
  <c r="AD71" i="45" s="1"/>
  <c r="AC71" i="45" s="1"/>
  <c r="AS110" i="45"/>
  <c r="AF110" i="45" s="1"/>
  <c r="Q49" i="45"/>
  <c r="BA49" i="45" s="1"/>
  <c r="BB49" i="45" s="1"/>
  <c r="Z49" i="45"/>
  <c r="AZ49" i="45" s="1"/>
  <c r="V49" i="45"/>
  <c r="AY49" i="45" s="1"/>
  <c r="W49" i="45"/>
  <c r="U24" i="45"/>
  <c r="S24" i="45"/>
  <c r="AB24" i="45"/>
  <c r="W24" i="45"/>
  <c r="Z24" i="45"/>
  <c r="AZ24" i="45" s="1"/>
  <c r="AA24" i="45"/>
  <c r="R24" i="45"/>
  <c r="P24" i="45"/>
  <c r="Q24" i="45"/>
  <c r="BA24" i="45" s="1"/>
  <c r="Y24" i="45"/>
  <c r="AU24" i="45"/>
  <c r="V24" i="45"/>
  <c r="AY24" i="45" s="1"/>
  <c r="BB24" i="45" s="1"/>
  <c r="W74" i="45"/>
  <c r="Y74" i="45"/>
  <c r="AE74" i="45" a="1"/>
  <c r="AE74" i="45" s="1"/>
  <c r="AD74" i="45" s="1"/>
  <c r="AC74" i="45" s="1"/>
  <c r="V74" i="45"/>
  <c r="AY74" i="45" s="1"/>
  <c r="AB74" i="45"/>
  <c r="U74" i="45"/>
  <c r="Q74" i="45"/>
  <c r="BA74" i="45" s="1"/>
  <c r="BB74" i="45" s="1"/>
  <c r="Z74" i="45"/>
  <c r="AZ74" i="45" s="1"/>
  <c r="S74" i="45"/>
  <c r="P74" i="45"/>
  <c r="R74" i="45"/>
  <c r="AA74" i="45"/>
  <c r="V2" i="45"/>
  <c r="AY2" i="45" s="1"/>
  <c r="BB2" i="45" s="1"/>
  <c r="U2" i="45"/>
  <c r="Z2" i="45"/>
  <c r="AZ2" i="45" s="1"/>
  <c r="P2" i="45"/>
  <c r="AI28" i="46" a="1"/>
  <c r="AI28" i="46" s="1"/>
  <c r="AJ28" i="46" s="1"/>
  <c r="AL28" i="46" s="1"/>
  <c r="AE91" i="47" a="1"/>
  <c r="AE91" i="47" s="1"/>
  <c r="AD91" i="47" s="1"/>
  <c r="AC91" i="47" s="1"/>
  <c r="AB91" i="47"/>
  <c r="P91" i="47"/>
  <c r="Y91" i="47"/>
  <c r="Z91" i="47"/>
  <c r="AZ91" i="47" s="1"/>
  <c r="AA91" i="47"/>
  <c r="U91" i="47"/>
  <c r="W91" i="47"/>
  <c r="S91" i="47"/>
  <c r="R70" i="47"/>
  <c r="Q94" i="47"/>
  <c r="BA94" i="47" s="1"/>
  <c r="BB94" i="47" s="1"/>
  <c r="Q105" i="47"/>
  <c r="BA105" i="47" s="1"/>
  <c r="U6" i="47"/>
  <c r="AB67" i="47"/>
  <c r="U8" i="47"/>
  <c r="AA69" i="47"/>
  <c r="AS69" i="47"/>
  <c r="AF69" i="47" s="1"/>
  <c r="W84" i="47"/>
  <c r="BB72" i="47"/>
  <c r="U30" i="47"/>
  <c r="AA30" i="47"/>
  <c r="W30" i="47"/>
  <c r="AU30" i="47"/>
  <c r="AV12" i="47" s="1"/>
  <c r="AE30" i="47" a="1"/>
  <c r="AE30" i="47" s="1"/>
  <c r="Z30" i="47"/>
  <c r="AZ30" i="47" s="1"/>
  <c r="Y30" i="47"/>
  <c r="AB30" i="47"/>
  <c r="AS94" i="47"/>
  <c r="AF94" i="47" s="1"/>
  <c r="AE6" i="47" a="1"/>
  <c r="AE6" i="47" s="1"/>
  <c r="AD6" i="47" s="1"/>
  <c r="AC6" i="47" s="1"/>
  <c r="AB105" i="47"/>
  <c r="Y70" i="47"/>
  <c r="V105" i="47"/>
  <c r="AY105" i="47" s="1"/>
  <c r="V94" i="47"/>
  <c r="AY94" i="47" s="1"/>
  <c r="AA105" i="47"/>
  <c r="Y6" i="47"/>
  <c r="S6" i="47"/>
  <c r="AS67" i="47"/>
  <c r="AF67" i="47" s="1"/>
  <c r="V8" i="47"/>
  <c r="AY8" i="47" s="1"/>
  <c r="BB8" i="47" s="1"/>
  <c r="Y69" i="47"/>
  <c r="S69" i="47"/>
  <c r="U54" i="47"/>
  <c r="P54" i="47"/>
  <c r="AD93" i="47"/>
  <c r="AC93" i="47" s="1"/>
  <c r="AE8" i="47" a="1"/>
  <c r="AE8" i="47" s="1"/>
  <c r="AD8" i="47" s="1"/>
  <c r="AC8" i="47" s="1"/>
  <c r="AD95" i="47"/>
  <c r="AC95" i="47" s="1"/>
  <c r="W70" i="47"/>
  <c r="Z67" i="47"/>
  <c r="AZ67" i="47" s="1"/>
  <c r="AA84" i="47"/>
  <c r="Z84" i="47"/>
  <c r="AZ84" i="47" s="1"/>
  <c r="Q6" i="47"/>
  <c r="BA6" i="47" s="1"/>
  <c r="S67" i="47"/>
  <c r="Y8" i="47"/>
  <c r="AA8" i="47"/>
  <c r="Q69" i="47"/>
  <c r="BA69" i="47" s="1"/>
  <c r="Q15" i="47"/>
  <c r="BA15" i="47" s="1"/>
  <c r="BB15" i="47" s="1"/>
  <c r="Z15" i="47"/>
  <c r="AZ15" i="47" s="1"/>
  <c r="P15" i="47"/>
  <c r="U15" i="47"/>
  <c r="Y15" i="47"/>
  <c r="AE15" i="47" a="1"/>
  <c r="AE15" i="47" s="1"/>
  <c r="W15" i="47"/>
  <c r="AU15" i="47"/>
  <c r="AV56" i="47" s="1"/>
  <c r="V15" i="47"/>
  <c r="AY15" i="47" s="1"/>
  <c r="R15" i="47"/>
  <c r="AB15" i="47"/>
  <c r="S15" i="47"/>
  <c r="AA15" i="47"/>
  <c r="AE67" i="47" a="1"/>
  <c r="AE67" i="47" s="1"/>
  <c r="AD67" i="47" s="1"/>
  <c r="AC67" i="47" s="1"/>
  <c r="AE69" i="47" a="1"/>
  <c r="AE69" i="47" s="1"/>
  <c r="AD69" i="47" s="1"/>
  <c r="AC69" i="47" s="1"/>
  <c r="P84" i="47"/>
  <c r="Z70" i="47"/>
  <c r="AZ70" i="47" s="1"/>
  <c r="AA6" i="47"/>
  <c r="V67" i="47"/>
  <c r="AY67" i="47" s="1"/>
  <c r="R8" i="47"/>
  <c r="Z8" i="47"/>
  <c r="AZ8" i="47" s="1"/>
  <c r="V69" i="47"/>
  <c r="AY69" i="47" s="1"/>
  <c r="AV98" i="47"/>
  <c r="Q38" i="47"/>
  <c r="BA38" i="47" s="1"/>
  <c r="AU38" i="47"/>
  <c r="AA38" i="47"/>
  <c r="Z46" i="47"/>
  <c r="AZ46" i="47" s="1"/>
  <c r="R46" i="47"/>
  <c r="W46" i="47"/>
  <c r="V46" i="47"/>
  <c r="AY46" i="47" s="1"/>
  <c r="AU46" i="47"/>
  <c r="S46" i="47"/>
  <c r="Y46" i="47"/>
  <c r="Q46" i="47"/>
  <c r="BA46" i="47" s="1"/>
  <c r="BB46" i="47" s="1"/>
  <c r="U46" i="47"/>
  <c r="AE46" i="47" a="1"/>
  <c r="AE46" i="47" s="1"/>
  <c r="AA46" i="47"/>
  <c r="P46" i="47"/>
  <c r="AB46" i="47"/>
  <c r="U47" i="47"/>
  <c r="AA47" i="47"/>
  <c r="Y47" i="47"/>
  <c r="Z47" i="47"/>
  <c r="AZ47" i="47" s="1"/>
  <c r="AA80" i="47"/>
  <c r="AE80" i="47" a="1"/>
  <c r="AE80" i="47" s="1"/>
  <c r="AD80" i="47" s="1"/>
  <c r="AC80" i="47" s="1"/>
  <c r="S80" i="47"/>
  <c r="Q80" i="47"/>
  <c r="BA80" i="47" s="1"/>
  <c r="BB80" i="47" s="1"/>
  <c r="AE84" i="47" a="1"/>
  <c r="AE84" i="47" s="1"/>
  <c r="AD84" i="47" s="1"/>
  <c r="AC84" i="47" s="1"/>
  <c r="AE105" i="47" a="1"/>
  <c r="AE105" i="47" s="1"/>
  <c r="AD105" i="47" s="1"/>
  <c r="AC105" i="47" s="1"/>
  <c r="P70" i="47"/>
  <c r="Y105" i="47"/>
  <c r="W67" i="47"/>
  <c r="Q84" i="47"/>
  <c r="BA84" i="47" s="1"/>
  <c r="R6" i="47"/>
  <c r="P67" i="47"/>
  <c r="Y67" i="47"/>
  <c r="AB8" i="47"/>
  <c r="AU8" i="47"/>
  <c r="AV73" i="47" s="1"/>
  <c r="A73" i="47" s="1"/>
  <c r="Z69" i="47"/>
  <c r="AZ69" i="47" s="1"/>
  <c r="R91" i="47"/>
  <c r="AB122" i="47"/>
  <c r="AA122" i="47"/>
  <c r="AE122" i="47" a="1"/>
  <c r="AE122" i="47" s="1"/>
  <c r="AD122" i="47" s="1"/>
  <c r="AC122" i="47" s="1"/>
  <c r="Q122" i="47"/>
  <c r="BA122" i="47" s="1"/>
  <c r="BB122" i="47" s="1"/>
  <c r="Z122" i="47"/>
  <c r="AZ122" i="47" s="1"/>
  <c r="W122" i="47"/>
  <c r="U122" i="47"/>
  <c r="Y122" i="47"/>
  <c r="Z82" i="47"/>
  <c r="AZ82" i="47" s="1"/>
  <c r="U82" i="47"/>
  <c r="AB82" i="47"/>
  <c r="R82" i="47"/>
  <c r="W82" i="47"/>
  <c r="AS82" i="47"/>
  <c r="AF82" i="47" s="1"/>
  <c r="S82" i="47"/>
  <c r="AA82" i="47"/>
  <c r="Y82" i="47"/>
  <c r="V82" i="47"/>
  <c r="AY82" i="47" s="1"/>
  <c r="BB82" i="47" s="1"/>
  <c r="P82" i="47"/>
  <c r="Q82" i="47"/>
  <c r="BA82" i="47" s="1"/>
  <c r="AS78" i="47"/>
  <c r="AF78" i="47" s="1"/>
  <c r="Q70" i="47"/>
  <c r="BA70" i="47" s="1"/>
  <c r="P94" i="47"/>
  <c r="AS70" i="47"/>
  <c r="AF70" i="47" s="1"/>
  <c r="U70" i="47"/>
  <c r="BB93" i="47"/>
  <c r="W69" i="47"/>
  <c r="W14" i="47"/>
  <c r="Z14" i="47"/>
  <c r="AZ14" i="47" s="1"/>
  <c r="U14" i="47"/>
  <c r="AU14" i="47"/>
  <c r="AV34" i="47" s="1"/>
  <c r="AB14" i="47"/>
  <c r="AA14" i="47"/>
  <c r="Y14" i="47"/>
  <c r="AE14" i="47" a="1"/>
  <c r="AE14" i="47" s="1"/>
  <c r="AE75" i="47" a="1"/>
  <c r="AE75" i="47" s="1"/>
  <c r="AD75" i="47" s="1"/>
  <c r="AC75" i="47" s="1"/>
  <c r="Q75" i="47"/>
  <c r="BA75" i="47" s="1"/>
  <c r="BB75" i="47" s="1"/>
  <c r="AB75" i="47"/>
  <c r="W115" i="47"/>
  <c r="Q115" i="47"/>
  <c r="BA115" i="47" s="1"/>
  <c r="P19" i="48"/>
  <c r="R19" i="48"/>
  <c r="AE19" i="48" a="1"/>
  <c r="AE19" i="48" s="1"/>
  <c r="AA19" i="48"/>
  <c r="V19" i="48"/>
  <c r="AY19" i="48" s="1"/>
  <c r="AU19" i="48"/>
  <c r="AV127" i="48" s="1"/>
  <c r="D127" i="48" s="1"/>
  <c r="U19" i="48"/>
  <c r="AE111" i="48" a="1"/>
  <c r="AE111" i="48" s="1"/>
  <c r="AD111" i="48" s="1"/>
  <c r="AC111" i="48" s="1"/>
  <c r="AE65" i="48" a="1"/>
  <c r="AE65" i="48" s="1"/>
  <c r="AD65" i="48" s="1"/>
  <c r="AC65" i="48" s="1"/>
  <c r="Y47" i="48"/>
  <c r="AB49" i="48"/>
  <c r="U81" i="48"/>
  <c r="AB102" i="48"/>
  <c r="Q19" i="48"/>
  <c r="BA19" i="48" s="1"/>
  <c r="BB19" i="48" s="1"/>
  <c r="R65" i="48"/>
  <c r="AB44" i="48"/>
  <c r="AB111" i="48"/>
  <c r="AA57" i="48"/>
  <c r="Z65" i="48"/>
  <c r="AZ65" i="48" s="1"/>
  <c r="P43" i="48"/>
  <c r="S43" i="48"/>
  <c r="R43" i="48"/>
  <c r="AU43" i="48"/>
  <c r="Q43" i="48"/>
  <c r="BA43" i="48" s="1"/>
  <c r="W19" i="48"/>
  <c r="W57" i="48"/>
  <c r="Q57" i="48"/>
  <c r="BA57" i="48" s="1"/>
  <c r="BB57" i="48" s="1"/>
  <c r="W36" i="48"/>
  <c r="Y19" i="48"/>
  <c r="AA81" i="48"/>
  <c r="Q65" i="48"/>
  <c r="BA65" i="48" s="1"/>
  <c r="R103" i="48"/>
  <c r="AA44" i="48"/>
  <c r="R57" i="48"/>
  <c r="AE57" i="48" a="1"/>
  <c r="AE57" i="48" s="1"/>
  <c r="Y12" i="48"/>
  <c r="Z12" i="48"/>
  <c r="AZ12" i="48" s="1"/>
  <c r="BB12" i="48" s="1"/>
  <c r="R12" i="48"/>
  <c r="AA12" i="48"/>
  <c r="Y3" i="48"/>
  <c r="W3" i="48"/>
  <c r="AA3" i="48"/>
  <c r="AU3" i="48"/>
  <c r="R3" i="48"/>
  <c r="AE3" i="48" a="1"/>
  <c r="AE3" i="48" s="1"/>
  <c r="U3" i="48"/>
  <c r="Z3" i="48"/>
  <c r="AZ3" i="48" s="1"/>
  <c r="AS123" i="48"/>
  <c r="AF123" i="48" s="1"/>
  <c r="S123" i="48"/>
  <c r="P123" i="48"/>
  <c r="R123" i="48"/>
  <c r="Q123" i="48"/>
  <c r="BA123" i="48" s="1"/>
  <c r="AS82" i="48"/>
  <c r="AF82" i="48" s="1"/>
  <c r="AA49" i="48"/>
  <c r="R36" i="48"/>
  <c r="S19" i="48"/>
  <c r="V81" i="48"/>
  <c r="AY81" i="48" s="1"/>
  <c r="BB81" i="48" s="1"/>
  <c r="U65" i="48"/>
  <c r="P81" i="48"/>
  <c r="AU57" i="48"/>
  <c r="AV125" i="48" s="1"/>
  <c r="AS103" i="48"/>
  <c r="AF103" i="48" s="1"/>
  <c r="P36" i="48"/>
  <c r="Z19" i="48"/>
  <c r="AZ19" i="48" s="1"/>
  <c r="AA65" i="48"/>
  <c r="P65" i="48"/>
  <c r="AS81" i="48"/>
  <c r="AF81" i="48" s="1"/>
  <c r="U57" i="48"/>
  <c r="P106" i="48"/>
  <c r="Y106" i="48"/>
  <c r="V106" i="48"/>
  <c r="AY106" i="48" s="1"/>
  <c r="BB106" i="48" s="1"/>
  <c r="AA106" i="48"/>
  <c r="Z106" i="48"/>
  <c r="AZ106" i="48" s="1"/>
  <c r="AB106" i="48"/>
  <c r="U106" i="48"/>
  <c r="R106" i="48"/>
  <c r="AS106" i="48"/>
  <c r="AF106" i="48" s="1"/>
  <c r="Q106" i="48"/>
  <c r="BA106" i="48" s="1"/>
  <c r="AS67" i="48"/>
  <c r="AF67" i="48" s="1"/>
  <c r="AE81" i="48" a="1"/>
  <c r="AE81" i="48" s="1"/>
  <c r="AD81" i="48" s="1"/>
  <c r="AC81" i="48" s="1"/>
  <c r="Y36" i="48"/>
  <c r="AB19" i="48"/>
  <c r="AB65" i="48"/>
  <c r="Q81" i="48"/>
  <c r="BA81" i="48" s="1"/>
  <c r="S57" i="48"/>
  <c r="Z2" i="48"/>
  <c r="AZ2" i="48" s="1"/>
  <c r="AA2" i="48"/>
  <c r="AB2" i="48"/>
  <c r="R2" i="48"/>
  <c r="AU42" i="48"/>
  <c r="S42" i="48"/>
  <c r="R42" i="48"/>
  <c r="Q10" i="48"/>
  <c r="BA10" i="48" s="1"/>
  <c r="AU10" i="48"/>
  <c r="BB27" i="48"/>
  <c r="W81" i="48"/>
  <c r="V65" i="48"/>
  <c r="AY65" i="48" s="1"/>
  <c r="Z77" i="48"/>
  <c r="AZ77" i="48" s="1"/>
  <c r="R81" i="48"/>
  <c r="Y57" i="48"/>
  <c r="P57" i="48"/>
  <c r="AU27" i="48"/>
  <c r="AV6" i="48" s="1"/>
  <c r="Q27" i="48"/>
  <c r="BA27" i="48" s="1"/>
  <c r="S27" i="48"/>
  <c r="R27" i="48"/>
  <c r="V27" i="48"/>
  <c r="AY27" i="48" s="1"/>
  <c r="R26" i="48"/>
  <c r="AU26" i="48"/>
  <c r="AV39" i="48" s="1"/>
  <c r="V26" i="48"/>
  <c r="AY26" i="48" s="1"/>
  <c r="BB26" i="48" s="1"/>
  <c r="Q26" i="48"/>
  <c r="BA26" i="48" s="1"/>
  <c r="AB26" i="48"/>
  <c r="W26" i="48"/>
  <c r="P26" i="48"/>
  <c r="Y26" i="48"/>
  <c r="S26" i="48"/>
  <c r="U26" i="48"/>
  <c r="AA26" i="48"/>
  <c r="BB23" i="50"/>
  <c r="S25" i="50"/>
  <c r="V2" i="50"/>
  <c r="AY2" i="50" s="1"/>
  <c r="R21" i="50"/>
  <c r="V58" i="50"/>
  <c r="AY58" i="50" s="1"/>
  <c r="BB58" i="50" s="1"/>
  <c r="Z20" i="50"/>
  <c r="AZ20" i="50" s="1"/>
  <c r="AU20" i="50"/>
  <c r="AU25" i="50"/>
  <c r="S34" i="50"/>
  <c r="W34" i="50"/>
  <c r="Q107" i="50"/>
  <c r="BA107" i="50" s="1"/>
  <c r="Y107" i="50"/>
  <c r="P107" i="50"/>
  <c r="S107" i="50"/>
  <c r="AS107" i="50"/>
  <c r="AF107" i="50" s="1"/>
  <c r="R107" i="50"/>
  <c r="Z98" i="50"/>
  <c r="AZ98" i="50" s="1"/>
  <c r="P98" i="50"/>
  <c r="U92" i="50"/>
  <c r="S92" i="50"/>
  <c r="Q92" i="50"/>
  <c r="BA92" i="50" s="1"/>
  <c r="V92" i="50"/>
  <c r="AY92" i="50" s="1"/>
  <c r="BB92" i="50" s="1"/>
  <c r="R92" i="50"/>
  <c r="P92" i="50"/>
  <c r="AS92" i="50"/>
  <c r="AF92" i="50" s="1"/>
  <c r="Z92" i="50"/>
  <c r="AZ92" i="50" s="1"/>
  <c r="AA92" i="50"/>
  <c r="Y92" i="50"/>
  <c r="Y77" i="50"/>
  <c r="Q77" i="50"/>
  <c r="BA77" i="50" s="1"/>
  <c r="AS77" i="50"/>
  <c r="AF77" i="50" s="1"/>
  <c r="S77" i="50"/>
  <c r="AB77" i="50"/>
  <c r="V77" i="50"/>
  <c r="AY77" i="50" s="1"/>
  <c r="BB77" i="50" s="1"/>
  <c r="P77" i="50"/>
  <c r="W77" i="50"/>
  <c r="Z77" i="50"/>
  <c r="AZ77" i="50" s="1"/>
  <c r="U77" i="50"/>
  <c r="AA77" i="50"/>
  <c r="R77" i="50"/>
  <c r="Z4" i="50"/>
  <c r="AZ4" i="50" s="1"/>
  <c r="AA4" i="50"/>
  <c r="AE4" i="50" a="1"/>
  <c r="AE4" i="50" s="1"/>
  <c r="AB4" i="50"/>
  <c r="Y4" i="50"/>
  <c r="W4" i="50"/>
  <c r="AU4" i="50"/>
  <c r="AV46" i="50" s="1"/>
  <c r="U4" i="50"/>
  <c r="U21" i="50"/>
  <c r="AA21" i="50"/>
  <c r="AU21" i="50"/>
  <c r="AV34" i="50" s="1"/>
  <c r="Z21" i="50"/>
  <c r="AZ21" i="50" s="1"/>
  <c r="Y21" i="50"/>
  <c r="AE21" i="50" a="1"/>
  <c r="AE21" i="50" s="1"/>
  <c r="W21" i="50"/>
  <c r="AB21" i="50"/>
  <c r="AE2" i="50" a="1"/>
  <c r="AE2" i="50" s="1"/>
  <c r="U2" i="50"/>
  <c r="AB2" i="50"/>
  <c r="AA2" i="50"/>
  <c r="AU2" i="50"/>
  <c r="AV73" i="50" s="1"/>
  <c r="Z2" i="50"/>
  <c r="AZ2" i="50" s="1"/>
  <c r="W2" i="50"/>
  <c r="Y2" i="50"/>
  <c r="Y25" i="50"/>
  <c r="BB8" i="50"/>
  <c r="V21" i="50"/>
  <c r="AY21" i="50" s="1"/>
  <c r="BB47" i="50"/>
  <c r="S4" i="50"/>
  <c r="Q58" i="50"/>
  <c r="BA58" i="50" s="1"/>
  <c r="P58" i="50"/>
  <c r="Y58" i="50"/>
  <c r="S58" i="50"/>
  <c r="AU58" i="50"/>
  <c r="R58" i="50"/>
  <c r="AE25" i="50" a="1"/>
  <c r="AE25" i="50" s="1"/>
  <c r="U114" i="50"/>
  <c r="Z114" i="50"/>
  <c r="AZ114" i="50" s="1"/>
  <c r="AE114" i="50" a="1"/>
  <c r="AE114" i="50" s="1"/>
  <c r="AD114" i="50" s="1"/>
  <c r="AC114" i="50" s="1"/>
  <c r="AA114" i="50"/>
  <c r="W114" i="50"/>
  <c r="AB114" i="50"/>
  <c r="Y114" i="50"/>
  <c r="AB52" i="50"/>
  <c r="AU52" i="50"/>
  <c r="AV42" i="50" s="1"/>
  <c r="AE52" i="50" a="1"/>
  <c r="AE52" i="50" s="1"/>
  <c r="Q52" i="50"/>
  <c r="BA52" i="50" s="1"/>
  <c r="BB52" i="50" s="1"/>
  <c r="AA52" i="50"/>
  <c r="S52" i="50"/>
  <c r="Y73" i="50"/>
  <c r="W73" i="50"/>
  <c r="P73" i="50"/>
  <c r="V73" i="50"/>
  <c r="AY73" i="50" s="1"/>
  <c r="Z73" i="50"/>
  <c r="AZ73" i="50" s="1"/>
  <c r="AA73" i="50"/>
  <c r="S73" i="50"/>
  <c r="AB73" i="50"/>
  <c r="Q73" i="50"/>
  <c r="BA73" i="50" s="1"/>
  <c r="BB73" i="50" s="1"/>
  <c r="U73" i="50"/>
  <c r="AE73" i="50" a="1"/>
  <c r="AE73" i="50" s="1"/>
  <c r="AD73" i="50" s="1"/>
  <c r="AC73" i="50" s="1"/>
  <c r="Q35" i="50"/>
  <c r="BA35" i="50" s="1"/>
  <c r="BB35" i="50" s="1"/>
  <c r="P35" i="50"/>
  <c r="AA35" i="50"/>
  <c r="AA25" i="50"/>
  <c r="Z25" i="50"/>
  <c r="AZ25" i="50" s="1"/>
  <c r="BB9" i="50"/>
  <c r="S2" i="50"/>
  <c r="AS91" i="50"/>
  <c r="AF91" i="50" s="1"/>
  <c r="V91" i="50"/>
  <c r="AY91" i="50" s="1"/>
  <c r="BB91" i="50" s="1"/>
  <c r="W91" i="50"/>
  <c r="AA91" i="50"/>
  <c r="U91" i="50"/>
  <c r="P2" i="50"/>
  <c r="R4" i="50"/>
  <c r="P11" i="50"/>
  <c r="AU11" i="50"/>
  <c r="R11" i="50"/>
  <c r="W11" i="50"/>
  <c r="S11" i="50"/>
  <c r="V11" i="50"/>
  <c r="AY11" i="50" s="1"/>
  <c r="BB11" i="50" s="1"/>
  <c r="U11" i="50"/>
  <c r="Q11" i="50"/>
  <c r="BA11" i="50" s="1"/>
  <c r="Q74" i="50"/>
  <c r="BA74" i="50" s="1"/>
  <c r="AB74" i="50"/>
  <c r="S65" i="51"/>
  <c r="Q65" i="51"/>
  <c r="BA65" i="51" s="1"/>
  <c r="BB65" i="51" s="1"/>
  <c r="Z65" i="51"/>
  <c r="AZ65" i="51" s="1"/>
  <c r="U96" i="51"/>
  <c r="Z33" i="51"/>
  <c r="AZ33" i="51" s="1"/>
  <c r="AS77" i="51"/>
  <c r="AF77" i="51" s="1"/>
  <c r="AS80" i="51"/>
  <c r="AF80" i="51" s="1"/>
  <c r="W96" i="51"/>
  <c r="R96" i="51"/>
  <c r="AE96" i="51" a="1"/>
  <c r="AE96" i="51" s="1"/>
  <c r="Y33" i="51"/>
  <c r="AB65" i="51"/>
  <c r="AV127" i="51"/>
  <c r="A127" i="51" s="1"/>
  <c r="P97" i="51"/>
  <c r="Y97" i="51"/>
  <c r="R97" i="51"/>
  <c r="AA97" i="51"/>
  <c r="U97" i="51"/>
  <c r="AB97" i="51"/>
  <c r="Z53" i="51"/>
  <c r="AZ53" i="51" s="1"/>
  <c r="AU53" i="51"/>
  <c r="AV102" i="51" s="1"/>
  <c r="V53" i="51"/>
  <c r="AY53" i="51" s="1"/>
  <c r="BB53" i="51" s="1"/>
  <c r="Q53" i="51"/>
  <c r="BA53" i="51" s="1"/>
  <c r="P53" i="51"/>
  <c r="AA53" i="51"/>
  <c r="AA33" i="51"/>
  <c r="AB33" i="51"/>
  <c r="P65" i="51"/>
  <c r="BB8" i="51"/>
  <c r="R33" i="51"/>
  <c r="P93" i="51"/>
  <c r="Q93" i="51"/>
  <c r="BA93" i="51" s="1"/>
  <c r="BB93" i="51" s="1"/>
  <c r="Y93" i="51"/>
  <c r="W93" i="51"/>
  <c r="Z93" i="51"/>
  <c r="AZ93" i="51" s="1"/>
  <c r="R93" i="51"/>
  <c r="AA93" i="51"/>
  <c r="U93" i="51"/>
  <c r="AE93" i="51" a="1"/>
  <c r="AE93" i="51" s="1"/>
  <c r="AB93" i="51"/>
  <c r="AE88" i="51" a="1"/>
  <c r="AE88" i="51" s="1"/>
  <c r="AD88" i="51" s="1"/>
  <c r="AC88" i="51" s="1"/>
  <c r="AS123" i="51"/>
  <c r="AF123" i="51" s="1"/>
  <c r="AV129" i="51"/>
  <c r="D129" i="51" s="1"/>
  <c r="V88" i="51"/>
  <c r="AY88" i="51" s="1"/>
  <c r="AU33" i="51"/>
  <c r="AA65" i="51"/>
  <c r="V65" i="51"/>
  <c r="AY65" i="51" s="1"/>
  <c r="V93" i="51"/>
  <c r="AY93" i="51" s="1"/>
  <c r="Q49" i="51"/>
  <c r="BA49" i="51" s="1"/>
  <c r="BB49" i="51" s="1"/>
  <c r="U49" i="51"/>
  <c r="AE49" i="51" a="1"/>
  <c r="AE49" i="51" s="1"/>
  <c r="Z49" i="51"/>
  <c r="AZ49" i="51" s="1"/>
  <c r="P49" i="51"/>
  <c r="AU49" i="51"/>
  <c r="R49" i="51"/>
  <c r="S49" i="51"/>
  <c r="Y49" i="51"/>
  <c r="AB49" i="51"/>
  <c r="W49" i="51"/>
  <c r="AA49" i="51"/>
  <c r="V49" i="51"/>
  <c r="AY49" i="51" s="1"/>
  <c r="AB122" i="51"/>
  <c r="P122" i="51"/>
  <c r="Y122" i="51"/>
  <c r="R122" i="51"/>
  <c r="S122" i="51"/>
  <c r="AA122" i="51"/>
  <c r="W122" i="51"/>
  <c r="Q122" i="51"/>
  <c r="BA122" i="51" s="1"/>
  <c r="BB122" i="51" s="1"/>
  <c r="V122" i="51"/>
  <c r="AY122" i="51" s="1"/>
  <c r="Z122" i="51"/>
  <c r="AZ122" i="51" s="1"/>
  <c r="U122" i="51"/>
  <c r="AE122" i="51" a="1"/>
  <c r="AE122" i="51" s="1"/>
  <c r="AS96" i="51"/>
  <c r="AF96" i="51" s="1"/>
  <c r="U88" i="51"/>
  <c r="AA96" i="51"/>
  <c r="U33" i="51"/>
  <c r="W65" i="51"/>
  <c r="S93" i="51"/>
  <c r="W33" i="51"/>
  <c r="V128" i="51"/>
  <c r="AY128" i="51" s="1"/>
  <c r="Y128" i="51"/>
  <c r="U128" i="51"/>
  <c r="Z128" i="51"/>
  <c r="AZ128" i="51" s="1"/>
  <c r="S128" i="51"/>
  <c r="AB128" i="51"/>
  <c r="AA128" i="51"/>
  <c r="R128" i="51"/>
  <c r="W128" i="51"/>
  <c r="AE128" i="51" a="1"/>
  <c r="AE128" i="51" s="1"/>
  <c r="AD128" i="51" s="1"/>
  <c r="AC128" i="51" s="1"/>
  <c r="P128" i="51"/>
  <c r="Q128" i="51"/>
  <c r="BA128" i="51" s="1"/>
  <c r="BB128" i="51" s="1"/>
  <c r="AU22" i="51"/>
  <c r="AV39" i="51" s="1"/>
  <c r="V22" i="51"/>
  <c r="AY22" i="51" s="1"/>
  <c r="P22" i="51"/>
  <c r="Z22" i="51"/>
  <c r="AZ22" i="51" s="1"/>
  <c r="R22" i="51"/>
  <c r="AB22" i="51"/>
  <c r="Q22" i="51"/>
  <c r="BA22" i="51" s="1"/>
  <c r="S22" i="51"/>
  <c r="AS129" i="51"/>
  <c r="AF129" i="51" s="1"/>
  <c r="S96" i="51"/>
  <c r="BB35" i="51"/>
  <c r="S33" i="51"/>
  <c r="R65" i="51"/>
  <c r="W81" i="51"/>
  <c r="R81" i="51"/>
  <c r="AB81" i="51"/>
  <c r="U81" i="51"/>
  <c r="P81" i="51"/>
  <c r="AE81" i="51" a="1"/>
  <c r="AE81" i="51" s="1"/>
  <c r="Z81" i="51"/>
  <c r="AZ81" i="51" s="1"/>
  <c r="AA81" i="51"/>
  <c r="Y81" i="51"/>
  <c r="AD122" i="51"/>
  <c r="AC122" i="51" s="1"/>
  <c r="U65" i="51"/>
  <c r="P33" i="51"/>
  <c r="AS93" i="51"/>
  <c r="AF93" i="51" s="1"/>
  <c r="AD93" i="51" s="1"/>
  <c r="AC93" i="51" s="1"/>
  <c r="AS125" i="51"/>
  <c r="AF125" i="51" s="1"/>
  <c r="AD81" i="51"/>
  <c r="AC81" i="51" s="1"/>
  <c r="Y96" i="51"/>
  <c r="V33" i="51"/>
  <c r="AY33" i="51" s="1"/>
  <c r="Y65" i="51"/>
  <c r="Z84" i="51"/>
  <c r="AZ84" i="51" s="1"/>
  <c r="BB84" i="51" s="1"/>
  <c r="S84" i="51"/>
  <c r="AB84" i="51"/>
  <c r="AA84" i="51"/>
  <c r="U84" i="51"/>
  <c r="S7" i="52"/>
  <c r="Y7" i="52"/>
  <c r="P7" i="52"/>
  <c r="BB112" i="52"/>
  <c r="U99" i="52"/>
  <c r="S63" i="52"/>
  <c r="Z46" i="52"/>
  <c r="AZ46" i="52" s="1"/>
  <c r="S46" i="52"/>
  <c r="Q99" i="52"/>
  <c r="BA99" i="52" s="1"/>
  <c r="BB99" i="52" s="1"/>
  <c r="R72" i="52"/>
  <c r="Z72" i="52"/>
  <c r="AZ72" i="52" s="1"/>
  <c r="Q92" i="52"/>
  <c r="BA92" i="52" s="1"/>
  <c r="U92" i="52"/>
  <c r="R92" i="52"/>
  <c r="P92" i="52"/>
  <c r="S92" i="52"/>
  <c r="Y46" i="52"/>
  <c r="AE13" i="52" a="1"/>
  <c r="AE13" i="52" s="1"/>
  <c r="AD13" i="52" s="1"/>
  <c r="AC13" i="52" s="1"/>
  <c r="AE63" i="52" a="1"/>
  <c r="AE63" i="52" s="1"/>
  <c r="AD63" i="52" s="1"/>
  <c r="AC63" i="52" s="1"/>
  <c r="BB16" i="52"/>
  <c r="AE7" i="52" a="1"/>
  <c r="AE7" i="52" s="1"/>
  <c r="U7" i="52"/>
  <c r="V99" i="52"/>
  <c r="AY99" i="52" s="1"/>
  <c r="AB63" i="52"/>
  <c r="Y13" i="52"/>
  <c r="Q46" i="52"/>
  <c r="BA46" i="52" s="1"/>
  <c r="AU46" i="52"/>
  <c r="AV47" i="52" s="1"/>
  <c r="AA106" i="52"/>
  <c r="Q106" i="52"/>
  <c r="BA106" i="52" s="1"/>
  <c r="Z106" i="52"/>
  <c r="AZ106" i="52" s="1"/>
  <c r="BB106" i="52" s="1"/>
  <c r="AS106" i="52"/>
  <c r="AF106" i="52" s="1"/>
  <c r="P106" i="52"/>
  <c r="S106" i="52"/>
  <c r="R106" i="52"/>
  <c r="P36" i="52"/>
  <c r="AA36" i="52"/>
  <c r="S36" i="52"/>
  <c r="W36" i="52"/>
  <c r="Y36" i="52"/>
  <c r="V36" i="52"/>
  <c r="AY36" i="52" s="1"/>
  <c r="AE36" i="52" a="1"/>
  <c r="AE36" i="52" s="1"/>
  <c r="U36" i="52"/>
  <c r="AU36" i="52"/>
  <c r="Q36" i="52"/>
  <c r="BA36" i="52" s="1"/>
  <c r="BB36" i="52" s="1"/>
  <c r="AB36" i="52"/>
  <c r="R36" i="52"/>
  <c r="Z36" i="52"/>
  <c r="AZ36" i="52" s="1"/>
  <c r="Q22" i="52"/>
  <c r="BA22" i="52" s="1"/>
  <c r="BB22" i="52" s="1"/>
  <c r="AA13" i="52"/>
  <c r="AS99" i="52"/>
  <c r="AF99" i="52" s="1"/>
  <c r="Q7" i="52"/>
  <c r="BA7" i="52" s="1"/>
  <c r="BB7" i="52" s="1"/>
  <c r="AB99" i="52"/>
  <c r="Y99" i="52"/>
  <c r="Z63" i="52"/>
  <c r="AZ63" i="52" s="1"/>
  <c r="Y63" i="52"/>
  <c r="Z13" i="52"/>
  <c r="AZ13" i="52" s="1"/>
  <c r="V46" i="52"/>
  <c r="AY46" i="52" s="1"/>
  <c r="AA11" i="52"/>
  <c r="P11" i="52"/>
  <c r="R11" i="52"/>
  <c r="AE46" i="52" a="1"/>
  <c r="AE46" i="52" s="1"/>
  <c r="AD46" i="52" s="1"/>
  <c r="AC46" i="52" s="1"/>
  <c r="U63" i="52"/>
  <c r="AA127" i="52"/>
  <c r="AA7" i="52"/>
  <c r="BB46" i="52"/>
  <c r="S99" i="52"/>
  <c r="AE99" i="52" a="1"/>
  <c r="AE99" i="52" s="1"/>
  <c r="V63" i="52"/>
  <c r="AY63" i="52" s="1"/>
  <c r="BB63" i="52" s="1"/>
  <c r="V13" i="52"/>
  <c r="AY13" i="52" s="1"/>
  <c r="BB94" i="52"/>
  <c r="R46" i="52"/>
  <c r="Z88" i="52"/>
  <c r="AZ88" i="52" s="1"/>
  <c r="AE88" i="52" a="1"/>
  <c r="AE88" i="52" s="1"/>
  <c r="S88" i="52"/>
  <c r="V88" i="52"/>
  <c r="AY88" i="52" s="1"/>
  <c r="Y88" i="52"/>
  <c r="U88" i="52"/>
  <c r="AA88" i="52"/>
  <c r="AB88" i="52"/>
  <c r="R88" i="52"/>
  <c r="P88" i="52"/>
  <c r="Q88" i="52"/>
  <c r="BA88" i="52" s="1"/>
  <c r="BB88" i="52" s="1"/>
  <c r="W88" i="52"/>
  <c r="R63" i="52"/>
  <c r="U13" i="52"/>
  <c r="Z7" i="52"/>
  <c r="AZ7" i="52" s="1"/>
  <c r="P99" i="52"/>
  <c r="AU63" i="52"/>
  <c r="AV120" i="52" s="1"/>
  <c r="W46" i="52"/>
  <c r="U43" i="52"/>
  <c r="Y43" i="52"/>
  <c r="Z43" i="52"/>
  <c r="AZ43" i="52" s="1"/>
  <c r="V43" i="52"/>
  <c r="AY43" i="52" s="1"/>
  <c r="S43" i="52"/>
  <c r="AB43" i="52"/>
  <c r="R43" i="52"/>
  <c r="Q43" i="52"/>
  <c r="BA43" i="52" s="1"/>
  <c r="P43" i="52"/>
  <c r="AU43" i="52"/>
  <c r="AV104" i="52" s="1"/>
  <c r="AA43" i="52"/>
  <c r="W43" i="52"/>
  <c r="Y106" i="52"/>
  <c r="AV59" i="52"/>
  <c r="AS100" i="52"/>
  <c r="AF100" i="52" s="1"/>
  <c r="AA99" i="52"/>
  <c r="Q63" i="52"/>
  <c r="BA63" i="52" s="1"/>
  <c r="R123" i="52"/>
  <c r="U123" i="52"/>
  <c r="AB123" i="52"/>
  <c r="W123" i="52"/>
  <c r="S123" i="52"/>
  <c r="Z123" i="52"/>
  <c r="AZ123" i="52" s="1"/>
  <c r="AS123" i="52"/>
  <c r="AF123" i="52" s="1"/>
  <c r="Y123" i="52"/>
  <c r="V123" i="52"/>
  <c r="AY123" i="52" s="1"/>
  <c r="P123" i="52"/>
  <c r="Q123" i="52"/>
  <c r="BA123" i="52" s="1"/>
  <c r="AA123" i="52"/>
  <c r="U68" i="53"/>
  <c r="AB68" i="53"/>
  <c r="W68" i="53"/>
  <c r="S68" i="53"/>
  <c r="AD110" i="53"/>
  <c r="AC110" i="53" s="1"/>
  <c r="S29" i="53"/>
  <c r="R68" i="53"/>
  <c r="Z93" i="53"/>
  <c r="AZ93" i="53" s="1"/>
  <c r="R93" i="53"/>
  <c r="R42" i="53"/>
  <c r="U42" i="53"/>
  <c r="Q42" i="53"/>
  <c r="BA42" i="53" s="1"/>
  <c r="BB42" i="53" s="1"/>
  <c r="AE42" i="53" a="1"/>
  <c r="AE42" i="53" s="1"/>
  <c r="AB42" i="53"/>
  <c r="AU42" i="53"/>
  <c r="AV115" i="53" s="1"/>
  <c r="A115" i="53" s="1"/>
  <c r="P42" i="53"/>
  <c r="AA42" i="53"/>
  <c r="V42" i="53"/>
  <c r="AY42" i="53" s="1"/>
  <c r="Y42" i="53"/>
  <c r="S42" i="53"/>
  <c r="W42" i="53"/>
  <c r="Z42" i="53"/>
  <c r="AZ42" i="53" s="1"/>
  <c r="P66" i="53"/>
  <c r="Q66" i="53"/>
  <c r="BA66" i="53" s="1"/>
  <c r="AB66" i="53"/>
  <c r="S11" i="53"/>
  <c r="AE11" i="53" a="1"/>
  <c r="AE11" i="53" s="1"/>
  <c r="AA11" i="53"/>
  <c r="Z11" i="53"/>
  <c r="AZ11" i="53" s="1"/>
  <c r="Q11" i="53"/>
  <c r="BA11" i="53" s="1"/>
  <c r="BB11" i="53" s="1"/>
  <c r="V11" i="53"/>
  <c r="AY11" i="53" s="1"/>
  <c r="Y11" i="53"/>
  <c r="AU11" i="53"/>
  <c r="AV30" i="53" s="1"/>
  <c r="AB11" i="53"/>
  <c r="W11" i="53"/>
  <c r="R11" i="53"/>
  <c r="P11" i="53"/>
  <c r="U11" i="53"/>
  <c r="AD90" i="53"/>
  <c r="AC90" i="53" s="1"/>
  <c r="AE29" i="53" a="1"/>
  <c r="AE29" i="53" s="1"/>
  <c r="R34" i="53"/>
  <c r="AB34" i="53"/>
  <c r="Z34" i="53"/>
  <c r="AZ34" i="53" s="1"/>
  <c r="P34" i="53"/>
  <c r="S34" i="53"/>
  <c r="Q34" i="53"/>
  <c r="BA34" i="53" s="1"/>
  <c r="AU34" i="53"/>
  <c r="AV95" i="53" s="1"/>
  <c r="Y34" i="53"/>
  <c r="AU28" i="53"/>
  <c r="U28" i="53"/>
  <c r="W28" i="53"/>
  <c r="AE28" i="53" a="1"/>
  <c r="AE28" i="53" s="1"/>
  <c r="AB28" i="53"/>
  <c r="U29" i="53"/>
  <c r="AB29" i="53"/>
  <c r="Z68" i="53"/>
  <c r="AZ68" i="53" s="1"/>
  <c r="BB34" i="53"/>
  <c r="U5" i="53"/>
  <c r="Z5" i="53"/>
  <c r="AZ5" i="53" s="1"/>
  <c r="P5" i="53"/>
  <c r="R5" i="53"/>
  <c r="AB106" i="53"/>
  <c r="AA106" i="53"/>
  <c r="R106" i="53"/>
  <c r="V106" i="53"/>
  <c r="AY106" i="53" s="1"/>
  <c r="AE106" i="53" a="1"/>
  <c r="AE106" i="53" s="1"/>
  <c r="AD106" i="53" s="1"/>
  <c r="AC106" i="53" s="1"/>
  <c r="U106" i="53"/>
  <c r="Q106" i="53"/>
  <c r="BA106" i="53" s="1"/>
  <c r="BB106" i="53" s="1"/>
  <c r="Y106" i="53"/>
  <c r="Z106" i="53"/>
  <c r="AZ106" i="53" s="1"/>
  <c r="W106" i="53"/>
  <c r="P106" i="53"/>
  <c r="S106" i="53"/>
  <c r="W29" i="53"/>
  <c r="Z29" i="53"/>
  <c r="AZ29" i="53" s="1"/>
  <c r="P68" i="53"/>
  <c r="AB98" i="53"/>
  <c r="Z98" i="53"/>
  <c r="AZ98" i="53" s="1"/>
  <c r="BB98" i="53" s="1"/>
  <c r="S98" i="53"/>
  <c r="AS98" i="53"/>
  <c r="AF98" i="53" s="1"/>
  <c r="Q68" i="53"/>
  <c r="BA68" i="53" s="1"/>
  <c r="AE118" i="53" a="1"/>
  <c r="AE118" i="53" s="1"/>
  <c r="AD118" i="53" s="1"/>
  <c r="AC118" i="53" s="1"/>
  <c r="Y68" i="53"/>
  <c r="P58" i="53"/>
  <c r="V58" i="53"/>
  <c r="AY58" i="53" s="1"/>
  <c r="U58" i="53"/>
  <c r="AU58" i="53"/>
  <c r="R58" i="53"/>
  <c r="AA58" i="53"/>
  <c r="Y58" i="53"/>
  <c r="W58" i="53"/>
  <c r="Z58" i="53"/>
  <c r="AZ58" i="53" s="1"/>
  <c r="S58" i="53"/>
  <c r="Q58" i="53"/>
  <c r="BA58" i="53" s="1"/>
  <c r="BB58" i="53" s="1"/>
  <c r="AE58" i="53" a="1"/>
  <c r="AE58" i="53" s="1"/>
  <c r="AB58" i="53"/>
  <c r="AE90" i="53" a="1"/>
  <c r="AE90" i="53" s="1"/>
  <c r="AB90" i="53"/>
  <c r="AA90" i="53"/>
  <c r="V90" i="53"/>
  <c r="AY90" i="53" s="1"/>
  <c r="U90" i="53"/>
  <c r="Q90" i="53"/>
  <c r="BA90" i="53" s="1"/>
  <c r="BB90" i="53" s="1"/>
  <c r="V68" i="53"/>
  <c r="AY68" i="53" s="1"/>
  <c r="BB5" i="53"/>
  <c r="BB51" i="53"/>
  <c r="S74" i="53"/>
  <c r="AB74" i="53"/>
  <c r="S26" i="53"/>
  <c r="W26" i="53"/>
  <c r="AA26" i="53"/>
  <c r="V26" i="53"/>
  <c r="AY26" i="53" s="1"/>
  <c r="Q26" i="53"/>
  <c r="BA26" i="53" s="1"/>
  <c r="BB26" i="53" s="1"/>
  <c r="R26" i="53"/>
  <c r="Y26" i="53"/>
  <c r="P26" i="53"/>
  <c r="AE26" i="53" a="1"/>
  <c r="AE26" i="53" s="1"/>
  <c r="U26" i="53"/>
  <c r="AB26" i="53"/>
  <c r="AU26" i="53"/>
  <c r="Z26" i="53"/>
  <c r="AZ26" i="53" s="1"/>
  <c r="AS82" i="53"/>
  <c r="AF82" i="53" s="1"/>
  <c r="P82" i="53"/>
  <c r="R82" i="53"/>
  <c r="S82" i="53"/>
  <c r="AA82" i="53"/>
  <c r="Y82" i="53"/>
  <c r="V82" i="53"/>
  <c r="AY82" i="53" s="1"/>
  <c r="BB82" i="53" s="1"/>
  <c r="W82" i="53"/>
  <c r="Z82" i="53"/>
  <c r="AZ82" i="53" s="1"/>
  <c r="AB82" i="53"/>
  <c r="Q82" i="53"/>
  <c r="BA82" i="53" s="1"/>
  <c r="U82" i="53"/>
  <c r="BB7" i="54"/>
  <c r="AS76" i="54"/>
  <c r="AF76" i="54" s="1"/>
  <c r="BB60" i="54"/>
  <c r="P52" i="54"/>
  <c r="Q52" i="54"/>
  <c r="BA52" i="54" s="1"/>
  <c r="BB52" i="54" s="1"/>
  <c r="S52" i="54"/>
  <c r="W52" i="54"/>
  <c r="R86" i="54"/>
  <c r="AE86" i="54" a="1"/>
  <c r="AE86" i="54" s="1"/>
  <c r="AB86" i="54"/>
  <c r="R62" i="54"/>
  <c r="Q62" i="54"/>
  <c r="BA62" i="54" s="1"/>
  <c r="P62" i="54"/>
  <c r="AA62" i="54"/>
  <c r="AU62" i="54"/>
  <c r="AV64" i="54" s="1"/>
  <c r="S62" i="54"/>
  <c r="W84" i="54"/>
  <c r="AA84" i="54"/>
  <c r="Z84" i="54"/>
  <c r="AZ84" i="54" s="1"/>
  <c r="U84" i="54"/>
  <c r="Z76" i="54"/>
  <c r="AZ76" i="54" s="1"/>
  <c r="Q76" i="54"/>
  <c r="BA76" i="54" s="1"/>
  <c r="P76" i="54"/>
  <c r="S76" i="54"/>
  <c r="Z38" i="54"/>
  <c r="AZ38" i="54" s="1"/>
  <c r="AU38" i="54"/>
  <c r="AV78" i="54" s="1"/>
  <c r="Y38" i="54"/>
  <c r="AE38" i="54" a="1"/>
  <c r="AE38" i="54" s="1"/>
  <c r="W38" i="54"/>
  <c r="AB38" i="54"/>
  <c r="V38" i="54"/>
  <c r="AY38" i="54" s="1"/>
  <c r="U38" i="54"/>
  <c r="AA38" i="54"/>
  <c r="AE70" i="54" a="1"/>
  <c r="AE70" i="54" s="1"/>
  <c r="S70" i="54"/>
  <c r="AE77" i="54" a="1"/>
  <c r="AE77" i="54" s="1"/>
  <c r="AD77" i="54" s="1"/>
  <c r="AC77" i="54" s="1"/>
  <c r="U76" i="54"/>
  <c r="Y70" i="54"/>
  <c r="Q84" i="54"/>
  <c r="BA84" i="54" s="1"/>
  <c r="BB84" i="54" s="1"/>
  <c r="Y30" i="54"/>
  <c r="AA30" i="54"/>
  <c r="S30" i="54"/>
  <c r="W30" i="54"/>
  <c r="Q30" i="54"/>
  <c r="BA30" i="54" s="1"/>
  <c r="V30" i="54"/>
  <c r="AY30" i="54" s="1"/>
  <c r="BB30" i="54" s="1"/>
  <c r="Z30" i="54"/>
  <c r="AZ30" i="54" s="1"/>
  <c r="U30" i="54"/>
  <c r="P30" i="54"/>
  <c r="R30" i="54"/>
  <c r="AU30" i="54"/>
  <c r="AB30" i="54"/>
  <c r="V76" i="54"/>
  <c r="AY76" i="54" s="1"/>
  <c r="AA108" i="54"/>
  <c r="W108" i="54"/>
  <c r="V108" i="54"/>
  <c r="AY108" i="54" s="1"/>
  <c r="BB108" i="54" s="1"/>
  <c r="AS68" i="54"/>
  <c r="AF68" i="54" s="1"/>
  <c r="AD86" i="54"/>
  <c r="AC86" i="54" s="1"/>
  <c r="Q38" i="54"/>
  <c r="BA38" i="54" s="1"/>
  <c r="BB38" i="54" s="1"/>
  <c r="Z70" i="54"/>
  <c r="AZ70" i="54" s="1"/>
  <c r="AB70" i="54"/>
  <c r="R84" i="54"/>
  <c r="V84" i="54"/>
  <c r="AY84" i="54" s="1"/>
  <c r="BB58" i="54"/>
  <c r="AS77" i="54"/>
  <c r="AF77" i="54" s="1"/>
  <c r="U70" i="54"/>
  <c r="Y84" i="54"/>
  <c r="Q22" i="54"/>
  <c r="BA22" i="54" s="1"/>
  <c r="BB22" i="54" s="1"/>
  <c r="Z22" i="54"/>
  <c r="AZ22" i="54" s="1"/>
  <c r="R22" i="54"/>
  <c r="P22" i="54"/>
  <c r="S22" i="54"/>
  <c r="AA22" i="54"/>
  <c r="Y22" i="54"/>
  <c r="AE22" i="54" a="1"/>
  <c r="AE22" i="54" s="1"/>
  <c r="V22" i="54"/>
  <c r="AY22" i="54" s="1"/>
  <c r="AU22" i="54"/>
  <c r="U22" i="54"/>
  <c r="W22" i="54"/>
  <c r="AB22" i="54"/>
  <c r="U4" i="54"/>
  <c r="Y4" i="54"/>
  <c r="Q4" i="54"/>
  <c r="BA4" i="54" s="1"/>
  <c r="BB4" i="54" s="1"/>
  <c r="S4" i="54"/>
  <c r="AE4" i="54" a="1"/>
  <c r="AE4" i="54" s="1"/>
  <c r="AB4" i="54"/>
  <c r="AU4" i="54"/>
  <c r="AV110" i="54" s="1"/>
  <c r="Z4" i="54"/>
  <c r="AZ4" i="54" s="1"/>
  <c r="R4" i="54"/>
  <c r="W4" i="54"/>
  <c r="AA4" i="54"/>
  <c r="V4" i="54"/>
  <c r="AY4" i="54" s="1"/>
  <c r="P4" i="54"/>
  <c r="V124" i="54"/>
  <c r="AY124" i="54" s="1"/>
  <c r="BB124" i="54" s="1"/>
  <c r="AA124" i="54"/>
  <c r="S124" i="54"/>
  <c r="R124" i="54"/>
  <c r="Y124" i="54"/>
  <c r="AD88" i="54"/>
  <c r="AC88" i="54" s="1"/>
  <c r="BB76" i="54"/>
  <c r="R70" i="54"/>
  <c r="P84" i="54"/>
  <c r="AU6" i="54"/>
  <c r="R6" i="54"/>
  <c r="W6" i="54"/>
  <c r="AA6" i="54"/>
  <c r="AE6" i="54" a="1"/>
  <c r="AE6" i="54" s="1"/>
  <c r="Q6" i="54"/>
  <c r="BA6" i="54" s="1"/>
  <c r="BB6" i="54" s="1"/>
  <c r="AB6" i="54"/>
  <c r="V6" i="54"/>
  <c r="AY6" i="54" s="1"/>
  <c r="Z6" i="54"/>
  <c r="AZ6" i="54" s="1"/>
  <c r="U6" i="54"/>
  <c r="P6" i="54"/>
  <c r="S6" i="54"/>
  <c r="Y6" i="54"/>
  <c r="U92" i="54"/>
  <c r="Q92" i="54"/>
  <c r="BA92" i="54" s="1"/>
  <c r="AA20" i="54"/>
  <c r="AU20" i="54"/>
  <c r="AV28" i="54" s="1"/>
  <c r="Z20" i="54"/>
  <c r="AZ20" i="54" s="1"/>
  <c r="AB20" i="54"/>
  <c r="W20" i="54"/>
  <c r="Y20" i="54"/>
  <c r="AE20" i="54" a="1"/>
  <c r="AE20" i="54" s="1"/>
  <c r="S20" i="54"/>
  <c r="R20" i="54"/>
  <c r="V20" i="54"/>
  <c r="AY20" i="54" s="1"/>
  <c r="Q20" i="54"/>
  <c r="BA20" i="54" s="1"/>
  <c r="BB20" i="54" s="1"/>
  <c r="U20" i="54"/>
  <c r="P20" i="54"/>
  <c r="AS84" i="54"/>
  <c r="AF84" i="54" s="1"/>
  <c r="AD84" i="54" s="1"/>
  <c r="AC84" i="54" s="1"/>
  <c r="AS70" i="54"/>
  <c r="AF70" i="54" s="1"/>
  <c r="R38" i="54"/>
  <c r="V70" i="54"/>
  <c r="AY70" i="54" s="1"/>
  <c r="P70" i="54"/>
  <c r="S101" i="54"/>
  <c r="AE101" i="54" a="1"/>
  <c r="AE101" i="54" s="1"/>
  <c r="AD101" i="54" s="1"/>
  <c r="AC101" i="54" s="1"/>
  <c r="Y101" i="54"/>
  <c r="P101" i="54"/>
  <c r="Q101" i="54"/>
  <c r="BA101" i="54" s="1"/>
  <c r="BB101" i="54" s="1"/>
  <c r="AA70" i="55"/>
  <c r="Q70" i="55"/>
  <c r="BA70" i="55" s="1"/>
  <c r="W70" i="55"/>
  <c r="Z60" i="55"/>
  <c r="AZ60" i="55" s="1"/>
  <c r="Y60" i="55"/>
  <c r="U60" i="55"/>
  <c r="AB60" i="55"/>
  <c r="AE60" i="55" a="1"/>
  <c r="AE60" i="55" s="1"/>
  <c r="AU60" i="55"/>
  <c r="AV6" i="55" s="1"/>
  <c r="P60" i="55"/>
  <c r="AA60" i="55"/>
  <c r="W60" i="55"/>
  <c r="Q60" i="55"/>
  <c r="BA60" i="55" s="1"/>
  <c r="BB60" i="55" s="1"/>
  <c r="W45" i="55"/>
  <c r="Y45" i="55"/>
  <c r="AB45" i="55"/>
  <c r="P45" i="55"/>
  <c r="R45" i="55"/>
  <c r="AA45" i="55"/>
  <c r="AU45" i="55"/>
  <c r="AV105" i="55" s="1"/>
  <c r="S45" i="55"/>
  <c r="Z45" i="55"/>
  <c r="AZ45" i="55" s="1"/>
  <c r="Q45" i="55"/>
  <c r="BA45" i="55" s="1"/>
  <c r="BB45" i="55" s="1"/>
  <c r="AE45" i="55" a="1"/>
  <c r="AE45" i="55" s="1"/>
  <c r="AB101" i="55"/>
  <c r="AS101" i="55"/>
  <c r="AF101" i="55" s="1"/>
  <c r="R101" i="55"/>
  <c r="Y101" i="55"/>
  <c r="V101" i="55"/>
  <c r="AY101" i="55" s="1"/>
  <c r="BB101" i="55" s="1"/>
  <c r="W101" i="55"/>
  <c r="Q101" i="55"/>
  <c r="BA101" i="55" s="1"/>
  <c r="AA101" i="55"/>
  <c r="Z101" i="55"/>
  <c r="AZ101" i="55" s="1"/>
  <c r="AB62" i="55"/>
  <c r="Z62" i="55"/>
  <c r="AZ62" i="55" s="1"/>
  <c r="Q62" i="55"/>
  <c r="BA62" i="55" s="1"/>
  <c r="BB62" i="55" s="1"/>
  <c r="P62" i="55"/>
  <c r="U62" i="55"/>
  <c r="Y62" i="55"/>
  <c r="AE62" i="55" a="1"/>
  <c r="AE62" i="55" s="1"/>
  <c r="R62" i="55"/>
  <c r="V62" i="55"/>
  <c r="AY62" i="55" s="1"/>
  <c r="S62" i="55"/>
  <c r="AA62" i="55"/>
  <c r="W62" i="55"/>
  <c r="U70" i="55"/>
  <c r="AB70" i="55"/>
  <c r="S70" i="55"/>
  <c r="P70" i="55"/>
  <c r="AB92" i="55"/>
  <c r="AE92" i="55" a="1"/>
  <c r="AE92" i="55" s="1"/>
  <c r="S92" i="55"/>
  <c r="W119" i="55"/>
  <c r="Y119" i="55"/>
  <c r="AB119" i="55"/>
  <c r="U119" i="55"/>
  <c r="V119" i="55"/>
  <c r="AY119" i="55" s="1"/>
  <c r="AS92" i="55"/>
  <c r="AF92" i="55" s="1"/>
  <c r="AS78" i="55"/>
  <c r="AF78" i="55" s="1"/>
  <c r="AE119" i="55" a="1"/>
  <c r="AE119" i="55" s="1"/>
  <c r="AD119" i="55" s="1"/>
  <c r="AC119" i="55" s="1"/>
  <c r="S101" i="55"/>
  <c r="AU62" i="55"/>
  <c r="Y41" i="55"/>
  <c r="Y52" i="55"/>
  <c r="AB52" i="55"/>
  <c r="S119" i="55"/>
  <c r="R70" i="55"/>
  <c r="V60" i="55"/>
  <c r="AY60" i="55" s="1"/>
  <c r="Q36" i="55"/>
  <c r="BA36" i="55" s="1"/>
  <c r="AU36" i="55"/>
  <c r="V36" i="55"/>
  <c r="AY36" i="55" s="1"/>
  <c r="S36" i="55"/>
  <c r="P36" i="55"/>
  <c r="S55" i="55"/>
  <c r="Q55" i="55"/>
  <c r="BA55" i="55" s="1"/>
  <c r="V55" i="55"/>
  <c r="AY55" i="55" s="1"/>
  <c r="P55" i="55"/>
  <c r="U55" i="55"/>
  <c r="R55" i="55"/>
  <c r="AA55" i="55"/>
  <c r="W55" i="55"/>
  <c r="Z55" i="55"/>
  <c r="AZ55" i="55" s="1"/>
  <c r="Y55" i="55"/>
  <c r="AU55" i="55"/>
  <c r="AB55" i="55"/>
  <c r="AA29" i="55"/>
  <c r="R29" i="55"/>
  <c r="Q117" i="55"/>
  <c r="BA117" i="55" s="1"/>
  <c r="AA117" i="55"/>
  <c r="P117" i="55"/>
  <c r="AB117" i="55"/>
  <c r="AE52" i="55" a="1"/>
  <c r="AE52" i="55" s="1"/>
  <c r="AD52" i="55" s="1"/>
  <c r="AC52" i="55" s="1"/>
  <c r="AE101" i="55" a="1"/>
  <c r="AE101" i="55" s="1"/>
  <c r="AD101" i="55" s="1"/>
  <c r="AC101" i="55" s="1"/>
  <c r="S87" i="55"/>
  <c r="P92" i="55"/>
  <c r="U41" i="55"/>
  <c r="P52" i="55"/>
  <c r="AS119" i="55"/>
  <c r="AF119" i="55" s="1"/>
  <c r="W92" i="55"/>
  <c r="S60" i="55"/>
  <c r="R84" i="55"/>
  <c r="S84" i="55"/>
  <c r="Z84" i="55"/>
  <c r="AZ84" i="55" s="1"/>
  <c r="P84" i="55"/>
  <c r="W84" i="55"/>
  <c r="AB84" i="55"/>
  <c r="Q84" i="55"/>
  <c r="BA84" i="55" s="1"/>
  <c r="AS84" i="55"/>
  <c r="AF84" i="55" s="1"/>
  <c r="Y84" i="55"/>
  <c r="U84" i="55"/>
  <c r="AA84" i="55"/>
  <c r="V84" i="55"/>
  <c r="AY84" i="55" s="1"/>
  <c r="AE70" i="55" a="1"/>
  <c r="AE70" i="55" s="1"/>
  <c r="AD70" i="55" s="1"/>
  <c r="AC70" i="55" s="1"/>
  <c r="U45" i="55"/>
  <c r="W41" i="55"/>
  <c r="S41" i="55"/>
  <c r="Z52" i="55"/>
  <c r="AZ52" i="55" s="1"/>
  <c r="Q119" i="55"/>
  <c r="BA119" i="55" s="1"/>
  <c r="R52" i="55"/>
  <c r="R60" i="55"/>
  <c r="Z15" i="55"/>
  <c r="AZ15" i="55" s="1"/>
  <c r="Y15" i="55"/>
  <c r="AA15" i="55"/>
  <c r="P15" i="55"/>
  <c r="R85" i="55"/>
  <c r="AA85" i="55"/>
  <c r="Z85" i="55"/>
  <c r="AZ85" i="55" s="1"/>
  <c r="AS85" i="55"/>
  <c r="AF85" i="55" s="1"/>
  <c r="Y85" i="55"/>
  <c r="U85" i="55"/>
  <c r="Q85" i="55"/>
  <c r="BA85" i="55" s="1"/>
  <c r="W85" i="55"/>
  <c r="V85" i="55"/>
  <c r="AY85" i="55" s="1"/>
  <c r="BB85" i="55" s="1"/>
  <c r="AB85" i="55"/>
  <c r="P85" i="55"/>
  <c r="S85" i="55"/>
  <c r="V45" i="55"/>
  <c r="AY45" i="55" s="1"/>
  <c r="Z92" i="55"/>
  <c r="AZ92" i="55" s="1"/>
  <c r="AB41" i="55"/>
  <c r="Q52" i="55"/>
  <c r="BA52" i="55" s="1"/>
  <c r="BB36" i="55"/>
  <c r="AV49" i="55"/>
  <c r="U92" i="55"/>
  <c r="V92" i="55"/>
  <c r="AY92" i="55" s="1"/>
  <c r="BB16" i="55"/>
  <c r="AD96" i="55"/>
  <c r="AC96" i="55" s="1"/>
  <c r="AE41" i="55" a="1"/>
  <c r="AE41" i="55" s="1"/>
  <c r="AD41" i="55" s="1"/>
  <c r="AC41" i="55" s="1"/>
  <c r="AS112" i="55"/>
  <c r="AF112" i="55" s="1"/>
  <c r="BB55" i="55"/>
  <c r="Z41" i="55"/>
  <c r="AZ41" i="55" s="1"/>
  <c r="S52" i="55"/>
  <c r="U52" i="55"/>
  <c r="P119" i="55"/>
  <c r="AS70" i="55"/>
  <c r="AF70" i="55" s="1"/>
  <c r="AU20" i="55"/>
  <c r="AV17" i="55" s="1"/>
  <c r="U20" i="55"/>
  <c r="Q28" i="55"/>
  <c r="BA28" i="55" s="1"/>
  <c r="BB28" i="55" s="1"/>
  <c r="Y28" i="55"/>
  <c r="W28" i="55"/>
  <c r="AB28" i="55"/>
  <c r="Z28" i="55"/>
  <c r="AZ28" i="55" s="1"/>
  <c r="AU28" i="55"/>
  <c r="R28" i="55"/>
  <c r="U28" i="55"/>
  <c r="AA28" i="55"/>
  <c r="AE28" i="55" a="1"/>
  <c r="AE28" i="55" s="1"/>
  <c r="AB127" i="55"/>
  <c r="R127" i="55"/>
  <c r="W127" i="55"/>
  <c r="U127" i="55"/>
  <c r="AA127" i="55"/>
  <c r="Z127" i="55"/>
  <c r="AZ127" i="55" s="1"/>
  <c r="P127" i="55"/>
  <c r="V127" i="55"/>
  <c r="AY127" i="55" s="1"/>
  <c r="S127" i="55"/>
  <c r="AE127" i="55" a="1"/>
  <c r="AE127" i="55" s="1"/>
  <c r="AD127" i="55" s="1"/>
  <c r="AC127" i="55" s="1"/>
  <c r="S93" i="55"/>
  <c r="V93" i="55"/>
  <c r="AY93" i="55" s="1"/>
  <c r="Z93" i="55"/>
  <c r="AZ93" i="55" s="1"/>
  <c r="P93" i="55"/>
  <c r="W93" i="55"/>
  <c r="AB93" i="55"/>
  <c r="Y93" i="55"/>
  <c r="AA93" i="55"/>
  <c r="AE93" i="55" a="1"/>
  <c r="AE93" i="55" s="1"/>
  <c r="AD93" i="55" s="1"/>
  <c r="AC93" i="55" s="1"/>
  <c r="Q93" i="55"/>
  <c r="BA93" i="55" s="1"/>
  <c r="BB93" i="55" s="1"/>
  <c r="R93" i="55"/>
  <c r="U93" i="55"/>
  <c r="AS91" i="55"/>
  <c r="AF91" i="55" s="1"/>
  <c r="U101" i="55"/>
  <c r="V52" i="55"/>
  <c r="AY52" i="55" s="1"/>
  <c r="BB40" i="55"/>
  <c r="Z119" i="55"/>
  <c r="AZ119" i="55" s="1"/>
  <c r="BB119" i="55" s="1"/>
  <c r="V70" i="55"/>
  <c r="AY70" i="55" s="1"/>
  <c r="BB70" i="55" s="1"/>
  <c r="AU44" i="55"/>
  <c r="AV28" i="55" s="1"/>
  <c r="AE44" i="55" a="1"/>
  <c r="AE44" i="55" s="1"/>
  <c r="AB44" i="55"/>
  <c r="AA44" i="55"/>
  <c r="Y44" i="55"/>
  <c r="W44" i="55"/>
  <c r="Z44" i="55"/>
  <c r="AZ44" i="55" s="1"/>
  <c r="U44" i="55"/>
  <c r="W12" i="55"/>
  <c r="AE12" i="55" a="1"/>
  <c r="AE12" i="55" s="1"/>
  <c r="AB12" i="55"/>
  <c r="AA12" i="55"/>
  <c r="Y12" i="55"/>
  <c r="AU12" i="55"/>
  <c r="AV68" i="55" s="1"/>
  <c r="U12" i="55"/>
  <c r="Z12" i="55"/>
  <c r="AZ12" i="55" s="1"/>
  <c r="AU21" i="55"/>
  <c r="S21" i="55"/>
  <c r="V21" i="55"/>
  <c r="AY21" i="55" s="1"/>
  <c r="BB21" i="55" s="1"/>
  <c r="V44" i="56"/>
  <c r="AY44" i="56" s="1"/>
  <c r="BB44" i="56" s="1"/>
  <c r="S44" i="56"/>
  <c r="Q44" i="56"/>
  <c r="BA44" i="56" s="1"/>
  <c r="W76" i="56"/>
  <c r="AA76" i="56"/>
  <c r="Q76" i="56"/>
  <c r="BA76" i="56" s="1"/>
  <c r="V76" i="56"/>
  <c r="AY76" i="56" s="1"/>
  <c r="BB76" i="56" s="1"/>
  <c r="Y76" i="56"/>
  <c r="AA44" i="56"/>
  <c r="Q20" i="56"/>
  <c r="BA20" i="56" s="1"/>
  <c r="BB20" i="56" s="1"/>
  <c r="W20" i="56"/>
  <c r="U20" i="56"/>
  <c r="AS98" i="56"/>
  <c r="AF98" i="56" s="1"/>
  <c r="W35" i="56"/>
  <c r="U76" i="56"/>
  <c r="R44" i="56"/>
  <c r="R76" i="56"/>
  <c r="Z52" i="56"/>
  <c r="AZ52" i="56" s="1"/>
  <c r="W52" i="56"/>
  <c r="AA52" i="56"/>
  <c r="AU52" i="56"/>
  <c r="AV83" i="56" s="1"/>
  <c r="AE52" i="56" a="1"/>
  <c r="AE52" i="56" s="1"/>
  <c r="Y52" i="56"/>
  <c r="U52" i="56"/>
  <c r="AB52" i="56"/>
  <c r="BB60" i="56"/>
  <c r="AS76" i="56"/>
  <c r="AF76" i="56" s="1"/>
  <c r="AB76" i="56"/>
  <c r="P76" i="56"/>
  <c r="AE68" i="56" a="1"/>
  <c r="AE68" i="56" s="1"/>
  <c r="AD68" i="56" s="1"/>
  <c r="AC68" i="56" s="1"/>
  <c r="P68" i="56"/>
  <c r="U68" i="56"/>
  <c r="AB68" i="56"/>
  <c r="S68" i="56"/>
  <c r="Q68" i="56"/>
  <c r="BA68" i="56" s="1"/>
  <c r="BB68" i="56" s="1"/>
  <c r="Y68" i="56"/>
  <c r="AA68" i="56"/>
  <c r="V68" i="56"/>
  <c r="AY68" i="56" s="1"/>
  <c r="R68" i="56"/>
  <c r="W68" i="56"/>
  <c r="Z68" i="56"/>
  <c r="AZ68" i="56" s="1"/>
  <c r="AU12" i="56"/>
  <c r="W12" i="56"/>
  <c r="Q60" i="56"/>
  <c r="BA60" i="56" s="1"/>
  <c r="AU60" i="56"/>
  <c r="AV111" i="56" s="1"/>
  <c r="S60" i="56"/>
  <c r="R60" i="56"/>
  <c r="P60" i="56"/>
  <c r="AU44" i="56"/>
  <c r="AB124" i="56"/>
  <c r="Z124" i="56"/>
  <c r="AZ124" i="56" s="1"/>
  <c r="BB124" i="56" s="1"/>
  <c r="AS77" i="57"/>
  <c r="AF77" i="57" s="1"/>
  <c r="AE88" i="57" a="1"/>
  <c r="AE88" i="57" s="1"/>
  <c r="AD88" i="57" s="1"/>
  <c r="AC88" i="57" s="1"/>
  <c r="AB37" i="57"/>
  <c r="Z88" i="57"/>
  <c r="AZ88" i="57" s="1"/>
  <c r="Z97" i="57"/>
  <c r="AZ97" i="57" s="1"/>
  <c r="R97" i="57"/>
  <c r="W97" i="57"/>
  <c r="U97" i="57"/>
  <c r="AA97" i="57"/>
  <c r="V97" i="57"/>
  <c r="AY97" i="57" s="1"/>
  <c r="Y97" i="57"/>
  <c r="Q97" i="57"/>
  <c r="BA97" i="57" s="1"/>
  <c r="BB97" i="57" s="1"/>
  <c r="AB97" i="57"/>
  <c r="P97" i="57"/>
  <c r="R26" i="57"/>
  <c r="W26" i="57"/>
  <c r="V26" i="57"/>
  <c r="AY26" i="57" s="1"/>
  <c r="AE26" i="57" a="1"/>
  <c r="AE26" i="57" s="1"/>
  <c r="U26" i="57"/>
  <c r="S19" i="57"/>
  <c r="AA19" i="57"/>
  <c r="W19" i="57"/>
  <c r="AB19" i="57"/>
  <c r="P19" i="57"/>
  <c r="Q19" i="57"/>
  <c r="BA19" i="57" s="1"/>
  <c r="V19" i="57"/>
  <c r="AY19" i="57" s="1"/>
  <c r="BB19" i="57" s="1"/>
  <c r="R19" i="57"/>
  <c r="AU19" i="57"/>
  <c r="AV30" i="57" s="1"/>
  <c r="U19" i="57"/>
  <c r="Y19" i="57"/>
  <c r="Z19" i="57"/>
  <c r="AZ19" i="57" s="1"/>
  <c r="AS118" i="57"/>
  <c r="AF118" i="57" s="1"/>
  <c r="R118" i="57"/>
  <c r="P118" i="57"/>
  <c r="V118" i="57"/>
  <c r="AY118" i="57" s="1"/>
  <c r="BB118" i="57" s="1"/>
  <c r="U118" i="57"/>
  <c r="R73" i="57"/>
  <c r="Q73" i="57"/>
  <c r="BA73" i="57" s="1"/>
  <c r="S73" i="57"/>
  <c r="P73" i="57"/>
  <c r="S88" i="57"/>
  <c r="P88" i="57"/>
  <c r="Q88" i="57"/>
  <c r="BA88" i="57" s="1"/>
  <c r="R88" i="57"/>
  <c r="AS88" i="57"/>
  <c r="AF88" i="57" s="1"/>
  <c r="AS111" i="57"/>
  <c r="AF111" i="57" s="1"/>
  <c r="AS76" i="57"/>
  <c r="AF76" i="57" s="1"/>
  <c r="AA118" i="57"/>
  <c r="W88" i="57"/>
  <c r="Z118" i="57"/>
  <c r="AZ118" i="57" s="1"/>
  <c r="AA26" i="57"/>
  <c r="W73" i="57"/>
  <c r="Q12" i="57"/>
  <c r="BA12" i="57" s="1"/>
  <c r="BB12" i="57" s="1"/>
  <c r="Z12" i="57"/>
  <c r="AZ12" i="57" s="1"/>
  <c r="AE118" i="57" a="1"/>
  <c r="AE118" i="57" s="1"/>
  <c r="AD118" i="57" s="1"/>
  <c r="AC118" i="57" s="1"/>
  <c r="AA95" i="57"/>
  <c r="AE97" i="57" a="1"/>
  <c r="AE97" i="57" s="1"/>
  <c r="AD97" i="57" s="1"/>
  <c r="AC97" i="57" s="1"/>
  <c r="Y88" i="57"/>
  <c r="Q26" i="57"/>
  <c r="BA26" i="57" s="1"/>
  <c r="BB26" i="57" s="1"/>
  <c r="AB73" i="57"/>
  <c r="P57" i="57"/>
  <c r="S57" i="57"/>
  <c r="R57" i="57"/>
  <c r="AU57" i="57"/>
  <c r="AV46" i="57" s="1"/>
  <c r="Q57" i="57"/>
  <c r="BA57" i="57" s="1"/>
  <c r="AS92" i="57"/>
  <c r="AF92" i="57" s="1"/>
  <c r="AE19" i="57" a="1"/>
  <c r="AE19" i="57" s="1"/>
  <c r="AD19" i="57" s="1"/>
  <c r="AC19" i="57" s="1"/>
  <c r="Y83" i="57"/>
  <c r="AA88" i="57"/>
  <c r="AB26" i="57"/>
  <c r="V88" i="57"/>
  <c r="AY88" i="57" s="1"/>
  <c r="BB88" i="57" s="1"/>
  <c r="AA4" i="57"/>
  <c r="U4" i="57"/>
  <c r="Q4" i="57"/>
  <c r="BA4" i="57" s="1"/>
  <c r="S4" i="57"/>
  <c r="Z4" i="57"/>
  <c r="AZ4" i="57" s="1"/>
  <c r="P4" i="57"/>
  <c r="V4" i="57"/>
  <c r="AY4" i="57" s="1"/>
  <c r="AB4" i="57"/>
  <c r="AU4" i="57"/>
  <c r="AV65" i="57" s="1"/>
  <c r="Y4" i="57"/>
  <c r="W4" i="57"/>
  <c r="R4" i="57"/>
  <c r="R28" i="57"/>
  <c r="V28" i="57"/>
  <c r="AY28" i="57" s="1"/>
  <c r="AE28" i="57" a="1"/>
  <c r="AE28" i="57" s="1"/>
  <c r="S28" i="57"/>
  <c r="Y28" i="57"/>
  <c r="Q28" i="57"/>
  <c r="BA28" i="57" s="1"/>
  <c r="BB28" i="57" s="1"/>
  <c r="AA28" i="57"/>
  <c r="P28" i="57"/>
  <c r="W28" i="57"/>
  <c r="P81" i="57"/>
  <c r="Z81" i="57"/>
  <c r="AZ81" i="57" s="1"/>
  <c r="W81" i="57"/>
  <c r="Y81" i="57"/>
  <c r="AB81" i="57"/>
  <c r="U81" i="57"/>
  <c r="S81" i="57"/>
  <c r="V81" i="57"/>
  <c r="AY81" i="57" s="1"/>
  <c r="AA81" i="57"/>
  <c r="AE81" i="57" a="1"/>
  <c r="AE81" i="57" s="1"/>
  <c r="AD81" i="57" s="1"/>
  <c r="AC81" i="57" s="1"/>
  <c r="R81" i="57"/>
  <c r="AS107" i="57"/>
  <c r="AF107" i="57" s="1"/>
  <c r="Q59" i="57"/>
  <c r="BA59" i="57" s="1"/>
  <c r="BB59" i="57" s="1"/>
  <c r="AB88" i="57"/>
  <c r="V73" i="57"/>
  <c r="AY73" i="57" s="1"/>
  <c r="BB73" i="57" s="1"/>
  <c r="V43" i="57"/>
  <c r="AY43" i="57" s="1"/>
  <c r="S43" i="57"/>
  <c r="AE43" i="57" a="1"/>
  <c r="AE43" i="57" s="1"/>
  <c r="AA43" i="57"/>
  <c r="R43" i="57"/>
  <c r="Q43" i="57"/>
  <c r="BA43" i="57" s="1"/>
  <c r="BB43" i="57" s="1"/>
  <c r="AB43" i="57"/>
  <c r="Y43" i="57"/>
  <c r="P43" i="57"/>
  <c r="Z43" i="57"/>
  <c r="AZ43" i="57" s="1"/>
  <c r="U43" i="57"/>
  <c r="W43" i="57"/>
  <c r="AU43" i="57"/>
  <c r="Y109" i="57"/>
  <c r="AB109" i="57"/>
  <c r="AE109" i="57" a="1"/>
  <c r="AE109" i="57" s="1"/>
  <c r="AA109" i="57"/>
  <c r="Z109" i="57"/>
  <c r="AZ109" i="57" s="1"/>
  <c r="W109" i="57"/>
  <c r="V109" i="57"/>
  <c r="AY109" i="57" s="1"/>
  <c r="P109" i="57"/>
  <c r="R109" i="57"/>
  <c r="S109" i="57"/>
  <c r="AA20" i="57"/>
  <c r="Q20" i="57"/>
  <c r="BA20" i="57" s="1"/>
  <c r="W20" i="57"/>
  <c r="Z20" i="57"/>
  <c r="AZ20" i="57" s="1"/>
  <c r="BB20" i="57" s="1"/>
  <c r="U20" i="57"/>
  <c r="P20" i="57"/>
  <c r="R20" i="57"/>
  <c r="AD109" i="57"/>
  <c r="AC109" i="57" s="1"/>
  <c r="AS125" i="57"/>
  <c r="AF125" i="57" s="1"/>
  <c r="AE73" i="57" a="1"/>
  <c r="AE73" i="57" s="1"/>
  <c r="AD73" i="57" s="1"/>
  <c r="AC73" i="57" s="1"/>
  <c r="Q118" i="57"/>
  <c r="BA118" i="57" s="1"/>
  <c r="S26" i="57"/>
  <c r="Y118" i="57"/>
  <c r="W80" i="57"/>
  <c r="U80" i="57"/>
  <c r="P80" i="57"/>
  <c r="AA80" i="57"/>
  <c r="Y80" i="57"/>
  <c r="Z80" i="57"/>
  <c r="AZ80" i="57" s="1"/>
  <c r="AB80" i="57"/>
  <c r="AE80" i="57" a="1"/>
  <c r="AE80" i="57" s="1"/>
  <c r="AD80" i="57" s="1"/>
  <c r="AC80" i="57" s="1"/>
  <c r="S35" i="57"/>
  <c r="P35" i="57"/>
  <c r="R35" i="57"/>
  <c r="U35" i="57"/>
  <c r="AU35" i="57"/>
  <c r="Q35" i="57"/>
  <c r="BA35" i="57" s="1"/>
  <c r="AA35" i="57"/>
  <c r="AE46" i="58" a="1"/>
  <c r="AE46" i="58" s="1"/>
  <c r="AD46" i="58" s="1"/>
  <c r="AC46" i="58" s="1"/>
  <c r="AE64" i="58" a="1"/>
  <c r="AE64" i="58" s="1"/>
  <c r="AD64" i="58" s="1"/>
  <c r="AC64" i="58" s="1"/>
  <c r="BB17" i="58"/>
  <c r="S64" i="58"/>
  <c r="AB59" i="58"/>
  <c r="Y89" i="58"/>
  <c r="Z89" i="58"/>
  <c r="AZ89" i="58" s="1"/>
  <c r="AB89" i="58"/>
  <c r="P89" i="58"/>
  <c r="AE89" i="58" a="1"/>
  <c r="AE89" i="58" s="1"/>
  <c r="AD89" i="58" s="1"/>
  <c r="AC89" i="58" s="1"/>
  <c r="W89" i="58"/>
  <c r="V89" i="58"/>
  <c r="AY89" i="58" s="1"/>
  <c r="U89" i="58"/>
  <c r="AA89" i="58"/>
  <c r="R89" i="58"/>
  <c r="Z58" i="58"/>
  <c r="AZ58" i="58" s="1"/>
  <c r="V58" i="58"/>
  <c r="AY58" i="58" s="1"/>
  <c r="BB58" i="58" s="1"/>
  <c r="AB58" i="58"/>
  <c r="AU58" i="58"/>
  <c r="AV24" i="58" s="1"/>
  <c r="R58" i="58"/>
  <c r="U58" i="58"/>
  <c r="Q58" i="58"/>
  <c r="BA58" i="58" s="1"/>
  <c r="AA58" i="58"/>
  <c r="S58" i="58"/>
  <c r="P58" i="58"/>
  <c r="W58" i="58"/>
  <c r="Y58" i="58"/>
  <c r="Z105" i="58"/>
  <c r="AZ105" i="58" s="1"/>
  <c r="Q105" i="58"/>
  <c r="BA105" i="58" s="1"/>
  <c r="BB105" i="58" s="1"/>
  <c r="P105" i="58"/>
  <c r="Y105" i="58"/>
  <c r="AE105" i="58" a="1"/>
  <c r="AE105" i="58" s="1"/>
  <c r="AD105" i="58" s="1"/>
  <c r="AC105" i="58" s="1"/>
  <c r="S105" i="58"/>
  <c r="AB73" i="58"/>
  <c r="Z73" i="58"/>
  <c r="AZ73" i="58" s="1"/>
  <c r="AE73" i="58" a="1"/>
  <c r="AE73" i="58" s="1"/>
  <c r="AA73" i="58"/>
  <c r="U73" i="58"/>
  <c r="Y73" i="58"/>
  <c r="W73" i="58"/>
  <c r="AS81" i="58"/>
  <c r="AF81" i="58" s="1"/>
  <c r="AB81" i="58"/>
  <c r="Z81" i="58"/>
  <c r="AZ81" i="58" s="1"/>
  <c r="W81" i="58"/>
  <c r="Y81" i="58"/>
  <c r="V81" i="58"/>
  <c r="AY81" i="58" s="1"/>
  <c r="S81" i="58"/>
  <c r="R81" i="58"/>
  <c r="U81" i="58"/>
  <c r="P81" i="58"/>
  <c r="AA81" i="58"/>
  <c r="Q81" i="58"/>
  <c r="BA81" i="58" s="1"/>
  <c r="AU43" i="58"/>
  <c r="AV72" i="58" s="1"/>
  <c r="Q43" i="58"/>
  <c r="BA43" i="58" s="1"/>
  <c r="U64" i="58"/>
  <c r="AS114" i="58"/>
  <c r="AF114" i="58" s="1"/>
  <c r="Q64" i="58"/>
  <c r="BA64" i="58" s="1"/>
  <c r="P64" i="58"/>
  <c r="Z59" i="58"/>
  <c r="AZ59" i="58" s="1"/>
  <c r="Z43" i="58"/>
  <c r="AZ43" i="58" s="1"/>
  <c r="BB43" i="58" s="1"/>
  <c r="BB60" i="58"/>
  <c r="U59" i="58"/>
  <c r="AA25" i="58"/>
  <c r="AB25" i="58"/>
  <c r="Q25" i="58"/>
  <c r="BA25" i="58" s="1"/>
  <c r="BB25" i="58" s="1"/>
  <c r="P25" i="58"/>
  <c r="Z25" i="58"/>
  <c r="AZ25" i="58" s="1"/>
  <c r="W25" i="58"/>
  <c r="Y25" i="58"/>
  <c r="S25" i="58"/>
  <c r="V25" i="58"/>
  <c r="AY25" i="58" s="1"/>
  <c r="AU25" i="58"/>
  <c r="AV27" i="58" s="1"/>
  <c r="AE25" i="58" a="1"/>
  <c r="AE25" i="58" s="1"/>
  <c r="U25" i="58"/>
  <c r="R25" i="58"/>
  <c r="P65" i="58"/>
  <c r="AA65" i="58"/>
  <c r="Z65" i="58"/>
  <c r="AZ65" i="58" s="1"/>
  <c r="BB65" i="58" s="1"/>
  <c r="P9" i="58"/>
  <c r="AA9" i="58"/>
  <c r="AB9" i="58"/>
  <c r="Y9" i="58"/>
  <c r="AU9" i="58"/>
  <c r="AV44" i="58" s="1"/>
  <c r="U9" i="58"/>
  <c r="W9" i="58"/>
  <c r="AE9" i="58" a="1"/>
  <c r="AE9" i="58" s="1"/>
  <c r="Z9" i="58"/>
  <c r="AZ9" i="58" s="1"/>
  <c r="R9" i="58"/>
  <c r="V11" i="58"/>
  <c r="AY11" i="58" s="1"/>
  <c r="BB11" i="58" s="1"/>
  <c r="S11" i="58"/>
  <c r="P11" i="58"/>
  <c r="R11" i="58"/>
  <c r="Z11" i="58"/>
  <c r="AZ11" i="58" s="1"/>
  <c r="Q11" i="58"/>
  <c r="BA11" i="58" s="1"/>
  <c r="AU11" i="58"/>
  <c r="AV62" i="58" s="1"/>
  <c r="AS121" i="58"/>
  <c r="AF121" i="58" s="1"/>
  <c r="AA64" i="58"/>
  <c r="AU64" i="58"/>
  <c r="AV98" i="58" s="1"/>
  <c r="BB81" i="58"/>
  <c r="AU59" i="58"/>
  <c r="AB43" i="58"/>
  <c r="AB11" i="58"/>
  <c r="W59" i="58"/>
  <c r="P42" i="58"/>
  <c r="W42" i="58"/>
  <c r="S42" i="58"/>
  <c r="R42" i="58"/>
  <c r="AU42" i="58"/>
  <c r="Q42" i="58"/>
  <c r="BA42" i="58" s="1"/>
  <c r="V42" i="58"/>
  <c r="AY42" i="58" s="1"/>
  <c r="BB42" i="58" s="1"/>
  <c r="Z74" i="58"/>
  <c r="AZ74" i="58" s="1"/>
  <c r="BB74" i="58" s="1"/>
  <c r="AA74" i="58"/>
  <c r="P74" i="58"/>
  <c r="Y74" i="58"/>
  <c r="AB74" i="58"/>
  <c r="S74" i="58"/>
  <c r="Q74" i="58"/>
  <c r="BA74" i="58" s="1"/>
  <c r="Y50" i="58"/>
  <c r="Z50" i="58"/>
  <c r="AZ50" i="58" s="1"/>
  <c r="W50" i="58"/>
  <c r="R50" i="58"/>
  <c r="Q50" i="58"/>
  <c r="BA50" i="58" s="1"/>
  <c r="BB50" i="58" s="1"/>
  <c r="P50" i="58"/>
  <c r="R43" i="58"/>
  <c r="AE81" i="58" a="1"/>
  <c r="AE81" i="58" s="1"/>
  <c r="AD81" i="58" s="1"/>
  <c r="AC81" i="58" s="1"/>
  <c r="AE11" i="58" a="1"/>
  <c r="AE11" i="58" s="1"/>
  <c r="AD11" i="58" s="1"/>
  <c r="AC11" i="58" s="1"/>
  <c r="R64" i="58"/>
  <c r="Q59" i="58"/>
  <c r="BA59" i="58" s="1"/>
  <c r="P43" i="58"/>
  <c r="R73" i="58"/>
  <c r="R57" i="58"/>
  <c r="AU57" i="58"/>
  <c r="AV104" i="58" s="1"/>
  <c r="AA57" i="58"/>
  <c r="V57" i="58"/>
  <c r="AY57" i="58" s="1"/>
  <c r="P57" i="58"/>
  <c r="Q57" i="58"/>
  <c r="BA57" i="58" s="1"/>
  <c r="BB57" i="58" s="1"/>
  <c r="S57" i="58"/>
  <c r="Y57" i="58"/>
  <c r="U57" i="58"/>
  <c r="W57" i="58"/>
  <c r="Z57" i="58"/>
  <c r="AZ57" i="58" s="1"/>
  <c r="AB57" i="58"/>
  <c r="AE57" i="58" a="1"/>
  <c r="AE57" i="58" s="1"/>
  <c r="Q129" i="58"/>
  <c r="BA129" i="58" s="1"/>
  <c r="P129" i="58"/>
  <c r="AS129" i="58"/>
  <c r="AF129" i="58" s="1"/>
  <c r="S129" i="58"/>
  <c r="R129" i="58"/>
  <c r="AD119" i="58"/>
  <c r="AC119" i="58" s="1"/>
  <c r="AE59" i="58" a="1"/>
  <c r="AE59" i="58" s="1"/>
  <c r="AD59" i="58" s="1"/>
  <c r="AC59" i="58" s="1"/>
  <c r="AB64" i="58"/>
  <c r="R59" i="58"/>
  <c r="S43" i="58"/>
  <c r="Y11" i="58"/>
  <c r="V73" i="58"/>
  <c r="AY73" i="58" s="1"/>
  <c r="U99" i="58"/>
  <c r="AE99" i="58" a="1"/>
  <c r="AE99" i="58" s="1"/>
  <c r="AD99" i="58" s="1"/>
  <c r="AC99" i="58" s="1"/>
  <c r="AB99" i="58"/>
  <c r="AA99" i="58"/>
  <c r="Y99" i="58"/>
  <c r="W99" i="58"/>
  <c r="Z99" i="58"/>
  <c r="AZ99" i="58" s="1"/>
  <c r="AE67" i="58" a="1"/>
  <c r="AE67" i="58" s="1"/>
  <c r="AD67" i="58" s="1"/>
  <c r="AC67" i="58" s="1"/>
  <c r="Z67" i="58"/>
  <c r="AZ67" i="58" s="1"/>
  <c r="Y67" i="58"/>
  <c r="W64" i="58"/>
  <c r="Q73" i="58"/>
  <c r="BA73" i="58" s="1"/>
  <c r="BB73" i="58" s="1"/>
  <c r="AS73" i="58"/>
  <c r="AF73" i="58" s="1"/>
  <c r="AD73" i="58" s="1"/>
  <c r="AC73" i="58" s="1"/>
  <c r="AD82" i="58"/>
  <c r="AC82" i="58" s="1"/>
  <c r="V59" i="58"/>
  <c r="AY59" i="58" s="1"/>
  <c r="BB59" i="58" s="1"/>
  <c r="AA59" i="58"/>
  <c r="U43" i="58"/>
  <c r="V43" i="58"/>
  <c r="AY43" i="58" s="1"/>
  <c r="BB76" i="58"/>
  <c r="AA35" i="58"/>
  <c r="AB35" i="58"/>
  <c r="W35" i="58"/>
  <c r="Z35" i="58"/>
  <c r="AZ35" i="58" s="1"/>
  <c r="Y35" i="58"/>
  <c r="AE35" i="58" a="1"/>
  <c r="AE35" i="58" s="1"/>
  <c r="AU35" i="58"/>
  <c r="AV101" i="58" s="1"/>
  <c r="U35" i="58"/>
  <c r="BB46" i="59"/>
  <c r="W27" i="59"/>
  <c r="Z63" i="59"/>
  <c r="AZ63" i="59" s="1"/>
  <c r="V63" i="59"/>
  <c r="AY63" i="59" s="1"/>
  <c r="AB108" i="59"/>
  <c r="AE108" i="59" a="1"/>
  <c r="AE108" i="59" s="1"/>
  <c r="Y108" i="59"/>
  <c r="AA108" i="59"/>
  <c r="Z108" i="59"/>
  <c r="AZ108" i="59" s="1"/>
  <c r="Q108" i="59"/>
  <c r="BA108" i="59" s="1"/>
  <c r="BB108" i="59" s="1"/>
  <c r="W108" i="59"/>
  <c r="U108" i="59"/>
  <c r="V108" i="59"/>
  <c r="AY108" i="59" s="1"/>
  <c r="S108" i="59"/>
  <c r="V82" i="59"/>
  <c r="AY82" i="59" s="1"/>
  <c r="BB82" i="59" s="1"/>
  <c r="AS82" i="59"/>
  <c r="AF82" i="59" s="1"/>
  <c r="U82" i="59"/>
  <c r="Y82" i="59"/>
  <c r="W82" i="59"/>
  <c r="Q82" i="59"/>
  <c r="BA82" i="59" s="1"/>
  <c r="Q27" i="59"/>
  <c r="BA27" i="59" s="1"/>
  <c r="BB27" i="59" s="1"/>
  <c r="R27" i="59"/>
  <c r="W63" i="59"/>
  <c r="AA63" i="59"/>
  <c r="Y97" i="59"/>
  <c r="P97" i="59"/>
  <c r="S97" i="59"/>
  <c r="Z95" i="59"/>
  <c r="AZ95" i="59" s="1"/>
  <c r="P95" i="59"/>
  <c r="AB95" i="59"/>
  <c r="W95" i="59"/>
  <c r="R95" i="59"/>
  <c r="AE95" i="59" a="1"/>
  <c r="AE95" i="59" s="1"/>
  <c r="AD95" i="59" s="1"/>
  <c r="AC95" i="59" s="1"/>
  <c r="Y95" i="59"/>
  <c r="AU43" i="59"/>
  <c r="Z43" i="59"/>
  <c r="AZ43" i="59" s="1"/>
  <c r="R43" i="59"/>
  <c r="Y43" i="59"/>
  <c r="V43" i="59"/>
  <c r="AY43" i="59" s="1"/>
  <c r="AA27" i="59"/>
  <c r="Z27" i="59"/>
  <c r="AZ27" i="59" s="1"/>
  <c r="AB27" i="59"/>
  <c r="U63" i="59"/>
  <c r="Y63" i="59"/>
  <c r="V115" i="59"/>
  <c r="AY115" i="59" s="1"/>
  <c r="BB115" i="59" s="1"/>
  <c r="W38" i="59"/>
  <c r="AU38" i="59"/>
  <c r="AV90" i="59" s="1"/>
  <c r="Y38" i="59"/>
  <c r="V38" i="59"/>
  <c r="AY38" i="59" s="1"/>
  <c r="AB38" i="59"/>
  <c r="P38" i="59"/>
  <c r="Z38" i="59"/>
  <c r="AZ38" i="59" s="1"/>
  <c r="S38" i="59"/>
  <c r="U38" i="59"/>
  <c r="Q38" i="59"/>
  <c r="BA38" i="59" s="1"/>
  <c r="AA38" i="59"/>
  <c r="R38" i="59"/>
  <c r="Q6" i="59"/>
  <c r="BA6" i="59" s="1"/>
  <c r="W6" i="59"/>
  <c r="P6" i="59"/>
  <c r="R6" i="59"/>
  <c r="S6" i="59"/>
  <c r="AU6" i="59"/>
  <c r="Y3" i="59"/>
  <c r="U3" i="59"/>
  <c r="V3" i="59"/>
  <c r="AY3" i="59" s="1"/>
  <c r="AU3" i="59"/>
  <c r="AV37" i="59" s="1"/>
  <c r="Z3" i="59"/>
  <c r="AZ3" i="59" s="1"/>
  <c r="S3" i="59"/>
  <c r="R3" i="59"/>
  <c r="W3" i="59"/>
  <c r="P3" i="59"/>
  <c r="AB3" i="59"/>
  <c r="AA3" i="59"/>
  <c r="Q3" i="59"/>
  <c r="BA3" i="59" s="1"/>
  <c r="P37" i="59"/>
  <c r="Y37" i="59"/>
  <c r="Z37" i="59"/>
  <c r="AZ37" i="59" s="1"/>
  <c r="U37" i="59"/>
  <c r="V37" i="59"/>
  <c r="AY37" i="59" s="1"/>
  <c r="W37" i="59"/>
  <c r="R37" i="59"/>
  <c r="AU37" i="59"/>
  <c r="AA37" i="59"/>
  <c r="S37" i="59"/>
  <c r="AB37" i="59"/>
  <c r="Q37" i="59"/>
  <c r="BA37" i="59" s="1"/>
  <c r="W61" i="59"/>
  <c r="AE61" i="59" a="1"/>
  <c r="AE61" i="59" s="1"/>
  <c r="U61" i="59"/>
  <c r="Y61" i="59"/>
  <c r="AU61" i="59"/>
  <c r="AV16" i="59" s="1"/>
  <c r="AA61" i="59"/>
  <c r="AB61" i="59"/>
  <c r="Z61" i="59"/>
  <c r="AZ61" i="59" s="1"/>
  <c r="AA115" i="59"/>
  <c r="AB46" i="59"/>
  <c r="AU46" i="59"/>
  <c r="AE46" i="59" a="1"/>
  <c r="AE46" i="59" s="1"/>
  <c r="AU30" i="59"/>
  <c r="AE30" i="59" a="1"/>
  <c r="AE30" i="59" s="1"/>
  <c r="AB30" i="59"/>
  <c r="R30" i="59"/>
  <c r="Q30" i="59"/>
  <c r="BA30" i="59" s="1"/>
  <c r="BB30" i="59" s="1"/>
  <c r="V30" i="59"/>
  <c r="AY30" i="59" s="1"/>
  <c r="U30" i="59"/>
  <c r="Z30" i="59"/>
  <c r="AZ30" i="59" s="1"/>
  <c r="S30" i="59"/>
  <c r="W30" i="59"/>
  <c r="P30" i="59"/>
  <c r="Y30" i="59"/>
  <c r="AA30" i="59"/>
  <c r="S63" i="59"/>
  <c r="R63" i="59"/>
  <c r="Q63" i="59"/>
  <c r="BA63" i="59" s="1"/>
  <c r="BB63" i="59" s="1"/>
  <c r="AD90" i="59"/>
  <c r="AC90" i="59" s="1"/>
  <c r="AU63" i="59"/>
  <c r="BB84" i="59"/>
  <c r="Z44" i="59"/>
  <c r="AZ44" i="59" s="1"/>
  <c r="S44" i="59"/>
  <c r="AA44" i="59"/>
  <c r="AE44" i="59" a="1"/>
  <c r="AE44" i="59" s="1"/>
  <c r="AB44" i="59"/>
  <c r="R44" i="59"/>
  <c r="U44" i="59"/>
  <c r="Y44" i="59"/>
  <c r="W116" i="59"/>
  <c r="U116" i="59"/>
  <c r="S116" i="59"/>
  <c r="R116" i="59"/>
  <c r="Y116" i="59"/>
  <c r="P116" i="59"/>
  <c r="Q116" i="59"/>
  <c r="BA116" i="59" s="1"/>
  <c r="AS116" i="59"/>
  <c r="AF116" i="59" s="1"/>
  <c r="V116" i="59"/>
  <c r="AY116" i="59" s="1"/>
  <c r="BB116" i="59" s="1"/>
  <c r="AB116" i="59"/>
  <c r="AA116" i="59"/>
  <c r="AU27" i="59"/>
  <c r="AV101" i="59" s="1"/>
  <c r="V27" i="59"/>
  <c r="AY27" i="59" s="1"/>
  <c r="AE27" i="59" a="1"/>
  <c r="AE27" i="59" s="1"/>
  <c r="S27" i="59"/>
  <c r="Q4" i="59"/>
  <c r="BA4" i="59" s="1"/>
  <c r="S4" i="59"/>
  <c r="R4" i="59"/>
  <c r="AU4" i="59"/>
  <c r="Z4" i="59"/>
  <c r="AZ4" i="59" s="1"/>
  <c r="P4" i="59"/>
  <c r="U4" i="59"/>
  <c r="V4" i="59"/>
  <c r="AY4" i="59" s="1"/>
  <c r="AA4" i="59"/>
  <c r="AB4" i="59"/>
  <c r="Y27" i="59"/>
  <c r="AE63" i="59" a="1"/>
  <c r="AE63" i="59" s="1"/>
  <c r="S12" i="59"/>
  <c r="AB12" i="59"/>
  <c r="Z12" i="59"/>
  <c r="AZ12" i="59" s="1"/>
  <c r="AA12" i="59"/>
  <c r="R12" i="59"/>
  <c r="AE12" i="59" a="1"/>
  <c r="AE12" i="59" s="1"/>
  <c r="P12" i="59"/>
  <c r="Q12" i="59"/>
  <c r="BA12" i="59" s="1"/>
  <c r="BB12" i="59" s="1"/>
  <c r="AU12" i="59"/>
  <c r="AV19" i="59" s="1"/>
  <c r="U12" i="59"/>
  <c r="V12" i="59"/>
  <c r="AY12" i="59" s="1"/>
  <c r="Y12" i="59"/>
  <c r="W12" i="59"/>
  <c r="R14" i="59"/>
  <c r="V14" i="59"/>
  <c r="AY14" i="59" s="1"/>
  <c r="AU14" i="59"/>
  <c r="AV8" i="59" s="1"/>
  <c r="Z14" i="59"/>
  <c r="AZ14" i="59" s="1"/>
  <c r="P14" i="59"/>
  <c r="U14" i="59"/>
  <c r="S14" i="59"/>
  <c r="Y14" i="59"/>
  <c r="AE14" i="59" a="1"/>
  <c r="AE14" i="59" s="1"/>
  <c r="W14" i="59"/>
  <c r="AA14" i="59"/>
  <c r="Q14" i="59"/>
  <c r="BA14" i="59" s="1"/>
  <c r="BB14" i="59" s="1"/>
  <c r="AB14" i="59"/>
  <c r="P115" i="59"/>
  <c r="Y115" i="59"/>
  <c r="W115" i="59"/>
  <c r="S115" i="59"/>
  <c r="Q115" i="59"/>
  <c r="BA115" i="59" s="1"/>
  <c r="AS115" i="59"/>
  <c r="AF115" i="59" s="1"/>
  <c r="R115" i="59"/>
  <c r="U115" i="59"/>
  <c r="R59" i="59"/>
  <c r="U59" i="59"/>
  <c r="Z59" i="59"/>
  <c r="AZ59" i="59" s="1"/>
  <c r="P59" i="59"/>
  <c r="S59" i="59"/>
  <c r="W59" i="59"/>
  <c r="AU59" i="59"/>
  <c r="AV29" i="59" s="1"/>
  <c r="V59" i="59"/>
  <c r="AY59" i="59" s="1"/>
  <c r="AA59" i="59"/>
  <c r="AE59" i="59" a="1"/>
  <c r="AE59" i="59" s="1"/>
  <c r="Q59" i="59"/>
  <c r="BA59" i="59" s="1"/>
  <c r="BB59" i="59" s="1"/>
  <c r="Y59" i="59"/>
  <c r="AB59" i="59"/>
  <c r="S5" i="59"/>
  <c r="Y5" i="59"/>
  <c r="U5" i="59"/>
  <c r="Q5" i="59"/>
  <c r="BA5" i="59" s="1"/>
  <c r="AB5" i="59"/>
  <c r="R5" i="59"/>
  <c r="W45" i="59"/>
  <c r="AE45" i="59" a="1"/>
  <c r="AE45" i="59" s="1"/>
  <c r="Q45" i="59"/>
  <c r="BA45" i="59" s="1"/>
  <c r="BB45" i="59" s="1"/>
  <c r="P45" i="59"/>
  <c r="AU45" i="59"/>
  <c r="AV73" i="59" s="1"/>
  <c r="Y45" i="59"/>
  <c r="V45" i="59"/>
  <c r="AY45" i="59" s="1"/>
  <c r="U87" i="59"/>
  <c r="V87" i="59"/>
  <c r="AY87" i="59" s="1"/>
  <c r="AA87" i="59"/>
  <c r="Y87" i="59"/>
  <c r="S87" i="59"/>
  <c r="R87" i="59"/>
  <c r="Z87" i="59"/>
  <c r="AZ87" i="59" s="1"/>
  <c r="AS87" i="59"/>
  <c r="AF87" i="59" s="1"/>
  <c r="AB87" i="59"/>
  <c r="P87" i="59"/>
  <c r="Q87" i="59"/>
  <c r="BA87" i="59" s="1"/>
  <c r="W87" i="59"/>
  <c r="Y112" i="59"/>
  <c r="AE112" i="59" a="1"/>
  <c r="AE112" i="59" s="1"/>
  <c r="S112" i="59"/>
  <c r="AA112" i="59"/>
  <c r="Q112" i="59"/>
  <c r="BA112" i="59" s="1"/>
  <c r="BB112" i="59" s="1"/>
  <c r="U112" i="59"/>
  <c r="R112" i="59"/>
  <c r="V112" i="59"/>
  <c r="AY112" i="59" s="1"/>
  <c r="W112" i="59"/>
  <c r="AB112" i="59"/>
  <c r="P112" i="59"/>
  <c r="Z112" i="59"/>
  <c r="AZ112" i="59" s="1"/>
  <c r="AU23" i="59"/>
  <c r="AV115" i="59" s="1"/>
  <c r="R23" i="59"/>
  <c r="Q23" i="59"/>
  <c r="BA23" i="59" s="1"/>
  <c r="U23" i="59"/>
  <c r="P23" i="59"/>
  <c r="AB23" i="59"/>
  <c r="AA23" i="59"/>
  <c r="Z23" i="59"/>
  <c r="AZ23" i="59" s="1"/>
  <c r="Y23" i="59"/>
  <c r="S23" i="59"/>
  <c r="W23" i="59"/>
  <c r="V23" i="59"/>
  <c r="AY23" i="59" s="1"/>
  <c r="AB96" i="59"/>
  <c r="Z96" i="59"/>
  <c r="AZ96" i="59" s="1"/>
  <c r="U96" i="59"/>
  <c r="V96" i="59"/>
  <c r="AY96" i="59" s="1"/>
  <c r="Q96" i="59"/>
  <c r="BA96" i="59" s="1"/>
  <c r="BB96" i="59" s="1"/>
  <c r="AA96" i="59"/>
  <c r="S96" i="59"/>
  <c r="R96" i="59"/>
  <c r="Y96" i="59"/>
  <c r="AE96" i="59" a="1"/>
  <c r="AE96" i="59" s="1"/>
  <c r="W96" i="59"/>
  <c r="P96" i="59"/>
  <c r="P49" i="59"/>
  <c r="W49" i="59"/>
  <c r="AE49" i="59" a="1"/>
  <c r="AE49" i="59" s="1"/>
  <c r="Y49" i="59"/>
  <c r="Q49" i="59"/>
  <c r="BA49" i="59" s="1"/>
  <c r="BB49" i="59" s="1"/>
  <c r="U49" i="59"/>
  <c r="AB49" i="59"/>
  <c r="AA49" i="59"/>
  <c r="R49" i="59"/>
  <c r="V49" i="59"/>
  <c r="AY49" i="59" s="1"/>
  <c r="AU49" i="59"/>
  <c r="S49" i="59"/>
  <c r="Z49" i="59"/>
  <c r="AZ49" i="59" s="1"/>
  <c r="Y42" i="59"/>
  <c r="W42" i="59"/>
  <c r="S42" i="59"/>
  <c r="V42" i="59"/>
  <c r="AY42" i="59" s="1"/>
  <c r="AB42" i="59"/>
  <c r="AU42" i="59"/>
  <c r="R42" i="59"/>
  <c r="U42" i="59"/>
  <c r="P42" i="59"/>
  <c r="AA42" i="59"/>
  <c r="Z42" i="59"/>
  <c r="AZ42" i="59" s="1"/>
  <c r="AE42" i="59" a="1"/>
  <c r="AE42" i="59" s="1"/>
  <c r="Q42" i="59"/>
  <c r="BA42" i="59" s="1"/>
  <c r="BB42" i="59" s="1"/>
  <c r="Y67" i="59"/>
  <c r="W67" i="59"/>
  <c r="AS67" i="59"/>
  <c r="AF67" i="59" s="1"/>
  <c r="Z67" i="59"/>
  <c r="AZ67" i="59" s="1"/>
  <c r="S67" i="59"/>
  <c r="V67" i="59"/>
  <c r="AY67" i="59" s="1"/>
  <c r="BB67" i="59" s="1"/>
  <c r="AB67" i="59"/>
  <c r="R67" i="59"/>
  <c r="U67" i="59"/>
  <c r="P67" i="59"/>
  <c r="Q67" i="59"/>
  <c r="BA67" i="59" s="1"/>
  <c r="AA67" i="59"/>
  <c r="V17" i="59"/>
  <c r="AY17" i="59" s="1"/>
  <c r="S17" i="59"/>
  <c r="P17" i="59"/>
  <c r="Z17" i="59"/>
  <c r="AZ17" i="59" s="1"/>
  <c r="AE17" i="59" a="1"/>
  <c r="AE17" i="59" s="1"/>
  <c r="R17" i="59"/>
  <c r="U17" i="59"/>
  <c r="AA17" i="59"/>
  <c r="W17" i="59"/>
  <c r="AB17" i="59"/>
  <c r="Y17" i="59"/>
  <c r="Q17" i="59"/>
  <c r="BA17" i="59" s="1"/>
  <c r="AU17" i="59"/>
  <c r="AS76" i="59"/>
  <c r="AF76" i="59" s="1"/>
  <c r="AS112" i="59"/>
  <c r="AF112" i="59" s="1"/>
  <c r="AD112" i="59" s="1"/>
  <c r="AC112" i="59" s="1"/>
  <c r="BB122" i="59"/>
  <c r="BB34" i="59"/>
  <c r="AU53" i="59"/>
  <c r="S53" i="59"/>
  <c r="Q53" i="59"/>
  <c r="BA53" i="59" s="1"/>
  <c r="AB53" i="59"/>
  <c r="W53" i="59"/>
  <c r="Z53" i="59"/>
  <c r="AZ53" i="59" s="1"/>
  <c r="U53" i="59"/>
  <c r="P53" i="59"/>
  <c r="AA53" i="59"/>
  <c r="V53" i="59"/>
  <c r="AY53" i="59" s="1"/>
  <c r="BB53" i="59" s="1"/>
  <c r="R53" i="59"/>
  <c r="Y53" i="59"/>
  <c r="AE11" i="59" a="1"/>
  <c r="AE11" i="59" s="1"/>
  <c r="Q11" i="59"/>
  <c r="BA11" i="59" s="1"/>
  <c r="BB11" i="59" s="1"/>
  <c r="V11" i="59"/>
  <c r="AY11" i="59" s="1"/>
  <c r="AU11" i="59"/>
  <c r="AV15" i="59" s="1"/>
  <c r="AA11" i="59"/>
  <c r="U11" i="59"/>
  <c r="P11" i="59"/>
  <c r="W11" i="59"/>
  <c r="AB11" i="59"/>
  <c r="S11" i="59"/>
  <c r="Y11" i="59"/>
  <c r="Z11" i="59"/>
  <c r="AZ11" i="59" s="1"/>
  <c r="R11" i="59"/>
  <c r="Y119" i="59"/>
  <c r="P119" i="59"/>
  <c r="V119" i="59"/>
  <c r="AY119" i="59" s="1"/>
  <c r="U119" i="59"/>
  <c r="AS119" i="59"/>
  <c r="AF119" i="59" s="1"/>
  <c r="S119" i="59"/>
  <c r="R119" i="59"/>
  <c r="AA119" i="59"/>
  <c r="Q119" i="59"/>
  <c r="BA119" i="59" s="1"/>
  <c r="W119" i="59"/>
  <c r="AB119" i="59"/>
  <c r="Z119" i="59"/>
  <c r="AZ119" i="59" s="1"/>
  <c r="Q18" i="59"/>
  <c r="BA18" i="59" s="1"/>
  <c r="AB18" i="59"/>
  <c r="AB104" i="59"/>
  <c r="AA104" i="59"/>
  <c r="R104" i="59"/>
  <c r="Y104" i="59"/>
  <c r="W104" i="59"/>
  <c r="P104" i="59"/>
  <c r="S104" i="59"/>
  <c r="AS104" i="59"/>
  <c r="AF104" i="59" s="1"/>
  <c r="Z104" i="59"/>
  <c r="AZ104" i="59" s="1"/>
  <c r="V104" i="59"/>
  <c r="AY104" i="59" s="1"/>
  <c r="U104" i="59"/>
  <c r="Q104" i="59"/>
  <c r="BA104" i="59" s="1"/>
  <c r="AS110" i="59"/>
  <c r="AF110" i="59" s="1"/>
  <c r="BB21" i="59"/>
  <c r="Y64" i="59"/>
  <c r="W64" i="59"/>
  <c r="S64" i="59"/>
  <c r="R64" i="59"/>
  <c r="V64" i="59"/>
  <c r="AY64" i="59" s="1"/>
  <c r="AU64" i="59"/>
  <c r="AV51" i="59" s="1"/>
  <c r="AA64" i="59"/>
  <c r="AB64" i="59"/>
  <c r="P64" i="59"/>
  <c r="Q64" i="59"/>
  <c r="BA64" i="59" s="1"/>
  <c r="BB64" i="59" s="1"/>
  <c r="Z64" i="59"/>
  <c r="AZ64" i="59" s="1"/>
  <c r="AE64" i="59" a="1"/>
  <c r="AE64" i="59" s="1"/>
  <c r="U64" i="59"/>
  <c r="Z127" i="59"/>
  <c r="AZ127" i="59" s="1"/>
  <c r="AB127" i="59"/>
  <c r="S127" i="59"/>
  <c r="R127" i="59"/>
  <c r="AA127" i="59"/>
  <c r="Q127" i="59"/>
  <c r="BA127" i="59" s="1"/>
  <c r="BB127" i="59" s="1"/>
  <c r="AE127" i="59" a="1"/>
  <c r="AE127" i="59" s="1"/>
  <c r="V127" i="59"/>
  <c r="AY127" i="59" s="1"/>
  <c r="U127" i="59"/>
  <c r="P127" i="59"/>
  <c r="W127" i="59"/>
  <c r="Y127" i="59"/>
  <c r="AU47" i="59"/>
  <c r="AB47" i="59"/>
  <c r="Z47" i="59"/>
  <c r="AZ47" i="59" s="1"/>
  <c r="W47" i="59"/>
  <c r="AA47" i="59"/>
  <c r="Y47" i="59"/>
  <c r="AE47" i="59" a="1"/>
  <c r="AE47" i="59" s="1"/>
  <c r="V47" i="59"/>
  <c r="AY47" i="59" s="1"/>
  <c r="Q47" i="59"/>
  <c r="BA47" i="59" s="1"/>
  <c r="BB47" i="59" s="1"/>
  <c r="U47" i="59"/>
  <c r="S47" i="59"/>
  <c r="P47" i="59"/>
  <c r="R47" i="59"/>
  <c r="U26" i="59"/>
  <c r="AA26" i="59"/>
  <c r="V26" i="59"/>
  <c r="AY26" i="59" s="1"/>
  <c r="Z26" i="59"/>
  <c r="AZ26" i="59" s="1"/>
  <c r="Q26" i="59"/>
  <c r="BA26" i="59" s="1"/>
  <c r="BB26" i="59" s="1"/>
  <c r="AU26" i="59"/>
  <c r="AV60" i="59" s="1"/>
  <c r="R26" i="59"/>
  <c r="P26" i="59"/>
  <c r="AB26" i="59"/>
  <c r="Y26" i="59"/>
  <c r="S26" i="59"/>
  <c r="W26" i="59"/>
  <c r="AE26" i="59" a="1"/>
  <c r="AE26" i="59" s="1"/>
  <c r="P33" i="59"/>
  <c r="V33" i="59"/>
  <c r="AY33" i="59" s="1"/>
  <c r="AU33" i="59"/>
  <c r="AV85" i="59" s="1"/>
  <c r="U33" i="59"/>
  <c r="AE33" i="59" a="1"/>
  <c r="AE33" i="59" s="1"/>
  <c r="R33" i="59"/>
  <c r="AA33" i="59"/>
  <c r="Q33" i="59"/>
  <c r="BA33" i="59" s="1"/>
  <c r="BB33" i="59" s="1"/>
  <c r="W33" i="59"/>
  <c r="AB33" i="59"/>
  <c r="Y33" i="59"/>
  <c r="Z33" i="59"/>
  <c r="AZ33" i="59" s="1"/>
  <c r="S33" i="59"/>
  <c r="AD93" i="59"/>
  <c r="AC93" i="59" s="1"/>
  <c r="BB89" i="59"/>
  <c r="BB19" i="59"/>
  <c r="BB17" i="59"/>
  <c r="S57" i="59"/>
  <c r="AB57" i="59"/>
  <c r="R57" i="59"/>
  <c r="Q57" i="59"/>
  <c r="BA57" i="59" s="1"/>
  <c r="U57" i="59"/>
  <c r="AU57" i="59"/>
  <c r="AA57" i="59"/>
  <c r="Z57" i="59"/>
  <c r="AZ57" i="59" s="1"/>
  <c r="W57" i="59"/>
  <c r="V57" i="59"/>
  <c r="AY57" i="59" s="1"/>
  <c r="P57" i="59"/>
  <c r="Y57" i="59"/>
  <c r="Z126" i="59"/>
  <c r="AZ126" i="59" s="1"/>
  <c r="P126" i="59"/>
  <c r="AA126" i="59"/>
  <c r="Y126" i="59"/>
  <c r="V126" i="59"/>
  <c r="AY126" i="59" s="1"/>
  <c r="U126" i="59"/>
  <c r="R126" i="59"/>
  <c r="Q126" i="59"/>
  <c r="BA126" i="59" s="1"/>
  <c r="BB126" i="59" s="1"/>
  <c r="W126" i="59"/>
  <c r="AE126" i="59" a="1"/>
  <c r="AE126" i="59" s="1"/>
  <c r="AD126" i="59" s="1"/>
  <c r="AC126" i="59" s="1"/>
  <c r="S126" i="59"/>
  <c r="AB126" i="59"/>
  <c r="AU54" i="59"/>
  <c r="AV75" i="59" s="1"/>
  <c r="U54" i="59"/>
  <c r="AB54" i="59"/>
  <c r="W54" i="59"/>
  <c r="AA54" i="59"/>
  <c r="S54" i="59"/>
  <c r="V54" i="59"/>
  <c r="AY54" i="59" s="1"/>
  <c r="R54" i="59"/>
  <c r="Y54" i="59"/>
  <c r="Q54" i="59"/>
  <c r="BA54" i="59" s="1"/>
  <c r="P54" i="59"/>
  <c r="Z54" i="59"/>
  <c r="AZ54" i="59" s="1"/>
  <c r="V50" i="59"/>
  <c r="AY50" i="59" s="1"/>
  <c r="U50" i="59"/>
  <c r="AU50" i="59"/>
  <c r="AB50" i="59"/>
  <c r="AA50" i="59"/>
  <c r="S50" i="59"/>
  <c r="Q50" i="59"/>
  <c r="BA50" i="59" s="1"/>
  <c r="W50" i="59"/>
  <c r="P50" i="59"/>
  <c r="Y50" i="59"/>
  <c r="R50" i="59"/>
  <c r="Z50" i="59"/>
  <c r="AZ50" i="59" s="1"/>
  <c r="P105" i="59"/>
  <c r="S105" i="59"/>
  <c r="Q105" i="59"/>
  <c r="BA105" i="59" s="1"/>
  <c r="Y105" i="59"/>
  <c r="AA105" i="59"/>
  <c r="R105" i="59"/>
  <c r="V105" i="59"/>
  <c r="AY105" i="59" s="1"/>
  <c r="AS105" i="59"/>
  <c r="AF105" i="59" s="1"/>
  <c r="U105" i="59"/>
  <c r="AB105" i="59"/>
  <c r="Z105" i="59"/>
  <c r="AZ105" i="59" s="1"/>
  <c r="W105" i="59"/>
  <c r="U106" i="59"/>
  <c r="AB106" i="59"/>
  <c r="Y106" i="59"/>
  <c r="W106" i="59"/>
  <c r="V106" i="59"/>
  <c r="AY106" i="59" s="1"/>
  <c r="AE106" i="59" a="1"/>
  <c r="AE106" i="59" s="1"/>
  <c r="AD106" i="59" s="1"/>
  <c r="AC106" i="59" s="1"/>
  <c r="AA106" i="59"/>
  <c r="Q106" i="59"/>
  <c r="BA106" i="59" s="1"/>
  <c r="BB106" i="59" s="1"/>
  <c r="P106" i="59"/>
  <c r="R106" i="59"/>
  <c r="S106" i="59"/>
  <c r="Z106" i="59"/>
  <c r="AZ106" i="59" s="1"/>
  <c r="AA41" i="59"/>
  <c r="Z41" i="59"/>
  <c r="AZ41" i="59" s="1"/>
  <c r="AU41" i="59"/>
  <c r="AV53" i="59" s="1"/>
  <c r="S41" i="59"/>
  <c r="U41" i="59"/>
  <c r="Q41" i="59"/>
  <c r="BA41" i="59" s="1"/>
  <c r="R41" i="59"/>
  <c r="V41" i="59"/>
  <c r="AY41" i="59" s="1"/>
  <c r="AB41" i="59"/>
  <c r="P41" i="59"/>
  <c r="Y41" i="59"/>
  <c r="W41" i="59"/>
  <c r="AD96" i="59"/>
  <c r="AC96" i="59" s="1"/>
  <c r="AD75" i="59"/>
  <c r="AC75" i="59" s="1"/>
  <c r="AE67" i="59" a="1"/>
  <c r="AE67" i="59" s="1"/>
  <c r="AD67" i="59" s="1"/>
  <c r="AC67" i="59" s="1"/>
  <c r="AD127" i="59"/>
  <c r="AC127" i="59" s="1"/>
  <c r="BB69" i="59"/>
  <c r="W124" i="59"/>
  <c r="AB124" i="59"/>
  <c r="AA124" i="59"/>
  <c r="U124" i="59"/>
  <c r="Q124" i="59"/>
  <c r="BA124" i="59" s="1"/>
  <c r="BB124" i="59" s="1"/>
  <c r="Z124" i="59"/>
  <c r="AZ124" i="59" s="1"/>
  <c r="P124" i="59"/>
  <c r="Y124" i="59"/>
  <c r="S124" i="59"/>
  <c r="R124" i="59"/>
  <c r="V124" i="59"/>
  <c r="AY124" i="59" s="1"/>
  <c r="AE124" i="59" a="1"/>
  <c r="AE124" i="59" s="1"/>
  <c r="AD124" i="59" s="1"/>
  <c r="AC124" i="59" s="1"/>
  <c r="Z74" i="59"/>
  <c r="AZ74" i="59" s="1"/>
  <c r="W74" i="59"/>
  <c r="P74" i="59"/>
  <c r="V74" i="59"/>
  <c r="AY74" i="59" s="1"/>
  <c r="AE74" i="59" a="1"/>
  <c r="AE74" i="59" s="1"/>
  <c r="U74" i="59"/>
  <c r="Y74" i="59"/>
  <c r="Q74" i="59"/>
  <c r="BA74" i="59" s="1"/>
  <c r="BB74" i="59" s="1"/>
  <c r="AB74" i="59"/>
  <c r="S74" i="59"/>
  <c r="R74" i="59"/>
  <c r="AA74" i="59"/>
  <c r="AA62" i="59"/>
  <c r="Y62" i="59"/>
  <c r="AU62" i="59"/>
  <c r="AV95" i="59" s="1"/>
  <c r="V62" i="59"/>
  <c r="AY62" i="59" s="1"/>
  <c r="P62" i="59"/>
  <c r="Q62" i="59"/>
  <c r="BA62" i="59" s="1"/>
  <c r="BB62" i="59" s="1"/>
  <c r="W62" i="59"/>
  <c r="R62" i="59"/>
  <c r="AE62" i="59" a="1"/>
  <c r="AE62" i="59" s="1"/>
  <c r="Z62" i="59"/>
  <c r="AZ62" i="59" s="1"/>
  <c r="AB62" i="59"/>
  <c r="U62" i="59"/>
  <c r="S62" i="59"/>
  <c r="U68" i="58"/>
  <c r="S68" i="58"/>
  <c r="R68" i="58"/>
  <c r="Z68" i="58"/>
  <c r="AZ68" i="58" s="1"/>
  <c r="AB68" i="58"/>
  <c r="W68" i="58"/>
  <c r="AA68" i="58"/>
  <c r="Q68" i="58"/>
  <c r="BA68" i="58" s="1"/>
  <c r="BB68" i="58" s="1"/>
  <c r="Y68" i="58"/>
  <c r="V68" i="58"/>
  <c r="AY68" i="58" s="1"/>
  <c r="P68" i="58"/>
  <c r="AE68" i="58" a="1"/>
  <c r="AE68" i="58" s="1"/>
  <c r="AD68" i="58" s="1"/>
  <c r="AC68" i="58" s="1"/>
  <c r="P8" i="58"/>
  <c r="Y8" i="58"/>
  <c r="S8" i="58"/>
  <c r="AU8" i="58"/>
  <c r="AV9" i="58" s="1"/>
  <c r="AB8" i="58"/>
  <c r="W8" i="58"/>
  <c r="AA8" i="58"/>
  <c r="V8" i="58"/>
  <c r="AY8" i="58" s="1"/>
  <c r="R8" i="58"/>
  <c r="Z8" i="58"/>
  <c r="AZ8" i="58" s="1"/>
  <c r="Q8" i="58"/>
  <c r="BA8" i="58" s="1"/>
  <c r="BB8" i="58" s="1"/>
  <c r="AE8" i="58" a="1"/>
  <c r="AE8" i="58" s="1"/>
  <c r="U8" i="58"/>
  <c r="AA109" i="58"/>
  <c r="AB109" i="58"/>
  <c r="U109" i="58"/>
  <c r="V109" i="58"/>
  <c r="AY109" i="58" s="1"/>
  <c r="BB109" i="58" s="1"/>
  <c r="Y109" i="58"/>
  <c r="AS109" i="58"/>
  <c r="AF109" i="58" s="1"/>
  <c r="Q109" i="58"/>
  <c r="BA109" i="58" s="1"/>
  <c r="Z109" i="58"/>
  <c r="AZ109" i="58" s="1"/>
  <c r="P109" i="58"/>
  <c r="W109" i="58"/>
  <c r="AU15" i="58"/>
  <c r="AV96" i="58" s="1"/>
  <c r="Z15" i="58"/>
  <c r="AZ15" i="58" s="1"/>
  <c r="BB15" i="58" s="1"/>
  <c r="W15" i="58"/>
  <c r="Y15" i="58"/>
  <c r="S15" i="58"/>
  <c r="V15" i="58"/>
  <c r="AY15" i="58" s="1"/>
  <c r="R15" i="58"/>
  <c r="U15" i="58"/>
  <c r="Q15" i="58"/>
  <c r="BA15" i="58" s="1"/>
  <c r="P15" i="58"/>
  <c r="AB15" i="58"/>
  <c r="AA15" i="58"/>
  <c r="R109" i="58"/>
  <c r="S46" i="58"/>
  <c r="R46" i="58"/>
  <c r="AU46" i="58"/>
  <c r="AB46" i="58"/>
  <c r="W46" i="58"/>
  <c r="P46" i="58"/>
  <c r="Q46" i="58"/>
  <c r="BA46" i="58" s="1"/>
  <c r="V46" i="58"/>
  <c r="AY46" i="58" s="1"/>
  <c r="BB46" i="58" s="1"/>
  <c r="U46" i="58"/>
  <c r="Z46" i="58"/>
  <c r="AZ46" i="58" s="1"/>
  <c r="AA46" i="58"/>
  <c r="R45" i="58"/>
  <c r="AU45" i="58"/>
  <c r="AA45" i="58"/>
  <c r="Y45" i="58"/>
  <c r="Z45" i="58"/>
  <c r="AZ45" i="58" s="1"/>
  <c r="W45" i="58"/>
  <c r="Q45" i="58"/>
  <c r="BA45" i="58" s="1"/>
  <c r="U45" i="58"/>
  <c r="AB45" i="58"/>
  <c r="P45" i="58"/>
  <c r="V45" i="58"/>
  <c r="AY45" i="58" s="1"/>
  <c r="S45" i="58"/>
  <c r="AB94" i="58"/>
  <c r="R94" i="58"/>
  <c r="W94" i="58"/>
  <c r="Q94" i="58"/>
  <c r="BA94" i="58" s="1"/>
  <c r="AS94" i="58"/>
  <c r="AF94" i="58" s="1"/>
  <c r="AA94" i="58"/>
  <c r="Y94" i="58"/>
  <c r="P94" i="58"/>
  <c r="U94" i="58"/>
  <c r="Z94" i="58"/>
  <c r="AZ94" i="58" s="1"/>
  <c r="V94" i="58"/>
  <c r="AY94" i="58" s="1"/>
  <c r="S94" i="58"/>
  <c r="Z40" i="58"/>
  <c r="AZ40" i="58" s="1"/>
  <c r="AE40" i="58" a="1"/>
  <c r="AE40" i="58" s="1"/>
  <c r="P40" i="58"/>
  <c r="V40" i="58"/>
  <c r="AY40" i="58" s="1"/>
  <c r="Y40" i="58"/>
  <c r="AB40" i="58"/>
  <c r="U40" i="58"/>
  <c r="R40" i="58"/>
  <c r="AU40" i="58"/>
  <c r="S40" i="58"/>
  <c r="W40" i="58"/>
  <c r="Q40" i="58"/>
  <c r="BA40" i="58" s="1"/>
  <c r="BB40" i="58" s="1"/>
  <c r="AA40" i="58"/>
  <c r="AA95" i="58"/>
  <c r="S95" i="58"/>
  <c r="R95" i="58"/>
  <c r="W95" i="58"/>
  <c r="Q95" i="58"/>
  <c r="BA95" i="58" s="1"/>
  <c r="P95" i="58"/>
  <c r="U95" i="58"/>
  <c r="Y95" i="58"/>
  <c r="V95" i="58"/>
  <c r="AY95" i="58" s="1"/>
  <c r="AB95" i="58"/>
  <c r="AS95" i="58"/>
  <c r="AF95" i="58" s="1"/>
  <c r="Z95" i="58"/>
  <c r="AZ95" i="58" s="1"/>
  <c r="AE15" i="58" a="1"/>
  <c r="AE15" i="58" s="1"/>
  <c r="AD15" i="58" s="1"/>
  <c r="AC15" i="58" s="1"/>
  <c r="S109" i="58"/>
  <c r="U44" i="58"/>
  <c r="S44" i="58"/>
  <c r="Y44" i="58"/>
  <c r="AB44" i="58"/>
  <c r="W44" i="58"/>
  <c r="R44" i="58"/>
  <c r="AA44" i="58"/>
  <c r="V44" i="58"/>
  <c r="AY44" i="58" s="1"/>
  <c r="Z44" i="58"/>
  <c r="AZ44" i="58" s="1"/>
  <c r="Q44" i="58"/>
  <c r="BA44" i="58" s="1"/>
  <c r="P44" i="58"/>
  <c r="AU44" i="58"/>
  <c r="AV20" i="58" s="1"/>
  <c r="AE38" i="58" a="1"/>
  <c r="AE38" i="58" s="1"/>
  <c r="AU38" i="58"/>
  <c r="V38" i="58"/>
  <c r="AY38" i="58" s="1"/>
  <c r="AB38" i="58"/>
  <c r="U38" i="58"/>
  <c r="AA38" i="58"/>
  <c r="Z38" i="58"/>
  <c r="AZ38" i="58" s="1"/>
  <c r="S38" i="58"/>
  <c r="W38" i="58"/>
  <c r="R38" i="58"/>
  <c r="Q38" i="58"/>
  <c r="BA38" i="58" s="1"/>
  <c r="BB38" i="58" s="1"/>
  <c r="P38" i="58"/>
  <c r="Y38" i="58"/>
  <c r="AS124" i="58"/>
  <c r="AF124" i="58" s="1"/>
  <c r="W124" i="58"/>
  <c r="U124" i="58"/>
  <c r="AB124" i="58"/>
  <c r="V124" i="58"/>
  <c r="AY124" i="58" s="1"/>
  <c r="R124" i="58"/>
  <c r="S124" i="58"/>
  <c r="AA124" i="58"/>
  <c r="Z124" i="58"/>
  <c r="AZ124" i="58" s="1"/>
  <c r="Y124" i="58"/>
  <c r="P124" i="58"/>
  <c r="Q124" i="58"/>
  <c r="BA124" i="58" s="1"/>
  <c r="V23" i="58"/>
  <c r="AY23" i="58" s="1"/>
  <c r="Y23" i="58"/>
  <c r="AU23" i="58"/>
  <c r="S23" i="58"/>
  <c r="AB23" i="58"/>
  <c r="AA23" i="58"/>
  <c r="Q23" i="58"/>
  <c r="BA23" i="58" s="1"/>
  <c r="BB23" i="58" s="1"/>
  <c r="P23" i="58"/>
  <c r="W23" i="58"/>
  <c r="AE23" i="58" a="1"/>
  <c r="AE23" i="58" s="1"/>
  <c r="Z23" i="58"/>
  <c r="AZ23" i="58" s="1"/>
  <c r="S16" i="58"/>
  <c r="V16" i="58"/>
  <c r="AY16" i="58" s="1"/>
  <c r="BB16" i="58" s="1"/>
  <c r="Z16" i="58"/>
  <c r="AZ16" i="58" s="1"/>
  <c r="U16" i="58"/>
  <c r="P16" i="58"/>
  <c r="R16" i="58"/>
  <c r="AB16" i="58"/>
  <c r="AA16" i="58"/>
  <c r="Y16" i="58"/>
  <c r="AU16" i="58"/>
  <c r="AV22" i="58" s="1"/>
  <c r="W16" i="58"/>
  <c r="Q16" i="58"/>
  <c r="BA16" i="58" s="1"/>
  <c r="AS85" i="58"/>
  <c r="AF85" i="58" s="1"/>
  <c r="Z93" i="58"/>
  <c r="AZ93" i="58" s="1"/>
  <c r="U93" i="58"/>
  <c r="AA93" i="58"/>
  <c r="Q93" i="58"/>
  <c r="BA93" i="58" s="1"/>
  <c r="S93" i="58"/>
  <c r="W93" i="58"/>
  <c r="AB93" i="58"/>
  <c r="Y93" i="58"/>
  <c r="AS93" i="58"/>
  <c r="AF93" i="58" s="1"/>
  <c r="V93" i="58"/>
  <c r="AY93" i="58" s="1"/>
  <c r="R93" i="58"/>
  <c r="P93" i="58"/>
  <c r="P102" i="58"/>
  <c r="R102" i="58"/>
  <c r="AB102" i="58"/>
  <c r="Q102" i="58"/>
  <c r="BA102" i="58" s="1"/>
  <c r="BB102" i="58" s="1"/>
  <c r="AA102" i="58"/>
  <c r="Y102" i="58"/>
  <c r="V102" i="58"/>
  <c r="AY102" i="58" s="1"/>
  <c r="Z102" i="58"/>
  <c r="AZ102" i="58" s="1"/>
  <c r="W102" i="58"/>
  <c r="U102" i="58"/>
  <c r="AE102" i="58" a="1"/>
  <c r="AE102" i="58" s="1"/>
  <c r="AD102" i="58" s="1"/>
  <c r="AC102" i="58" s="1"/>
  <c r="S102" i="58"/>
  <c r="BB95" i="58"/>
  <c r="W61" i="58"/>
  <c r="Z61" i="58"/>
  <c r="AZ61" i="58" s="1"/>
  <c r="AU61" i="58"/>
  <c r="U61" i="58"/>
  <c r="S61" i="58"/>
  <c r="AA61" i="58"/>
  <c r="P61" i="58"/>
  <c r="Q61" i="58"/>
  <c r="BA61" i="58" s="1"/>
  <c r="Y61" i="58"/>
  <c r="R61" i="58"/>
  <c r="AB61" i="58"/>
  <c r="V61" i="58"/>
  <c r="AY61" i="58" s="1"/>
  <c r="BB61" i="58" s="1"/>
  <c r="V31" i="58"/>
  <c r="AY31" i="58" s="1"/>
  <c r="W31" i="58"/>
  <c r="U31" i="58"/>
  <c r="AU31" i="58"/>
  <c r="Q31" i="58"/>
  <c r="BA31" i="58" s="1"/>
  <c r="AB31" i="58"/>
  <c r="P31" i="58"/>
  <c r="AA31" i="58"/>
  <c r="S31" i="58"/>
  <c r="Z31" i="58"/>
  <c r="AZ31" i="58" s="1"/>
  <c r="Y31" i="58"/>
  <c r="R31" i="58"/>
  <c r="R24" i="58"/>
  <c r="AA24" i="58"/>
  <c r="AB24" i="58"/>
  <c r="W24" i="58"/>
  <c r="Q24" i="58"/>
  <c r="BA24" i="58" s="1"/>
  <c r="BB24" i="58" s="1"/>
  <c r="Z24" i="58"/>
  <c r="AZ24" i="58" s="1"/>
  <c r="U24" i="58"/>
  <c r="AE24" i="58" a="1"/>
  <c r="AE24" i="58" s="1"/>
  <c r="S24" i="58"/>
  <c r="AU24" i="58"/>
  <c r="Y24" i="58"/>
  <c r="V24" i="58"/>
  <c r="AY24" i="58" s="1"/>
  <c r="P24" i="58"/>
  <c r="S48" i="58"/>
  <c r="R48" i="58"/>
  <c r="W48" i="58"/>
  <c r="AB48" i="58"/>
  <c r="P48" i="58"/>
  <c r="Y48" i="58"/>
  <c r="Q48" i="58"/>
  <c r="BA48" i="58" s="1"/>
  <c r="Z48" i="58"/>
  <c r="AZ48" i="58" s="1"/>
  <c r="AA48" i="58"/>
  <c r="V48" i="58"/>
  <c r="AY48" i="58" s="1"/>
  <c r="AU48" i="58"/>
  <c r="U48" i="58"/>
  <c r="AA39" i="58"/>
  <c r="S39" i="58"/>
  <c r="Q39" i="58"/>
  <c r="BA39" i="58" s="1"/>
  <c r="BB39" i="58" s="1"/>
  <c r="P39" i="58"/>
  <c r="W39" i="58"/>
  <c r="AB39" i="58"/>
  <c r="Z39" i="58"/>
  <c r="AZ39" i="58" s="1"/>
  <c r="AU39" i="58"/>
  <c r="Y39" i="58"/>
  <c r="AE39" i="58" a="1"/>
  <c r="AE39" i="58" s="1"/>
  <c r="V39" i="58"/>
  <c r="AY39" i="58" s="1"/>
  <c r="R39" i="58"/>
  <c r="U39" i="58"/>
  <c r="AU7" i="58"/>
  <c r="AA7" i="58"/>
  <c r="W7" i="58"/>
  <c r="Q7" i="58"/>
  <c r="BA7" i="58" s="1"/>
  <c r="BB7" i="58" s="1"/>
  <c r="AE7" i="58" a="1"/>
  <c r="AE7" i="58" s="1"/>
  <c r="V7" i="58"/>
  <c r="AY7" i="58" s="1"/>
  <c r="P7" i="58"/>
  <c r="S7" i="58"/>
  <c r="AB7" i="58"/>
  <c r="R7" i="58"/>
  <c r="Z7" i="58"/>
  <c r="AZ7" i="58" s="1"/>
  <c r="Y7" i="58"/>
  <c r="U7" i="58"/>
  <c r="Q87" i="58"/>
  <c r="BA87" i="58" s="1"/>
  <c r="BB87" i="58" s="1"/>
  <c r="AE87" i="58" a="1"/>
  <c r="AE87" i="58" s="1"/>
  <c r="AD87" i="58" s="1"/>
  <c r="AC87" i="58" s="1"/>
  <c r="V87" i="58"/>
  <c r="AY87" i="58" s="1"/>
  <c r="W87" i="58"/>
  <c r="R87" i="58"/>
  <c r="AA87" i="58"/>
  <c r="S87" i="58"/>
  <c r="AB87" i="58"/>
  <c r="U87" i="58"/>
  <c r="Z87" i="58"/>
  <c r="AZ87" i="58" s="1"/>
  <c r="P87" i="58"/>
  <c r="Y87" i="58"/>
  <c r="AE109" i="58" a="1"/>
  <c r="AE109" i="58" s="1"/>
  <c r="AD109" i="58" s="1"/>
  <c r="AC109" i="58" s="1"/>
  <c r="AE95" i="58" a="1"/>
  <c r="AE95" i="58" s="1"/>
  <c r="AD95" i="58" s="1"/>
  <c r="AC95" i="58" s="1"/>
  <c r="Q90" i="58"/>
  <c r="BA90" i="58" s="1"/>
  <c r="R90" i="58"/>
  <c r="Y90" i="58"/>
  <c r="P90" i="58"/>
  <c r="V90" i="58"/>
  <c r="AY90" i="58" s="1"/>
  <c r="BB90" i="58" s="1"/>
  <c r="AS90" i="58"/>
  <c r="AF90" i="58" s="1"/>
  <c r="S90" i="58"/>
  <c r="Z90" i="58"/>
  <c r="AZ90" i="58" s="1"/>
  <c r="AA90" i="58"/>
  <c r="AB90" i="58"/>
  <c r="W90" i="58"/>
  <c r="U90" i="58"/>
  <c r="R21" i="58"/>
  <c r="AA21" i="58"/>
  <c r="Q21" i="58"/>
  <c r="BA21" i="58" s="1"/>
  <c r="BB21" i="58" s="1"/>
  <c r="Y21" i="58"/>
  <c r="Z21" i="58"/>
  <c r="AZ21" i="58" s="1"/>
  <c r="V21" i="58"/>
  <c r="AY21" i="58" s="1"/>
  <c r="S21" i="58"/>
  <c r="AB21" i="58"/>
  <c r="W21" i="58"/>
  <c r="AE21" i="58" a="1"/>
  <c r="AE21" i="58" s="1"/>
  <c r="P21" i="58"/>
  <c r="AU21" i="58"/>
  <c r="U21" i="58"/>
  <c r="AU32" i="58"/>
  <c r="AV70" i="58" s="1"/>
  <c r="Z32" i="58"/>
  <c r="AZ32" i="58" s="1"/>
  <c r="AA32" i="58"/>
  <c r="P32" i="58"/>
  <c r="V32" i="58"/>
  <c r="AY32" i="58" s="1"/>
  <c r="BB32" i="58" s="1"/>
  <c r="Y32" i="58"/>
  <c r="U32" i="58"/>
  <c r="AB32" i="58"/>
  <c r="Q32" i="58"/>
  <c r="BA32" i="58" s="1"/>
  <c r="S32" i="58"/>
  <c r="W32" i="58"/>
  <c r="R32" i="58"/>
  <c r="W56" i="58"/>
  <c r="U56" i="58"/>
  <c r="S56" i="58"/>
  <c r="AB56" i="58"/>
  <c r="P56" i="58"/>
  <c r="AA56" i="58"/>
  <c r="AU56" i="58"/>
  <c r="Z56" i="58"/>
  <c r="AZ56" i="58" s="1"/>
  <c r="R56" i="58"/>
  <c r="Q56" i="58"/>
  <c r="BA56" i="58" s="1"/>
  <c r="BB56" i="58" s="1"/>
  <c r="Y56" i="58"/>
  <c r="V56" i="58"/>
  <c r="AY56" i="58" s="1"/>
  <c r="AE56" i="58" a="1"/>
  <c r="AE56" i="58" s="1"/>
  <c r="V5" i="57"/>
  <c r="AY5" i="57" s="1"/>
  <c r="BB5" i="57" s="1"/>
  <c r="R5" i="57"/>
  <c r="Z5" i="57"/>
  <c r="AZ5" i="57" s="1"/>
  <c r="Y5" i="57"/>
  <c r="Q5" i="57"/>
  <c r="BA5" i="57" s="1"/>
  <c r="AU5" i="57"/>
  <c r="W5" i="57"/>
  <c r="AB5" i="57"/>
  <c r="S5" i="57"/>
  <c r="AA5" i="57"/>
  <c r="P5" i="57"/>
  <c r="AB67" i="57"/>
  <c r="R67" i="57"/>
  <c r="U67" i="57"/>
  <c r="V67" i="57"/>
  <c r="AY67" i="57" s="1"/>
  <c r="S67" i="57"/>
  <c r="P67" i="57"/>
  <c r="Y67" i="57"/>
  <c r="AA67" i="57"/>
  <c r="Q67" i="57"/>
  <c r="BA67" i="57" s="1"/>
  <c r="Z67" i="57"/>
  <c r="AZ67" i="57" s="1"/>
  <c r="AB30" i="57"/>
  <c r="Y30" i="57"/>
  <c r="AU30" i="57"/>
  <c r="W30" i="57"/>
  <c r="AA30" i="57"/>
  <c r="R30" i="57"/>
  <c r="S30" i="57"/>
  <c r="Q30" i="57"/>
  <c r="BA30" i="57" s="1"/>
  <c r="BB30" i="57" s="1"/>
  <c r="P30" i="57"/>
  <c r="Z30" i="57"/>
  <c r="AZ30" i="57" s="1"/>
  <c r="V30" i="57"/>
  <c r="AY30" i="57" s="1"/>
  <c r="U30" i="57"/>
  <c r="AE30" i="57" a="1"/>
  <c r="AE30" i="57" s="1"/>
  <c r="AU54" i="57"/>
  <c r="AV98" i="57" s="1"/>
  <c r="W54" i="57"/>
  <c r="Z54" i="57"/>
  <c r="AZ54" i="57" s="1"/>
  <c r="AB54" i="57"/>
  <c r="P54" i="57"/>
  <c r="AA54" i="57"/>
  <c r="Y54" i="57"/>
  <c r="V54" i="57"/>
  <c r="AY54" i="57" s="1"/>
  <c r="R54" i="57"/>
  <c r="Q54" i="57"/>
  <c r="BA54" i="57" s="1"/>
  <c r="U54" i="57"/>
  <c r="S54" i="57"/>
  <c r="AS74" i="57"/>
  <c r="AF74" i="57" s="1"/>
  <c r="P99" i="57"/>
  <c r="AA99" i="57"/>
  <c r="AS99" i="57"/>
  <c r="AF99" i="57" s="1"/>
  <c r="Y99" i="57"/>
  <c r="AB99" i="57"/>
  <c r="Z99" i="57"/>
  <c r="AZ99" i="57" s="1"/>
  <c r="V99" i="57"/>
  <c r="AY99" i="57" s="1"/>
  <c r="S99" i="57"/>
  <c r="W99" i="57"/>
  <c r="U99" i="57"/>
  <c r="Q99" i="57"/>
  <c r="BA99" i="57" s="1"/>
  <c r="R99" i="57"/>
  <c r="R6" i="57"/>
  <c r="Z6" i="57"/>
  <c r="AZ6" i="57" s="1"/>
  <c r="V6" i="57"/>
  <c r="AY6" i="57" s="1"/>
  <c r="AU6" i="57"/>
  <c r="AV50" i="57" s="1"/>
  <c r="AB6" i="57"/>
  <c r="Y6" i="57"/>
  <c r="U6" i="57"/>
  <c r="Q6" i="57"/>
  <c r="BA6" i="57" s="1"/>
  <c r="W6" i="57"/>
  <c r="S6" i="57"/>
  <c r="AA6" i="57"/>
  <c r="P6" i="57"/>
  <c r="Z60" i="57"/>
  <c r="AZ60" i="57" s="1"/>
  <c r="Q60" i="57"/>
  <c r="BA60" i="57" s="1"/>
  <c r="BB60" i="57" s="1"/>
  <c r="U60" i="57"/>
  <c r="S60" i="57"/>
  <c r="R60" i="57"/>
  <c r="AB60" i="57"/>
  <c r="P60" i="57"/>
  <c r="Y60" i="57"/>
  <c r="AE60" i="57" a="1"/>
  <c r="AE60" i="57" s="1"/>
  <c r="V60" i="57"/>
  <c r="AY60" i="57" s="1"/>
  <c r="AA60" i="57"/>
  <c r="Z24" i="57"/>
  <c r="AZ24" i="57" s="1"/>
  <c r="V24" i="57"/>
  <c r="AY24" i="57" s="1"/>
  <c r="U24" i="57"/>
  <c r="R24" i="57"/>
  <c r="Y24" i="57"/>
  <c r="AB24" i="57"/>
  <c r="Q24" i="57"/>
  <c r="BA24" i="57" s="1"/>
  <c r="AA24" i="57"/>
  <c r="P24" i="57"/>
  <c r="W24" i="57"/>
  <c r="S24" i="57"/>
  <c r="AU24" i="57"/>
  <c r="AV103" i="57" s="1"/>
  <c r="Z47" i="57"/>
  <c r="AZ47" i="57" s="1"/>
  <c r="Y47" i="57"/>
  <c r="AA47" i="57"/>
  <c r="V47" i="57"/>
  <c r="AY47" i="57" s="1"/>
  <c r="AU47" i="57"/>
  <c r="AV78" i="57" s="1"/>
  <c r="AE47" i="57" a="1"/>
  <c r="AE47" i="57" s="1"/>
  <c r="U47" i="57"/>
  <c r="W47" i="57"/>
  <c r="AB47" i="57"/>
  <c r="P47" i="57"/>
  <c r="Q47" i="57"/>
  <c r="BA47" i="57" s="1"/>
  <c r="BB47" i="57" s="1"/>
  <c r="S47" i="57"/>
  <c r="R47" i="57"/>
  <c r="AE5" i="57" a="1"/>
  <c r="AE5" i="57" s="1"/>
  <c r="AD5" i="57" s="1"/>
  <c r="AC5" i="57" s="1"/>
  <c r="AE6" i="57" a="1"/>
  <c r="AE6" i="57" s="1"/>
  <c r="AD6" i="57" s="1"/>
  <c r="AC6" i="57" s="1"/>
  <c r="BB67" i="57"/>
  <c r="U5" i="57"/>
  <c r="W14" i="57"/>
  <c r="R14" i="57"/>
  <c r="U14" i="57"/>
  <c r="Z14" i="57"/>
  <c r="AZ14" i="57" s="1"/>
  <c r="P14" i="57"/>
  <c r="AU14" i="57"/>
  <c r="V14" i="57"/>
  <c r="AY14" i="57" s="1"/>
  <c r="AA14" i="57"/>
  <c r="S14" i="57"/>
  <c r="AB14" i="57"/>
  <c r="Y14" i="57"/>
  <c r="Q14" i="57"/>
  <c r="BA14" i="57" s="1"/>
  <c r="BB14" i="57" s="1"/>
  <c r="AE14" i="57" a="1"/>
  <c r="AE14" i="57" s="1"/>
  <c r="Y37" i="57"/>
  <c r="V37" i="57"/>
  <c r="AY37" i="57" s="1"/>
  <c r="S37" i="57"/>
  <c r="AA37" i="57"/>
  <c r="AU37" i="57"/>
  <c r="AV75" i="57" s="1"/>
  <c r="U37" i="57"/>
  <c r="Z37" i="57"/>
  <c r="AZ37" i="57" s="1"/>
  <c r="P37" i="57"/>
  <c r="W37" i="57"/>
  <c r="Q37" i="57"/>
  <c r="BA37" i="57" s="1"/>
  <c r="AA76" i="57"/>
  <c r="P76" i="57"/>
  <c r="Q76" i="57"/>
  <c r="BA76" i="57" s="1"/>
  <c r="BB76" i="57" s="1"/>
  <c r="AB76" i="57"/>
  <c r="AE76" i="57" a="1"/>
  <c r="AE76" i="57" s="1"/>
  <c r="R76" i="57"/>
  <c r="V76" i="57"/>
  <c r="AY76" i="57" s="1"/>
  <c r="Y76" i="57"/>
  <c r="W76" i="57"/>
  <c r="U76" i="57"/>
  <c r="S76" i="57"/>
  <c r="Z76" i="57"/>
  <c r="AZ76" i="57" s="1"/>
  <c r="V77" i="57"/>
  <c r="AY77" i="57" s="1"/>
  <c r="U77" i="57"/>
  <c r="AB77" i="57"/>
  <c r="AA77" i="57"/>
  <c r="Q77" i="57"/>
  <c r="BA77" i="57" s="1"/>
  <c r="BB77" i="57" s="1"/>
  <c r="W77" i="57"/>
  <c r="S77" i="57"/>
  <c r="R77" i="57"/>
  <c r="Y77" i="57"/>
  <c r="Z77" i="57"/>
  <c r="AZ77" i="57" s="1"/>
  <c r="P77" i="57"/>
  <c r="AE77" i="57" a="1"/>
  <c r="AE77" i="57" s="1"/>
  <c r="U92" i="57"/>
  <c r="Y92" i="57"/>
  <c r="AA92" i="57"/>
  <c r="W92" i="57"/>
  <c r="S92" i="57"/>
  <c r="AB92" i="57"/>
  <c r="Z92" i="57"/>
  <c r="AZ92" i="57" s="1"/>
  <c r="AE92" i="57" a="1"/>
  <c r="AE92" i="57" s="1"/>
  <c r="R92" i="57"/>
  <c r="V92" i="57"/>
  <c r="AY92" i="57" s="1"/>
  <c r="Q92" i="57"/>
  <c r="BA92" i="57" s="1"/>
  <c r="BB92" i="57" s="1"/>
  <c r="P92" i="57"/>
  <c r="AB38" i="57"/>
  <c r="U38" i="57"/>
  <c r="W38" i="57"/>
  <c r="S38" i="57"/>
  <c r="V38" i="57"/>
  <c r="AY38" i="57" s="1"/>
  <c r="Q38" i="57"/>
  <c r="BA38" i="57" s="1"/>
  <c r="Y38" i="57"/>
  <c r="AA38" i="57"/>
  <c r="Z38" i="57"/>
  <c r="AZ38" i="57" s="1"/>
  <c r="AU38" i="57"/>
  <c r="AV42" i="57" s="1"/>
  <c r="P38" i="57"/>
  <c r="R38" i="57"/>
  <c r="AS123" i="57"/>
  <c r="AF123" i="57" s="1"/>
  <c r="W45" i="57"/>
  <c r="AE45" i="57" a="1"/>
  <c r="AE45" i="57" s="1"/>
  <c r="Q45" i="57"/>
  <c r="BA45" i="57" s="1"/>
  <c r="BB45" i="57" s="1"/>
  <c r="S45" i="57"/>
  <c r="U45" i="57"/>
  <c r="Z45" i="57"/>
  <c r="AZ45" i="57" s="1"/>
  <c r="AU45" i="57"/>
  <c r="V45" i="57"/>
  <c r="AY45" i="57" s="1"/>
  <c r="AA45" i="57"/>
  <c r="R45" i="57"/>
  <c r="Y45" i="57"/>
  <c r="AB45" i="57"/>
  <c r="P45" i="57"/>
  <c r="V15" i="57"/>
  <c r="AY15" i="57" s="1"/>
  <c r="AE15" i="57" a="1"/>
  <c r="AE15" i="57" s="1"/>
  <c r="Z15" i="57"/>
  <c r="AZ15" i="57" s="1"/>
  <c r="S15" i="57"/>
  <c r="Y15" i="57"/>
  <c r="U15" i="57"/>
  <c r="AA15" i="57"/>
  <c r="AB15" i="57"/>
  <c r="R15" i="57"/>
  <c r="P15" i="57"/>
  <c r="W46" i="57"/>
  <c r="R46" i="57"/>
  <c r="P46" i="57"/>
  <c r="Z46" i="57"/>
  <c r="AZ46" i="57" s="1"/>
  <c r="AE46" i="57" a="1"/>
  <c r="AE46" i="57" s="1"/>
  <c r="Y46" i="57"/>
  <c r="AU46" i="57"/>
  <c r="U46" i="57"/>
  <c r="Q46" i="57"/>
  <c r="BA46" i="57" s="1"/>
  <c r="BB46" i="57" s="1"/>
  <c r="AA46" i="57"/>
  <c r="S46" i="57"/>
  <c r="V46" i="57"/>
  <c r="AY46" i="57" s="1"/>
  <c r="AB46" i="57"/>
  <c r="AA91" i="57"/>
  <c r="Z91" i="57"/>
  <c r="AZ91" i="57" s="1"/>
  <c r="AE91" i="57" a="1"/>
  <c r="AE91" i="57" s="1"/>
  <c r="U91" i="57"/>
  <c r="Q91" i="57"/>
  <c r="BA91" i="57" s="1"/>
  <c r="BB91" i="57" s="1"/>
  <c r="S91" i="57"/>
  <c r="R91" i="57"/>
  <c r="W91" i="57"/>
  <c r="V91" i="57"/>
  <c r="AY91" i="57" s="1"/>
  <c r="P91" i="57"/>
  <c r="AB91" i="57"/>
  <c r="Y91" i="57"/>
  <c r="BB6" i="57"/>
  <c r="AB22" i="57"/>
  <c r="Z22" i="57"/>
  <c r="AZ22" i="57" s="1"/>
  <c r="AU22" i="57"/>
  <c r="AA22" i="57"/>
  <c r="P22" i="57"/>
  <c r="S22" i="57"/>
  <c r="Y22" i="57"/>
  <c r="W22" i="57"/>
  <c r="V22" i="57"/>
  <c r="AY22" i="57" s="1"/>
  <c r="R22" i="57"/>
  <c r="U22" i="57"/>
  <c r="Q22" i="57"/>
  <c r="BA22" i="57" s="1"/>
  <c r="Q16" i="57"/>
  <c r="BA16" i="57" s="1"/>
  <c r="BB16" i="57" s="1"/>
  <c r="W16" i="57"/>
  <c r="Y16" i="57"/>
  <c r="AU16" i="57"/>
  <c r="AV88" i="57" s="1"/>
  <c r="AE16" i="57" a="1"/>
  <c r="AE16" i="57" s="1"/>
  <c r="AB16" i="57"/>
  <c r="R16" i="57"/>
  <c r="V16" i="57"/>
  <c r="AY16" i="57" s="1"/>
  <c r="U16" i="57"/>
  <c r="AA16" i="57"/>
  <c r="S16" i="57"/>
  <c r="P16" i="57"/>
  <c r="Z16" i="57"/>
  <c r="AZ16" i="57" s="1"/>
  <c r="U86" i="57"/>
  <c r="Q86" i="57"/>
  <c r="BA86" i="57" s="1"/>
  <c r="P86" i="57"/>
  <c r="AA86" i="57"/>
  <c r="Z86" i="57"/>
  <c r="AZ86" i="57" s="1"/>
  <c r="W86" i="57"/>
  <c r="AB86" i="57"/>
  <c r="R86" i="57"/>
  <c r="Y86" i="57"/>
  <c r="V86" i="57"/>
  <c r="AY86" i="57" s="1"/>
  <c r="BB86" i="57" s="1"/>
  <c r="S86" i="57"/>
  <c r="AS86" i="57"/>
  <c r="AF86" i="57" s="1"/>
  <c r="AS90" i="57"/>
  <c r="AF90" i="57" s="1"/>
  <c r="AE24" i="57" a="1"/>
  <c r="AE24" i="57" s="1"/>
  <c r="AD24" i="57" s="1"/>
  <c r="AC24" i="57" s="1"/>
  <c r="AU21" i="57"/>
  <c r="AV54" i="57" s="1"/>
  <c r="P21" i="57"/>
  <c r="W21" i="57"/>
  <c r="Q21" i="57"/>
  <c r="BA21" i="57" s="1"/>
  <c r="V21" i="57"/>
  <c r="AY21" i="57" s="1"/>
  <c r="S21" i="57"/>
  <c r="AB21" i="57"/>
  <c r="U21" i="57"/>
  <c r="R21" i="57"/>
  <c r="Y21" i="57"/>
  <c r="Z21" i="57"/>
  <c r="AZ21" i="57" s="1"/>
  <c r="AB51" i="57"/>
  <c r="AA51" i="57"/>
  <c r="P51" i="57"/>
  <c r="W51" i="57"/>
  <c r="Y51" i="57"/>
  <c r="V51" i="57"/>
  <c r="AY51" i="57" s="1"/>
  <c r="S51" i="57"/>
  <c r="R51" i="57"/>
  <c r="AU51" i="57"/>
  <c r="Q51" i="57"/>
  <c r="BA51" i="57" s="1"/>
  <c r="Z51" i="57"/>
  <c r="AZ51" i="57" s="1"/>
  <c r="U51" i="57"/>
  <c r="AU52" i="57"/>
  <c r="U52" i="57"/>
  <c r="Y52" i="57"/>
  <c r="R52" i="57"/>
  <c r="V52" i="57"/>
  <c r="AY52" i="57" s="1"/>
  <c r="AA52" i="57"/>
  <c r="W52" i="57"/>
  <c r="Z52" i="57"/>
  <c r="AZ52" i="57" s="1"/>
  <c r="P52" i="57"/>
  <c r="S52" i="57"/>
  <c r="Q52" i="57"/>
  <c r="BA52" i="57" s="1"/>
  <c r="AB52" i="57"/>
  <c r="Y8" i="57"/>
  <c r="Z8" i="57"/>
  <c r="AZ8" i="57" s="1"/>
  <c r="U8" i="57"/>
  <c r="AA8" i="57"/>
  <c r="S8" i="57"/>
  <c r="V8" i="57"/>
  <c r="AY8" i="57" s="1"/>
  <c r="Q8" i="57"/>
  <c r="BA8" i="57" s="1"/>
  <c r="AB8" i="57"/>
  <c r="R8" i="57"/>
  <c r="P8" i="57"/>
  <c r="AU8" i="57"/>
  <c r="AV12" i="57" s="1"/>
  <c r="W8" i="57"/>
  <c r="AS83" i="57"/>
  <c r="AF83" i="57" s="1"/>
  <c r="W83" i="57"/>
  <c r="V83" i="57"/>
  <c r="AY83" i="57" s="1"/>
  <c r="BB83" i="57" s="1"/>
  <c r="P83" i="57"/>
  <c r="AB83" i="57"/>
  <c r="R83" i="57"/>
  <c r="Z83" i="57"/>
  <c r="AZ83" i="57" s="1"/>
  <c r="Q83" i="57"/>
  <c r="BA83" i="57" s="1"/>
  <c r="AA83" i="57"/>
  <c r="U83" i="57"/>
  <c r="S83" i="57"/>
  <c r="AE54" i="57" a="1"/>
  <c r="AE54" i="57" s="1"/>
  <c r="AD54" i="57" s="1"/>
  <c r="AC54" i="57" s="1"/>
  <c r="AS91" i="57"/>
  <c r="AF91" i="57" s="1"/>
  <c r="AE66" i="57" a="1"/>
  <c r="AE66" i="57" s="1"/>
  <c r="AD66" i="57" s="1"/>
  <c r="AC66" i="57" s="1"/>
  <c r="W60" i="57"/>
  <c r="V13" i="57"/>
  <c r="AY13" i="57" s="1"/>
  <c r="Y13" i="57"/>
  <c r="Z13" i="57"/>
  <c r="AZ13" i="57" s="1"/>
  <c r="R13" i="57"/>
  <c r="P13" i="57"/>
  <c r="AA13" i="57"/>
  <c r="U13" i="57"/>
  <c r="AU13" i="57"/>
  <c r="W13" i="57"/>
  <c r="AE13" i="57" a="1"/>
  <c r="AE13" i="57" s="1"/>
  <c r="S13" i="57"/>
  <c r="AB13" i="57"/>
  <c r="V31" i="57"/>
  <c r="AY31" i="57" s="1"/>
  <c r="AB31" i="57"/>
  <c r="Z31" i="57"/>
  <c r="AZ31" i="57" s="1"/>
  <c r="AA31" i="57"/>
  <c r="Y31" i="57"/>
  <c r="W31" i="57"/>
  <c r="U31" i="57"/>
  <c r="R31" i="57"/>
  <c r="Q31" i="57"/>
  <c r="BA31" i="57" s="1"/>
  <c r="BB31" i="57" s="1"/>
  <c r="AU31" i="57"/>
  <c r="AV55" i="57" s="1"/>
  <c r="P31" i="57"/>
  <c r="S31" i="57"/>
  <c r="AE31" i="57" a="1"/>
  <c r="AE31" i="57" s="1"/>
  <c r="AU53" i="57"/>
  <c r="AV48" i="57" s="1"/>
  <c r="AB53" i="57"/>
  <c r="U53" i="57"/>
  <c r="S53" i="57"/>
  <c r="R53" i="57"/>
  <c r="Z53" i="57"/>
  <c r="AZ53" i="57" s="1"/>
  <c r="W53" i="57"/>
  <c r="P53" i="57"/>
  <c r="AA53" i="57"/>
  <c r="V53" i="57"/>
  <c r="AY53" i="57" s="1"/>
  <c r="Q53" i="57"/>
  <c r="BA53" i="57" s="1"/>
  <c r="Y53" i="57"/>
  <c r="BB39" i="57"/>
  <c r="AE77" i="56" a="1"/>
  <c r="AE77" i="56" s="1"/>
  <c r="AD77" i="56" s="1"/>
  <c r="AC77" i="56" s="1"/>
  <c r="BB108" i="56"/>
  <c r="AA113" i="56"/>
  <c r="R113" i="56"/>
  <c r="Q113" i="56"/>
  <c r="BA113" i="56" s="1"/>
  <c r="P113" i="56"/>
  <c r="AB113" i="56"/>
  <c r="W113" i="56"/>
  <c r="Z113" i="56"/>
  <c r="AZ113" i="56" s="1"/>
  <c r="V113" i="56"/>
  <c r="AY113" i="56" s="1"/>
  <c r="AS113" i="56"/>
  <c r="AF113" i="56" s="1"/>
  <c r="U113" i="56"/>
  <c r="Y113" i="56"/>
  <c r="S113" i="56"/>
  <c r="U27" i="56"/>
  <c r="Q27" i="56"/>
  <c r="BA27" i="56" s="1"/>
  <c r="R27" i="56"/>
  <c r="Z27" i="56"/>
  <c r="AZ27" i="56" s="1"/>
  <c r="P27" i="56"/>
  <c r="Y27" i="56"/>
  <c r="V27" i="56"/>
  <c r="AY27" i="56" s="1"/>
  <c r="BB27" i="56" s="1"/>
  <c r="W27" i="56"/>
  <c r="AA27" i="56"/>
  <c r="AU27" i="56"/>
  <c r="S27" i="56"/>
  <c r="AB27" i="56"/>
  <c r="AA109" i="56"/>
  <c r="R109" i="56"/>
  <c r="S109" i="56"/>
  <c r="U109" i="56"/>
  <c r="Y109" i="56"/>
  <c r="AS109" i="56"/>
  <c r="AF109" i="56" s="1"/>
  <c r="AB109" i="56"/>
  <c r="W109" i="56"/>
  <c r="Z109" i="56"/>
  <c r="AZ109" i="56" s="1"/>
  <c r="P109" i="56"/>
  <c r="V109" i="56"/>
  <c r="AY109" i="56" s="1"/>
  <c r="BB109" i="56" s="1"/>
  <c r="Q109" i="56"/>
  <c r="BA109" i="56" s="1"/>
  <c r="W6" i="56"/>
  <c r="R6" i="56"/>
  <c r="S6" i="56"/>
  <c r="AE6" i="56" a="1"/>
  <c r="AE6" i="56" s="1"/>
  <c r="AA6" i="56"/>
  <c r="P6" i="56"/>
  <c r="V6" i="56"/>
  <c r="AY6" i="56" s="1"/>
  <c r="Q6" i="56"/>
  <c r="BA6" i="56" s="1"/>
  <c r="BB6" i="56" s="1"/>
  <c r="AU6" i="56"/>
  <c r="AV75" i="56" s="1"/>
  <c r="AB6" i="56"/>
  <c r="U6" i="56"/>
  <c r="Y6" i="56"/>
  <c r="Z6" i="56"/>
  <c r="AZ6" i="56" s="1"/>
  <c r="Z54" i="56"/>
  <c r="AZ54" i="56" s="1"/>
  <c r="AE54" i="56" a="1"/>
  <c r="AE54" i="56" s="1"/>
  <c r="P54" i="56"/>
  <c r="V54" i="56"/>
  <c r="AY54" i="56" s="1"/>
  <c r="Q54" i="56"/>
  <c r="BA54" i="56" s="1"/>
  <c r="BB54" i="56" s="1"/>
  <c r="AU54" i="56"/>
  <c r="AA54" i="56"/>
  <c r="AB54" i="56"/>
  <c r="R54" i="56"/>
  <c r="Y54" i="56"/>
  <c r="U54" i="56"/>
  <c r="AB11" i="56"/>
  <c r="Z11" i="56"/>
  <c r="AZ11" i="56" s="1"/>
  <c r="AA11" i="56"/>
  <c r="P11" i="56"/>
  <c r="S11" i="56"/>
  <c r="R11" i="56"/>
  <c r="AU11" i="56"/>
  <c r="Q11" i="56"/>
  <c r="BA11" i="56" s="1"/>
  <c r="V11" i="56"/>
  <c r="AY11" i="56" s="1"/>
  <c r="U11" i="56"/>
  <c r="Y11" i="56"/>
  <c r="AE3" i="56" a="1"/>
  <c r="AE3" i="56" s="1"/>
  <c r="V3" i="56"/>
  <c r="AY3" i="56" s="1"/>
  <c r="U3" i="56"/>
  <c r="Q3" i="56"/>
  <c r="BA3" i="56" s="1"/>
  <c r="BB3" i="56" s="1"/>
  <c r="S3" i="56"/>
  <c r="AB3" i="56"/>
  <c r="Y3" i="56"/>
  <c r="AU3" i="56"/>
  <c r="W3" i="56"/>
  <c r="AA3" i="56"/>
  <c r="R3" i="56"/>
  <c r="P3" i="56"/>
  <c r="Z3" i="56"/>
  <c r="AZ3" i="56" s="1"/>
  <c r="AB61" i="56"/>
  <c r="AU61" i="56"/>
  <c r="AV77" i="56" s="1"/>
  <c r="R61" i="56"/>
  <c r="V61" i="56"/>
  <c r="AY61" i="56" s="1"/>
  <c r="P61" i="56"/>
  <c r="AA61" i="56"/>
  <c r="U61" i="56"/>
  <c r="W61" i="56"/>
  <c r="Q61" i="56"/>
  <c r="BA61" i="56" s="1"/>
  <c r="Y61" i="56"/>
  <c r="S61" i="56"/>
  <c r="Z61" i="56"/>
  <c r="AZ61" i="56" s="1"/>
  <c r="Z39" i="56"/>
  <c r="AZ39" i="56" s="1"/>
  <c r="U39" i="56"/>
  <c r="Q39" i="56"/>
  <c r="BA39" i="56" s="1"/>
  <c r="BB39" i="56" s="1"/>
  <c r="R39" i="56"/>
  <c r="AB39" i="56"/>
  <c r="P39" i="56"/>
  <c r="AA39" i="56"/>
  <c r="Y39" i="56"/>
  <c r="W39" i="56"/>
  <c r="AU39" i="56"/>
  <c r="V39" i="56"/>
  <c r="AY39" i="56" s="1"/>
  <c r="S39" i="56"/>
  <c r="AE39" i="56" a="1"/>
  <c r="AE39" i="56" s="1"/>
  <c r="Y72" i="56"/>
  <c r="AE72" i="56" a="1"/>
  <c r="AE72" i="56" s="1"/>
  <c r="R72" i="56"/>
  <c r="AB72" i="56"/>
  <c r="Q72" i="56"/>
  <c r="BA72" i="56" s="1"/>
  <c r="BB72" i="56" s="1"/>
  <c r="U72" i="56"/>
  <c r="S72" i="56"/>
  <c r="AA72" i="56"/>
  <c r="P72" i="56"/>
  <c r="Z72" i="56"/>
  <c r="AZ72" i="56" s="1"/>
  <c r="W72" i="56"/>
  <c r="V72" i="56"/>
  <c r="AY72" i="56" s="1"/>
  <c r="W13" i="56"/>
  <c r="U13" i="56"/>
  <c r="V13" i="56"/>
  <c r="AY13" i="56" s="1"/>
  <c r="BB13" i="56" s="1"/>
  <c r="AA13" i="56"/>
  <c r="S13" i="56"/>
  <c r="Q13" i="56"/>
  <c r="BA13" i="56" s="1"/>
  <c r="R13" i="56"/>
  <c r="Y13" i="56"/>
  <c r="P13" i="56"/>
  <c r="AU13" i="56"/>
  <c r="AB13" i="56"/>
  <c r="Z13" i="56"/>
  <c r="AZ13" i="56" s="1"/>
  <c r="AB125" i="56"/>
  <c r="W125" i="56"/>
  <c r="Y125" i="56"/>
  <c r="AS125" i="56"/>
  <c r="AF125" i="56" s="1"/>
  <c r="V125" i="56"/>
  <c r="AY125" i="56" s="1"/>
  <c r="Q125" i="56"/>
  <c r="BA125" i="56" s="1"/>
  <c r="P125" i="56"/>
  <c r="U125" i="56"/>
  <c r="Z125" i="56"/>
  <c r="AZ125" i="56" s="1"/>
  <c r="AA125" i="56"/>
  <c r="S125" i="56"/>
  <c r="R125" i="56"/>
  <c r="BB21" i="56"/>
  <c r="AU47" i="56"/>
  <c r="W47" i="56"/>
  <c r="Y47" i="56"/>
  <c r="U47" i="56"/>
  <c r="R47" i="56"/>
  <c r="AB47" i="56"/>
  <c r="V47" i="56"/>
  <c r="AY47" i="56" s="1"/>
  <c r="P47" i="56"/>
  <c r="AA47" i="56"/>
  <c r="Z47" i="56"/>
  <c r="AZ47" i="56" s="1"/>
  <c r="Q47" i="56"/>
  <c r="BA47" i="56" s="1"/>
  <c r="S47" i="56"/>
  <c r="AA77" i="56"/>
  <c r="AE82" i="56" a="1"/>
  <c r="AE82" i="56" s="1"/>
  <c r="AD82" i="56" s="1"/>
  <c r="AC82" i="56" s="1"/>
  <c r="W82" i="56"/>
  <c r="V82" i="56"/>
  <c r="AY82" i="56" s="1"/>
  <c r="R82" i="56"/>
  <c r="U82" i="56"/>
  <c r="S82" i="56"/>
  <c r="Z82" i="56"/>
  <c r="AZ82" i="56" s="1"/>
  <c r="Y82" i="56"/>
  <c r="P82" i="56"/>
  <c r="AB82" i="56"/>
  <c r="AA82" i="56"/>
  <c r="S94" i="56"/>
  <c r="Z94" i="56"/>
  <c r="AZ94" i="56" s="1"/>
  <c r="AS94" i="56"/>
  <c r="AF94" i="56" s="1"/>
  <c r="AA94" i="56"/>
  <c r="Y94" i="56"/>
  <c r="U94" i="56"/>
  <c r="W94" i="56"/>
  <c r="V94" i="56"/>
  <c r="AY94" i="56" s="1"/>
  <c r="R94" i="56"/>
  <c r="Q94" i="56"/>
  <c r="BA94" i="56" s="1"/>
  <c r="P94" i="56"/>
  <c r="AB94" i="56"/>
  <c r="AD72" i="56"/>
  <c r="AC72" i="56" s="1"/>
  <c r="Q29" i="56"/>
  <c r="BA29" i="56" s="1"/>
  <c r="S129" i="56"/>
  <c r="Q129" i="56"/>
  <c r="BA129" i="56" s="1"/>
  <c r="Z129" i="56"/>
  <c r="AZ129" i="56" s="1"/>
  <c r="Y129" i="56"/>
  <c r="P129" i="56"/>
  <c r="R129" i="56"/>
  <c r="V129" i="56"/>
  <c r="AY129" i="56" s="1"/>
  <c r="AS129" i="56"/>
  <c r="AF129" i="56" s="1"/>
  <c r="U129" i="56"/>
  <c r="W129" i="56"/>
  <c r="AA129" i="56"/>
  <c r="AB129" i="56"/>
  <c r="R69" i="56"/>
  <c r="Q69" i="56"/>
  <c r="BA69" i="56" s="1"/>
  <c r="BB69" i="56" s="1"/>
  <c r="AA69" i="56"/>
  <c r="P69" i="56"/>
  <c r="Z69" i="56"/>
  <c r="AZ69" i="56" s="1"/>
  <c r="S69" i="56"/>
  <c r="V69" i="56"/>
  <c r="AY69" i="56" s="1"/>
  <c r="AE69" i="56" a="1"/>
  <c r="AE69" i="56" s="1"/>
  <c r="AD69" i="56" s="1"/>
  <c r="AC69" i="56" s="1"/>
  <c r="Y69" i="56"/>
  <c r="AB69" i="56"/>
  <c r="U69" i="56"/>
  <c r="AE38" i="56" a="1"/>
  <c r="AE38" i="56" s="1"/>
  <c r="S38" i="56"/>
  <c r="AA38" i="56"/>
  <c r="P38" i="56"/>
  <c r="V38" i="56"/>
  <c r="AY38" i="56" s="1"/>
  <c r="W38" i="56"/>
  <c r="Y38" i="56"/>
  <c r="Z38" i="56"/>
  <c r="AZ38" i="56" s="1"/>
  <c r="U38" i="56"/>
  <c r="AU38" i="56"/>
  <c r="AB38" i="56"/>
  <c r="Q38" i="56"/>
  <c r="BA38" i="56" s="1"/>
  <c r="BB38" i="56" s="1"/>
  <c r="R38" i="56"/>
  <c r="W116" i="56"/>
  <c r="R116" i="56"/>
  <c r="W118" i="56"/>
  <c r="AB118" i="56"/>
  <c r="V118" i="56"/>
  <c r="AY118" i="56" s="1"/>
  <c r="Q118" i="56"/>
  <c r="BA118" i="56" s="1"/>
  <c r="BB118" i="56" s="1"/>
  <c r="P118" i="56"/>
  <c r="U118" i="56"/>
  <c r="S118" i="56"/>
  <c r="AA118" i="56"/>
  <c r="Z118" i="56"/>
  <c r="AZ118" i="56" s="1"/>
  <c r="R118" i="56"/>
  <c r="Y118" i="56"/>
  <c r="AE118" i="56" a="1"/>
  <c r="AE118" i="56" s="1"/>
  <c r="AD118" i="56" s="1"/>
  <c r="AC118" i="56" s="1"/>
  <c r="P29" i="56"/>
  <c r="V29" i="56"/>
  <c r="AY29" i="56" s="1"/>
  <c r="W29" i="56"/>
  <c r="Y29" i="56"/>
  <c r="AA29" i="56"/>
  <c r="AU29" i="56"/>
  <c r="S29" i="56"/>
  <c r="AB29" i="56"/>
  <c r="R29" i="56"/>
  <c r="Z29" i="56"/>
  <c r="AZ29" i="56" s="1"/>
  <c r="AE29" i="56" a="1"/>
  <c r="AE29" i="56" s="1"/>
  <c r="AD29" i="56" s="1"/>
  <c r="AC29" i="56" s="1"/>
  <c r="BB85" i="56"/>
  <c r="S35" i="56"/>
  <c r="AB35" i="56"/>
  <c r="R35" i="56"/>
  <c r="AA35" i="56"/>
  <c r="AE35" i="56" a="1"/>
  <c r="AE35" i="56" s="1"/>
  <c r="Q35" i="56"/>
  <c r="BA35" i="56" s="1"/>
  <c r="BB35" i="56" s="1"/>
  <c r="Z35" i="56"/>
  <c r="AZ35" i="56" s="1"/>
  <c r="P35" i="56"/>
  <c r="U35" i="56"/>
  <c r="AU35" i="56"/>
  <c r="V35" i="56"/>
  <c r="AY35" i="56" s="1"/>
  <c r="P85" i="56"/>
  <c r="U85" i="56"/>
  <c r="R85" i="56"/>
  <c r="S79" i="56"/>
  <c r="AA79" i="56"/>
  <c r="Y79" i="56"/>
  <c r="AB79" i="56"/>
  <c r="Z79" i="56"/>
  <c r="AZ79" i="56" s="1"/>
  <c r="V79" i="56"/>
  <c r="AY79" i="56" s="1"/>
  <c r="BB79" i="56" s="1"/>
  <c r="P79" i="56"/>
  <c r="U79" i="56"/>
  <c r="R79" i="56"/>
  <c r="Q79" i="56"/>
  <c r="BA79" i="56" s="1"/>
  <c r="W79" i="56"/>
  <c r="AS79" i="56"/>
  <c r="AF79" i="56" s="1"/>
  <c r="AS128" i="55"/>
  <c r="AF128" i="55" s="1"/>
  <c r="AE120" i="55" a="1"/>
  <c r="AE120" i="55" s="1"/>
  <c r="AD120" i="55" s="1"/>
  <c r="AC120" i="55" s="1"/>
  <c r="AS124" i="55"/>
  <c r="AF124" i="55" s="1"/>
  <c r="W124" i="55"/>
  <c r="AA126" i="55"/>
  <c r="Z126" i="55"/>
  <c r="AZ126" i="55" s="1"/>
  <c r="V126" i="55"/>
  <c r="AY126" i="55" s="1"/>
  <c r="Y126" i="55"/>
  <c r="Q126" i="55"/>
  <c r="BA126" i="55" s="1"/>
  <c r="BB126" i="55" s="1"/>
  <c r="AB126" i="55"/>
  <c r="R126" i="55"/>
  <c r="U126" i="55"/>
  <c r="W126" i="55"/>
  <c r="AE126" i="55" a="1"/>
  <c r="AE126" i="55" s="1"/>
  <c r="AD126" i="55" s="1"/>
  <c r="AC126" i="55" s="1"/>
  <c r="S126" i="55"/>
  <c r="P126" i="55"/>
  <c r="BB68" i="55"/>
  <c r="Z74" i="55"/>
  <c r="AZ74" i="55" s="1"/>
  <c r="AB74" i="55"/>
  <c r="Y74" i="55"/>
  <c r="V74" i="55"/>
  <c r="AY74" i="55" s="1"/>
  <c r="W74" i="55"/>
  <c r="Q74" i="55"/>
  <c r="BA74" i="55" s="1"/>
  <c r="BB74" i="55" s="1"/>
  <c r="S74" i="55"/>
  <c r="AE74" i="55" a="1"/>
  <c r="AE74" i="55" s="1"/>
  <c r="R74" i="55"/>
  <c r="AA74" i="55"/>
  <c r="U74" i="55"/>
  <c r="V5" i="55"/>
  <c r="AY5" i="55" s="1"/>
  <c r="AB5" i="55"/>
  <c r="R5" i="55"/>
  <c r="P5" i="55"/>
  <c r="AU5" i="55"/>
  <c r="Q5" i="55"/>
  <c r="BA5" i="55" s="1"/>
  <c r="W5" i="55"/>
  <c r="AA5" i="55"/>
  <c r="U5" i="55"/>
  <c r="Z5" i="55"/>
  <c r="AZ5" i="55" s="1"/>
  <c r="S5" i="55"/>
  <c r="R64" i="55"/>
  <c r="AB64" i="55"/>
  <c r="AE64" i="55" a="1"/>
  <c r="AE64" i="55" s="1"/>
  <c r="AA64" i="55"/>
  <c r="Q64" i="55"/>
  <c r="BA64" i="55" s="1"/>
  <c r="BB64" i="55" s="1"/>
  <c r="S64" i="55"/>
  <c r="AU64" i="55"/>
  <c r="U64" i="55"/>
  <c r="Z64" i="55"/>
  <c r="AZ64" i="55" s="1"/>
  <c r="W64" i="55"/>
  <c r="P64" i="55"/>
  <c r="Y64" i="55"/>
  <c r="V64" i="55"/>
  <c r="AY64" i="55" s="1"/>
  <c r="AD74" i="55"/>
  <c r="AC74" i="55" s="1"/>
  <c r="AS111" i="55"/>
  <c r="AF111" i="55" s="1"/>
  <c r="AE5" i="55" a="1"/>
  <c r="AE5" i="55" s="1"/>
  <c r="AD5" i="55" s="1"/>
  <c r="AC5" i="55" s="1"/>
  <c r="AB120" i="55"/>
  <c r="AB76" i="55"/>
  <c r="V76" i="55"/>
  <c r="AY76" i="55" s="1"/>
  <c r="R76" i="55"/>
  <c r="AE76" i="55" a="1"/>
  <c r="AE76" i="55" s="1"/>
  <c r="AD76" i="55" s="1"/>
  <c r="AC76" i="55" s="1"/>
  <c r="Q76" i="55"/>
  <c r="BA76" i="55" s="1"/>
  <c r="BB76" i="55" s="1"/>
  <c r="U76" i="55"/>
  <c r="P76" i="55"/>
  <c r="AA76" i="55"/>
  <c r="Y76" i="55"/>
  <c r="Z76" i="55"/>
  <c r="AZ76" i="55" s="1"/>
  <c r="W76" i="55"/>
  <c r="S76" i="55"/>
  <c r="R79" i="55"/>
  <c r="Y79" i="55"/>
  <c r="AB79" i="55"/>
  <c r="V79" i="55"/>
  <c r="AY79" i="55" s="1"/>
  <c r="U79" i="55"/>
  <c r="S79" i="55"/>
  <c r="AE79" i="55" a="1"/>
  <c r="AE79" i="55" s="1"/>
  <c r="AD79" i="55" s="1"/>
  <c r="AC79" i="55" s="1"/>
  <c r="Q79" i="55"/>
  <c r="BA79" i="55" s="1"/>
  <c r="BB79" i="55" s="1"/>
  <c r="P79" i="55"/>
  <c r="W79" i="55"/>
  <c r="AA79" i="55"/>
  <c r="Z79" i="55"/>
  <c r="AZ79" i="55" s="1"/>
  <c r="AU8" i="55"/>
  <c r="W8" i="55"/>
  <c r="U8" i="55"/>
  <c r="S8" i="55"/>
  <c r="R8" i="55"/>
  <c r="P8" i="55"/>
  <c r="AB8" i="55"/>
  <c r="Z8" i="55"/>
  <c r="AZ8" i="55" s="1"/>
  <c r="AA8" i="55"/>
  <c r="Q8" i="55"/>
  <c r="BA8" i="55" s="1"/>
  <c r="Y8" i="55"/>
  <c r="V8" i="55"/>
  <c r="AY8" i="55" s="1"/>
  <c r="BB8" i="55" s="1"/>
  <c r="Y73" i="55"/>
  <c r="W73" i="55"/>
  <c r="R73" i="55"/>
  <c r="V73" i="55"/>
  <c r="AY73" i="55" s="1"/>
  <c r="AB73" i="55"/>
  <c r="Z73" i="55"/>
  <c r="AZ73" i="55" s="1"/>
  <c r="S73" i="55"/>
  <c r="Q73" i="55"/>
  <c r="BA73" i="55" s="1"/>
  <c r="P73" i="55"/>
  <c r="U73" i="55"/>
  <c r="AA73" i="55"/>
  <c r="AS73" i="55"/>
  <c r="AF73" i="55" s="1"/>
  <c r="P74" i="55"/>
  <c r="BB52" i="55"/>
  <c r="Y78" i="55"/>
  <c r="W78" i="55"/>
  <c r="Z78" i="55"/>
  <c r="AZ78" i="55" s="1"/>
  <c r="S78" i="55"/>
  <c r="U78" i="55"/>
  <c r="R78" i="55"/>
  <c r="Q78" i="55"/>
  <c r="BA78" i="55" s="1"/>
  <c r="BB78" i="55" s="1"/>
  <c r="AA78" i="55"/>
  <c r="AB78" i="55"/>
  <c r="P78" i="55"/>
  <c r="V78" i="55"/>
  <c r="AY78" i="55" s="1"/>
  <c r="AE78" i="55" a="1"/>
  <c r="AE78" i="55" s="1"/>
  <c r="Y5" i="55"/>
  <c r="R41" i="55"/>
  <c r="AU41" i="55"/>
  <c r="AV106" i="55" s="1"/>
  <c r="V41" i="55"/>
  <c r="AY41" i="55" s="1"/>
  <c r="BB41" i="55" s="1"/>
  <c r="AA25" i="55"/>
  <c r="S25" i="55"/>
  <c r="Z25" i="55"/>
  <c r="AZ25" i="55" s="1"/>
  <c r="V25" i="55"/>
  <c r="AY25" i="55" s="1"/>
  <c r="Y25" i="55"/>
  <c r="U25" i="55"/>
  <c r="AB25" i="55"/>
  <c r="R25" i="55"/>
  <c r="AU25" i="55"/>
  <c r="Q25" i="55"/>
  <c r="BA25" i="55" s="1"/>
  <c r="W25" i="55"/>
  <c r="P25" i="55"/>
  <c r="AE25" i="55" a="1"/>
  <c r="AE25" i="55" s="1"/>
  <c r="AD25" i="55" s="1"/>
  <c r="AC25" i="55" s="1"/>
  <c r="AD75" i="55"/>
  <c r="AC75" i="55" s="1"/>
  <c r="U102" i="55"/>
  <c r="AS102" i="55"/>
  <c r="AF102" i="55" s="1"/>
  <c r="P102" i="55"/>
  <c r="AB102" i="55"/>
  <c r="V102" i="55"/>
  <c r="AY102" i="55" s="1"/>
  <c r="W102" i="55"/>
  <c r="Z102" i="55"/>
  <c r="AZ102" i="55" s="1"/>
  <c r="Q102" i="55"/>
  <c r="BA102" i="55" s="1"/>
  <c r="R102" i="55"/>
  <c r="S102" i="55"/>
  <c r="AA102" i="55"/>
  <c r="Y102" i="55"/>
  <c r="AE17" i="55" a="1"/>
  <c r="AE17" i="55" s="1"/>
  <c r="P17" i="55"/>
  <c r="Y17" i="55"/>
  <c r="Q17" i="55"/>
  <c r="BA17" i="55" s="1"/>
  <c r="BB17" i="55" s="1"/>
  <c r="V17" i="55"/>
  <c r="AY17" i="55" s="1"/>
  <c r="U17" i="55"/>
  <c r="Z17" i="55"/>
  <c r="AZ17" i="55" s="1"/>
  <c r="W17" i="55"/>
  <c r="AU17" i="55"/>
  <c r="R17" i="55"/>
  <c r="AB17" i="55"/>
  <c r="S17" i="55"/>
  <c r="AS113" i="55"/>
  <c r="AF113" i="55" s="1"/>
  <c r="Y69" i="55"/>
  <c r="AB69" i="55"/>
  <c r="P69" i="55"/>
  <c r="W69" i="55"/>
  <c r="Q69" i="55"/>
  <c r="BA69" i="55" s="1"/>
  <c r="S69" i="55"/>
  <c r="V69" i="55"/>
  <c r="AY69" i="55" s="1"/>
  <c r="R69" i="55"/>
  <c r="Z69" i="55"/>
  <c r="AZ69" i="55" s="1"/>
  <c r="AS69" i="55"/>
  <c r="AF69" i="55" s="1"/>
  <c r="U69" i="55"/>
  <c r="AA69" i="55"/>
  <c r="AU5" i="54"/>
  <c r="V5" i="54"/>
  <c r="AY5" i="54" s="1"/>
  <c r="AE5" i="54" a="1"/>
  <c r="AE5" i="54" s="1"/>
  <c r="U5" i="54"/>
  <c r="AB5" i="54"/>
  <c r="P5" i="54"/>
  <c r="Q5" i="54"/>
  <c r="BA5" i="54" s="1"/>
  <c r="BB5" i="54" s="1"/>
  <c r="Y5" i="54"/>
  <c r="S5" i="54"/>
  <c r="R5" i="54"/>
  <c r="AA5" i="54"/>
  <c r="W5" i="54"/>
  <c r="Z5" i="54"/>
  <c r="AZ5" i="54" s="1"/>
  <c r="AA63" i="54"/>
  <c r="Y63" i="54"/>
  <c r="AB63" i="54"/>
  <c r="Z63" i="54"/>
  <c r="AZ63" i="54" s="1"/>
  <c r="R63" i="54"/>
  <c r="AU63" i="54"/>
  <c r="AV47" i="54" s="1"/>
  <c r="Q63" i="54"/>
  <c r="BA63" i="54" s="1"/>
  <c r="P63" i="54"/>
  <c r="S63" i="54"/>
  <c r="V63" i="54"/>
  <c r="AY63" i="54" s="1"/>
  <c r="W63" i="54"/>
  <c r="W74" i="54"/>
  <c r="P74" i="54"/>
  <c r="Z74" i="54"/>
  <c r="AZ74" i="54" s="1"/>
  <c r="AB21" i="54"/>
  <c r="Y21" i="54"/>
  <c r="AU21" i="54"/>
  <c r="AE63" i="54" a="1"/>
  <c r="AE63" i="54" s="1"/>
  <c r="AD63" i="54" s="1"/>
  <c r="AC63" i="54" s="1"/>
  <c r="AS105" i="54"/>
  <c r="AF105" i="54" s="1"/>
  <c r="U63" i="54"/>
  <c r="U110" i="54"/>
  <c r="S21" i="54"/>
  <c r="R74" i="54"/>
  <c r="W45" i="54"/>
  <c r="AU45" i="54"/>
  <c r="AA45" i="54"/>
  <c r="U45" i="54"/>
  <c r="Q45" i="54"/>
  <c r="BA45" i="54" s="1"/>
  <c r="S45" i="54"/>
  <c r="P45" i="54"/>
  <c r="R45" i="54"/>
  <c r="Z45" i="54"/>
  <c r="AZ45" i="54" s="1"/>
  <c r="AB45" i="54"/>
  <c r="V45" i="54"/>
  <c r="AY45" i="54" s="1"/>
  <c r="Y45" i="54"/>
  <c r="U77" i="54"/>
  <c r="R77" i="54"/>
  <c r="P77" i="54"/>
  <c r="AB77" i="54"/>
  <c r="W77" i="54"/>
  <c r="V77" i="54"/>
  <c r="AY77" i="54" s="1"/>
  <c r="Y77" i="54"/>
  <c r="Q77" i="54"/>
  <c r="BA77" i="54" s="1"/>
  <c r="Z77" i="54"/>
  <c r="AZ77" i="54" s="1"/>
  <c r="S77" i="54"/>
  <c r="P21" i="54"/>
  <c r="W21" i="54"/>
  <c r="V74" i="54"/>
  <c r="AY74" i="54" s="1"/>
  <c r="BB74" i="54" s="1"/>
  <c r="P81" i="54"/>
  <c r="R81" i="54"/>
  <c r="Y81" i="54"/>
  <c r="V81" i="54"/>
  <c r="AY81" i="54" s="1"/>
  <c r="Q81" i="54"/>
  <c r="BA81" i="54" s="1"/>
  <c r="S81" i="54"/>
  <c r="AB81" i="54"/>
  <c r="Z81" i="54"/>
  <c r="AZ81" i="54" s="1"/>
  <c r="W81" i="54"/>
  <c r="U81" i="54"/>
  <c r="BB50" i="54"/>
  <c r="AA90" i="54"/>
  <c r="U90" i="54"/>
  <c r="P90" i="54"/>
  <c r="R90" i="54"/>
  <c r="AS90" i="54"/>
  <c r="AF90" i="54" s="1"/>
  <c r="W90" i="54"/>
  <c r="V90" i="54"/>
  <c r="AY90" i="54" s="1"/>
  <c r="BB90" i="54" s="1"/>
  <c r="Y90" i="54"/>
  <c r="AB90" i="54"/>
  <c r="Z90" i="54"/>
  <c r="AZ90" i="54" s="1"/>
  <c r="Q90" i="54"/>
  <c r="BA90" i="54" s="1"/>
  <c r="S90" i="54"/>
  <c r="Q117" i="54"/>
  <c r="BA117" i="54" s="1"/>
  <c r="BB117" i="54" s="1"/>
  <c r="AB117" i="54"/>
  <c r="Y117" i="54"/>
  <c r="W117" i="54"/>
  <c r="U117" i="54"/>
  <c r="S117" i="54"/>
  <c r="R117" i="54"/>
  <c r="Z117" i="54"/>
  <c r="AZ117" i="54" s="1"/>
  <c r="V117" i="54"/>
  <c r="AY117" i="54" s="1"/>
  <c r="AE117" i="54" a="1"/>
  <c r="AE117" i="54" s="1"/>
  <c r="AA117" i="54"/>
  <c r="P117" i="54"/>
  <c r="AS117" i="54"/>
  <c r="AF117" i="54" s="1"/>
  <c r="AS82" i="54"/>
  <c r="AF82" i="54" s="1"/>
  <c r="AS114" i="54"/>
  <c r="AF114" i="54" s="1"/>
  <c r="Q21" i="54"/>
  <c r="BA21" i="54" s="1"/>
  <c r="BB21" i="54" s="1"/>
  <c r="Z21" i="54"/>
  <c r="AZ21" i="54" s="1"/>
  <c r="AB74" i="54"/>
  <c r="P73" i="54"/>
  <c r="W73" i="54"/>
  <c r="Z73" i="54"/>
  <c r="AZ73" i="54" s="1"/>
  <c r="AA73" i="54"/>
  <c r="AE73" i="54" a="1"/>
  <c r="AE73" i="54" s="1"/>
  <c r="AD73" i="54" s="1"/>
  <c r="AC73" i="54" s="1"/>
  <c r="Y73" i="54"/>
  <c r="S73" i="54"/>
  <c r="AB73" i="54"/>
  <c r="Q73" i="54"/>
  <c r="BA73" i="54" s="1"/>
  <c r="BB73" i="54" s="1"/>
  <c r="R73" i="54"/>
  <c r="U73" i="54"/>
  <c r="V73" i="54"/>
  <c r="AY73" i="54" s="1"/>
  <c r="AB125" i="54"/>
  <c r="AA125" i="54"/>
  <c r="U125" i="54"/>
  <c r="Q125" i="54"/>
  <c r="BA125" i="54" s="1"/>
  <c r="S125" i="54"/>
  <c r="P125" i="54"/>
  <c r="V125" i="54"/>
  <c r="AY125" i="54" s="1"/>
  <c r="BB125" i="54" s="1"/>
  <c r="Y125" i="54"/>
  <c r="Z125" i="54"/>
  <c r="AZ125" i="54" s="1"/>
  <c r="R125" i="54"/>
  <c r="W125" i="54"/>
  <c r="AS125" i="54"/>
  <c r="AF125" i="54" s="1"/>
  <c r="U95" i="54"/>
  <c r="AS95" i="54"/>
  <c r="AF95" i="54" s="1"/>
  <c r="AA95" i="54"/>
  <c r="R95" i="54"/>
  <c r="Z95" i="54"/>
  <c r="AZ95" i="54" s="1"/>
  <c r="P95" i="54"/>
  <c r="Y95" i="54"/>
  <c r="Q95" i="54"/>
  <c r="BA95" i="54" s="1"/>
  <c r="W95" i="54"/>
  <c r="AB95" i="54"/>
  <c r="V95" i="54"/>
  <c r="AY95" i="54" s="1"/>
  <c r="BB95" i="54" s="1"/>
  <c r="S95" i="54"/>
  <c r="AU18" i="54"/>
  <c r="AV112" i="54" s="1"/>
  <c r="D112" i="54" s="1"/>
  <c r="V18" i="54"/>
  <c r="AY18" i="54" s="1"/>
  <c r="AE18" i="54" a="1"/>
  <c r="AE18" i="54" s="1"/>
  <c r="Z18" i="54"/>
  <c r="AZ18" i="54" s="1"/>
  <c r="W18" i="54"/>
  <c r="Y18" i="54"/>
  <c r="S18" i="54"/>
  <c r="Q18" i="54"/>
  <c r="BA18" i="54" s="1"/>
  <c r="BB18" i="54" s="1"/>
  <c r="AB18" i="54"/>
  <c r="AA18" i="54"/>
  <c r="U18" i="54"/>
  <c r="R18" i="54"/>
  <c r="P18" i="54"/>
  <c r="P85" i="54"/>
  <c r="U85" i="54"/>
  <c r="R85" i="54"/>
  <c r="AA85" i="54"/>
  <c r="W85" i="54"/>
  <c r="Z85" i="54"/>
  <c r="AZ85" i="54" s="1"/>
  <c r="Q85" i="54"/>
  <c r="BA85" i="54" s="1"/>
  <c r="BB85" i="54" s="1"/>
  <c r="S85" i="54"/>
  <c r="Y85" i="54"/>
  <c r="AE85" i="54" a="1"/>
  <c r="AE85" i="54" s="1"/>
  <c r="AD85" i="54" s="1"/>
  <c r="AC85" i="54" s="1"/>
  <c r="AB85" i="54"/>
  <c r="R110" i="54"/>
  <c r="W113" i="54"/>
  <c r="AE21" i="54" a="1"/>
  <c r="AE21" i="54" s="1"/>
  <c r="AA74" i="54"/>
  <c r="AS74" i="54"/>
  <c r="AF74" i="54" s="1"/>
  <c r="AE113" i="54" a="1"/>
  <c r="AE113" i="54" s="1"/>
  <c r="AD113" i="54" s="1"/>
  <c r="AC113" i="54" s="1"/>
  <c r="AE74" i="54" a="1"/>
  <c r="AE74" i="54" s="1"/>
  <c r="AD74" i="54" s="1"/>
  <c r="AC74" i="54" s="1"/>
  <c r="AA21" i="54"/>
  <c r="Y74" i="54"/>
  <c r="W55" i="54"/>
  <c r="U55" i="54"/>
  <c r="AE55" i="54" a="1"/>
  <c r="AE55" i="54" s="1"/>
  <c r="S55" i="54"/>
  <c r="Q55" i="54"/>
  <c r="BA55" i="54" s="1"/>
  <c r="BB55" i="54" s="1"/>
  <c r="Z55" i="54"/>
  <c r="AZ55" i="54" s="1"/>
  <c r="AA55" i="54"/>
  <c r="Y55" i="54"/>
  <c r="R55" i="54"/>
  <c r="AU55" i="54"/>
  <c r="AV125" i="54" s="1"/>
  <c r="V55" i="54"/>
  <c r="AY55" i="54" s="1"/>
  <c r="AB55" i="54"/>
  <c r="P55" i="54"/>
  <c r="V103" i="54"/>
  <c r="AY103" i="54" s="1"/>
  <c r="AE103" i="54" a="1"/>
  <c r="AE103" i="54" s="1"/>
  <c r="AD103" i="54" s="1"/>
  <c r="AC103" i="54" s="1"/>
  <c r="U103" i="54"/>
  <c r="S103" i="54"/>
  <c r="AB103" i="54"/>
  <c r="Y103" i="54"/>
  <c r="R103" i="54"/>
  <c r="W103" i="54"/>
  <c r="Z103" i="54"/>
  <c r="AZ103" i="54" s="1"/>
  <c r="AA103" i="54"/>
  <c r="P103" i="54"/>
  <c r="Q103" i="54"/>
  <c r="BA103" i="54" s="1"/>
  <c r="BB103" i="54" s="1"/>
  <c r="R26" i="54"/>
  <c r="P26" i="54"/>
  <c r="V26" i="54"/>
  <c r="AY26" i="54" s="1"/>
  <c r="W26" i="54"/>
  <c r="Y26" i="54"/>
  <c r="AU26" i="54"/>
  <c r="S26" i="54"/>
  <c r="Z26" i="54"/>
  <c r="AZ26" i="54" s="1"/>
  <c r="U26" i="54"/>
  <c r="Q26" i="54"/>
  <c r="BA26" i="54" s="1"/>
  <c r="AB26" i="54"/>
  <c r="AB93" i="54"/>
  <c r="AA93" i="54"/>
  <c r="P93" i="54"/>
  <c r="Q93" i="54"/>
  <c r="BA93" i="54" s="1"/>
  <c r="V93" i="54"/>
  <c r="AY93" i="54" s="1"/>
  <c r="BB93" i="54" s="1"/>
  <c r="AS93" i="54"/>
  <c r="AF93" i="54" s="1"/>
  <c r="R93" i="54"/>
  <c r="W93" i="54"/>
  <c r="U93" i="54"/>
  <c r="Y93" i="54"/>
  <c r="S93" i="54"/>
  <c r="AD80" i="53"/>
  <c r="AC80" i="53" s="1"/>
  <c r="R77" i="53"/>
  <c r="BB54" i="53"/>
  <c r="Y45" i="53"/>
  <c r="U45" i="53"/>
  <c r="W45" i="53"/>
  <c r="P45" i="53"/>
  <c r="Q45" i="53"/>
  <c r="BA45" i="53" s="1"/>
  <c r="BB45" i="53" s="1"/>
  <c r="AB45" i="53"/>
  <c r="AA45" i="53"/>
  <c r="AE45" i="53" a="1"/>
  <c r="AE45" i="53" s="1"/>
  <c r="Z45" i="53"/>
  <c r="AZ45" i="53" s="1"/>
  <c r="V45" i="53"/>
  <c r="AY45" i="53" s="1"/>
  <c r="S45" i="53"/>
  <c r="AU45" i="53"/>
  <c r="AV42" i="53" s="1"/>
  <c r="R45" i="53"/>
  <c r="Q14" i="53"/>
  <c r="BA14" i="53" s="1"/>
  <c r="BB14" i="53" s="1"/>
  <c r="R14" i="53"/>
  <c r="Z14" i="53"/>
  <c r="AZ14" i="53" s="1"/>
  <c r="AE14" i="53" a="1"/>
  <c r="AE14" i="53" s="1"/>
  <c r="AA14" i="53"/>
  <c r="V14" i="53"/>
  <c r="AY14" i="53" s="1"/>
  <c r="W14" i="53"/>
  <c r="U14" i="53"/>
  <c r="AU14" i="53"/>
  <c r="S14" i="53"/>
  <c r="AB14" i="53"/>
  <c r="P14" i="53"/>
  <c r="AS112" i="53"/>
  <c r="AF112" i="53" s="1"/>
  <c r="AB77" i="53"/>
  <c r="Q10" i="53"/>
  <c r="BA10" i="53" s="1"/>
  <c r="BB10" i="53" s="1"/>
  <c r="V10" i="53"/>
  <c r="AY10" i="53" s="1"/>
  <c r="S10" i="53"/>
  <c r="Y10" i="53"/>
  <c r="U10" i="53"/>
  <c r="AU10" i="53"/>
  <c r="AE10" i="53" a="1"/>
  <c r="AE10" i="53" s="1"/>
  <c r="W10" i="53"/>
  <c r="AB10" i="53"/>
  <c r="P10" i="53"/>
  <c r="R10" i="53"/>
  <c r="AA10" i="53"/>
  <c r="Z10" i="53"/>
  <c r="AZ10" i="53" s="1"/>
  <c r="Q29" i="53"/>
  <c r="BA29" i="53" s="1"/>
  <c r="BB29" i="53" s="1"/>
  <c r="AU29" i="53"/>
  <c r="R29" i="53"/>
  <c r="AA29" i="53"/>
  <c r="V29" i="53"/>
  <c r="AY29" i="53" s="1"/>
  <c r="P29" i="53"/>
  <c r="AB123" i="53"/>
  <c r="W123" i="53"/>
  <c r="AA123" i="53"/>
  <c r="Q123" i="53"/>
  <c r="BA123" i="53" s="1"/>
  <c r="BB123" i="53" s="1"/>
  <c r="Z123" i="53"/>
  <c r="AZ123" i="53" s="1"/>
  <c r="P123" i="53"/>
  <c r="R123" i="53"/>
  <c r="Y123" i="53"/>
  <c r="U123" i="53"/>
  <c r="V123" i="53"/>
  <c r="AY123" i="53" s="1"/>
  <c r="AE123" i="53" a="1"/>
  <c r="AE123" i="53" s="1"/>
  <c r="S123" i="53"/>
  <c r="V77" i="53"/>
  <c r="AY77" i="53" s="1"/>
  <c r="S76" i="53"/>
  <c r="Q76" i="53"/>
  <c r="BA76" i="53" s="1"/>
  <c r="BB76" i="53" s="1"/>
  <c r="AE76" i="53" a="1"/>
  <c r="AE76" i="53" s="1"/>
  <c r="AD76" i="53" s="1"/>
  <c r="AC76" i="53" s="1"/>
  <c r="V76" i="53"/>
  <c r="AY76" i="53" s="1"/>
  <c r="R76" i="53"/>
  <c r="R109" i="53"/>
  <c r="AA109" i="53"/>
  <c r="AB109" i="53"/>
  <c r="P109" i="53"/>
  <c r="Y109" i="53"/>
  <c r="U109" i="53"/>
  <c r="W109" i="53"/>
  <c r="Z109" i="53"/>
  <c r="AZ109" i="53" s="1"/>
  <c r="S109" i="53"/>
  <c r="Q109" i="53"/>
  <c r="BA109" i="53" s="1"/>
  <c r="BB109" i="53" s="1"/>
  <c r="V109" i="53"/>
  <c r="AY109" i="53" s="1"/>
  <c r="AE109" i="53" a="1"/>
  <c r="AE109" i="53" s="1"/>
  <c r="AD109" i="53" s="1"/>
  <c r="AC109" i="53" s="1"/>
  <c r="AE77" i="53" a="1"/>
  <c r="AE77" i="53" s="1"/>
  <c r="AD77" i="53" s="1"/>
  <c r="AC77" i="53" s="1"/>
  <c r="R30" i="53"/>
  <c r="P30" i="53"/>
  <c r="AA30" i="53"/>
  <c r="S30" i="53"/>
  <c r="Q30" i="53"/>
  <c r="BA30" i="53" s="1"/>
  <c r="BB30" i="53" s="1"/>
  <c r="AE30" i="53" a="1"/>
  <c r="AE30" i="53" s="1"/>
  <c r="Y30" i="53"/>
  <c r="AU30" i="53"/>
  <c r="AV124" i="53" s="1"/>
  <c r="U30" i="53"/>
  <c r="W30" i="53"/>
  <c r="AB30" i="53"/>
  <c r="V30" i="53"/>
  <c r="AY30" i="53" s="1"/>
  <c r="Z30" i="53"/>
  <c r="AZ30" i="53" s="1"/>
  <c r="AD81" i="53"/>
  <c r="AC81" i="53" s="1"/>
  <c r="S77" i="53"/>
  <c r="AU18" i="53"/>
  <c r="AV32" i="53" s="1"/>
  <c r="S18" i="53"/>
  <c r="R18" i="53"/>
  <c r="AA18" i="53"/>
  <c r="Y18" i="53"/>
  <c r="P18" i="53"/>
  <c r="W18" i="53"/>
  <c r="Q18" i="53"/>
  <c r="BA18" i="53" s="1"/>
  <c r="V18" i="53"/>
  <c r="AY18" i="53" s="1"/>
  <c r="U18" i="53"/>
  <c r="Z18" i="53"/>
  <c r="AZ18" i="53" s="1"/>
  <c r="AB18" i="53"/>
  <c r="Z100" i="53"/>
  <c r="AZ100" i="53" s="1"/>
  <c r="BB100" i="53" s="1"/>
  <c r="P100" i="53"/>
  <c r="Y100" i="53"/>
  <c r="AS100" i="53"/>
  <c r="AF100" i="53" s="1"/>
  <c r="R100" i="53"/>
  <c r="AA100" i="53"/>
  <c r="Q100" i="53"/>
  <c r="BA100" i="53" s="1"/>
  <c r="S100" i="53"/>
  <c r="AB100" i="53"/>
  <c r="Z116" i="53"/>
  <c r="AZ116" i="53" s="1"/>
  <c r="AS116" i="53"/>
  <c r="AF116" i="53" s="1"/>
  <c r="AB116" i="53"/>
  <c r="R116" i="53"/>
  <c r="P116" i="53"/>
  <c r="Y116" i="53"/>
  <c r="S116" i="53"/>
  <c r="W116" i="53"/>
  <c r="Q116" i="53"/>
  <c r="BA116" i="53" s="1"/>
  <c r="U116" i="53"/>
  <c r="AA116" i="53"/>
  <c r="V116" i="53"/>
  <c r="AY116" i="53" s="1"/>
  <c r="BB116" i="53" s="1"/>
  <c r="Q77" i="53"/>
  <c r="BA77" i="53" s="1"/>
  <c r="BB77" i="53" s="1"/>
  <c r="Z77" i="53"/>
  <c r="AZ77" i="53" s="1"/>
  <c r="P77" i="53"/>
  <c r="AS123" i="53"/>
  <c r="AF123" i="53" s="1"/>
  <c r="AA77" i="53"/>
  <c r="AU6" i="53"/>
  <c r="S6" i="53"/>
  <c r="AA6" i="53"/>
  <c r="AB6" i="53"/>
  <c r="Z6" i="53"/>
  <c r="AZ6" i="53" s="1"/>
  <c r="Y6" i="53"/>
  <c r="R6" i="53"/>
  <c r="V6" i="53"/>
  <c r="AY6" i="53" s="1"/>
  <c r="P6" i="53"/>
  <c r="W6" i="53"/>
  <c r="U6" i="53"/>
  <c r="Q6" i="53"/>
  <c r="BA6" i="53" s="1"/>
  <c r="BB60" i="53"/>
  <c r="U77" i="53"/>
  <c r="Z115" i="53"/>
  <c r="AZ115" i="53" s="1"/>
  <c r="S115" i="53"/>
  <c r="R115" i="53"/>
  <c r="AB115" i="53"/>
  <c r="W115" i="53"/>
  <c r="P115" i="53"/>
  <c r="Y115" i="53"/>
  <c r="AA115" i="53"/>
  <c r="Q115" i="53"/>
  <c r="BA115" i="53" s="1"/>
  <c r="V115" i="53"/>
  <c r="AY115" i="53" s="1"/>
  <c r="AS115" i="53"/>
  <c r="AF115" i="53" s="1"/>
  <c r="Y61" i="53"/>
  <c r="W61" i="53"/>
  <c r="U61" i="53"/>
  <c r="V61" i="53"/>
  <c r="AY61" i="53" s="1"/>
  <c r="AA61" i="53"/>
  <c r="R61" i="53"/>
  <c r="AE61" i="53" a="1"/>
  <c r="AE61" i="53" s="1"/>
  <c r="Q61" i="53"/>
  <c r="BA61" i="53" s="1"/>
  <c r="BB61" i="53" s="1"/>
  <c r="S61" i="53"/>
  <c r="P61" i="53"/>
  <c r="AU61" i="53"/>
  <c r="AB61" i="53"/>
  <c r="Z61" i="53"/>
  <c r="AZ61" i="53" s="1"/>
  <c r="AB124" i="53"/>
  <c r="R124" i="53"/>
  <c r="Z124" i="53"/>
  <c r="AZ124" i="53" s="1"/>
  <c r="P124" i="53"/>
  <c r="Y124" i="53"/>
  <c r="Q124" i="53"/>
  <c r="BA124" i="53" s="1"/>
  <c r="BB124" i="53" s="1"/>
  <c r="S124" i="53"/>
  <c r="AE124" i="53" a="1"/>
  <c r="AE124" i="53" s="1"/>
  <c r="AD124" i="53" s="1"/>
  <c r="AC124" i="53" s="1"/>
  <c r="W124" i="53"/>
  <c r="V124" i="53"/>
  <c r="AY124" i="53" s="1"/>
  <c r="U124" i="53"/>
  <c r="AA124" i="53"/>
  <c r="AB38" i="53"/>
  <c r="AU38" i="53"/>
  <c r="V38" i="53"/>
  <c r="AY38" i="53" s="1"/>
  <c r="Z38" i="53"/>
  <c r="AZ38" i="53" s="1"/>
  <c r="Q38" i="53"/>
  <c r="BA38" i="53" s="1"/>
  <c r="P38" i="53"/>
  <c r="AA38" i="53"/>
  <c r="S38" i="53"/>
  <c r="Y38" i="53"/>
  <c r="W38" i="53"/>
  <c r="R38" i="53"/>
  <c r="U38" i="53"/>
  <c r="AA20" i="52"/>
  <c r="U20" i="52"/>
  <c r="S20" i="52"/>
  <c r="Y20" i="52"/>
  <c r="AB20" i="52"/>
  <c r="R20" i="52"/>
  <c r="AE20" i="52" a="1"/>
  <c r="AE20" i="52" s="1"/>
  <c r="AU20" i="52"/>
  <c r="Z20" i="52"/>
  <c r="AZ20" i="52" s="1"/>
  <c r="W20" i="52"/>
  <c r="P20" i="52"/>
  <c r="V20" i="52"/>
  <c r="AY20" i="52" s="1"/>
  <c r="Q110" i="52"/>
  <c r="BA110" i="52" s="1"/>
  <c r="U110" i="52"/>
  <c r="V110" i="52"/>
  <c r="AY110" i="52" s="1"/>
  <c r="BB110" i="52" s="1"/>
  <c r="S110" i="52"/>
  <c r="R110" i="52"/>
  <c r="Z110" i="52"/>
  <c r="AZ110" i="52" s="1"/>
  <c r="AB110" i="52"/>
  <c r="P110" i="52"/>
  <c r="W110" i="52"/>
  <c r="AS110" i="52"/>
  <c r="AF110" i="52" s="1"/>
  <c r="Y110" i="52"/>
  <c r="AA110" i="52"/>
  <c r="AS103" i="52"/>
  <c r="AF103" i="52" s="1"/>
  <c r="V2" i="52"/>
  <c r="AY2" i="52" s="1"/>
  <c r="AA46" i="52"/>
  <c r="P46" i="52"/>
  <c r="P13" i="52"/>
  <c r="S13" i="52"/>
  <c r="AB13" i="52"/>
  <c r="R13" i="52"/>
  <c r="Q13" i="52"/>
  <c r="BA13" i="52" s="1"/>
  <c r="W127" i="52"/>
  <c r="P127" i="52"/>
  <c r="V127" i="52"/>
  <c r="AY127" i="52" s="1"/>
  <c r="U127" i="52"/>
  <c r="AS127" i="52"/>
  <c r="AF127" i="52" s="1"/>
  <c r="S127" i="52"/>
  <c r="Q127" i="52"/>
  <c r="BA127" i="52" s="1"/>
  <c r="AB127" i="52"/>
  <c r="R127" i="52"/>
  <c r="Y127" i="52"/>
  <c r="Z127" i="52"/>
  <c r="AZ127" i="52" s="1"/>
  <c r="U2" i="52"/>
  <c r="Q78" i="52"/>
  <c r="BA78" i="52" s="1"/>
  <c r="R78" i="52"/>
  <c r="W78" i="52"/>
  <c r="Y39" i="52"/>
  <c r="P39" i="52"/>
  <c r="AA39" i="52"/>
  <c r="AB39" i="52"/>
  <c r="V39" i="52"/>
  <c r="AY39" i="52" s="1"/>
  <c r="Q39" i="52"/>
  <c r="BA39" i="52" s="1"/>
  <c r="BB39" i="52" s="1"/>
  <c r="AA2" i="52"/>
  <c r="R61" i="52"/>
  <c r="U61" i="52"/>
  <c r="S61" i="52"/>
  <c r="V61" i="52"/>
  <c r="AY61" i="52" s="1"/>
  <c r="AB61" i="52"/>
  <c r="Y61" i="52"/>
  <c r="Z61" i="52"/>
  <c r="AZ61" i="52" s="1"/>
  <c r="P61" i="52"/>
  <c r="AU61" i="52"/>
  <c r="AV4" i="52" s="1"/>
  <c r="V69" i="52"/>
  <c r="AY69" i="52" s="1"/>
  <c r="U69" i="52"/>
  <c r="P69" i="52"/>
  <c r="Y95" i="52"/>
  <c r="S95" i="52"/>
  <c r="P95" i="52"/>
  <c r="V95" i="52"/>
  <c r="AY95" i="52" s="1"/>
  <c r="Q95" i="52"/>
  <c r="BA95" i="52" s="1"/>
  <c r="R95" i="52"/>
  <c r="AS95" i="52"/>
  <c r="AF95" i="52" s="1"/>
  <c r="U95" i="52"/>
  <c r="W95" i="52"/>
  <c r="AB95" i="52"/>
  <c r="Z95" i="52"/>
  <c r="AZ95" i="52" s="1"/>
  <c r="AD83" i="52"/>
  <c r="AC83" i="52" s="1"/>
  <c r="AE109" i="52" a="1"/>
  <c r="AE109" i="52" s="1"/>
  <c r="AD109" i="52" s="1"/>
  <c r="AC109" i="52" s="1"/>
  <c r="AV98" i="52"/>
  <c r="Z103" i="52"/>
  <c r="AZ103" i="52" s="1"/>
  <c r="Y2" i="52"/>
  <c r="BB128" i="52"/>
  <c r="S102" i="52"/>
  <c r="AA102" i="52"/>
  <c r="Z102" i="52"/>
  <c r="AZ102" i="52" s="1"/>
  <c r="P102" i="52"/>
  <c r="AB102" i="52"/>
  <c r="Y102" i="52"/>
  <c r="R102" i="52"/>
  <c r="Q102" i="52"/>
  <c r="BA102" i="52" s="1"/>
  <c r="BB102" i="52" s="1"/>
  <c r="W102" i="52"/>
  <c r="AE102" i="52" a="1"/>
  <c r="AE102" i="52" s="1"/>
  <c r="V102" i="52"/>
  <c r="AY102" i="52" s="1"/>
  <c r="U102" i="52"/>
  <c r="V55" i="52"/>
  <c r="AY55" i="52" s="1"/>
  <c r="R55" i="52"/>
  <c r="AU55" i="52"/>
  <c r="AV42" i="52" s="1"/>
  <c r="Q55" i="52"/>
  <c r="BA55" i="52" s="1"/>
  <c r="BB55" i="52" s="1"/>
  <c r="AA55" i="52"/>
  <c r="S55" i="52"/>
  <c r="P55" i="52"/>
  <c r="U55" i="52"/>
  <c r="AE55" i="52" a="1"/>
  <c r="AE55" i="52" s="1"/>
  <c r="AB55" i="52"/>
  <c r="Z55" i="52"/>
  <c r="AZ55" i="52" s="1"/>
  <c r="W55" i="52"/>
  <c r="Y55" i="52"/>
  <c r="AE103" i="52" a="1"/>
  <c r="AE103" i="52" s="1"/>
  <c r="P2" i="52"/>
  <c r="Y23" i="52"/>
  <c r="AE23" i="52" a="1"/>
  <c r="AE23" i="52" s="1"/>
  <c r="AB71" i="52"/>
  <c r="W71" i="52"/>
  <c r="R71" i="52"/>
  <c r="V71" i="52"/>
  <c r="AY71" i="52" s="1"/>
  <c r="Q71" i="52"/>
  <c r="BA71" i="52" s="1"/>
  <c r="BB71" i="52" s="1"/>
  <c r="U71" i="52"/>
  <c r="AE71" i="52" a="1"/>
  <c r="AE71" i="52" s="1"/>
  <c r="AD71" i="52" s="1"/>
  <c r="AC71" i="52" s="1"/>
  <c r="S71" i="52"/>
  <c r="Z71" i="52"/>
  <c r="AZ71" i="52" s="1"/>
  <c r="P71" i="52"/>
  <c r="AA71" i="52"/>
  <c r="Y71" i="52"/>
  <c r="AA109" i="52"/>
  <c r="V109" i="52"/>
  <c r="AY109" i="52" s="1"/>
  <c r="BB109" i="52" s="1"/>
  <c r="Z109" i="52"/>
  <c r="AZ109" i="52" s="1"/>
  <c r="AB109" i="52"/>
  <c r="S109" i="52"/>
  <c r="W109" i="52"/>
  <c r="R109" i="52"/>
  <c r="AS109" i="52"/>
  <c r="AF109" i="52" s="1"/>
  <c r="U109" i="52"/>
  <c r="P109" i="52"/>
  <c r="Y109" i="52"/>
  <c r="Q109" i="52"/>
  <c r="BA109" i="52" s="1"/>
  <c r="AE115" i="52" a="1"/>
  <c r="AE115" i="52" s="1"/>
  <c r="Y115" i="52"/>
  <c r="Q21" i="52"/>
  <c r="BA21" i="52" s="1"/>
  <c r="BB21" i="52" s="1"/>
  <c r="Z21" i="52"/>
  <c r="AZ21" i="52" s="1"/>
  <c r="Y21" i="52"/>
  <c r="AE21" i="52" a="1"/>
  <c r="AE21" i="52" s="1"/>
  <c r="AB21" i="52"/>
  <c r="W21" i="52"/>
  <c r="AA21" i="52"/>
  <c r="AA87" i="52"/>
  <c r="U87" i="52"/>
  <c r="Y87" i="52"/>
  <c r="AD102" i="52"/>
  <c r="AC102" i="52" s="1"/>
  <c r="AU2" i="52"/>
  <c r="AV88" i="52" s="1"/>
  <c r="Q2" i="52"/>
  <c r="BA2" i="52" s="1"/>
  <c r="BB2" i="52" s="1"/>
  <c r="AB2" i="52"/>
  <c r="W2" i="52"/>
  <c r="AE2" i="52" a="1"/>
  <c r="AE2" i="52" s="1"/>
  <c r="P103" i="52"/>
  <c r="AA103" i="52"/>
  <c r="V103" i="52"/>
  <c r="AY103" i="52" s="1"/>
  <c r="U103" i="52"/>
  <c r="AB103" i="52"/>
  <c r="R103" i="52"/>
  <c r="Y103" i="52"/>
  <c r="W103" i="52"/>
  <c r="AD115" i="52"/>
  <c r="AC115" i="52" s="1"/>
  <c r="AE110" i="52" a="1"/>
  <c r="AE110" i="52" s="1"/>
  <c r="AD110" i="52" s="1"/>
  <c r="AC110" i="52" s="1"/>
  <c r="Q20" i="52"/>
  <c r="BA20" i="52" s="1"/>
  <c r="BB20" i="52" s="1"/>
  <c r="Q103" i="52"/>
  <c r="BA103" i="52" s="1"/>
  <c r="BB103" i="52" s="1"/>
  <c r="R2" i="52"/>
  <c r="P91" i="52"/>
  <c r="AA91" i="52"/>
  <c r="U67" i="52"/>
  <c r="P67" i="52"/>
  <c r="R67" i="52"/>
  <c r="AE37" i="52" a="1"/>
  <c r="AE37" i="52" s="1"/>
  <c r="V37" i="52"/>
  <c r="AY37" i="52" s="1"/>
  <c r="Z37" i="52"/>
  <c r="AZ37" i="52" s="1"/>
  <c r="AB37" i="52"/>
  <c r="AU37" i="52"/>
  <c r="AA37" i="52"/>
  <c r="Y37" i="52"/>
  <c r="W37" i="52"/>
  <c r="U37" i="52"/>
  <c r="W5" i="52"/>
  <c r="Z5" i="52"/>
  <c r="AZ5" i="52" s="1"/>
  <c r="U5" i="52"/>
  <c r="AA5" i="52"/>
  <c r="S5" i="52"/>
  <c r="AE5" i="52" a="1"/>
  <c r="AE5" i="52" s="1"/>
  <c r="AB5" i="52"/>
  <c r="Q5" i="52"/>
  <c r="BA5" i="52" s="1"/>
  <c r="BB5" i="52" s="1"/>
  <c r="AU5" i="52"/>
  <c r="AV66" i="52" s="1"/>
  <c r="Y5" i="52"/>
  <c r="R47" i="52"/>
  <c r="AU47" i="52"/>
  <c r="AA47" i="52"/>
  <c r="Y47" i="52"/>
  <c r="Q47" i="52"/>
  <c r="BA47" i="52" s="1"/>
  <c r="U47" i="52"/>
  <c r="W47" i="52"/>
  <c r="P47" i="52"/>
  <c r="V47" i="52"/>
  <c r="AY47" i="52" s="1"/>
  <c r="Z47" i="52"/>
  <c r="AZ47" i="52" s="1"/>
  <c r="S47" i="52"/>
  <c r="AB47" i="52"/>
  <c r="R42" i="52"/>
  <c r="AU42" i="52"/>
  <c r="AV109" i="52" s="1"/>
  <c r="V42" i="52"/>
  <c r="AY42" i="52" s="1"/>
  <c r="BB42" i="52" s="1"/>
  <c r="AA100" i="52"/>
  <c r="Q100" i="52"/>
  <c r="BA100" i="52" s="1"/>
  <c r="BB100" i="52" s="1"/>
  <c r="S108" i="52"/>
  <c r="P108" i="52"/>
  <c r="Q108" i="52"/>
  <c r="BA108" i="52" s="1"/>
  <c r="AA108" i="52"/>
  <c r="Y108" i="52"/>
  <c r="V108" i="52"/>
  <c r="AY108" i="52" s="1"/>
  <c r="BB108" i="52" s="1"/>
  <c r="AB108" i="52"/>
  <c r="W108" i="52"/>
  <c r="Z108" i="52"/>
  <c r="AZ108" i="52" s="1"/>
  <c r="R108" i="52"/>
  <c r="AS108" i="52"/>
  <c r="AF108" i="52" s="1"/>
  <c r="U108" i="52"/>
  <c r="AS68" i="52"/>
  <c r="AF68" i="52" s="1"/>
  <c r="Y35" i="52"/>
  <c r="AA27" i="52"/>
  <c r="Q27" i="52"/>
  <c r="BA27" i="52" s="1"/>
  <c r="V27" i="52"/>
  <c r="AY27" i="52" s="1"/>
  <c r="Z27" i="52"/>
  <c r="AZ27" i="52" s="1"/>
  <c r="U27" i="52"/>
  <c r="P27" i="52"/>
  <c r="S27" i="52"/>
  <c r="AB27" i="52"/>
  <c r="AU27" i="52"/>
  <c r="AV113" i="52" s="1"/>
  <c r="R27" i="52"/>
  <c r="W27" i="52"/>
  <c r="Y68" i="52"/>
  <c r="W68" i="52"/>
  <c r="Q68" i="52"/>
  <c r="BA68" i="52" s="1"/>
  <c r="BB68" i="52" s="1"/>
  <c r="AB68" i="52"/>
  <c r="AE68" i="52" a="1"/>
  <c r="AE68" i="52" s="1"/>
  <c r="S68" i="52"/>
  <c r="R68" i="52"/>
  <c r="Z68" i="52"/>
  <c r="AZ68" i="52" s="1"/>
  <c r="U68" i="52"/>
  <c r="P68" i="52"/>
  <c r="AS82" i="52"/>
  <c r="AF82" i="52" s="1"/>
  <c r="BB116" i="52"/>
  <c r="U4" i="52"/>
  <c r="AU4" i="52"/>
  <c r="AV96" i="52" s="1"/>
  <c r="Q4" i="52"/>
  <c r="BA4" i="52" s="1"/>
  <c r="BB4" i="52" s="1"/>
  <c r="W4" i="52"/>
  <c r="P4" i="52"/>
  <c r="AE4" i="52" a="1"/>
  <c r="AE4" i="52" s="1"/>
  <c r="AA4" i="52"/>
  <c r="V4" i="52"/>
  <c r="AY4" i="52" s="1"/>
  <c r="Z4" i="52"/>
  <c r="AZ4" i="52" s="1"/>
  <c r="R4" i="52"/>
  <c r="S4" i="52"/>
  <c r="Y4" i="52"/>
  <c r="AB4" i="52"/>
  <c r="Q52" i="52"/>
  <c r="BA52" i="52" s="1"/>
  <c r="BB52" i="52" s="1"/>
  <c r="S52" i="52"/>
  <c r="Y52" i="52"/>
  <c r="W52" i="52"/>
  <c r="S76" i="52"/>
  <c r="Q76" i="52"/>
  <c r="BA76" i="52" s="1"/>
  <c r="AS76" i="52"/>
  <c r="AF76" i="52" s="1"/>
  <c r="W76" i="52"/>
  <c r="AA116" i="52"/>
  <c r="Z116" i="52"/>
  <c r="AZ116" i="52" s="1"/>
  <c r="AE116" i="52" a="1"/>
  <c r="AE116" i="52" s="1"/>
  <c r="AD116" i="52" s="1"/>
  <c r="AC116" i="52" s="1"/>
  <c r="V116" i="52"/>
  <c r="AY116" i="52" s="1"/>
  <c r="S116" i="52"/>
  <c r="P116" i="52"/>
  <c r="R116" i="52"/>
  <c r="Y116" i="52"/>
  <c r="U116" i="52"/>
  <c r="AB116" i="52"/>
  <c r="W116" i="52"/>
  <c r="Z15" i="52"/>
  <c r="AZ15" i="52" s="1"/>
  <c r="AB15" i="52"/>
  <c r="R15" i="52"/>
  <c r="AA15" i="52"/>
  <c r="Q15" i="52"/>
  <c r="BA15" i="52" s="1"/>
  <c r="P15" i="52"/>
  <c r="V15" i="52"/>
  <c r="AY15" i="52" s="1"/>
  <c r="Y15" i="52"/>
  <c r="U15" i="52"/>
  <c r="S15" i="52"/>
  <c r="AU15" i="52"/>
  <c r="AV106" i="52" s="1"/>
  <c r="U30" i="52"/>
  <c r="Z30" i="52"/>
  <c r="AZ30" i="52" s="1"/>
  <c r="W30" i="52"/>
  <c r="P30" i="52"/>
  <c r="V30" i="52"/>
  <c r="AY30" i="52" s="1"/>
  <c r="Y30" i="52"/>
  <c r="R30" i="52"/>
  <c r="AU30" i="52"/>
  <c r="AV123" i="52" s="1"/>
  <c r="Q30" i="52"/>
  <c r="BA30" i="52" s="1"/>
  <c r="AB30" i="52"/>
  <c r="S30" i="52"/>
  <c r="AA30" i="52"/>
  <c r="R35" i="52"/>
  <c r="W35" i="52"/>
  <c r="P35" i="52"/>
  <c r="AE108" i="52" a="1"/>
  <c r="AE108" i="52" s="1"/>
  <c r="AD108" i="52" s="1"/>
  <c r="AC108" i="52" s="1"/>
  <c r="BB49" i="52"/>
  <c r="AA35" i="52"/>
  <c r="Z89" i="52"/>
  <c r="AZ89" i="52" s="1"/>
  <c r="U89" i="52"/>
  <c r="AB89" i="52"/>
  <c r="S89" i="52"/>
  <c r="R89" i="52"/>
  <c r="Q89" i="52"/>
  <c r="BA89" i="52" s="1"/>
  <c r="BB89" i="52" s="1"/>
  <c r="W89" i="52"/>
  <c r="P89" i="52"/>
  <c r="AA89" i="52"/>
  <c r="AE89" i="52" a="1"/>
  <c r="AE89" i="52" s="1"/>
  <c r="Y89" i="52"/>
  <c r="V89" i="52"/>
  <c r="AY89" i="52" s="1"/>
  <c r="Z84" i="52"/>
  <c r="AZ84" i="52" s="1"/>
  <c r="P84" i="52"/>
  <c r="U84" i="52"/>
  <c r="W84" i="52"/>
  <c r="V84" i="52"/>
  <c r="AY84" i="52" s="1"/>
  <c r="R84" i="52"/>
  <c r="Y84" i="52"/>
  <c r="AE84" i="52" a="1"/>
  <c r="AE84" i="52" s="1"/>
  <c r="AD84" i="52" s="1"/>
  <c r="AC84" i="52" s="1"/>
  <c r="S84" i="52"/>
  <c r="AA84" i="52"/>
  <c r="AB84" i="52"/>
  <c r="Q84" i="52"/>
  <c r="BA84" i="52" s="1"/>
  <c r="BB84" i="52" s="1"/>
  <c r="AA68" i="52"/>
  <c r="S35" i="52"/>
  <c r="Z35" i="52"/>
  <c r="AZ35" i="52" s="1"/>
  <c r="U19" i="52"/>
  <c r="Q19" i="52"/>
  <c r="BA19" i="52" s="1"/>
  <c r="BB19" i="52" s="1"/>
  <c r="S19" i="52"/>
  <c r="Z19" i="52"/>
  <c r="AZ19" i="52" s="1"/>
  <c r="P19" i="52"/>
  <c r="R19" i="52"/>
  <c r="Y19" i="52"/>
  <c r="W19" i="52"/>
  <c r="AE19" i="52" a="1"/>
  <c r="AE19" i="52" s="1"/>
  <c r="V19" i="52"/>
  <c r="AY19" i="52" s="1"/>
  <c r="AB19" i="52"/>
  <c r="AU19" i="52"/>
  <c r="AV90" i="52" s="1"/>
  <c r="AA19" i="52"/>
  <c r="W12" i="52"/>
  <c r="Z12" i="52"/>
  <c r="AZ12" i="52" s="1"/>
  <c r="BB12" i="52" s="1"/>
  <c r="AB12" i="52"/>
  <c r="AU60" i="52"/>
  <c r="W60" i="52"/>
  <c r="S60" i="52"/>
  <c r="AS104" i="52"/>
  <c r="AF104" i="52" s="1"/>
  <c r="AS121" i="52"/>
  <c r="AF121" i="52" s="1"/>
  <c r="V68" i="52"/>
  <c r="AY68" i="52" s="1"/>
  <c r="AB35" i="52"/>
  <c r="AU35" i="52"/>
  <c r="AV115" i="52" s="1"/>
  <c r="P97" i="52"/>
  <c r="V97" i="52"/>
  <c r="AY97" i="52" s="1"/>
  <c r="S97" i="52"/>
  <c r="U97" i="52"/>
  <c r="AS97" i="52"/>
  <c r="AF97" i="52" s="1"/>
  <c r="Q97" i="52"/>
  <c r="BA97" i="52" s="1"/>
  <c r="Y97" i="52"/>
  <c r="AB97" i="52"/>
  <c r="R97" i="52"/>
  <c r="Z97" i="52"/>
  <c r="AZ97" i="52" s="1"/>
  <c r="W97" i="52"/>
  <c r="R50" i="52"/>
  <c r="V50" i="52"/>
  <c r="AY50" i="52" s="1"/>
  <c r="AU50" i="52"/>
  <c r="AV102" i="52" s="1"/>
  <c r="AB50" i="52"/>
  <c r="W50" i="52"/>
  <c r="Q50" i="52"/>
  <c r="BA50" i="52" s="1"/>
  <c r="BB50" i="52" s="1"/>
  <c r="P50" i="52"/>
  <c r="U50" i="52"/>
  <c r="Z50" i="52"/>
  <c r="AZ50" i="52" s="1"/>
  <c r="AE50" i="52" a="1"/>
  <c r="AE50" i="52" s="1"/>
  <c r="S50" i="52"/>
  <c r="AA50" i="52"/>
  <c r="Y50" i="52"/>
  <c r="U100" i="52"/>
  <c r="Z100" i="52"/>
  <c r="AZ100" i="52" s="1"/>
  <c r="P100" i="52"/>
  <c r="R100" i="52"/>
  <c r="S100" i="52"/>
  <c r="Y100" i="52"/>
  <c r="V100" i="52"/>
  <c r="AY100" i="52" s="1"/>
  <c r="W100" i="52"/>
  <c r="AE100" i="52" a="1"/>
  <c r="AE100" i="52" s="1"/>
  <c r="V35" i="52"/>
  <c r="AY35" i="52" s="1"/>
  <c r="R7" i="52"/>
  <c r="W7" i="52"/>
  <c r="V7" i="52"/>
  <c r="AY7" i="52" s="1"/>
  <c r="Y22" i="52"/>
  <c r="AU22" i="52"/>
  <c r="W22" i="52"/>
  <c r="AE22" i="52" a="1"/>
  <c r="AE22" i="52" s="1"/>
  <c r="U22" i="52"/>
  <c r="Z22" i="52"/>
  <c r="AZ22" i="52" s="1"/>
  <c r="AB22" i="52"/>
  <c r="P22" i="52"/>
  <c r="V22" i="52"/>
  <c r="AY22" i="52" s="1"/>
  <c r="R22" i="52"/>
  <c r="AE27" i="51" a="1"/>
  <c r="AE27" i="51" s="1"/>
  <c r="AA27" i="51"/>
  <c r="S27" i="51"/>
  <c r="AB27" i="51"/>
  <c r="Z3" i="51"/>
  <c r="AZ3" i="51" s="1"/>
  <c r="AA3" i="51"/>
  <c r="Y3" i="51"/>
  <c r="V3" i="51"/>
  <c r="AY3" i="51" s="1"/>
  <c r="R3" i="51"/>
  <c r="S3" i="51"/>
  <c r="U3" i="51"/>
  <c r="P3" i="51"/>
  <c r="AU3" i="51"/>
  <c r="AV59" i="51" s="1"/>
  <c r="Q3" i="51"/>
  <c r="BA3" i="51" s="1"/>
  <c r="W3" i="51"/>
  <c r="AB3" i="51"/>
  <c r="AD106" i="51"/>
  <c r="AC106" i="51" s="1"/>
  <c r="AE69" i="51" a="1"/>
  <c r="AE69" i="51" s="1"/>
  <c r="AD69" i="51" s="1"/>
  <c r="AC69" i="51" s="1"/>
  <c r="P27" i="51"/>
  <c r="AA64" i="51"/>
  <c r="U124" i="51"/>
  <c r="W124" i="51"/>
  <c r="AB124" i="51"/>
  <c r="AE124" i="51" a="1"/>
  <c r="AE124" i="51" s="1"/>
  <c r="Z124" i="51"/>
  <c r="AZ124" i="51" s="1"/>
  <c r="R124" i="51"/>
  <c r="AA124" i="51"/>
  <c r="Q124" i="51"/>
  <c r="BA124" i="51" s="1"/>
  <c r="BB124" i="51" s="1"/>
  <c r="V124" i="51"/>
  <c r="AY124" i="51" s="1"/>
  <c r="S124" i="51"/>
  <c r="P124" i="51"/>
  <c r="Y124" i="51"/>
  <c r="U115" i="51"/>
  <c r="AA115" i="51"/>
  <c r="P115" i="51"/>
  <c r="W115" i="51"/>
  <c r="AS115" i="51"/>
  <c r="AF115" i="51" s="1"/>
  <c r="Z115" i="51"/>
  <c r="AZ115" i="51" s="1"/>
  <c r="V115" i="51"/>
  <c r="AY115" i="51" s="1"/>
  <c r="S115" i="51"/>
  <c r="AB115" i="51"/>
  <c r="Q115" i="51"/>
  <c r="BA115" i="51" s="1"/>
  <c r="R115" i="51"/>
  <c r="Y115" i="51"/>
  <c r="U120" i="51"/>
  <c r="AB120" i="51"/>
  <c r="Z120" i="51"/>
  <c r="AZ120" i="51" s="1"/>
  <c r="BB120" i="51" s="1"/>
  <c r="R119" i="51"/>
  <c r="P119" i="51"/>
  <c r="Q119" i="51"/>
  <c r="BA119" i="51" s="1"/>
  <c r="V119" i="51"/>
  <c r="AY119" i="51" s="1"/>
  <c r="U119" i="51"/>
  <c r="AB119" i="51"/>
  <c r="AA119" i="51"/>
  <c r="S119" i="51"/>
  <c r="Y119" i="51"/>
  <c r="AS119" i="51"/>
  <c r="AF119" i="51" s="1"/>
  <c r="S64" i="51"/>
  <c r="V64" i="51"/>
  <c r="AY64" i="51" s="1"/>
  <c r="Q64" i="51"/>
  <c r="BA64" i="51" s="1"/>
  <c r="BB64" i="51" s="1"/>
  <c r="AE64" i="51" a="1"/>
  <c r="AE64" i="51" s="1"/>
  <c r="Z64" i="51"/>
  <c r="AZ64" i="51" s="1"/>
  <c r="Q121" i="51"/>
  <c r="BA121" i="51" s="1"/>
  <c r="Y121" i="51"/>
  <c r="V121" i="51"/>
  <c r="AY121" i="51" s="1"/>
  <c r="W121" i="51"/>
  <c r="U121" i="51"/>
  <c r="S121" i="51"/>
  <c r="R121" i="51"/>
  <c r="AS121" i="51"/>
  <c r="AF121" i="51" s="1"/>
  <c r="AB121" i="51"/>
  <c r="AA121" i="51"/>
  <c r="Z121" i="51"/>
  <c r="AZ121" i="51" s="1"/>
  <c r="P121" i="51"/>
  <c r="Z47" i="51"/>
  <c r="AZ47" i="51" s="1"/>
  <c r="P47" i="51"/>
  <c r="Q47" i="51"/>
  <c r="BA47" i="51" s="1"/>
  <c r="BB47" i="51" s="1"/>
  <c r="AU47" i="51"/>
  <c r="AB47" i="51"/>
  <c r="V47" i="51"/>
  <c r="AY47" i="51" s="1"/>
  <c r="W47" i="51"/>
  <c r="S47" i="51"/>
  <c r="Y47" i="51"/>
  <c r="R47" i="51"/>
  <c r="U47" i="51"/>
  <c r="AA47" i="51"/>
  <c r="AE47" i="51" a="1"/>
  <c r="AE47" i="51" s="1"/>
  <c r="S126" i="51"/>
  <c r="Y126" i="51"/>
  <c r="AA126" i="51"/>
  <c r="AB126" i="51"/>
  <c r="W126" i="51"/>
  <c r="U126" i="51"/>
  <c r="V126" i="51"/>
  <c r="AY126" i="51" s="1"/>
  <c r="R126" i="51"/>
  <c r="Q126" i="51"/>
  <c r="BA126" i="51" s="1"/>
  <c r="BB126" i="51" s="1"/>
  <c r="Z126" i="51"/>
  <c r="AZ126" i="51" s="1"/>
  <c r="P126" i="51"/>
  <c r="AE126" i="51" a="1"/>
  <c r="AE126" i="51" s="1"/>
  <c r="AD126" i="51" s="1"/>
  <c r="AC126" i="51" s="1"/>
  <c r="BB39" i="51"/>
  <c r="Z119" i="51"/>
  <c r="AZ119" i="51" s="1"/>
  <c r="BB119" i="51" s="1"/>
  <c r="R64" i="51"/>
  <c r="W67" i="51"/>
  <c r="S67" i="51"/>
  <c r="AS67" i="51"/>
  <c r="AF67" i="51" s="1"/>
  <c r="AB67" i="51"/>
  <c r="Z67" i="51"/>
  <c r="AZ67" i="51" s="1"/>
  <c r="Y67" i="51"/>
  <c r="P67" i="51"/>
  <c r="U67" i="51"/>
  <c r="R67" i="51"/>
  <c r="V67" i="51"/>
  <c r="AY67" i="51" s="1"/>
  <c r="W119" i="51"/>
  <c r="P64" i="51"/>
  <c r="Y77" i="51"/>
  <c r="AA77" i="51"/>
  <c r="AB77" i="51"/>
  <c r="Z77" i="51"/>
  <c r="AZ77" i="51" s="1"/>
  <c r="U77" i="51"/>
  <c r="S77" i="51"/>
  <c r="R77" i="51"/>
  <c r="Q77" i="51"/>
  <c r="BA77" i="51" s="1"/>
  <c r="BB77" i="51" s="1"/>
  <c r="P77" i="51"/>
  <c r="AE77" i="51" a="1"/>
  <c r="AE77" i="51" s="1"/>
  <c r="W77" i="51"/>
  <c r="Z72" i="51"/>
  <c r="AZ72" i="51" s="1"/>
  <c r="P72" i="51"/>
  <c r="AB72" i="51"/>
  <c r="U72" i="51"/>
  <c r="AA72" i="51"/>
  <c r="S72" i="51"/>
  <c r="AS72" i="51"/>
  <c r="AF72" i="51" s="1"/>
  <c r="W72" i="51"/>
  <c r="Y72" i="51"/>
  <c r="Q72" i="51"/>
  <c r="BA72" i="51" s="1"/>
  <c r="V72" i="51"/>
  <c r="AY72" i="51" s="1"/>
  <c r="R72" i="51"/>
  <c r="AU10" i="51"/>
  <c r="Q10" i="51"/>
  <c r="BA10" i="51" s="1"/>
  <c r="BB10" i="51" s="1"/>
  <c r="AE10" i="51" a="1"/>
  <c r="AE10" i="51" s="1"/>
  <c r="AB10" i="51"/>
  <c r="W10" i="51"/>
  <c r="Y10" i="51"/>
  <c r="R10" i="51"/>
  <c r="U10" i="51"/>
  <c r="AA10" i="51"/>
  <c r="S10" i="51"/>
  <c r="Z10" i="51"/>
  <c r="AZ10" i="51" s="1"/>
  <c r="P10" i="51"/>
  <c r="V10" i="51"/>
  <c r="AY10" i="51" s="1"/>
  <c r="Q48" i="51"/>
  <c r="BA48" i="51" s="1"/>
  <c r="BB48" i="51" s="1"/>
  <c r="W48" i="51"/>
  <c r="Z48" i="51"/>
  <c r="AZ48" i="51" s="1"/>
  <c r="AE48" i="51" a="1"/>
  <c r="AE48" i="51" s="1"/>
  <c r="R48" i="51"/>
  <c r="U48" i="51"/>
  <c r="S48" i="51"/>
  <c r="AU48" i="51"/>
  <c r="P48" i="51"/>
  <c r="Y48" i="51"/>
  <c r="V48" i="51"/>
  <c r="AY48" i="51" s="1"/>
  <c r="AB48" i="51"/>
  <c r="AA48" i="51"/>
  <c r="P96" i="51"/>
  <c r="AB96" i="51"/>
  <c r="Q96" i="51"/>
  <c r="BA96" i="51" s="1"/>
  <c r="BB96" i="51" s="1"/>
  <c r="V96" i="51"/>
  <c r="AY96" i="51" s="1"/>
  <c r="Q67" i="51"/>
  <c r="BA67" i="51" s="1"/>
  <c r="Y69" i="51"/>
  <c r="AU27" i="51"/>
  <c r="Y27" i="51"/>
  <c r="BB21" i="51"/>
  <c r="AB64" i="51"/>
  <c r="R70" i="51"/>
  <c r="W70" i="51"/>
  <c r="S70" i="51"/>
  <c r="P70" i="51"/>
  <c r="Q70" i="51"/>
  <c r="BA70" i="51" s="1"/>
  <c r="V70" i="51"/>
  <c r="AY70" i="51" s="1"/>
  <c r="AS70" i="51"/>
  <c r="AF70" i="51" s="1"/>
  <c r="Y70" i="51"/>
  <c r="Z70" i="51"/>
  <c r="AZ70" i="51" s="1"/>
  <c r="AA70" i="51"/>
  <c r="AB70" i="51"/>
  <c r="W75" i="51"/>
  <c r="AB75" i="51"/>
  <c r="V75" i="51"/>
  <c r="AY75" i="51" s="1"/>
  <c r="AA75" i="51"/>
  <c r="S75" i="51"/>
  <c r="R75" i="51"/>
  <c r="Q75" i="51"/>
  <c r="BA75" i="51" s="1"/>
  <c r="BB75" i="51" s="1"/>
  <c r="Z75" i="51"/>
  <c r="AZ75" i="51" s="1"/>
  <c r="Y75" i="51"/>
  <c r="P75" i="51"/>
  <c r="U75" i="51"/>
  <c r="AE75" i="51" a="1"/>
  <c r="AE75" i="51" s="1"/>
  <c r="AD75" i="51" s="1"/>
  <c r="AC75" i="51" s="1"/>
  <c r="AS113" i="51"/>
  <c r="AF113" i="51" s="1"/>
  <c r="AE67" i="51" a="1"/>
  <c r="AE67" i="51" s="1"/>
  <c r="AD67" i="51" s="1"/>
  <c r="AC67" i="51" s="1"/>
  <c r="V27" i="51"/>
  <c r="AY27" i="51" s="1"/>
  <c r="W27" i="51"/>
  <c r="W64" i="51"/>
  <c r="S51" i="51"/>
  <c r="Z51" i="51"/>
  <c r="AZ51" i="51" s="1"/>
  <c r="Q51" i="51"/>
  <c r="BA51" i="51" s="1"/>
  <c r="Y51" i="51"/>
  <c r="W51" i="51"/>
  <c r="R51" i="51"/>
  <c r="P51" i="51"/>
  <c r="AU51" i="51"/>
  <c r="V51" i="51"/>
  <c r="AY51" i="51" s="1"/>
  <c r="BB51" i="51" s="1"/>
  <c r="AA51" i="51"/>
  <c r="U51" i="51"/>
  <c r="Q32" i="51"/>
  <c r="BA32" i="51" s="1"/>
  <c r="BB32" i="51" s="1"/>
  <c r="P32" i="51"/>
  <c r="AB32" i="51"/>
  <c r="W32" i="51"/>
  <c r="AA32" i="51"/>
  <c r="R32" i="51"/>
  <c r="Z32" i="51"/>
  <c r="AZ32" i="51" s="1"/>
  <c r="AE32" i="51" a="1"/>
  <c r="AE32" i="51" s="1"/>
  <c r="Y32" i="51"/>
  <c r="V32" i="51"/>
  <c r="AY32" i="51" s="1"/>
  <c r="S32" i="51"/>
  <c r="U32" i="51"/>
  <c r="AU32" i="51"/>
  <c r="AV42" i="51" s="1"/>
  <c r="W71" i="51"/>
  <c r="U71" i="51"/>
  <c r="R71" i="51"/>
  <c r="Q71" i="51"/>
  <c r="BA71" i="51" s="1"/>
  <c r="Z71" i="51"/>
  <c r="AZ71" i="51" s="1"/>
  <c r="AS71" i="51"/>
  <c r="AF71" i="51" s="1"/>
  <c r="P71" i="51"/>
  <c r="V71" i="51"/>
  <c r="AY71" i="51" s="1"/>
  <c r="S71" i="51"/>
  <c r="Y71" i="51"/>
  <c r="AA71" i="51"/>
  <c r="V112" i="51"/>
  <c r="AY112" i="51" s="1"/>
  <c r="AE112" i="51" a="1"/>
  <c r="AE112" i="51" s="1"/>
  <c r="AD112" i="51" s="1"/>
  <c r="AC112" i="51" s="1"/>
  <c r="Q112" i="51"/>
  <c r="BA112" i="51" s="1"/>
  <c r="BB112" i="51" s="1"/>
  <c r="U112" i="51"/>
  <c r="R112" i="51"/>
  <c r="Z112" i="51"/>
  <c r="AZ112" i="51" s="1"/>
  <c r="AB112" i="51"/>
  <c r="AA112" i="51"/>
  <c r="W112" i="51"/>
  <c r="AD124" i="51"/>
  <c r="AC124" i="51" s="1"/>
  <c r="AS94" i="51"/>
  <c r="AF94" i="51" s="1"/>
  <c r="AS127" i="51"/>
  <c r="AF127" i="51" s="1"/>
  <c r="AD78" i="51"/>
  <c r="AC78" i="51" s="1"/>
  <c r="R27" i="51"/>
  <c r="Q27" i="51"/>
  <c r="BA27" i="51" s="1"/>
  <c r="BB27" i="51" s="1"/>
  <c r="AU64" i="51"/>
  <c r="BB67" i="51"/>
  <c r="U56" i="51"/>
  <c r="AA56" i="51"/>
  <c r="Y56" i="51"/>
  <c r="P56" i="51"/>
  <c r="Q56" i="51"/>
  <c r="BA56" i="51" s="1"/>
  <c r="W56" i="51"/>
  <c r="Z56" i="51"/>
  <c r="AZ56" i="51" s="1"/>
  <c r="AU56" i="51"/>
  <c r="S56" i="51"/>
  <c r="AB56" i="51"/>
  <c r="V56" i="51"/>
  <c r="AY56" i="51" s="1"/>
  <c r="R56" i="51"/>
  <c r="AE107" i="51" a="1"/>
  <c r="AE107" i="51" s="1"/>
  <c r="AD107" i="51" s="1"/>
  <c r="AC107" i="51" s="1"/>
  <c r="AA107" i="51"/>
  <c r="AB107" i="51"/>
  <c r="Q107" i="51"/>
  <c r="BA107" i="51" s="1"/>
  <c r="BB107" i="51" s="1"/>
  <c r="W107" i="51"/>
  <c r="Y107" i="51"/>
  <c r="V107" i="51"/>
  <c r="AY107" i="51" s="1"/>
  <c r="Z107" i="51"/>
  <c r="AZ107" i="51" s="1"/>
  <c r="U107" i="51"/>
  <c r="P107" i="51"/>
  <c r="V13" i="50"/>
  <c r="AY13" i="50" s="1"/>
  <c r="BB13" i="50" s="1"/>
  <c r="AU13" i="50"/>
  <c r="AV48" i="50" s="1"/>
  <c r="W13" i="50"/>
  <c r="AB13" i="50"/>
  <c r="U13" i="50"/>
  <c r="AA13" i="50"/>
  <c r="R13" i="50"/>
  <c r="Q13" i="50"/>
  <c r="BA13" i="50" s="1"/>
  <c r="P13" i="50"/>
  <c r="Y13" i="50"/>
  <c r="S13" i="50"/>
  <c r="Z13" i="50"/>
  <c r="AZ13" i="50" s="1"/>
  <c r="AE67" i="50" a="1"/>
  <c r="AE67" i="50" s="1"/>
  <c r="AD67" i="50" s="1"/>
  <c r="AC67" i="50" s="1"/>
  <c r="W67" i="50"/>
  <c r="V67" i="50"/>
  <c r="AY67" i="50" s="1"/>
  <c r="P67" i="50"/>
  <c r="AA67" i="50"/>
  <c r="Q67" i="50"/>
  <c r="BA67" i="50" s="1"/>
  <c r="BB67" i="50" s="1"/>
  <c r="Y67" i="50"/>
  <c r="U67" i="50"/>
  <c r="AB67" i="50"/>
  <c r="R67" i="50"/>
  <c r="Z67" i="50"/>
  <c r="AZ67" i="50" s="1"/>
  <c r="V62" i="50"/>
  <c r="AY62" i="50" s="1"/>
  <c r="AB62" i="50"/>
  <c r="Y62" i="50"/>
  <c r="R62" i="50"/>
  <c r="AA62" i="50"/>
  <c r="AU62" i="50"/>
  <c r="Q62" i="50"/>
  <c r="BA62" i="50" s="1"/>
  <c r="W62" i="50"/>
  <c r="Z62" i="50"/>
  <c r="AZ62" i="50" s="1"/>
  <c r="U62" i="50"/>
  <c r="S62" i="50"/>
  <c r="P62" i="50"/>
  <c r="AB87" i="50"/>
  <c r="Z87" i="50"/>
  <c r="AZ87" i="50" s="1"/>
  <c r="R87" i="50"/>
  <c r="W24" i="50"/>
  <c r="Z24" i="50"/>
  <c r="AZ24" i="50" s="1"/>
  <c r="S24" i="50"/>
  <c r="V24" i="50"/>
  <c r="AY24" i="50" s="1"/>
  <c r="AB24" i="50"/>
  <c r="AA24" i="50"/>
  <c r="AE24" i="50" a="1"/>
  <c r="AE24" i="50" s="1"/>
  <c r="P24" i="50"/>
  <c r="Q24" i="50"/>
  <c r="BA24" i="50" s="1"/>
  <c r="BB24" i="50" s="1"/>
  <c r="U24" i="50"/>
  <c r="AU24" i="50"/>
  <c r="R24" i="50"/>
  <c r="Y24" i="50"/>
  <c r="AA75" i="50"/>
  <c r="S75" i="50"/>
  <c r="V75" i="50"/>
  <c r="AY75" i="50" s="1"/>
  <c r="U75" i="50"/>
  <c r="W75" i="50"/>
  <c r="AB75" i="50"/>
  <c r="AS75" i="50"/>
  <c r="AF75" i="50" s="1"/>
  <c r="R75" i="50"/>
  <c r="Z75" i="50"/>
  <c r="AZ75" i="50" s="1"/>
  <c r="P75" i="50"/>
  <c r="Y75" i="50"/>
  <c r="Q75" i="50"/>
  <c r="BA75" i="50" s="1"/>
  <c r="U70" i="50"/>
  <c r="Y70" i="50"/>
  <c r="V70" i="50"/>
  <c r="AY70" i="50" s="1"/>
  <c r="AE70" i="50" a="1"/>
  <c r="AE70" i="50" s="1"/>
  <c r="AB70" i="50"/>
  <c r="R70" i="50"/>
  <c r="S70" i="50"/>
  <c r="W70" i="50"/>
  <c r="AA70" i="50"/>
  <c r="P70" i="50"/>
  <c r="Z70" i="50"/>
  <c r="AZ70" i="50" s="1"/>
  <c r="Q70" i="50"/>
  <c r="BA70" i="50" s="1"/>
  <c r="BB70" i="50" s="1"/>
  <c r="V95" i="50"/>
  <c r="AY95" i="50" s="1"/>
  <c r="Y95" i="50"/>
  <c r="Z95" i="50"/>
  <c r="AZ95" i="50" s="1"/>
  <c r="W95" i="50"/>
  <c r="AS95" i="50"/>
  <c r="AF95" i="50" s="1"/>
  <c r="U95" i="50"/>
  <c r="S95" i="50"/>
  <c r="R95" i="50"/>
  <c r="Q95" i="50"/>
  <c r="BA95" i="50" s="1"/>
  <c r="P95" i="50"/>
  <c r="AA95" i="50"/>
  <c r="AB64" i="50"/>
  <c r="W64" i="50"/>
  <c r="V64" i="50"/>
  <c r="AY64" i="50" s="1"/>
  <c r="BB64" i="50" s="1"/>
  <c r="P124" i="50"/>
  <c r="V124" i="50"/>
  <c r="AY124" i="50" s="1"/>
  <c r="Y124" i="50"/>
  <c r="AB124" i="50"/>
  <c r="R124" i="50"/>
  <c r="AA124" i="50"/>
  <c r="AS124" i="50"/>
  <c r="AF124" i="50" s="1"/>
  <c r="Q124" i="50"/>
  <c r="BA124" i="50" s="1"/>
  <c r="S124" i="50"/>
  <c r="Z124" i="50"/>
  <c r="AZ124" i="50" s="1"/>
  <c r="W124" i="50"/>
  <c r="V25" i="50"/>
  <c r="AY25" i="50" s="1"/>
  <c r="U25" i="50"/>
  <c r="AB25" i="50"/>
  <c r="Q25" i="50"/>
  <c r="BA25" i="50" s="1"/>
  <c r="BB25" i="50" s="1"/>
  <c r="P25" i="50"/>
  <c r="AB56" i="50"/>
  <c r="Y56" i="50"/>
  <c r="W56" i="50"/>
  <c r="U56" i="50"/>
  <c r="AU56" i="50"/>
  <c r="R56" i="50"/>
  <c r="AA56" i="50"/>
  <c r="S56" i="50"/>
  <c r="V56" i="50"/>
  <c r="AY56" i="50" s="1"/>
  <c r="AE56" i="50" a="1"/>
  <c r="AE56" i="50" s="1"/>
  <c r="P56" i="50"/>
  <c r="Q56" i="50"/>
  <c r="BA56" i="50" s="1"/>
  <c r="BB56" i="50" s="1"/>
  <c r="Z56" i="50"/>
  <c r="AZ56" i="50" s="1"/>
  <c r="Y16" i="50"/>
  <c r="AB16" i="50"/>
  <c r="AA16" i="50"/>
  <c r="AU16" i="50"/>
  <c r="R16" i="50"/>
  <c r="W16" i="50"/>
  <c r="Q16" i="50"/>
  <c r="BA16" i="50" s="1"/>
  <c r="V16" i="50"/>
  <c r="AY16" i="50" s="1"/>
  <c r="BB16" i="50" s="1"/>
  <c r="Z16" i="50"/>
  <c r="AZ16" i="50" s="1"/>
  <c r="U16" i="50"/>
  <c r="P16" i="50"/>
  <c r="S16" i="50"/>
  <c r="W29" i="50"/>
  <c r="U29" i="50"/>
  <c r="AB29" i="50"/>
  <c r="AU29" i="50"/>
  <c r="R29" i="50"/>
  <c r="S29" i="50"/>
  <c r="Y29" i="50"/>
  <c r="AA29" i="50"/>
  <c r="Q29" i="50"/>
  <c r="BA29" i="50" s="1"/>
  <c r="V29" i="50"/>
  <c r="AY29" i="50" s="1"/>
  <c r="Z29" i="50"/>
  <c r="AZ29" i="50" s="1"/>
  <c r="P29" i="50"/>
  <c r="AE86" i="50" a="1"/>
  <c r="AE86" i="50" s="1"/>
  <c r="AD86" i="50" s="1"/>
  <c r="AC86" i="50" s="1"/>
  <c r="S86" i="50"/>
  <c r="V86" i="50"/>
  <c r="AY86" i="50" s="1"/>
  <c r="R86" i="50"/>
  <c r="Y86" i="50"/>
  <c r="U86" i="50"/>
  <c r="AB86" i="50"/>
  <c r="Q86" i="50"/>
  <c r="BA86" i="50" s="1"/>
  <c r="BB86" i="50" s="1"/>
  <c r="P86" i="50"/>
  <c r="AA86" i="50"/>
  <c r="W86" i="50"/>
  <c r="Z86" i="50"/>
  <c r="AZ86" i="50" s="1"/>
  <c r="W40" i="50"/>
  <c r="U40" i="50"/>
  <c r="R40" i="50"/>
  <c r="V40" i="50"/>
  <c r="AY40" i="50" s="1"/>
  <c r="AU40" i="50"/>
  <c r="AE40" i="50" a="1"/>
  <c r="AE40" i="50" s="1"/>
  <c r="Q40" i="50"/>
  <c r="BA40" i="50" s="1"/>
  <c r="BB40" i="50" s="1"/>
  <c r="S40" i="50"/>
  <c r="Y40" i="50"/>
  <c r="Z40" i="50"/>
  <c r="AZ40" i="50" s="1"/>
  <c r="P40" i="50"/>
  <c r="AB40" i="50"/>
  <c r="AA40" i="50"/>
  <c r="P103" i="50"/>
  <c r="V103" i="50"/>
  <c r="AY103" i="50" s="1"/>
  <c r="W103" i="50"/>
  <c r="U103" i="50"/>
  <c r="R103" i="50"/>
  <c r="S103" i="50"/>
  <c r="AA103" i="50"/>
  <c r="Q103" i="50"/>
  <c r="BA103" i="50" s="1"/>
  <c r="BB103" i="50" s="1"/>
  <c r="Y103" i="50"/>
  <c r="Z103" i="50"/>
  <c r="AZ103" i="50" s="1"/>
  <c r="AE103" i="50" a="1"/>
  <c r="AE103" i="50" s="1"/>
  <c r="AD103" i="50" s="1"/>
  <c r="AC103" i="50" s="1"/>
  <c r="AB103" i="50"/>
  <c r="V17" i="50"/>
  <c r="AY17" i="50" s="1"/>
  <c r="W17" i="50"/>
  <c r="U17" i="50"/>
  <c r="Y17" i="50"/>
  <c r="S17" i="50"/>
  <c r="Z17" i="50"/>
  <c r="AZ17" i="50" s="1"/>
  <c r="AB17" i="50"/>
  <c r="P17" i="50"/>
  <c r="AA17" i="50"/>
  <c r="R17" i="50"/>
  <c r="Q17" i="50"/>
  <c r="BA17" i="50" s="1"/>
  <c r="AU17" i="50"/>
  <c r="AD70" i="50"/>
  <c r="AC70" i="50" s="1"/>
  <c r="AE13" i="50" a="1"/>
  <c r="AE13" i="50" s="1"/>
  <c r="AD13" i="50" s="1"/>
  <c r="AC13" i="50" s="1"/>
  <c r="Z97" i="50"/>
  <c r="AZ97" i="50" s="1"/>
  <c r="V97" i="50"/>
  <c r="AY97" i="50" s="1"/>
  <c r="AB97" i="50"/>
  <c r="AS97" i="50"/>
  <c r="AF97" i="50" s="1"/>
  <c r="U97" i="50"/>
  <c r="P97" i="50"/>
  <c r="Y97" i="50"/>
  <c r="W97" i="50"/>
  <c r="S97" i="50"/>
  <c r="R97" i="50"/>
  <c r="Q97" i="50"/>
  <c r="BA97" i="50" s="1"/>
  <c r="AA97" i="50"/>
  <c r="AU27" i="50"/>
  <c r="AV57" i="50" s="1"/>
  <c r="Y27" i="50"/>
  <c r="S27" i="50"/>
  <c r="Z27" i="50"/>
  <c r="AZ27" i="50" s="1"/>
  <c r="AA27" i="50"/>
  <c r="P27" i="50"/>
  <c r="W27" i="50"/>
  <c r="U27" i="50"/>
  <c r="V27" i="50"/>
  <c r="AY27" i="50" s="1"/>
  <c r="BB27" i="50" s="1"/>
  <c r="R27" i="50"/>
  <c r="Q27" i="50"/>
  <c r="BA27" i="50" s="1"/>
  <c r="AB27" i="50"/>
  <c r="AS110" i="49"/>
  <c r="AF110" i="49" s="1"/>
  <c r="AS127" i="49"/>
  <c r="AF127" i="49" s="1"/>
  <c r="AB23" i="49"/>
  <c r="U23" i="49"/>
  <c r="R23" i="49"/>
  <c r="S23" i="49"/>
  <c r="Z23" i="49"/>
  <c r="AZ23" i="49" s="1"/>
  <c r="AA23" i="49"/>
  <c r="P23" i="49"/>
  <c r="V23" i="49"/>
  <c r="AY23" i="49" s="1"/>
  <c r="Q23" i="49"/>
  <c r="BA23" i="49" s="1"/>
  <c r="AU23" i="49"/>
  <c r="Y23" i="49"/>
  <c r="W23" i="49"/>
  <c r="W95" i="49"/>
  <c r="AB95" i="49"/>
  <c r="Q95" i="49"/>
  <c r="BA95" i="49" s="1"/>
  <c r="BB95" i="49" s="1"/>
  <c r="S95" i="49"/>
  <c r="Q89" i="49"/>
  <c r="BA89" i="49" s="1"/>
  <c r="V89" i="49"/>
  <c r="AY89" i="49" s="1"/>
  <c r="Y89" i="49"/>
  <c r="W89" i="49"/>
  <c r="R89" i="49"/>
  <c r="P89" i="49"/>
  <c r="S89" i="49"/>
  <c r="U89" i="49"/>
  <c r="Z89" i="49"/>
  <c r="AZ89" i="49" s="1"/>
  <c r="AB89" i="49"/>
  <c r="AS89" i="49"/>
  <c r="AF89" i="49" s="1"/>
  <c r="AA89" i="49"/>
  <c r="AB9" i="49"/>
  <c r="AA9" i="49"/>
  <c r="S9" i="49"/>
  <c r="AA110" i="49"/>
  <c r="W110" i="49"/>
  <c r="Z110" i="49"/>
  <c r="AZ110" i="49" s="1"/>
  <c r="U110" i="49"/>
  <c r="P110" i="49"/>
  <c r="Q110" i="49"/>
  <c r="BA110" i="49" s="1"/>
  <c r="BB110" i="49" s="1"/>
  <c r="R110" i="49"/>
  <c r="V110" i="49"/>
  <c r="AY110" i="49" s="1"/>
  <c r="AE110" i="49" a="1"/>
  <c r="AE110" i="49" s="1"/>
  <c r="AB110" i="49"/>
  <c r="Y110" i="49"/>
  <c r="S2" i="49"/>
  <c r="Z2" i="49"/>
  <c r="AZ2" i="49" s="1"/>
  <c r="P2" i="49"/>
  <c r="U2" i="49"/>
  <c r="AA2" i="49"/>
  <c r="Y2" i="49"/>
  <c r="AB2" i="49"/>
  <c r="Q2" i="49"/>
  <c r="BA2" i="49" s="1"/>
  <c r="W2" i="49"/>
  <c r="AU2" i="49"/>
  <c r="R2" i="49"/>
  <c r="V2" i="49"/>
  <c r="AY2" i="49" s="1"/>
  <c r="AS129" i="49"/>
  <c r="AF129" i="49" s="1"/>
  <c r="S110" i="49"/>
  <c r="W17" i="49"/>
  <c r="P17" i="49"/>
  <c r="V17" i="49"/>
  <c r="AY17" i="49" s="1"/>
  <c r="AA17" i="49"/>
  <c r="AE17" i="49" a="1"/>
  <c r="AE17" i="49" s="1"/>
  <c r="Q17" i="49"/>
  <c r="BA17" i="49" s="1"/>
  <c r="BB17" i="49" s="1"/>
  <c r="R17" i="49"/>
  <c r="AU17" i="49"/>
  <c r="S17" i="49"/>
  <c r="AB17" i="49"/>
  <c r="Z17" i="49"/>
  <c r="AZ17" i="49" s="1"/>
  <c r="Y17" i="49"/>
  <c r="U17" i="49"/>
  <c r="Y118" i="49"/>
  <c r="AS118" i="49"/>
  <c r="AF118" i="49" s="1"/>
  <c r="W118" i="49"/>
  <c r="AA118" i="49"/>
  <c r="Z118" i="49"/>
  <c r="AZ118" i="49" s="1"/>
  <c r="U118" i="49"/>
  <c r="Q118" i="49"/>
  <c r="BA118" i="49" s="1"/>
  <c r="AB118" i="49"/>
  <c r="P118" i="49"/>
  <c r="S118" i="49"/>
  <c r="R118" i="49"/>
  <c r="V118" i="49"/>
  <c r="AY118" i="49" s="1"/>
  <c r="Y7" i="49"/>
  <c r="Q7" i="49"/>
  <c r="BA7" i="49" s="1"/>
  <c r="R7" i="49"/>
  <c r="P72" i="49"/>
  <c r="S72" i="49"/>
  <c r="R72" i="49"/>
  <c r="U72" i="49"/>
  <c r="Y72" i="49"/>
  <c r="W72" i="49"/>
  <c r="AB72" i="49"/>
  <c r="Q72" i="49"/>
  <c r="BA72" i="49" s="1"/>
  <c r="V72" i="49"/>
  <c r="AY72" i="49" s="1"/>
  <c r="AS72" i="49"/>
  <c r="AF72" i="49" s="1"/>
  <c r="AA72" i="49"/>
  <c r="Z72" i="49"/>
  <c r="AZ72" i="49" s="1"/>
  <c r="AA71" i="49"/>
  <c r="R71" i="49"/>
  <c r="Z71" i="49"/>
  <c r="AZ71" i="49" s="1"/>
  <c r="AB71" i="49"/>
  <c r="U71" i="49"/>
  <c r="Q71" i="49"/>
  <c r="BA71" i="49" s="1"/>
  <c r="W71" i="49"/>
  <c r="P71" i="49"/>
  <c r="Y71" i="49"/>
  <c r="S71" i="49"/>
  <c r="V71" i="49"/>
  <c r="AY71" i="49" s="1"/>
  <c r="BB71" i="49" s="1"/>
  <c r="AS71" i="49"/>
  <c r="AF71" i="49" s="1"/>
  <c r="AE31" i="49" a="1"/>
  <c r="AE31" i="49" s="1"/>
  <c r="Q31" i="49"/>
  <c r="BA31" i="49" s="1"/>
  <c r="BB31" i="49" s="1"/>
  <c r="W31" i="49"/>
  <c r="V31" i="49"/>
  <c r="AY31" i="49" s="1"/>
  <c r="S31" i="49"/>
  <c r="Y31" i="49"/>
  <c r="AU31" i="49"/>
  <c r="AA31" i="49"/>
  <c r="R31" i="49"/>
  <c r="U31" i="49"/>
  <c r="P31" i="49"/>
  <c r="Z31" i="49"/>
  <c r="AZ31" i="49" s="1"/>
  <c r="AB31" i="49"/>
  <c r="S16" i="49"/>
  <c r="Z16" i="49"/>
  <c r="AZ16" i="49" s="1"/>
  <c r="AB16" i="49"/>
  <c r="AA16" i="49"/>
  <c r="AU16" i="49"/>
  <c r="AE16" i="49" a="1"/>
  <c r="AE16" i="49" s="1"/>
  <c r="R16" i="49"/>
  <c r="Y16" i="49"/>
  <c r="W16" i="49"/>
  <c r="U126" i="49"/>
  <c r="Z126" i="49"/>
  <c r="AZ126" i="49" s="1"/>
  <c r="R126" i="49"/>
  <c r="W126" i="49"/>
  <c r="AB126" i="49"/>
  <c r="S126" i="49"/>
  <c r="Y126" i="49"/>
  <c r="V126" i="49"/>
  <c r="AY126" i="49" s="1"/>
  <c r="AA126" i="49"/>
  <c r="Q126" i="49"/>
  <c r="BA126" i="49" s="1"/>
  <c r="BB126" i="49" s="1"/>
  <c r="AE126" i="49" a="1"/>
  <c r="AE126" i="49" s="1"/>
  <c r="AD126" i="49" s="1"/>
  <c r="AC126" i="49" s="1"/>
  <c r="P126" i="49"/>
  <c r="W33" i="49"/>
  <c r="U33" i="49"/>
  <c r="R33" i="49"/>
  <c r="AB33" i="49"/>
  <c r="AE33" i="49" a="1"/>
  <c r="AE33" i="49" s="1"/>
  <c r="Q33" i="49"/>
  <c r="BA33" i="49" s="1"/>
  <c r="BB33" i="49" s="1"/>
  <c r="Z33" i="49"/>
  <c r="AZ33" i="49" s="1"/>
  <c r="P33" i="49"/>
  <c r="AU33" i="49"/>
  <c r="AA33" i="49"/>
  <c r="Y33" i="49"/>
  <c r="V33" i="49"/>
  <c r="AY33" i="49" s="1"/>
  <c r="S33" i="49"/>
  <c r="W15" i="49"/>
  <c r="U15" i="49"/>
  <c r="Q15" i="49"/>
  <c r="BA15" i="49" s="1"/>
  <c r="BB15" i="49" s="1"/>
  <c r="AE15" i="49" a="1"/>
  <c r="AE15" i="49" s="1"/>
  <c r="S15" i="49"/>
  <c r="V15" i="49"/>
  <c r="AY15" i="49" s="1"/>
  <c r="P15" i="49"/>
  <c r="AB15" i="49"/>
  <c r="AU15" i="49"/>
  <c r="AA15" i="49"/>
  <c r="R15" i="49"/>
  <c r="Z15" i="49"/>
  <c r="AZ15" i="49" s="1"/>
  <c r="Y15" i="49"/>
  <c r="AB63" i="49"/>
  <c r="P63" i="49"/>
  <c r="V63" i="49"/>
  <c r="AY63" i="49" s="1"/>
  <c r="U63" i="49"/>
  <c r="AA63" i="49"/>
  <c r="Q63" i="49"/>
  <c r="BA63" i="49" s="1"/>
  <c r="BB63" i="49" s="1"/>
  <c r="AU63" i="49"/>
  <c r="AE63" i="49" a="1"/>
  <c r="AE63" i="49" s="1"/>
  <c r="R63" i="49"/>
  <c r="W63" i="49"/>
  <c r="S63" i="49"/>
  <c r="Z63" i="49"/>
  <c r="AZ63" i="49" s="1"/>
  <c r="Y63" i="49"/>
  <c r="BB8" i="49"/>
  <c r="AS113" i="49"/>
  <c r="AF113" i="49" s="1"/>
  <c r="AA82" i="49"/>
  <c r="R82" i="49"/>
  <c r="Q82" i="49"/>
  <c r="BA82" i="49" s="1"/>
  <c r="Z82" i="49"/>
  <c r="AZ82" i="49" s="1"/>
  <c r="Y82" i="49"/>
  <c r="S82" i="49"/>
  <c r="V82" i="49"/>
  <c r="AY82" i="49" s="1"/>
  <c r="BB82" i="49" s="1"/>
  <c r="AS82" i="49"/>
  <c r="AF82" i="49" s="1"/>
  <c r="P82" i="49"/>
  <c r="W82" i="49"/>
  <c r="AB82" i="49"/>
  <c r="U82" i="49"/>
  <c r="AS105" i="49"/>
  <c r="AF105" i="49" s="1"/>
  <c r="W105" i="49"/>
  <c r="S105" i="49"/>
  <c r="Y105" i="49"/>
  <c r="AA105" i="49"/>
  <c r="U105" i="49"/>
  <c r="Z105" i="49"/>
  <c r="AZ105" i="49" s="1"/>
  <c r="AB105" i="49"/>
  <c r="R105" i="49"/>
  <c r="Q105" i="49"/>
  <c r="BA105" i="49" s="1"/>
  <c r="V105" i="49"/>
  <c r="AY105" i="49" s="1"/>
  <c r="BB105" i="49" s="1"/>
  <c r="P105" i="49"/>
  <c r="AB121" i="49"/>
  <c r="P121" i="49"/>
  <c r="R121" i="49"/>
  <c r="AA121" i="49"/>
  <c r="V121" i="49"/>
  <c r="AY121" i="49" s="1"/>
  <c r="BB121" i="49" s="1"/>
  <c r="Q121" i="49"/>
  <c r="BA121" i="49" s="1"/>
  <c r="U121" i="49"/>
  <c r="W121" i="49"/>
  <c r="Y121" i="49"/>
  <c r="AS121" i="49"/>
  <c r="AF121" i="49" s="1"/>
  <c r="Z121" i="49"/>
  <c r="AZ121" i="49" s="1"/>
  <c r="S121" i="49"/>
  <c r="AS97" i="49"/>
  <c r="AF97" i="49" s="1"/>
  <c r="AB39" i="49"/>
  <c r="AU39" i="49"/>
  <c r="AV62" i="49" s="1"/>
  <c r="Q39" i="49"/>
  <c r="BA39" i="49" s="1"/>
  <c r="Z5" i="48"/>
  <c r="AZ5" i="48" s="1"/>
  <c r="AE127" i="48" a="1"/>
  <c r="AE127" i="48" s="1"/>
  <c r="AD127" i="48" s="1"/>
  <c r="AC127" i="48" s="1"/>
  <c r="AS73" i="48"/>
  <c r="AF73" i="48" s="1"/>
  <c r="Q111" i="48"/>
  <c r="BA111" i="48" s="1"/>
  <c r="W111" i="48"/>
  <c r="W21" i="48"/>
  <c r="AB5" i="48"/>
  <c r="P16" i="48"/>
  <c r="AA112" i="48"/>
  <c r="V21" i="48"/>
  <c r="AY21" i="48" s="1"/>
  <c r="AA77" i="48"/>
  <c r="Y44" i="48"/>
  <c r="U116" i="48"/>
  <c r="Y116" i="48"/>
  <c r="AB112" i="48"/>
  <c r="U108" i="48"/>
  <c r="S77" i="48"/>
  <c r="R77" i="48"/>
  <c r="Q77" i="48"/>
  <c r="BA77" i="48" s="1"/>
  <c r="P77" i="48"/>
  <c r="AS77" i="48"/>
  <c r="AF77" i="48" s="1"/>
  <c r="AS70" i="48"/>
  <c r="AF70" i="48" s="1"/>
  <c r="Z111" i="48"/>
  <c r="AZ111" i="48" s="1"/>
  <c r="AU5" i="48"/>
  <c r="Z112" i="48"/>
  <c r="AZ112" i="48" s="1"/>
  <c r="AE21" i="48" a="1"/>
  <c r="AE21" i="48" s="1"/>
  <c r="AB117" i="48"/>
  <c r="Y5" i="48"/>
  <c r="W44" i="48"/>
  <c r="W29" i="48"/>
  <c r="S29" i="48"/>
  <c r="R29" i="48"/>
  <c r="Q29" i="48"/>
  <c r="BA29" i="48" s="1"/>
  <c r="Q5" i="48"/>
  <c r="BA5" i="48" s="1"/>
  <c r="BB5" i="48" s="1"/>
  <c r="AS102" i="48"/>
  <c r="AF102" i="48" s="1"/>
  <c r="AE32" i="48" a="1"/>
  <c r="AE32" i="48" s="1"/>
  <c r="AD32" i="48" s="1"/>
  <c r="AC32" i="48" s="1"/>
  <c r="BB95" i="48"/>
  <c r="AA5" i="48"/>
  <c r="Q21" i="48"/>
  <c r="BA21" i="48" s="1"/>
  <c r="BB21" i="48" s="1"/>
  <c r="AA47" i="48"/>
  <c r="BB122" i="48"/>
  <c r="AU44" i="48"/>
  <c r="AV38" i="48" s="1"/>
  <c r="R23" i="48"/>
  <c r="AU23" i="48"/>
  <c r="AV5" i="48" s="1"/>
  <c r="AE23" i="48" a="1"/>
  <c r="AE23" i="48" s="1"/>
  <c r="P23" i="48"/>
  <c r="Q23" i="48"/>
  <c r="BA23" i="48" s="1"/>
  <c r="BB23" i="48" s="1"/>
  <c r="AB23" i="48"/>
  <c r="Z23" i="48"/>
  <c r="AZ23" i="48" s="1"/>
  <c r="Z85" i="48"/>
  <c r="AZ85" i="48" s="1"/>
  <c r="W85" i="48"/>
  <c r="U85" i="48"/>
  <c r="AB85" i="48"/>
  <c r="Y85" i="48"/>
  <c r="AE85" i="48" a="1"/>
  <c r="AE85" i="48" s="1"/>
  <c r="AD85" i="48" s="1"/>
  <c r="AC85" i="48" s="1"/>
  <c r="AA85" i="48"/>
  <c r="W112" i="48"/>
  <c r="AE108" i="48" a="1"/>
  <c r="AE108" i="48" s="1"/>
  <c r="AD108" i="48" s="1"/>
  <c r="AC108" i="48" s="1"/>
  <c r="AE112" i="48" a="1"/>
  <c r="AE112" i="48" s="1"/>
  <c r="AD112" i="48" s="1"/>
  <c r="AC112" i="48" s="1"/>
  <c r="V5" i="48"/>
  <c r="AY5" i="48" s="1"/>
  <c r="AA21" i="48"/>
  <c r="R111" i="48"/>
  <c r="AB77" i="48"/>
  <c r="R21" i="48"/>
  <c r="Z44" i="48"/>
  <c r="AZ44" i="48" s="1"/>
  <c r="U44" i="48"/>
  <c r="AE47" i="48" a="1"/>
  <c r="AE47" i="48" s="1"/>
  <c r="AD47" i="48" s="1"/>
  <c r="AC47" i="48" s="1"/>
  <c r="AS117" i="48"/>
  <c r="AF117" i="48" s="1"/>
  <c r="AD117" i="48" s="1"/>
  <c r="AC117" i="48" s="1"/>
  <c r="U112" i="48"/>
  <c r="AA111" i="48"/>
  <c r="AS111" i="48"/>
  <c r="AF111" i="48" s="1"/>
  <c r="U77" i="48"/>
  <c r="W77" i="48"/>
  <c r="V44" i="48"/>
  <c r="AY44" i="48" s="1"/>
  <c r="BB44" i="48" s="1"/>
  <c r="Q44" i="48"/>
  <c r="BA44" i="48" s="1"/>
  <c r="W39" i="48"/>
  <c r="Y39" i="48"/>
  <c r="Z39" i="48"/>
  <c r="AZ39" i="48" s="1"/>
  <c r="Q45" i="48"/>
  <c r="BA45" i="48" s="1"/>
  <c r="P45" i="48"/>
  <c r="AU45" i="48"/>
  <c r="R45" i="48"/>
  <c r="S45" i="48"/>
  <c r="U53" i="48"/>
  <c r="Y53" i="48"/>
  <c r="S53" i="48"/>
  <c r="AE77" i="48" a="1"/>
  <c r="AE77" i="48" s="1"/>
  <c r="AD77" i="48" s="1"/>
  <c r="AC77" i="48" s="1"/>
  <c r="AE44" i="48" a="1"/>
  <c r="AE44" i="48" s="1"/>
  <c r="AD44" i="48" s="1"/>
  <c r="AC44" i="48" s="1"/>
  <c r="P111" i="48"/>
  <c r="AB55" i="48"/>
  <c r="Y77" i="48"/>
  <c r="V108" i="48"/>
  <c r="AY108" i="48" s="1"/>
  <c r="R44" i="48"/>
  <c r="S44" i="48"/>
  <c r="Z56" i="48"/>
  <c r="AZ56" i="48" s="1"/>
  <c r="AA56" i="48"/>
  <c r="P56" i="48"/>
  <c r="AB56" i="48"/>
  <c r="Y56" i="48"/>
  <c r="AU56" i="48"/>
  <c r="AV8" i="48" s="1"/>
  <c r="AE56" i="48" a="1"/>
  <c r="AE56" i="48" s="1"/>
  <c r="U56" i="48"/>
  <c r="W56" i="48"/>
  <c r="V56" i="48"/>
  <c r="AY56" i="48" s="1"/>
  <c r="Q56" i="48"/>
  <c r="BA56" i="48" s="1"/>
  <c r="BB56" i="48" s="1"/>
  <c r="BB117" i="47"/>
  <c r="Q48" i="47"/>
  <c r="BA48" i="47" s="1"/>
  <c r="BB48" i="47" s="1"/>
  <c r="Y48" i="47"/>
  <c r="U48" i="47"/>
  <c r="S48" i="47"/>
  <c r="AA48" i="47"/>
  <c r="AE48" i="47" a="1"/>
  <c r="AE48" i="47" s="1"/>
  <c r="P48" i="47"/>
  <c r="AU48" i="47"/>
  <c r="V48" i="47"/>
  <c r="AY48" i="47" s="1"/>
  <c r="Z48" i="47"/>
  <c r="AZ48" i="47" s="1"/>
  <c r="AB48" i="47"/>
  <c r="W48" i="47"/>
  <c r="R48" i="47"/>
  <c r="AD124" i="47"/>
  <c r="AC124" i="47" s="1"/>
  <c r="V32" i="47"/>
  <c r="AY32" i="47" s="1"/>
  <c r="AB32" i="47"/>
  <c r="R32" i="47"/>
  <c r="BB84" i="47"/>
  <c r="AA32" i="47"/>
  <c r="Q32" i="47"/>
  <c r="BA32" i="47" s="1"/>
  <c r="BB32" i="47" s="1"/>
  <c r="S124" i="47"/>
  <c r="Q124" i="47"/>
  <c r="BA124" i="47" s="1"/>
  <c r="BB124" i="47" s="1"/>
  <c r="AE124" i="47" a="1"/>
  <c r="AE124" i="47" s="1"/>
  <c r="Z124" i="47"/>
  <c r="AZ124" i="47" s="1"/>
  <c r="P124" i="47"/>
  <c r="Y124" i="47"/>
  <c r="W124" i="47"/>
  <c r="AB124" i="47"/>
  <c r="U124" i="47"/>
  <c r="R124" i="47"/>
  <c r="AA124" i="47"/>
  <c r="AU25" i="47"/>
  <c r="Z25" i="47"/>
  <c r="AZ25" i="47" s="1"/>
  <c r="AA25" i="47"/>
  <c r="Y25" i="47"/>
  <c r="W25" i="47"/>
  <c r="U25" i="47"/>
  <c r="V25" i="47"/>
  <c r="AY25" i="47" s="1"/>
  <c r="R25" i="47"/>
  <c r="Q25" i="47"/>
  <c r="BA25" i="47" s="1"/>
  <c r="S25" i="47"/>
  <c r="AB25" i="47"/>
  <c r="P25" i="47"/>
  <c r="S32" i="47"/>
  <c r="P32" i="47"/>
  <c r="AE32" i="47" a="1"/>
  <c r="AE32" i="47" s="1"/>
  <c r="S93" i="47"/>
  <c r="R93" i="47"/>
  <c r="V85" i="47"/>
  <c r="AY85" i="47" s="1"/>
  <c r="BB85" i="47" s="1"/>
  <c r="U85" i="47"/>
  <c r="R85" i="47"/>
  <c r="Q85" i="47"/>
  <c r="BA85" i="47" s="1"/>
  <c r="W85" i="47"/>
  <c r="AB85" i="47"/>
  <c r="P85" i="47"/>
  <c r="AS85" i="47"/>
  <c r="AF85" i="47" s="1"/>
  <c r="Y85" i="47"/>
  <c r="AA85" i="47"/>
  <c r="Z85" i="47"/>
  <c r="AZ85" i="47" s="1"/>
  <c r="S85" i="47"/>
  <c r="U9" i="47"/>
  <c r="S9" i="47"/>
  <c r="R9" i="47"/>
  <c r="AA9" i="47"/>
  <c r="Q9" i="47"/>
  <c r="BA9" i="47" s="1"/>
  <c r="V9" i="47"/>
  <c r="AY9" i="47" s="1"/>
  <c r="BB9" i="47" s="1"/>
  <c r="Z9" i="47"/>
  <c r="AZ9" i="47" s="1"/>
  <c r="AB9" i="47"/>
  <c r="AU9" i="47"/>
  <c r="AV46" i="47" s="1"/>
  <c r="P9" i="47"/>
  <c r="Y9" i="47"/>
  <c r="W9" i="47"/>
  <c r="BB118" i="47"/>
  <c r="S116" i="47"/>
  <c r="Z116" i="47"/>
  <c r="AZ116" i="47" s="1"/>
  <c r="W116" i="47"/>
  <c r="P116" i="47"/>
  <c r="U116" i="47"/>
  <c r="AA116" i="47"/>
  <c r="AB116" i="47"/>
  <c r="AS116" i="47"/>
  <c r="AF116" i="47" s="1"/>
  <c r="R116" i="47"/>
  <c r="Q116" i="47"/>
  <c r="BA116" i="47" s="1"/>
  <c r="V116" i="47"/>
  <c r="AY116" i="47" s="1"/>
  <c r="BB116" i="47" s="1"/>
  <c r="Y116" i="47"/>
  <c r="Y84" i="47"/>
  <c r="AB84" i="47"/>
  <c r="W92" i="47"/>
  <c r="Z92" i="47"/>
  <c r="AZ92" i="47" s="1"/>
  <c r="AA92" i="47"/>
  <c r="V92" i="47"/>
  <c r="AY92" i="47" s="1"/>
  <c r="AB92" i="47"/>
  <c r="P92" i="47"/>
  <c r="AE92" i="47" a="1"/>
  <c r="AE92" i="47" s="1"/>
  <c r="AD92" i="47" s="1"/>
  <c r="AC92" i="47" s="1"/>
  <c r="S92" i="47"/>
  <c r="Q92" i="47"/>
  <c r="BA92" i="47" s="1"/>
  <c r="BB92" i="47" s="1"/>
  <c r="U92" i="47"/>
  <c r="R92" i="47"/>
  <c r="Y92" i="47"/>
  <c r="Y117" i="47"/>
  <c r="P117" i="47"/>
  <c r="R117" i="47"/>
  <c r="U117" i="47"/>
  <c r="S78" i="47"/>
  <c r="R78" i="47"/>
  <c r="P78" i="47"/>
  <c r="Y78" i="47"/>
  <c r="Z78" i="47"/>
  <c r="AZ78" i="47" s="1"/>
  <c r="AA78" i="47"/>
  <c r="U78" i="47"/>
  <c r="AE78" i="47" a="1"/>
  <c r="AE78" i="47" s="1"/>
  <c r="W78" i="47"/>
  <c r="V78" i="47"/>
  <c r="AY78" i="47" s="1"/>
  <c r="AB78" i="47"/>
  <c r="Q78" i="47"/>
  <c r="BA78" i="47" s="1"/>
  <c r="BB78" i="47" s="1"/>
  <c r="S101" i="47"/>
  <c r="P101" i="47"/>
  <c r="R101" i="47"/>
  <c r="W101" i="47"/>
  <c r="Q101" i="47"/>
  <c r="BA101" i="47" s="1"/>
  <c r="Z101" i="47"/>
  <c r="AZ101" i="47" s="1"/>
  <c r="AA101" i="47"/>
  <c r="V101" i="47"/>
  <c r="AY101" i="47" s="1"/>
  <c r="AB101" i="47"/>
  <c r="U101" i="47"/>
  <c r="AS101" i="47"/>
  <c r="AF101" i="47" s="1"/>
  <c r="Y101" i="47"/>
  <c r="BB76" i="47"/>
  <c r="BB54" i="47"/>
  <c r="S28" i="47"/>
  <c r="AE28" i="47" a="1"/>
  <c r="AE28" i="47" s="1"/>
  <c r="V28" i="47"/>
  <c r="AY28" i="47" s="1"/>
  <c r="W28" i="47"/>
  <c r="AE44" i="47" a="1"/>
  <c r="AE44" i="47" s="1"/>
  <c r="Q44" i="47"/>
  <c r="BA44" i="47" s="1"/>
  <c r="BB44" i="47" s="1"/>
  <c r="Z44" i="47"/>
  <c r="AZ44" i="47" s="1"/>
  <c r="V44" i="47"/>
  <c r="AY44" i="47" s="1"/>
  <c r="AB44" i="47"/>
  <c r="AA44" i="47"/>
  <c r="P44" i="47"/>
  <c r="U44" i="47"/>
  <c r="W44" i="47"/>
  <c r="Y44" i="47"/>
  <c r="S44" i="47"/>
  <c r="R44" i="47"/>
  <c r="AU44" i="47"/>
  <c r="AV68" i="47" s="1"/>
  <c r="A68" i="47" s="1"/>
  <c r="Z120" i="46"/>
  <c r="AZ120" i="46" s="1"/>
  <c r="AE50" i="46" a="1"/>
  <c r="AE50" i="46" s="1"/>
  <c r="AA50" i="46"/>
  <c r="Q50" i="46"/>
  <c r="BA50" i="46" s="1"/>
  <c r="BB50" i="46" s="1"/>
  <c r="Z50" i="46"/>
  <c r="AZ50" i="46" s="1"/>
  <c r="Y50" i="46"/>
  <c r="P50" i="46"/>
  <c r="W50" i="46"/>
  <c r="AB50" i="46"/>
  <c r="S50" i="46"/>
  <c r="V50" i="46"/>
  <c r="AY50" i="46" s="1"/>
  <c r="U50" i="46"/>
  <c r="R50" i="46"/>
  <c r="AU50" i="46"/>
  <c r="AI16" i="46" a="1"/>
  <c r="AI16" i="46" s="1"/>
  <c r="AJ16" i="46" s="1"/>
  <c r="AL16" i="46" s="1"/>
  <c r="AI11" i="46" a="1"/>
  <c r="AI11" i="46" s="1"/>
  <c r="AJ11" i="46" s="1"/>
  <c r="AL11" i="46" s="1"/>
  <c r="AI15" i="46" a="1"/>
  <c r="AI15" i="46" s="1"/>
  <c r="AJ15" i="46" s="1"/>
  <c r="AL15" i="46" s="1"/>
  <c r="AI22" i="46" a="1"/>
  <c r="AI22" i="46" s="1"/>
  <c r="AJ22" i="46" s="1"/>
  <c r="AK22" i="46" s="1"/>
  <c r="AI25" i="46" a="1"/>
  <c r="AI25" i="46" s="1"/>
  <c r="AJ25" i="46" s="1"/>
  <c r="AK25" i="46" s="1"/>
  <c r="AI12" i="46" a="1"/>
  <c r="AI12" i="46" s="1"/>
  <c r="AJ12" i="46" s="1"/>
  <c r="AL12" i="46" s="1"/>
  <c r="AI18" i="46" a="1"/>
  <c r="AI18" i="46" s="1"/>
  <c r="AJ18" i="46" s="1"/>
  <c r="AK18" i="46" s="1"/>
  <c r="AI5" i="46" a="1"/>
  <c r="AI5" i="46" s="1"/>
  <c r="AJ5" i="46" s="1"/>
  <c r="AK5" i="46" s="1"/>
  <c r="AI14" i="46" a="1"/>
  <c r="AI14" i="46" s="1"/>
  <c r="AJ14" i="46" s="1"/>
  <c r="AL14" i="46" s="1"/>
  <c r="AI23" i="46" a="1"/>
  <c r="AI23" i="46" s="1"/>
  <c r="AJ23" i="46" s="1"/>
  <c r="AK23" i="46" s="1"/>
  <c r="AI30" i="46" a="1"/>
  <c r="AI30" i="46" s="1"/>
  <c r="AJ30" i="46" s="1"/>
  <c r="AL30" i="46" s="1"/>
  <c r="AI26" i="46" a="1"/>
  <c r="AI26" i="46" s="1"/>
  <c r="AJ26" i="46" s="1"/>
  <c r="AL26" i="46" s="1"/>
  <c r="AI33" i="46" a="1"/>
  <c r="AI33" i="46" s="1"/>
  <c r="AJ33" i="46" s="1"/>
  <c r="AL33" i="46" s="1"/>
  <c r="AI27" i="46" a="1"/>
  <c r="AI27" i="46" s="1"/>
  <c r="AJ27" i="46" s="1"/>
  <c r="AL27" i="46" s="1"/>
  <c r="AI10" i="46" a="1"/>
  <c r="AI10" i="46" s="1"/>
  <c r="AJ10" i="46" s="1"/>
  <c r="AL10" i="46" s="1"/>
  <c r="AI24" i="46" a="1"/>
  <c r="AI24" i="46" s="1"/>
  <c r="AJ24" i="46" s="1"/>
  <c r="AK24" i="46" s="1"/>
  <c r="AI17" i="46" a="1"/>
  <c r="AI17" i="46" s="1"/>
  <c r="AJ17" i="46" s="1"/>
  <c r="AL17" i="46" s="1"/>
  <c r="AI4" i="46" a="1"/>
  <c r="AI4" i="46" s="1"/>
  <c r="AJ4" i="46" s="1"/>
  <c r="AK4" i="46" s="1"/>
  <c r="Y4" i="46"/>
  <c r="AU4" i="46"/>
  <c r="AV19" i="46" s="1"/>
  <c r="W4" i="46"/>
  <c r="AE4" i="46" a="1"/>
  <c r="AE4" i="46" s="1"/>
  <c r="U4" i="46"/>
  <c r="AA4" i="46"/>
  <c r="Z4" i="46"/>
  <c r="AZ4" i="46" s="1"/>
  <c r="AA44" i="45"/>
  <c r="V44" i="45"/>
  <c r="AY44" i="45" s="1"/>
  <c r="AB44" i="45"/>
  <c r="Y44" i="45"/>
  <c r="U44" i="45"/>
  <c r="W44" i="45"/>
  <c r="S44" i="45"/>
  <c r="AU44" i="45"/>
  <c r="AV51" i="45" s="1"/>
  <c r="R44" i="45"/>
  <c r="Z44" i="45"/>
  <c r="AZ44" i="45" s="1"/>
  <c r="Q44" i="45"/>
  <c r="BA44" i="45" s="1"/>
  <c r="BB44" i="45" s="1"/>
  <c r="P44" i="45"/>
  <c r="AE44" i="45" a="1"/>
  <c r="AE44" i="45" s="1"/>
  <c r="AE85" i="45" a="1"/>
  <c r="AE85" i="45" s="1"/>
  <c r="AD85" i="45" s="1"/>
  <c r="AC85" i="45" s="1"/>
  <c r="Y85" i="45"/>
  <c r="Y10" i="45"/>
  <c r="W10" i="45"/>
  <c r="Q116" i="45"/>
  <c r="BA116" i="45" s="1"/>
  <c r="Z67" i="45"/>
  <c r="AZ67" i="45" s="1"/>
  <c r="P67" i="45"/>
  <c r="W67" i="45"/>
  <c r="AA67" i="45"/>
  <c r="V67" i="45"/>
  <c r="AY67" i="45" s="1"/>
  <c r="S67" i="45"/>
  <c r="U67" i="45"/>
  <c r="AS67" i="45"/>
  <c r="AF67" i="45" s="1"/>
  <c r="AB67" i="45"/>
  <c r="Q67" i="45"/>
  <c r="BA67" i="45" s="1"/>
  <c r="R67" i="45"/>
  <c r="Y67" i="45"/>
  <c r="AB59" i="45"/>
  <c r="AE59" i="45" a="1"/>
  <c r="AE59" i="45" s="1"/>
  <c r="V59" i="45"/>
  <c r="AY59" i="45" s="1"/>
  <c r="R59" i="45"/>
  <c r="AA59" i="45"/>
  <c r="AU59" i="45"/>
  <c r="P59" i="45"/>
  <c r="W59" i="45"/>
  <c r="U59" i="45"/>
  <c r="Y59" i="45"/>
  <c r="S59" i="45"/>
  <c r="Q59" i="45"/>
  <c r="BA59" i="45" s="1"/>
  <c r="BB59" i="45" s="1"/>
  <c r="Z59" i="45"/>
  <c r="AZ59" i="45" s="1"/>
  <c r="AE116" i="45" a="1"/>
  <c r="AE116" i="45" s="1"/>
  <c r="AD116" i="45" s="1"/>
  <c r="AC116" i="45" s="1"/>
  <c r="AE89" i="45" a="1"/>
  <c r="AE89" i="45" s="1"/>
  <c r="AD89" i="45" s="1"/>
  <c r="AC89" i="45" s="1"/>
  <c r="P85" i="45"/>
  <c r="AA85" i="45"/>
  <c r="R10" i="45"/>
  <c r="BB91" i="45"/>
  <c r="R116" i="45"/>
  <c r="W116" i="45"/>
  <c r="Q57" i="45"/>
  <c r="BA57" i="45" s="1"/>
  <c r="Y57" i="45"/>
  <c r="Z57" i="45"/>
  <c r="AZ57" i="45" s="1"/>
  <c r="W57" i="45"/>
  <c r="V57" i="45"/>
  <c r="AY57" i="45" s="1"/>
  <c r="BB57" i="45" s="1"/>
  <c r="S57" i="45"/>
  <c r="U57" i="45"/>
  <c r="AU57" i="45"/>
  <c r="AA57" i="45"/>
  <c r="AB57" i="45"/>
  <c r="R57" i="45"/>
  <c r="P57" i="45"/>
  <c r="Y42" i="45"/>
  <c r="W42" i="45"/>
  <c r="AA42" i="45"/>
  <c r="S42" i="45"/>
  <c r="Q42" i="45"/>
  <c r="BA42" i="45" s="1"/>
  <c r="BB42" i="45" s="1"/>
  <c r="Q28" i="45"/>
  <c r="BA28" i="45" s="1"/>
  <c r="BB28" i="45" s="1"/>
  <c r="Z28" i="45"/>
  <c r="AZ28" i="45" s="1"/>
  <c r="Y28" i="45"/>
  <c r="S28" i="45"/>
  <c r="AB28" i="45"/>
  <c r="AE28" i="45" a="1"/>
  <c r="AE28" i="45" s="1"/>
  <c r="R28" i="45"/>
  <c r="AU28" i="45"/>
  <c r="W28" i="45"/>
  <c r="AA28" i="45"/>
  <c r="P28" i="45"/>
  <c r="U28" i="45"/>
  <c r="V28" i="45"/>
  <c r="AY28" i="45" s="1"/>
  <c r="BB120" i="45"/>
  <c r="Q85" i="45"/>
  <c r="BA85" i="45" s="1"/>
  <c r="AB85" i="45"/>
  <c r="AE10" i="45" a="1"/>
  <c r="AE10" i="45" s="1"/>
  <c r="AB116" i="45"/>
  <c r="AA116" i="45"/>
  <c r="BB84" i="45"/>
  <c r="AU15" i="45"/>
  <c r="AE15" i="45" a="1"/>
  <c r="AE15" i="45" s="1"/>
  <c r="AB15" i="45"/>
  <c r="V15" i="45"/>
  <c r="AY15" i="45" s="1"/>
  <c r="AA15" i="45"/>
  <c r="R15" i="45"/>
  <c r="P15" i="45"/>
  <c r="Z15" i="45"/>
  <c r="AZ15" i="45" s="1"/>
  <c r="S15" i="45"/>
  <c r="Y15" i="45"/>
  <c r="W15" i="45"/>
  <c r="U15" i="45"/>
  <c r="Q15" i="45"/>
  <c r="BA15" i="45" s="1"/>
  <c r="BB15" i="45" s="1"/>
  <c r="U27" i="45"/>
  <c r="AB27" i="45"/>
  <c r="AE27" i="45" a="1"/>
  <c r="AE27" i="45" s="1"/>
  <c r="R27" i="45"/>
  <c r="V27" i="45"/>
  <c r="AY27" i="45" s="1"/>
  <c r="Q27" i="45"/>
  <c r="BA27" i="45" s="1"/>
  <c r="BB27" i="45" s="1"/>
  <c r="S27" i="45"/>
  <c r="AU27" i="45"/>
  <c r="Y27" i="45"/>
  <c r="AA27" i="45"/>
  <c r="Z27" i="45"/>
  <c r="AZ27" i="45" s="1"/>
  <c r="P27" i="45"/>
  <c r="W27" i="45"/>
  <c r="P75" i="45"/>
  <c r="S75" i="45"/>
  <c r="AE75" i="45" a="1"/>
  <c r="AE75" i="45" s="1"/>
  <c r="AD75" i="45" s="1"/>
  <c r="AC75" i="45" s="1"/>
  <c r="AA75" i="45"/>
  <c r="W75" i="45"/>
  <c r="U75" i="45"/>
  <c r="V123" i="45"/>
  <c r="AY123" i="45" s="1"/>
  <c r="R123" i="45"/>
  <c r="S123" i="45"/>
  <c r="AA123" i="45"/>
  <c r="U123" i="45"/>
  <c r="P123" i="45"/>
  <c r="W123" i="45"/>
  <c r="AB123" i="45"/>
  <c r="AE123" i="45" a="1"/>
  <c r="AE123" i="45" s="1"/>
  <c r="AD123" i="45" s="1"/>
  <c r="AC123" i="45" s="1"/>
  <c r="Q123" i="45"/>
  <c r="BA123" i="45" s="1"/>
  <c r="BB123" i="45" s="1"/>
  <c r="Z123" i="45"/>
  <c r="AZ123" i="45" s="1"/>
  <c r="Y123" i="45"/>
  <c r="P124" i="45"/>
  <c r="Y124" i="45"/>
  <c r="W124" i="45"/>
  <c r="Q124" i="45"/>
  <c r="BA124" i="45" s="1"/>
  <c r="BB124" i="45" s="1"/>
  <c r="U124" i="45"/>
  <c r="AB124" i="45"/>
  <c r="S124" i="45"/>
  <c r="R124" i="45"/>
  <c r="AA124" i="45"/>
  <c r="V124" i="45"/>
  <c r="AY124" i="45" s="1"/>
  <c r="Z124" i="45"/>
  <c r="AZ124" i="45" s="1"/>
  <c r="Z85" i="45"/>
  <c r="AZ85" i="45" s="1"/>
  <c r="W85" i="45"/>
  <c r="AU10" i="45"/>
  <c r="Z116" i="45"/>
  <c r="AZ116" i="45" s="1"/>
  <c r="P116" i="45"/>
  <c r="BB68" i="45"/>
  <c r="BB37" i="45"/>
  <c r="Z111" i="45"/>
  <c r="AZ111" i="45" s="1"/>
  <c r="W111" i="45"/>
  <c r="R111" i="45"/>
  <c r="V111" i="45"/>
  <c r="AY111" i="45" s="1"/>
  <c r="Y111" i="45"/>
  <c r="Q111" i="45"/>
  <c r="BA111" i="45" s="1"/>
  <c r="BB111" i="45" s="1"/>
  <c r="S111" i="45"/>
  <c r="AB111" i="45"/>
  <c r="AA111" i="45"/>
  <c r="U111" i="45"/>
  <c r="P111" i="45"/>
  <c r="AE111" i="45" a="1"/>
  <c r="AE111" i="45" s="1"/>
  <c r="AD111" i="45" s="1"/>
  <c r="AC111" i="45" s="1"/>
  <c r="V4" i="45"/>
  <c r="AY4" i="45" s="1"/>
  <c r="R4" i="45"/>
  <c r="AB4" i="45"/>
  <c r="AU4" i="45"/>
  <c r="P4" i="45"/>
  <c r="S4" i="45"/>
  <c r="W4" i="45"/>
  <c r="Q4" i="45"/>
  <c r="BA4" i="45" s="1"/>
  <c r="Z4" i="45"/>
  <c r="AZ4" i="45" s="1"/>
  <c r="AA4" i="45"/>
  <c r="U4" i="45"/>
  <c r="Y4" i="45"/>
  <c r="AU13" i="45"/>
  <c r="Z13" i="45"/>
  <c r="AZ13" i="45" s="1"/>
  <c r="Y13" i="45"/>
  <c r="AE13" i="45" a="1"/>
  <c r="AE13" i="45" s="1"/>
  <c r="AA13" i="45"/>
  <c r="V13" i="45"/>
  <c r="AY13" i="45" s="1"/>
  <c r="R13" i="45"/>
  <c r="Q13" i="45"/>
  <c r="BA13" i="45" s="1"/>
  <c r="BB13" i="45" s="1"/>
  <c r="W13" i="45"/>
  <c r="S13" i="45"/>
  <c r="AB13" i="45"/>
  <c r="U13" i="45"/>
  <c r="P13" i="45"/>
  <c r="Q89" i="45"/>
  <c r="BA89" i="45" s="1"/>
  <c r="W89" i="45"/>
  <c r="U89" i="45"/>
  <c r="AA89" i="45"/>
  <c r="AS89" i="45"/>
  <c r="AF89" i="45" s="1"/>
  <c r="R89" i="45"/>
  <c r="V89" i="45"/>
  <c r="AY89" i="45" s="1"/>
  <c r="BB89" i="45" s="1"/>
  <c r="Y89" i="45"/>
  <c r="S89" i="45"/>
  <c r="AB89" i="45"/>
  <c r="P89" i="45"/>
  <c r="R85" i="45"/>
  <c r="U85" i="45"/>
  <c r="Q10" i="45"/>
  <c r="BA10" i="45" s="1"/>
  <c r="BB10" i="45" s="1"/>
  <c r="AA10" i="45"/>
  <c r="Y116" i="45"/>
  <c r="U116" i="45"/>
  <c r="AB105" i="45"/>
  <c r="Z105" i="45"/>
  <c r="AZ105" i="45" s="1"/>
  <c r="R105" i="45"/>
  <c r="V105" i="45"/>
  <c r="AY105" i="45" s="1"/>
  <c r="BB105" i="45" s="1"/>
  <c r="W105" i="45"/>
  <c r="S105" i="45"/>
  <c r="AA105" i="45"/>
  <c r="P105" i="45"/>
  <c r="Q105" i="45"/>
  <c r="BA105" i="45" s="1"/>
  <c r="Y105" i="45"/>
  <c r="AS105" i="45"/>
  <c r="AF105" i="45" s="1"/>
  <c r="U105" i="45"/>
  <c r="AE43" i="45" a="1"/>
  <c r="AE43" i="45" s="1"/>
  <c r="R43" i="45"/>
  <c r="AU43" i="45"/>
  <c r="AV92" i="45" s="1"/>
  <c r="W43" i="45"/>
  <c r="U43" i="45"/>
  <c r="AB43" i="45"/>
  <c r="P43" i="45"/>
  <c r="S43" i="45"/>
  <c r="AA43" i="45"/>
  <c r="Z43" i="45"/>
  <c r="AZ43" i="45" s="1"/>
  <c r="Q43" i="45"/>
  <c r="BA43" i="45" s="1"/>
  <c r="BB43" i="45" s="1"/>
  <c r="V43" i="45"/>
  <c r="AY43" i="45" s="1"/>
  <c r="Y43" i="45"/>
  <c r="Q83" i="45"/>
  <c r="BA83" i="45" s="1"/>
  <c r="U83" i="45"/>
  <c r="W83" i="45"/>
  <c r="AS83" i="45"/>
  <c r="AF83" i="45" s="1"/>
  <c r="V83" i="45"/>
  <c r="AY83" i="45" s="1"/>
  <c r="AA83" i="45"/>
  <c r="AB83" i="45"/>
  <c r="S83" i="45"/>
  <c r="R83" i="45"/>
  <c r="Y83" i="45"/>
  <c r="Z83" i="45"/>
  <c r="AZ83" i="45" s="1"/>
  <c r="P83" i="45"/>
  <c r="S20" i="45"/>
  <c r="AA20" i="45"/>
  <c r="V20" i="45"/>
  <c r="AY20" i="45" s="1"/>
  <c r="BB20" i="45" s="1"/>
  <c r="Z20" i="45"/>
  <c r="AZ20" i="45" s="1"/>
  <c r="P20" i="45"/>
  <c r="R20" i="45"/>
  <c r="Y20" i="45"/>
  <c r="U20" i="45"/>
  <c r="AU20" i="45"/>
  <c r="W20" i="45"/>
  <c r="Q20" i="45"/>
  <c r="BA20" i="45" s="1"/>
  <c r="AB20" i="45"/>
  <c r="AD112" i="45"/>
  <c r="AC112" i="45" s="1"/>
  <c r="BB39" i="45"/>
  <c r="BB7" i="45"/>
  <c r="S85" i="45"/>
  <c r="V10" i="45"/>
  <c r="AY10" i="45" s="1"/>
  <c r="S10" i="45"/>
  <c r="BB71" i="45"/>
  <c r="V116" i="45"/>
  <c r="AY116" i="45" s="1"/>
  <c r="BB9" i="45"/>
  <c r="R23" i="45"/>
  <c r="U23" i="45"/>
  <c r="AA23" i="45"/>
  <c r="Z23" i="45"/>
  <c r="AZ23" i="45" s="1"/>
  <c r="AU23" i="45"/>
  <c r="W23" i="45"/>
  <c r="P23" i="45"/>
  <c r="S23" i="45"/>
  <c r="V23" i="45"/>
  <c r="AY23" i="45" s="1"/>
  <c r="AB23" i="45"/>
  <c r="Q23" i="45"/>
  <c r="BA23" i="45" s="1"/>
  <c r="Y23" i="45"/>
  <c r="AU31" i="45"/>
  <c r="AV74" i="45" s="1"/>
  <c r="V31" i="45"/>
  <c r="AY31" i="45" s="1"/>
  <c r="AE31" i="45" a="1"/>
  <c r="AE31" i="45" s="1"/>
  <c r="S31" i="45"/>
  <c r="AA31" i="45"/>
  <c r="Q31" i="45"/>
  <c r="BA31" i="45" s="1"/>
  <c r="BB31" i="45" s="1"/>
  <c r="R31" i="45"/>
  <c r="U31" i="45"/>
  <c r="P31" i="45"/>
  <c r="Z31" i="45"/>
  <c r="AZ31" i="45" s="1"/>
  <c r="Y31" i="45"/>
  <c r="W31" i="45"/>
  <c r="AB31" i="45"/>
  <c r="W36" i="45"/>
  <c r="Z36" i="45"/>
  <c r="AZ36" i="45" s="1"/>
  <c r="BB36" i="45" s="1"/>
  <c r="AA36" i="45"/>
  <c r="P36" i="45"/>
  <c r="R108" i="45"/>
  <c r="Q108" i="45"/>
  <c r="BA108" i="45" s="1"/>
  <c r="BB108" i="45" s="1"/>
  <c r="P108" i="45"/>
  <c r="V108" i="45"/>
  <c r="AY108" i="45" s="1"/>
  <c r="Z108" i="45"/>
  <c r="AZ108" i="45" s="1"/>
  <c r="AA108" i="45"/>
  <c r="Y108" i="45"/>
  <c r="S108" i="45"/>
  <c r="AE108" i="45" a="1"/>
  <c r="AE108" i="45" s="1"/>
  <c r="AD108" i="45" s="1"/>
  <c r="AC108" i="45" s="1"/>
  <c r="U108" i="45"/>
  <c r="W108" i="45"/>
  <c r="AB108" i="45"/>
  <c r="Z76" i="45"/>
  <c r="AZ76" i="45" s="1"/>
  <c r="U76" i="45"/>
  <c r="AB76" i="45"/>
  <c r="W76" i="45"/>
  <c r="AA76" i="45"/>
  <c r="Y76" i="45"/>
  <c r="P76" i="45"/>
  <c r="Q76" i="45"/>
  <c r="BA76" i="45" s="1"/>
  <c r="BB76" i="45" s="1"/>
  <c r="V76" i="45"/>
  <c r="AY76" i="45" s="1"/>
  <c r="S76" i="45"/>
  <c r="AE76" i="45" a="1"/>
  <c r="AE76" i="45" s="1"/>
  <c r="R76" i="45"/>
  <c r="W90" i="45"/>
  <c r="V90" i="45"/>
  <c r="AY90" i="45" s="1"/>
  <c r="S90" i="45"/>
  <c r="U90" i="45"/>
  <c r="Z90" i="45"/>
  <c r="AZ90" i="45" s="1"/>
  <c r="AB90" i="45"/>
  <c r="AE90" i="45" a="1"/>
  <c r="AE90" i="45" s="1"/>
  <c r="AD90" i="45" s="1"/>
  <c r="AC90" i="45" s="1"/>
  <c r="R90" i="45"/>
  <c r="P90" i="45"/>
  <c r="AA90" i="45"/>
  <c r="Q90" i="45"/>
  <c r="BA90" i="45" s="1"/>
  <c r="BB90" i="45" s="1"/>
  <c r="Y90" i="45"/>
  <c r="P10" i="45"/>
  <c r="U11" i="45"/>
  <c r="Y11" i="45"/>
  <c r="S11" i="45"/>
  <c r="AU11" i="45"/>
  <c r="R11" i="45"/>
  <c r="V11" i="45"/>
  <c r="AY11" i="45" s="1"/>
  <c r="W11" i="45"/>
  <c r="AB11" i="45"/>
  <c r="P11" i="45"/>
  <c r="AA11" i="45"/>
  <c r="Q11" i="45"/>
  <c r="BA11" i="45" s="1"/>
  <c r="BB11" i="45" s="1"/>
  <c r="Z11" i="45"/>
  <c r="AZ11" i="45" s="1"/>
  <c r="AE11" i="45" a="1"/>
  <c r="AE11" i="45" s="1"/>
  <c r="U51" i="45"/>
  <c r="AB51" i="45"/>
  <c r="Y51" i="45"/>
  <c r="Q51" i="45"/>
  <c r="BA51" i="45" s="1"/>
  <c r="AA51" i="45"/>
  <c r="Z51" i="45"/>
  <c r="AZ51" i="45" s="1"/>
  <c r="AU51" i="45"/>
  <c r="P51" i="45"/>
  <c r="S51" i="45"/>
  <c r="W51" i="45"/>
  <c r="V51" i="45"/>
  <c r="AY51" i="45" s="1"/>
  <c r="BB51" i="45" s="1"/>
  <c r="R51" i="45"/>
  <c r="AB91" i="45"/>
  <c r="Z91" i="45"/>
  <c r="AZ91" i="45" s="1"/>
  <c r="W91" i="45"/>
  <c r="AA91" i="45"/>
  <c r="AE91" i="45" a="1"/>
  <c r="AE91" i="45" s="1"/>
  <c r="AD91" i="45" s="1"/>
  <c r="AC91" i="45" s="1"/>
  <c r="U91" i="45"/>
  <c r="Y91" i="45"/>
  <c r="Z58" i="44"/>
  <c r="AZ58" i="44" s="1"/>
  <c r="BB112" i="44"/>
  <c r="R58" i="44"/>
  <c r="P96" i="44"/>
  <c r="P98" i="44"/>
  <c r="U98" i="44"/>
  <c r="AA91" i="44"/>
  <c r="P91" i="44"/>
  <c r="R91" i="44"/>
  <c r="AB91" i="44"/>
  <c r="W91" i="44"/>
  <c r="Y91" i="44"/>
  <c r="V91" i="44"/>
  <c r="AY91" i="44" s="1"/>
  <c r="Z91" i="44"/>
  <c r="AZ91" i="44" s="1"/>
  <c r="U91" i="44"/>
  <c r="AS91" i="44"/>
  <c r="AF91" i="44" s="1"/>
  <c r="Q91" i="44"/>
  <c r="BA91" i="44" s="1"/>
  <c r="S91" i="44"/>
  <c r="R49" i="44"/>
  <c r="S49" i="44"/>
  <c r="Z49" i="44"/>
  <c r="AZ49" i="44" s="1"/>
  <c r="P49" i="44"/>
  <c r="AU22" i="44"/>
  <c r="Z22" i="44"/>
  <c r="AZ22" i="44" s="1"/>
  <c r="AD121" i="44"/>
  <c r="AC121" i="44" s="1"/>
  <c r="AS85" i="44"/>
  <c r="AF85" i="44" s="1"/>
  <c r="AI16" i="44" a="1"/>
  <c r="AI16" i="44" s="1"/>
  <c r="AJ16" i="44" s="1"/>
  <c r="AL16" i="44" s="1"/>
  <c r="V118" i="44"/>
  <c r="AY118" i="44" s="1"/>
  <c r="R98" i="44"/>
  <c r="S58" i="44"/>
  <c r="Y67" i="44"/>
  <c r="AA67" i="44"/>
  <c r="AE67" i="44" a="1"/>
  <c r="AE67" i="44" s="1"/>
  <c r="AD67" i="44" s="1"/>
  <c r="AC67" i="44" s="1"/>
  <c r="Z67" i="44"/>
  <c r="AZ67" i="44" s="1"/>
  <c r="U67" i="44"/>
  <c r="AB67" i="44"/>
  <c r="W67" i="44"/>
  <c r="S107" i="44"/>
  <c r="U107" i="44"/>
  <c r="AB107" i="44"/>
  <c r="P107" i="44"/>
  <c r="Y107" i="44"/>
  <c r="R107" i="44"/>
  <c r="Q107" i="44"/>
  <c r="BA107" i="44" s="1"/>
  <c r="AS107" i="44"/>
  <c r="AF107" i="44" s="1"/>
  <c r="W107" i="44"/>
  <c r="BB64" i="44"/>
  <c r="Q118" i="44"/>
  <c r="BA118" i="44" s="1"/>
  <c r="BB118" i="44" s="1"/>
  <c r="AB96" i="44"/>
  <c r="AU58" i="44"/>
  <c r="Q98" i="44"/>
  <c r="BA98" i="44" s="1"/>
  <c r="BB98" i="44" s="1"/>
  <c r="Y58" i="44"/>
  <c r="AA96" i="44"/>
  <c r="AA58" i="44"/>
  <c r="S30" i="44"/>
  <c r="Q30" i="44"/>
  <c r="BA30" i="44" s="1"/>
  <c r="AU30" i="44"/>
  <c r="R30" i="44"/>
  <c r="P30" i="44"/>
  <c r="Y23" i="44"/>
  <c r="AB23" i="44"/>
  <c r="U23" i="44"/>
  <c r="Z23" i="44"/>
  <c r="AZ23" i="44" s="1"/>
  <c r="Q23" i="44"/>
  <c r="BA23" i="44" s="1"/>
  <c r="BB23" i="44" s="1"/>
  <c r="AU23" i="44"/>
  <c r="S23" i="44"/>
  <c r="W23" i="44"/>
  <c r="P23" i="44"/>
  <c r="AE23" i="44" a="1"/>
  <c r="AE23" i="44" s="1"/>
  <c r="AA23" i="44"/>
  <c r="R23" i="44"/>
  <c r="V23" i="44"/>
  <c r="AY23" i="44" s="1"/>
  <c r="AS105" i="44"/>
  <c r="AF105" i="44" s="1"/>
  <c r="AS86" i="44"/>
  <c r="AF86" i="44" s="1"/>
  <c r="AE96" i="44" a="1"/>
  <c r="AE96" i="44" s="1"/>
  <c r="AD96" i="44" s="1"/>
  <c r="AC96" i="44" s="1"/>
  <c r="BB92" i="44"/>
  <c r="BB49" i="44"/>
  <c r="W96" i="44"/>
  <c r="V58" i="44"/>
  <c r="AY58" i="44" s="1"/>
  <c r="S98" i="44"/>
  <c r="U58" i="44"/>
  <c r="R90" i="44"/>
  <c r="W90" i="44"/>
  <c r="Y90" i="44"/>
  <c r="U90" i="44"/>
  <c r="AB90" i="44"/>
  <c r="S90" i="44"/>
  <c r="AA90" i="44"/>
  <c r="P90" i="44"/>
  <c r="AS90" i="44"/>
  <c r="AF90" i="44" s="1"/>
  <c r="Z90" i="44"/>
  <c r="AZ90" i="44" s="1"/>
  <c r="V90" i="44"/>
  <c r="AY90" i="44" s="1"/>
  <c r="Q90" i="44"/>
  <c r="BA90" i="44" s="1"/>
  <c r="AA115" i="44"/>
  <c r="Q115" i="44"/>
  <c r="BA115" i="44" s="1"/>
  <c r="BB115" i="44" s="1"/>
  <c r="Z115" i="44"/>
  <c r="AZ115" i="44" s="1"/>
  <c r="AB115" i="44"/>
  <c r="W115" i="44"/>
  <c r="Y115" i="44"/>
  <c r="U115" i="44"/>
  <c r="S115" i="44"/>
  <c r="AE115" i="44" a="1"/>
  <c r="AE115" i="44" s="1"/>
  <c r="Q85" i="44"/>
  <c r="BA85" i="44" s="1"/>
  <c r="BB85" i="44" s="1"/>
  <c r="P85" i="44"/>
  <c r="Y85" i="44"/>
  <c r="V85" i="44"/>
  <c r="AY85" i="44" s="1"/>
  <c r="S85" i="44"/>
  <c r="U85" i="44"/>
  <c r="AE85" i="44" a="1"/>
  <c r="AE85" i="44" s="1"/>
  <c r="Z85" i="44"/>
  <c r="AZ85" i="44" s="1"/>
  <c r="W85" i="44"/>
  <c r="AB85" i="44"/>
  <c r="R85" i="44"/>
  <c r="AA85" i="44"/>
  <c r="P118" i="44"/>
  <c r="Z118" i="44"/>
  <c r="AZ118" i="44" s="1"/>
  <c r="W118" i="44"/>
  <c r="S118" i="44"/>
  <c r="U118" i="44"/>
  <c r="R118" i="44"/>
  <c r="AA118" i="44"/>
  <c r="AE118" i="44" a="1"/>
  <c r="AE118" i="44" s="1"/>
  <c r="AS118" i="44"/>
  <c r="AF118" i="44" s="1"/>
  <c r="BB45" i="44"/>
  <c r="AS96" i="44"/>
  <c r="AF96" i="44" s="1"/>
  <c r="BB29" i="44"/>
  <c r="AB98" i="44"/>
  <c r="Z63" i="44"/>
  <c r="AZ63" i="44" s="1"/>
  <c r="AU63" i="44"/>
  <c r="AV98" i="44" s="1"/>
  <c r="W63" i="44"/>
  <c r="Y63" i="44"/>
  <c r="P63" i="44"/>
  <c r="S63" i="44"/>
  <c r="V63" i="44"/>
  <c r="AY63" i="44" s="1"/>
  <c r="BB63" i="44" s="1"/>
  <c r="Q63" i="44"/>
  <c r="BA63" i="44" s="1"/>
  <c r="R63" i="44"/>
  <c r="U63" i="44"/>
  <c r="AA63" i="44"/>
  <c r="AB63" i="44"/>
  <c r="BB55" i="44"/>
  <c r="AS98" i="44"/>
  <c r="AF98" i="44" s="1"/>
  <c r="AD98" i="44" s="1"/>
  <c r="AC98" i="44" s="1"/>
  <c r="BB15" i="44"/>
  <c r="V96" i="44"/>
  <c r="AY96" i="44" s="1"/>
  <c r="Y98" i="44"/>
  <c r="W58" i="44"/>
  <c r="BB77" i="44"/>
  <c r="V20" i="44"/>
  <c r="AY20" i="44" s="1"/>
  <c r="AA20" i="44"/>
  <c r="P20" i="44"/>
  <c r="R20" i="44"/>
  <c r="Q20" i="44"/>
  <c r="BA20" i="44" s="1"/>
  <c r="BB20" i="44" s="1"/>
  <c r="S20" i="44"/>
  <c r="AD70" i="44"/>
  <c r="AC70" i="44" s="1"/>
  <c r="W98" i="44"/>
  <c r="V98" i="44"/>
  <c r="AY98" i="44" s="1"/>
  <c r="AB75" i="44"/>
  <c r="AS75" i="44"/>
  <c r="AF75" i="44" s="1"/>
  <c r="Y75" i="44"/>
  <c r="Z68" i="44"/>
  <c r="AZ68" i="44" s="1"/>
  <c r="Y68" i="44"/>
  <c r="U68" i="44"/>
  <c r="AA61" i="44"/>
  <c r="P61" i="44"/>
  <c r="AU61" i="44"/>
  <c r="Z61" i="44"/>
  <c r="AZ61" i="44" s="1"/>
  <c r="R61" i="44"/>
  <c r="U61" i="44"/>
  <c r="AB61" i="44"/>
  <c r="W61" i="44"/>
  <c r="S61" i="44"/>
  <c r="V61" i="44"/>
  <c r="AY61" i="44" s="1"/>
  <c r="Q61" i="44"/>
  <c r="BA61" i="44" s="1"/>
  <c r="Y61" i="44"/>
  <c r="Y54" i="44"/>
  <c r="AA54" i="44"/>
  <c r="Q72" i="43"/>
  <c r="BA72" i="43" s="1"/>
  <c r="AS72" i="43"/>
  <c r="AF72" i="43" s="1"/>
  <c r="V72" i="43"/>
  <c r="AY72" i="43" s="1"/>
  <c r="BB72" i="43" s="1"/>
  <c r="Y72" i="43"/>
  <c r="P72" i="43"/>
  <c r="AA72" i="43"/>
  <c r="S72" i="43"/>
  <c r="W72" i="43"/>
  <c r="U72" i="43"/>
  <c r="Z72" i="43"/>
  <c r="AZ72" i="43" s="1"/>
  <c r="R72" i="43"/>
  <c r="AB72" i="43"/>
  <c r="AE101" i="43" a="1"/>
  <c r="AE101" i="43" s="1"/>
  <c r="AD101" i="43" s="1"/>
  <c r="AC101" i="43" s="1"/>
  <c r="AS129" i="43"/>
  <c r="AF129" i="43" s="1"/>
  <c r="S73" i="43"/>
  <c r="Z76" i="43"/>
  <c r="AZ76" i="43" s="1"/>
  <c r="S129" i="43"/>
  <c r="Z26" i="43"/>
  <c r="AZ26" i="43" s="1"/>
  <c r="AE72" i="43" a="1"/>
  <c r="AE72" i="43" s="1"/>
  <c r="AD72" i="43" s="1"/>
  <c r="AC72" i="43" s="1"/>
  <c r="U101" i="43"/>
  <c r="W73" i="43"/>
  <c r="P76" i="43"/>
  <c r="Q129" i="43"/>
  <c r="BA129" i="43" s="1"/>
  <c r="BB129" i="43" s="1"/>
  <c r="BB5" i="43"/>
  <c r="Q102" i="43"/>
  <c r="BA102" i="43" s="1"/>
  <c r="Y102" i="43"/>
  <c r="W102" i="43"/>
  <c r="AS102" i="43"/>
  <c r="AF102" i="43" s="1"/>
  <c r="P102" i="43"/>
  <c r="R102" i="43"/>
  <c r="AB102" i="43"/>
  <c r="AA102" i="43"/>
  <c r="S102" i="43"/>
  <c r="V102" i="43"/>
  <c r="AY102" i="43" s="1"/>
  <c r="BB102" i="43" s="1"/>
  <c r="AE19" i="43" a="1"/>
  <c r="AE19" i="43" s="1"/>
  <c r="AD19" i="43" s="1"/>
  <c r="AC19" i="43" s="1"/>
  <c r="V101" i="43"/>
  <c r="AY101" i="43" s="1"/>
  <c r="U73" i="43"/>
  <c r="AB26" i="43"/>
  <c r="R76" i="43"/>
  <c r="R129" i="43"/>
  <c r="U8" i="43"/>
  <c r="AB8" i="43"/>
  <c r="Z96" i="43"/>
  <c r="AZ96" i="43" s="1"/>
  <c r="AE96" i="43" a="1"/>
  <c r="AE96" i="43" s="1"/>
  <c r="AD96" i="43" s="1"/>
  <c r="AC96" i="43" s="1"/>
  <c r="V96" i="43"/>
  <c r="AY96" i="43" s="1"/>
  <c r="U96" i="43"/>
  <c r="W96" i="43"/>
  <c r="Y96" i="43"/>
  <c r="AB96" i="43"/>
  <c r="AB89" i="43"/>
  <c r="Y89" i="43"/>
  <c r="AA89" i="43"/>
  <c r="W89" i="43"/>
  <c r="U89" i="43"/>
  <c r="P89" i="43"/>
  <c r="V89" i="43"/>
  <c r="AY89" i="43" s="1"/>
  <c r="S89" i="43"/>
  <c r="R89" i="43"/>
  <c r="Q89" i="43"/>
  <c r="BA89" i="43" s="1"/>
  <c r="Z89" i="43"/>
  <c r="AZ89" i="43" s="1"/>
  <c r="AS89" i="43"/>
  <c r="AF89" i="43" s="1"/>
  <c r="Q27" i="43"/>
  <c r="BA27" i="43" s="1"/>
  <c r="BB27" i="43" s="1"/>
  <c r="AU27" i="43"/>
  <c r="V27" i="43"/>
  <c r="AY27" i="43" s="1"/>
  <c r="P27" i="43"/>
  <c r="Z27" i="43"/>
  <c r="AZ27" i="43" s="1"/>
  <c r="S27" i="43"/>
  <c r="R27" i="43"/>
  <c r="AE27" i="43" a="1"/>
  <c r="AE27" i="43" s="1"/>
  <c r="AB27" i="43"/>
  <c r="AA27" i="43"/>
  <c r="W27" i="43"/>
  <c r="AD123" i="43"/>
  <c r="AC123" i="43" s="1"/>
  <c r="Y73" i="43"/>
  <c r="W26" i="43"/>
  <c r="U76" i="43"/>
  <c r="P129" i="43"/>
  <c r="AA11" i="43"/>
  <c r="V11" i="43"/>
  <c r="AY11" i="43" s="1"/>
  <c r="V110" i="43"/>
  <c r="AY110" i="43" s="1"/>
  <c r="Q110" i="43"/>
  <c r="BA110" i="43" s="1"/>
  <c r="BB110" i="43" s="1"/>
  <c r="AA110" i="43"/>
  <c r="W110" i="43"/>
  <c r="AE110" i="43" a="1"/>
  <c r="AE110" i="43" s="1"/>
  <c r="AD110" i="43" s="1"/>
  <c r="AC110" i="43" s="1"/>
  <c r="Z110" i="43"/>
  <c r="AZ110" i="43" s="1"/>
  <c r="S110" i="43"/>
  <c r="AB110" i="43"/>
  <c r="U128" i="43"/>
  <c r="AB128" i="43"/>
  <c r="R128" i="43"/>
  <c r="AA128" i="43"/>
  <c r="AE128" i="43" a="1"/>
  <c r="AE128" i="43" s="1"/>
  <c r="AD128" i="43" s="1"/>
  <c r="AC128" i="43" s="1"/>
  <c r="S128" i="43"/>
  <c r="Z128" i="43"/>
  <c r="AZ128" i="43" s="1"/>
  <c r="W128" i="43"/>
  <c r="Y128" i="43"/>
  <c r="AE10" i="43" a="1"/>
  <c r="AE10" i="43" s="1"/>
  <c r="Q10" i="43"/>
  <c r="BA10" i="43" s="1"/>
  <c r="BB10" i="43" s="1"/>
  <c r="V10" i="43"/>
  <c r="AY10" i="43" s="1"/>
  <c r="W10" i="43"/>
  <c r="R10" i="43"/>
  <c r="Z10" i="43"/>
  <c r="AZ10" i="43" s="1"/>
  <c r="U10" i="43"/>
  <c r="S10" i="43"/>
  <c r="P10" i="43"/>
  <c r="AU10" i="43"/>
  <c r="AB10" i="43"/>
  <c r="Y10" i="43"/>
  <c r="AA10" i="43"/>
  <c r="AE73" i="43" a="1"/>
  <c r="AE73" i="43" s="1"/>
  <c r="AD73" i="43" s="1"/>
  <c r="AC73" i="43" s="1"/>
  <c r="AS76" i="43"/>
  <c r="AF76" i="43" s="1"/>
  <c r="AS112" i="43"/>
  <c r="AF112" i="43" s="1"/>
  <c r="S26" i="43"/>
  <c r="Y76" i="43"/>
  <c r="V129" i="43"/>
  <c r="AY129" i="43" s="1"/>
  <c r="Y26" i="43"/>
  <c r="V120" i="43"/>
  <c r="AY120" i="43" s="1"/>
  <c r="BB120" i="43" s="1"/>
  <c r="AB120" i="43"/>
  <c r="AA120" i="43"/>
  <c r="AS120" i="43"/>
  <c r="AF120" i="43" s="1"/>
  <c r="W120" i="43"/>
  <c r="Z120" i="43"/>
  <c r="AZ120" i="43" s="1"/>
  <c r="Y50" i="43"/>
  <c r="W50" i="43"/>
  <c r="AU50" i="43"/>
  <c r="U50" i="43"/>
  <c r="AA50" i="43"/>
  <c r="AB50" i="43"/>
  <c r="V50" i="43"/>
  <c r="AY50" i="43" s="1"/>
  <c r="Z50" i="43"/>
  <c r="AZ50" i="43" s="1"/>
  <c r="S50" i="43"/>
  <c r="R50" i="43"/>
  <c r="P50" i="43"/>
  <c r="Q50" i="43"/>
  <c r="BA50" i="43" s="1"/>
  <c r="AB97" i="43"/>
  <c r="U97" i="43"/>
  <c r="S97" i="43"/>
  <c r="AE97" i="43" a="1"/>
  <c r="AE97" i="43" s="1"/>
  <c r="AD97" i="43" s="1"/>
  <c r="AC97" i="43" s="1"/>
  <c r="Z97" i="43"/>
  <c r="AZ97" i="43" s="1"/>
  <c r="P97" i="43"/>
  <c r="W97" i="43"/>
  <c r="R97" i="43"/>
  <c r="V97" i="43"/>
  <c r="AY97" i="43" s="1"/>
  <c r="AA97" i="43"/>
  <c r="Y97" i="43"/>
  <c r="Q97" i="43"/>
  <c r="BA97" i="43" s="1"/>
  <c r="BB97" i="43" s="1"/>
  <c r="R73" i="43"/>
  <c r="AS73" i="43"/>
  <c r="AF73" i="43" s="1"/>
  <c r="AB73" i="43"/>
  <c r="AA73" i="43"/>
  <c r="V112" i="43"/>
  <c r="AY112" i="43" s="1"/>
  <c r="Y112" i="43"/>
  <c r="AB112" i="43"/>
  <c r="R112" i="43"/>
  <c r="S112" i="43"/>
  <c r="U112" i="43"/>
  <c r="Q112" i="43"/>
  <c r="BA112" i="43" s="1"/>
  <c r="BB112" i="43" s="1"/>
  <c r="W112" i="43"/>
  <c r="P112" i="43"/>
  <c r="Z112" i="43"/>
  <c r="AZ112" i="43" s="1"/>
  <c r="AA112" i="43"/>
  <c r="AE112" i="43" a="1"/>
  <c r="AE112" i="43" s="1"/>
  <c r="V73" i="43"/>
  <c r="AY73" i="43" s="1"/>
  <c r="AB76" i="43"/>
  <c r="Q104" i="43"/>
  <c r="BA104" i="43" s="1"/>
  <c r="Y104" i="43"/>
  <c r="AS104" i="43"/>
  <c r="AF104" i="43" s="1"/>
  <c r="AA104" i="43"/>
  <c r="W104" i="43"/>
  <c r="P104" i="43"/>
  <c r="U104" i="43"/>
  <c r="S104" i="43"/>
  <c r="Z104" i="43"/>
  <c r="AZ104" i="43" s="1"/>
  <c r="R104" i="43"/>
  <c r="V104" i="43"/>
  <c r="AY104" i="43" s="1"/>
  <c r="AB104" i="43"/>
  <c r="W86" i="43"/>
  <c r="Q86" i="43"/>
  <c r="BA86" i="43" s="1"/>
  <c r="Y86" i="43"/>
  <c r="Z86" i="43"/>
  <c r="AZ86" i="43" s="1"/>
  <c r="R86" i="43"/>
  <c r="V86" i="43"/>
  <c r="AY86" i="43" s="1"/>
  <c r="BB86" i="43" s="1"/>
  <c r="P86" i="43"/>
  <c r="AS86" i="43"/>
  <c r="AF86" i="43" s="1"/>
  <c r="S86" i="43"/>
  <c r="AA86" i="43"/>
  <c r="AB86" i="43"/>
  <c r="U86" i="43"/>
  <c r="AU24" i="43"/>
  <c r="AV76" i="43" s="1"/>
  <c r="P24" i="43"/>
  <c r="AA24" i="43"/>
  <c r="U24" i="43"/>
  <c r="Q24" i="43"/>
  <c r="BA24" i="43" s="1"/>
  <c r="Y24" i="43"/>
  <c r="V24" i="43"/>
  <c r="AY24" i="43" s="1"/>
  <c r="BB24" i="43" s="1"/>
  <c r="AB24" i="43"/>
  <c r="R24" i="43"/>
  <c r="S24" i="43"/>
  <c r="U56" i="43"/>
  <c r="V56" i="43"/>
  <c r="AY56" i="43" s="1"/>
  <c r="BB56" i="43" s="1"/>
  <c r="AU56" i="43"/>
  <c r="AV32" i="43" s="1"/>
  <c r="Z56" i="43"/>
  <c r="AZ56" i="43" s="1"/>
  <c r="S56" i="43"/>
  <c r="Y56" i="43"/>
  <c r="AB56" i="43"/>
  <c r="AA56" i="43"/>
  <c r="W56" i="43"/>
  <c r="R56" i="43"/>
  <c r="Q56" i="43"/>
  <c r="BA56" i="43" s="1"/>
  <c r="P56" i="43"/>
  <c r="AB18" i="43"/>
  <c r="R18" i="43"/>
  <c r="Q18" i="43"/>
  <c r="BA18" i="43" s="1"/>
  <c r="AU18" i="43"/>
  <c r="AV50" i="43" s="1"/>
  <c r="Z18" i="43"/>
  <c r="AZ18" i="43" s="1"/>
  <c r="P18" i="43"/>
  <c r="AA18" i="43"/>
  <c r="Y18" i="43"/>
  <c r="W18" i="43"/>
  <c r="V18" i="43"/>
  <c r="AY18" i="43" s="1"/>
  <c r="S18" i="43"/>
  <c r="U18" i="43"/>
  <c r="Z35" i="43"/>
  <c r="AZ35" i="43" s="1"/>
  <c r="V35" i="43"/>
  <c r="AY35" i="43" s="1"/>
  <c r="P35" i="43"/>
  <c r="AA35" i="43"/>
  <c r="S35" i="43"/>
  <c r="Y35" i="43"/>
  <c r="U35" i="43"/>
  <c r="AB35" i="43"/>
  <c r="AU35" i="43"/>
  <c r="BB39" i="43"/>
  <c r="Q88" i="43"/>
  <c r="BA88" i="43" s="1"/>
  <c r="S88" i="43"/>
  <c r="Z88" i="43"/>
  <c r="AZ88" i="43" s="1"/>
  <c r="R88" i="43"/>
  <c r="P88" i="43"/>
  <c r="Y88" i="43"/>
  <c r="AB88" i="43"/>
  <c r="AS88" i="43"/>
  <c r="AF88" i="43" s="1"/>
  <c r="AA88" i="43"/>
  <c r="W88" i="43"/>
  <c r="V88" i="43"/>
  <c r="AY88" i="43" s="1"/>
  <c r="U88" i="43"/>
  <c r="AE26" i="43" a="1"/>
  <c r="AE26" i="43" s="1"/>
  <c r="U26" i="43"/>
  <c r="Q26" i="43"/>
  <c r="BA26" i="43" s="1"/>
  <c r="BB26" i="43" s="1"/>
  <c r="AB19" i="43"/>
  <c r="W19" i="43"/>
  <c r="R19" i="43"/>
  <c r="U19" i="43"/>
  <c r="AA19" i="43"/>
  <c r="V19" i="43"/>
  <c r="AY19" i="43" s="1"/>
  <c r="BB19" i="43" s="1"/>
  <c r="Q19" i="43"/>
  <c r="BA19" i="43" s="1"/>
  <c r="P19" i="43"/>
  <c r="AU19" i="43"/>
  <c r="AV115" i="43" s="1"/>
  <c r="S19" i="43"/>
  <c r="Y19" i="43"/>
  <c r="Z19" i="43"/>
  <c r="AZ19" i="43" s="1"/>
  <c r="V26" i="43"/>
  <c r="AY26" i="43" s="1"/>
  <c r="P73" i="43"/>
  <c r="S76" i="43"/>
  <c r="BB88" i="43"/>
  <c r="Y80" i="43"/>
  <c r="AB80" i="43"/>
  <c r="Q80" i="43"/>
  <c r="BA80" i="43" s="1"/>
  <c r="BB80" i="43" s="1"/>
  <c r="Z80" i="43"/>
  <c r="AZ80" i="43" s="1"/>
  <c r="W80" i="43"/>
  <c r="U80" i="43"/>
  <c r="AE80" i="43" a="1"/>
  <c r="AE80" i="43" s="1"/>
  <c r="AD80" i="43" s="1"/>
  <c r="AC80" i="43" s="1"/>
  <c r="P80" i="43"/>
  <c r="AA80" i="43"/>
  <c r="S80" i="43"/>
  <c r="R80" i="43"/>
  <c r="V80" i="43"/>
  <c r="AY80" i="43" s="1"/>
  <c r="AE113" i="43" a="1"/>
  <c r="AE113" i="43" s="1"/>
  <c r="AD113" i="43" s="1"/>
  <c r="AC113" i="43" s="1"/>
  <c r="Y113" i="43"/>
  <c r="W113" i="43"/>
  <c r="R113" i="43"/>
  <c r="U113" i="43"/>
  <c r="Z113" i="43"/>
  <c r="AZ113" i="43" s="1"/>
  <c r="AB113" i="43"/>
  <c r="AB86" i="42"/>
  <c r="U86" i="42"/>
  <c r="AE86" i="42" a="1"/>
  <c r="AE86" i="42" s="1"/>
  <c r="S86" i="42"/>
  <c r="W86" i="42"/>
  <c r="P86" i="42"/>
  <c r="Q86" i="42"/>
  <c r="BA86" i="42" s="1"/>
  <c r="R86" i="42"/>
  <c r="V86" i="42"/>
  <c r="AY86" i="42" s="1"/>
  <c r="AB49" i="42"/>
  <c r="Q49" i="42"/>
  <c r="BA49" i="42" s="1"/>
  <c r="Y49" i="42"/>
  <c r="P49" i="42"/>
  <c r="S49" i="42"/>
  <c r="U49" i="42"/>
  <c r="R49" i="42"/>
  <c r="V49" i="42"/>
  <c r="AY49" i="42" s="1"/>
  <c r="AU49" i="42"/>
  <c r="AA49" i="42"/>
  <c r="W49" i="42"/>
  <c r="Z49" i="42"/>
  <c r="AZ49" i="42" s="1"/>
  <c r="Y80" i="42"/>
  <c r="W80" i="42"/>
  <c r="V80" i="42"/>
  <c r="AY80" i="42" s="1"/>
  <c r="AA80" i="42"/>
  <c r="R80" i="42"/>
  <c r="U80" i="42"/>
  <c r="S80" i="42"/>
  <c r="Q80" i="42"/>
  <c r="BA80" i="42" s="1"/>
  <c r="AB80" i="42"/>
  <c r="AS80" i="42"/>
  <c r="AF80" i="42" s="1"/>
  <c r="P80" i="42"/>
  <c r="Z80" i="42"/>
  <c r="AZ80" i="42" s="1"/>
  <c r="Q31" i="42"/>
  <c r="BA31" i="42" s="1"/>
  <c r="Z31" i="42"/>
  <c r="AZ31" i="42" s="1"/>
  <c r="V31" i="42"/>
  <c r="AY31" i="42" s="1"/>
  <c r="BB31" i="42" s="1"/>
  <c r="AA31" i="42"/>
  <c r="W31" i="42"/>
  <c r="U31" i="42"/>
  <c r="P31" i="42"/>
  <c r="AU31" i="42"/>
  <c r="Y31" i="42"/>
  <c r="S31" i="42"/>
  <c r="R31" i="42"/>
  <c r="AS86" i="42"/>
  <c r="AF86" i="42" s="1"/>
  <c r="BB94" i="42"/>
  <c r="R16" i="42"/>
  <c r="BB12" i="42"/>
  <c r="W16" i="42"/>
  <c r="AB16" i="42"/>
  <c r="AI11" i="42" a="1"/>
  <c r="AI11" i="42" s="1"/>
  <c r="AJ11" i="42" s="1"/>
  <c r="AL11" i="42" s="1"/>
  <c r="BB49" i="42"/>
  <c r="Q32" i="42"/>
  <c r="BA32" i="42" s="1"/>
  <c r="V32" i="42"/>
  <c r="AY32" i="42" s="1"/>
  <c r="BB32" i="42" s="1"/>
  <c r="Y32" i="42"/>
  <c r="S32" i="42"/>
  <c r="AU32" i="42"/>
  <c r="AA32" i="42"/>
  <c r="U32" i="42"/>
  <c r="W32" i="42"/>
  <c r="AB32" i="42"/>
  <c r="P32" i="42"/>
  <c r="Z32" i="42"/>
  <c r="AZ32" i="42" s="1"/>
  <c r="R32" i="42"/>
  <c r="W89" i="42"/>
  <c r="AA89" i="42"/>
  <c r="AE89" i="42" a="1"/>
  <c r="AE89" i="42" s="1"/>
  <c r="AD89" i="42" s="1"/>
  <c r="AC89" i="42" s="1"/>
  <c r="Q89" i="42"/>
  <c r="BA89" i="42" s="1"/>
  <c r="BB89" i="42" s="1"/>
  <c r="S89" i="42"/>
  <c r="Z89" i="42"/>
  <c r="AZ89" i="42" s="1"/>
  <c r="U89" i="42"/>
  <c r="V89" i="42"/>
  <c r="AY89" i="42" s="1"/>
  <c r="P89" i="42"/>
  <c r="R89" i="42"/>
  <c r="Y89" i="42"/>
  <c r="AB89" i="42"/>
  <c r="U63" i="42"/>
  <c r="AU63" i="42"/>
  <c r="AA63" i="42"/>
  <c r="V63" i="42"/>
  <c r="AY63" i="42" s="1"/>
  <c r="W63" i="42"/>
  <c r="P63" i="42"/>
  <c r="R63" i="42"/>
  <c r="AB63" i="42"/>
  <c r="Z63" i="42"/>
  <c r="AZ63" i="42" s="1"/>
  <c r="S63" i="42"/>
  <c r="Q63" i="42"/>
  <c r="BA63" i="42" s="1"/>
  <c r="AB41" i="42"/>
  <c r="U41" i="42"/>
  <c r="W41" i="42"/>
  <c r="AU41" i="42"/>
  <c r="AV123" i="42" s="1"/>
  <c r="R41" i="42"/>
  <c r="S41" i="42"/>
  <c r="P41" i="42"/>
  <c r="V41" i="42"/>
  <c r="AY41" i="42" s="1"/>
  <c r="AA41" i="42"/>
  <c r="Y41" i="42"/>
  <c r="Z41" i="42"/>
  <c r="AZ41" i="42" s="1"/>
  <c r="AE41" i="42" a="1"/>
  <c r="AE41" i="42" s="1"/>
  <c r="Q41" i="42"/>
  <c r="BA41" i="42" s="1"/>
  <c r="BB41" i="42" s="1"/>
  <c r="Y7" i="42"/>
  <c r="AA7" i="42"/>
  <c r="W7" i="42"/>
  <c r="S7" i="42"/>
  <c r="R7" i="42"/>
  <c r="U7" i="42"/>
  <c r="AE7" i="42" a="1"/>
  <c r="AE7" i="42" s="1"/>
  <c r="Q7" i="42"/>
  <c r="BA7" i="42" s="1"/>
  <c r="BB7" i="42" s="1"/>
  <c r="AU7" i="42"/>
  <c r="P7" i="42"/>
  <c r="AB7" i="42"/>
  <c r="V7" i="42"/>
  <c r="AY7" i="42" s="1"/>
  <c r="Z7" i="42"/>
  <c r="AZ7" i="42" s="1"/>
  <c r="P16" i="42"/>
  <c r="AU16" i="42"/>
  <c r="BB108" i="42"/>
  <c r="BB48" i="42"/>
  <c r="S40" i="42"/>
  <c r="W40" i="42"/>
  <c r="AA40" i="42"/>
  <c r="P40" i="42"/>
  <c r="U40" i="42"/>
  <c r="AU40" i="42"/>
  <c r="AV124" i="42" s="1"/>
  <c r="V40" i="42"/>
  <c r="AY40" i="42" s="1"/>
  <c r="AE40" i="42" a="1"/>
  <c r="AE40" i="42" s="1"/>
  <c r="Q40" i="42"/>
  <c r="BA40" i="42" s="1"/>
  <c r="BB40" i="42" s="1"/>
  <c r="R40" i="42"/>
  <c r="Y40" i="42"/>
  <c r="Z40" i="42"/>
  <c r="AZ40" i="42" s="1"/>
  <c r="AB40" i="42"/>
  <c r="V47" i="42"/>
  <c r="AY47" i="42" s="1"/>
  <c r="Q47" i="42"/>
  <c r="BA47" i="42" s="1"/>
  <c r="P47" i="42"/>
  <c r="AU47" i="42"/>
  <c r="W47" i="42"/>
  <c r="AB47" i="42"/>
  <c r="R47" i="42"/>
  <c r="Z47" i="42"/>
  <c r="AZ47" i="42" s="1"/>
  <c r="AA47" i="42"/>
  <c r="S47" i="42"/>
  <c r="U47" i="42"/>
  <c r="Y47" i="42"/>
  <c r="S102" i="42"/>
  <c r="AE102" i="42" a="1"/>
  <c r="AE102" i="42" s="1"/>
  <c r="AD102" i="42" s="1"/>
  <c r="AC102" i="42" s="1"/>
  <c r="U102" i="42"/>
  <c r="Z102" i="42"/>
  <c r="AZ102" i="42" s="1"/>
  <c r="W102" i="42"/>
  <c r="AA102" i="42"/>
  <c r="AE49" i="42" a="1"/>
  <c r="AE49" i="42" s="1"/>
  <c r="AD49" i="42" s="1"/>
  <c r="AC49" i="42" s="1"/>
  <c r="V16" i="42"/>
  <c r="AY16" i="42" s="1"/>
  <c r="AA16" i="42"/>
  <c r="AB31" i="42"/>
  <c r="AS111" i="42"/>
  <c r="AF111" i="42" s="1"/>
  <c r="S111" i="42"/>
  <c r="Z111" i="42"/>
  <c r="AZ111" i="42" s="1"/>
  <c r="V111" i="42"/>
  <c r="AY111" i="42" s="1"/>
  <c r="R111" i="42"/>
  <c r="Y111" i="42"/>
  <c r="AB111" i="42"/>
  <c r="Q111" i="42"/>
  <c r="BA111" i="42" s="1"/>
  <c r="AE8" i="42" a="1"/>
  <c r="AE8" i="42" s="1"/>
  <c r="Y8" i="42"/>
  <c r="Q8" i="42"/>
  <c r="BA8" i="42" s="1"/>
  <c r="BB8" i="42" s="1"/>
  <c r="AU15" i="42"/>
  <c r="AA15" i="42"/>
  <c r="P15" i="42"/>
  <c r="AB15" i="42"/>
  <c r="U15" i="42"/>
  <c r="AA86" i="42"/>
  <c r="AI2" i="42" a="1"/>
  <c r="AI2" i="42" s="1"/>
  <c r="AJ2" i="42" s="1"/>
  <c r="AK2" i="42" s="1"/>
  <c r="S16" i="42"/>
  <c r="Q87" i="42"/>
  <c r="BA87" i="42" s="1"/>
  <c r="BB87" i="42" s="1"/>
  <c r="V87" i="42"/>
  <c r="AY87" i="42" s="1"/>
  <c r="R87" i="42"/>
  <c r="AA87" i="42"/>
  <c r="Y87" i="42"/>
  <c r="AB87" i="42"/>
  <c r="U87" i="42"/>
  <c r="AE87" i="42" a="1"/>
  <c r="AE87" i="42" s="1"/>
  <c r="AD87" i="42" s="1"/>
  <c r="AC87" i="42" s="1"/>
  <c r="Z87" i="42"/>
  <c r="AZ87" i="42" s="1"/>
  <c r="W87" i="42"/>
  <c r="S87" i="42"/>
  <c r="P87" i="42"/>
  <c r="AE103" i="42" a="1"/>
  <c r="AE103" i="42" s="1"/>
  <c r="AD103" i="42" s="1"/>
  <c r="AC103" i="42" s="1"/>
  <c r="P103" i="42"/>
  <c r="P33" i="42"/>
  <c r="W33" i="42"/>
  <c r="AA33" i="42"/>
  <c r="AU33" i="42"/>
  <c r="AV83" i="42" s="1"/>
  <c r="R33" i="42"/>
  <c r="Q33" i="42"/>
  <c r="BA33" i="42" s="1"/>
  <c r="Y33" i="42"/>
  <c r="Z33" i="42"/>
  <c r="AZ33" i="42" s="1"/>
  <c r="S33" i="42"/>
  <c r="AB33" i="42"/>
  <c r="V33" i="42"/>
  <c r="AY33" i="42" s="1"/>
  <c r="U33" i="42"/>
  <c r="AA117" i="42"/>
  <c r="AE117" i="42" a="1"/>
  <c r="AE117" i="42" s="1"/>
  <c r="AD117" i="42" s="1"/>
  <c r="AC117" i="42" s="1"/>
  <c r="P117" i="42"/>
  <c r="S117" i="42"/>
  <c r="W117" i="42"/>
  <c r="Y117" i="42"/>
  <c r="AB117" i="42"/>
  <c r="V117" i="42"/>
  <c r="AY117" i="42" s="1"/>
  <c r="R117" i="42"/>
  <c r="U117" i="42"/>
  <c r="Q117" i="42"/>
  <c r="BA117" i="42" s="1"/>
  <c r="BB117" i="42" s="1"/>
  <c r="Z117" i="42"/>
  <c r="AZ117" i="42" s="1"/>
  <c r="AB110" i="42"/>
  <c r="AS110" i="42"/>
  <c r="AF110" i="42" s="1"/>
  <c r="Z110" i="42"/>
  <c r="AZ110" i="42" s="1"/>
  <c r="BB110" i="42" s="1"/>
  <c r="R110" i="42"/>
  <c r="Q110" i="42"/>
  <c r="BA110" i="42" s="1"/>
  <c r="P110" i="42"/>
  <c r="U110" i="42"/>
  <c r="W110" i="42"/>
  <c r="AA110" i="42"/>
  <c r="S110" i="42"/>
  <c r="AV34" i="42"/>
  <c r="Y86" i="42"/>
  <c r="Z16" i="42"/>
  <c r="AZ16" i="42" s="1"/>
  <c r="BB86" i="42"/>
  <c r="BB57" i="42"/>
  <c r="Q95" i="42"/>
  <c r="BA95" i="42" s="1"/>
  <c r="AS95" i="42"/>
  <c r="AF95" i="42" s="1"/>
  <c r="V56" i="42"/>
  <c r="AY56" i="42" s="1"/>
  <c r="U56" i="42"/>
  <c r="AE56" i="42" a="1"/>
  <c r="AE56" i="42" s="1"/>
  <c r="AE23" i="42" a="1"/>
  <c r="AE23" i="42" s="1"/>
  <c r="Q23" i="42"/>
  <c r="BA23" i="42" s="1"/>
  <c r="BB23" i="42" s="1"/>
  <c r="S25" i="42"/>
  <c r="Q25" i="42"/>
  <c r="BA25" i="42" s="1"/>
  <c r="BB25" i="42" s="1"/>
  <c r="AU25" i="42"/>
  <c r="P25" i="42"/>
  <c r="AE25" i="42" a="1"/>
  <c r="AE25" i="42" s="1"/>
  <c r="AB25" i="42"/>
  <c r="Y25" i="42"/>
  <c r="V25" i="42"/>
  <c r="AY25" i="42" s="1"/>
  <c r="U25" i="42"/>
  <c r="R25" i="42"/>
  <c r="AA25" i="42"/>
  <c r="W25" i="42"/>
  <c r="V73" i="42"/>
  <c r="AY73" i="42" s="1"/>
  <c r="R73" i="42"/>
  <c r="Y73" i="42"/>
  <c r="U73" i="42"/>
  <c r="S73" i="42"/>
  <c r="W73" i="42"/>
  <c r="P73" i="42"/>
  <c r="Q73" i="42"/>
  <c r="BA73" i="42" s="1"/>
  <c r="BB73" i="42" s="1"/>
  <c r="Z73" i="42"/>
  <c r="AZ73" i="42" s="1"/>
  <c r="AA73" i="42"/>
  <c r="AE73" i="42" a="1"/>
  <c r="AE73" i="42" s="1"/>
  <c r="AD73" i="42" s="1"/>
  <c r="AC73" i="42" s="1"/>
  <c r="AB73" i="42"/>
  <c r="Z86" i="42"/>
  <c r="AZ86" i="42" s="1"/>
  <c r="Q16" i="42"/>
  <c r="BA16" i="42" s="1"/>
  <c r="P129" i="42"/>
  <c r="V129" i="42"/>
  <c r="AY129" i="42" s="1"/>
  <c r="BB129" i="42" s="1"/>
  <c r="W129" i="42"/>
  <c r="Z129" i="42"/>
  <c r="AZ129" i="42" s="1"/>
  <c r="S129" i="42"/>
  <c r="Q129" i="42"/>
  <c r="BA129" i="42" s="1"/>
  <c r="AS129" i="42"/>
  <c r="AF129" i="42" s="1"/>
  <c r="Y129" i="42"/>
  <c r="U129" i="42"/>
  <c r="AB129" i="42"/>
  <c r="R129" i="42"/>
  <c r="AA129" i="42"/>
  <c r="W126" i="42"/>
  <c r="Z126" i="42"/>
  <c r="AZ126" i="42" s="1"/>
  <c r="Q126" i="42"/>
  <c r="BA126" i="42" s="1"/>
  <c r="Y126" i="42"/>
  <c r="R126" i="42"/>
  <c r="P126" i="42"/>
  <c r="AS126" i="42"/>
  <c r="AF126" i="42" s="1"/>
  <c r="U126" i="42"/>
  <c r="V126" i="42"/>
  <c r="AY126" i="42" s="1"/>
  <c r="AB126" i="42"/>
  <c r="AA79" i="42"/>
  <c r="U79" i="42"/>
  <c r="W79" i="42"/>
  <c r="P79" i="42"/>
  <c r="AS79" i="42"/>
  <c r="AF79" i="42" s="1"/>
  <c r="V79" i="42"/>
  <c r="AY79" i="42" s="1"/>
  <c r="Y79" i="42"/>
  <c r="Z79" i="42"/>
  <c r="AZ79" i="42" s="1"/>
  <c r="R79" i="42"/>
  <c r="U125" i="42"/>
  <c r="AS125" i="42"/>
  <c r="AF125" i="42" s="1"/>
  <c r="R125" i="42"/>
  <c r="S125" i="42"/>
  <c r="Z125" i="42"/>
  <c r="AZ125" i="42" s="1"/>
  <c r="BB125" i="42" s="1"/>
  <c r="Q125" i="42"/>
  <c r="BA125" i="42" s="1"/>
  <c r="AB125" i="42"/>
  <c r="AA125" i="42"/>
  <c r="P125" i="42"/>
  <c r="Y125" i="42"/>
  <c r="Q24" i="42"/>
  <c r="BA24" i="42" s="1"/>
  <c r="BB24" i="42" s="1"/>
  <c r="AA24" i="42"/>
  <c r="V24" i="42"/>
  <c r="AY24" i="42" s="1"/>
  <c r="Z24" i="42"/>
  <c r="AZ24" i="42" s="1"/>
  <c r="S24" i="42"/>
  <c r="P24" i="42"/>
  <c r="AU24" i="42"/>
  <c r="AE24" i="42" a="1"/>
  <c r="AE24" i="42" s="1"/>
  <c r="U24" i="42"/>
  <c r="AB24" i="42"/>
  <c r="W24" i="42"/>
  <c r="Y70" i="41"/>
  <c r="AS70" i="41"/>
  <c r="AF70" i="41" s="1"/>
  <c r="AE84" i="41" a="1"/>
  <c r="AE84" i="41" s="1"/>
  <c r="AD84" i="41" s="1"/>
  <c r="AC84" i="41" s="1"/>
  <c r="AS67" i="41"/>
  <c r="AF67" i="41" s="1"/>
  <c r="U84" i="41"/>
  <c r="U121" i="41"/>
  <c r="AA70" i="41"/>
  <c r="AB70" i="41"/>
  <c r="R128" i="41"/>
  <c r="W65" i="41"/>
  <c r="AE65" i="41" a="1"/>
  <c r="AE65" i="41" s="1"/>
  <c r="U65" i="41"/>
  <c r="AB65" i="41"/>
  <c r="Z65" i="41"/>
  <c r="AZ65" i="41" s="1"/>
  <c r="AA65" i="41"/>
  <c r="Y65" i="41"/>
  <c r="W106" i="41"/>
  <c r="AE106" i="41" a="1"/>
  <c r="AE106" i="41" s="1"/>
  <c r="V106" i="41"/>
  <c r="AY106" i="41" s="1"/>
  <c r="AB106" i="41"/>
  <c r="P106" i="41"/>
  <c r="Y106" i="41"/>
  <c r="S106" i="41"/>
  <c r="Z106" i="41"/>
  <c r="AZ106" i="41" s="1"/>
  <c r="U106" i="41"/>
  <c r="AS128" i="41"/>
  <c r="AF128" i="41" s="1"/>
  <c r="AD128" i="41" s="1"/>
  <c r="AC128" i="41" s="1"/>
  <c r="BB9" i="41"/>
  <c r="AB67" i="41"/>
  <c r="BB20" i="41"/>
  <c r="V121" i="41"/>
  <c r="AY121" i="41" s="1"/>
  <c r="BB14" i="41"/>
  <c r="Q70" i="41"/>
  <c r="BA70" i="41" s="1"/>
  <c r="U70" i="41"/>
  <c r="AB128" i="41"/>
  <c r="P119" i="41"/>
  <c r="Q119" i="41"/>
  <c r="BA119" i="41" s="1"/>
  <c r="V119" i="41"/>
  <c r="AY119" i="41" s="1"/>
  <c r="BB119" i="41" s="1"/>
  <c r="Z119" i="41"/>
  <c r="AZ119" i="41" s="1"/>
  <c r="AA119" i="41"/>
  <c r="AB119" i="41"/>
  <c r="S119" i="41"/>
  <c r="Y119" i="41"/>
  <c r="R119" i="41"/>
  <c r="AS119" i="41"/>
  <c r="AF119" i="41" s="1"/>
  <c r="U119" i="41"/>
  <c r="W119" i="41"/>
  <c r="W86" i="41"/>
  <c r="V86" i="41"/>
  <c r="AY86" i="41" s="1"/>
  <c r="S86" i="41"/>
  <c r="AS86" i="41"/>
  <c r="AF86" i="41" s="1"/>
  <c r="R86" i="41"/>
  <c r="Z86" i="41"/>
  <c r="AZ86" i="41" s="1"/>
  <c r="U86" i="41"/>
  <c r="AA86" i="41"/>
  <c r="Q86" i="41"/>
  <c r="BA86" i="41" s="1"/>
  <c r="AB86" i="41"/>
  <c r="Y86" i="41"/>
  <c r="P86" i="41"/>
  <c r="AA36" i="41"/>
  <c r="U36" i="41"/>
  <c r="Y36" i="41"/>
  <c r="AB36" i="41"/>
  <c r="Z36" i="41"/>
  <c r="AZ36" i="41" s="1"/>
  <c r="P36" i="41"/>
  <c r="W36" i="41"/>
  <c r="V36" i="41"/>
  <c r="AY36" i="41" s="1"/>
  <c r="Q36" i="41"/>
  <c r="BA36" i="41" s="1"/>
  <c r="S36" i="41"/>
  <c r="AU36" i="41"/>
  <c r="R36" i="41"/>
  <c r="AB44" i="41"/>
  <c r="AA44" i="41"/>
  <c r="AU44" i="41"/>
  <c r="AV44" i="41" s="1"/>
  <c r="AE44" i="41" a="1"/>
  <c r="AE44" i="41" s="1"/>
  <c r="Z44" i="41"/>
  <c r="AZ44" i="41" s="1"/>
  <c r="S44" i="41"/>
  <c r="V44" i="41"/>
  <c r="AY44" i="41" s="1"/>
  <c r="Q44" i="41"/>
  <c r="BA44" i="41" s="1"/>
  <c r="BB44" i="41" s="1"/>
  <c r="Y44" i="41"/>
  <c r="R44" i="41"/>
  <c r="W44" i="41"/>
  <c r="P44" i="41"/>
  <c r="U44" i="41"/>
  <c r="Z3" i="41"/>
  <c r="AZ3" i="41" s="1"/>
  <c r="R3" i="41"/>
  <c r="U3" i="41"/>
  <c r="S3" i="41"/>
  <c r="V3" i="41"/>
  <c r="AY3" i="41" s="1"/>
  <c r="BB3" i="41" s="1"/>
  <c r="P3" i="41"/>
  <c r="Q3" i="41"/>
  <c r="BA3" i="41" s="1"/>
  <c r="Y3" i="41"/>
  <c r="AB3" i="41"/>
  <c r="AU3" i="41"/>
  <c r="W3" i="41"/>
  <c r="AA3" i="41"/>
  <c r="V75" i="41"/>
  <c r="AY75" i="41" s="1"/>
  <c r="S75" i="41"/>
  <c r="R75" i="41"/>
  <c r="W75" i="41"/>
  <c r="Y75" i="41"/>
  <c r="AB75" i="41"/>
  <c r="U75" i="41"/>
  <c r="AE75" i="41" a="1"/>
  <c r="AE75" i="41" s="1"/>
  <c r="AD75" i="41" s="1"/>
  <c r="AC75" i="41" s="1"/>
  <c r="AA75" i="41"/>
  <c r="Z75" i="41"/>
  <c r="AZ75" i="41" s="1"/>
  <c r="P75" i="41"/>
  <c r="Q75" i="41"/>
  <c r="BA75" i="41" s="1"/>
  <c r="BB75" i="41" s="1"/>
  <c r="AI13" i="41" a="1"/>
  <c r="AI13" i="41" s="1"/>
  <c r="AJ13" i="41" s="1"/>
  <c r="AK13" i="41" s="1"/>
  <c r="AB84" i="41"/>
  <c r="V70" i="41"/>
  <c r="AY70" i="41" s="1"/>
  <c r="P128" i="41"/>
  <c r="S128" i="41"/>
  <c r="Y7" i="41"/>
  <c r="P7" i="41"/>
  <c r="W7" i="41"/>
  <c r="AA7" i="41"/>
  <c r="V7" i="41"/>
  <c r="AY7" i="41" s="1"/>
  <c r="BB7" i="41" s="1"/>
  <c r="R7" i="41"/>
  <c r="AU7" i="41"/>
  <c r="AU4" i="41"/>
  <c r="AA4" i="41"/>
  <c r="U4" i="41"/>
  <c r="S4" i="41"/>
  <c r="W4" i="41"/>
  <c r="V4" i="41"/>
  <c r="AY4" i="41" s="1"/>
  <c r="BB4" i="41" s="1"/>
  <c r="P4" i="41"/>
  <c r="AB4" i="41"/>
  <c r="R4" i="41"/>
  <c r="Z4" i="41"/>
  <c r="AZ4" i="41" s="1"/>
  <c r="Q4" i="41"/>
  <c r="BA4" i="41" s="1"/>
  <c r="Y4" i="41"/>
  <c r="R67" i="41"/>
  <c r="Y67" i="41"/>
  <c r="Q67" i="41"/>
  <c r="BA67" i="41" s="1"/>
  <c r="P67" i="41"/>
  <c r="AA67" i="41"/>
  <c r="W67" i="41"/>
  <c r="Z67" i="41"/>
  <c r="AZ67" i="41" s="1"/>
  <c r="V67" i="41"/>
  <c r="AY67" i="41" s="1"/>
  <c r="AE4" i="41" a="1"/>
  <c r="AE4" i="41" s="1"/>
  <c r="AD4" i="41" s="1"/>
  <c r="AC4" i="41" s="1"/>
  <c r="BB38" i="41"/>
  <c r="V84" i="41"/>
  <c r="AY84" i="41" s="1"/>
  <c r="S70" i="41"/>
  <c r="Q84" i="41"/>
  <c r="BA84" i="41" s="1"/>
  <c r="V128" i="41"/>
  <c r="AY128" i="41" s="1"/>
  <c r="U128" i="41"/>
  <c r="U33" i="41"/>
  <c r="AE33" i="41" a="1"/>
  <c r="AE33" i="41" s="1"/>
  <c r="W33" i="41"/>
  <c r="Y33" i="41"/>
  <c r="AU33" i="41"/>
  <c r="AV19" i="41" s="1"/>
  <c r="Z33" i="41"/>
  <c r="AZ33" i="41" s="1"/>
  <c r="AA33" i="41"/>
  <c r="AB33" i="41"/>
  <c r="R92" i="41"/>
  <c r="S92" i="41"/>
  <c r="Y60" i="41"/>
  <c r="Q60" i="41"/>
  <c r="BA60" i="41" s="1"/>
  <c r="BB60" i="41" s="1"/>
  <c r="W60" i="41"/>
  <c r="S60" i="41"/>
  <c r="Z60" i="41"/>
  <c r="AZ60" i="41" s="1"/>
  <c r="AU60" i="41"/>
  <c r="AV83" i="41" s="1"/>
  <c r="AB60" i="41"/>
  <c r="R60" i="41"/>
  <c r="P60" i="41"/>
  <c r="AA60" i="41"/>
  <c r="AE60" i="41" a="1"/>
  <c r="AE60" i="41" s="1"/>
  <c r="V60" i="41"/>
  <c r="AY60" i="41" s="1"/>
  <c r="U60" i="41"/>
  <c r="AA121" i="41"/>
  <c r="AB121" i="41"/>
  <c r="S121" i="41"/>
  <c r="R121" i="41"/>
  <c r="W121" i="41"/>
  <c r="AS121" i="41"/>
  <c r="AF121" i="41" s="1"/>
  <c r="AE67" i="41" a="1"/>
  <c r="AE67" i="41" s="1"/>
  <c r="AD67" i="41" s="1"/>
  <c r="AC67" i="41" s="1"/>
  <c r="W84" i="41"/>
  <c r="Z121" i="41"/>
  <c r="AZ121" i="41" s="1"/>
  <c r="W70" i="41"/>
  <c r="P84" i="41"/>
  <c r="Z128" i="41"/>
  <c r="AZ128" i="41" s="1"/>
  <c r="Y128" i="41"/>
  <c r="Y124" i="41"/>
  <c r="AE124" i="41" a="1"/>
  <c r="AE124" i="41" s="1"/>
  <c r="AD124" i="41" s="1"/>
  <c r="AC124" i="41" s="1"/>
  <c r="Z124" i="41"/>
  <c r="AZ124" i="41" s="1"/>
  <c r="U124" i="41"/>
  <c r="V124" i="41"/>
  <c r="AY124" i="41" s="1"/>
  <c r="AB124" i="41"/>
  <c r="AA124" i="41"/>
  <c r="P124" i="41"/>
  <c r="R124" i="41"/>
  <c r="S124" i="41"/>
  <c r="Q124" i="41"/>
  <c r="BA124" i="41" s="1"/>
  <c r="BB124" i="41" s="1"/>
  <c r="W124" i="41"/>
  <c r="U59" i="41"/>
  <c r="AB59" i="41"/>
  <c r="Z59" i="41"/>
  <c r="AZ59" i="41" s="1"/>
  <c r="AE59" i="41" a="1"/>
  <c r="AE59" i="41" s="1"/>
  <c r="AA59" i="41"/>
  <c r="W59" i="41"/>
  <c r="Y59" i="41"/>
  <c r="AU59" i="41"/>
  <c r="BB68" i="41"/>
  <c r="BB122" i="41"/>
  <c r="Q121" i="41"/>
  <c r="BA121" i="41" s="1"/>
  <c r="P70" i="41"/>
  <c r="R84" i="41"/>
  <c r="W128" i="41"/>
  <c r="R68" i="41"/>
  <c r="S68" i="41"/>
  <c r="AA68" i="41"/>
  <c r="Y68" i="41"/>
  <c r="U68" i="41"/>
  <c r="Q68" i="41"/>
  <c r="BA68" i="41" s="1"/>
  <c r="AS68" i="41"/>
  <c r="AF68" i="41" s="1"/>
  <c r="V68" i="41"/>
  <c r="AY68" i="41" s="1"/>
  <c r="P68" i="41"/>
  <c r="U27" i="41"/>
  <c r="Z27" i="41"/>
  <c r="AZ27" i="41" s="1"/>
  <c r="AU27" i="41"/>
  <c r="W27" i="41"/>
  <c r="AE27" i="41" a="1"/>
  <c r="AE27" i="41" s="1"/>
  <c r="R27" i="41"/>
  <c r="AB27" i="41"/>
  <c r="AA27" i="41"/>
  <c r="Y27" i="41"/>
  <c r="V27" i="41"/>
  <c r="AY27" i="41" s="1"/>
  <c r="Y52" i="41"/>
  <c r="R52" i="41"/>
  <c r="P52" i="41"/>
  <c r="V52" i="41"/>
  <c r="AY52" i="41" s="1"/>
  <c r="W52" i="41"/>
  <c r="AB52" i="41"/>
  <c r="Q52" i="41"/>
  <c r="BA52" i="41" s="1"/>
  <c r="AU52" i="41"/>
  <c r="U52" i="41"/>
  <c r="Z52" i="41"/>
  <c r="AZ52" i="41" s="1"/>
  <c r="AA52" i="41"/>
  <c r="S52" i="41"/>
  <c r="AE70" i="41" a="1"/>
  <c r="AE70" i="41" s="1"/>
  <c r="AD70" i="41" s="1"/>
  <c r="AC70" i="41" s="1"/>
  <c r="Y84" i="41"/>
  <c r="Y121" i="41"/>
  <c r="Z70" i="41"/>
  <c r="AZ70" i="41" s="1"/>
  <c r="S84" i="41"/>
  <c r="Q128" i="41"/>
  <c r="BA128" i="41" s="1"/>
  <c r="BB128" i="41" s="1"/>
  <c r="S31" i="41"/>
  <c r="Z31" i="41"/>
  <c r="AZ31" i="41" s="1"/>
  <c r="Y31" i="41"/>
  <c r="R31" i="41"/>
  <c r="P31" i="41"/>
  <c r="AU31" i="41"/>
  <c r="AA31" i="41"/>
  <c r="Q31" i="41"/>
  <c r="BA31" i="41" s="1"/>
  <c r="BB31" i="41" s="1"/>
  <c r="AB31" i="41"/>
  <c r="AE31" i="41" a="1"/>
  <c r="AE31" i="41" s="1"/>
  <c r="W31" i="41"/>
  <c r="U31" i="41"/>
  <c r="V31" i="41"/>
  <c r="AY31" i="41" s="1"/>
  <c r="Q9" i="41"/>
  <c r="BA9" i="41" s="1"/>
  <c r="P9" i="41"/>
  <c r="R9" i="41"/>
  <c r="S9" i="41"/>
  <c r="AU9" i="41"/>
  <c r="Z113" i="41"/>
  <c r="AZ113" i="41" s="1"/>
  <c r="V113" i="41"/>
  <c r="AY113" i="41" s="1"/>
  <c r="U113" i="41"/>
  <c r="AB113" i="41"/>
  <c r="R113" i="41"/>
  <c r="AA113" i="41"/>
  <c r="S113" i="41"/>
  <c r="Y113" i="41"/>
  <c r="W113" i="41"/>
  <c r="Q113" i="41"/>
  <c r="BA113" i="41" s="1"/>
  <c r="BB113" i="41" s="1"/>
  <c r="AE113" i="41" a="1"/>
  <c r="AE113" i="41" s="1"/>
  <c r="AD113" i="41" s="1"/>
  <c r="AC113" i="41" s="1"/>
  <c r="P113" i="41"/>
  <c r="S76" i="41"/>
  <c r="W76" i="41"/>
  <c r="R76" i="41"/>
  <c r="P76" i="41"/>
  <c r="V76" i="41"/>
  <c r="AY76" i="41" s="1"/>
  <c r="Y76" i="41"/>
  <c r="U76" i="41"/>
  <c r="AB76" i="41"/>
  <c r="AE76" i="41" a="1"/>
  <c r="AE76" i="41" s="1"/>
  <c r="AD76" i="41" s="1"/>
  <c r="AC76" i="41" s="1"/>
  <c r="Z76" i="41"/>
  <c r="AZ76" i="41" s="1"/>
  <c r="Q76" i="41"/>
  <c r="BA76" i="41" s="1"/>
  <c r="BB76" i="41" s="1"/>
  <c r="AA76" i="41"/>
  <c r="AU20" i="41"/>
  <c r="P20" i="41"/>
  <c r="S20" i="41"/>
  <c r="Q20" i="41"/>
  <c r="BA20" i="41" s="1"/>
  <c r="Z20" i="41"/>
  <c r="AZ20" i="41" s="1"/>
  <c r="U20" i="41"/>
  <c r="R20" i="41"/>
  <c r="AA107" i="41"/>
  <c r="S107" i="41"/>
  <c r="Q107" i="41"/>
  <c r="BA107" i="41" s="1"/>
  <c r="BB107" i="41" s="1"/>
  <c r="W107" i="41"/>
  <c r="AB107" i="41"/>
  <c r="Z107" i="41"/>
  <c r="AZ107" i="41" s="1"/>
  <c r="U107" i="41"/>
  <c r="AE107" i="41" a="1"/>
  <c r="AE107" i="41" s="1"/>
  <c r="AD107" i="41" s="1"/>
  <c r="AC107" i="41" s="1"/>
  <c r="R107" i="41"/>
  <c r="Y107" i="41"/>
  <c r="V107" i="41"/>
  <c r="AY107" i="41" s="1"/>
  <c r="P107" i="41"/>
  <c r="BB43" i="41"/>
  <c r="AA38" i="40"/>
  <c r="R38" i="40"/>
  <c r="S38" i="40"/>
  <c r="Q38" i="40"/>
  <c r="BA38" i="40" s="1"/>
  <c r="Z38" i="40"/>
  <c r="AZ38" i="40" s="1"/>
  <c r="AU38" i="40"/>
  <c r="AV53" i="40" s="1"/>
  <c r="AE38" i="40" a="1"/>
  <c r="AE38" i="40" s="1"/>
  <c r="P38" i="40"/>
  <c r="Y38" i="40"/>
  <c r="W38" i="40"/>
  <c r="AB6" i="40"/>
  <c r="AU6" i="40"/>
  <c r="Y6" i="40"/>
  <c r="W6" i="40"/>
  <c r="Q6" i="40"/>
  <c r="BA6" i="40" s="1"/>
  <c r="Z6" i="40"/>
  <c r="AZ6" i="40" s="1"/>
  <c r="AE6" i="40" a="1"/>
  <c r="AE6" i="40" s="1"/>
  <c r="U6" i="40"/>
  <c r="AA6" i="40"/>
  <c r="AB9" i="40"/>
  <c r="Y9" i="40"/>
  <c r="AA9" i="40"/>
  <c r="R9" i="40"/>
  <c r="W9" i="40"/>
  <c r="AU9" i="40"/>
  <c r="Q9" i="40"/>
  <c r="BA9" i="40" s="1"/>
  <c r="BB9" i="40" s="1"/>
  <c r="S9" i="40"/>
  <c r="AE9" i="40" a="1"/>
  <c r="AE9" i="40" s="1"/>
  <c r="Z9" i="40"/>
  <c r="AZ9" i="40" s="1"/>
  <c r="U9" i="40"/>
  <c r="P9" i="40"/>
  <c r="V9" i="40"/>
  <c r="AY9" i="40" s="1"/>
  <c r="W119" i="40"/>
  <c r="V119" i="40"/>
  <c r="AY119" i="40" s="1"/>
  <c r="R119" i="40"/>
  <c r="Y119" i="40"/>
  <c r="AB119" i="40"/>
  <c r="P119" i="40"/>
  <c r="AA119" i="40"/>
  <c r="U119" i="40"/>
  <c r="AE119" i="40" a="1"/>
  <c r="AE119" i="40" s="1"/>
  <c r="AD119" i="40" s="1"/>
  <c r="AC119" i="40" s="1"/>
  <c r="S119" i="40"/>
  <c r="Z119" i="40"/>
  <c r="AZ119" i="40" s="1"/>
  <c r="BB105" i="40"/>
  <c r="P25" i="40"/>
  <c r="W25" i="40"/>
  <c r="AE25" i="40" a="1"/>
  <c r="AE25" i="40" s="1"/>
  <c r="AA25" i="40"/>
  <c r="Y25" i="40"/>
  <c r="AB25" i="40"/>
  <c r="Q25" i="40"/>
  <c r="BA25" i="40" s="1"/>
  <c r="BB25" i="40" s="1"/>
  <c r="R25" i="40"/>
  <c r="U25" i="40"/>
  <c r="V25" i="40"/>
  <c r="AY25" i="40" s="1"/>
  <c r="AU25" i="40"/>
  <c r="Z25" i="40"/>
  <c r="AZ25" i="40" s="1"/>
  <c r="S25" i="40"/>
  <c r="S62" i="40"/>
  <c r="Z62" i="40"/>
  <c r="AZ62" i="40" s="1"/>
  <c r="W49" i="40"/>
  <c r="Y49" i="40"/>
  <c r="U49" i="40"/>
  <c r="AU49" i="40"/>
  <c r="R49" i="40"/>
  <c r="S49" i="40"/>
  <c r="P49" i="40"/>
  <c r="Z49" i="40"/>
  <c r="AZ49" i="40" s="1"/>
  <c r="V49" i="40"/>
  <c r="AY49" i="40" s="1"/>
  <c r="Q49" i="40"/>
  <c r="BA49" i="40" s="1"/>
  <c r="AB49" i="40"/>
  <c r="AA49" i="40"/>
  <c r="Y124" i="40"/>
  <c r="W124" i="40"/>
  <c r="AS124" i="40"/>
  <c r="AF124" i="40" s="1"/>
  <c r="AA93" i="40"/>
  <c r="AB93" i="40"/>
  <c r="R93" i="40"/>
  <c r="Z93" i="40"/>
  <c r="AZ93" i="40" s="1"/>
  <c r="W93" i="40"/>
  <c r="S93" i="40"/>
  <c r="P93" i="40"/>
  <c r="U93" i="40"/>
  <c r="Q93" i="40"/>
  <c r="BA93" i="40" s="1"/>
  <c r="Y93" i="40"/>
  <c r="AS93" i="40"/>
  <c r="AF93" i="40" s="1"/>
  <c r="V93" i="40"/>
  <c r="AY93" i="40" s="1"/>
  <c r="BB93" i="40" s="1"/>
  <c r="P22" i="40"/>
  <c r="Y22" i="40"/>
  <c r="AU22" i="40"/>
  <c r="R22" i="40"/>
  <c r="AA22" i="40"/>
  <c r="AE22" i="40" a="1"/>
  <c r="AE22" i="40" s="1"/>
  <c r="S22" i="40"/>
  <c r="V22" i="40"/>
  <c r="AY22" i="40" s="1"/>
  <c r="Z22" i="40"/>
  <c r="AZ22" i="40" s="1"/>
  <c r="Q22" i="40"/>
  <c r="BA22" i="40" s="1"/>
  <c r="BB22" i="40" s="1"/>
  <c r="W22" i="40"/>
  <c r="AB22" i="40"/>
  <c r="U22" i="40"/>
  <c r="BB75" i="40"/>
  <c r="R129" i="40"/>
  <c r="S129" i="40"/>
  <c r="Q129" i="40"/>
  <c r="BA129" i="40" s="1"/>
  <c r="Z129" i="40"/>
  <c r="AZ129" i="40" s="1"/>
  <c r="V129" i="40"/>
  <c r="AY129" i="40" s="1"/>
  <c r="Y129" i="40"/>
  <c r="W129" i="40"/>
  <c r="AB129" i="40"/>
  <c r="P129" i="40"/>
  <c r="U129" i="40"/>
  <c r="AA129" i="40"/>
  <c r="AS129" i="40"/>
  <c r="AF129" i="40" s="1"/>
  <c r="Q119" i="40"/>
  <c r="BA119" i="40" s="1"/>
  <c r="BB119" i="40" s="1"/>
  <c r="Q74" i="40"/>
  <c r="BA74" i="40" s="1"/>
  <c r="R74" i="40"/>
  <c r="AB74" i="40"/>
  <c r="P74" i="40"/>
  <c r="W74" i="40"/>
  <c r="S74" i="40"/>
  <c r="AS74" i="40"/>
  <c r="AF74" i="40" s="1"/>
  <c r="AS127" i="40"/>
  <c r="AF127" i="40" s="1"/>
  <c r="V127" i="40"/>
  <c r="AY127" i="40" s="1"/>
  <c r="BB127" i="40" s="1"/>
  <c r="AA127" i="40"/>
  <c r="BB61" i="40"/>
  <c r="R6" i="40"/>
  <c r="P46" i="40"/>
  <c r="Z46" i="40"/>
  <c r="AZ46" i="40" s="1"/>
  <c r="AB46" i="40"/>
  <c r="Y46" i="40"/>
  <c r="R46" i="40"/>
  <c r="Q46" i="40"/>
  <c r="BA46" i="40" s="1"/>
  <c r="S46" i="40"/>
  <c r="W46" i="40"/>
  <c r="V46" i="40"/>
  <c r="AY46" i="40" s="1"/>
  <c r="U46" i="40"/>
  <c r="AA46" i="40"/>
  <c r="AU46" i="40"/>
  <c r="Q57" i="40"/>
  <c r="BA57" i="40" s="1"/>
  <c r="BB57" i="40" s="1"/>
  <c r="P57" i="40"/>
  <c r="U57" i="40"/>
  <c r="W57" i="40"/>
  <c r="AE57" i="40" a="1"/>
  <c r="AE57" i="40" s="1"/>
  <c r="Y57" i="40"/>
  <c r="V57" i="40"/>
  <c r="AY57" i="40" s="1"/>
  <c r="S57" i="40"/>
  <c r="AB57" i="40"/>
  <c r="R57" i="40"/>
  <c r="Q109" i="40"/>
  <c r="BA109" i="40" s="1"/>
  <c r="Y109" i="40"/>
  <c r="AS109" i="40"/>
  <c r="AF109" i="40" s="1"/>
  <c r="AA54" i="40"/>
  <c r="R54" i="40"/>
  <c r="AE54" i="40" a="1"/>
  <c r="AE54" i="40" s="1"/>
  <c r="S54" i="40"/>
  <c r="P54" i="40"/>
  <c r="V54" i="40"/>
  <c r="AY54" i="40" s="1"/>
  <c r="Q54" i="40"/>
  <c r="BA54" i="40" s="1"/>
  <c r="BB54" i="40" s="1"/>
  <c r="AB54" i="40"/>
  <c r="P23" i="40"/>
  <c r="AE23" i="40" a="1"/>
  <c r="AE23" i="40" s="1"/>
  <c r="Z65" i="40"/>
  <c r="AZ65" i="40" s="1"/>
  <c r="Y65" i="40"/>
  <c r="W65" i="40"/>
  <c r="U65" i="40"/>
  <c r="V65" i="40"/>
  <c r="AY65" i="40" s="1"/>
  <c r="BB65" i="40" s="1"/>
  <c r="Q65" i="40"/>
  <c r="BA65" i="40" s="1"/>
  <c r="R65" i="40"/>
  <c r="AA65" i="40"/>
  <c r="P65" i="40"/>
  <c r="AB65" i="40"/>
  <c r="S65" i="40"/>
  <c r="AB38" i="40"/>
  <c r="R70" i="40"/>
  <c r="AB70" i="40"/>
  <c r="AA70" i="40"/>
  <c r="P70" i="40"/>
  <c r="Q70" i="40"/>
  <c r="BA70" i="40" s="1"/>
  <c r="BB70" i="40" s="1"/>
  <c r="Y70" i="40"/>
  <c r="Z70" i="40"/>
  <c r="AZ70" i="40" s="1"/>
  <c r="W70" i="40"/>
  <c r="V70" i="40"/>
  <c r="AY70" i="40" s="1"/>
  <c r="U70" i="40"/>
  <c r="S70" i="40"/>
  <c r="AE70" i="40" a="1"/>
  <c r="AE70" i="40" s="1"/>
  <c r="AD70" i="40" s="1"/>
  <c r="AC70" i="40" s="1"/>
  <c r="AB92" i="40"/>
  <c r="R92" i="40"/>
  <c r="AA92" i="40"/>
  <c r="U92" i="40"/>
  <c r="W92" i="40"/>
  <c r="Q92" i="40"/>
  <c r="BA92" i="40" s="1"/>
  <c r="Z92" i="40"/>
  <c r="AZ92" i="40" s="1"/>
  <c r="V92" i="40"/>
  <c r="AY92" i="40" s="1"/>
  <c r="BB92" i="40" s="1"/>
  <c r="S92" i="40"/>
  <c r="AS92" i="40"/>
  <c r="AF92" i="40" s="1"/>
  <c r="Y92" i="40"/>
  <c r="P92" i="40"/>
  <c r="R14" i="40"/>
  <c r="AU14" i="40"/>
  <c r="S14" i="40"/>
  <c r="Q14" i="40"/>
  <c r="BA14" i="40" s="1"/>
  <c r="P14" i="40"/>
  <c r="Y14" i="40"/>
  <c r="V78" i="40"/>
  <c r="AY78" i="40" s="1"/>
  <c r="S78" i="40"/>
  <c r="R78" i="40"/>
  <c r="AB78" i="40"/>
  <c r="P78" i="40"/>
  <c r="Q78" i="40"/>
  <c r="BA78" i="40" s="1"/>
  <c r="U78" i="40"/>
  <c r="W78" i="40"/>
  <c r="Z78" i="40"/>
  <c r="AZ78" i="40" s="1"/>
  <c r="Y78" i="40"/>
  <c r="AS78" i="40"/>
  <c r="AF78" i="40" s="1"/>
  <c r="AB39" i="40"/>
  <c r="P39" i="40"/>
  <c r="V39" i="40"/>
  <c r="AY39" i="40" s="1"/>
  <c r="S39" i="40"/>
  <c r="R39" i="40"/>
  <c r="AU39" i="40"/>
  <c r="Y39" i="40"/>
  <c r="Z39" i="40"/>
  <c r="AZ39" i="40" s="1"/>
  <c r="AE39" i="40" a="1"/>
  <c r="AE39" i="40" s="1"/>
  <c r="U39" i="40"/>
  <c r="AA39" i="40"/>
  <c r="W39" i="40"/>
  <c r="Q39" i="40"/>
  <c r="BA39" i="40" s="1"/>
  <c r="BB39" i="40" s="1"/>
  <c r="AI7" i="40" a="1"/>
  <c r="AI7" i="40" s="1"/>
  <c r="AJ7" i="40" s="1"/>
  <c r="AK7" i="40" s="1"/>
  <c r="V38" i="40"/>
  <c r="AY38" i="40" s="1"/>
  <c r="BB62" i="40"/>
  <c r="BB38" i="40"/>
  <c r="Y71" i="40"/>
  <c r="R71" i="40"/>
  <c r="V71" i="40"/>
  <c r="AY71" i="40" s="1"/>
  <c r="Q71" i="40"/>
  <c r="BA71" i="40" s="1"/>
  <c r="BB71" i="40" s="1"/>
  <c r="W71" i="40"/>
  <c r="Z71" i="40"/>
  <c r="AZ71" i="40" s="1"/>
  <c r="AE71" i="40" a="1"/>
  <c r="AE71" i="40" s="1"/>
  <c r="AD71" i="40" s="1"/>
  <c r="AC71" i="40" s="1"/>
  <c r="S71" i="40"/>
  <c r="AB71" i="40"/>
  <c r="AA71" i="40"/>
  <c r="AB88" i="40"/>
  <c r="AA88" i="40"/>
  <c r="AE88" i="40" a="1"/>
  <c r="AE88" i="40" s="1"/>
  <c r="AD88" i="40" s="1"/>
  <c r="AC88" i="40" s="1"/>
  <c r="U38" i="40"/>
  <c r="BB116" i="40"/>
  <c r="BB6" i="40"/>
  <c r="R30" i="40"/>
  <c r="S30" i="40"/>
  <c r="AB30" i="40"/>
  <c r="Q30" i="40"/>
  <c r="BA30" i="40" s="1"/>
  <c r="AU30" i="40"/>
  <c r="W30" i="40"/>
  <c r="P30" i="40"/>
  <c r="AA30" i="40"/>
  <c r="U30" i="40"/>
  <c r="Z30" i="40"/>
  <c r="AZ30" i="40" s="1"/>
  <c r="Y30" i="40"/>
  <c r="V30" i="40"/>
  <c r="AY30" i="40" s="1"/>
  <c r="AB116" i="40"/>
  <c r="Y116" i="40"/>
  <c r="W116" i="40"/>
  <c r="AE116" i="40" a="1"/>
  <c r="AE116" i="40" s="1"/>
  <c r="AD116" i="40" s="1"/>
  <c r="AC116" i="40" s="1"/>
  <c r="S116" i="40"/>
  <c r="AB85" i="40"/>
  <c r="Z85" i="40"/>
  <c r="AZ85" i="40" s="1"/>
  <c r="S85" i="40"/>
  <c r="U85" i="40"/>
  <c r="Q85" i="40"/>
  <c r="BA85" i="40" s="1"/>
  <c r="BB85" i="40" s="1"/>
  <c r="R85" i="40"/>
  <c r="AE85" i="40" a="1"/>
  <c r="AE85" i="40" s="1"/>
  <c r="AD85" i="40" s="1"/>
  <c r="AC85" i="40" s="1"/>
  <c r="R47" i="40"/>
  <c r="Q47" i="40"/>
  <c r="BA47" i="40" s="1"/>
  <c r="W47" i="40"/>
  <c r="P47" i="40"/>
  <c r="AA47" i="40"/>
  <c r="Z47" i="40"/>
  <c r="AZ47" i="40" s="1"/>
  <c r="S47" i="40"/>
  <c r="AU47" i="40"/>
  <c r="AB47" i="40"/>
  <c r="U47" i="40"/>
  <c r="Y47" i="40"/>
  <c r="V47" i="40"/>
  <c r="AY47" i="40" s="1"/>
  <c r="BB47" i="40" s="1"/>
  <c r="P7" i="39"/>
  <c r="Z127" i="39"/>
  <c r="AZ127" i="39" s="1"/>
  <c r="U68" i="39"/>
  <c r="Q28" i="39"/>
  <c r="BA28" i="39" s="1"/>
  <c r="BB28" i="39" s="1"/>
  <c r="P28" i="39"/>
  <c r="AB28" i="39"/>
  <c r="R28" i="39"/>
  <c r="AA28" i="39"/>
  <c r="Z28" i="39"/>
  <c r="AZ28" i="39" s="1"/>
  <c r="U28" i="39"/>
  <c r="Y28" i="39"/>
  <c r="W28" i="39"/>
  <c r="AE28" i="39" a="1"/>
  <c r="AE28" i="39" s="1"/>
  <c r="AU28" i="39"/>
  <c r="S28" i="39"/>
  <c r="V28" i="39"/>
  <c r="AY28" i="39" s="1"/>
  <c r="R84" i="39"/>
  <c r="Q84" i="39"/>
  <c r="BA84" i="39" s="1"/>
  <c r="Z84" i="39"/>
  <c r="AZ84" i="39" s="1"/>
  <c r="P84" i="39"/>
  <c r="AB84" i="39"/>
  <c r="U84" i="39"/>
  <c r="W84" i="39"/>
  <c r="Y84" i="39"/>
  <c r="V84" i="39"/>
  <c r="AY84" i="39" s="1"/>
  <c r="BB84" i="39" s="1"/>
  <c r="AS84" i="39"/>
  <c r="AF84" i="39" s="1"/>
  <c r="S84" i="39"/>
  <c r="AA84" i="39"/>
  <c r="BB2" i="39"/>
  <c r="AS96" i="39"/>
  <c r="AF96" i="39" s="1"/>
  <c r="Y7" i="39"/>
  <c r="R127" i="39"/>
  <c r="V68" i="39"/>
  <c r="AY68" i="39" s="1"/>
  <c r="W12" i="39"/>
  <c r="AE12" i="39" a="1"/>
  <c r="AE12" i="39" s="1"/>
  <c r="AB12" i="39"/>
  <c r="U12" i="39"/>
  <c r="AA12" i="39"/>
  <c r="Y12" i="39"/>
  <c r="AU12" i="39"/>
  <c r="Z12" i="39"/>
  <c r="AZ12" i="39" s="1"/>
  <c r="R92" i="39"/>
  <c r="AB92" i="39"/>
  <c r="S92" i="39"/>
  <c r="Q92" i="39"/>
  <c r="BA92" i="39" s="1"/>
  <c r="BB92" i="39" s="1"/>
  <c r="P92" i="39"/>
  <c r="U92" i="39"/>
  <c r="W92" i="39"/>
  <c r="V92" i="39"/>
  <c r="AY92" i="39" s="1"/>
  <c r="AE92" i="39" a="1"/>
  <c r="AE92" i="39" s="1"/>
  <c r="AD92" i="39" s="1"/>
  <c r="AC92" i="39" s="1"/>
  <c r="Y92" i="39"/>
  <c r="Z92" i="39"/>
  <c r="AZ92" i="39" s="1"/>
  <c r="AA92" i="39"/>
  <c r="U7" i="39"/>
  <c r="AB127" i="39"/>
  <c r="P68" i="39"/>
  <c r="R105" i="39"/>
  <c r="Q105" i="39"/>
  <c r="BA105" i="39" s="1"/>
  <c r="P105" i="39"/>
  <c r="S105" i="39"/>
  <c r="Z105" i="39"/>
  <c r="AZ105" i="39" s="1"/>
  <c r="AS105" i="39"/>
  <c r="AF105" i="39" s="1"/>
  <c r="AB105" i="39"/>
  <c r="P91" i="39"/>
  <c r="V91" i="39"/>
  <c r="AY91" i="39" s="1"/>
  <c r="AA91" i="39"/>
  <c r="U71" i="39"/>
  <c r="Y71" i="39"/>
  <c r="Z71" i="39"/>
  <c r="AZ71" i="39" s="1"/>
  <c r="W71" i="39"/>
  <c r="AB71" i="39"/>
  <c r="R71" i="39"/>
  <c r="V71" i="39"/>
  <c r="AY71" i="39" s="1"/>
  <c r="BB71" i="39" s="1"/>
  <c r="AS71" i="39"/>
  <c r="AF71" i="39" s="1"/>
  <c r="P71" i="39"/>
  <c r="AA71" i="39"/>
  <c r="Q71" i="39"/>
  <c r="BA71" i="39" s="1"/>
  <c r="S71" i="39"/>
  <c r="AA85" i="39"/>
  <c r="Z85" i="39"/>
  <c r="AZ85" i="39" s="1"/>
  <c r="P85" i="39"/>
  <c r="Y85" i="39"/>
  <c r="Q85" i="39"/>
  <c r="BA85" i="39" s="1"/>
  <c r="W85" i="39"/>
  <c r="U85" i="39"/>
  <c r="V85" i="39"/>
  <c r="AY85" i="39" s="1"/>
  <c r="BB85" i="39" s="1"/>
  <c r="AS85" i="39"/>
  <c r="AF85" i="39" s="1"/>
  <c r="R85" i="39"/>
  <c r="S85" i="39"/>
  <c r="AB85" i="39"/>
  <c r="AS80" i="39"/>
  <c r="AF80" i="39" s="1"/>
  <c r="AE68" i="39" a="1"/>
  <c r="AE68" i="39" s="1"/>
  <c r="AD68" i="39" s="1"/>
  <c r="AC68" i="39" s="1"/>
  <c r="AE85" i="39" a="1"/>
  <c r="AE85" i="39" s="1"/>
  <c r="AD85" i="39" s="1"/>
  <c r="AC85" i="39" s="1"/>
  <c r="AB7" i="39"/>
  <c r="P127" i="39"/>
  <c r="Q68" i="39"/>
  <c r="BA68" i="39" s="1"/>
  <c r="BB122" i="39"/>
  <c r="W61" i="39"/>
  <c r="AB61" i="39"/>
  <c r="Y61" i="39"/>
  <c r="AA61" i="39"/>
  <c r="V61" i="39"/>
  <c r="AY61" i="39" s="1"/>
  <c r="R61" i="39"/>
  <c r="AU61" i="39"/>
  <c r="AV68" i="39" s="1"/>
  <c r="P61" i="39"/>
  <c r="S61" i="39"/>
  <c r="Z61" i="39"/>
  <c r="AZ61" i="39" s="1"/>
  <c r="Q61" i="39"/>
  <c r="BA61" i="39" s="1"/>
  <c r="BB61" i="39" s="1"/>
  <c r="AE61" i="39" a="1"/>
  <c r="AE61" i="39" s="1"/>
  <c r="U61" i="39"/>
  <c r="Y20" i="39"/>
  <c r="Z20" i="39"/>
  <c r="AZ20" i="39" s="1"/>
  <c r="P20" i="39"/>
  <c r="R20" i="39"/>
  <c r="S20" i="39"/>
  <c r="U20" i="39"/>
  <c r="AB20" i="39"/>
  <c r="AU20" i="39"/>
  <c r="AV45" i="39" s="1"/>
  <c r="Q20" i="39"/>
  <c r="BA20" i="39" s="1"/>
  <c r="AA20" i="39"/>
  <c r="W20" i="39"/>
  <c r="V20" i="39"/>
  <c r="AY20" i="39" s="1"/>
  <c r="AU4" i="39"/>
  <c r="R4" i="39"/>
  <c r="S4" i="39"/>
  <c r="AB4" i="39"/>
  <c r="P4" i="39"/>
  <c r="Q4" i="39"/>
  <c r="BA4" i="39" s="1"/>
  <c r="R6" i="39"/>
  <c r="AA6" i="39"/>
  <c r="V7" i="39"/>
  <c r="AY7" i="39" s="1"/>
  <c r="BB105" i="39"/>
  <c r="BB8" i="39"/>
  <c r="S127" i="39"/>
  <c r="BB55" i="39"/>
  <c r="Y44" i="39"/>
  <c r="AA44" i="39"/>
  <c r="U44" i="39"/>
  <c r="AU44" i="39"/>
  <c r="Z44" i="39"/>
  <c r="AZ44" i="39" s="1"/>
  <c r="P44" i="39"/>
  <c r="V44" i="39"/>
  <c r="AY44" i="39" s="1"/>
  <c r="W44" i="39"/>
  <c r="AE44" i="39" a="1"/>
  <c r="AE44" i="39" s="1"/>
  <c r="Q44" i="39"/>
  <c r="BA44" i="39" s="1"/>
  <c r="BB44" i="39" s="1"/>
  <c r="S44" i="39"/>
  <c r="R44" i="39"/>
  <c r="AB44" i="39"/>
  <c r="AB123" i="39"/>
  <c r="AA123" i="39"/>
  <c r="Z123" i="39"/>
  <c r="AZ123" i="39" s="1"/>
  <c r="W123" i="39"/>
  <c r="Y123" i="39"/>
  <c r="V123" i="39"/>
  <c r="AY123" i="39" s="1"/>
  <c r="U123" i="39"/>
  <c r="R123" i="39"/>
  <c r="P123" i="39"/>
  <c r="Q123" i="39"/>
  <c r="BA123" i="39" s="1"/>
  <c r="BB123" i="39" s="1"/>
  <c r="S123" i="39"/>
  <c r="AE123" i="39" a="1"/>
  <c r="AE123" i="39" s="1"/>
  <c r="AD123" i="39" s="1"/>
  <c r="AC123" i="39" s="1"/>
  <c r="W7" i="39"/>
  <c r="U127" i="39"/>
  <c r="U51" i="39"/>
  <c r="Q51" i="39"/>
  <c r="BA51" i="39" s="1"/>
  <c r="P51" i="39"/>
  <c r="Z51" i="39"/>
  <c r="AZ51" i="39" s="1"/>
  <c r="W51" i="39"/>
  <c r="V51" i="39"/>
  <c r="AY51" i="39" s="1"/>
  <c r="AE7" i="39" a="1"/>
  <c r="AE7" i="39" s="1"/>
  <c r="AD7" i="39" s="1"/>
  <c r="AC7" i="39" s="1"/>
  <c r="AS127" i="39"/>
  <c r="AF127" i="39" s="1"/>
  <c r="AE127" i="39" a="1"/>
  <c r="AE127" i="39" s="1"/>
  <c r="V127" i="39"/>
  <c r="AY127" i="39" s="1"/>
  <c r="Q127" i="39"/>
  <c r="BA127" i="39" s="1"/>
  <c r="BB127" i="39" s="1"/>
  <c r="BB21" i="39"/>
  <c r="V114" i="39"/>
  <c r="AY114" i="39" s="1"/>
  <c r="AA114" i="39"/>
  <c r="S114" i="39"/>
  <c r="W114" i="39"/>
  <c r="R114" i="39"/>
  <c r="Z114" i="39"/>
  <c r="AZ114" i="39" s="1"/>
  <c r="P114" i="39"/>
  <c r="Y114" i="39"/>
  <c r="AS114" i="39"/>
  <c r="AF114" i="39" s="1"/>
  <c r="Q114" i="39"/>
  <c r="BA114" i="39" s="1"/>
  <c r="U114" i="39"/>
  <c r="AB114" i="39"/>
  <c r="AA122" i="39"/>
  <c r="AE122" i="39" a="1"/>
  <c r="AE122" i="39" s="1"/>
  <c r="AD122" i="39" s="1"/>
  <c r="AC122" i="39" s="1"/>
  <c r="AB122" i="39"/>
  <c r="P122" i="39"/>
  <c r="Y122" i="39"/>
  <c r="W122" i="39"/>
  <c r="S122" i="39"/>
  <c r="U122" i="39"/>
  <c r="V82" i="39"/>
  <c r="AY82" i="39" s="1"/>
  <c r="R82" i="39"/>
  <c r="P82" i="39"/>
  <c r="Z82" i="39"/>
  <c r="AZ82" i="39" s="1"/>
  <c r="U82" i="39"/>
  <c r="AS82" i="39"/>
  <c r="AF82" i="39" s="1"/>
  <c r="W82" i="39"/>
  <c r="AB82" i="39"/>
  <c r="S82" i="39"/>
  <c r="Y82" i="39"/>
  <c r="AA82" i="39"/>
  <c r="Q82" i="39"/>
  <c r="BA82" i="39" s="1"/>
  <c r="U23" i="39"/>
  <c r="S23" i="39"/>
  <c r="W23" i="39"/>
  <c r="AB23" i="39"/>
  <c r="AA23" i="39"/>
  <c r="Y23" i="39"/>
  <c r="Z23" i="39"/>
  <c r="AZ23" i="39" s="1"/>
  <c r="P23" i="39"/>
  <c r="Q23" i="39"/>
  <c r="BA23" i="39" s="1"/>
  <c r="V23" i="39"/>
  <c r="AY23" i="39" s="1"/>
  <c r="R23" i="39"/>
  <c r="AU23" i="39"/>
  <c r="AV51" i="39" s="1"/>
  <c r="Z80" i="38"/>
  <c r="AZ80" i="38" s="1"/>
  <c r="AS80" i="38"/>
  <c r="AF80" i="38" s="1"/>
  <c r="R80" i="38"/>
  <c r="U80" i="38"/>
  <c r="AB80" i="38"/>
  <c r="AA80" i="38"/>
  <c r="W80" i="38"/>
  <c r="P80" i="38"/>
  <c r="Y80" i="38"/>
  <c r="V80" i="38"/>
  <c r="AY80" i="38" s="1"/>
  <c r="BB80" i="38" s="1"/>
  <c r="Q80" i="38"/>
  <c r="BA80" i="38" s="1"/>
  <c r="S80" i="38"/>
  <c r="U93" i="38"/>
  <c r="U129" i="38"/>
  <c r="Z57" i="38"/>
  <c r="AZ57" i="38" s="1"/>
  <c r="Q57" i="38"/>
  <c r="BA57" i="38" s="1"/>
  <c r="BB57" i="38" s="1"/>
  <c r="AA57" i="38"/>
  <c r="S57" i="38"/>
  <c r="R57" i="38"/>
  <c r="U57" i="38"/>
  <c r="P69" i="38"/>
  <c r="V69" i="38"/>
  <c r="AY69" i="38" s="1"/>
  <c r="U69" i="38"/>
  <c r="W69" i="38"/>
  <c r="S69" i="38"/>
  <c r="Y69" i="38"/>
  <c r="R69" i="38"/>
  <c r="AB69" i="38"/>
  <c r="AE69" i="38" a="1"/>
  <c r="AE69" i="38" s="1"/>
  <c r="AD69" i="38" s="1"/>
  <c r="AC69" i="38" s="1"/>
  <c r="AA69" i="38"/>
  <c r="Z69" i="38"/>
  <c r="AZ69" i="38" s="1"/>
  <c r="Q69" i="38"/>
  <c r="BA69" i="38" s="1"/>
  <c r="BB69" i="38" s="1"/>
  <c r="AB9" i="38"/>
  <c r="R9" i="38"/>
  <c r="U9" i="38"/>
  <c r="W9" i="38"/>
  <c r="Q9" i="38"/>
  <c r="BA9" i="38" s="1"/>
  <c r="BB9" i="38" s="1"/>
  <c r="AS120" i="38"/>
  <c r="AF120" i="38" s="1"/>
  <c r="Z93" i="38"/>
  <c r="AZ93" i="38" s="1"/>
  <c r="W129" i="38"/>
  <c r="BB111" i="38"/>
  <c r="AB21" i="38"/>
  <c r="P21" i="38"/>
  <c r="R21" i="38"/>
  <c r="Z21" i="38"/>
  <c r="AZ21" i="38" s="1"/>
  <c r="Q21" i="38"/>
  <c r="BA21" i="38" s="1"/>
  <c r="BB21" i="38" s="1"/>
  <c r="W21" i="38"/>
  <c r="V21" i="38"/>
  <c r="AY21" i="38" s="1"/>
  <c r="S21" i="38"/>
  <c r="Y21" i="38"/>
  <c r="AE21" i="38" a="1"/>
  <c r="AE21" i="38" s="1"/>
  <c r="AA21" i="38"/>
  <c r="AU21" i="38"/>
  <c r="U21" i="38"/>
  <c r="Y117" i="38"/>
  <c r="S117" i="38"/>
  <c r="Q117" i="38"/>
  <c r="BA117" i="38" s="1"/>
  <c r="BB117" i="38" s="1"/>
  <c r="AE117" i="38" a="1"/>
  <c r="AE117" i="38" s="1"/>
  <c r="AD117" i="38" s="1"/>
  <c r="AC117" i="38" s="1"/>
  <c r="U117" i="38"/>
  <c r="AA117" i="38"/>
  <c r="P25" i="38"/>
  <c r="V25" i="38"/>
  <c r="AY25" i="38" s="1"/>
  <c r="AU25" i="38"/>
  <c r="Z25" i="38"/>
  <c r="AZ25" i="38" s="1"/>
  <c r="W25" i="38"/>
  <c r="R25" i="38"/>
  <c r="S25" i="38"/>
  <c r="AE25" i="38" a="1"/>
  <c r="AE25" i="38" s="1"/>
  <c r="U25" i="38"/>
  <c r="Y25" i="38"/>
  <c r="AA25" i="38"/>
  <c r="Q25" i="38"/>
  <c r="BA25" i="38" s="1"/>
  <c r="BB25" i="38" s="1"/>
  <c r="AB25" i="38"/>
  <c r="AB129" i="38"/>
  <c r="Z129" i="38"/>
  <c r="AZ129" i="38" s="1"/>
  <c r="Y53" i="38"/>
  <c r="P53" i="38"/>
  <c r="Z53" i="38"/>
  <c r="AZ53" i="38" s="1"/>
  <c r="R53" i="38"/>
  <c r="S53" i="38"/>
  <c r="V53" i="38"/>
  <c r="AY53" i="38" s="1"/>
  <c r="AA53" i="38"/>
  <c r="W53" i="38"/>
  <c r="Q53" i="38"/>
  <c r="BA53" i="38" s="1"/>
  <c r="BB53" i="38" s="1"/>
  <c r="AE53" i="38" a="1"/>
  <c r="AE53" i="38" s="1"/>
  <c r="U53" i="38"/>
  <c r="AB53" i="38"/>
  <c r="AU53" i="38"/>
  <c r="AB88" i="38"/>
  <c r="AE88" i="38" a="1"/>
  <c r="AE88" i="38" s="1"/>
  <c r="AD88" i="38" s="1"/>
  <c r="AC88" i="38" s="1"/>
  <c r="AU8" i="38"/>
  <c r="Q8" i="38"/>
  <c r="BA8" i="38" s="1"/>
  <c r="BB8" i="38" s="1"/>
  <c r="P8" i="38"/>
  <c r="U8" i="38"/>
  <c r="V8" i="38"/>
  <c r="AY8" i="38" s="1"/>
  <c r="Z8" i="38"/>
  <c r="AZ8" i="38" s="1"/>
  <c r="AB8" i="38"/>
  <c r="S8" i="38"/>
  <c r="R8" i="38"/>
  <c r="Y8" i="38"/>
  <c r="W8" i="38"/>
  <c r="AA8" i="38"/>
  <c r="AE8" i="38" a="1"/>
  <c r="AE8" i="38" s="1"/>
  <c r="V89" i="38"/>
  <c r="AY89" i="38" s="1"/>
  <c r="AB89" i="38"/>
  <c r="W89" i="38"/>
  <c r="AA89" i="38"/>
  <c r="R89" i="38"/>
  <c r="U89" i="38"/>
  <c r="P89" i="38"/>
  <c r="AS89" i="38"/>
  <c r="AF89" i="38" s="1"/>
  <c r="Q129" i="38"/>
  <c r="BA129" i="38" s="1"/>
  <c r="Y129" i="38"/>
  <c r="S89" i="38"/>
  <c r="AU9" i="38"/>
  <c r="Z125" i="38"/>
  <c r="AZ125" i="38" s="1"/>
  <c r="AB125" i="38"/>
  <c r="Q125" i="38"/>
  <c r="BA125" i="38" s="1"/>
  <c r="W125" i="38"/>
  <c r="U125" i="38"/>
  <c r="AS125" i="38"/>
  <c r="AF125" i="38" s="1"/>
  <c r="V125" i="38"/>
  <c r="AY125" i="38" s="1"/>
  <c r="BB125" i="38" s="1"/>
  <c r="AA125" i="38"/>
  <c r="P125" i="38"/>
  <c r="R125" i="38"/>
  <c r="S125" i="38"/>
  <c r="Y125" i="38"/>
  <c r="AB48" i="38"/>
  <c r="P48" i="38"/>
  <c r="W48" i="38"/>
  <c r="Y48" i="38"/>
  <c r="Z48" i="38"/>
  <c r="AZ48" i="38" s="1"/>
  <c r="V48" i="38"/>
  <c r="AY48" i="38" s="1"/>
  <c r="S48" i="38"/>
  <c r="R48" i="38"/>
  <c r="AA48" i="38"/>
  <c r="AU48" i="38"/>
  <c r="U48" i="38"/>
  <c r="Q48" i="38"/>
  <c r="BA48" i="38" s="1"/>
  <c r="Y121" i="38"/>
  <c r="AB121" i="38"/>
  <c r="AA121" i="38"/>
  <c r="W121" i="38"/>
  <c r="AE121" i="38" a="1"/>
  <c r="AE121" i="38" s="1"/>
  <c r="S121" i="38"/>
  <c r="Z121" i="38"/>
  <c r="AZ121" i="38" s="1"/>
  <c r="Q121" i="38"/>
  <c r="BA121" i="38" s="1"/>
  <c r="BB121" i="38" s="1"/>
  <c r="U121" i="38"/>
  <c r="V121" i="38"/>
  <c r="AY121" i="38" s="1"/>
  <c r="P121" i="38"/>
  <c r="R121" i="38"/>
  <c r="S65" i="38"/>
  <c r="P65" i="38"/>
  <c r="W65" i="38"/>
  <c r="V65" i="38"/>
  <c r="AY65" i="38" s="1"/>
  <c r="Q65" i="38"/>
  <c r="BA65" i="38" s="1"/>
  <c r="Z65" i="38"/>
  <c r="AZ65" i="38" s="1"/>
  <c r="R65" i="38"/>
  <c r="U65" i="38"/>
  <c r="AB65" i="38"/>
  <c r="Y65" i="38"/>
  <c r="AA65" i="38"/>
  <c r="BB62" i="38"/>
  <c r="V129" i="38"/>
  <c r="AY129" i="38" s="1"/>
  <c r="AS129" i="38"/>
  <c r="AF129" i="38" s="1"/>
  <c r="Q89" i="38"/>
  <c r="BA89" i="38" s="1"/>
  <c r="BB89" i="38" s="1"/>
  <c r="P9" i="38"/>
  <c r="Y9" i="38"/>
  <c r="AA61" i="38"/>
  <c r="V61" i="38"/>
  <c r="AY61" i="38" s="1"/>
  <c r="Q61" i="38"/>
  <c r="BA61" i="38" s="1"/>
  <c r="P61" i="38"/>
  <c r="Z61" i="38"/>
  <c r="AZ61" i="38" s="1"/>
  <c r="Y61" i="38"/>
  <c r="S61" i="38"/>
  <c r="R61" i="38"/>
  <c r="AU61" i="38"/>
  <c r="AB61" i="38"/>
  <c r="W61" i="38"/>
  <c r="U61" i="38"/>
  <c r="Q97" i="38"/>
  <c r="BA97" i="38" s="1"/>
  <c r="U97" i="38"/>
  <c r="AB97" i="38"/>
  <c r="AB24" i="38"/>
  <c r="AU24" i="38"/>
  <c r="R24" i="38"/>
  <c r="W24" i="38"/>
  <c r="Z24" i="38"/>
  <c r="AZ24" i="38" s="1"/>
  <c r="Y24" i="38"/>
  <c r="P24" i="38"/>
  <c r="S24" i="38"/>
  <c r="U24" i="38"/>
  <c r="V24" i="38"/>
  <c r="AY24" i="38" s="1"/>
  <c r="AE24" i="38" a="1"/>
  <c r="AE24" i="38" s="1"/>
  <c r="AA24" i="38"/>
  <c r="Q24" i="38"/>
  <c r="BA24" i="38" s="1"/>
  <c r="BB24" i="38" s="1"/>
  <c r="U41" i="38"/>
  <c r="AB41" i="38"/>
  <c r="V41" i="38"/>
  <c r="AY41" i="38" s="1"/>
  <c r="AA41" i="38"/>
  <c r="AU41" i="38"/>
  <c r="AV44" i="38" s="1"/>
  <c r="S41" i="38"/>
  <c r="P41" i="38"/>
  <c r="R41" i="38"/>
  <c r="Z41" i="38"/>
  <c r="AZ41" i="38" s="1"/>
  <c r="AE41" i="38" a="1"/>
  <c r="AE41" i="38" s="1"/>
  <c r="W41" i="38"/>
  <c r="Q41" i="38"/>
  <c r="BA41" i="38" s="1"/>
  <c r="BB41" i="38" s="1"/>
  <c r="Y41" i="38"/>
  <c r="AE93" i="38" a="1"/>
  <c r="AE93" i="38" s="1"/>
  <c r="AD93" i="38" s="1"/>
  <c r="AC93" i="38" s="1"/>
  <c r="BB10" i="38"/>
  <c r="S93" i="38"/>
  <c r="R129" i="38"/>
  <c r="P129" i="38"/>
  <c r="AE89" i="38" a="1"/>
  <c r="AE89" i="38" s="1"/>
  <c r="S9" i="38"/>
  <c r="AU56" i="38"/>
  <c r="R56" i="38"/>
  <c r="AB56" i="38"/>
  <c r="V56" i="38"/>
  <c r="AY56" i="38" s="1"/>
  <c r="Z56" i="38"/>
  <c r="AZ56" i="38" s="1"/>
  <c r="Y56" i="38"/>
  <c r="Q56" i="38"/>
  <c r="BA56" i="38" s="1"/>
  <c r="BB56" i="38" s="1"/>
  <c r="S56" i="38"/>
  <c r="AA56" i="38"/>
  <c r="P56" i="38"/>
  <c r="AE56" i="38" a="1"/>
  <c r="AE56" i="38" s="1"/>
  <c r="W56" i="38"/>
  <c r="U56" i="38"/>
  <c r="AE129" i="38" a="1"/>
  <c r="AE129" i="38" s="1"/>
  <c r="AD129" i="38" s="1"/>
  <c r="AC129" i="38" s="1"/>
  <c r="AE80" i="38" a="1"/>
  <c r="AE80" i="38" s="1"/>
  <c r="AD80" i="38" s="1"/>
  <c r="AC80" i="38" s="1"/>
  <c r="Z89" i="38"/>
  <c r="AZ89" i="38" s="1"/>
  <c r="AE9" i="38" a="1"/>
  <c r="AE9" i="38" s="1"/>
  <c r="P37" i="38"/>
  <c r="Q37" i="38"/>
  <c r="BA37" i="38" s="1"/>
  <c r="BB37" i="38" s="1"/>
  <c r="Z37" i="38"/>
  <c r="AZ37" i="38" s="1"/>
  <c r="V37" i="38"/>
  <c r="AY37" i="38" s="1"/>
  <c r="AA37" i="38"/>
  <c r="AE37" i="38" a="1"/>
  <c r="AE37" i="38" s="1"/>
  <c r="AU37" i="38"/>
  <c r="AB37" i="38"/>
  <c r="Y37" i="38"/>
  <c r="W37" i="38"/>
  <c r="U37" i="38"/>
  <c r="R37" i="38"/>
  <c r="S37" i="38"/>
  <c r="R17" i="38"/>
  <c r="Z17" i="38"/>
  <c r="AZ17" i="38" s="1"/>
  <c r="AA17" i="38"/>
  <c r="S17" i="38"/>
  <c r="V17" i="38"/>
  <c r="AY17" i="38" s="1"/>
  <c r="S32" i="38"/>
  <c r="W32" i="38"/>
  <c r="AU32" i="38"/>
  <c r="AA32" i="38"/>
  <c r="V32" i="38"/>
  <c r="AY32" i="38" s="1"/>
  <c r="AB32" i="38"/>
  <c r="Y32" i="38"/>
  <c r="Z32" i="38"/>
  <c r="AZ32" i="38" s="1"/>
  <c r="R32" i="38"/>
  <c r="U32" i="38"/>
  <c r="P32" i="38"/>
  <c r="Q32" i="38"/>
  <c r="BA32" i="38" s="1"/>
  <c r="Q104" i="38"/>
  <c r="BA104" i="38" s="1"/>
  <c r="BB104" i="38" s="1"/>
  <c r="Z104" i="38"/>
  <c r="AZ104" i="38" s="1"/>
  <c r="V104" i="38"/>
  <c r="AY104" i="38" s="1"/>
  <c r="R104" i="38"/>
  <c r="AE104" i="38" a="1"/>
  <c r="AE104" i="38" s="1"/>
  <c r="AD104" i="38" s="1"/>
  <c r="AC104" i="38" s="1"/>
  <c r="P104" i="38"/>
  <c r="S104" i="38"/>
  <c r="AB104" i="38"/>
  <c r="Y104" i="38"/>
  <c r="AA104" i="38"/>
  <c r="W104" i="38"/>
  <c r="U104" i="38"/>
  <c r="R81" i="38"/>
  <c r="P81" i="38"/>
  <c r="Q81" i="38"/>
  <c r="BA81" i="38" s="1"/>
  <c r="AS81" i="38"/>
  <c r="AF81" i="38" s="1"/>
  <c r="S81" i="38"/>
  <c r="AA63" i="37"/>
  <c r="V63" i="37"/>
  <c r="AY63" i="37" s="1"/>
  <c r="Q63" i="37"/>
  <c r="BA63" i="37" s="1"/>
  <c r="BB63" i="37" s="1"/>
  <c r="P63" i="37"/>
  <c r="AU63" i="37"/>
  <c r="U63" i="37"/>
  <c r="W63" i="37"/>
  <c r="Y63" i="37"/>
  <c r="Z63" i="37"/>
  <c r="AZ63" i="37" s="1"/>
  <c r="AE63" i="37" a="1"/>
  <c r="AE63" i="37" s="1"/>
  <c r="BB7" i="37"/>
  <c r="Q127" i="37"/>
  <c r="BA127" i="37" s="1"/>
  <c r="BB127" i="37" s="1"/>
  <c r="AA97" i="37"/>
  <c r="S97" i="37"/>
  <c r="AB41" i="37"/>
  <c r="P122" i="37"/>
  <c r="W122" i="37"/>
  <c r="S35" i="37"/>
  <c r="AU35" i="37"/>
  <c r="R35" i="37"/>
  <c r="P35" i="37"/>
  <c r="Q35" i="37"/>
  <c r="BA35" i="37" s="1"/>
  <c r="AB97" i="37"/>
  <c r="AD78" i="37"/>
  <c r="AC78" i="37" s="1"/>
  <c r="BB38" i="37"/>
  <c r="U127" i="37"/>
  <c r="V97" i="37"/>
  <c r="AY97" i="37" s="1"/>
  <c r="BB10" i="37"/>
  <c r="Z41" i="37"/>
  <c r="AZ41" i="37" s="1"/>
  <c r="BB41" i="37" s="1"/>
  <c r="U41" i="37"/>
  <c r="R122" i="37"/>
  <c r="Y122" i="37"/>
  <c r="V34" i="37"/>
  <c r="AY34" i="37" s="1"/>
  <c r="BB34" i="37" s="1"/>
  <c r="AA34" i="37"/>
  <c r="S34" i="37"/>
  <c r="AB34" i="37"/>
  <c r="Y34" i="37"/>
  <c r="AU34" i="37"/>
  <c r="AV12" i="37" s="1"/>
  <c r="R34" i="37"/>
  <c r="P34" i="37"/>
  <c r="Q34" i="37"/>
  <c r="BA34" i="37" s="1"/>
  <c r="Z34" i="37"/>
  <c r="AZ34" i="37" s="1"/>
  <c r="U34" i="37"/>
  <c r="W34" i="37"/>
  <c r="AS98" i="37"/>
  <c r="AF98" i="37" s="1"/>
  <c r="AB98" i="37"/>
  <c r="U98" i="37"/>
  <c r="W98" i="37"/>
  <c r="R98" i="37"/>
  <c r="Z98" i="37"/>
  <c r="AZ98" i="37" s="1"/>
  <c r="Y98" i="37"/>
  <c r="S98" i="37"/>
  <c r="Q98" i="37"/>
  <c r="BA98" i="37" s="1"/>
  <c r="V98" i="37"/>
  <c r="AY98" i="37" s="1"/>
  <c r="BB98" i="37" s="1"/>
  <c r="P98" i="37"/>
  <c r="AA98" i="37"/>
  <c r="P82" i="37"/>
  <c r="W82" i="37"/>
  <c r="S82" i="37"/>
  <c r="AS82" i="37"/>
  <c r="AF82" i="37" s="1"/>
  <c r="Y82" i="37"/>
  <c r="R82" i="37"/>
  <c r="AA82" i="37"/>
  <c r="Z82" i="37"/>
  <c r="AZ82" i="37" s="1"/>
  <c r="U82" i="37"/>
  <c r="V82" i="37"/>
  <c r="AY82" i="37" s="1"/>
  <c r="BB82" i="37" s="1"/>
  <c r="Q82" i="37"/>
  <c r="BA82" i="37" s="1"/>
  <c r="AB82" i="37"/>
  <c r="W127" i="37"/>
  <c r="V127" i="37"/>
  <c r="AY127" i="37" s="1"/>
  <c r="Z97" i="37"/>
  <c r="AZ97" i="37" s="1"/>
  <c r="AB122" i="37"/>
  <c r="P59" i="37"/>
  <c r="V59" i="37"/>
  <c r="AY59" i="37" s="1"/>
  <c r="S59" i="37"/>
  <c r="R59" i="37"/>
  <c r="AA59" i="37"/>
  <c r="Q59" i="37"/>
  <c r="BA59" i="37" s="1"/>
  <c r="BB59" i="37" s="1"/>
  <c r="U59" i="37"/>
  <c r="AU59" i="37"/>
  <c r="AE59" i="37" a="1"/>
  <c r="AE59" i="37" s="1"/>
  <c r="AB127" i="37"/>
  <c r="U97" i="37"/>
  <c r="S63" i="37"/>
  <c r="Z127" i="37"/>
  <c r="AZ127" i="37" s="1"/>
  <c r="P127" i="37"/>
  <c r="W97" i="37"/>
  <c r="AA41" i="37"/>
  <c r="S122" i="37"/>
  <c r="BB52" i="37"/>
  <c r="Z106" i="37"/>
  <c r="AZ106" i="37" s="1"/>
  <c r="R106" i="37"/>
  <c r="S106" i="37"/>
  <c r="Q106" i="37"/>
  <c r="BA106" i="37" s="1"/>
  <c r="BB106" i="37" s="1"/>
  <c r="P106" i="37"/>
  <c r="Y106" i="37"/>
  <c r="AB106" i="37"/>
  <c r="AA106" i="37"/>
  <c r="V106" i="37"/>
  <c r="AY106" i="37" s="1"/>
  <c r="U58" i="37"/>
  <c r="AE58" i="37" a="1"/>
  <c r="AE58" i="37" s="1"/>
  <c r="Y58" i="37"/>
  <c r="R58" i="37"/>
  <c r="Q58" i="37"/>
  <c r="BA58" i="37" s="1"/>
  <c r="BB58" i="37" s="1"/>
  <c r="P58" i="37"/>
  <c r="AE82" i="37" a="1"/>
  <c r="AE82" i="37" s="1"/>
  <c r="AD82" i="37" s="1"/>
  <c r="AC82" i="37" s="1"/>
  <c r="AD94" i="37"/>
  <c r="AC94" i="37" s="1"/>
  <c r="AS122" i="37"/>
  <c r="AF122" i="37" s="1"/>
  <c r="AD122" i="37" s="1"/>
  <c r="AC122" i="37" s="1"/>
  <c r="R63" i="37"/>
  <c r="Y127" i="37"/>
  <c r="S127" i="37"/>
  <c r="Q97" i="37"/>
  <c r="BA97" i="37" s="1"/>
  <c r="BB97" i="37" s="1"/>
  <c r="W41" i="37"/>
  <c r="Z122" i="37"/>
  <c r="AZ122" i="37" s="1"/>
  <c r="W119" i="37"/>
  <c r="S119" i="37"/>
  <c r="V119" i="37"/>
  <c r="AY119" i="37" s="1"/>
  <c r="R119" i="37"/>
  <c r="Q119" i="37"/>
  <c r="BA119" i="37" s="1"/>
  <c r="AS119" i="37"/>
  <c r="AF119" i="37" s="1"/>
  <c r="Y119" i="37"/>
  <c r="Z119" i="37"/>
  <c r="AZ119" i="37" s="1"/>
  <c r="U119" i="37"/>
  <c r="AB119" i="37"/>
  <c r="P119" i="37"/>
  <c r="S19" i="37"/>
  <c r="AB19" i="37"/>
  <c r="Z19" i="37"/>
  <c r="AZ19" i="37" s="1"/>
  <c r="P19" i="37"/>
  <c r="U19" i="37"/>
  <c r="W19" i="37"/>
  <c r="V19" i="37"/>
  <c r="AY19" i="37" s="1"/>
  <c r="R19" i="37"/>
  <c r="AA90" i="37"/>
  <c r="R90" i="37"/>
  <c r="S90" i="37"/>
  <c r="Z90" i="37"/>
  <c r="AZ90" i="37" s="1"/>
  <c r="V90" i="37"/>
  <c r="AY90" i="37" s="1"/>
  <c r="Q90" i="37"/>
  <c r="BA90" i="37" s="1"/>
  <c r="BB90" i="37" s="1"/>
  <c r="AE90" i="37" a="1"/>
  <c r="AE90" i="37" s="1"/>
  <c r="AD90" i="37" s="1"/>
  <c r="AC90" i="37" s="1"/>
  <c r="Y90" i="37"/>
  <c r="W90" i="37"/>
  <c r="AB90" i="37"/>
  <c r="P90" i="37"/>
  <c r="U90" i="37"/>
  <c r="Z102" i="37"/>
  <c r="AZ102" i="37" s="1"/>
  <c r="R102" i="37"/>
  <c r="Y102" i="37"/>
  <c r="P102" i="37"/>
  <c r="U102" i="37"/>
  <c r="AA102" i="37"/>
  <c r="AB102" i="37"/>
  <c r="AS102" i="37"/>
  <c r="AF102" i="37" s="1"/>
  <c r="S102" i="37"/>
  <c r="Q102" i="37"/>
  <c r="BA102" i="37" s="1"/>
  <c r="V102" i="37"/>
  <c r="AY102" i="37" s="1"/>
  <c r="W102" i="37"/>
  <c r="AS127" i="37"/>
  <c r="AF127" i="37" s="1"/>
  <c r="AD127" i="37" s="1"/>
  <c r="AC127" i="37" s="1"/>
  <c r="AS126" i="37"/>
  <c r="AF126" i="37" s="1"/>
  <c r="AE41" i="37" a="1"/>
  <c r="AE41" i="37" s="1"/>
  <c r="AD41" i="37" s="1"/>
  <c r="AC41" i="37" s="1"/>
  <c r="AE102" i="37" a="1"/>
  <c r="AE102" i="37" s="1"/>
  <c r="AD102" i="37" s="1"/>
  <c r="AC102" i="37" s="1"/>
  <c r="AB63" i="37"/>
  <c r="AA127" i="37"/>
  <c r="Y97" i="37"/>
  <c r="Q125" i="37"/>
  <c r="BA125" i="37" s="1"/>
  <c r="BB125" i="37" s="1"/>
  <c r="V125" i="37"/>
  <c r="AY125" i="37" s="1"/>
  <c r="Z125" i="37"/>
  <c r="AZ125" i="37" s="1"/>
  <c r="S125" i="37"/>
  <c r="Y125" i="37"/>
  <c r="W125" i="37"/>
  <c r="AA125" i="37"/>
  <c r="AB125" i="37"/>
  <c r="P125" i="37"/>
  <c r="U125" i="37"/>
  <c r="AE125" i="37" a="1"/>
  <c r="AE125" i="37" s="1"/>
  <c r="AD125" i="37" s="1"/>
  <c r="AC125" i="37" s="1"/>
  <c r="R125" i="37"/>
  <c r="V66" i="37"/>
  <c r="AY66" i="37" s="1"/>
  <c r="Z66" i="37"/>
  <c r="AZ66" i="37" s="1"/>
  <c r="AS66" i="37"/>
  <c r="AF66" i="37" s="1"/>
  <c r="P66" i="37"/>
  <c r="R66" i="37"/>
  <c r="AA66" i="37"/>
  <c r="Y66" i="37"/>
  <c r="W66" i="37"/>
  <c r="S66" i="37"/>
  <c r="Q66" i="37"/>
  <c r="BA66" i="37" s="1"/>
  <c r="AB66" i="37"/>
  <c r="W13" i="36"/>
  <c r="S13" i="36"/>
  <c r="AA13" i="36"/>
  <c r="U13" i="36"/>
  <c r="Q13" i="36"/>
  <c r="BA13" i="36" s="1"/>
  <c r="Z13" i="36"/>
  <c r="AZ13" i="36" s="1"/>
  <c r="BB13" i="36" s="1"/>
  <c r="Y13" i="36"/>
  <c r="V13" i="36"/>
  <c r="AY13" i="36" s="1"/>
  <c r="AD117" i="36"/>
  <c r="AC117" i="36" s="1"/>
  <c r="AU13" i="36"/>
  <c r="AV5" i="36" s="1"/>
  <c r="S85" i="36"/>
  <c r="AE52" i="36" a="1"/>
  <c r="AE52" i="36" s="1"/>
  <c r="U52" i="36"/>
  <c r="P106" i="36"/>
  <c r="V57" i="36"/>
  <c r="AY57" i="36" s="1"/>
  <c r="U57" i="36"/>
  <c r="AB57" i="36"/>
  <c r="R57" i="36"/>
  <c r="Q57" i="36"/>
  <c r="BA57" i="36" s="1"/>
  <c r="BB57" i="36" s="1"/>
  <c r="W57" i="36"/>
  <c r="AE57" i="36" a="1"/>
  <c r="AE57" i="36" s="1"/>
  <c r="AA57" i="36"/>
  <c r="Z57" i="36"/>
  <c r="AZ57" i="36" s="1"/>
  <c r="S57" i="36"/>
  <c r="Z52" i="36"/>
  <c r="AZ52" i="36" s="1"/>
  <c r="R62" i="36"/>
  <c r="Z62" i="36"/>
  <c r="AZ62" i="36" s="1"/>
  <c r="AU62" i="36"/>
  <c r="S62" i="36"/>
  <c r="AB62" i="36"/>
  <c r="V62" i="36"/>
  <c r="AY62" i="36" s="1"/>
  <c r="Q62" i="36"/>
  <c r="BA62" i="36" s="1"/>
  <c r="AA62" i="36"/>
  <c r="Y62" i="36"/>
  <c r="P62" i="36"/>
  <c r="U62" i="36"/>
  <c r="W62" i="36"/>
  <c r="AE106" i="36" a="1"/>
  <c r="AE106" i="36" s="1"/>
  <c r="AD106" i="36" s="1"/>
  <c r="AC106" i="36" s="1"/>
  <c r="AE13" i="36" a="1"/>
  <c r="AE13" i="36" s="1"/>
  <c r="AD13" i="36" s="1"/>
  <c r="AC13" i="36" s="1"/>
  <c r="Q85" i="36"/>
  <c r="BA85" i="36" s="1"/>
  <c r="BB85" i="36" s="1"/>
  <c r="AE85" i="36" a="1"/>
  <c r="AE85" i="36" s="1"/>
  <c r="AD85" i="36" s="1"/>
  <c r="AC85" i="36" s="1"/>
  <c r="Q52" i="36"/>
  <c r="BA52" i="36" s="1"/>
  <c r="BB52" i="36" s="1"/>
  <c r="V106" i="36"/>
  <c r="AY106" i="36" s="1"/>
  <c r="AA35" i="36"/>
  <c r="Z35" i="36"/>
  <c r="AZ35" i="36" s="1"/>
  <c r="AE35" i="36" a="1"/>
  <c r="AE35" i="36" s="1"/>
  <c r="Y35" i="36"/>
  <c r="U35" i="36"/>
  <c r="W35" i="36"/>
  <c r="AU35" i="36"/>
  <c r="AB35" i="36"/>
  <c r="AB68" i="36"/>
  <c r="R68" i="36"/>
  <c r="Y68" i="36"/>
  <c r="AE68" i="36" a="1"/>
  <c r="AE68" i="36" s="1"/>
  <c r="P68" i="36"/>
  <c r="Q68" i="36"/>
  <c r="BA68" i="36" s="1"/>
  <c r="BB68" i="36" s="1"/>
  <c r="V68" i="36"/>
  <c r="AY68" i="36" s="1"/>
  <c r="AA68" i="36"/>
  <c r="U68" i="36"/>
  <c r="Z68" i="36"/>
  <c r="AZ68" i="36" s="1"/>
  <c r="S68" i="36"/>
  <c r="W68" i="36"/>
  <c r="AS86" i="36"/>
  <c r="AF86" i="36" s="1"/>
  <c r="AE62" i="36" a="1"/>
  <c r="AE62" i="36" s="1"/>
  <c r="AD62" i="36" s="1"/>
  <c r="AC62" i="36" s="1"/>
  <c r="U85" i="36"/>
  <c r="Z85" i="36"/>
  <c r="AZ85" i="36" s="1"/>
  <c r="Y52" i="36"/>
  <c r="Y106" i="36"/>
  <c r="AB106" i="36"/>
  <c r="BB19" i="36"/>
  <c r="U128" i="36"/>
  <c r="Z128" i="36"/>
  <c r="AZ128" i="36" s="1"/>
  <c r="BB128" i="36" s="1"/>
  <c r="U4" i="36"/>
  <c r="S4" i="36"/>
  <c r="AA4" i="36"/>
  <c r="Q4" i="36"/>
  <c r="BA4" i="36" s="1"/>
  <c r="BB4" i="36" s="1"/>
  <c r="AE4" i="36" a="1"/>
  <c r="AE4" i="36" s="1"/>
  <c r="Z4" i="36"/>
  <c r="AZ4" i="36" s="1"/>
  <c r="W4" i="36"/>
  <c r="V4" i="36"/>
  <c r="AY4" i="36" s="1"/>
  <c r="Y4" i="36"/>
  <c r="P4" i="36"/>
  <c r="R13" i="36"/>
  <c r="AA85" i="36"/>
  <c r="W52" i="36"/>
  <c r="AA52" i="36"/>
  <c r="U106" i="36"/>
  <c r="S106" i="36"/>
  <c r="Z65" i="36"/>
  <c r="AZ65" i="36" s="1"/>
  <c r="V65" i="36"/>
  <c r="AY65" i="36" s="1"/>
  <c r="R65" i="36"/>
  <c r="P65" i="36"/>
  <c r="S65" i="36"/>
  <c r="Q65" i="36"/>
  <c r="BA65" i="36" s="1"/>
  <c r="AB65" i="36"/>
  <c r="P82" i="36"/>
  <c r="U82" i="36"/>
  <c r="V82" i="36"/>
  <c r="AY82" i="36" s="1"/>
  <c r="S82" i="36"/>
  <c r="AB82" i="36"/>
  <c r="AA82" i="36"/>
  <c r="Q82" i="36"/>
  <c r="BA82" i="36" s="1"/>
  <c r="BB82" i="36" s="1"/>
  <c r="Y82" i="36"/>
  <c r="W82" i="36"/>
  <c r="R82" i="36"/>
  <c r="Z82" i="36"/>
  <c r="AZ82" i="36" s="1"/>
  <c r="AE82" i="36" a="1"/>
  <c r="AE82" i="36" s="1"/>
  <c r="AD82" i="36" s="1"/>
  <c r="AC82" i="36" s="1"/>
  <c r="Q84" i="36"/>
  <c r="BA84" i="36" s="1"/>
  <c r="BB84" i="36" s="1"/>
  <c r="S84" i="36"/>
  <c r="AB84" i="36"/>
  <c r="R84" i="36"/>
  <c r="AE84" i="36" a="1"/>
  <c r="AE84" i="36" s="1"/>
  <c r="AD84" i="36" s="1"/>
  <c r="AC84" i="36" s="1"/>
  <c r="V84" i="36"/>
  <c r="AY84" i="36" s="1"/>
  <c r="Z84" i="36"/>
  <c r="AZ84" i="36" s="1"/>
  <c r="U84" i="36"/>
  <c r="Y84" i="36"/>
  <c r="AA84" i="36"/>
  <c r="P84" i="36"/>
  <c r="W84" i="36"/>
  <c r="AB13" i="36"/>
  <c r="W85" i="36"/>
  <c r="AB52" i="36"/>
  <c r="R52" i="36"/>
  <c r="Q106" i="36"/>
  <c r="BA106" i="36" s="1"/>
  <c r="AS106" i="36"/>
  <c r="AF106" i="36" s="1"/>
  <c r="AU49" i="36"/>
  <c r="AV89" i="36" s="1"/>
  <c r="R49" i="36"/>
  <c r="Q49" i="36"/>
  <c r="BA49" i="36" s="1"/>
  <c r="S64" i="36"/>
  <c r="AA64" i="36"/>
  <c r="R64" i="36"/>
  <c r="Q64" i="36"/>
  <c r="BA64" i="36" s="1"/>
  <c r="Y64" i="36"/>
  <c r="AB64" i="36"/>
  <c r="AU64" i="36"/>
  <c r="W64" i="36"/>
  <c r="Z64" i="36"/>
  <c r="AZ64" i="36" s="1"/>
  <c r="V64" i="36"/>
  <c r="AY64" i="36" s="1"/>
  <c r="U64" i="36"/>
  <c r="P64" i="36"/>
  <c r="AU2" i="36"/>
  <c r="AV77" i="36" s="1"/>
  <c r="Z2" i="36"/>
  <c r="AZ2" i="36" s="1"/>
  <c r="P2" i="36"/>
  <c r="Y2" i="36"/>
  <c r="S2" i="36"/>
  <c r="W2" i="36"/>
  <c r="AA2" i="36"/>
  <c r="V2" i="36"/>
  <c r="AY2" i="36" s="1"/>
  <c r="AE2" i="36" a="1"/>
  <c r="AE2" i="36" s="1"/>
  <c r="AB2" i="36"/>
  <c r="U2" i="36"/>
  <c r="R2" i="36"/>
  <c r="Q2" i="36"/>
  <c r="BA2" i="36" s="1"/>
  <c r="BB2" i="36" s="1"/>
  <c r="AS118" i="36"/>
  <c r="AF118" i="36" s="1"/>
  <c r="AS66" i="36"/>
  <c r="AF66" i="36" s="1"/>
  <c r="P13" i="36"/>
  <c r="S52" i="36"/>
  <c r="AU52" i="36"/>
  <c r="AV106" i="36" s="1"/>
  <c r="W106" i="36"/>
  <c r="BB9" i="36"/>
  <c r="Y110" i="36"/>
  <c r="U110" i="36"/>
  <c r="AB110" i="36"/>
  <c r="AS110" i="36"/>
  <c r="AF110" i="36" s="1"/>
  <c r="V110" i="36"/>
  <c r="AY110" i="36" s="1"/>
  <c r="BB110" i="36" s="1"/>
  <c r="S110" i="36"/>
  <c r="Q110" i="36"/>
  <c r="BA110" i="36" s="1"/>
  <c r="Z110" i="36"/>
  <c r="AZ110" i="36" s="1"/>
  <c r="W110" i="36"/>
  <c r="P110" i="36"/>
  <c r="R110" i="36"/>
  <c r="AA110" i="36"/>
  <c r="AU37" i="36"/>
  <c r="AV23" i="36" s="1"/>
  <c r="AE37" i="36" a="1"/>
  <c r="AE37" i="36" s="1"/>
  <c r="W37" i="36"/>
  <c r="AB37" i="36"/>
  <c r="Z37" i="36"/>
  <c r="AZ37" i="36" s="1"/>
  <c r="V37" i="36"/>
  <c r="AY37" i="36" s="1"/>
  <c r="U37" i="36"/>
  <c r="AA37" i="36"/>
  <c r="Y37" i="36"/>
  <c r="P37" i="36"/>
  <c r="S37" i="36"/>
  <c r="Q37" i="36"/>
  <c r="BA37" i="36" s="1"/>
  <c r="BB37" i="36" s="1"/>
  <c r="R37" i="36"/>
  <c r="AB19" i="36"/>
  <c r="P19" i="36"/>
  <c r="Z108" i="36"/>
  <c r="AZ108" i="36" s="1"/>
  <c r="BB108" i="36" s="1"/>
  <c r="Q108" i="36"/>
  <c r="BA108" i="36" s="1"/>
  <c r="AE14" i="35" a="1"/>
  <c r="AE14" i="35" s="1"/>
  <c r="R14" i="35"/>
  <c r="AA128" i="35"/>
  <c r="AB72" i="35"/>
  <c r="Y90" i="35"/>
  <c r="R90" i="35"/>
  <c r="Q127" i="35"/>
  <c r="BA127" i="35" s="1"/>
  <c r="BB127" i="35" s="1"/>
  <c r="V104" i="35"/>
  <c r="AY104" i="35" s="1"/>
  <c r="Q67" i="35"/>
  <c r="BA67" i="35" s="1"/>
  <c r="BB106" i="35"/>
  <c r="R113" i="35"/>
  <c r="AE113" i="35" a="1"/>
  <c r="AE113" i="35" s="1"/>
  <c r="V25" i="35"/>
  <c r="AY25" i="35" s="1"/>
  <c r="BB18" i="35"/>
  <c r="S63" i="35"/>
  <c r="V129" i="35"/>
  <c r="AY129" i="35" s="1"/>
  <c r="AS120" i="35"/>
  <c r="AF120" i="35" s="1"/>
  <c r="AB120" i="35"/>
  <c r="S120" i="35"/>
  <c r="R120" i="35"/>
  <c r="W120" i="35"/>
  <c r="Q120" i="35"/>
  <c r="BA120" i="35" s="1"/>
  <c r="AA120" i="35"/>
  <c r="Y120" i="35"/>
  <c r="U77" i="35"/>
  <c r="AE77" i="35" a="1"/>
  <c r="AE77" i="35" s="1"/>
  <c r="V77" i="35"/>
  <c r="AY77" i="35" s="1"/>
  <c r="Y77" i="35"/>
  <c r="AB77" i="35"/>
  <c r="W77" i="35"/>
  <c r="R77" i="35"/>
  <c r="AA77" i="35"/>
  <c r="Z77" i="35"/>
  <c r="AZ77" i="35" s="1"/>
  <c r="P77" i="35"/>
  <c r="P88" i="35"/>
  <c r="V88" i="35"/>
  <c r="AY88" i="35" s="1"/>
  <c r="AS88" i="35"/>
  <c r="AF88" i="35" s="1"/>
  <c r="Y88" i="35"/>
  <c r="AA88" i="35"/>
  <c r="U88" i="35"/>
  <c r="W88" i="35"/>
  <c r="Z88" i="35"/>
  <c r="AZ88" i="35" s="1"/>
  <c r="AS127" i="35"/>
  <c r="AF127" i="35" s="1"/>
  <c r="Z128" i="35"/>
  <c r="AZ128" i="35" s="1"/>
  <c r="R128" i="35"/>
  <c r="W128" i="35"/>
  <c r="P72" i="35"/>
  <c r="AA90" i="35"/>
  <c r="Z127" i="35"/>
  <c r="AZ127" i="35" s="1"/>
  <c r="V127" i="35"/>
  <c r="AY127" i="35" s="1"/>
  <c r="AA104" i="35"/>
  <c r="AA113" i="35"/>
  <c r="P113" i="35"/>
  <c r="W25" i="35"/>
  <c r="BB2" i="35"/>
  <c r="R19" i="35"/>
  <c r="Y19" i="35"/>
  <c r="V19" i="35"/>
  <c r="AY19" i="35" s="1"/>
  <c r="BB19" i="35" s="1"/>
  <c r="W19" i="35"/>
  <c r="U19" i="35"/>
  <c r="P19" i="35"/>
  <c r="AA19" i="35"/>
  <c r="AU19" i="35"/>
  <c r="S19" i="35"/>
  <c r="AB19" i="35"/>
  <c r="Q19" i="35"/>
  <c r="BA19" i="35" s="1"/>
  <c r="S41" i="35"/>
  <c r="P41" i="35"/>
  <c r="AA41" i="35"/>
  <c r="Q41" i="35"/>
  <c r="BA41" i="35" s="1"/>
  <c r="Y41" i="35"/>
  <c r="Z41" i="35"/>
  <c r="AZ41" i="35" s="1"/>
  <c r="AU41" i="35"/>
  <c r="W41" i="35"/>
  <c r="V41" i="35"/>
  <c r="AY41" i="35" s="1"/>
  <c r="BB41" i="35" s="1"/>
  <c r="AB41" i="35"/>
  <c r="R41" i="35"/>
  <c r="U41" i="35"/>
  <c r="AS113" i="35"/>
  <c r="AF113" i="35" s="1"/>
  <c r="AS124" i="35"/>
  <c r="AF124" i="35" s="1"/>
  <c r="AD77" i="35"/>
  <c r="AC77" i="35" s="1"/>
  <c r="W14" i="35"/>
  <c r="S128" i="35"/>
  <c r="Q72" i="35"/>
  <c r="BA72" i="35" s="1"/>
  <c r="AE90" i="35" a="1"/>
  <c r="AE90" i="35" s="1"/>
  <c r="R127" i="35"/>
  <c r="P127" i="35"/>
  <c r="W104" i="35"/>
  <c r="S67" i="35"/>
  <c r="U113" i="35"/>
  <c r="Y25" i="35"/>
  <c r="R129" i="35"/>
  <c r="AE26" i="35" a="1"/>
  <c r="AE26" i="35" s="1"/>
  <c r="W26" i="35"/>
  <c r="AS129" i="35"/>
  <c r="AF129" i="35" s="1"/>
  <c r="AS97" i="35"/>
  <c r="AF97" i="35" s="1"/>
  <c r="AA72" i="35"/>
  <c r="S72" i="35"/>
  <c r="Q90" i="35"/>
  <c r="BA90" i="35" s="1"/>
  <c r="BB90" i="35" s="1"/>
  <c r="Y127" i="35"/>
  <c r="AE127" i="35" a="1"/>
  <c r="AE127" i="35" s="1"/>
  <c r="Y104" i="35"/>
  <c r="W67" i="35"/>
  <c r="Y113" i="35"/>
  <c r="AB25" i="35"/>
  <c r="BB35" i="35"/>
  <c r="BB50" i="35"/>
  <c r="BB46" i="35"/>
  <c r="Y78" i="35"/>
  <c r="W78" i="35"/>
  <c r="U78" i="35"/>
  <c r="R78" i="35"/>
  <c r="AA78" i="35"/>
  <c r="Z78" i="35"/>
  <c r="AZ78" i="35" s="1"/>
  <c r="P78" i="35"/>
  <c r="Q78" i="35"/>
  <c r="BA78" i="35" s="1"/>
  <c r="BB78" i="35" s="1"/>
  <c r="AE78" i="35" a="1"/>
  <c r="AE78" i="35" s="1"/>
  <c r="AD78" i="35" s="1"/>
  <c r="AC78" i="35" s="1"/>
  <c r="AB78" i="35"/>
  <c r="V78" i="35"/>
  <c r="AY78" i="35" s="1"/>
  <c r="S78" i="35"/>
  <c r="AE43" i="35" a="1"/>
  <c r="AE43" i="35" s="1"/>
  <c r="AB43" i="35"/>
  <c r="U43" i="35"/>
  <c r="R43" i="35"/>
  <c r="V43" i="35"/>
  <c r="AY43" i="35" s="1"/>
  <c r="S43" i="35"/>
  <c r="Q43" i="35"/>
  <c r="BA43" i="35" s="1"/>
  <c r="BB43" i="35" s="1"/>
  <c r="AA43" i="35"/>
  <c r="P43" i="35"/>
  <c r="Y43" i="35"/>
  <c r="W43" i="35"/>
  <c r="S14" i="35"/>
  <c r="Z14" i="35"/>
  <c r="AZ14" i="35" s="1"/>
  <c r="P14" i="35"/>
  <c r="S8" i="35"/>
  <c r="AA8" i="35"/>
  <c r="Q8" i="35"/>
  <c r="BA8" i="35" s="1"/>
  <c r="AB8" i="35"/>
  <c r="R8" i="35"/>
  <c r="Z8" i="35"/>
  <c r="AZ8" i="35" s="1"/>
  <c r="BB8" i="35" s="1"/>
  <c r="Y8" i="35"/>
  <c r="U8" i="35"/>
  <c r="AU8" i="35"/>
  <c r="AV18" i="35" s="1"/>
  <c r="P8" i="35"/>
  <c r="AE41" i="35" a="1"/>
  <c r="AE41" i="35" s="1"/>
  <c r="AD41" i="35" s="1"/>
  <c r="AC41" i="35" s="1"/>
  <c r="AS93" i="35"/>
  <c r="AF93" i="35" s="1"/>
  <c r="AS90" i="35"/>
  <c r="AF90" i="35" s="1"/>
  <c r="AD90" i="35" s="1"/>
  <c r="AC90" i="35" s="1"/>
  <c r="AE8" i="35" a="1"/>
  <c r="AE8" i="35" s="1"/>
  <c r="AD8" i="35" s="1"/>
  <c r="AC8" i="35" s="1"/>
  <c r="AE67" i="35" a="1"/>
  <c r="AE67" i="35" s="1"/>
  <c r="AD67" i="35" s="1"/>
  <c r="AC67" i="35" s="1"/>
  <c r="V128" i="35"/>
  <c r="AY128" i="35" s="1"/>
  <c r="W72" i="35"/>
  <c r="Z72" i="35"/>
  <c r="AZ72" i="35" s="1"/>
  <c r="Z90" i="35"/>
  <c r="AZ90" i="35" s="1"/>
  <c r="S90" i="35"/>
  <c r="AB127" i="35"/>
  <c r="Z104" i="35"/>
  <c r="AZ104" i="35" s="1"/>
  <c r="R67" i="35"/>
  <c r="V113" i="35"/>
  <c r="AY113" i="35" s="1"/>
  <c r="Z25" i="35"/>
  <c r="AZ25" i="35" s="1"/>
  <c r="V63" i="35"/>
  <c r="AY63" i="35" s="1"/>
  <c r="BB99" i="35"/>
  <c r="AE49" i="35" a="1"/>
  <c r="AE49" i="35" s="1"/>
  <c r="Z49" i="35"/>
  <c r="AZ49" i="35" s="1"/>
  <c r="Q49" i="35"/>
  <c r="BA49" i="35" s="1"/>
  <c r="BB49" i="35" s="1"/>
  <c r="Y49" i="35"/>
  <c r="AU49" i="35"/>
  <c r="AV32" i="35" s="1"/>
  <c r="AA49" i="35"/>
  <c r="P49" i="35"/>
  <c r="S49" i="35"/>
  <c r="AB49" i="35"/>
  <c r="W49" i="35"/>
  <c r="V49" i="35"/>
  <c r="AY49" i="35" s="1"/>
  <c r="U49" i="35"/>
  <c r="R49" i="35"/>
  <c r="R79" i="35"/>
  <c r="S79" i="35"/>
  <c r="Z79" i="35"/>
  <c r="AZ79" i="35" s="1"/>
  <c r="P79" i="35"/>
  <c r="U79" i="35"/>
  <c r="W79" i="35"/>
  <c r="Y79" i="35"/>
  <c r="AE79" i="35" a="1"/>
  <c r="AE79" i="35" s="1"/>
  <c r="AD79" i="35" s="1"/>
  <c r="AC79" i="35" s="1"/>
  <c r="AB79" i="35"/>
  <c r="V79" i="35"/>
  <c r="AY79" i="35" s="1"/>
  <c r="Q79" i="35"/>
  <c r="BA79" i="35" s="1"/>
  <c r="BB79" i="35" s="1"/>
  <c r="AA79" i="35"/>
  <c r="Z124" i="35"/>
  <c r="AZ124" i="35" s="1"/>
  <c r="P124" i="35"/>
  <c r="Y124" i="35"/>
  <c r="W124" i="35"/>
  <c r="Q124" i="35"/>
  <c r="BA124" i="35" s="1"/>
  <c r="BB124" i="35" s="1"/>
  <c r="AE124" i="35" a="1"/>
  <c r="AE124" i="35" s="1"/>
  <c r="V124" i="35"/>
  <c r="AY124" i="35" s="1"/>
  <c r="S124" i="35"/>
  <c r="U124" i="35"/>
  <c r="AB124" i="35"/>
  <c r="R124" i="35"/>
  <c r="AA124" i="35"/>
  <c r="W93" i="35"/>
  <c r="V93" i="35"/>
  <c r="AY93" i="35" s="1"/>
  <c r="Z93" i="35"/>
  <c r="AZ93" i="35" s="1"/>
  <c r="P93" i="35"/>
  <c r="AA93" i="35"/>
  <c r="Y93" i="35"/>
  <c r="S93" i="35"/>
  <c r="Q93" i="35"/>
  <c r="BA93" i="35" s="1"/>
  <c r="BB93" i="35" s="1"/>
  <c r="R93" i="35"/>
  <c r="AB93" i="35"/>
  <c r="AE93" i="35" a="1"/>
  <c r="AE93" i="35" s="1"/>
  <c r="U93" i="35"/>
  <c r="AE104" i="35" a="1"/>
  <c r="AE104" i="35" s="1"/>
  <c r="AD104" i="35" s="1"/>
  <c r="AC104" i="35" s="1"/>
  <c r="AE25" i="35" a="1"/>
  <c r="AE25" i="35" s="1"/>
  <c r="AD25" i="35" s="1"/>
  <c r="AC25" i="35" s="1"/>
  <c r="Y14" i="35"/>
  <c r="U14" i="35"/>
  <c r="Q128" i="35"/>
  <c r="BA128" i="35" s="1"/>
  <c r="BB128" i="35" s="1"/>
  <c r="W90" i="35"/>
  <c r="W44" i="35"/>
  <c r="Z44" i="35"/>
  <c r="AZ44" i="35" s="1"/>
  <c r="W86" i="35"/>
  <c r="U86" i="35"/>
  <c r="AB86" i="35"/>
  <c r="R86" i="35"/>
  <c r="AA86" i="35"/>
  <c r="S86" i="35"/>
  <c r="Q86" i="35"/>
  <c r="BA86" i="35" s="1"/>
  <c r="Y86" i="35"/>
  <c r="P86" i="35"/>
  <c r="Z86" i="35"/>
  <c r="AZ86" i="35" s="1"/>
  <c r="AS86" i="35"/>
  <c r="AF86" i="35" s="1"/>
  <c r="V86" i="35"/>
  <c r="AY86" i="35" s="1"/>
  <c r="W36" i="35"/>
  <c r="V36" i="35"/>
  <c r="AY36" i="35" s="1"/>
  <c r="AA36" i="35"/>
  <c r="U36" i="35"/>
  <c r="R36" i="35"/>
  <c r="Q36" i="35"/>
  <c r="BA36" i="35" s="1"/>
  <c r="AU36" i="35"/>
  <c r="Z36" i="35"/>
  <c r="AZ36" i="35" s="1"/>
  <c r="P36" i="35"/>
  <c r="Y36" i="35"/>
  <c r="S36" i="35"/>
  <c r="AB36" i="35"/>
  <c r="Q28" i="34"/>
  <c r="BA28" i="34" s="1"/>
  <c r="AU28" i="34"/>
  <c r="AV129" i="34" s="1"/>
  <c r="BB69" i="34"/>
  <c r="U60" i="34"/>
  <c r="V60" i="34"/>
  <c r="AY60" i="34" s="1"/>
  <c r="BB60" i="34" s="1"/>
  <c r="Y68" i="34"/>
  <c r="Z68" i="34"/>
  <c r="AZ68" i="34" s="1"/>
  <c r="AE68" i="34" a="1"/>
  <c r="AE68" i="34" s="1"/>
  <c r="V68" i="34"/>
  <c r="AY68" i="34" s="1"/>
  <c r="AB68" i="34"/>
  <c r="P68" i="34"/>
  <c r="S68" i="34"/>
  <c r="R68" i="34"/>
  <c r="AA68" i="34"/>
  <c r="W68" i="34"/>
  <c r="Y78" i="34"/>
  <c r="P78" i="34"/>
  <c r="AA78" i="34"/>
  <c r="W78" i="34"/>
  <c r="Z78" i="34"/>
  <c r="AZ78" i="34" s="1"/>
  <c r="S78" i="34"/>
  <c r="R78" i="34"/>
  <c r="AS78" i="34"/>
  <c r="AF78" i="34" s="1"/>
  <c r="AB78" i="34"/>
  <c r="Q78" i="34"/>
  <c r="BA78" i="34" s="1"/>
  <c r="U78" i="34"/>
  <c r="V78" i="34"/>
  <c r="AY78" i="34" s="1"/>
  <c r="AD102" i="34"/>
  <c r="AC102" i="34" s="1"/>
  <c r="R28" i="34"/>
  <c r="AA28" i="34"/>
  <c r="Q60" i="34"/>
  <c r="BA60" i="34" s="1"/>
  <c r="Y60" i="34"/>
  <c r="BB93" i="34"/>
  <c r="AE60" i="34" a="1"/>
  <c r="AE60" i="34" s="1"/>
  <c r="AD60" i="34" s="1"/>
  <c r="AC60" i="34" s="1"/>
  <c r="U28" i="34"/>
  <c r="AB60" i="34"/>
  <c r="W60" i="34"/>
  <c r="AA94" i="34"/>
  <c r="Q94" i="34"/>
  <c r="BA94" i="34" s="1"/>
  <c r="AS94" i="34"/>
  <c r="AF94" i="34" s="1"/>
  <c r="Y94" i="34"/>
  <c r="S94" i="34"/>
  <c r="P94" i="34"/>
  <c r="AB94" i="34"/>
  <c r="V94" i="34"/>
  <c r="AY94" i="34" s="1"/>
  <c r="W94" i="34"/>
  <c r="R94" i="34"/>
  <c r="AB28" i="34"/>
  <c r="AA60" i="34"/>
  <c r="S5" i="34"/>
  <c r="U5" i="34"/>
  <c r="AB5" i="34"/>
  <c r="P5" i="34"/>
  <c r="R5" i="34"/>
  <c r="AA5" i="34"/>
  <c r="Q5" i="34"/>
  <c r="BA5" i="34" s="1"/>
  <c r="BB5" i="34" s="1"/>
  <c r="V5" i="34"/>
  <c r="AY5" i="34" s="1"/>
  <c r="AE5" i="34" a="1"/>
  <c r="AE5" i="34" s="1"/>
  <c r="Y5" i="34"/>
  <c r="AU5" i="34"/>
  <c r="W5" i="34"/>
  <c r="Z5" i="34"/>
  <c r="AZ5" i="34" s="1"/>
  <c r="AU44" i="34"/>
  <c r="W44" i="34"/>
  <c r="Y44" i="34"/>
  <c r="V44" i="34"/>
  <c r="AY44" i="34" s="1"/>
  <c r="BB44" i="34" s="1"/>
  <c r="P44" i="34"/>
  <c r="U44" i="34"/>
  <c r="AB44" i="34"/>
  <c r="R44" i="34"/>
  <c r="AA44" i="34"/>
  <c r="Q44" i="34"/>
  <c r="BA44" i="34" s="1"/>
  <c r="AE6" i="34" a="1"/>
  <c r="AE6" i="34" s="1"/>
  <c r="U6" i="34"/>
  <c r="AB6" i="34"/>
  <c r="S6" i="34"/>
  <c r="AA6" i="34"/>
  <c r="Z6" i="34"/>
  <c r="AZ6" i="34" s="1"/>
  <c r="V6" i="34"/>
  <c r="AY6" i="34" s="1"/>
  <c r="P6" i="34"/>
  <c r="R6" i="34"/>
  <c r="Y6" i="34"/>
  <c r="AU6" i="34"/>
  <c r="W6" i="34"/>
  <c r="Q6" i="34"/>
  <c r="BA6" i="34" s="1"/>
  <c r="BB6" i="34" s="1"/>
  <c r="AB85" i="34"/>
  <c r="W85" i="34"/>
  <c r="R85" i="34"/>
  <c r="AA85" i="34"/>
  <c r="Q85" i="34"/>
  <c r="BA85" i="34" s="1"/>
  <c r="BB85" i="34" s="1"/>
  <c r="Y85" i="34"/>
  <c r="Z85" i="34"/>
  <c r="AZ85" i="34" s="1"/>
  <c r="V85" i="34"/>
  <c r="AY85" i="34" s="1"/>
  <c r="AE85" i="34" a="1"/>
  <c r="AE85" i="34" s="1"/>
  <c r="AD85" i="34" s="1"/>
  <c r="AC85" i="34" s="1"/>
  <c r="S85" i="34"/>
  <c r="AS117" i="34"/>
  <c r="AF117" i="34" s="1"/>
  <c r="AS73" i="34"/>
  <c r="AF73" i="34" s="1"/>
  <c r="W28" i="34"/>
  <c r="AU60" i="34"/>
  <c r="AB121" i="34"/>
  <c r="AA121" i="34"/>
  <c r="Q121" i="34"/>
  <c r="BA121" i="34" s="1"/>
  <c r="BB121" i="34" s="1"/>
  <c r="W121" i="34"/>
  <c r="AE121" i="34" a="1"/>
  <c r="AE121" i="34" s="1"/>
  <c r="AD121" i="34" s="1"/>
  <c r="AC121" i="34" s="1"/>
  <c r="Y121" i="34"/>
  <c r="V121" i="34"/>
  <c r="AY121" i="34" s="1"/>
  <c r="P121" i="34"/>
  <c r="Z121" i="34"/>
  <c r="AZ121" i="34" s="1"/>
  <c r="R121" i="34"/>
  <c r="S121" i="34"/>
  <c r="U121" i="34"/>
  <c r="Y53" i="34"/>
  <c r="AB53" i="34"/>
  <c r="AU53" i="34"/>
  <c r="Z53" i="34"/>
  <c r="AZ53" i="34" s="1"/>
  <c r="R53" i="34"/>
  <c r="U53" i="34"/>
  <c r="S53" i="34"/>
  <c r="V53" i="34"/>
  <c r="AY53" i="34" s="1"/>
  <c r="AE53" i="34" a="1"/>
  <c r="AE53" i="34" s="1"/>
  <c r="Q53" i="34"/>
  <c r="BA53" i="34" s="1"/>
  <c r="BB53" i="34" s="1"/>
  <c r="AA53" i="34"/>
  <c r="P53" i="34"/>
  <c r="BB46" i="34"/>
  <c r="BB27" i="34"/>
  <c r="S28" i="34"/>
  <c r="P60" i="34"/>
  <c r="BB78" i="34"/>
  <c r="AE25" i="34" a="1"/>
  <c r="AE25" i="34" s="1"/>
  <c r="AB25" i="34"/>
  <c r="U25" i="34"/>
  <c r="AA25" i="34"/>
  <c r="P25" i="34"/>
  <c r="Y25" i="34"/>
  <c r="V25" i="34"/>
  <c r="AY25" i="34" s="1"/>
  <c r="S25" i="34"/>
  <c r="Q25" i="34"/>
  <c r="BA25" i="34" s="1"/>
  <c r="BB25" i="34" s="1"/>
  <c r="W25" i="34"/>
  <c r="AU25" i="34"/>
  <c r="AV126" i="34" s="1"/>
  <c r="R116" i="34"/>
  <c r="AA116" i="34"/>
  <c r="Q116" i="34"/>
  <c r="BA116" i="34" s="1"/>
  <c r="BB116" i="34" s="1"/>
  <c r="Z116" i="34"/>
  <c r="AZ116" i="34" s="1"/>
  <c r="V116" i="34"/>
  <c r="AY116" i="34" s="1"/>
  <c r="P116" i="34"/>
  <c r="AB116" i="34"/>
  <c r="W116" i="34"/>
  <c r="S116" i="34"/>
  <c r="Y116" i="34"/>
  <c r="U116" i="34"/>
  <c r="AE116" i="34" a="1"/>
  <c r="AE116" i="34" s="1"/>
  <c r="AD116" i="34" s="1"/>
  <c r="AC116" i="34" s="1"/>
  <c r="AD68" i="34"/>
  <c r="AC68" i="34" s="1"/>
  <c r="AE78" i="34" a="1"/>
  <c r="AE78" i="34" s="1"/>
  <c r="AD78" i="34" s="1"/>
  <c r="AC78" i="34" s="1"/>
  <c r="AE28" i="34" a="1"/>
  <c r="AE28" i="34" s="1"/>
  <c r="AD28" i="34" s="1"/>
  <c r="AC28" i="34" s="1"/>
  <c r="BB94" i="34"/>
  <c r="P28" i="34"/>
  <c r="BB105" i="34"/>
  <c r="S79" i="34"/>
  <c r="Z79" i="34"/>
  <c r="AZ79" i="34" s="1"/>
  <c r="P79" i="34"/>
  <c r="V79" i="34"/>
  <c r="AY79" i="34" s="1"/>
  <c r="BB79" i="34" s="1"/>
  <c r="U79" i="34"/>
  <c r="AB79" i="34"/>
  <c r="Q79" i="34"/>
  <c r="BA79" i="34" s="1"/>
  <c r="Y79" i="34"/>
  <c r="W79" i="34"/>
  <c r="R79" i="34"/>
  <c r="AS79" i="34"/>
  <c r="AF79" i="34" s="1"/>
  <c r="AA79" i="34"/>
  <c r="Q13" i="34"/>
  <c r="BA13" i="34" s="1"/>
  <c r="R13" i="34"/>
  <c r="U13" i="34"/>
  <c r="AA13" i="34"/>
  <c r="P13" i="34"/>
  <c r="Y13" i="34"/>
  <c r="V13" i="34"/>
  <c r="AY13" i="34" s="1"/>
  <c r="BB13" i="34" s="1"/>
  <c r="AU13" i="34"/>
  <c r="AV4" i="34" s="1"/>
  <c r="S13" i="34"/>
  <c r="Z13" i="34"/>
  <c r="AZ13" i="34" s="1"/>
  <c r="AB13" i="34"/>
  <c r="W13" i="34"/>
  <c r="P55" i="33"/>
  <c r="Y55" i="33"/>
  <c r="AA55" i="33"/>
  <c r="R55" i="33"/>
  <c r="AU55" i="33"/>
  <c r="AV5" i="33" s="1"/>
  <c r="U55" i="33"/>
  <c r="Q55" i="33"/>
  <c r="BA55" i="33" s="1"/>
  <c r="Z55" i="33"/>
  <c r="AZ55" i="33" s="1"/>
  <c r="AB55" i="33"/>
  <c r="AB114" i="33"/>
  <c r="V67" i="33"/>
  <c r="AY67" i="33" s="1"/>
  <c r="Y70" i="33"/>
  <c r="Y94" i="33"/>
  <c r="AU5" i="33"/>
  <c r="AV24" i="33" s="1"/>
  <c r="Q5" i="33"/>
  <c r="BA5" i="33" s="1"/>
  <c r="U5" i="33"/>
  <c r="Z5" i="33"/>
  <c r="AZ5" i="33" s="1"/>
  <c r="R5" i="33"/>
  <c r="Y5" i="33"/>
  <c r="P5" i="33"/>
  <c r="W5" i="33"/>
  <c r="AA5" i="33"/>
  <c r="V5" i="33"/>
  <c r="AY5" i="33" s="1"/>
  <c r="BB5" i="33" s="1"/>
  <c r="S5" i="33"/>
  <c r="AB5" i="33"/>
  <c r="S69" i="33"/>
  <c r="AB69" i="33"/>
  <c r="AA69" i="33"/>
  <c r="P69" i="33"/>
  <c r="V69" i="33"/>
  <c r="AY69" i="33" s="1"/>
  <c r="BB69" i="33" s="1"/>
  <c r="W69" i="33"/>
  <c r="Z69" i="33"/>
  <c r="AZ69" i="33" s="1"/>
  <c r="Y69" i="33"/>
  <c r="R69" i="33"/>
  <c r="AS69" i="33"/>
  <c r="AF69" i="33" s="1"/>
  <c r="U69" i="33"/>
  <c r="V125" i="33"/>
  <c r="AY125" i="33" s="1"/>
  <c r="Z125" i="33"/>
  <c r="AZ125" i="33" s="1"/>
  <c r="U125" i="33"/>
  <c r="W125" i="33"/>
  <c r="S125" i="33"/>
  <c r="AA125" i="33"/>
  <c r="Q125" i="33"/>
  <c r="BA125" i="33" s="1"/>
  <c r="BB125" i="33" s="1"/>
  <c r="P125" i="33"/>
  <c r="Y125" i="33"/>
  <c r="AB125" i="33"/>
  <c r="R125" i="33"/>
  <c r="AE125" i="33" a="1"/>
  <c r="AE125" i="33" s="1"/>
  <c r="AD125" i="33" s="1"/>
  <c r="AC125" i="33" s="1"/>
  <c r="AE55" i="33" a="1"/>
  <c r="AE55" i="33" s="1"/>
  <c r="AD55" i="33" s="1"/>
  <c r="AC55" i="33" s="1"/>
  <c r="W114" i="33"/>
  <c r="AA67" i="33"/>
  <c r="Y67" i="33"/>
  <c r="V70" i="33"/>
  <c r="AY70" i="33" s="1"/>
  <c r="AA70" i="33"/>
  <c r="U23" i="33"/>
  <c r="S23" i="33"/>
  <c r="AU23" i="33"/>
  <c r="AB23" i="33"/>
  <c r="Y23" i="33"/>
  <c r="Z23" i="33"/>
  <c r="AZ23" i="33" s="1"/>
  <c r="W23" i="33"/>
  <c r="V23" i="33"/>
  <c r="AY23" i="33" s="1"/>
  <c r="P23" i="33"/>
  <c r="S47" i="33"/>
  <c r="AU47" i="33"/>
  <c r="R47" i="33"/>
  <c r="Y47" i="33"/>
  <c r="AB47" i="33"/>
  <c r="U47" i="33"/>
  <c r="P47" i="33"/>
  <c r="AA47" i="33"/>
  <c r="W47" i="33"/>
  <c r="Q47" i="33"/>
  <c r="BA47" i="33" s="1"/>
  <c r="BB47" i="33" s="1"/>
  <c r="AE47" i="33" a="1"/>
  <c r="AE47" i="33" s="1"/>
  <c r="Z47" i="33"/>
  <c r="AZ47" i="33" s="1"/>
  <c r="V47" i="33"/>
  <c r="AY47" i="33" s="1"/>
  <c r="U27" i="33"/>
  <c r="P27" i="33"/>
  <c r="AE27" i="33" a="1"/>
  <c r="AE27" i="33" s="1"/>
  <c r="S27" i="33"/>
  <c r="V27" i="33"/>
  <c r="AY27" i="33" s="1"/>
  <c r="Z27" i="33"/>
  <c r="AZ27" i="33" s="1"/>
  <c r="AA27" i="33"/>
  <c r="Q27" i="33"/>
  <c r="BA27" i="33" s="1"/>
  <c r="BB27" i="33" s="1"/>
  <c r="S94" i="33"/>
  <c r="W94" i="33"/>
  <c r="P94" i="33"/>
  <c r="R94" i="33"/>
  <c r="AD128" i="33"/>
  <c r="AC128" i="33" s="1"/>
  <c r="AE88" i="33" a="1"/>
  <c r="AE88" i="33" s="1"/>
  <c r="AD88" i="33" s="1"/>
  <c r="AC88" i="33" s="1"/>
  <c r="Z114" i="33"/>
  <c r="AZ114" i="33" s="1"/>
  <c r="BB114" i="33" s="1"/>
  <c r="P67" i="33"/>
  <c r="W67" i="33"/>
  <c r="AA94" i="33"/>
  <c r="R21" i="33"/>
  <c r="Y21" i="33"/>
  <c r="S21" i="33"/>
  <c r="AA21" i="33"/>
  <c r="W21" i="33"/>
  <c r="Q21" i="33"/>
  <c r="BA21" i="33" s="1"/>
  <c r="U21" i="33"/>
  <c r="V21" i="33"/>
  <c r="AY21" i="33" s="1"/>
  <c r="BB21" i="33" s="1"/>
  <c r="AB21" i="33"/>
  <c r="AU21" i="33"/>
  <c r="AV21" i="33" s="1"/>
  <c r="Z21" i="33"/>
  <c r="AZ21" i="33" s="1"/>
  <c r="P21" i="33"/>
  <c r="AA121" i="33"/>
  <c r="R121" i="33"/>
  <c r="V121" i="33"/>
  <c r="AY121" i="33" s="1"/>
  <c r="BB121" i="33" s="1"/>
  <c r="Q121" i="33"/>
  <c r="BA121" i="33" s="1"/>
  <c r="AB121" i="33"/>
  <c r="S121" i="33"/>
  <c r="Y121" i="33"/>
  <c r="Q90" i="33"/>
  <c r="BA90" i="33" s="1"/>
  <c r="BB90" i="33" s="1"/>
  <c r="AB90" i="33"/>
  <c r="Y90" i="33"/>
  <c r="S90" i="33"/>
  <c r="V90" i="33"/>
  <c r="AY90" i="33" s="1"/>
  <c r="U90" i="33"/>
  <c r="P90" i="33"/>
  <c r="W90" i="33"/>
  <c r="AE90" i="33" a="1"/>
  <c r="AE90" i="33" s="1"/>
  <c r="AD90" i="33" s="1"/>
  <c r="AC90" i="33" s="1"/>
  <c r="AA90" i="33"/>
  <c r="Z90" i="33"/>
  <c r="AZ90" i="33" s="1"/>
  <c r="R90" i="33"/>
  <c r="AE67" i="33" a="1"/>
  <c r="AE67" i="33" s="1"/>
  <c r="AD67" i="33" s="1"/>
  <c r="AC67" i="33" s="1"/>
  <c r="U114" i="33"/>
  <c r="W70" i="33"/>
  <c r="V55" i="33"/>
  <c r="AY55" i="33" s="1"/>
  <c r="BB55" i="33" s="1"/>
  <c r="BB43" i="33"/>
  <c r="P81" i="33"/>
  <c r="Z94" i="33"/>
  <c r="AZ94" i="33" s="1"/>
  <c r="R42" i="33"/>
  <c r="S42" i="33"/>
  <c r="Q42" i="33"/>
  <c r="BA42" i="33" s="1"/>
  <c r="BB42" i="33" s="1"/>
  <c r="W79" i="33"/>
  <c r="Q79" i="33"/>
  <c r="BA79" i="33" s="1"/>
  <c r="BB79" i="33" s="1"/>
  <c r="U79" i="33"/>
  <c r="AA79" i="33"/>
  <c r="S79" i="33"/>
  <c r="P79" i="33"/>
  <c r="Z79" i="33"/>
  <c r="AZ79" i="33" s="1"/>
  <c r="AE79" i="33" a="1"/>
  <c r="AE79" i="33" s="1"/>
  <c r="AD79" i="33" s="1"/>
  <c r="AC79" i="33" s="1"/>
  <c r="R79" i="33"/>
  <c r="Y79" i="33"/>
  <c r="V79" i="33"/>
  <c r="AY79" i="33" s="1"/>
  <c r="AB79" i="33"/>
  <c r="AU37" i="33"/>
  <c r="AV50" i="33" s="1"/>
  <c r="S37" i="33"/>
  <c r="R37" i="33"/>
  <c r="P37" i="33"/>
  <c r="Q37" i="33"/>
  <c r="BA37" i="33" s="1"/>
  <c r="Z67" i="33"/>
  <c r="AZ67" i="33" s="1"/>
  <c r="AS67" i="33"/>
  <c r="AF67" i="33" s="1"/>
  <c r="AD107" i="33"/>
  <c r="AC107" i="33" s="1"/>
  <c r="Q67" i="33"/>
  <c r="BA67" i="33" s="1"/>
  <c r="Z88" i="33"/>
  <c r="AZ88" i="33" s="1"/>
  <c r="W55" i="33"/>
  <c r="AE81" i="33" a="1"/>
  <c r="AE81" i="33" s="1"/>
  <c r="V94" i="33"/>
  <c r="AY94" i="33" s="1"/>
  <c r="V98" i="33"/>
  <c r="AY98" i="33" s="1"/>
  <c r="BB98" i="33" s="1"/>
  <c r="U98" i="33"/>
  <c r="Y126" i="33"/>
  <c r="U126" i="33"/>
  <c r="AB126" i="33"/>
  <c r="W126" i="33"/>
  <c r="Z126" i="33"/>
  <c r="AZ126" i="33" s="1"/>
  <c r="AE126" i="33" a="1"/>
  <c r="AE126" i="33" s="1"/>
  <c r="AD126" i="33" s="1"/>
  <c r="AC126" i="33" s="1"/>
  <c r="AA126" i="33"/>
  <c r="AV76" i="33"/>
  <c r="S67" i="33"/>
  <c r="Z70" i="33"/>
  <c r="AZ70" i="33" s="1"/>
  <c r="S55" i="33"/>
  <c r="Y81" i="33"/>
  <c r="AE94" i="33" a="1"/>
  <c r="AE94" i="33" s="1"/>
  <c r="P31" i="33"/>
  <c r="Z31" i="33"/>
  <c r="AZ31" i="33" s="1"/>
  <c r="S31" i="33"/>
  <c r="U31" i="33"/>
  <c r="Y31" i="33"/>
  <c r="R31" i="33"/>
  <c r="Q31" i="33"/>
  <c r="BA31" i="33" s="1"/>
  <c r="BB31" i="33" s="1"/>
  <c r="W31" i="33"/>
  <c r="AA31" i="33"/>
  <c r="AE31" i="33" a="1"/>
  <c r="AE31" i="33" s="1"/>
  <c r="S18" i="33"/>
  <c r="R18" i="33"/>
  <c r="W18" i="33"/>
  <c r="Y18" i="33"/>
  <c r="Z18" i="33"/>
  <c r="AZ18" i="33" s="1"/>
  <c r="U18" i="33"/>
  <c r="V18" i="33"/>
  <c r="AY18" i="33" s="1"/>
  <c r="BB18" i="33" s="1"/>
  <c r="AU18" i="33"/>
  <c r="AV2" i="33" s="1"/>
  <c r="Q18" i="33"/>
  <c r="BA18" i="33" s="1"/>
  <c r="AA18" i="33"/>
  <c r="P18" i="33"/>
  <c r="AB18" i="33"/>
  <c r="BB82" i="33"/>
  <c r="AD81" i="33"/>
  <c r="AC81" i="33" s="1"/>
  <c r="AS114" i="33"/>
  <c r="AF114" i="33" s="1"/>
  <c r="Q114" i="33"/>
  <c r="BA114" i="33" s="1"/>
  <c r="S114" i="33"/>
  <c r="Y114" i="33"/>
  <c r="R114" i="33"/>
  <c r="P114" i="33"/>
  <c r="AD122" i="33"/>
  <c r="AC122" i="33" s="1"/>
  <c r="AS94" i="33"/>
  <c r="AF94" i="33" s="1"/>
  <c r="AD94" i="33" s="1"/>
  <c r="AC94" i="33" s="1"/>
  <c r="AE70" i="33" a="1"/>
  <c r="AE70" i="33" s="1"/>
  <c r="AD70" i="33" s="1"/>
  <c r="AC70" i="33" s="1"/>
  <c r="R67" i="33"/>
  <c r="U94" i="33"/>
  <c r="P63" i="33"/>
  <c r="U63" i="33"/>
  <c r="Z63" i="33"/>
  <c r="AZ63" i="33" s="1"/>
  <c r="Q63" i="33"/>
  <c r="BA63" i="33" s="1"/>
  <c r="BB63" i="33" s="1"/>
  <c r="Y63" i="33"/>
  <c r="S63" i="33"/>
  <c r="V63" i="33"/>
  <c r="AY63" i="33" s="1"/>
  <c r="W63" i="33"/>
  <c r="AA63" i="33"/>
  <c r="AE63" i="33" a="1"/>
  <c r="AE63" i="33" s="1"/>
  <c r="R63" i="33"/>
  <c r="AB63" i="33"/>
  <c r="AU63" i="33"/>
  <c r="Z59" i="33"/>
  <c r="AZ59" i="33" s="1"/>
  <c r="S59" i="33"/>
  <c r="W59" i="33"/>
  <c r="P59" i="33"/>
  <c r="Q59" i="33"/>
  <c r="BA59" i="33" s="1"/>
  <c r="BB59" i="33" s="1"/>
  <c r="V59" i="33"/>
  <c r="AY59" i="33" s="1"/>
  <c r="AE59" i="33" a="1"/>
  <c r="AE59" i="33" s="1"/>
  <c r="AA59" i="33"/>
  <c r="Z106" i="33"/>
  <c r="AZ106" i="33" s="1"/>
  <c r="U106" i="33"/>
  <c r="Q106" i="33"/>
  <c r="BA106" i="33" s="1"/>
  <c r="BB106" i="33" s="1"/>
  <c r="AA106" i="33"/>
  <c r="P106" i="33"/>
  <c r="AB106" i="33"/>
  <c r="S106" i="33"/>
  <c r="V106" i="33"/>
  <c r="AY106" i="33" s="1"/>
  <c r="W106" i="33"/>
  <c r="R106" i="33"/>
  <c r="Q102" i="33"/>
  <c r="BA102" i="33" s="1"/>
  <c r="V102" i="33"/>
  <c r="AY102" i="33" s="1"/>
  <c r="P102" i="33"/>
  <c r="U102" i="33"/>
  <c r="R102" i="33"/>
  <c r="Y102" i="33"/>
  <c r="Z102" i="33"/>
  <c r="AZ102" i="33" s="1"/>
  <c r="AA102" i="33"/>
  <c r="AB102" i="33"/>
  <c r="W102" i="33"/>
  <c r="AS102" i="33"/>
  <c r="AF102" i="33" s="1"/>
  <c r="S102" i="33"/>
  <c r="AD105" i="32"/>
  <c r="AC105" i="32" s="1"/>
  <c r="AB127" i="32"/>
  <c r="AS127" i="32"/>
  <c r="AF127" i="32" s="1"/>
  <c r="S116" i="32"/>
  <c r="R116" i="32"/>
  <c r="R123" i="32"/>
  <c r="W102" i="32"/>
  <c r="R102" i="32"/>
  <c r="AA102" i="32"/>
  <c r="P102" i="32"/>
  <c r="Q102" i="32"/>
  <c r="BA102" i="32" s="1"/>
  <c r="BB102" i="32" s="1"/>
  <c r="AE102" i="32" a="1"/>
  <c r="AE102" i="32" s="1"/>
  <c r="S102" i="32"/>
  <c r="AB102" i="32"/>
  <c r="V102" i="32"/>
  <c r="AY102" i="32" s="1"/>
  <c r="U102" i="32"/>
  <c r="Y102" i="32"/>
  <c r="Z102" i="32"/>
  <c r="AZ102" i="32" s="1"/>
  <c r="AS85" i="32"/>
  <c r="AF85" i="32" s="1"/>
  <c r="Q127" i="32"/>
  <c r="BA127" i="32" s="1"/>
  <c r="Q116" i="32"/>
  <c r="BA116" i="32" s="1"/>
  <c r="BB116" i="32" s="1"/>
  <c r="Y126" i="32"/>
  <c r="BB31" i="32"/>
  <c r="R127" i="32"/>
  <c r="W116" i="32"/>
  <c r="AA123" i="32"/>
  <c r="W126" i="32"/>
  <c r="AD70" i="32"/>
  <c r="AC70" i="32" s="1"/>
  <c r="Z25" i="32"/>
  <c r="AZ25" i="32" s="1"/>
  <c r="S127" i="32"/>
  <c r="AE116" i="32" a="1"/>
  <c r="AE116" i="32" s="1"/>
  <c r="W123" i="32"/>
  <c r="AA118" i="32"/>
  <c r="V118" i="32"/>
  <c r="AY118" i="32" s="1"/>
  <c r="W118" i="32"/>
  <c r="U118" i="32"/>
  <c r="AE118" i="32" a="1"/>
  <c r="AE118" i="32" s="1"/>
  <c r="AD118" i="32" s="1"/>
  <c r="AC118" i="32" s="1"/>
  <c r="U64" i="32"/>
  <c r="AB64" i="32"/>
  <c r="Q64" i="32"/>
  <c r="BA64" i="32" s="1"/>
  <c r="AA64" i="32"/>
  <c r="AU64" i="32"/>
  <c r="AV104" i="32" s="1"/>
  <c r="P64" i="32"/>
  <c r="R64" i="32"/>
  <c r="Z64" i="32"/>
  <c r="AZ64" i="32" s="1"/>
  <c r="W64" i="32"/>
  <c r="V64" i="32"/>
  <c r="AY64" i="32" s="1"/>
  <c r="Y64" i="32"/>
  <c r="S64" i="32"/>
  <c r="P127" i="32"/>
  <c r="Z116" i="32"/>
  <c r="AZ116" i="32" s="1"/>
  <c r="P123" i="32"/>
  <c r="V15" i="32"/>
  <c r="AY15" i="32" s="1"/>
  <c r="BB15" i="32" s="1"/>
  <c r="Z15" i="32"/>
  <c r="AZ15" i="32" s="1"/>
  <c r="U15" i="32"/>
  <c r="S15" i="32"/>
  <c r="AB15" i="32"/>
  <c r="R15" i="32"/>
  <c r="W15" i="32"/>
  <c r="Q15" i="32"/>
  <c r="BA15" i="32" s="1"/>
  <c r="P15" i="32"/>
  <c r="AA15" i="32"/>
  <c r="W16" i="32"/>
  <c r="AA16" i="32"/>
  <c r="Q16" i="32"/>
  <c r="BA16" i="32" s="1"/>
  <c r="Z16" i="32"/>
  <c r="AZ16" i="32" s="1"/>
  <c r="P16" i="32"/>
  <c r="U16" i="32"/>
  <c r="Y16" i="32"/>
  <c r="V16" i="32"/>
  <c r="AY16" i="32" s="1"/>
  <c r="AU16" i="32"/>
  <c r="R16" i="32"/>
  <c r="AB16" i="32"/>
  <c r="S16" i="32"/>
  <c r="Z71" i="32"/>
  <c r="AZ71" i="32" s="1"/>
  <c r="Y71" i="32"/>
  <c r="AA71" i="32"/>
  <c r="AB71" i="32"/>
  <c r="U71" i="32"/>
  <c r="P71" i="32"/>
  <c r="W71" i="32"/>
  <c r="AE71" i="32" a="1"/>
  <c r="AE71" i="32" s="1"/>
  <c r="AD71" i="32" s="1"/>
  <c r="AC71" i="32" s="1"/>
  <c r="BB113" i="32"/>
  <c r="S87" i="32"/>
  <c r="P87" i="32"/>
  <c r="W87" i="32"/>
  <c r="Y87" i="32"/>
  <c r="AE87" i="32" a="1"/>
  <c r="AE87" i="32" s="1"/>
  <c r="R87" i="32"/>
  <c r="Q87" i="32"/>
  <c r="BA87" i="32" s="1"/>
  <c r="BB87" i="32" s="1"/>
  <c r="AB87" i="32"/>
  <c r="AA87" i="32"/>
  <c r="Z87" i="32"/>
  <c r="AZ87" i="32" s="1"/>
  <c r="V87" i="32"/>
  <c r="AY87" i="32" s="1"/>
  <c r="U87" i="32"/>
  <c r="Z39" i="32"/>
  <c r="AZ39" i="32" s="1"/>
  <c r="Y39" i="32"/>
  <c r="W39" i="32"/>
  <c r="AE39" i="32" a="1"/>
  <c r="AE39" i="32" s="1"/>
  <c r="U39" i="32"/>
  <c r="V39" i="32"/>
  <c r="AY39" i="32" s="1"/>
  <c r="S39" i="32"/>
  <c r="Q39" i="32"/>
  <c r="BA39" i="32" s="1"/>
  <c r="BB39" i="32" s="1"/>
  <c r="R39" i="32"/>
  <c r="AB39" i="32"/>
  <c r="AU39" i="32"/>
  <c r="P39" i="32"/>
  <c r="AA39" i="32"/>
  <c r="U8" i="32"/>
  <c r="Z8" i="32"/>
  <c r="AZ8" i="32" s="1"/>
  <c r="AU8" i="32"/>
  <c r="W8" i="32"/>
  <c r="R8" i="32"/>
  <c r="Y8" i="32"/>
  <c r="V8" i="32"/>
  <c r="AY8" i="32" s="1"/>
  <c r="AB8" i="32"/>
  <c r="Q8" i="32"/>
  <c r="BA8" i="32" s="1"/>
  <c r="BB8" i="32" s="1"/>
  <c r="AA8" i="32"/>
  <c r="P8" i="32"/>
  <c r="AE8" i="32" a="1"/>
  <c r="AE8" i="32" s="1"/>
  <c r="S8" i="32"/>
  <c r="V127" i="32"/>
  <c r="AY127" i="32" s="1"/>
  <c r="AA127" i="32"/>
  <c r="AB116" i="32"/>
  <c r="AA116" i="32"/>
  <c r="Z123" i="32"/>
  <c r="AZ123" i="32" s="1"/>
  <c r="W86" i="32"/>
  <c r="AE86" i="32" a="1"/>
  <c r="AE86" i="32" s="1"/>
  <c r="AD86" i="32" s="1"/>
  <c r="AC86" i="32" s="1"/>
  <c r="Y86" i="32"/>
  <c r="V86" i="32"/>
  <c r="AY86" i="32" s="1"/>
  <c r="AA86" i="32"/>
  <c r="Q86" i="32"/>
  <c r="BA86" i="32" s="1"/>
  <c r="BB86" i="32" s="1"/>
  <c r="U86" i="32"/>
  <c r="P86" i="32"/>
  <c r="S86" i="32"/>
  <c r="R86" i="32"/>
  <c r="AB86" i="32"/>
  <c r="Z85" i="32"/>
  <c r="AZ85" i="32" s="1"/>
  <c r="U85" i="32"/>
  <c r="AE85" i="32" a="1"/>
  <c r="AE85" i="32" s="1"/>
  <c r="P85" i="32"/>
  <c r="S85" i="32"/>
  <c r="Y85" i="32"/>
  <c r="Q85" i="32"/>
  <c r="BA85" i="32" s="1"/>
  <c r="BB85" i="32" s="1"/>
  <c r="W85" i="32"/>
  <c r="R85" i="32"/>
  <c r="V85" i="32"/>
  <c r="AY85" i="32" s="1"/>
  <c r="AB85" i="32"/>
  <c r="AA85" i="32"/>
  <c r="AS116" i="32"/>
  <c r="AF116" i="32" s="1"/>
  <c r="AD116" i="32" s="1"/>
  <c r="AC116" i="32" s="1"/>
  <c r="AE127" i="32" a="1"/>
  <c r="AE127" i="32" s="1"/>
  <c r="AD127" i="32" s="1"/>
  <c r="AC127" i="32" s="1"/>
  <c r="AS87" i="32"/>
  <c r="AF87" i="32" s="1"/>
  <c r="AD87" i="32" s="1"/>
  <c r="AC87" i="32" s="1"/>
  <c r="AE123" i="32" a="1"/>
  <c r="AE123" i="32" s="1"/>
  <c r="AD123" i="32" s="1"/>
  <c r="AC123" i="32" s="1"/>
  <c r="BB43" i="32"/>
  <c r="U127" i="32"/>
  <c r="Z127" i="32"/>
  <c r="AZ127" i="32" s="1"/>
  <c r="V116" i="32"/>
  <c r="AY116" i="32" s="1"/>
  <c r="V23" i="32"/>
  <c r="AY23" i="32" s="1"/>
  <c r="P23" i="32"/>
  <c r="Q23" i="32"/>
  <c r="BA23" i="32" s="1"/>
  <c r="BB23" i="32" s="1"/>
  <c r="AE23" i="32" a="1"/>
  <c r="AE23" i="32" s="1"/>
  <c r="Y23" i="32"/>
  <c r="R23" i="32"/>
  <c r="W23" i="32"/>
  <c r="AU23" i="32"/>
  <c r="AV44" i="32" s="1"/>
  <c r="U23" i="32"/>
  <c r="S23" i="32"/>
  <c r="AA23" i="32"/>
  <c r="Z23" i="32"/>
  <c r="AZ23" i="32" s="1"/>
  <c r="Q32" i="32"/>
  <c r="BA32" i="32" s="1"/>
  <c r="U32" i="32"/>
  <c r="AA32" i="32"/>
  <c r="AB32" i="32"/>
  <c r="Z32" i="32"/>
  <c r="AZ32" i="32" s="1"/>
  <c r="R32" i="32"/>
  <c r="V32" i="32"/>
  <c r="AY32" i="32" s="1"/>
  <c r="Y32" i="32"/>
  <c r="S32" i="32"/>
  <c r="W32" i="32"/>
  <c r="P32" i="32"/>
  <c r="AU32" i="32"/>
  <c r="AE57" i="32" a="1"/>
  <c r="AE57" i="32" s="1"/>
  <c r="AA57" i="32"/>
  <c r="AU57" i="32"/>
  <c r="AV19" i="32" s="1"/>
  <c r="R57" i="32"/>
  <c r="S57" i="32"/>
  <c r="U57" i="32"/>
  <c r="P57" i="32"/>
  <c r="Y57" i="32"/>
  <c r="Q57" i="32"/>
  <c r="BA57" i="32" s="1"/>
  <c r="BB57" i="32" s="1"/>
  <c r="AS79" i="32"/>
  <c r="AF79" i="32" s="1"/>
  <c r="R79" i="32"/>
  <c r="Q79" i="32"/>
  <c r="BA79" i="32" s="1"/>
  <c r="AA79" i="32"/>
  <c r="Z79" i="32"/>
  <c r="AZ79" i="32" s="1"/>
  <c r="S79" i="32"/>
  <c r="W79" i="32"/>
  <c r="P79" i="32"/>
  <c r="Y79" i="32"/>
  <c r="V79" i="32"/>
  <c r="AY79" i="32" s="1"/>
  <c r="AB79" i="32"/>
  <c r="U79" i="32"/>
  <c r="AS81" i="31"/>
  <c r="AF81" i="31" s="1"/>
  <c r="P81" i="31"/>
  <c r="AS82" i="31"/>
  <c r="AF82" i="31" s="1"/>
  <c r="S82" i="31"/>
  <c r="V41" i="31"/>
  <c r="AY41" i="31" s="1"/>
  <c r="BB41" i="31" s="1"/>
  <c r="Y41" i="31"/>
  <c r="AA41" i="31"/>
  <c r="AU41" i="31"/>
  <c r="AV5" i="31" s="1"/>
  <c r="Q41" i="31"/>
  <c r="BA41" i="31" s="1"/>
  <c r="P41" i="31"/>
  <c r="AB41" i="31"/>
  <c r="U41" i="31"/>
  <c r="S41" i="31"/>
  <c r="R41" i="31"/>
  <c r="W41" i="31"/>
  <c r="Z41" i="31"/>
  <c r="AZ41" i="31" s="1"/>
  <c r="V17" i="31"/>
  <c r="AY17" i="31" s="1"/>
  <c r="Y17" i="31"/>
  <c r="AU17" i="31"/>
  <c r="W17" i="31"/>
  <c r="Z17" i="31"/>
  <c r="AZ17" i="31" s="1"/>
  <c r="Q17" i="31"/>
  <c r="BA17" i="31" s="1"/>
  <c r="BB17" i="31" s="1"/>
  <c r="AB17" i="31"/>
  <c r="R19" i="31"/>
  <c r="S19" i="31"/>
  <c r="Q19" i="31"/>
  <c r="BA19" i="31" s="1"/>
  <c r="U19" i="31"/>
  <c r="P19" i="31"/>
  <c r="Y19" i="31"/>
  <c r="AU19" i="31"/>
  <c r="AV26" i="31" s="1"/>
  <c r="W19" i="31"/>
  <c r="R67" i="31"/>
  <c r="Z67" i="31"/>
  <c r="AZ67" i="31" s="1"/>
  <c r="AA67" i="31"/>
  <c r="S67" i="31"/>
  <c r="P67" i="31"/>
  <c r="Q67" i="31"/>
  <c r="BA67" i="31" s="1"/>
  <c r="AS67" i="31"/>
  <c r="AF67" i="31" s="1"/>
  <c r="U107" i="31"/>
  <c r="V107" i="31"/>
  <c r="AY107" i="31" s="1"/>
  <c r="AA107" i="31"/>
  <c r="S107" i="31"/>
  <c r="Q107" i="31"/>
  <c r="BA107" i="31" s="1"/>
  <c r="BB107" i="31" s="1"/>
  <c r="R107" i="31"/>
  <c r="P107" i="31"/>
  <c r="AE107" i="31" a="1"/>
  <c r="AE107" i="31" s="1"/>
  <c r="AD107" i="31" s="1"/>
  <c r="AC107" i="31" s="1"/>
  <c r="AB107" i="31"/>
  <c r="Z107" i="31"/>
  <c r="AZ107" i="31" s="1"/>
  <c r="Y107" i="31"/>
  <c r="W107" i="31"/>
  <c r="Q81" i="31"/>
  <c r="BA81" i="31" s="1"/>
  <c r="BB81" i="31" s="1"/>
  <c r="Z82" i="31"/>
  <c r="AZ82" i="31" s="1"/>
  <c r="W75" i="31"/>
  <c r="Q75" i="31"/>
  <c r="BA75" i="31" s="1"/>
  <c r="BB75" i="31" s="1"/>
  <c r="P75" i="31"/>
  <c r="Y75" i="31"/>
  <c r="AA75" i="31"/>
  <c r="AB75" i="31"/>
  <c r="U75" i="31"/>
  <c r="S75" i="31"/>
  <c r="Z75" i="31"/>
  <c r="AZ75" i="31" s="1"/>
  <c r="R75" i="31"/>
  <c r="V75" i="31"/>
  <c r="AY75" i="31" s="1"/>
  <c r="AS115" i="31"/>
  <c r="AF115" i="31" s="1"/>
  <c r="Q115" i="31"/>
  <c r="BA115" i="31" s="1"/>
  <c r="S115" i="31"/>
  <c r="Y115" i="31"/>
  <c r="W115" i="31"/>
  <c r="R115" i="31"/>
  <c r="V115" i="31"/>
  <c r="AY115" i="31" s="1"/>
  <c r="BB115" i="31" s="1"/>
  <c r="U115" i="31"/>
  <c r="P115" i="31"/>
  <c r="AB115" i="31"/>
  <c r="Z115" i="31"/>
  <c r="AZ115" i="31" s="1"/>
  <c r="AA115" i="31"/>
  <c r="AD74" i="31"/>
  <c r="AC74" i="31" s="1"/>
  <c r="U82" i="31"/>
  <c r="R42" i="31"/>
  <c r="Z42" i="31"/>
  <c r="AZ42" i="31" s="1"/>
  <c r="R82" i="31"/>
  <c r="AA98" i="31"/>
  <c r="AB98" i="31"/>
  <c r="Y98" i="31"/>
  <c r="S98" i="31"/>
  <c r="V98" i="31"/>
  <c r="AY98" i="31" s="1"/>
  <c r="W98" i="31"/>
  <c r="R98" i="31"/>
  <c r="P98" i="31"/>
  <c r="Q98" i="31"/>
  <c r="BA98" i="31" s="1"/>
  <c r="U98" i="31"/>
  <c r="Z98" i="31"/>
  <c r="AZ98" i="31" s="1"/>
  <c r="AS98" i="31"/>
  <c r="AF98" i="31" s="1"/>
  <c r="AS114" i="31"/>
  <c r="AF114" i="31" s="1"/>
  <c r="P114" i="31"/>
  <c r="Q114" i="31"/>
  <c r="BA114" i="31" s="1"/>
  <c r="S114" i="31"/>
  <c r="U114" i="31"/>
  <c r="R114" i="31"/>
  <c r="AA114" i="31"/>
  <c r="V114" i="31"/>
  <c r="AY114" i="31" s="1"/>
  <c r="BB114" i="31" s="1"/>
  <c r="AU11" i="31"/>
  <c r="S11" i="31"/>
  <c r="V11" i="31"/>
  <c r="AY11" i="31" s="1"/>
  <c r="P35" i="31"/>
  <c r="Q35" i="31"/>
  <c r="BA35" i="31" s="1"/>
  <c r="AB35" i="31"/>
  <c r="U35" i="31"/>
  <c r="Z35" i="31"/>
  <c r="AZ35" i="31" s="1"/>
  <c r="R35" i="31"/>
  <c r="W35" i="31"/>
  <c r="AU35" i="31"/>
  <c r="AV83" i="31" s="1"/>
  <c r="S35" i="31"/>
  <c r="Y35" i="31"/>
  <c r="V35" i="31"/>
  <c r="AY35" i="31" s="1"/>
  <c r="AA35" i="31"/>
  <c r="BB43" i="31"/>
  <c r="Q82" i="31"/>
  <c r="BA82" i="31" s="1"/>
  <c r="Y90" i="31"/>
  <c r="U90" i="31"/>
  <c r="W90" i="31"/>
  <c r="S90" i="31"/>
  <c r="AA90" i="31"/>
  <c r="AE90" i="31" a="1"/>
  <c r="AE90" i="31" s="1"/>
  <c r="AD90" i="31" s="1"/>
  <c r="AC90" i="31" s="1"/>
  <c r="Q90" i="31"/>
  <c r="BA90" i="31" s="1"/>
  <c r="BB90" i="31" s="1"/>
  <c r="V90" i="31"/>
  <c r="AY90" i="31" s="1"/>
  <c r="P90" i="31"/>
  <c r="R90" i="31"/>
  <c r="AB90" i="31"/>
  <c r="Z90" i="31"/>
  <c r="AZ90" i="31" s="1"/>
  <c r="AU2" i="31"/>
  <c r="AV8" i="31" s="1"/>
  <c r="AA2" i="31"/>
  <c r="U2" i="31"/>
  <c r="P2" i="31"/>
  <c r="S2" i="31"/>
  <c r="Q2" i="31"/>
  <c r="BA2" i="31" s="1"/>
  <c r="Y2" i="31"/>
  <c r="R2" i="31"/>
  <c r="W2" i="31"/>
  <c r="Z2" i="31"/>
  <c r="AZ2" i="31" s="1"/>
  <c r="AB2" i="31"/>
  <c r="V2" i="31"/>
  <c r="AY2" i="31" s="1"/>
  <c r="BB2" i="31" s="1"/>
  <c r="AE2" i="31" a="1"/>
  <c r="AE2" i="31" s="1"/>
  <c r="BB67" i="31"/>
  <c r="BB89" i="31"/>
  <c r="V82" i="31"/>
  <c r="AY82" i="31" s="1"/>
  <c r="AB82" i="31"/>
  <c r="V33" i="31"/>
  <c r="AY33" i="31" s="1"/>
  <c r="W33" i="31"/>
  <c r="AU33" i="31"/>
  <c r="AV11" i="31" s="1"/>
  <c r="S33" i="31"/>
  <c r="AB33" i="31"/>
  <c r="U33" i="31"/>
  <c r="R33" i="31"/>
  <c r="Q33" i="31"/>
  <c r="BA33" i="31" s="1"/>
  <c r="BB33" i="31" s="1"/>
  <c r="Y33" i="31"/>
  <c r="P33" i="31"/>
  <c r="AE33" i="31" a="1"/>
  <c r="AE33" i="31" s="1"/>
  <c r="AA33" i="31"/>
  <c r="Z33" i="31"/>
  <c r="AZ33" i="31" s="1"/>
  <c r="S74" i="31"/>
  <c r="AB74" i="31"/>
  <c r="AA91" i="31"/>
  <c r="P91" i="31"/>
  <c r="S91" i="31"/>
  <c r="Z91" i="31"/>
  <c r="AZ91" i="31" s="1"/>
  <c r="W91" i="31"/>
  <c r="U91" i="31"/>
  <c r="V91" i="31"/>
  <c r="AY91" i="31" s="1"/>
  <c r="R91" i="31"/>
  <c r="AE91" i="31" a="1"/>
  <c r="AE91" i="31" s="1"/>
  <c r="AD91" i="31" s="1"/>
  <c r="AC91" i="31" s="1"/>
  <c r="AB91" i="31"/>
  <c r="Y91" i="31"/>
  <c r="Q91" i="31"/>
  <c r="BA91" i="31" s="1"/>
  <c r="BB91" i="31" s="1"/>
  <c r="Z81" i="31"/>
  <c r="AZ81" i="31" s="1"/>
  <c r="W81" i="31"/>
  <c r="Y81" i="31"/>
  <c r="AE81" i="31" a="1"/>
  <c r="AE81" i="31" s="1"/>
  <c r="U81" i="31"/>
  <c r="AA81" i="31"/>
  <c r="AB81" i="31"/>
  <c r="AE82" i="31" a="1"/>
  <c r="AE82" i="31" s="1"/>
  <c r="AD82" i="31" s="1"/>
  <c r="AC82" i="31" s="1"/>
  <c r="V81" i="31"/>
  <c r="AY81" i="31" s="1"/>
  <c r="Y82" i="31"/>
  <c r="AS121" i="31"/>
  <c r="AF121" i="31" s="1"/>
  <c r="R121" i="31"/>
  <c r="Q121" i="31"/>
  <c r="BA121" i="31" s="1"/>
  <c r="P121" i="31"/>
  <c r="S121" i="31"/>
  <c r="AA121" i="31"/>
  <c r="BB16" i="30"/>
  <c r="Q100" i="30"/>
  <c r="BA100" i="30" s="1"/>
  <c r="BB100" i="30" s="1"/>
  <c r="Y129" i="30"/>
  <c r="AU42" i="30"/>
  <c r="Y42" i="30"/>
  <c r="P42" i="30"/>
  <c r="AB42" i="30"/>
  <c r="S42" i="30"/>
  <c r="Z42" i="30"/>
  <c r="AZ42" i="30" s="1"/>
  <c r="W42" i="30"/>
  <c r="Q42" i="30"/>
  <c r="BA42" i="30" s="1"/>
  <c r="V42" i="30"/>
  <c r="AY42" i="30" s="1"/>
  <c r="AA42" i="30"/>
  <c r="U42" i="30"/>
  <c r="R42" i="30"/>
  <c r="BB14" i="30"/>
  <c r="S38" i="30"/>
  <c r="Z38" i="30"/>
  <c r="AZ38" i="30" s="1"/>
  <c r="U8" i="30"/>
  <c r="AU8" i="30"/>
  <c r="AV7" i="30" s="1"/>
  <c r="W8" i="30"/>
  <c r="Y8" i="30"/>
  <c r="AA8" i="30"/>
  <c r="P8" i="30"/>
  <c r="V8" i="30"/>
  <c r="AY8" i="30" s="1"/>
  <c r="AE8" i="30" a="1"/>
  <c r="AE8" i="30" s="1"/>
  <c r="S8" i="30"/>
  <c r="Z8" i="30"/>
  <c r="AZ8" i="30" s="1"/>
  <c r="AB8" i="30"/>
  <c r="AE129" i="30" a="1"/>
  <c r="AE129" i="30" s="1"/>
  <c r="AD129" i="30" s="1"/>
  <c r="AC129" i="30" s="1"/>
  <c r="AB129" i="30"/>
  <c r="AA129" i="30"/>
  <c r="Q109" i="30"/>
  <c r="BA109" i="30" s="1"/>
  <c r="AS109" i="30"/>
  <c r="AF109" i="30" s="1"/>
  <c r="AB109" i="30"/>
  <c r="Z109" i="30"/>
  <c r="AZ109" i="30" s="1"/>
  <c r="AA109" i="30"/>
  <c r="P109" i="30"/>
  <c r="W109" i="30"/>
  <c r="Y109" i="30"/>
  <c r="S109" i="30"/>
  <c r="R109" i="30"/>
  <c r="V109" i="30"/>
  <c r="AY109" i="30" s="1"/>
  <c r="U109" i="30"/>
  <c r="Z46" i="30"/>
  <c r="AZ46" i="30" s="1"/>
  <c r="U46" i="30"/>
  <c r="AB46" i="30"/>
  <c r="P46" i="30"/>
  <c r="V46" i="30"/>
  <c r="AY46" i="30" s="1"/>
  <c r="S46" i="30"/>
  <c r="W108" i="30"/>
  <c r="V108" i="30"/>
  <c r="AY108" i="30" s="1"/>
  <c r="U108" i="30"/>
  <c r="S108" i="30"/>
  <c r="R108" i="30"/>
  <c r="Z108" i="30"/>
  <c r="AZ108" i="30" s="1"/>
  <c r="P108" i="30"/>
  <c r="Y108" i="30"/>
  <c r="Q108" i="30"/>
  <c r="BA108" i="30" s="1"/>
  <c r="AA108" i="30"/>
  <c r="AB108" i="30"/>
  <c r="AS108" i="30"/>
  <c r="AF108" i="30" s="1"/>
  <c r="AS100" i="30"/>
  <c r="AF100" i="30" s="1"/>
  <c r="Z129" i="30"/>
  <c r="AZ129" i="30" s="1"/>
  <c r="BB129" i="30" s="1"/>
  <c r="S100" i="30"/>
  <c r="P100" i="30"/>
  <c r="R129" i="30"/>
  <c r="P19" i="30"/>
  <c r="U19" i="30"/>
  <c r="W19" i="30"/>
  <c r="S19" i="30"/>
  <c r="Q80" i="30"/>
  <c r="BA80" i="30" s="1"/>
  <c r="S80" i="30"/>
  <c r="Z80" i="30"/>
  <c r="AZ80" i="30" s="1"/>
  <c r="AB80" i="30"/>
  <c r="W80" i="30"/>
  <c r="AS80" i="30"/>
  <c r="AF80" i="30" s="1"/>
  <c r="V80" i="30"/>
  <c r="AY80" i="30" s="1"/>
  <c r="U80" i="30"/>
  <c r="Y98" i="30"/>
  <c r="AE98" i="30" a="1"/>
  <c r="AE98" i="30" s="1"/>
  <c r="AD98" i="30" s="1"/>
  <c r="AC98" i="30" s="1"/>
  <c r="AD121" i="30"/>
  <c r="AC121" i="30" s="1"/>
  <c r="AD119" i="30"/>
  <c r="AC119" i="30" s="1"/>
  <c r="S129" i="30"/>
  <c r="W129" i="30"/>
  <c r="BB38" i="30"/>
  <c r="W41" i="30"/>
  <c r="U41" i="30"/>
  <c r="Q116" i="30"/>
  <c r="BA116" i="30" s="1"/>
  <c r="BB116" i="30" s="1"/>
  <c r="V116" i="30"/>
  <c r="AY116" i="30" s="1"/>
  <c r="Z116" i="30"/>
  <c r="AZ116" i="30" s="1"/>
  <c r="S116" i="30"/>
  <c r="R116" i="30"/>
  <c r="U116" i="30"/>
  <c r="Y116" i="30"/>
  <c r="AB116" i="30"/>
  <c r="W116" i="30"/>
  <c r="AA116" i="30"/>
  <c r="AE116" i="30" a="1"/>
  <c r="AE116" i="30" s="1"/>
  <c r="AD116" i="30" s="1"/>
  <c r="AC116" i="30" s="1"/>
  <c r="P116" i="30"/>
  <c r="U92" i="30"/>
  <c r="V92" i="30"/>
  <c r="AY92" i="30" s="1"/>
  <c r="R92" i="30"/>
  <c r="S92" i="30"/>
  <c r="AS92" i="30"/>
  <c r="AF92" i="30" s="1"/>
  <c r="P92" i="30"/>
  <c r="W92" i="30"/>
  <c r="AB92" i="30"/>
  <c r="Z92" i="30"/>
  <c r="AZ92" i="30" s="1"/>
  <c r="Q92" i="30"/>
  <c r="BA92" i="30" s="1"/>
  <c r="AA92" i="30"/>
  <c r="Y92" i="30"/>
  <c r="U32" i="30"/>
  <c r="AU32" i="30"/>
  <c r="AV90" i="30" s="1"/>
  <c r="Y32" i="30"/>
  <c r="AB32" i="30"/>
  <c r="Z32" i="30"/>
  <c r="AZ32" i="30" s="1"/>
  <c r="S32" i="30"/>
  <c r="R32" i="30"/>
  <c r="AA32" i="30"/>
  <c r="W32" i="30"/>
  <c r="V32" i="30"/>
  <c r="AY32" i="30" s="1"/>
  <c r="BB32" i="30" s="1"/>
  <c r="P32" i="30"/>
  <c r="Q32" i="30"/>
  <c r="BA32" i="30" s="1"/>
  <c r="U129" i="30"/>
  <c r="AS129" i="30"/>
  <c r="AF129" i="30" s="1"/>
  <c r="Q33" i="30"/>
  <c r="BA33" i="30" s="1"/>
  <c r="U33" i="30"/>
  <c r="V33" i="30"/>
  <c r="AY33" i="30" s="1"/>
  <c r="BB33" i="30" s="1"/>
  <c r="AA33" i="30"/>
  <c r="R33" i="30"/>
  <c r="W33" i="30"/>
  <c r="Y33" i="30"/>
  <c r="S33" i="30"/>
  <c r="AB33" i="30"/>
  <c r="Z33" i="30"/>
  <c r="AZ33" i="30" s="1"/>
  <c r="P33" i="30"/>
  <c r="AU33" i="30"/>
  <c r="R49" i="30"/>
  <c r="Q49" i="30"/>
  <c r="BA49" i="30" s="1"/>
  <c r="P49" i="30"/>
  <c r="AU49" i="30"/>
  <c r="U49" i="30"/>
  <c r="S49" i="30"/>
  <c r="Z49" i="30"/>
  <c r="AZ49" i="30" s="1"/>
  <c r="Z64" i="30"/>
  <c r="AZ64" i="30" s="1"/>
  <c r="BB64" i="30" s="1"/>
  <c r="S64" i="30"/>
  <c r="Y64" i="30"/>
  <c r="Q64" i="30"/>
  <c r="BA64" i="30" s="1"/>
  <c r="R23" i="30"/>
  <c r="Q23" i="30"/>
  <c r="BA23" i="30" s="1"/>
  <c r="BB23" i="30" s="1"/>
  <c r="P23" i="30"/>
  <c r="U23" i="30"/>
  <c r="AA23" i="30"/>
  <c r="Y23" i="30"/>
  <c r="W23" i="30"/>
  <c r="Z23" i="30"/>
  <c r="AZ23" i="30" s="1"/>
  <c r="AB23" i="30"/>
  <c r="AE23" i="30" a="1"/>
  <c r="AE23" i="30" s="1"/>
  <c r="V23" i="30"/>
  <c r="AY23" i="30" s="1"/>
  <c r="V83" i="30"/>
  <c r="AY83" i="30" s="1"/>
  <c r="U83" i="30"/>
  <c r="S83" i="30"/>
  <c r="AE83" i="30" a="1"/>
  <c r="AE83" i="30" s="1"/>
  <c r="AD83" i="30" s="1"/>
  <c r="AC83" i="30" s="1"/>
  <c r="AA83" i="30"/>
  <c r="R83" i="30"/>
  <c r="W83" i="30"/>
  <c r="Q83" i="30"/>
  <c r="BA83" i="30" s="1"/>
  <c r="BB83" i="30" s="1"/>
  <c r="Y83" i="30"/>
  <c r="AB83" i="30"/>
  <c r="Z83" i="30"/>
  <c r="AZ83" i="30" s="1"/>
  <c r="P83" i="30"/>
  <c r="AU31" i="30"/>
  <c r="P31" i="30"/>
  <c r="AB31" i="30"/>
  <c r="AE32" i="30" a="1"/>
  <c r="AE32" i="30" s="1"/>
  <c r="AD32" i="30" s="1"/>
  <c r="AC32" i="30" s="1"/>
  <c r="BB49" i="30"/>
  <c r="BB106" i="30"/>
  <c r="AB34" i="30"/>
  <c r="AA34" i="30"/>
  <c r="Z34" i="30"/>
  <c r="AZ34" i="30" s="1"/>
  <c r="W34" i="30"/>
  <c r="R34" i="30"/>
  <c r="S34" i="30"/>
  <c r="U34" i="30"/>
  <c r="AU34" i="30"/>
  <c r="Y34" i="30"/>
  <c r="AE34" i="30" a="1"/>
  <c r="AE34" i="30" s="1"/>
  <c r="Q34" i="30"/>
  <c r="BA34" i="30" s="1"/>
  <c r="BB34" i="30" s="1"/>
  <c r="V34" i="30"/>
  <c r="AY34" i="30" s="1"/>
  <c r="P34" i="30"/>
  <c r="U9" i="30"/>
  <c r="Z9" i="30"/>
  <c r="AZ9" i="30" s="1"/>
  <c r="Y9" i="30"/>
  <c r="S9" i="30"/>
  <c r="AA9" i="30"/>
  <c r="S76" i="28"/>
  <c r="AA44" i="28"/>
  <c r="BB41" i="28"/>
  <c r="Z72" i="28"/>
  <c r="AZ72" i="28" s="1"/>
  <c r="AA72" i="28"/>
  <c r="P72" i="28"/>
  <c r="Y72" i="28"/>
  <c r="S78" i="28"/>
  <c r="R78" i="28"/>
  <c r="U64" i="28"/>
  <c r="AE64" i="28" a="1"/>
  <c r="AE64" i="28" s="1"/>
  <c r="AA64" i="28"/>
  <c r="W64" i="28"/>
  <c r="AB64" i="28"/>
  <c r="Z64" i="28"/>
  <c r="AZ64" i="28" s="1"/>
  <c r="S64" i="28"/>
  <c r="AU64" i="28"/>
  <c r="Y64" i="28"/>
  <c r="P76" i="28"/>
  <c r="R44" i="28"/>
  <c r="AE44" i="28" a="1"/>
  <c r="AE44" i="28" s="1"/>
  <c r="R127" i="28"/>
  <c r="Y127" i="28"/>
  <c r="S127" i="28"/>
  <c r="P127" i="28"/>
  <c r="W127" i="28"/>
  <c r="Z14" i="28"/>
  <c r="AZ14" i="28" s="1"/>
  <c r="Q14" i="28"/>
  <c r="BA14" i="28" s="1"/>
  <c r="BB14" i="28" s="1"/>
  <c r="R14" i="28"/>
  <c r="AB14" i="28"/>
  <c r="AE14" i="28" a="1"/>
  <c r="AE14" i="28" s="1"/>
  <c r="S14" i="28"/>
  <c r="W14" i="28"/>
  <c r="U14" i="28"/>
  <c r="Y14" i="28"/>
  <c r="V14" i="28"/>
  <c r="AY14" i="28" s="1"/>
  <c r="AU14" i="28"/>
  <c r="P14" i="28"/>
  <c r="AA14" i="28"/>
  <c r="W76" i="28"/>
  <c r="Q44" i="28"/>
  <c r="BA44" i="28" s="1"/>
  <c r="BB44" i="28" s="1"/>
  <c r="P44" i="28"/>
  <c r="AA90" i="28"/>
  <c r="Z90" i="28"/>
  <c r="AZ90" i="28" s="1"/>
  <c r="P90" i="28"/>
  <c r="AE90" i="28" a="1"/>
  <c r="AE90" i="28" s="1"/>
  <c r="AD90" i="28" s="1"/>
  <c r="AC90" i="28" s="1"/>
  <c r="R90" i="28"/>
  <c r="Q90" i="28"/>
  <c r="BA90" i="28" s="1"/>
  <c r="BB90" i="28" s="1"/>
  <c r="Y90" i="28"/>
  <c r="Z11" i="28"/>
  <c r="AZ11" i="28" s="1"/>
  <c r="V11" i="28"/>
  <c r="AY11" i="28" s="1"/>
  <c r="AU11" i="28"/>
  <c r="U11" i="28"/>
  <c r="AA11" i="28"/>
  <c r="AE11" i="28" a="1"/>
  <c r="AE11" i="28" s="1"/>
  <c r="AB11" i="28"/>
  <c r="R11" i="28"/>
  <c r="Q11" i="28"/>
  <c r="BA11" i="28" s="1"/>
  <c r="BB11" i="28" s="1"/>
  <c r="W11" i="28"/>
  <c r="Y11" i="28"/>
  <c r="S11" i="28"/>
  <c r="P11" i="28"/>
  <c r="Y74" i="28"/>
  <c r="Z76" i="28"/>
  <c r="AZ76" i="28" s="1"/>
  <c r="Z44" i="28"/>
  <c r="AZ44" i="28" s="1"/>
  <c r="Y44" i="28"/>
  <c r="V115" i="28"/>
  <c r="AY115" i="28" s="1"/>
  <c r="BB114" i="28"/>
  <c r="Z22" i="28"/>
  <c r="AZ22" i="28" s="1"/>
  <c r="U22" i="28"/>
  <c r="S74" i="28"/>
  <c r="Y76" i="28"/>
  <c r="S44" i="28"/>
  <c r="U44" i="28"/>
  <c r="P115" i="28"/>
  <c r="S25" i="28"/>
  <c r="W25" i="28"/>
  <c r="R25" i="28"/>
  <c r="AA25" i="28"/>
  <c r="AB76" i="28"/>
  <c r="AU44" i="28"/>
  <c r="BB72" i="28"/>
  <c r="AA95" i="28"/>
  <c r="V95" i="28"/>
  <c r="AY95" i="28" s="1"/>
  <c r="R95" i="28"/>
  <c r="AB95" i="28"/>
  <c r="P95" i="28"/>
  <c r="Z95" i="28"/>
  <c r="AZ95" i="28" s="1"/>
  <c r="W95" i="28"/>
  <c r="AE95" i="28" a="1"/>
  <c r="AE95" i="28" s="1"/>
  <c r="AD95" i="28" s="1"/>
  <c r="AC95" i="28" s="1"/>
  <c r="Y95" i="28"/>
  <c r="Q95" i="28"/>
  <c r="BA95" i="28" s="1"/>
  <c r="BB95" i="28" s="1"/>
  <c r="U95" i="28"/>
  <c r="S95" i="28"/>
  <c r="V44" i="28"/>
  <c r="AY44" i="28" s="1"/>
  <c r="BB22" i="28"/>
  <c r="Q117" i="28"/>
  <c r="BA117" i="28" s="1"/>
  <c r="P117" i="28"/>
  <c r="S117" i="28"/>
  <c r="U117" i="28"/>
  <c r="R117" i="28"/>
  <c r="AA117" i="28"/>
  <c r="P67" i="28"/>
  <c r="R67" i="28"/>
  <c r="Q67" i="28"/>
  <c r="BA67" i="28" s="1"/>
  <c r="AB67" i="28"/>
  <c r="AA67" i="28"/>
  <c r="V67" i="28"/>
  <c r="AY67" i="28" s="1"/>
  <c r="BB67" i="28" s="1"/>
  <c r="AU3" i="28"/>
  <c r="Q3" i="28"/>
  <c r="BA3" i="28" s="1"/>
  <c r="V3" i="28"/>
  <c r="AY3" i="28" s="1"/>
  <c r="BB3" i="28" s="1"/>
  <c r="S3" i="28"/>
  <c r="AA3" i="28"/>
  <c r="R3" i="28"/>
  <c r="BB39" i="47"/>
  <c r="BB107" i="42"/>
  <c r="BB56" i="28"/>
  <c r="BB59" i="42"/>
  <c r="BB55" i="47"/>
  <c r="BB117" i="45"/>
  <c r="BB12" i="46"/>
  <c r="BB76" i="46"/>
  <c r="BB70" i="43"/>
  <c r="BB55" i="43"/>
  <c r="BB93" i="44"/>
  <c r="BB66" i="47"/>
  <c r="BB101" i="45"/>
  <c r="BB37" i="43"/>
  <c r="BB15" i="42"/>
  <c r="BB124" i="42"/>
  <c r="BB85" i="43"/>
  <c r="BB114" i="55"/>
  <c r="BB100" i="47"/>
  <c r="BB113" i="44"/>
  <c r="BB87" i="53"/>
  <c r="BB65" i="44"/>
  <c r="BB24" i="59"/>
  <c r="BB73" i="47"/>
  <c r="BB50" i="45"/>
  <c r="BB85" i="45"/>
  <c r="BB116" i="45"/>
  <c r="BB99" i="43"/>
  <c r="BB103" i="47"/>
  <c r="BB83" i="47"/>
  <c r="BB25" i="39"/>
  <c r="BB111" i="48"/>
  <c r="BB112" i="48"/>
  <c r="BB92" i="48"/>
  <c r="BB87" i="45"/>
  <c r="BB96" i="46"/>
  <c r="BB94" i="44"/>
  <c r="BB95" i="44"/>
  <c r="BB95" i="42"/>
  <c r="BB123" i="44"/>
  <c r="BB107" i="44"/>
  <c r="BB51" i="55"/>
  <c r="BB3" i="31"/>
  <c r="BB9" i="49"/>
  <c r="BB37" i="48"/>
  <c r="BB25" i="28"/>
  <c r="BB78" i="52"/>
  <c r="BB60" i="50"/>
  <c r="BB39" i="49"/>
  <c r="BB40" i="53"/>
  <c r="BB35" i="53"/>
  <c r="BB65" i="48"/>
  <c r="BB38" i="47"/>
  <c r="BB87" i="37"/>
  <c r="BB17" i="30"/>
  <c r="BB78" i="12"/>
  <c r="BB18" i="55"/>
  <c r="BB66" i="49"/>
  <c r="BB63" i="48"/>
  <c r="BB114" i="38"/>
  <c r="BB12" i="34"/>
  <c r="BB76" i="52"/>
  <c r="BB16" i="54"/>
  <c r="BB60" i="52"/>
  <c r="BB39" i="33"/>
  <c r="BB70" i="47"/>
  <c r="BB104" i="42"/>
  <c r="BB24" i="39"/>
  <c r="BB104" i="37"/>
  <c r="BB59" i="56"/>
  <c r="BB49" i="50"/>
  <c r="BB44" i="44"/>
  <c r="BB5" i="59"/>
  <c r="BB56" i="59"/>
  <c r="BB81" i="47"/>
  <c r="BB59" i="44"/>
  <c r="BB52" i="35"/>
  <c r="BB40" i="31"/>
  <c r="BB31" i="35"/>
  <c r="BB65" i="31"/>
  <c r="BB3" i="55"/>
  <c r="BB77" i="45"/>
  <c r="BB90" i="41"/>
  <c r="BB107" i="34"/>
  <c r="BB13" i="44"/>
  <c r="BB11" i="42"/>
  <c r="BB38" i="43"/>
  <c r="BB9" i="37"/>
  <c r="BB37" i="33"/>
  <c r="BB48" i="34"/>
  <c r="BB45" i="52"/>
  <c r="BB25" i="53"/>
  <c r="BB44" i="36"/>
  <c r="BB64" i="48"/>
  <c r="BB9" i="59"/>
  <c r="BB61" i="47"/>
  <c r="BB2" i="33"/>
  <c r="BB74" i="52"/>
  <c r="BB74" i="56"/>
  <c r="BB58" i="52"/>
  <c r="BB68" i="59"/>
  <c r="BB105" i="41"/>
  <c r="BB74" i="39"/>
  <c r="BB63" i="38"/>
  <c r="BB53" i="35"/>
  <c r="BB54" i="12"/>
  <c r="BB64" i="58"/>
  <c r="BB67" i="47"/>
  <c r="BB128" i="47"/>
  <c r="BB10" i="36"/>
  <c r="BB15" i="36"/>
  <c r="BB37" i="35"/>
  <c r="BB49" i="56"/>
  <c r="BB71" i="47"/>
  <c r="BB56" i="47"/>
  <c r="BB41" i="47"/>
  <c r="BB70" i="45"/>
  <c r="BB56" i="45"/>
  <c r="BB62" i="46"/>
  <c r="BB11" i="46"/>
  <c r="BB73" i="43"/>
  <c r="BB121" i="43"/>
  <c r="BB109" i="42"/>
  <c r="BB128" i="44"/>
  <c r="BB7" i="49"/>
  <c r="BB40" i="28"/>
  <c r="BB30" i="48"/>
  <c r="BB11" i="48"/>
  <c r="BB68" i="47"/>
  <c r="BB74" i="46"/>
  <c r="BB48" i="46"/>
  <c r="BB30" i="44"/>
  <c r="BB58" i="44"/>
  <c r="BB14" i="42"/>
  <c r="BB126" i="35"/>
  <c r="BB40" i="32"/>
  <c r="BB42" i="44"/>
  <c r="BB69" i="47"/>
  <c r="BB123" i="42"/>
  <c r="BB98" i="45"/>
  <c r="BB114" i="45"/>
  <c r="BB111" i="36"/>
  <c r="BB54" i="35"/>
  <c r="BB28" i="42"/>
  <c r="BB75" i="12"/>
  <c r="BB34" i="28"/>
  <c r="BB64" i="46"/>
  <c r="BB43" i="48"/>
  <c r="BB77" i="46"/>
  <c r="BB14" i="44"/>
  <c r="BB8" i="43"/>
  <c r="BB11" i="30"/>
  <c r="BB13" i="42"/>
  <c r="BB3" i="36"/>
  <c r="BB19" i="45"/>
  <c r="BB60" i="44"/>
  <c r="BB118" i="31"/>
  <c r="BB81" i="44"/>
  <c r="BB46" i="42"/>
  <c r="BB27" i="42"/>
  <c r="BB85" i="41"/>
  <c r="BB77" i="48"/>
  <c r="BB7" i="43"/>
  <c r="BB78" i="46"/>
  <c r="BB44" i="40"/>
  <c r="BB15" i="48"/>
  <c r="BB10" i="48"/>
  <c r="BB20" i="47"/>
  <c r="BB69" i="45"/>
  <c r="BB32" i="46"/>
  <c r="BB75" i="44"/>
  <c r="BB21" i="43"/>
  <c r="BB77" i="42"/>
  <c r="BB17" i="42"/>
  <c r="BB111" i="44"/>
  <c r="BB5" i="37"/>
  <c r="BB64" i="42"/>
  <c r="BB45" i="48"/>
  <c r="BB18" i="45"/>
  <c r="BB40" i="43"/>
  <c r="BB3" i="43"/>
  <c r="BB88" i="33"/>
  <c r="BB105" i="47"/>
  <c r="BB48" i="28"/>
  <c r="BB54" i="28"/>
  <c r="BB79" i="12"/>
  <c r="BB121" i="35"/>
  <c r="BB40" i="33"/>
  <c r="BB100" i="31"/>
  <c r="BB61" i="32"/>
  <c r="BB69" i="39"/>
  <c r="BB4" i="39"/>
  <c r="BB47" i="38"/>
  <c r="BB108" i="38"/>
  <c r="BB129" i="36"/>
  <c r="BB92" i="36"/>
  <c r="BB74" i="36"/>
  <c r="BB107" i="36"/>
  <c r="BB80" i="36"/>
  <c r="BB14" i="36"/>
  <c r="BB56" i="35"/>
  <c r="BB69" i="35"/>
  <c r="BB105" i="35"/>
  <c r="BB60" i="32"/>
  <c r="BB83" i="28"/>
  <c r="BB98" i="28"/>
  <c r="BB63" i="34"/>
  <c r="BB57" i="37"/>
  <c r="BB21" i="41"/>
  <c r="BB29" i="40"/>
  <c r="BB118" i="39"/>
  <c r="BB81" i="36"/>
  <c r="BB4" i="35"/>
  <c r="BB26" i="34"/>
  <c r="BB58" i="34"/>
  <c r="BB62" i="34"/>
  <c r="BB49" i="34"/>
  <c r="BB6" i="33"/>
  <c r="BB44" i="32"/>
  <c r="BB116" i="31"/>
  <c r="BB57" i="33"/>
  <c r="BB120" i="28"/>
  <c r="BB19" i="31"/>
  <c r="BB50" i="37"/>
  <c r="BB87" i="31"/>
  <c r="BB19" i="28"/>
  <c r="BB45" i="12"/>
  <c r="BB68" i="35"/>
  <c r="BB66" i="28"/>
  <c r="BB55" i="28"/>
  <c r="BB61" i="36"/>
  <c r="BB119" i="31"/>
  <c r="BB37" i="41"/>
  <c r="BB35" i="37"/>
  <c r="BB93" i="32"/>
  <c r="BB34" i="35"/>
  <c r="BB68" i="39"/>
  <c r="BB13" i="38"/>
  <c r="BB106" i="36"/>
  <c r="BB52" i="33"/>
  <c r="BB121" i="31"/>
  <c r="BB25" i="31"/>
  <c r="BB27" i="30"/>
  <c r="BB95" i="30"/>
  <c r="BB62" i="12"/>
  <c r="BB74" i="12"/>
  <c r="BB21" i="28"/>
  <c r="BB30" i="12"/>
  <c r="BB5" i="41"/>
  <c r="BB84" i="41"/>
  <c r="BB103" i="41"/>
  <c r="BB63" i="40"/>
  <c r="BB74" i="40"/>
  <c r="BB39" i="39"/>
  <c r="BB98" i="39"/>
  <c r="BB107" i="38"/>
  <c r="BB79" i="38"/>
  <c r="BB83" i="35"/>
  <c r="BB42" i="34"/>
  <c r="BB83" i="33"/>
  <c r="BB38" i="33"/>
  <c r="BB103" i="31"/>
  <c r="BB70" i="31"/>
  <c r="BB77" i="30"/>
  <c r="BB70" i="41"/>
  <c r="BB115" i="39"/>
  <c r="BB117" i="28"/>
  <c r="BB10" i="34"/>
  <c r="BB120" i="35"/>
  <c r="BB31" i="30"/>
  <c r="BB126" i="38"/>
  <c r="BB81" i="38"/>
  <c r="BB29" i="38"/>
  <c r="BB45" i="38"/>
  <c r="BB96" i="36"/>
  <c r="BB104" i="35"/>
  <c r="BB25" i="35"/>
  <c r="BB86" i="33"/>
  <c r="BB97" i="32"/>
  <c r="BB46" i="32"/>
  <c r="BB84" i="31"/>
  <c r="BB39" i="31"/>
  <c r="BB61" i="30"/>
  <c r="BB32" i="12"/>
  <c r="BB9" i="39"/>
  <c r="BB48" i="36"/>
  <c r="BB62" i="30"/>
  <c r="BB88" i="41"/>
  <c r="BB117" i="41"/>
  <c r="BB123" i="40"/>
  <c r="BB14" i="40"/>
  <c r="BB106" i="40"/>
  <c r="BB43" i="40"/>
  <c r="BB107" i="40"/>
  <c r="BB125" i="40"/>
  <c r="BB81" i="40"/>
  <c r="BB108" i="40"/>
  <c r="BB113" i="38"/>
  <c r="BB129" i="38"/>
  <c r="BB39" i="37"/>
  <c r="BB113" i="36"/>
  <c r="BB70" i="35"/>
  <c r="BB103" i="35"/>
  <c r="BB24" i="35"/>
  <c r="BB113" i="34"/>
  <c r="BB125" i="34"/>
  <c r="BB49" i="32"/>
  <c r="BB47" i="32"/>
  <c r="BB95" i="32"/>
  <c r="BB4" i="31"/>
  <c r="BB47" i="30"/>
  <c r="BB86" i="28"/>
  <c r="BB69" i="28"/>
  <c r="BB91" i="40"/>
  <c r="BB96" i="12"/>
  <c r="BB110" i="12"/>
  <c r="BB36" i="37"/>
  <c r="BB8" i="31"/>
  <c r="BB72" i="41"/>
  <c r="BB94" i="40"/>
  <c r="BB58" i="40"/>
  <c r="BB11" i="40"/>
  <c r="BB42" i="38"/>
  <c r="BB49" i="36"/>
  <c r="BB72" i="35"/>
  <c r="BB39" i="35"/>
  <c r="BB9" i="35"/>
  <c r="BB77" i="34"/>
  <c r="BB43" i="34"/>
  <c r="BB85" i="33"/>
  <c r="BB96" i="32"/>
  <c r="BB53" i="31"/>
  <c r="BB73" i="31"/>
  <c r="BB51" i="31"/>
  <c r="BB101" i="28"/>
  <c r="BB42" i="36"/>
  <c r="BB52" i="31"/>
  <c r="BB51" i="28"/>
  <c r="BB11" i="38"/>
  <c r="BB102" i="35"/>
  <c r="BB103" i="33"/>
  <c r="BB54" i="41"/>
  <c r="BB60" i="40"/>
  <c r="BB6" i="41"/>
  <c r="BB10" i="40"/>
  <c r="BB6" i="39"/>
  <c r="BB57" i="39"/>
  <c r="BB90" i="38"/>
  <c r="BB3" i="37"/>
  <c r="BB32" i="34"/>
  <c r="BB53" i="33"/>
  <c r="BB63" i="30"/>
  <c r="BB65" i="30"/>
  <c r="P55" i="12"/>
  <c r="W89" i="12"/>
  <c r="BB93" i="12"/>
  <c r="BB118" i="12"/>
  <c r="U68" i="12"/>
  <c r="BB68" i="12"/>
  <c r="P40" i="12"/>
  <c r="BB92" i="12"/>
  <c r="AY2" i="12"/>
  <c r="AU2" i="12"/>
  <c r="AZ2" i="12"/>
  <c r="AE2" i="12" a="1"/>
  <c r="AE2" i="12" s="1"/>
  <c r="BA2" i="12"/>
  <c r="BB2" i="12" s="1"/>
  <c r="BB100" i="12"/>
  <c r="BB67" i="12"/>
  <c r="BB123" i="12"/>
  <c r="AE47" i="12" a="1"/>
  <c r="AE47" i="12" s="1"/>
  <c r="AD47" i="12" s="1"/>
  <c r="AC47" i="12" s="1"/>
  <c r="AE13" i="12" a="1"/>
  <c r="AE13" i="12" s="1"/>
  <c r="AD13" i="12" s="1"/>
  <c r="AC13" i="12" s="1"/>
  <c r="BB104" i="12"/>
  <c r="BB115" i="12"/>
  <c r="BB87" i="12"/>
  <c r="BB8" i="12"/>
  <c r="BB88" i="12"/>
  <c r="BB114" i="12"/>
  <c r="AZ114" i="12"/>
  <c r="AE114" i="12" a="1"/>
  <c r="AE114" i="12" s="1"/>
  <c r="AZ106" i="12"/>
  <c r="AS106" i="12"/>
  <c r="AF106" i="12" s="1"/>
  <c r="BA106" i="12"/>
  <c r="AY106" i="12"/>
  <c r="U69" i="12"/>
  <c r="BB18" i="12"/>
  <c r="BB122" i="12"/>
  <c r="Z23" i="12"/>
  <c r="AZ23" i="12" s="1"/>
  <c r="P23" i="12"/>
  <c r="AU23" i="12"/>
  <c r="S23" i="12"/>
  <c r="AE23" i="12" a="1"/>
  <c r="AE23" i="12" s="1"/>
  <c r="W23" i="12"/>
  <c r="V23" i="12"/>
  <c r="AY23" i="12" s="1"/>
  <c r="R23" i="12"/>
  <c r="U23" i="12"/>
  <c r="Q23" i="12"/>
  <c r="BA23" i="12" s="1"/>
  <c r="BB23" i="12" s="1"/>
  <c r="Y23" i="12"/>
  <c r="V107" i="12"/>
  <c r="AY107" i="12" s="1"/>
  <c r="P107" i="12"/>
  <c r="Z107" i="12"/>
  <c r="AZ107" i="12" s="1"/>
  <c r="AB107" i="12"/>
  <c r="W86" i="12"/>
  <c r="Q116" i="12"/>
  <c r="BA116" i="12" s="1"/>
  <c r="BB116" i="12" s="1"/>
  <c r="BB24" i="12"/>
  <c r="S77" i="12"/>
  <c r="BB119" i="12"/>
  <c r="BB56" i="12"/>
  <c r="AS120" i="57"/>
  <c r="AF120" i="57" s="1"/>
  <c r="Y120" i="57"/>
  <c r="S120" i="57"/>
  <c r="AB120" i="57"/>
  <c r="Q120" i="57"/>
  <c r="BA120" i="57" s="1"/>
  <c r="R120" i="57"/>
  <c r="Z120" i="57"/>
  <c r="AZ120" i="57" s="1"/>
  <c r="AA120" i="57"/>
  <c r="V120" i="57"/>
  <c r="AY120" i="57" s="1"/>
  <c r="W120" i="57"/>
  <c r="P120" i="57"/>
  <c r="U120" i="57"/>
  <c r="R71" i="56"/>
  <c r="Y71" i="56"/>
  <c r="U71" i="56"/>
  <c r="S71" i="56"/>
  <c r="AB71" i="56"/>
  <c r="Z71" i="56"/>
  <c r="AZ71" i="56" s="1"/>
  <c r="Q71" i="56"/>
  <c r="BA71" i="56" s="1"/>
  <c r="BB71" i="56" s="1"/>
  <c r="P71" i="56"/>
  <c r="AA71" i="56"/>
  <c r="W71" i="56"/>
  <c r="V71" i="56"/>
  <c r="AY71" i="56" s="1"/>
  <c r="AE71" i="56" a="1"/>
  <c r="AE71" i="56" s="1"/>
  <c r="P9" i="53"/>
  <c r="AU9" i="53"/>
  <c r="AV22" i="53" s="1"/>
  <c r="Y9" i="53"/>
  <c r="Z9" i="53"/>
  <c r="AZ9" i="53" s="1"/>
  <c r="S9" i="53"/>
  <c r="U9" i="53"/>
  <c r="AB9" i="53"/>
  <c r="R9" i="53"/>
  <c r="AA9" i="53"/>
  <c r="Q9" i="53"/>
  <c r="BA9" i="53" s="1"/>
  <c r="V9" i="53"/>
  <c r="AY9" i="53" s="1"/>
  <c r="BB9" i="53" s="1"/>
  <c r="W9" i="53"/>
  <c r="S17" i="51"/>
  <c r="AU17" i="51"/>
  <c r="AV120" i="51" s="1"/>
  <c r="AB17" i="51"/>
  <c r="R17" i="51"/>
  <c r="Y17" i="51"/>
  <c r="V17" i="51"/>
  <c r="AY17" i="51" s="1"/>
  <c r="W17" i="51"/>
  <c r="AA17" i="51"/>
  <c r="U17" i="51"/>
  <c r="Q17" i="51"/>
  <c r="BA17" i="51" s="1"/>
  <c r="BB17" i="51" s="1"/>
  <c r="AE17" i="51" a="1"/>
  <c r="AE17" i="51" s="1"/>
  <c r="Z17" i="51"/>
  <c r="AZ17" i="51" s="1"/>
  <c r="P109" i="50"/>
  <c r="V109" i="50"/>
  <c r="AY109" i="50" s="1"/>
  <c r="U109" i="50"/>
  <c r="Q109" i="50"/>
  <c r="BA109" i="50" s="1"/>
  <c r="AB109" i="50"/>
  <c r="AS109" i="50"/>
  <c r="AF109" i="50" s="1"/>
  <c r="AA109" i="50"/>
  <c r="W109" i="50"/>
  <c r="S109" i="50"/>
  <c r="Y109" i="50"/>
  <c r="Z109" i="50"/>
  <c r="AZ109" i="50" s="1"/>
  <c r="R109" i="50"/>
  <c r="S22" i="49"/>
  <c r="Z22" i="49"/>
  <c r="AZ22" i="49" s="1"/>
  <c r="P22" i="49"/>
  <c r="V22" i="49"/>
  <c r="AY22" i="49" s="1"/>
  <c r="AU22" i="49"/>
  <c r="AV81" i="49" s="1"/>
  <c r="U22" i="49"/>
  <c r="Y22" i="49"/>
  <c r="AA22" i="49"/>
  <c r="W22" i="49"/>
  <c r="Q22" i="49"/>
  <c r="BA22" i="49" s="1"/>
  <c r="AB22" i="49"/>
  <c r="R22" i="49"/>
  <c r="S104" i="58"/>
  <c r="R104" i="58"/>
  <c r="Q104" i="58"/>
  <c r="BA104" i="58" s="1"/>
  <c r="BB104" i="58" s="1"/>
  <c r="AB104" i="58"/>
  <c r="AE104" i="58" a="1"/>
  <c r="AE104" i="58" s="1"/>
  <c r="Z104" i="58"/>
  <c r="AZ104" i="58" s="1"/>
  <c r="P104" i="58"/>
  <c r="W104" i="58"/>
  <c r="V104" i="58"/>
  <c r="AY104" i="58" s="1"/>
  <c r="U104" i="58"/>
  <c r="AA104" i="58"/>
  <c r="Y104" i="58"/>
  <c r="AB63" i="56"/>
  <c r="P63" i="56"/>
  <c r="AU63" i="56"/>
  <c r="AV52" i="56" s="1"/>
  <c r="U63" i="56"/>
  <c r="S63" i="56"/>
  <c r="AA63" i="56"/>
  <c r="R63" i="56"/>
  <c r="Q63" i="56"/>
  <c r="BA63" i="56" s="1"/>
  <c r="Z63" i="56"/>
  <c r="AZ63" i="56" s="1"/>
  <c r="Y63" i="56"/>
  <c r="V63" i="56"/>
  <c r="AY63" i="56" s="1"/>
  <c r="BB63" i="56" s="1"/>
  <c r="W63" i="56"/>
  <c r="P87" i="55"/>
  <c r="AB87" i="55"/>
  <c r="AS87" i="55"/>
  <c r="AF87" i="55" s="1"/>
  <c r="V87" i="55"/>
  <c r="AY87" i="55" s="1"/>
  <c r="Y87" i="55"/>
  <c r="Z87" i="55"/>
  <c r="AZ87" i="55" s="1"/>
  <c r="R87" i="55"/>
  <c r="W87" i="55"/>
  <c r="U87" i="55"/>
  <c r="Q87" i="55"/>
  <c r="BA87" i="55" s="1"/>
  <c r="R19" i="55"/>
  <c r="W19" i="55"/>
  <c r="Z19" i="55"/>
  <c r="AZ19" i="55" s="1"/>
  <c r="V19" i="55"/>
  <c r="AY19" i="55" s="1"/>
  <c r="BB19" i="55" s="1"/>
  <c r="S19" i="55"/>
  <c r="AU19" i="55"/>
  <c r="AB19" i="55"/>
  <c r="Q19" i="55"/>
  <c r="BA19" i="55" s="1"/>
  <c r="U19" i="55"/>
  <c r="AA19" i="55"/>
  <c r="Y19" i="55"/>
  <c r="P19" i="55"/>
  <c r="AA12" i="53"/>
  <c r="Q12" i="53"/>
  <c r="BA12" i="53" s="1"/>
  <c r="BB12" i="53" s="1"/>
  <c r="U12" i="53"/>
  <c r="Z12" i="53"/>
  <c r="AZ12" i="53" s="1"/>
  <c r="P12" i="53"/>
  <c r="V12" i="53"/>
  <c r="AY12" i="53" s="1"/>
  <c r="AU12" i="53"/>
  <c r="AV101" i="53" s="1"/>
  <c r="AE12" i="53" a="1"/>
  <c r="AE12" i="53" s="1"/>
  <c r="W12" i="53"/>
  <c r="R12" i="53"/>
  <c r="Y12" i="53"/>
  <c r="AB12" i="53"/>
  <c r="S12" i="53"/>
  <c r="AB44" i="52"/>
  <c r="W44" i="52"/>
  <c r="R44" i="52"/>
  <c r="V44" i="52"/>
  <c r="AY44" i="52" s="1"/>
  <c r="AA44" i="52"/>
  <c r="U44" i="52"/>
  <c r="Q44" i="52"/>
  <c r="BA44" i="52" s="1"/>
  <c r="Z44" i="52"/>
  <c r="AZ44" i="52" s="1"/>
  <c r="P44" i="52"/>
  <c r="AU44" i="52"/>
  <c r="S44" i="52"/>
  <c r="Y44" i="52"/>
  <c r="AA89" i="51"/>
  <c r="V89" i="51"/>
  <c r="AY89" i="51" s="1"/>
  <c r="Z89" i="51"/>
  <c r="AZ89" i="51" s="1"/>
  <c r="BB89" i="51" s="1"/>
  <c r="Y89" i="51"/>
  <c r="W89" i="51"/>
  <c r="U89" i="51"/>
  <c r="S89" i="51"/>
  <c r="AS89" i="51"/>
  <c r="AF89" i="51" s="1"/>
  <c r="R89" i="51"/>
  <c r="P89" i="51"/>
  <c r="Q89" i="51"/>
  <c r="BA89" i="51" s="1"/>
  <c r="AB89" i="51"/>
  <c r="AB38" i="49"/>
  <c r="AU38" i="49"/>
  <c r="R38" i="49"/>
  <c r="Y38" i="49"/>
  <c r="Q38" i="49"/>
  <c r="BA38" i="49" s="1"/>
  <c r="W38" i="49"/>
  <c r="AA38" i="49"/>
  <c r="Z38" i="49"/>
  <c r="AZ38" i="49" s="1"/>
  <c r="S38" i="49"/>
  <c r="P38" i="49"/>
  <c r="V38" i="49"/>
  <c r="AY38" i="49" s="1"/>
  <c r="U38" i="49"/>
  <c r="Z52" i="47"/>
  <c r="AZ52" i="47" s="1"/>
  <c r="BB52" i="47" s="1"/>
  <c r="W52" i="47"/>
  <c r="AU52" i="47"/>
  <c r="W102" i="46"/>
  <c r="Z102" i="46"/>
  <c r="AZ102" i="46" s="1"/>
  <c r="P102" i="46"/>
  <c r="Y102" i="46"/>
  <c r="AE102" i="46" a="1"/>
  <c r="AE102" i="46" s="1"/>
  <c r="V102" i="46"/>
  <c r="AY102" i="46" s="1"/>
  <c r="S102" i="46"/>
  <c r="U102" i="46"/>
  <c r="R102" i="46"/>
  <c r="Q102" i="46"/>
  <c r="BA102" i="46" s="1"/>
  <c r="BB102" i="46" s="1"/>
  <c r="AA102" i="46"/>
  <c r="AB102" i="46"/>
  <c r="V125" i="45"/>
  <c r="AY125" i="45" s="1"/>
  <c r="Z125" i="45"/>
  <c r="AZ125" i="45" s="1"/>
  <c r="AE125" i="45" a="1"/>
  <c r="AE125" i="45" s="1"/>
  <c r="S125" i="45"/>
  <c r="W125" i="45"/>
  <c r="Q125" i="45"/>
  <c r="BA125" i="45" s="1"/>
  <c r="BB125" i="45" s="1"/>
  <c r="U125" i="45"/>
  <c r="Y125" i="45"/>
  <c r="R125" i="45"/>
  <c r="P125" i="45"/>
  <c r="AA125" i="45"/>
  <c r="AB125" i="45"/>
  <c r="V42" i="41"/>
  <c r="AY42" i="41" s="1"/>
  <c r="Y42" i="41"/>
  <c r="AB42" i="41"/>
  <c r="U42" i="41"/>
  <c r="W42" i="41"/>
  <c r="S42" i="41"/>
  <c r="AA42" i="41"/>
  <c r="P42" i="41"/>
  <c r="AE42" i="41" a="1"/>
  <c r="AE42" i="41" s="1"/>
  <c r="Q42" i="41"/>
  <c r="BA42" i="41" s="1"/>
  <c r="BB42" i="41" s="1"/>
  <c r="Z42" i="41"/>
  <c r="AZ42" i="41" s="1"/>
  <c r="R42" i="41"/>
  <c r="AU42" i="41"/>
  <c r="P74" i="38"/>
  <c r="Y74" i="38"/>
  <c r="R74" i="38"/>
  <c r="V74" i="38"/>
  <c r="AY74" i="38" s="1"/>
  <c r="BB74" i="38" s="1"/>
  <c r="U74" i="38"/>
  <c r="AA74" i="38"/>
  <c r="S74" i="38"/>
  <c r="AB74" i="38"/>
  <c r="AA97" i="49"/>
  <c r="Y97" i="49"/>
  <c r="Z97" i="49"/>
  <c r="AZ97" i="49" s="1"/>
  <c r="W97" i="49"/>
  <c r="AE97" i="49" a="1"/>
  <c r="AE97" i="49" s="1"/>
  <c r="Q97" i="49"/>
  <c r="BA97" i="49" s="1"/>
  <c r="BB97" i="49" s="1"/>
  <c r="AB97" i="49"/>
  <c r="V97" i="49"/>
  <c r="AY97" i="49" s="1"/>
  <c r="P97" i="49"/>
  <c r="U97" i="49"/>
  <c r="S97" i="49"/>
  <c r="W105" i="47"/>
  <c r="S105" i="47"/>
  <c r="U105" i="47"/>
  <c r="R105" i="47"/>
  <c r="U69" i="44"/>
  <c r="AB69" i="44"/>
  <c r="P69" i="44"/>
  <c r="R69" i="44"/>
  <c r="Y69" i="44"/>
  <c r="S69" i="44"/>
  <c r="AE69" i="44" a="1"/>
  <c r="AE69" i="44" s="1"/>
  <c r="V69" i="44"/>
  <c r="AY69" i="44" s="1"/>
  <c r="AA69" i="44"/>
  <c r="Z69" i="44"/>
  <c r="AZ69" i="44" s="1"/>
  <c r="W69" i="44"/>
  <c r="Q20" i="43"/>
  <c r="BA20" i="43" s="1"/>
  <c r="P20" i="43"/>
  <c r="S20" i="43"/>
  <c r="AB20" i="43"/>
  <c r="V20" i="43"/>
  <c r="AY20" i="43" s="1"/>
  <c r="W20" i="43"/>
  <c r="Y20" i="43"/>
  <c r="AA20" i="43"/>
  <c r="U20" i="43"/>
  <c r="Z20" i="43"/>
  <c r="AZ20" i="43" s="1"/>
  <c r="R51" i="59"/>
  <c r="S51" i="59"/>
  <c r="AA51" i="59"/>
  <c r="AU51" i="59"/>
  <c r="AB51" i="59"/>
  <c r="Y51" i="59"/>
  <c r="P51" i="59"/>
  <c r="W51" i="59"/>
  <c r="U51" i="59"/>
  <c r="Z51" i="59"/>
  <c r="AZ51" i="59" s="1"/>
  <c r="Q51" i="59"/>
  <c r="BA51" i="59" s="1"/>
  <c r="V51" i="59"/>
  <c r="AY51" i="59" s="1"/>
  <c r="Y58" i="49"/>
  <c r="P58" i="49"/>
  <c r="AE58" i="49" a="1"/>
  <c r="AE58" i="49" s="1"/>
  <c r="R58" i="49"/>
  <c r="U58" i="49"/>
  <c r="AA58" i="49"/>
  <c r="V58" i="49"/>
  <c r="AY58" i="49" s="1"/>
  <c r="Q58" i="49"/>
  <c r="BA58" i="49" s="1"/>
  <c r="BB58" i="49" s="1"/>
  <c r="W58" i="49"/>
  <c r="S58" i="49"/>
  <c r="AU58" i="49"/>
  <c r="Z58" i="49"/>
  <c r="AZ58" i="49" s="1"/>
  <c r="AB58" i="49"/>
  <c r="AB46" i="45"/>
  <c r="AA46" i="45"/>
  <c r="AU46" i="45"/>
  <c r="AV109" i="45" s="1"/>
  <c r="AE46" i="45" a="1"/>
  <c r="AE46" i="45" s="1"/>
  <c r="P46" i="45"/>
  <c r="Z46" i="45"/>
  <c r="AZ46" i="45" s="1"/>
  <c r="W46" i="45"/>
  <c r="S46" i="45"/>
  <c r="U46" i="45"/>
  <c r="V46" i="45"/>
  <c r="AY46" i="45" s="1"/>
  <c r="Y46" i="45"/>
  <c r="R46" i="45"/>
  <c r="Q46" i="45"/>
  <c r="BA46" i="45" s="1"/>
  <c r="BB46" i="45" s="1"/>
  <c r="U99" i="45"/>
  <c r="R99" i="45"/>
  <c r="Z99" i="45"/>
  <c r="AZ99" i="45" s="1"/>
  <c r="AS99" i="45"/>
  <c r="AF99" i="45" s="1"/>
  <c r="P99" i="45"/>
  <c r="AA99" i="45"/>
  <c r="AB99" i="45"/>
  <c r="S99" i="45"/>
  <c r="W99" i="45"/>
  <c r="Q99" i="45"/>
  <c r="BA99" i="45" s="1"/>
  <c r="V99" i="45"/>
  <c r="AY99" i="45" s="1"/>
  <c r="Y99" i="45"/>
  <c r="Q109" i="43"/>
  <c r="BA109" i="43" s="1"/>
  <c r="BB109" i="43" s="1"/>
  <c r="S109" i="43"/>
  <c r="Z109" i="43"/>
  <c r="AZ109" i="43" s="1"/>
  <c r="AB109" i="43"/>
  <c r="Y109" i="43"/>
  <c r="W109" i="43"/>
  <c r="V109" i="43"/>
  <c r="AY109" i="43" s="1"/>
  <c r="U109" i="43"/>
  <c r="R109" i="43"/>
  <c r="P109" i="43"/>
  <c r="AA109" i="43"/>
  <c r="AE109" i="43" a="1"/>
  <c r="AE109" i="43" s="1"/>
  <c r="Z115" i="58"/>
  <c r="AZ115" i="58" s="1"/>
  <c r="AE115" i="58" a="1"/>
  <c r="AE115" i="58" s="1"/>
  <c r="AD115" i="58" s="1"/>
  <c r="AC115" i="58" s="1"/>
  <c r="P115" i="58"/>
  <c r="Y115" i="58"/>
  <c r="W115" i="58"/>
  <c r="AA115" i="58"/>
  <c r="S115" i="58"/>
  <c r="V115" i="58"/>
  <c r="AY115" i="58" s="1"/>
  <c r="AB115" i="58"/>
  <c r="U115" i="58"/>
  <c r="R115" i="58"/>
  <c r="Q115" i="58"/>
  <c r="BA115" i="58" s="1"/>
  <c r="BB115" i="58" s="1"/>
  <c r="Y106" i="55"/>
  <c r="V106" i="55"/>
  <c r="AY106" i="55" s="1"/>
  <c r="AB106" i="55"/>
  <c r="U106" i="55"/>
  <c r="R106" i="55"/>
  <c r="S106" i="55"/>
  <c r="Z106" i="55"/>
  <c r="AZ106" i="55" s="1"/>
  <c r="Q106" i="55"/>
  <c r="BA106" i="55" s="1"/>
  <c r="BB106" i="55" s="1"/>
  <c r="P106" i="55"/>
  <c r="W106" i="55"/>
  <c r="AA106" i="55"/>
  <c r="AE106" i="55" a="1"/>
  <c r="AE106" i="55" s="1"/>
  <c r="AD106" i="55" s="1"/>
  <c r="AC106" i="55" s="1"/>
  <c r="Q83" i="50"/>
  <c r="BA83" i="50" s="1"/>
  <c r="BB83" i="50" s="1"/>
  <c r="Z83" i="50"/>
  <c r="AZ83" i="50" s="1"/>
  <c r="S83" i="50"/>
  <c r="P83" i="50"/>
  <c r="V83" i="50"/>
  <c r="AY83" i="50" s="1"/>
  <c r="AE83" i="50" a="1"/>
  <c r="AE83" i="50" s="1"/>
  <c r="W83" i="50"/>
  <c r="AB83" i="50"/>
  <c r="U83" i="50"/>
  <c r="R83" i="50"/>
  <c r="Y83" i="50"/>
  <c r="AA83" i="50"/>
  <c r="Z108" i="48"/>
  <c r="AZ108" i="48" s="1"/>
  <c r="BB108" i="48" s="1"/>
  <c r="S108" i="48"/>
  <c r="AB108" i="48"/>
  <c r="R108" i="48"/>
  <c r="Q108" i="48"/>
  <c r="BA108" i="48" s="1"/>
  <c r="P108" i="48"/>
  <c r="AS108" i="48"/>
  <c r="AF108" i="48" s="1"/>
  <c r="AA108" i="48"/>
  <c r="Q102" i="44"/>
  <c r="BA102" i="44" s="1"/>
  <c r="BB102" i="44" s="1"/>
  <c r="W99" i="41"/>
  <c r="P99" i="41"/>
  <c r="Y99" i="41"/>
  <c r="V99" i="41"/>
  <c r="AY99" i="41" s="1"/>
  <c r="AB99" i="41"/>
  <c r="R99" i="41"/>
  <c r="AA99" i="41"/>
  <c r="Z99" i="41"/>
  <c r="AZ99" i="41" s="1"/>
  <c r="Q99" i="41"/>
  <c r="BA99" i="41" s="1"/>
  <c r="U99" i="41"/>
  <c r="AS99" i="41"/>
  <c r="AF99" i="41" s="1"/>
  <c r="S99" i="41"/>
  <c r="AA102" i="40"/>
  <c r="S102" i="40"/>
  <c r="W102" i="40"/>
  <c r="AE102" i="40" a="1"/>
  <c r="AE102" i="40" s="1"/>
  <c r="Y102" i="40"/>
  <c r="V102" i="40"/>
  <c r="AY102" i="40" s="1"/>
  <c r="Z102" i="40"/>
  <c r="AZ102" i="40" s="1"/>
  <c r="R102" i="40"/>
  <c r="AA99" i="59"/>
  <c r="S99" i="59"/>
  <c r="AB99" i="59"/>
  <c r="U99" i="59"/>
  <c r="Q99" i="59"/>
  <c r="BA99" i="59" s="1"/>
  <c r="W99" i="59"/>
  <c r="Y99" i="59"/>
  <c r="Z99" i="59"/>
  <c r="AZ99" i="59" s="1"/>
  <c r="BB99" i="59" s="1"/>
  <c r="V99" i="59"/>
  <c r="AY99" i="59" s="1"/>
  <c r="P99" i="59"/>
  <c r="R99" i="59"/>
  <c r="AS99" i="59"/>
  <c r="AF99" i="59" s="1"/>
  <c r="Z69" i="57"/>
  <c r="AZ69" i="57" s="1"/>
  <c r="P69" i="57"/>
  <c r="Y69" i="57"/>
  <c r="W69" i="57"/>
  <c r="V69" i="57"/>
  <c r="AY69" i="57" s="1"/>
  <c r="U69" i="57"/>
  <c r="R69" i="57"/>
  <c r="S69" i="57"/>
  <c r="AB69" i="57"/>
  <c r="R111" i="56"/>
  <c r="AB111" i="56"/>
  <c r="Y111" i="56"/>
  <c r="P111" i="56"/>
  <c r="AA111" i="56"/>
  <c r="W111" i="56"/>
  <c r="V111" i="56"/>
  <c r="AY111" i="56" s="1"/>
  <c r="AS111" i="56"/>
  <c r="AF111" i="56" s="1"/>
  <c r="U111" i="56"/>
  <c r="Z111" i="56"/>
  <c r="AZ111" i="56" s="1"/>
  <c r="S111" i="56"/>
  <c r="Q111" i="56"/>
  <c r="BA111" i="56" s="1"/>
  <c r="R72" i="53"/>
  <c r="U72" i="53"/>
  <c r="P72" i="53"/>
  <c r="Q72" i="53"/>
  <c r="BA72" i="53" s="1"/>
  <c r="Z72" i="53"/>
  <c r="AZ72" i="53" s="1"/>
  <c r="W72" i="53"/>
  <c r="AB72" i="53"/>
  <c r="AA72" i="53"/>
  <c r="Y72" i="53"/>
  <c r="V72" i="53"/>
  <c r="AY72" i="53" s="1"/>
  <c r="S72" i="53"/>
  <c r="AA35" i="49"/>
  <c r="S35" i="49"/>
  <c r="Y35" i="49"/>
  <c r="W35" i="49"/>
  <c r="V35" i="49"/>
  <c r="AY35" i="49" s="1"/>
  <c r="U35" i="49"/>
  <c r="R35" i="49"/>
  <c r="P35" i="49"/>
  <c r="AB35" i="49"/>
  <c r="Q35" i="49"/>
  <c r="BA35" i="49" s="1"/>
  <c r="AU35" i="49"/>
  <c r="Z35" i="49"/>
  <c r="AZ35" i="49" s="1"/>
  <c r="Y81" i="43"/>
  <c r="AE81" i="43" a="1"/>
  <c r="AE81" i="43" s="1"/>
  <c r="V81" i="43"/>
  <c r="AY81" i="43" s="1"/>
  <c r="W81" i="43"/>
  <c r="U81" i="43"/>
  <c r="AB114" i="42"/>
  <c r="P114" i="42"/>
  <c r="Y114" i="42"/>
  <c r="AE114" i="42" a="1"/>
  <c r="AE114" i="42" s="1"/>
  <c r="R114" i="42"/>
  <c r="S114" i="42"/>
  <c r="AA114" i="42"/>
  <c r="V114" i="42"/>
  <c r="AY114" i="42" s="1"/>
  <c r="Q114" i="42"/>
  <c r="BA114" i="42" s="1"/>
  <c r="BB114" i="42" s="1"/>
  <c r="Z114" i="42"/>
  <c r="AZ114" i="42" s="1"/>
  <c r="W114" i="42"/>
  <c r="U114" i="42"/>
  <c r="AS95" i="40"/>
  <c r="AF95" i="40" s="1"/>
  <c r="AA95" i="40"/>
  <c r="P95" i="40"/>
  <c r="W95" i="40"/>
  <c r="V95" i="40"/>
  <c r="AY95" i="40" s="1"/>
  <c r="Q95" i="40"/>
  <c r="BA95" i="40" s="1"/>
  <c r="R95" i="40"/>
  <c r="AB95" i="40"/>
  <c r="Z95" i="40"/>
  <c r="AZ95" i="40" s="1"/>
  <c r="Y95" i="40"/>
  <c r="R26" i="45"/>
  <c r="V26" i="45"/>
  <c r="AY26" i="45" s="1"/>
  <c r="AA26" i="45"/>
  <c r="AU26" i="45"/>
  <c r="AV79" i="45" s="1"/>
  <c r="Q26" i="45"/>
  <c r="BA26" i="45" s="1"/>
  <c r="BB26" i="45" s="1"/>
  <c r="S26" i="45"/>
  <c r="Z26" i="45"/>
  <c r="AZ26" i="45" s="1"/>
  <c r="P26" i="45"/>
  <c r="U26" i="45"/>
  <c r="Y26" i="45"/>
  <c r="W26" i="45"/>
  <c r="AB26" i="45"/>
  <c r="AE26" i="45" a="1"/>
  <c r="AE26" i="45" s="1"/>
  <c r="W66" i="44"/>
  <c r="U66" i="44"/>
  <c r="P66" i="44"/>
  <c r="S66" i="44"/>
  <c r="Y66" i="44"/>
  <c r="V66" i="44"/>
  <c r="AY66" i="44" s="1"/>
  <c r="AA66" i="44"/>
  <c r="AB66" i="44"/>
  <c r="R66" i="44"/>
  <c r="Q66" i="44"/>
  <c r="BA66" i="44" s="1"/>
  <c r="BB66" i="44" s="1"/>
  <c r="Z66" i="44"/>
  <c r="AZ66" i="44" s="1"/>
  <c r="AE66" i="44" a="1"/>
  <c r="AE66" i="44" s="1"/>
  <c r="Q104" i="44"/>
  <c r="BA104" i="44" s="1"/>
  <c r="BB104" i="44" s="1"/>
  <c r="S104" i="44"/>
  <c r="V104" i="44"/>
  <c r="AY104" i="44" s="1"/>
  <c r="V75" i="43"/>
  <c r="AY75" i="43" s="1"/>
  <c r="AE75" i="43" a="1"/>
  <c r="AE75" i="43" s="1"/>
  <c r="Y75" i="43"/>
  <c r="Q75" i="43"/>
  <c r="BA75" i="43" s="1"/>
  <c r="BB75" i="43" s="1"/>
  <c r="S75" i="43"/>
  <c r="P75" i="43"/>
  <c r="AB75" i="43"/>
  <c r="AA75" i="43"/>
  <c r="Z75" i="43"/>
  <c r="AZ75" i="43" s="1"/>
  <c r="W75" i="43"/>
  <c r="R75" i="43"/>
  <c r="U75" i="43"/>
  <c r="AU58" i="36"/>
  <c r="Q58" i="36"/>
  <c r="BA58" i="36" s="1"/>
  <c r="P58" i="36"/>
  <c r="Y58" i="36"/>
  <c r="Z58" i="36"/>
  <c r="AZ58" i="36" s="1"/>
  <c r="V58" i="36"/>
  <c r="AY58" i="36" s="1"/>
  <c r="S58" i="36"/>
  <c r="AB58" i="36"/>
  <c r="U58" i="36"/>
  <c r="R58" i="36"/>
  <c r="W58" i="36"/>
  <c r="AA58" i="36"/>
  <c r="AE96" i="33" a="1"/>
  <c r="AE96" i="33" s="1"/>
  <c r="AA96" i="33"/>
  <c r="W108" i="28"/>
  <c r="Y108" i="28"/>
  <c r="AA108" i="28"/>
  <c r="AE108" i="28" a="1"/>
  <c r="AE108" i="28" s="1"/>
  <c r="S108" i="28"/>
  <c r="Q108" i="28"/>
  <c r="BA108" i="28" s="1"/>
  <c r="BB108" i="28" s="1"/>
  <c r="AA85" i="38"/>
  <c r="AE85" i="38" a="1"/>
  <c r="AE85" i="38" s="1"/>
  <c r="Z85" i="38"/>
  <c r="AZ85" i="38" s="1"/>
  <c r="R85" i="38"/>
  <c r="Q85" i="38"/>
  <c r="BA85" i="38" s="1"/>
  <c r="BB85" i="38" s="1"/>
  <c r="S85" i="38"/>
  <c r="W85" i="38"/>
  <c r="P85" i="38"/>
  <c r="Y85" i="38"/>
  <c r="U85" i="38"/>
  <c r="V85" i="38"/>
  <c r="AY85" i="38" s="1"/>
  <c r="AB85" i="38"/>
  <c r="W77" i="37"/>
  <c r="R77" i="37"/>
  <c r="U77" i="37"/>
  <c r="Y77" i="37"/>
  <c r="AA77" i="37"/>
  <c r="P77" i="37"/>
  <c r="AE77" i="37" a="1"/>
  <c r="AE77" i="37" s="1"/>
  <c r="AD77" i="37" s="1"/>
  <c r="AC77" i="37" s="1"/>
  <c r="AB77" i="37"/>
  <c r="V77" i="37"/>
  <c r="AY77" i="37" s="1"/>
  <c r="Q77" i="37"/>
  <c r="BA77" i="37" s="1"/>
  <c r="BB77" i="37" s="1"/>
  <c r="S77" i="37"/>
  <c r="Z77" i="37"/>
  <c r="AZ77" i="37" s="1"/>
  <c r="Y121" i="37"/>
  <c r="U121" i="37"/>
  <c r="AS121" i="37"/>
  <c r="AF121" i="37" s="1"/>
  <c r="S121" i="37"/>
  <c r="AB121" i="37"/>
  <c r="R121" i="37"/>
  <c r="Z121" i="37"/>
  <c r="AZ121" i="37" s="1"/>
  <c r="W121" i="37"/>
  <c r="P121" i="37"/>
  <c r="V121" i="37"/>
  <c r="AY121" i="37" s="1"/>
  <c r="Q121" i="37"/>
  <c r="BA121" i="37" s="1"/>
  <c r="AA121" i="37"/>
  <c r="AA90" i="36"/>
  <c r="AS90" i="36"/>
  <c r="AF90" i="36" s="1"/>
  <c r="Z90" i="36"/>
  <c r="AZ90" i="36" s="1"/>
  <c r="W90" i="36"/>
  <c r="P90" i="36"/>
  <c r="S90" i="36"/>
  <c r="Y90" i="36"/>
  <c r="Q90" i="36"/>
  <c r="BA90" i="36" s="1"/>
  <c r="V90" i="36"/>
  <c r="AY90" i="36" s="1"/>
  <c r="BB90" i="36" s="1"/>
  <c r="U90" i="36"/>
  <c r="AB90" i="36"/>
  <c r="R90" i="36"/>
  <c r="Z59" i="34"/>
  <c r="AZ59" i="34" s="1"/>
  <c r="R59" i="34"/>
  <c r="Y59" i="34"/>
  <c r="Q59" i="34"/>
  <c r="BA59" i="34" s="1"/>
  <c r="V59" i="34"/>
  <c r="AY59" i="34" s="1"/>
  <c r="AB59" i="34"/>
  <c r="AA59" i="34"/>
  <c r="P59" i="34"/>
  <c r="U59" i="34"/>
  <c r="S59" i="34"/>
  <c r="W59" i="34"/>
  <c r="AU59" i="34"/>
  <c r="AV64" i="34" s="1"/>
  <c r="R97" i="30"/>
  <c r="AA97" i="30"/>
  <c r="Q97" i="30"/>
  <c r="BA97" i="30" s="1"/>
  <c r="S97" i="30"/>
  <c r="V97" i="30"/>
  <c r="AY97" i="30" s="1"/>
  <c r="P97" i="30"/>
  <c r="W97" i="30"/>
  <c r="AS97" i="30"/>
  <c r="AF97" i="30" s="1"/>
  <c r="Y97" i="30"/>
  <c r="AB97" i="30"/>
  <c r="Z97" i="30"/>
  <c r="AZ97" i="30" s="1"/>
  <c r="U97" i="30"/>
  <c r="AB116" i="37"/>
  <c r="AA116" i="37"/>
  <c r="V116" i="37"/>
  <c r="AY116" i="37" s="1"/>
  <c r="Q116" i="37"/>
  <c r="BA116" i="37" s="1"/>
  <c r="R116" i="37"/>
  <c r="S116" i="37"/>
  <c r="AS116" i="37"/>
  <c r="AF116" i="37" s="1"/>
  <c r="Z116" i="37"/>
  <c r="AZ116" i="37" s="1"/>
  <c r="Y116" i="37"/>
  <c r="W116" i="37"/>
  <c r="P116" i="37"/>
  <c r="U116" i="37"/>
  <c r="AS91" i="36"/>
  <c r="AF91" i="36" s="1"/>
  <c r="S91" i="36"/>
  <c r="Z91" i="36"/>
  <c r="AZ91" i="36" s="1"/>
  <c r="P91" i="36"/>
  <c r="W91" i="36"/>
  <c r="Q91" i="36"/>
  <c r="BA91" i="36" s="1"/>
  <c r="AA91" i="36"/>
  <c r="Y91" i="36"/>
  <c r="R91" i="36"/>
  <c r="U91" i="36"/>
  <c r="V91" i="36"/>
  <c r="AY91" i="36" s="1"/>
  <c r="BB91" i="36" s="1"/>
  <c r="AB91" i="36"/>
  <c r="P115" i="34"/>
  <c r="Q115" i="34"/>
  <c r="BA115" i="34" s="1"/>
  <c r="BB115" i="34" s="1"/>
  <c r="Y115" i="34"/>
  <c r="U115" i="34"/>
  <c r="Z115" i="34"/>
  <c r="AZ115" i="34" s="1"/>
  <c r="S115" i="34"/>
  <c r="AB115" i="34"/>
  <c r="R115" i="34"/>
  <c r="AA115" i="34"/>
  <c r="V115" i="34"/>
  <c r="AY115" i="34" s="1"/>
  <c r="W115" i="34"/>
  <c r="AE115" i="34" a="1"/>
  <c r="AE115" i="34" s="1"/>
  <c r="P76" i="33"/>
  <c r="V76" i="33"/>
  <c r="AY76" i="33" s="1"/>
  <c r="R83" i="32"/>
  <c r="Y83" i="32"/>
  <c r="W83" i="32"/>
  <c r="Z83" i="32"/>
  <c r="AZ83" i="32" s="1"/>
  <c r="Q83" i="32"/>
  <c r="BA83" i="32" s="1"/>
  <c r="BB83" i="32" s="1"/>
  <c r="U83" i="32"/>
  <c r="AE83" i="32" a="1"/>
  <c r="AE83" i="32" s="1"/>
  <c r="AD83" i="32" s="1"/>
  <c r="AC83" i="32" s="1"/>
  <c r="S83" i="32"/>
  <c r="AA83" i="32"/>
  <c r="AB83" i="32"/>
  <c r="V83" i="32"/>
  <c r="AY83" i="32" s="1"/>
  <c r="P83" i="32"/>
  <c r="AA77" i="30"/>
  <c r="AS77" i="30"/>
  <c r="AF77" i="30" s="1"/>
  <c r="P77" i="30"/>
  <c r="Y77" i="30"/>
  <c r="S77" i="30"/>
  <c r="AB77" i="30"/>
  <c r="U96" i="39"/>
  <c r="R96" i="39"/>
  <c r="Q96" i="39"/>
  <c r="BA96" i="39" s="1"/>
  <c r="BB96" i="39" s="1"/>
  <c r="AA96" i="39"/>
  <c r="W96" i="39"/>
  <c r="Z96" i="39"/>
  <c r="AZ96" i="39" s="1"/>
  <c r="V96" i="39"/>
  <c r="AY96" i="39" s="1"/>
  <c r="P96" i="39"/>
  <c r="Y96" i="39"/>
  <c r="AB96" i="39"/>
  <c r="S96" i="39"/>
  <c r="AE96" i="39" a="1"/>
  <c r="AE96" i="39" s="1"/>
  <c r="R110" i="37"/>
  <c r="Q110" i="37"/>
  <c r="BA110" i="37" s="1"/>
  <c r="BB110" i="37" s="1"/>
  <c r="Z110" i="37"/>
  <c r="AZ110" i="37" s="1"/>
  <c r="AB110" i="37"/>
  <c r="U110" i="37"/>
  <c r="P110" i="37"/>
  <c r="Y110" i="37"/>
  <c r="AE110" i="37" a="1"/>
  <c r="AE110" i="37" s="1"/>
  <c r="AD110" i="37" s="1"/>
  <c r="AC110" i="37" s="1"/>
  <c r="W110" i="37"/>
  <c r="V110" i="37"/>
  <c r="AY110" i="37" s="1"/>
  <c r="S110" i="37"/>
  <c r="AA110" i="37"/>
  <c r="S78" i="36"/>
  <c r="AS78" i="36"/>
  <c r="AF78" i="36" s="1"/>
  <c r="Q78" i="36"/>
  <c r="BA78" i="36" s="1"/>
  <c r="R78" i="36"/>
  <c r="AB78" i="36"/>
  <c r="U78" i="36"/>
  <c r="Z78" i="36"/>
  <c r="AZ78" i="36" s="1"/>
  <c r="P78" i="36"/>
  <c r="V78" i="36"/>
  <c r="AY78" i="36" s="1"/>
  <c r="AA78" i="36"/>
  <c r="Y78" i="36"/>
  <c r="W78" i="36"/>
  <c r="U72" i="35"/>
  <c r="AS72" i="35"/>
  <c r="AF72" i="35" s="1"/>
  <c r="AA97" i="31"/>
  <c r="W97" i="31"/>
  <c r="P97" i="31"/>
  <c r="Z97" i="31"/>
  <c r="AZ97" i="31" s="1"/>
  <c r="Y97" i="31"/>
  <c r="AE97" i="31" a="1"/>
  <c r="AE97" i="31" s="1"/>
  <c r="S78" i="30"/>
  <c r="V78" i="30"/>
  <c r="AY78" i="30" s="1"/>
  <c r="AS78" i="30"/>
  <c r="AF78" i="30" s="1"/>
  <c r="W78" i="30"/>
  <c r="P78" i="30"/>
  <c r="Q78" i="30"/>
  <c r="BA78" i="30" s="1"/>
  <c r="AB78" i="30"/>
  <c r="U78" i="30"/>
  <c r="Z78" i="30"/>
  <c r="AZ78" i="30" s="1"/>
  <c r="AA93" i="12"/>
  <c r="P93" i="12"/>
  <c r="AS93" i="12"/>
  <c r="AF93" i="12" s="1"/>
  <c r="Y93" i="12"/>
  <c r="U93" i="12"/>
  <c r="S93" i="12"/>
  <c r="Y86" i="36"/>
  <c r="Q86" i="36"/>
  <c r="BA86" i="36" s="1"/>
  <c r="BB86" i="36" s="1"/>
  <c r="Z86" i="36"/>
  <c r="AZ86" i="36" s="1"/>
  <c r="V86" i="36"/>
  <c r="AY86" i="36" s="1"/>
  <c r="P86" i="36"/>
  <c r="W86" i="36"/>
  <c r="AB86" i="36"/>
  <c r="AE86" i="36" a="1"/>
  <c r="AE86" i="36" s="1"/>
  <c r="R86" i="36"/>
  <c r="U86" i="36"/>
  <c r="S86" i="36"/>
  <c r="AA86" i="36"/>
  <c r="Q107" i="30"/>
  <c r="BA107" i="30" s="1"/>
  <c r="U107" i="30"/>
  <c r="AS107" i="30"/>
  <c r="AF107" i="30" s="1"/>
  <c r="R107" i="30"/>
  <c r="S107" i="30"/>
  <c r="V107" i="30"/>
  <c r="AY107" i="30" s="1"/>
  <c r="BB107" i="30" s="1"/>
  <c r="AB107" i="30"/>
  <c r="Z107" i="30"/>
  <c r="AZ107" i="30" s="1"/>
  <c r="P107" i="30"/>
  <c r="W107" i="30"/>
  <c r="AA107" i="30"/>
  <c r="Y107" i="30"/>
  <c r="S72" i="36"/>
  <c r="Q72" i="36"/>
  <c r="BA72" i="36" s="1"/>
  <c r="BB72" i="36" s="1"/>
  <c r="Z72" i="36"/>
  <c r="AZ72" i="36" s="1"/>
  <c r="P72" i="36"/>
  <c r="W72" i="36"/>
  <c r="V72" i="36"/>
  <c r="AY72" i="36" s="1"/>
  <c r="Y72" i="36"/>
  <c r="U72" i="36"/>
  <c r="AB72" i="36"/>
  <c r="R72" i="36"/>
  <c r="AA72" i="36"/>
  <c r="AE72" i="36" a="1"/>
  <c r="AE72" i="36" s="1"/>
  <c r="S74" i="35"/>
  <c r="U74" i="35"/>
  <c r="Z74" i="35"/>
  <c r="AZ74" i="35" s="1"/>
  <c r="P74" i="35"/>
  <c r="AE74" i="35" a="1"/>
  <c r="AE74" i="35" s="1"/>
  <c r="V74" i="35"/>
  <c r="AY74" i="35" s="1"/>
  <c r="Q74" i="35"/>
  <c r="BA74" i="35" s="1"/>
  <c r="BB74" i="35" s="1"/>
  <c r="AB74" i="35"/>
  <c r="AA74" i="35"/>
  <c r="R74" i="35"/>
  <c r="Y74" i="35"/>
  <c r="W74" i="35"/>
  <c r="S119" i="35"/>
  <c r="AB119" i="35"/>
  <c r="R119" i="35"/>
  <c r="V119" i="35"/>
  <c r="AY119" i="35" s="1"/>
  <c r="AA119" i="35"/>
  <c r="Z119" i="35"/>
  <c r="AZ119" i="35" s="1"/>
  <c r="Q119" i="35"/>
  <c r="BA119" i="35" s="1"/>
  <c r="Y119" i="35"/>
  <c r="P119" i="35"/>
  <c r="W119" i="35"/>
  <c r="U119" i="35"/>
  <c r="AS119" i="35"/>
  <c r="AF119" i="35" s="1"/>
  <c r="Q111" i="34"/>
  <c r="BA111" i="34" s="1"/>
  <c r="AS111" i="34"/>
  <c r="AF111" i="34" s="1"/>
  <c r="S111" i="34"/>
  <c r="V111" i="34"/>
  <c r="AY111" i="34" s="1"/>
  <c r="W111" i="34"/>
  <c r="R111" i="34"/>
  <c r="Z111" i="34"/>
  <c r="AZ111" i="34" s="1"/>
  <c r="P111" i="34"/>
  <c r="AB111" i="34"/>
  <c r="Y111" i="34"/>
  <c r="AA111" i="34"/>
  <c r="U111" i="34"/>
  <c r="AS94" i="32"/>
  <c r="AF94" i="32" s="1"/>
  <c r="Q94" i="32"/>
  <c r="BA94" i="32" s="1"/>
  <c r="R94" i="32"/>
  <c r="Z94" i="32"/>
  <c r="AZ94" i="32" s="1"/>
  <c r="P94" i="32"/>
  <c r="AB94" i="32"/>
  <c r="Y94" i="32"/>
  <c r="S94" i="32"/>
  <c r="V94" i="32"/>
  <c r="AY94" i="32" s="1"/>
  <c r="W94" i="32"/>
  <c r="AA94" i="32"/>
  <c r="U94" i="32"/>
  <c r="V101" i="30"/>
  <c r="AY101" i="30" s="1"/>
  <c r="U101" i="30"/>
  <c r="R101" i="30"/>
  <c r="Y101" i="30"/>
  <c r="S101" i="30"/>
  <c r="P101" i="30"/>
  <c r="AB101" i="30"/>
  <c r="AE101" i="30" a="1"/>
  <c r="AE101" i="30" s="1"/>
  <c r="Q101" i="30"/>
  <c r="BA101" i="30" s="1"/>
  <c r="BB101" i="30" s="1"/>
  <c r="Z101" i="30"/>
  <c r="AZ101" i="30" s="1"/>
  <c r="W101" i="30"/>
  <c r="AA101" i="30"/>
  <c r="AS80" i="55"/>
  <c r="AF80" i="55" s="1"/>
  <c r="AS114" i="52"/>
  <c r="AF114" i="52" s="1"/>
  <c r="AS106" i="57"/>
  <c r="AF106" i="57" s="1"/>
  <c r="AD119" i="36"/>
  <c r="AC119" i="36" s="1"/>
  <c r="AD103" i="36"/>
  <c r="AC103" i="36" s="1"/>
  <c r="AS114" i="48"/>
  <c r="AF114" i="48" s="1"/>
  <c r="Q117" i="48"/>
  <c r="BA117" i="48" s="1"/>
  <c r="BB117" i="48" s="1"/>
  <c r="AI19" i="46" a="1"/>
  <c r="AI19" i="46" s="1"/>
  <c r="AJ19" i="46" s="1"/>
  <c r="AK19" i="46" s="1"/>
  <c r="AU34" i="55"/>
  <c r="AA34" i="55"/>
  <c r="Q34" i="55"/>
  <c r="BA34" i="55" s="1"/>
  <c r="Z34" i="55"/>
  <c r="AZ34" i="55" s="1"/>
  <c r="U34" i="55"/>
  <c r="P34" i="55"/>
  <c r="S34" i="55"/>
  <c r="Y34" i="55"/>
  <c r="V34" i="55"/>
  <c r="AY34" i="55" s="1"/>
  <c r="AB34" i="55"/>
  <c r="W34" i="55"/>
  <c r="R34" i="55"/>
  <c r="W129" i="53"/>
  <c r="R129" i="53"/>
  <c r="AA129" i="53"/>
  <c r="AE129" i="53" a="1"/>
  <c r="AE129" i="53" s="1"/>
  <c r="AD129" i="53" s="1"/>
  <c r="AC129" i="53" s="1"/>
  <c r="Q129" i="53"/>
  <c r="BA129" i="53" s="1"/>
  <c r="BB129" i="53" s="1"/>
  <c r="Z129" i="53"/>
  <c r="AZ129" i="53" s="1"/>
  <c r="V129" i="53"/>
  <c r="AY129" i="53" s="1"/>
  <c r="P129" i="53"/>
  <c r="U129" i="53"/>
  <c r="Y129" i="53"/>
  <c r="S129" i="53"/>
  <c r="AB129" i="53"/>
  <c r="Y113" i="51"/>
  <c r="AB113" i="51"/>
  <c r="V113" i="51"/>
  <c r="AY113" i="51" s="1"/>
  <c r="W113" i="51"/>
  <c r="S113" i="51"/>
  <c r="U113" i="51"/>
  <c r="AA113" i="51"/>
  <c r="Q113" i="51"/>
  <c r="BA113" i="51" s="1"/>
  <c r="BB113" i="51" s="1"/>
  <c r="Z113" i="51"/>
  <c r="AZ113" i="51" s="1"/>
  <c r="P113" i="51"/>
  <c r="AE113" i="51" a="1"/>
  <c r="AE113" i="51" s="1"/>
  <c r="R113" i="51"/>
  <c r="Z101" i="50"/>
  <c r="AZ101" i="50" s="1"/>
  <c r="V101" i="50"/>
  <c r="AY101" i="50" s="1"/>
  <c r="S101" i="50"/>
  <c r="P101" i="50"/>
  <c r="U101" i="50"/>
  <c r="AB101" i="50"/>
  <c r="R101" i="50"/>
  <c r="AA101" i="50"/>
  <c r="Y101" i="50"/>
  <c r="W101" i="50"/>
  <c r="Q101" i="50"/>
  <c r="BA101" i="50" s="1"/>
  <c r="BB101" i="50" s="1"/>
  <c r="AE101" i="50" a="1"/>
  <c r="AE101" i="50" s="1"/>
  <c r="AD101" i="50" s="1"/>
  <c r="AC101" i="50" s="1"/>
  <c r="AB94" i="47"/>
  <c r="Y94" i="47"/>
  <c r="R94" i="47"/>
  <c r="U94" i="47"/>
  <c r="AE94" i="47" a="1"/>
  <c r="AE94" i="47" s="1"/>
  <c r="AA94" i="47"/>
  <c r="Z94" i="47"/>
  <c r="AZ94" i="47" s="1"/>
  <c r="W94" i="47"/>
  <c r="AA105" i="43"/>
  <c r="Q105" i="43"/>
  <c r="BA105" i="43" s="1"/>
  <c r="U105" i="43"/>
  <c r="R105" i="43"/>
  <c r="AS105" i="43"/>
  <c r="AF105" i="43" s="1"/>
  <c r="S105" i="43"/>
  <c r="V105" i="43"/>
  <c r="AY105" i="43" s="1"/>
  <c r="P105" i="43"/>
  <c r="Y105" i="43"/>
  <c r="W105" i="43"/>
  <c r="Z105" i="43"/>
  <c r="AZ105" i="43" s="1"/>
  <c r="AB105" i="43"/>
  <c r="Z88" i="42"/>
  <c r="AZ88" i="42" s="1"/>
  <c r="U88" i="42"/>
  <c r="AE88" i="42" a="1"/>
  <c r="AE88" i="42" s="1"/>
  <c r="R88" i="42"/>
  <c r="V88" i="42"/>
  <c r="AY88" i="42" s="1"/>
  <c r="AA88" i="42"/>
  <c r="Y88" i="42"/>
  <c r="P88" i="42"/>
  <c r="W88" i="42"/>
  <c r="AB88" i="42"/>
  <c r="AA105" i="40"/>
  <c r="Z105" i="40"/>
  <c r="AZ105" i="40" s="1"/>
  <c r="P105" i="40"/>
  <c r="AB105" i="40"/>
  <c r="AE105" i="40" a="1"/>
  <c r="AE105" i="40" s="1"/>
  <c r="AD105" i="40" s="1"/>
  <c r="AC105" i="40" s="1"/>
  <c r="R105" i="40"/>
  <c r="W105" i="40"/>
  <c r="Y105" i="40"/>
  <c r="U105" i="40"/>
  <c r="AB91" i="58"/>
  <c r="R91" i="58"/>
  <c r="Y91" i="58"/>
  <c r="V91" i="58"/>
  <c r="AY91" i="58" s="1"/>
  <c r="AS91" i="58"/>
  <c r="AF91" i="58" s="1"/>
  <c r="Z91" i="58"/>
  <c r="AZ91" i="58" s="1"/>
  <c r="BB91" i="58" s="1"/>
  <c r="S91" i="58"/>
  <c r="P91" i="58"/>
  <c r="Q91" i="58"/>
  <c r="BA91" i="58" s="1"/>
  <c r="W91" i="58"/>
  <c r="U91" i="58"/>
  <c r="AA91" i="58"/>
  <c r="U34" i="57"/>
  <c r="Q34" i="57"/>
  <c r="BA34" i="57" s="1"/>
  <c r="AB34" i="57"/>
  <c r="Z34" i="57"/>
  <c r="AZ34" i="57" s="1"/>
  <c r="W34" i="57"/>
  <c r="S34" i="57"/>
  <c r="P34" i="57"/>
  <c r="R34" i="57"/>
  <c r="Y34" i="57"/>
  <c r="V34" i="57"/>
  <c r="AY34" i="57" s="1"/>
  <c r="AU34" i="57"/>
  <c r="AV97" i="57" s="1"/>
  <c r="AA34" i="57"/>
  <c r="AA27" i="57"/>
  <c r="S27" i="57"/>
  <c r="P27" i="57"/>
  <c r="Z27" i="57"/>
  <c r="AZ27" i="57" s="1"/>
  <c r="Y27" i="57"/>
  <c r="V27" i="57"/>
  <c r="AY27" i="57" s="1"/>
  <c r="R27" i="57"/>
  <c r="AE27" i="57" a="1"/>
  <c r="AE27" i="57" s="1"/>
  <c r="AU27" i="57"/>
  <c r="AV6" i="57" s="1"/>
  <c r="AB27" i="57"/>
  <c r="U27" i="57"/>
  <c r="Q27" i="57"/>
  <c r="BA27" i="57" s="1"/>
  <c r="BB27" i="57" s="1"/>
  <c r="W27" i="57"/>
  <c r="P72" i="55"/>
  <c r="W72" i="55"/>
  <c r="V72" i="55"/>
  <c r="AY72" i="55" s="1"/>
  <c r="R72" i="55"/>
  <c r="U72" i="55"/>
  <c r="AB72" i="55"/>
  <c r="AA72" i="55"/>
  <c r="AS72" i="55"/>
  <c r="AF72" i="55" s="1"/>
  <c r="Q72" i="55"/>
  <c r="BA72" i="55" s="1"/>
  <c r="Z72" i="55"/>
  <c r="AZ72" i="55" s="1"/>
  <c r="Y72" i="55"/>
  <c r="S14" i="55"/>
  <c r="W14" i="55"/>
  <c r="AB14" i="55"/>
  <c r="U14" i="55"/>
  <c r="Y14" i="55"/>
  <c r="P14" i="55"/>
  <c r="Z14" i="55"/>
  <c r="AZ14" i="55" s="1"/>
  <c r="Q14" i="55"/>
  <c r="BA14" i="55" s="1"/>
  <c r="BB14" i="55" s="1"/>
  <c r="R14" i="55"/>
  <c r="V14" i="55"/>
  <c r="AY14" i="55" s="1"/>
  <c r="AA14" i="55"/>
  <c r="AE14" i="55" a="1"/>
  <c r="AE14" i="55" s="1"/>
  <c r="AU14" i="55"/>
  <c r="U37" i="54"/>
  <c r="W37" i="54"/>
  <c r="V37" i="54"/>
  <c r="AY37" i="54" s="1"/>
  <c r="S37" i="54"/>
  <c r="R37" i="54"/>
  <c r="AB37" i="54"/>
  <c r="Q37" i="54"/>
  <c r="BA37" i="54" s="1"/>
  <c r="BB37" i="54" s="1"/>
  <c r="AU37" i="54"/>
  <c r="AV19" i="54" s="1"/>
  <c r="Z37" i="54"/>
  <c r="AZ37" i="54" s="1"/>
  <c r="AA37" i="54"/>
  <c r="P37" i="54"/>
  <c r="AE37" i="54" a="1"/>
  <c r="AE37" i="54" s="1"/>
  <c r="Y37" i="54"/>
  <c r="Y86" i="51"/>
  <c r="AB86" i="51"/>
  <c r="AA86" i="51"/>
  <c r="Z86" i="51"/>
  <c r="AZ86" i="51" s="1"/>
  <c r="Q86" i="51"/>
  <c r="BA86" i="51" s="1"/>
  <c r="P86" i="51"/>
  <c r="R86" i="51"/>
  <c r="W86" i="51"/>
  <c r="V86" i="51"/>
  <c r="AY86" i="51" s="1"/>
  <c r="U86" i="51"/>
  <c r="AS86" i="51"/>
  <c r="AF86" i="51" s="1"/>
  <c r="S86" i="51"/>
  <c r="S99" i="50"/>
  <c r="AE99" i="50" a="1"/>
  <c r="AE99" i="50" s="1"/>
  <c r="AD99" i="50" s="1"/>
  <c r="AC99" i="50" s="1"/>
  <c r="AB99" i="50"/>
  <c r="V99" i="50"/>
  <c r="AY99" i="50" s="1"/>
  <c r="Z99" i="50"/>
  <c r="AZ99" i="50" s="1"/>
  <c r="W99" i="50"/>
  <c r="P99" i="50"/>
  <c r="U99" i="50"/>
  <c r="R99" i="50"/>
  <c r="AA99" i="50"/>
  <c r="Q99" i="50"/>
  <c r="BA99" i="50" s="1"/>
  <c r="BB99" i="50" s="1"/>
  <c r="Y99" i="50"/>
  <c r="R3" i="50"/>
  <c r="Y3" i="50"/>
  <c r="AA3" i="50"/>
  <c r="AU3" i="50"/>
  <c r="Q3" i="50"/>
  <c r="BA3" i="50" s="1"/>
  <c r="BB3" i="50" s="1"/>
  <c r="W3" i="50"/>
  <c r="V3" i="50"/>
  <c r="AY3" i="50" s="1"/>
  <c r="U3" i="50"/>
  <c r="Z3" i="50"/>
  <c r="AZ3" i="50" s="1"/>
  <c r="P3" i="50"/>
  <c r="S3" i="50"/>
  <c r="AE3" i="50" a="1"/>
  <c r="AE3" i="50" s="1"/>
  <c r="AB3" i="50"/>
  <c r="S25" i="49"/>
  <c r="Y25" i="49"/>
  <c r="U25" i="49"/>
  <c r="W25" i="49"/>
  <c r="AB25" i="49"/>
  <c r="AU25" i="49"/>
  <c r="Q25" i="49"/>
  <c r="BA25" i="49" s="1"/>
  <c r="R25" i="49"/>
  <c r="AA25" i="49"/>
  <c r="P25" i="49"/>
  <c r="V25" i="49"/>
  <c r="AY25" i="49" s="1"/>
  <c r="Z25" i="49"/>
  <c r="AZ25" i="49" s="1"/>
  <c r="P50" i="45"/>
  <c r="AU50" i="45"/>
  <c r="AV115" i="45" s="1"/>
  <c r="D115" i="45" s="1"/>
  <c r="S50" i="45"/>
  <c r="R50" i="45"/>
  <c r="Q50" i="45"/>
  <c r="BA50" i="45" s="1"/>
  <c r="Z106" i="44"/>
  <c r="AZ106" i="44" s="1"/>
  <c r="AS106" i="44"/>
  <c r="AF106" i="44" s="1"/>
  <c r="S106" i="44"/>
  <c r="R106" i="44"/>
  <c r="AB106" i="44"/>
  <c r="AA106" i="44"/>
  <c r="V106" i="44"/>
  <c r="AY106" i="44" s="1"/>
  <c r="P106" i="44"/>
  <c r="W106" i="44"/>
  <c r="U106" i="44"/>
  <c r="Q106" i="44"/>
  <c r="BA106" i="44" s="1"/>
  <c r="Z122" i="40"/>
  <c r="AZ122" i="40" s="1"/>
  <c r="AS122" i="40"/>
  <c r="AF122" i="40" s="1"/>
  <c r="R122" i="40"/>
  <c r="P122" i="40"/>
  <c r="Q122" i="40"/>
  <c r="BA122" i="40" s="1"/>
  <c r="U122" i="40"/>
  <c r="AB122" i="40"/>
  <c r="S122" i="40"/>
  <c r="W122" i="40"/>
  <c r="Y122" i="40"/>
  <c r="AA122" i="40"/>
  <c r="V122" i="40"/>
  <c r="AY122" i="40" s="1"/>
  <c r="BB122" i="40" s="1"/>
  <c r="Q93" i="39"/>
  <c r="BA93" i="39" s="1"/>
  <c r="BB93" i="39" s="1"/>
  <c r="U93" i="39"/>
  <c r="P93" i="39"/>
  <c r="V93" i="39"/>
  <c r="AY93" i="39" s="1"/>
  <c r="Z93" i="39"/>
  <c r="AZ93" i="39" s="1"/>
  <c r="AA93" i="39"/>
  <c r="Y93" i="39"/>
  <c r="AE93" i="39" a="1"/>
  <c r="AE93" i="39" s="1"/>
  <c r="AB93" i="39"/>
  <c r="W93" i="39"/>
  <c r="R93" i="39"/>
  <c r="S93" i="39"/>
  <c r="S73" i="47"/>
  <c r="R73" i="47"/>
  <c r="AS73" i="47"/>
  <c r="AF73" i="47" s="1"/>
  <c r="AB73" i="47"/>
  <c r="Q73" i="47"/>
  <c r="BA73" i="47" s="1"/>
  <c r="P73" i="47"/>
  <c r="Z112" i="47"/>
  <c r="AZ112" i="47" s="1"/>
  <c r="P112" i="47"/>
  <c r="S112" i="47"/>
  <c r="W112" i="47"/>
  <c r="Q112" i="47"/>
  <c r="BA112" i="47" s="1"/>
  <c r="BB112" i="47" s="1"/>
  <c r="AE112" i="47" a="1"/>
  <c r="AE112" i="47" s="1"/>
  <c r="Y112" i="47"/>
  <c r="V112" i="47"/>
  <c r="AY112" i="47" s="1"/>
  <c r="AA112" i="47"/>
  <c r="AB112" i="47"/>
  <c r="U112" i="47"/>
  <c r="R112" i="47"/>
  <c r="W80" i="39"/>
  <c r="Y80" i="39"/>
  <c r="U80" i="39"/>
  <c r="P80" i="39"/>
  <c r="Z80" i="39"/>
  <c r="AZ80" i="39" s="1"/>
  <c r="R80" i="39"/>
  <c r="Q80" i="39"/>
  <c r="BA80" i="39" s="1"/>
  <c r="BB80" i="39" s="1"/>
  <c r="AA80" i="39"/>
  <c r="V80" i="39"/>
  <c r="AY80" i="39" s="1"/>
  <c r="AE80" i="39" a="1"/>
  <c r="AE80" i="39" s="1"/>
  <c r="AB80" i="39"/>
  <c r="S80" i="39"/>
  <c r="P97" i="42"/>
  <c r="Q97" i="42"/>
  <c r="BA97" i="42" s="1"/>
  <c r="S97" i="42"/>
  <c r="R97" i="42"/>
  <c r="AA97" i="42"/>
  <c r="AS97" i="42"/>
  <c r="AF97" i="42" s="1"/>
  <c r="AB97" i="42"/>
  <c r="W97" i="42"/>
  <c r="U97" i="42"/>
  <c r="V97" i="42"/>
  <c r="AY97" i="42" s="1"/>
  <c r="Z97" i="42"/>
  <c r="AZ97" i="42" s="1"/>
  <c r="Y97" i="42"/>
  <c r="Q98" i="56"/>
  <c r="BA98" i="56" s="1"/>
  <c r="BB98" i="56" s="1"/>
  <c r="AA98" i="56"/>
  <c r="Z98" i="56"/>
  <c r="AZ98" i="56" s="1"/>
  <c r="U98" i="56"/>
  <c r="V98" i="56"/>
  <c r="AY98" i="56" s="1"/>
  <c r="AE98" i="56" a="1"/>
  <c r="AE98" i="56" s="1"/>
  <c r="Y98" i="56"/>
  <c r="S98" i="56"/>
  <c r="W98" i="56"/>
  <c r="P98" i="56"/>
  <c r="R98" i="56"/>
  <c r="AB98" i="56"/>
  <c r="Y22" i="47"/>
  <c r="AU22" i="47"/>
  <c r="AV80" i="47" s="1"/>
  <c r="V22" i="47"/>
  <c r="AY22" i="47" s="1"/>
  <c r="Z22" i="47"/>
  <c r="AZ22" i="47" s="1"/>
  <c r="U22" i="47"/>
  <c r="P22" i="47"/>
  <c r="R22" i="47"/>
  <c r="Q22" i="47"/>
  <c r="BA22" i="47" s="1"/>
  <c r="AA22" i="47"/>
  <c r="S22" i="47"/>
  <c r="W22" i="47"/>
  <c r="AB22" i="47"/>
  <c r="AA106" i="45"/>
  <c r="AB106" i="45"/>
  <c r="Q106" i="45"/>
  <c r="BA106" i="45" s="1"/>
  <c r="BB106" i="45" s="1"/>
  <c r="Z106" i="45"/>
  <c r="AZ106" i="45" s="1"/>
  <c r="AE106" i="45" a="1"/>
  <c r="AE106" i="45" s="1"/>
  <c r="V106" i="45"/>
  <c r="AY106" i="45" s="1"/>
  <c r="P106" i="45"/>
  <c r="Y106" i="45"/>
  <c r="W106" i="45"/>
  <c r="U106" i="45"/>
  <c r="S106" i="45"/>
  <c r="R106" i="45"/>
  <c r="U105" i="42"/>
  <c r="AE105" i="42" a="1"/>
  <c r="AE105" i="42" s="1"/>
  <c r="AD105" i="42" s="1"/>
  <c r="AC105" i="42" s="1"/>
  <c r="AB105" i="42"/>
  <c r="AA105" i="42"/>
  <c r="W105" i="42"/>
  <c r="Z105" i="42"/>
  <c r="AZ105" i="42" s="1"/>
  <c r="S105" i="42"/>
  <c r="Q105" i="42"/>
  <c r="BA105" i="42" s="1"/>
  <c r="BB105" i="42" s="1"/>
  <c r="V105" i="42"/>
  <c r="AY105" i="42" s="1"/>
  <c r="Y105" i="42"/>
  <c r="R105" i="42"/>
  <c r="P105" i="42"/>
  <c r="Y72" i="40"/>
  <c r="P72" i="40"/>
  <c r="V72" i="40"/>
  <c r="AY72" i="40" s="1"/>
  <c r="S72" i="40"/>
  <c r="W72" i="40"/>
  <c r="R72" i="40"/>
  <c r="AA72" i="40"/>
  <c r="Q72" i="40"/>
  <c r="BA72" i="40" s="1"/>
  <c r="BB72" i="40" s="1"/>
  <c r="Z72" i="40"/>
  <c r="AZ72" i="40" s="1"/>
  <c r="U72" i="40"/>
  <c r="AB72" i="40"/>
  <c r="AE72" i="40" a="1"/>
  <c r="AE72" i="40" s="1"/>
  <c r="AD72" i="40" s="1"/>
  <c r="AC72" i="40" s="1"/>
  <c r="AB128" i="55"/>
  <c r="S128" i="55"/>
  <c r="R128" i="55"/>
  <c r="V128" i="55"/>
  <c r="AY128" i="55" s="1"/>
  <c r="U128" i="55"/>
  <c r="AA128" i="55"/>
  <c r="Y128" i="55"/>
  <c r="Q128" i="55"/>
  <c r="BA128" i="55" s="1"/>
  <c r="BB128" i="55" s="1"/>
  <c r="Z128" i="55"/>
  <c r="AZ128" i="55" s="1"/>
  <c r="W128" i="55"/>
  <c r="P128" i="55"/>
  <c r="AE128" i="55" a="1"/>
  <c r="AE128" i="55" s="1"/>
  <c r="Y97" i="53"/>
  <c r="S97" i="53"/>
  <c r="AA97" i="53"/>
  <c r="AB97" i="53"/>
  <c r="P97" i="53"/>
  <c r="Q97" i="53"/>
  <c r="BA97" i="53" s="1"/>
  <c r="BB97" i="53" s="1"/>
  <c r="Z97" i="53"/>
  <c r="AZ97" i="53" s="1"/>
  <c r="W97" i="53"/>
  <c r="AE97" i="53" a="1"/>
  <c r="AE97" i="53" s="1"/>
  <c r="V97" i="53"/>
  <c r="AY97" i="53" s="1"/>
  <c r="U97" i="53"/>
  <c r="R97" i="53"/>
  <c r="Z73" i="51"/>
  <c r="AZ73" i="51" s="1"/>
  <c r="AA73" i="51"/>
  <c r="P73" i="51"/>
  <c r="W73" i="51"/>
  <c r="V73" i="51"/>
  <c r="AY73" i="51" s="1"/>
  <c r="BB73" i="51" s="1"/>
  <c r="Y73" i="51"/>
  <c r="R73" i="51"/>
  <c r="U73" i="51"/>
  <c r="Q73" i="51"/>
  <c r="BA73" i="51" s="1"/>
  <c r="S73" i="51"/>
  <c r="AB73" i="51"/>
  <c r="AS73" i="51"/>
  <c r="AF73" i="51" s="1"/>
  <c r="Q68" i="47"/>
  <c r="BA68" i="47" s="1"/>
  <c r="AS68" i="47"/>
  <c r="AF68" i="47" s="1"/>
  <c r="P68" i="47"/>
  <c r="S68" i="47"/>
  <c r="R68" i="47"/>
  <c r="AE85" i="42" a="1"/>
  <c r="AE85" i="42" s="1"/>
  <c r="AD85" i="42" s="1"/>
  <c r="AC85" i="42" s="1"/>
  <c r="W85" i="42"/>
  <c r="Q85" i="42"/>
  <c r="BA85" i="42" s="1"/>
  <c r="BB85" i="42" s="1"/>
  <c r="U85" i="42"/>
  <c r="Z85" i="42"/>
  <c r="AZ85" i="42" s="1"/>
  <c r="AA85" i="42"/>
  <c r="P85" i="42"/>
  <c r="S85" i="42"/>
  <c r="Z123" i="58"/>
  <c r="AZ123" i="58" s="1"/>
  <c r="P123" i="58"/>
  <c r="AS123" i="58"/>
  <c r="AF123" i="58" s="1"/>
  <c r="Y123" i="58"/>
  <c r="V123" i="58"/>
  <c r="AY123" i="58" s="1"/>
  <c r="S123" i="58"/>
  <c r="W123" i="58"/>
  <c r="U123" i="58"/>
  <c r="AB123" i="58"/>
  <c r="R123" i="58"/>
  <c r="AA123" i="58"/>
  <c r="Q123" i="58"/>
  <c r="BA123" i="58" s="1"/>
  <c r="Z66" i="57"/>
  <c r="AZ66" i="57" s="1"/>
  <c r="P66" i="57"/>
  <c r="W66" i="57"/>
  <c r="V66" i="57"/>
  <c r="AY66" i="57" s="1"/>
  <c r="AB66" i="57"/>
  <c r="Y66" i="57"/>
  <c r="AA66" i="57"/>
  <c r="S66" i="57"/>
  <c r="R66" i="57"/>
  <c r="Q66" i="57"/>
  <c r="BA66" i="57" s="1"/>
  <c r="AA9" i="56"/>
  <c r="AE9" i="56" a="1"/>
  <c r="AE9" i="56" s="1"/>
  <c r="Q9" i="56"/>
  <c r="BA9" i="56" s="1"/>
  <c r="BB9" i="56" s="1"/>
  <c r="Z9" i="56"/>
  <c r="AZ9" i="56" s="1"/>
  <c r="V9" i="56"/>
  <c r="AY9" i="56" s="1"/>
  <c r="P9" i="56"/>
  <c r="U9" i="56"/>
  <c r="AU9" i="56"/>
  <c r="AV33" i="56" s="1"/>
  <c r="AB9" i="56"/>
  <c r="R9" i="56"/>
  <c r="W9" i="56"/>
  <c r="Y9" i="56"/>
  <c r="S9" i="56"/>
  <c r="AA53" i="55"/>
  <c r="Z53" i="55"/>
  <c r="AZ53" i="55" s="1"/>
  <c r="Y53" i="55"/>
  <c r="V53" i="55"/>
  <c r="AY53" i="55" s="1"/>
  <c r="BB53" i="55" s="1"/>
  <c r="Q53" i="55"/>
  <c r="BA53" i="55" s="1"/>
  <c r="U53" i="55"/>
  <c r="W53" i="55"/>
  <c r="R53" i="55"/>
  <c r="AU53" i="55"/>
  <c r="AV46" i="55" s="1"/>
  <c r="P53" i="55"/>
  <c r="S53" i="55"/>
  <c r="AB53" i="55"/>
  <c r="AU40" i="54"/>
  <c r="AV63" i="54" s="1"/>
  <c r="Q40" i="54"/>
  <c r="BA40" i="54" s="1"/>
  <c r="BB40" i="54" s="1"/>
  <c r="W40" i="54"/>
  <c r="AA40" i="54"/>
  <c r="P40" i="54"/>
  <c r="V40" i="54"/>
  <c r="AY40" i="54" s="1"/>
  <c r="AE40" i="54" a="1"/>
  <c r="AE40" i="54" s="1"/>
  <c r="U40" i="54"/>
  <c r="S40" i="54"/>
  <c r="Y40" i="54"/>
  <c r="R40" i="54"/>
  <c r="Z40" i="54"/>
  <c r="AZ40" i="54" s="1"/>
  <c r="AB40" i="54"/>
  <c r="Z105" i="51"/>
  <c r="AZ105" i="51" s="1"/>
  <c r="AS105" i="51"/>
  <c r="AF105" i="51" s="1"/>
  <c r="W105" i="51"/>
  <c r="AB105" i="51"/>
  <c r="Q105" i="51"/>
  <c r="BA105" i="51" s="1"/>
  <c r="R105" i="51"/>
  <c r="Y105" i="51"/>
  <c r="P105" i="51"/>
  <c r="U105" i="51"/>
  <c r="V105" i="51"/>
  <c r="AY105" i="51" s="1"/>
  <c r="S105" i="51"/>
  <c r="AA105" i="51"/>
  <c r="W34" i="51"/>
  <c r="V34" i="51"/>
  <c r="AY34" i="51" s="1"/>
  <c r="U34" i="51"/>
  <c r="AU34" i="51"/>
  <c r="Z34" i="51"/>
  <c r="AZ34" i="51" s="1"/>
  <c r="AB34" i="51"/>
  <c r="R34" i="51"/>
  <c r="AA34" i="51"/>
  <c r="Q34" i="51"/>
  <c r="BA34" i="51" s="1"/>
  <c r="S34" i="51"/>
  <c r="Y34" i="51"/>
  <c r="P34" i="51"/>
  <c r="AA48" i="45"/>
  <c r="AU48" i="45"/>
  <c r="AV105" i="45" s="1"/>
  <c r="Z48" i="45"/>
  <c r="AZ48" i="45" s="1"/>
  <c r="P48" i="45"/>
  <c r="AB48" i="45"/>
  <c r="W48" i="45"/>
  <c r="AE48" i="45" a="1"/>
  <c r="AE48" i="45" s="1"/>
  <c r="S48" i="45"/>
  <c r="V48" i="45"/>
  <c r="AY48" i="45" s="1"/>
  <c r="R48" i="45"/>
  <c r="Y48" i="45"/>
  <c r="Q48" i="45"/>
  <c r="BA48" i="45" s="1"/>
  <c r="BB48" i="45" s="1"/>
  <c r="U48" i="45"/>
  <c r="AS86" i="59"/>
  <c r="AF86" i="59" s="1"/>
  <c r="V86" i="59"/>
  <c r="AY86" i="59" s="1"/>
  <c r="Q86" i="59"/>
  <c r="BA86" i="59" s="1"/>
  <c r="AA86" i="59"/>
  <c r="W86" i="59"/>
  <c r="U86" i="59"/>
  <c r="Z86" i="59"/>
  <c r="AZ86" i="59" s="1"/>
  <c r="P86" i="59"/>
  <c r="S86" i="59"/>
  <c r="R86" i="59"/>
  <c r="Y86" i="59"/>
  <c r="AB86" i="59"/>
  <c r="AE126" i="37" a="1"/>
  <c r="AE126" i="37" s="1"/>
  <c r="S126" i="37"/>
  <c r="Z126" i="37"/>
  <c r="AZ126" i="37" s="1"/>
  <c r="AA126" i="37"/>
  <c r="Y126" i="37"/>
  <c r="R126" i="37"/>
  <c r="W126" i="37"/>
  <c r="Q126" i="37"/>
  <c r="BA126" i="37" s="1"/>
  <c r="BB126" i="37" s="1"/>
  <c r="P126" i="37"/>
  <c r="V126" i="37"/>
  <c r="AY126" i="37" s="1"/>
  <c r="AB126" i="37"/>
  <c r="U126" i="37"/>
  <c r="AB80" i="33"/>
  <c r="P80" i="33"/>
  <c r="R80" i="33"/>
  <c r="S80" i="33"/>
  <c r="Q80" i="33"/>
  <c r="BA80" i="33" s="1"/>
  <c r="BB80" i="33" s="1"/>
  <c r="S117" i="33"/>
  <c r="W117" i="33"/>
  <c r="V117" i="33"/>
  <c r="AY117" i="33" s="1"/>
  <c r="AB117" i="33"/>
  <c r="AA117" i="33"/>
  <c r="R117" i="33"/>
  <c r="Q117" i="33"/>
  <c r="BA117" i="33" s="1"/>
  <c r="Z117" i="33"/>
  <c r="AZ117" i="33" s="1"/>
  <c r="AS117" i="33"/>
  <c r="AF117" i="33" s="1"/>
  <c r="P117" i="33"/>
  <c r="Y117" i="33"/>
  <c r="U117" i="33"/>
  <c r="AB67" i="32"/>
  <c r="AE67" i="32" a="1"/>
  <c r="AE67" i="32" s="1"/>
  <c r="Z67" i="32"/>
  <c r="AZ67" i="32" s="1"/>
  <c r="U67" i="32"/>
  <c r="AA67" i="32"/>
  <c r="Y67" i="32"/>
  <c r="W67" i="32"/>
  <c r="AB124" i="32"/>
  <c r="P124" i="32"/>
  <c r="U124" i="32"/>
  <c r="AA124" i="32"/>
  <c r="S124" i="32"/>
  <c r="W124" i="32"/>
  <c r="V124" i="32"/>
  <c r="AY124" i="32" s="1"/>
  <c r="BB124" i="32" s="1"/>
  <c r="AE93" i="31" a="1"/>
  <c r="AE93" i="31" s="1"/>
  <c r="R93" i="31"/>
  <c r="Q93" i="31"/>
  <c r="BA93" i="31" s="1"/>
  <c r="BB93" i="31" s="1"/>
  <c r="AS75" i="30"/>
  <c r="AF75" i="30" s="1"/>
  <c r="U75" i="30"/>
  <c r="Q75" i="30"/>
  <c r="BA75" i="30" s="1"/>
  <c r="S75" i="30"/>
  <c r="Y75" i="30"/>
  <c r="R75" i="30"/>
  <c r="P75" i="30"/>
  <c r="V75" i="30"/>
  <c r="AY75" i="30" s="1"/>
  <c r="BB75" i="30" s="1"/>
  <c r="AA75" i="30"/>
  <c r="S84" i="28"/>
  <c r="Y84" i="28"/>
  <c r="AB84" i="28"/>
  <c r="R84" i="28"/>
  <c r="W84" i="28"/>
  <c r="U84" i="28"/>
  <c r="Q84" i="28"/>
  <c r="BA84" i="28" s="1"/>
  <c r="Z84" i="28"/>
  <c r="AZ84" i="28" s="1"/>
  <c r="P84" i="28"/>
  <c r="V84" i="28"/>
  <c r="AY84" i="28" s="1"/>
  <c r="AA84" i="28"/>
  <c r="P45" i="37"/>
  <c r="U45" i="37"/>
  <c r="Y45" i="37"/>
  <c r="S45" i="37"/>
  <c r="V45" i="37"/>
  <c r="AY45" i="37" s="1"/>
  <c r="R45" i="37"/>
  <c r="Q45" i="37"/>
  <c r="BA45" i="37" s="1"/>
  <c r="BB45" i="37" s="1"/>
  <c r="AE45" i="37" a="1"/>
  <c r="AE45" i="37" s="1"/>
  <c r="Z45" i="37"/>
  <c r="AZ45" i="37" s="1"/>
  <c r="AA45" i="37"/>
  <c r="AU45" i="37"/>
  <c r="AV75" i="37" s="1"/>
  <c r="W45" i="37"/>
  <c r="AB45" i="37"/>
  <c r="AS97" i="36"/>
  <c r="AF97" i="36" s="1"/>
  <c r="Q97" i="36"/>
  <c r="BA97" i="36" s="1"/>
  <c r="S97" i="36"/>
  <c r="R97" i="36"/>
  <c r="P97" i="36"/>
  <c r="V122" i="35"/>
  <c r="AY122" i="35" s="1"/>
  <c r="Q122" i="35"/>
  <c r="BA122" i="35" s="1"/>
  <c r="BB122" i="35" s="1"/>
  <c r="AE122" i="35" a="1"/>
  <c r="AE122" i="35" s="1"/>
  <c r="AA122" i="35"/>
  <c r="R122" i="35"/>
  <c r="AB122" i="35"/>
  <c r="Y122" i="35"/>
  <c r="W122" i="35"/>
  <c r="P122" i="35"/>
  <c r="S122" i="35"/>
  <c r="Z122" i="35"/>
  <c r="AZ122" i="35" s="1"/>
  <c r="U122" i="35"/>
  <c r="AE89" i="32" a="1"/>
  <c r="AE89" i="32" s="1"/>
  <c r="R89" i="32"/>
  <c r="V89" i="32"/>
  <c r="AY89" i="32" s="1"/>
  <c r="U89" i="32"/>
  <c r="Q89" i="32"/>
  <c r="BA89" i="32" s="1"/>
  <c r="BB89" i="32" s="1"/>
  <c r="Y89" i="32"/>
  <c r="P89" i="32"/>
  <c r="W89" i="32"/>
  <c r="Z89" i="32"/>
  <c r="AZ89" i="32" s="1"/>
  <c r="AA89" i="32"/>
  <c r="S89" i="32"/>
  <c r="AB89" i="32"/>
  <c r="U115" i="28"/>
  <c r="W115" i="28"/>
  <c r="R115" i="28"/>
  <c r="Y115" i="28"/>
  <c r="AA115" i="28"/>
  <c r="S115" i="28"/>
  <c r="AB115" i="28"/>
  <c r="Z115" i="28"/>
  <c r="AZ115" i="28" s="1"/>
  <c r="BB115" i="28" s="1"/>
  <c r="AB124" i="34"/>
  <c r="S124" i="34"/>
  <c r="R124" i="34"/>
  <c r="AS124" i="34"/>
  <c r="AF124" i="34" s="1"/>
  <c r="U124" i="34"/>
  <c r="AA124" i="34"/>
  <c r="Q124" i="34"/>
  <c r="BA124" i="34" s="1"/>
  <c r="Z124" i="34"/>
  <c r="AZ124" i="34" s="1"/>
  <c r="P124" i="34"/>
  <c r="Y124" i="34"/>
  <c r="W124" i="34"/>
  <c r="V124" i="34"/>
  <c r="AY124" i="34" s="1"/>
  <c r="U95" i="35"/>
  <c r="V95" i="35"/>
  <c r="AY95" i="35" s="1"/>
  <c r="R95" i="35"/>
  <c r="S95" i="35"/>
  <c r="AA95" i="35"/>
  <c r="W95" i="35"/>
  <c r="Z128" i="31"/>
  <c r="AZ128" i="31" s="1"/>
  <c r="Y128" i="31"/>
  <c r="AE128" i="31" a="1"/>
  <c r="AE128" i="31" s="1"/>
  <c r="AD128" i="31" s="1"/>
  <c r="AC128" i="31" s="1"/>
  <c r="U128" i="31"/>
  <c r="S128" i="31"/>
  <c r="P128" i="31"/>
  <c r="AB128" i="31"/>
  <c r="R128" i="31"/>
  <c r="AA128" i="31"/>
  <c r="Q128" i="31"/>
  <c r="BA128" i="31" s="1"/>
  <c r="BB128" i="31" s="1"/>
  <c r="W128" i="31"/>
  <c r="Z110" i="28"/>
  <c r="AZ110" i="28" s="1"/>
  <c r="V110" i="28"/>
  <c r="AY110" i="28" s="1"/>
  <c r="P110" i="28"/>
  <c r="W110" i="28"/>
  <c r="Q110" i="28"/>
  <c r="BA110" i="28" s="1"/>
  <c r="BB110" i="28" s="1"/>
  <c r="Y110" i="28"/>
  <c r="AE110" i="28" a="1"/>
  <c r="AE110" i="28" s="1"/>
  <c r="S110" i="28"/>
  <c r="AE29" i="33" a="1"/>
  <c r="AE29" i="33" s="1"/>
  <c r="Z29" i="33"/>
  <c r="AZ29" i="33" s="1"/>
  <c r="Q29" i="33"/>
  <c r="BA29" i="33" s="1"/>
  <c r="BB29" i="33" s="1"/>
  <c r="P29" i="33"/>
  <c r="Y29" i="33"/>
  <c r="Y126" i="28"/>
  <c r="AA126" i="28"/>
  <c r="R126" i="28"/>
  <c r="Q126" i="28"/>
  <c r="BA126" i="28" s="1"/>
  <c r="BB126" i="28" s="1"/>
  <c r="S126" i="28"/>
  <c r="P3" i="35"/>
  <c r="R3" i="35"/>
  <c r="W3" i="35"/>
  <c r="AU3" i="35"/>
  <c r="S3" i="35"/>
  <c r="Y3" i="35"/>
  <c r="Z3" i="35"/>
  <c r="AZ3" i="35" s="1"/>
  <c r="V3" i="35"/>
  <c r="AY3" i="35" s="1"/>
  <c r="AB3" i="35"/>
  <c r="Q3" i="35"/>
  <c r="BA3" i="35" s="1"/>
  <c r="AA3" i="35"/>
  <c r="U3" i="35"/>
  <c r="Y97" i="35"/>
  <c r="V97" i="35"/>
  <c r="AY97" i="35" s="1"/>
  <c r="R97" i="35"/>
  <c r="W97" i="35"/>
  <c r="AB97" i="35"/>
  <c r="Z97" i="35"/>
  <c r="AZ97" i="35" s="1"/>
  <c r="AA97" i="35"/>
  <c r="P97" i="35"/>
  <c r="AE97" i="35" a="1"/>
  <c r="AE97" i="35" s="1"/>
  <c r="U97" i="35"/>
  <c r="S97" i="35"/>
  <c r="Q97" i="35"/>
  <c r="BA97" i="35" s="1"/>
  <c r="BB97" i="35" s="1"/>
  <c r="P115" i="32"/>
  <c r="R115" i="32"/>
  <c r="Q115" i="32"/>
  <c r="BA115" i="32" s="1"/>
  <c r="BB115" i="32" s="1"/>
  <c r="V115" i="32"/>
  <c r="AY115" i="32" s="1"/>
  <c r="S115" i="32"/>
  <c r="Z74" i="28"/>
  <c r="AZ74" i="28" s="1"/>
  <c r="AB74" i="28"/>
  <c r="Q74" i="28"/>
  <c r="BA74" i="28" s="1"/>
  <c r="BB74" i="28" s="1"/>
  <c r="P74" i="28"/>
  <c r="R74" i="28"/>
  <c r="U74" i="28"/>
  <c r="AE74" i="28" a="1"/>
  <c r="AE74" i="28" s="1"/>
  <c r="AD74" i="28" s="1"/>
  <c r="AC74" i="28" s="1"/>
  <c r="AA74" i="28"/>
  <c r="V74" i="28"/>
  <c r="AY74" i="28" s="1"/>
  <c r="R79" i="37"/>
  <c r="S79" i="37"/>
  <c r="AE79" i="37" a="1"/>
  <c r="AE79" i="37" s="1"/>
  <c r="AD79" i="37" s="1"/>
  <c r="AC79" i="37" s="1"/>
  <c r="Z79" i="37"/>
  <c r="AZ79" i="37" s="1"/>
  <c r="AB79" i="37"/>
  <c r="Y79" i="37"/>
  <c r="U79" i="37"/>
  <c r="W79" i="37"/>
  <c r="Q79" i="37"/>
  <c r="BA79" i="37" s="1"/>
  <c r="BB79" i="37" s="1"/>
  <c r="V79" i="37"/>
  <c r="AY79" i="37" s="1"/>
  <c r="AA79" i="37"/>
  <c r="P79" i="37"/>
  <c r="S100" i="33"/>
  <c r="Q100" i="33"/>
  <c r="BA100" i="33" s="1"/>
  <c r="AS100" i="33"/>
  <c r="AF100" i="33" s="1"/>
  <c r="V100" i="33"/>
  <c r="AY100" i="33" s="1"/>
  <c r="BB100" i="33" s="1"/>
  <c r="R100" i="33"/>
  <c r="P100" i="33"/>
  <c r="U88" i="30"/>
  <c r="R88" i="30"/>
  <c r="Y88" i="30"/>
  <c r="V88" i="30"/>
  <c r="AY88" i="30" s="1"/>
  <c r="S88" i="30"/>
  <c r="P88" i="30"/>
  <c r="W88" i="30"/>
  <c r="Q88" i="30"/>
  <c r="BA88" i="30" s="1"/>
  <c r="BB88" i="30" s="1"/>
  <c r="Z88" i="30"/>
  <c r="AZ88" i="30" s="1"/>
  <c r="AE88" i="30" a="1"/>
  <c r="AE88" i="30" s="1"/>
  <c r="AA88" i="30"/>
  <c r="AB88" i="30"/>
  <c r="AB75" i="28"/>
  <c r="R75" i="28"/>
  <c r="V75" i="28"/>
  <c r="AY75" i="28" s="1"/>
  <c r="Q75" i="28"/>
  <c r="BA75" i="28" s="1"/>
  <c r="BB75" i="28" s="1"/>
  <c r="AE75" i="28" a="1"/>
  <c r="AE75" i="28" s="1"/>
  <c r="AD75" i="28" s="1"/>
  <c r="AC75" i="28" s="1"/>
  <c r="U75" i="28"/>
  <c r="W75" i="28"/>
  <c r="AA75" i="28"/>
  <c r="Y75" i="28"/>
  <c r="P75" i="28"/>
  <c r="S75" i="28"/>
  <c r="Z75" i="28"/>
  <c r="AZ75" i="28" s="1"/>
  <c r="S95" i="12"/>
  <c r="P95" i="12"/>
  <c r="R95" i="12"/>
  <c r="AS95" i="12"/>
  <c r="AF95" i="12" s="1"/>
  <c r="Q95" i="12"/>
  <c r="BA95" i="12" s="1"/>
  <c r="AY10" i="12"/>
  <c r="AA67" i="37"/>
  <c r="S67" i="37"/>
  <c r="Q67" i="37"/>
  <c r="BA67" i="37" s="1"/>
  <c r="R67" i="37"/>
  <c r="W67" i="37"/>
  <c r="U67" i="37"/>
  <c r="Y67" i="37"/>
  <c r="P67" i="37"/>
  <c r="V67" i="37"/>
  <c r="AY67" i="37" s="1"/>
  <c r="AS67" i="37"/>
  <c r="AF67" i="37" s="1"/>
  <c r="Z67" i="37"/>
  <c r="AZ67" i="37" s="1"/>
  <c r="AB67" i="37"/>
  <c r="V21" i="30"/>
  <c r="AY21" i="30" s="1"/>
  <c r="W21" i="30"/>
  <c r="AB21" i="30"/>
  <c r="Q21" i="30"/>
  <c r="BA21" i="30" s="1"/>
  <c r="BB21" i="30" s="1"/>
  <c r="AE21" i="30" a="1"/>
  <c r="AE21" i="30" s="1"/>
  <c r="AU21" i="30"/>
  <c r="Q121" i="28"/>
  <c r="BA121" i="28" s="1"/>
  <c r="W121" i="28"/>
  <c r="V121" i="28"/>
  <c r="AY121" i="28" s="1"/>
  <c r="R121" i="28"/>
  <c r="S121" i="28"/>
  <c r="P121" i="28"/>
  <c r="AA121" i="28"/>
  <c r="U121" i="28"/>
  <c r="Y121" i="28"/>
  <c r="Z121" i="28"/>
  <c r="AZ121" i="28" s="1"/>
  <c r="AD125" i="45"/>
  <c r="AC125" i="45" s="1"/>
  <c r="AD114" i="42"/>
  <c r="AC114" i="42" s="1"/>
  <c r="AD76" i="33"/>
  <c r="AC76" i="33" s="1"/>
  <c r="AE18" i="31" a="1"/>
  <c r="AE18" i="31" s="1"/>
  <c r="AD18" i="31" s="1"/>
  <c r="AC18" i="31" s="1"/>
  <c r="Y117" i="48"/>
  <c r="S117" i="48"/>
  <c r="Z95" i="57"/>
  <c r="AZ95" i="57" s="1"/>
  <c r="U95" i="57"/>
  <c r="W95" i="57"/>
  <c r="P95" i="57"/>
  <c r="Q95" i="57"/>
  <c r="BA95" i="57" s="1"/>
  <c r="BB95" i="57" s="1"/>
  <c r="V95" i="57"/>
  <c r="AY95" i="57" s="1"/>
  <c r="S95" i="57"/>
  <c r="AE95" i="57" a="1"/>
  <c r="AE95" i="57" s="1"/>
  <c r="AB95" i="57"/>
  <c r="R95" i="57"/>
  <c r="AE124" i="55" a="1"/>
  <c r="AE124" i="55" s="1"/>
  <c r="V124" i="55"/>
  <c r="AY124" i="55" s="1"/>
  <c r="AB124" i="55"/>
  <c r="U124" i="55"/>
  <c r="R124" i="55"/>
  <c r="AA124" i="55"/>
  <c r="Q124" i="55"/>
  <c r="BA124" i="55" s="1"/>
  <c r="BB124" i="55" s="1"/>
  <c r="Z124" i="55"/>
  <c r="AZ124" i="55" s="1"/>
  <c r="P124" i="55"/>
  <c r="R26" i="52"/>
  <c r="AA26" i="52"/>
  <c r="Q26" i="52"/>
  <c r="BA26" i="52" s="1"/>
  <c r="V26" i="52"/>
  <c r="AY26" i="52" s="1"/>
  <c r="Z26" i="52"/>
  <c r="AZ26" i="52" s="1"/>
  <c r="U26" i="52"/>
  <c r="P26" i="52"/>
  <c r="AU26" i="52"/>
  <c r="AV94" i="52" s="1"/>
  <c r="W26" i="52"/>
  <c r="S26" i="52"/>
  <c r="AB26" i="52"/>
  <c r="V110" i="51"/>
  <c r="AY110" i="51" s="1"/>
  <c r="AA110" i="51"/>
  <c r="Y110" i="51"/>
  <c r="S110" i="51"/>
  <c r="Q110" i="51"/>
  <c r="BA110" i="51" s="1"/>
  <c r="BB110" i="51" s="1"/>
  <c r="W110" i="51"/>
  <c r="P110" i="51"/>
  <c r="U110" i="51"/>
  <c r="AB110" i="51"/>
  <c r="AE110" i="51" a="1"/>
  <c r="AE110" i="51" s="1"/>
  <c r="AD110" i="51" s="1"/>
  <c r="AC110" i="51" s="1"/>
  <c r="R110" i="51"/>
  <c r="Z110" i="51"/>
  <c r="AZ110" i="51" s="1"/>
  <c r="Y42" i="50"/>
  <c r="V42" i="50"/>
  <c r="AY42" i="50" s="1"/>
  <c r="BB42" i="50" s="1"/>
  <c r="P42" i="50"/>
  <c r="W42" i="50"/>
  <c r="R42" i="50"/>
  <c r="U42" i="50"/>
  <c r="AB42" i="50"/>
  <c r="AA42" i="50"/>
  <c r="AU42" i="50"/>
  <c r="AV84" i="50" s="1"/>
  <c r="Q42" i="50"/>
  <c r="BA42" i="50" s="1"/>
  <c r="S42" i="50"/>
  <c r="Z42" i="50"/>
  <c r="AZ42" i="50" s="1"/>
  <c r="U36" i="48"/>
  <c r="Z36" i="48"/>
  <c r="AZ36" i="48" s="1"/>
  <c r="AE36" i="48" a="1"/>
  <c r="AE36" i="48" s="1"/>
  <c r="Q36" i="48"/>
  <c r="BA36" i="48" s="1"/>
  <c r="BB36" i="48" s="1"/>
  <c r="AA36" i="48"/>
  <c r="AU36" i="48"/>
  <c r="AB36" i="48"/>
  <c r="Y93" i="46"/>
  <c r="Z93" i="46"/>
  <c r="AZ93" i="46" s="1"/>
  <c r="S93" i="46"/>
  <c r="Q93" i="46"/>
  <c r="BA93" i="46" s="1"/>
  <c r="P93" i="46"/>
  <c r="V93" i="46"/>
  <c r="AY93" i="46" s="1"/>
  <c r="AB93" i="46"/>
  <c r="AA93" i="46"/>
  <c r="W93" i="46"/>
  <c r="Y110" i="45"/>
  <c r="V110" i="45"/>
  <c r="AY110" i="45" s="1"/>
  <c r="W110" i="45"/>
  <c r="AA110" i="45"/>
  <c r="U110" i="45"/>
  <c r="S110" i="45"/>
  <c r="R110" i="45"/>
  <c r="Q110" i="45"/>
  <c r="BA110" i="45" s="1"/>
  <c r="BB110" i="45" s="1"/>
  <c r="Z110" i="45"/>
  <c r="AZ110" i="45" s="1"/>
  <c r="AE110" i="45" a="1"/>
  <c r="AE110" i="45" s="1"/>
  <c r="P110" i="45"/>
  <c r="AB110" i="45"/>
  <c r="S82" i="44"/>
  <c r="AA82" i="44"/>
  <c r="Q82" i="44"/>
  <c r="BA82" i="44" s="1"/>
  <c r="BB82" i="44" s="1"/>
  <c r="AB82" i="44"/>
  <c r="AE82" i="44" a="1"/>
  <c r="AE82" i="44" s="1"/>
  <c r="AD82" i="44" s="1"/>
  <c r="AC82" i="44" s="1"/>
  <c r="W82" i="44"/>
  <c r="P82" i="44"/>
  <c r="V82" i="44"/>
  <c r="AY82" i="44" s="1"/>
  <c r="R82" i="44"/>
  <c r="U82" i="44"/>
  <c r="AS79" i="58"/>
  <c r="AF79" i="58" s="1"/>
  <c r="Z79" i="58"/>
  <c r="AZ79" i="58" s="1"/>
  <c r="P79" i="58"/>
  <c r="Y79" i="58"/>
  <c r="R79" i="58"/>
  <c r="Q79" i="58"/>
  <c r="BA79" i="58" s="1"/>
  <c r="W79" i="58"/>
  <c r="AB79" i="58"/>
  <c r="U79" i="58"/>
  <c r="S79" i="58"/>
  <c r="V79" i="58"/>
  <c r="AY79" i="58" s="1"/>
  <c r="AA79" i="58"/>
  <c r="P112" i="57"/>
  <c r="V112" i="57"/>
  <c r="AY112" i="57" s="1"/>
  <c r="R112" i="57"/>
  <c r="AA112" i="57"/>
  <c r="Q112" i="57"/>
  <c r="BA112" i="57" s="1"/>
  <c r="BB112" i="57" s="1"/>
  <c r="W112" i="57"/>
  <c r="AB112" i="57"/>
  <c r="AE112" i="57" a="1"/>
  <c r="AE112" i="57" s="1"/>
  <c r="AD112" i="57" s="1"/>
  <c r="AC112" i="57" s="1"/>
  <c r="U112" i="57"/>
  <c r="S112" i="57"/>
  <c r="Z112" i="57"/>
  <c r="AZ112" i="57" s="1"/>
  <c r="Y112" i="57"/>
  <c r="V58" i="55"/>
  <c r="AY58" i="55" s="1"/>
  <c r="W58" i="55"/>
  <c r="AE58" i="55" a="1"/>
  <c r="AE58" i="55" s="1"/>
  <c r="AU58" i="55"/>
  <c r="Z58" i="55"/>
  <c r="AZ58" i="55" s="1"/>
  <c r="S58" i="55"/>
  <c r="Y58" i="55"/>
  <c r="Q58" i="55"/>
  <c r="BA58" i="55" s="1"/>
  <c r="BB58" i="55" s="1"/>
  <c r="U58" i="55"/>
  <c r="AB58" i="55"/>
  <c r="R58" i="55"/>
  <c r="P58" i="55"/>
  <c r="AA58" i="55"/>
  <c r="Y13" i="55"/>
  <c r="U13" i="55"/>
  <c r="AA13" i="55"/>
  <c r="S13" i="55"/>
  <c r="Q13" i="55"/>
  <c r="BA13" i="55" s="1"/>
  <c r="BB13" i="55" s="1"/>
  <c r="AB13" i="55"/>
  <c r="R13" i="55"/>
  <c r="Z13" i="55"/>
  <c r="AZ13" i="55" s="1"/>
  <c r="P13" i="55"/>
  <c r="AE13" i="55" a="1"/>
  <c r="AE13" i="55" s="1"/>
  <c r="AU13" i="55"/>
  <c r="AV96" i="55" s="1"/>
  <c r="V13" i="55"/>
  <c r="AY13" i="55" s="1"/>
  <c r="W13" i="55"/>
  <c r="Q15" i="54"/>
  <c r="BA15" i="54" s="1"/>
  <c r="P15" i="54"/>
  <c r="Z15" i="54"/>
  <c r="AZ15" i="54" s="1"/>
  <c r="Y15" i="54"/>
  <c r="W15" i="54"/>
  <c r="AU15" i="54"/>
  <c r="U15" i="54"/>
  <c r="V15" i="54"/>
  <c r="AY15" i="54" s="1"/>
  <c r="S15" i="54"/>
  <c r="R15" i="54"/>
  <c r="AA15" i="54"/>
  <c r="AB15" i="54"/>
  <c r="U29" i="52"/>
  <c r="V29" i="52"/>
  <c r="AY29" i="52" s="1"/>
  <c r="Z29" i="52"/>
  <c r="AZ29" i="52" s="1"/>
  <c r="P29" i="52"/>
  <c r="S29" i="52"/>
  <c r="R29" i="52"/>
  <c r="Y29" i="52"/>
  <c r="AA29" i="52"/>
  <c r="Q29" i="52"/>
  <c r="BA29" i="52" s="1"/>
  <c r="W29" i="52"/>
  <c r="AU29" i="52"/>
  <c r="AB29" i="52"/>
  <c r="U40" i="51"/>
  <c r="P40" i="51"/>
  <c r="Y40" i="51"/>
  <c r="V40" i="51"/>
  <c r="AY40" i="51" s="1"/>
  <c r="R40" i="51"/>
  <c r="AB40" i="51"/>
  <c r="AU40" i="51"/>
  <c r="AA40" i="51"/>
  <c r="Q40" i="51"/>
  <c r="BA40" i="51" s="1"/>
  <c r="W40" i="51"/>
  <c r="S40" i="51"/>
  <c r="Z40" i="51"/>
  <c r="AZ40" i="51" s="1"/>
  <c r="AB84" i="50"/>
  <c r="AE84" i="50" a="1"/>
  <c r="AE84" i="50" s="1"/>
  <c r="W84" i="50"/>
  <c r="S84" i="50"/>
  <c r="V84" i="50"/>
  <c r="AY84" i="50" s="1"/>
  <c r="R84" i="50"/>
  <c r="Z84" i="50"/>
  <c r="AZ84" i="50" s="1"/>
  <c r="P84" i="50"/>
  <c r="AA84" i="50"/>
  <c r="Q84" i="50"/>
  <c r="BA84" i="50" s="1"/>
  <c r="BB84" i="50" s="1"/>
  <c r="Y84" i="50"/>
  <c r="U84" i="50"/>
  <c r="U128" i="49"/>
  <c r="Y128" i="49"/>
  <c r="S128" i="49"/>
  <c r="AB128" i="49"/>
  <c r="R128" i="49"/>
  <c r="AA128" i="49"/>
  <c r="W128" i="49"/>
  <c r="Q128" i="49"/>
  <c r="BA128" i="49" s="1"/>
  <c r="BB128" i="49" s="1"/>
  <c r="AE128" i="49" a="1"/>
  <c r="AE128" i="49" s="1"/>
  <c r="AD128" i="49" s="1"/>
  <c r="AC128" i="49" s="1"/>
  <c r="Z128" i="49"/>
  <c r="AZ128" i="49" s="1"/>
  <c r="V128" i="49"/>
  <c r="AY128" i="49" s="1"/>
  <c r="P128" i="49"/>
  <c r="Y58" i="47"/>
  <c r="AE58" i="47" a="1"/>
  <c r="AE58" i="47" s="1"/>
  <c r="U6" i="44"/>
  <c r="Y6" i="44"/>
  <c r="P6" i="44"/>
  <c r="V81" i="42"/>
  <c r="AY81" i="42" s="1"/>
  <c r="AS81" i="42"/>
  <c r="AF81" i="42" s="1"/>
  <c r="AB81" i="42"/>
  <c r="AA81" i="42"/>
  <c r="R81" i="42"/>
  <c r="P81" i="42"/>
  <c r="S81" i="42"/>
  <c r="Z81" i="42"/>
  <c r="AZ81" i="42" s="1"/>
  <c r="Q81" i="42"/>
  <c r="BA81" i="42" s="1"/>
  <c r="W81" i="42"/>
  <c r="U81" i="42"/>
  <c r="Y81" i="42"/>
  <c r="AA82" i="38"/>
  <c r="W82" i="38"/>
  <c r="R82" i="38"/>
  <c r="AE82" i="38" a="1"/>
  <c r="AE82" i="38" s="1"/>
  <c r="U82" i="38"/>
  <c r="AB82" i="38"/>
  <c r="P82" i="38"/>
  <c r="Z82" i="38"/>
  <c r="AZ82" i="38" s="1"/>
  <c r="V82" i="38"/>
  <c r="AY82" i="38" s="1"/>
  <c r="S82" i="38"/>
  <c r="Q82" i="38"/>
  <c r="BA82" i="38" s="1"/>
  <c r="BB82" i="38" s="1"/>
  <c r="Y82" i="38"/>
  <c r="S83" i="59"/>
  <c r="AB83" i="59"/>
  <c r="U83" i="59"/>
  <c r="V83" i="59"/>
  <c r="AY83" i="59" s="1"/>
  <c r="Q83" i="59"/>
  <c r="BA83" i="59" s="1"/>
  <c r="Z83" i="59"/>
  <c r="AZ83" i="59" s="1"/>
  <c r="AS83" i="59"/>
  <c r="AF83" i="59" s="1"/>
  <c r="AA83" i="59"/>
  <c r="P83" i="59"/>
  <c r="Y83" i="59"/>
  <c r="W83" i="59"/>
  <c r="R83" i="59"/>
  <c r="Z99" i="40"/>
  <c r="AZ99" i="40" s="1"/>
  <c r="Q99" i="40"/>
  <c r="BA99" i="40" s="1"/>
  <c r="BB99" i="40" s="1"/>
  <c r="P99" i="40"/>
  <c r="Y99" i="40"/>
  <c r="S99" i="40"/>
  <c r="V99" i="40"/>
  <c r="AY99" i="40" s="1"/>
  <c r="W99" i="40"/>
  <c r="AB99" i="40"/>
  <c r="AE99" i="40" a="1"/>
  <c r="AE99" i="40" s="1"/>
  <c r="AD99" i="40" s="1"/>
  <c r="AC99" i="40" s="1"/>
  <c r="U99" i="40"/>
  <c r="R99" i="40"/>
  <c r="AA99" i="40"/>
  <c r="Q129" i="47"/>
  <c r="BA129" i="47" s="1"/>
  <c r="BB129" i="47" s="1"/>
  <c r="AE129" i="47" a="1"/>
  <c r="AE129" i="47" s="1"/>
  <c r="Y129" i="47"/>
  <c r="W129" i="47"/>
  <c r="V129" i="47"/>
  <c r="AY129" i="47" s="1"/>
  <c r="Z129" i="47"/>
  <c r="AZ129" i="47" s="1"/>
  <c r="U129" i="47"/>
  <c r="S129" i="47"/>
  <c r="AB129" i="47"/>
  <c r="R129" i="47"/>
  <c r="AA129" i="47"/>
  <c r="AB77" i="44"/>
  <c r="Y77" i="44"/>
  <c r="P71" i="43"/>
  <c r="AB71" i="43"/>
  <c r="AS71" i="43"/>
  <c r="AF71" i="43" s="1"/>
  <c r="W71" i="43"/>
  <c r="Q71" i="43"/>
  <c r="BA71" i="43" s="1"/>
  <c r="V71" i="43"/>
  <c r="AY71" i="43" s="1"/>
  <c r="Y71" i="43"/>
  <c r="U71" i="43"/>
  <c r="S71" i="43"/>
  <c r="R71" i="43"/>
  <c r="Z71" i="43"/>
  <c r="AZ71" i="43" s="1"/>
  <c r="AA71" i="43"/>
  <c r="V87" i="51"/>
  <c r="AY87" i="51" s="1"/>
  <c r="P87" i="51"/>
  <c r="W87" i="51"/>
  <c r="U87" i="51"/>
  <c r="S87" i="51"/>
  <c r="Z87" i="51"/>
  <c r="AZ87" i="51" s="1"/>
  <c r="R87" i="51"/>
  <c r="AB87" i="51"/>
  <c r="AS87" i="51"/>
  <c r="AF87" i="51" s="1"/>
  <c r="Y87" i="51"/>
  <c r="Q87" i="51"/>
  <c r="BA87" i="51" s="1"/>
  <c r="AA87" i="51"/>
  <c r="V117" i="49"/>
  <c r="AY117" i="49" s="1"/>
  <c r="R117" i="49"/>
  <c r="AA117" i="49"/>
  <c r="Q117" i="49"/>
  <c r="BA117" i="49" s="1"/>
  <c r="U117" i="49"/>
  <c r="Z117" i="49"/>
  <c r="AZ117" i="49" s="1"/>
  <c r="S117" i="49"/>
  <c r="P117" i="49"/>
  <c r="AS117" i="49"/>
  <c r="AF117" i="49" s="1"/>
  <c r="Y117" i="49"/>
  <c r="W117" i="49"/>
  <c r="AB117" i="49"/>
  <c r="R52" i="43"/>
  <c r="Z52" i="43"/>
  <c r="AZ52" i="43" s="1"/>
  <c r="AU52" i="43"/>
  <c r="W52" i="43"/>
  <c r="V52" i="43"/>
  <c r="AY52" i="43" s="1"/>
  <c r="Y52" i="43"/>
  <c r="U52" i="43"/>
  <c r="S52" i="43"/>
  <c r="AA52" i="43"/>
  <c r="AB52" i="43"/>
  <c r="Q52" i="43"/>
  <c r="BA52" i="43" s="1"/>
  <c r="P52" i="43"/>
  <c r="AE125" i="43" a="1"/>
  <c r="AE125" i="43" s="1"/>
  <c r="AD125" i="43" s="1"/>
  <c r="AC125" i="43" s="1"/>
  <c r="AA125" i="43"/>
  <c r="Z125" i="43"/>
  <c r="AZ125" i="43" s="1"/>
  <c r="V125" i="43"/>
  <c r="AY125" i="43" s="1"/>
  <c r="U84" i="53"/>
  <c r="AA84" i="53"/>
  <c r="Y84" i="53"/>
  <c r="Q84" i="53"/>
  <c r="BA84" i="53" s="1"/>
  <c r="S84" i="53"/>
  <c r="Z84" i="53"/>
  <c r="AZ84" i="53" s="1"/>
  <c r="P84" i="53"/>
  <c r="W84" i="53"/>
  <c r="V84" i="53"/>
  <c r="AY84" i="53" s="1"/>
  <c r="R84" i="53"/>
  <c r="AS84" i="53"/>
  <c r="AF84" i="53" s="1"/>
  <c r="AB84" i="53"/>
  <c r="Z6" i="43"/>
  <c r="AZ6" i="43" s="1"/>
  <c r="S6" i="43"/>
  <c r="V6" i="43"/>
  <c r="AY6" i="43" s="1"/>
  <c r="AB6" i="43"/>
  <c r="U6" i="43"/>
  <c r="Q6" i="43"/>
  <c r="BA6" i="43" s="1"/>
  <c r="W6" i="43"/>
  <c r="P6" i="43"/>
  <c r="R6" i="43"/>
  <c r="Y6" i="43"/>
  <c r="AA6" i="43"/>
  <c r="AU6" i="43"/>
  <c r="AV83" i="43" s="1"/>
  <c r="V113" i="42"/>
  <c r="AY113" i="42" s="1"/>
  <c r="P113" i="42"/>
  <c r="R113" i="42"/>
  <c r="AA113" i="42"/>
  <c r="W113" i="42"/>
  <c r="AS113" i="42"/>
  <c r="AF113" i="42" s="1"/>
  <c r="Z113" i="42"/>
  <c r="AZ113" i="42" s="1"/>
  <c r="S113" i="42"/>
  <c r="AB113" i="42"/>
  <c r="Y113" i="42"/>
  <c r="Q113" i="42"/>
  <c r="BA113" i="42" s="1"/>
  <c r="U113" i="42"/>
  <c r="V114" i="41"/>
  <c r="AY114" i="41" s="1"/>
  <c r="AA114" i="41"/>
  <c r="Q114" i="41"/>
  <c r="BA114" i="41" s="1"/>
  <c r="AB114" i="41"/>
  <c r="R114" i="41"/>
  <c r="Z114" i="41"/>
  <c r="AZ114" i="41" s="1"/>
  <c r="P114" i="41"/>
  <c r="AS114" i="41"/>
  <c r="AF114" i="41" s="1"/>
  <c r="U114" i="41"/>
  <c r="Y114" i="41"/>
  <c r="S114" i="41"/>
  <c r="W114" i="41"/>
  <c r="P118" i="40"/>
  <c r="Q118" i="40"/>
  <c r="BA118" i="40" s="1"/>
  <c r="BB118" i="40" s="1"/>
  <c r="AA118" i="40"/>
  <c r="AE118" i="40" a="1"/>
  <c r="AE118" i="40" s="1"/>
  <c r="AB118" i="58"/>
  <c r="Z118" i="58"/>
  <c r="AZ118" i="58" s="1"/>
  <c r="P118" i="58"/>
  <c r="Q118" i="58"/>
  <c r="BA118" i="58" s="1"/>
  <c r="BB118" i="58" s="1"/>
  <c r="Y118" i="58"/>
  <c r="AA118" i="58"/>
  <c r="W118" i="58"/>
  <c r="AE118" i="58" a="1"/>
  <c r="AE118" i="58" s="1"/>
  <c r="AD118" i="58" s="1"/>
  <c r="AC118" i="58" s="1"/>
  <c r="V118" i="58"/>
  <c r="AY118" i="58" s="1"/>
  <c r="U118" i="58"/>
  <c r="R118" i="58"/>
  <c r="S118" i="58"/>
  <c r="V62" i="57"/>
  <c r="AY62" i="57" s="1"/>
  <c r="U62" i="57"/>
  <c r="AB62" i="57"/>
  <c r="Z62" i="57"/>
  <c r="AZ62" i="57" s="1"/>
  <c r="AA62" i="57"/>
  <c r="P62" i="57"/>
  <c r="AU62" i="57"/>
  <c r="AV99" i="57" s="1"/>
  <c r="S62" i="57"/>
  <c r="Y62" i="57"/>
  <c r="W62" i="57"/>
  <c r="AE62" i="57" a="1"/>
  <c r="AE62" i="57" s="1"/>
  <c r="R62" i="57"/>
  <c r="Q62" i="57"/>
  <c r="BA62" i="57" s="1"/>
  <c r="BB62" i="57" s="1"/>
  <c r="Z95" i="56"/>
  <c r="AZ95" i="56" s="1"/>
  <c r="Y95" i="56"/>
  <c r="W95" i="56"/>
  <c r="U95" i="56"/>
  <c r="V95" i="56"/>
  <c r="AY95" i="56" s="1"/>
  <c r="AB95" i="56"/>
  <c r="R95" i="56"/>
  <c r="AS95" i="56"/>
  <c r="AF95" i="56" s="1"/>
  <c r="AA95" i="56"/>
  <c r="Q95" i="56"/>
  <c r="BA95" i="56" s="1"/>
  <c r="S95" i="56"/>
  <c r="P95" i="56"/>
  <c r="Z8" i="56"/>
  <c r="AZ8" i="56" s="1"/>
  <c r="AB8" i="56"/>
  <c r="Q8" i="56"/>
  <c r="BA8" i="56" s="1"/>
  <c r="BB8" i="56" s="1"/>
  <c r="P8" i="56"/>
  <c r="AU8" i="56"/>
  <c r="AV35" i="56" s="1"/>
  <c r="U8" i="56"/>
  <c r="V8" i="56"/>
  <c r="AY8" i="56" s="1"/>
  <c r="AE8" i="56" a="1"/>
  <c r="AE8" i="56" s="1"/>
  <c r="S8" i="56"/>
  <c r="R8" i="56"/>
  <c r="AA8" i="56"/>
  <c r="W8" i="56"/>
  <c r="Y8" i="56"/>
  <c r="AE49" i="55" a="1"/>
  <c r="AE49" i="55" s="1"/>
  <c r="S49" i="55"/>
  <c r="W49" i="55"/>
  <c r="AB49" i="55"/>
  <c r="Q49" i="55"/>
  <c r="BA49" i="55" s="1"/>
  <c r="BB49" i="55" s="1"/>
  <c r="R49" i="55"/>
  <c r="AA49" i="55"/>
  <c r="P49" i="55"/>
  <c r="U49" i="55"/>
  <c r="AU49" i="55"/>
  <c r="V49" i="55"/>
  <c r="AY49" i="55" s="1"/>
  <c r="Y49" i="55"/>
  <c r="Z49" i="55"/>
  <c r="AZ49" i="55" s="1"/>
  <c r="AB118" i="54"/>
  <c r="Z118" i="54"/>
  <c r="AZ118" i="54" s="1"/>
  <c r="AA118" i="54"/>
  <c r="P118" i="54"/>
  <c r="U118" i="54"/>
  <c r="Y118" i="54"/>
  <c r="S118" i="54"/>
  <c r="W118" i="54"/>
  <c r="R118" i="54"/>
  <c r="AE118" i="54" a="1"/>
  <c r="AE118" i="54" s="1"/>
  <c r="AD118" i="54" s="1"/>
  <c r="AC118" i="54" s="1"/>
  <c r="V118" i="54"/>
  <c r="AY118" i="54" s="1"/>
  <c r="Q118" i="54"/>
  <c r="BA118" i="54" s="1"/>
  <c r="BB118" i="54" s="1"/>
  <c r="R27" i="54"/>
  <c r="V27" i="54"/>
  <c r="AY27" i="54" s="1"/>
  <c r="Z27" i="54"/>
  <c r="AZ27" i="54" s="1"/>
  <c r="AA27" i="54"/>
  <c r="P27" i="54"/>
  <c r="W27" i="54"/>
  <c r="Y27" i="54"/>
  <c r="U27" i="54"/>
  <c r="AU27" i="54"/>
  <c r="AV121" i="54" s="1"/>
  <c r="Q27" i="54"/>
  <c r="BA27" i="54" s="1"/>
  <c r="S27" i="54"/>
  <c r="AB27" i="54"/>
  <c r="U116" i="51"/>
  <c r="AS116" i="51"/>
  <c r="AF116" i="51" s="1"/>
  <c r="R116" i="51"/>
  <c r="Z116" i="51"/>
  <c r="AZ116" i="51" s="1"/>
  <c r="Y116" i="51"/>
  <c r="P116" i="51"/>
  <c r="W116" i="51"/>
  <c r="Q116" i="51"/>
  <c r="BA116" i="51" s="1"/>
  <c r="V116" i="51"/>
  <c r="AY116" i="51" s="1"/>
  <c r="AA116" i="51"/>
  <c r="S116" i="51"/>
  <c r="AB116" i="51"/>
  <c r="AU6" i="51"/>
  <c r="AV66" i="51" s="1"/>
  <c r="V6" i="51"/>
  <c r="AY6" i="51" s="1"/>
  <c r="W6" i="51"/>
  <c r="U6" i="51"/>
  <c r="S6" i="51"/>
  <c r="AB6" i="51"/>
  <c r="Q6" i="51"/>
  <c r="BA6" i="51" s="1"/>
  <c r="R6" i="51"/>
  <c r="P6" i="51"/>
  <c r="AA6" i="51"/>
  <c r="Z6" i="51"/>
  <c r="AZ6" i="51" s="1"/>
  <c r="Y6" i="51"/>
  <c r="AA54" i="50"/>
  <c r="S54" i="50"/>
  <c r="Q54" i="50"/>
  <c r="BA54" i="50" s="1"/>
  <c r="BB54" i="50" s="1"/>
  <c r="Z54" i="50"/>
  <c r="AZ54" i="50" s="1"/>
  <c r="P54" i="50"/>
  <c r="Y54" i="50"/>
  <c r="V54" i="50"/>
  <c r="AY54" i="50" s="1"/>
  <c r="W54" i="50"/>
  <c r="AE54" i="50" a="1"/>
  <c r="AE54" i="50" s="1"/>
  <c r="U54" i="50"/>
  <c r="R54" i="50"/>
  <c r="AU54" i="50"/>
  <c r="Y32" i="47"/>
  <c r="W32" i="47"/>
  <c r="Z32" i="47"/>
  <c r="AZ32" i="47" s="1"/>
  <c r="Q103" i="43"/>
  <c r="BA103" i="43" s="1"/>
  <c r="P103" i="43"/>
  <c r="Y103" i="43"/>
  <c r="AS103" i="43"/>
  <c r="AF103" i="43" s="1"/>
  <c r="Z103" i="43"/>
  <c r="AZ103" i="43" s="1"/>
  <c r="W103" i="43"/>
  <c r="AA103" i="43"/>
  <c r="U103" i="43"/>
  <c r="S103" i="43"/>
  <c r="V103" i="43"/>
  <c r="AY103" i="43" s="1"/>
  <c r="R103" i="43"/>
  <c r="W121" i="42"/>
  <c r="Y121" i="42"/>
  <c r="AE121" i="42" a="1"/>
  <c r="AE121" i="42" s="1"/>
  <c r="S121" i="42"/>
  <c r="U121" i="42"/>
  <c r="R121" i="42"/>
  <c r="AB121" i="42"/>
  <c r="Z121" i="42"/>
  <c r="AZ121" i="42" s="1"/>
  <c r="P121" i="42"/>
  <c r="V121" i="42"/>
  <c r="AY121" i="42" s="1"/>
  <c r="Y47" i="39"/>
  <c r="W47" i="39"/>
  <c r="R117" i="59"/>
  <c r="S117" i="59"/>
  <c r="Q117" i="59"/>
  <c r="BA117" i="59" s="1"/>
  <c r="AS117" i="59"/>
  <c r="AF117" i="59" s="1"/>
  <c r="AA117" i="59"/>
  <c r="Y117" i="59"/>
  <c r="W117" i="59"/>
  <c r="Z117" i="59"/>
  <c r="AZ117" i="59" s="1"/>
  <c r="U117" i="59"/>
  <c r="P117" i="59"/>
  <c r="AB117" i="59"/>
  <c r="V117" i="59"/>
  <c r="AY117" i="59" s="1"/>
  <c r="AE66" i="36" a="1"/>
  <c r="AE66" i="36" s="1"/>
  <c r="Z66" i="36"/>
  <c r="AZ66" i="36" s="1"/>
  <c r="P66" i="36"/>
  <c r="Q66" i="36"/>
  <c r="BA66" i="36" s="1"/>
  <c r="BB66" i="36" s="1"/>
  <c r="Y66" i="36"/>
  <c r="U66" i="36"/>
  <c r="W66" i="36"/>
  <c r="V66" i="36"/>
  <c r="AY66" i="36" s="1"/>
  <c r="S66" i="36"/>
  <c r="AA66" i="36"/>
  <c r="R66" i="36"/>
  <c r="AB66" i="36"/>
  <c r="U73" i="34"/>
  <c r="P73" i="34"/>
  <c r="W73" i="34"/>
  <c r="AE73" i="34" a="1"/>
  <c r="AE73" i="34" s="1"/>
  <c r="Y73" i="34"/>
  <c r="V73" i="34"/>
  <c r="AY73" i="34" s="1"/>
  <c r="S73" i="34"/>
  <c r="AB73" i="34"/>
  <c r="R73" i="34"/>
  <c r="AA73" i="34"/>
  <c r="Z73" i="34"/>
  <c r="AZ73" i="34" s="1"/>
  <c r="U129" i="35"/>
  <c r="AB129" i="35"/>
  <c r="AA129" i="35"/>
  <c r="Z129" i="35"/>
  <c r="AZ129" i="35" s="1"/>
  <c r="W129" i="35"/>
  <c r="Y129" i="35"/>
  <c r="AE129" i="35" a="1"/>
  <c r="AE129" i="35" s="1"/>
  <c r="R120" i="34"/>
  <c r="W120" i="34"/>
  <c r="Y120" i="34"/>
  <c r="AE120" i="34" a="1"/>
  <c r="AE120" i="34" s="1"/>
  <c r="AD120" i="34" s="1"/>
  <c r="AC120" i="34" s="1"/>
  <c r="AA120" i="34"/>
  <c r="Z120" i="34"/>
  <c r="AZ120" i="34" s="1"/>
  <c r="V120" i="34"/>
  <c r="AY120" i="34" s="1"/>
  <c r="Q120" i="34"/>
  <c r="BA120" i="34" s="1"/>
  <c r="BB120" i="34" s="1"/>
  <c r="U120" i="34"/>
  <c r="P120" i="34"/>
  <c r="S120" i="34"/>
  <c r="AB120" i="34"/>
  <c r="S118" i="33"/>
  <c r="Y118" i="33"/>
  <c r="W118" i="33"/>
  <c r="R118" i="33"/>
  <c r="V118" i="33"/>
  <c r="AY118" i="33" s="1"/>
  <c r="U118" i="33"/>
  <c r="AA118" i="33"/>
  <c r="Q118" i="33"/>
  <c r="BA118" i="33" s="1"/>
  <c r="Z118" i="33"/>
  <c r="AZ118" i="33" s="1"/>
  <c r="AS118" i="33"/>
  <c r="AF118" i="33" s="1"/>
  <c r="AB118" i="33"/>
  <c r="P118" i="33"/>
  <c r="R93" i="38"/>
  <c r="W93" i="38"/>
  <c r="AA93" i="38"/>
  <c r="V93" i="38"/>
  <c r="AY93" i="38" s="1"/>
  <c r="AB93" i="38"/>
  <c r="Q93" i="38"/>
  <c r="BA93" i="38" s="1"/>
  <c r="Y93" i="38"/>
  <c r="U30" i="37"/>
  <c r="Y30" i="37"/>
  <c r="R30" i="37"/>
  <c r="S30" i="37"/>
  <c r="Q30" i="37"/>
  <c r="BA30" i="37" s="1"/>
  <c r="BB30" i="37" s="1"/>
  <c r="W30" i="37"/>
  <c r="P30" i="37"/>
  <c r="Z30" i="37"/>
  <c r="AZ30" i="37" s="1"/>
  <c r="V30" i="37"/>
  <c r="AY30" i="37" s="1"/>
  <c r="AU30" i="37"/>
  <c r="AE30" i="37" a="1"/>
  <c r="AE30" i="37" s="1"/>
  <c r="AB30" i="37"/>
  <c r="AA30" i="37"/>
  <c r="Z85" i="37"/>
  <c r="AZ85" i="37" s="1"/>
  <c r="P85" i="37"/>
  <c r="AS85" i="37"/>
  <c r="AF85" i="37" s="1"/>
  <c r="AA85" i="37"/>
  <c r="U85" i="37"/>
  <c r="V85" i="37"/>
  <c r="AY85" i="37" s="1"/>
  <c r="W85" i="37"/>
  <c r="R85" i="37"/>
  <c r="S85" i="37"/>
  <c r="Q85" i="37"/>
  <c r="BA85" i="37" s="1"/>
  <c r="Y85" i="37"/>
  <c r="AB85" i="37"/>
  <c r="W70" i="36"/>
  <c r="AB70" i="36"/>
  <c r="Q70" i="36"/>
  <c r="BA70" i="36" s="1"/>
  <c r="BB70" i="36" s="1"/>
  <c r="R70" i="36"/>
  <c r="AE70" i="36" a="1"/>
  <c r="AE70" i="36" s="1"/>
  <c r="Z70" i="36"/>
  <c r="AZ70" i="36" s="1"/>
  <c r="P70" i="36"/>
  <c r="AA70" i="36"/>
  <c r="V70" i="36"/>
  <c r="AY70" i="36" s="1"/>
  <c r="Y70" i="36"/>
  <c r="U70" i="36"/>
  <c r="S70" i="36"/>
  <c r="AB67" i="34"/>
  <c r="Z67" i="34"/>
  <c r="AZ67" i="34" s="1"/>
  <c r="AA67" i="34"/>
  <c r="Y67" i="34"/>
  <c r="P67" i="34"/>
  <c r="U67" i="34"/>
  <c r="W67" i="34"/>
  <c r="S67" i="34"/>
  <c r="R67" i="34"/>
  <c r="AE67" i="34" a="1"/>
  <c r="AE67" i="34" s="1"/>
  <c r="Q67" i="34"/>
  <c r="BA67" i="34" s="1"/>
  <c r="BB67" i="34" s="1"/>
  <c r="AA88" i="34"/>
  <c r="Z88" i="34"/>
  <c r="AZ88" i="34" s="1"/>
  <c r="V88" i="34"/>
  <c r="AY88" i="34" s="1"/>
  <c r="Y88" i="34"/>
  <c r="S88" i="34"/>
  <c r="W88" i="34"/>
  <c r="Q88" i="34"/>
  <c r="BA88" i="34" s="1"/>
  <c r="BB88" i="34" s="1"/>
  <c r="U88" i="34"/>
  <c r="AE88" i="34" a="1"/>
  <c r="AE88" i="34" s="1"/>
  <c r="AD88" i="34" s="1"/>
  <c r="AC88" i="34" s="1"/>
  <c r="AB88" i="34"/>
  <c r="R88" i="34"/>
  <c r="P88" i="34"/>
  <c r="U24" i="30"/>
  <c r="Q24" i="30"/>
  <c r="BA24" i="30" s="1"/>
  <c r="BB24" i="30" s="1"/>
  <c r="V24" i="30"/>
  <c r="AY24" i="30" s="1"/>
  <c r="Z104" i="30"/>
  <c r="AZ104" i="30" s="1"/>
  <c r="V104" i="30"/>
  <c r="AY104" i="30" s="1"/>
  <c r="P104" i="30"/>
  <c r="S104" i="30"/>
  <c r="AE104" i="30" a="1"/>
  <c r="AE104" i="30" s="1"/>
  <c r="Y104" i="30"/>
  <c r="R104" i="30"/>
  <c r="W104" i="30"/>
  <c r="U104" i="30"/>
  <c r="Q104" i="30"/>
  <c r="BA104" i="30" s="1"/>
  <c r="BB104" i="30" s="1"/>
  <c r="AB104" i="30"/>
  <c r="AA104" i="30"/>
  <c r="AA121" i="12"/>
  <c r="V121" i="12"/>
  <c r="AY121" i="12" s="1"/>
  <c r="AE121" i="12" a="1"/>
  <c r="AE121" i="12" s="1"/>
  <c r="Y121" i="12"/>
  <c r="P121" i="12"/>
  <c r="W121" i="12"/>
  <c r="Q121" i="12"/>
  <c r="BA121" i="12" s="1"/>
  <c r="BB121" i="12" s="1"/>
  <c r="AB121" i="12"/>
  <c r="U121" i="12"/>
  <c r="Z121" i="12"/>
  <c r="AZ121" i="12" s="1"/>
  <c r="S71" i="37"/>
  <c r="AS71" i="37"/>
  <c r="AF71" i="37" s="1"/>
  <c r="AA71" i="37"/>
  <c r="AB71" i="37"/>
  <c r="Q71" i="37"/>
  <c r="BA71" i="37" s="1"/>
  <c r="W71" i="37"/>
  <c r="Z71" i="37"/>
  <c r="AZ71" i="37" s="1"/>
  <c r="R71" i="37"/>
  <c r="U71" i="37"/>
  <c r="V71" i="37"/>
  <c r="AY71" i="37" s="1"/>
  <c r="P71" i="37"/>
  <c r="Y71" i="37"/>
  <c r="AE23" i="36" a="1"/>
  <c r="AE23" i="36" s="1"/>
  <c r="Y23" i="36"/>
  <c r="AA23" i="36"/>
  <c r="S23" i="36"/>
  <c r="Q23" i="36"/>
  <c r="BA23" i="36" s="1"/>
  <c r="BB23" i="36" s="1"/>
  <c r="R23" i="36"/>
  <c r="V23" i="36"/>
  <c r="AY23" i="36" s="1"/>
  <c r="P23" i="36"/>
  <c r="Z23" i="36"/>
  <c r="AZ23" i="36" s="1"/>
  <c r="W23" i="36"/>
  <c r="U23" i="36"/>
  <c r="AU23" i="36"/>
  <c r="AB23" i="36"/>
  <c r="AS122" i="36"/>
  <c r="AF122" i="36" s="1"/>
  <c r="Z122" i="36"/>
  <c r="AZ122" i="36" s="1"/>
  <c r="S122" i="36"/>
  <c r="Q122" i="36"/>
  <c r="BA122" i="36" s="1"/>
  <c r="AA122" i="36"/>
  <c r="W122" i="36"/>
  <c r="R122" i="36"/>
  <c r="AB122" i="36"/>
  <c r="Y122" i="36"/>
  <c r="P122" i="36"/>
  <c r="U122" i="36"/>
  <c r="V122" i="36"/>
  <c r="AY122" i="36" s="1"/>
  <c r="AA122" i="34"/>
  <c r="Q122" i="34"/>
  <c r="BA122" i="34" s="1"/>
  <c r="Z122" i="34"/>
  <c r="AZ122" i="34" s="1"/>
  <c r="U122" i="34"/>
  <c r="P122" i="34"/>
  <c r="AS122" i="34"/>
  <c r="AF122" i="34" s="1"/>
  <c r="V122" i="34"/>
  <c r="AY122" i="34" s="1"/>
  <c r="S122" i="34"/>
  <c r="Y122" i="34"/>
  <c r="AB122" i="34"/>
  <c r="W122" i="34"/>
  <c r="R122" i="34"/>
  <c r="S97" i="33"/>
  <c r="W97" i="33"/>
  <c r="Z97" i="33"/>
  <c r="AZ97" i="33" s="1"/>
  <c r="V97" i="33"/>
  <c r="AY97" i="33" s="1"/>
  <c r="AB97" i="33"/>
  <c r="P97" i="33"/>
  <c r="R97" i="33"/>
  <c r="AE97" i="33" a="1"/>
  <c r="AE97" i="33" s="1"/>
  <c r="U97" i="33"/>
  <c r="AA97" i="33"/>
  <c r="Y97" i="33"/>
  <c r="Q97" i="33"/>
  <c r="BA97" i="33" s="1"/>
  <c r="BB97" i="33" s="1"/>
  <c r="AS90" i="32"/>
  <c r="AF90" i="32" s="1"/>
  <c r="W90" i="32"/>
  <c r="AB90" i="32"/>
  <c r="Y90" i="32"/>
  <c r="S90" i="32"/>
  <c r="R90" i="32"/>
  <c r="P90" i="32"/>
  <c r="AA90" i="32"/>
  <c r="Z90" i="32"/>
  <c r="AZ90" i="32" s="1"/>
  <c r="Q90" i="32"/>
  <c r="BA90" i="32" s="1"/>
  <c r="V90" i="32"/>
  <c r="AY90" i="32" s="1"/>
  <c r="U90" i="32"/>
  <c r="Y91" i="30"/>
  <c r="AA91" i="30"/>
  <c r="AB91" i="30"/>
  <c r="W91" i="30"/>
  <c r="Q91" i="30"/>
  <c r="BA91" i="30" s="1"/>
  <c r="V91" i="30"/>
  <c r="AY91" i="30" s="1"/>
  <c r="Z91" i="30"/>
  <c r="AZ91" i="30" s="1"/>
  <c r="U91" i="30"/>
  <c r="S91" i="30"/>
  <c r="R91" i="30"/>
  <c r="AS91" i="30"/>
  <c r="AF91" i="30" s="1"/>
  <c r="P91" i="30"/>
  <c r="U117" i="37"/>
  <c r="W117" i="37"/>
  <c r="AS117" i="37"/>
  <c r="AF117" i="37" s="1"/>
  <c r="P117" i="37"/>
  <c r="Z117" i="37"/>
  <c r="AZ117" i="37" s="1"/>
  <c r="AB117" i="37"/>
  <c r="Y117" i="37"/>
  <c r="AA117" i="37"/>
  <c r="R117" i="37"/>
  <c r="V117" i="37"/>
  <c r="AY117" i="37" s="1"/>
  <c r="Q117" i="37"/>
  <c r="BA117" i="37" s="1"/>
  <c r="S117" i="37"/>
  <c r="S14" i="34"/>
  <c r="Y14" i="34"/>
  <c r="R14" i="34"/>
  <c r="W14" i="34"/>
  <c r="AU14" i="34"/>
  <c r="V14" i="34"/>
  <c r="AY14" i="34" s="1"/>
  <c r="U14" i="34"/>
  <c r="AB14" i="34"/>
  <c r="Q14" i="34"/>
  <c r="BA14" i="34" s="1"/>
  <c r="AA14" i="34"/>
  <c r="P14" i="34"/>
  <c r="Z14" i="34"/>
  <c r="AZ14" i="34" s="1"/>
  <c r="Q85" i="33"/>
  <c r="BA85" i="33" s="1"/>
  <c r="P85" i="33"/>
  <c r="W85" i="33"/>
  <c r="AS85" i="33"/>
  <c r="AF85" i="33" s="1"/>
  <c r="S85" i="33"/>
  <c r="R85" i="33"/>
  <c r="AA84" i="30"/>
  <c r="R84" i="30"/>
  <c r="AE84" i="30" a="1"/>
  <c r="AE84" i="30" s="1"/>
  <c r="Y84" i="30"/>
  <c r="V84" i="30"/>
  <c r="AY84" i="30" s="1"/>
  <c r="Q84" i="30"/>
  <c r="BA84" i="30" s="1"/>
  <c r="BB84" i="30" s="1"/>
  <c r="S84" i="30"/>
  <c r="P84" i="30"/>
  <c r="Z84" i="30"/>
  <c r="AZ84" i="30" s="1"/>
  <c r="AB84" i="30"/>
  <c r="W84" i="30"/>
  <c r="U84" i="30"/>
  <c r="P122" i="30"/>
  <c r="U122" i="30"/>
  <c r="AS122" i="30"/>
  <c r="AF122" i="30" s="1"/>
  <c r="AB122" i="30"/>
  <c r="Z122" i="30"/>
  <c r="AZ122" i="30" s="1"/>
  <c r="R122" i="30"/>
  <c r="S122" i="30"/>
  <c r="AA122" i="30"/>
  <c r="Q122" i="30"/>
  <c r="BA122" i="30" s="1"/>
  <c r="W122" i="30"/>
  <c r="V122" i="30"/>
  <c r="AY122" i="30" s="1"/>
  <c r="Y122" i="30"/>
  <c r="S123" i="12"/>
  <c r="Q6" i="28"/>
  <c r="BA6" i="28" s="1"/>
  <c r="AU6" i="28"/>
  <c r="W6" i="28"/>
  <c r="U6" i="28"/>
  <c r="AA6" i="28"/>
  <c r="R6" i="28"/>
  <c r="Y6" i="28"/>
  <c r="P6" i="28"/>
  <c r="S6" i="28"/>
  <c r="AB6" i="28"/>
  <c r="Z6" i="28"/>
  <c r="AZ6" i="28" s="1"/>
  <c r="V6" i="28"/>
  <c r="AY6" i="28" s="1"/>
  <c r="AA124" i="12"/>
  <c r="Y124" i="12"/>
  <c r="W124" i="12"/>
  <c r="V124" i="12"/>
  <c r="AY124" i="12" s="1"/>
  <c r="S124" i="12"/>
  <c r="AS124" i="12"/>
  <c r="AF124" i="12" s="1"/>
  <c r="Q124" i="12"/>
  <c r="BA124" i="12" s="1"/>
  <c r="Z124" i="12"/>
  <c r="AZ124" i="12" s="1"/>
  <c r="R124" i="12"/>
  <c r="Q89" i="37"/>
  <c r="BA89" i="37" s="1"/>
  <c r="P89" i="37"/>
  <c r="AS89" i="37"/>
  <c r="AF89" i="37" s="1"/>
  <c r="U89" i="37"/>
  <c r="AB89" i="37"/>
  <c r="V89" i="37"/>
  <c r="AY89" i="37" s="1"/>
  <c r="S89" i="37"/>
  <c r="AA89" i="37"/>
  <c r="Z89" i="37"/>
  <c r="AZ89" i="37" s="1"/>
  <c r="Y89" i="37"/>
  <c r="R89" i="37"/>
  <c r="W89" i="37"/>
  <c r="R26" i="36"/>
  <c r="V26" i="36"/>
  <c r="AY26" i="36" s="1"/>
  <c r="Z26" i="36"/>
  <c r="AZ26" i="36" s="1"/>
  <c r="P26" i="36"/>
  <c r="S26" i="36"/>
  <c r="U26" i="36"/>
  <c r="W26" i="36"/>
  <c r="Y26" i="36"/>
  <c r="AA26" i="36"/>
  <c r="AU26" i="36"/>
  <c r="Q26" i="36"/>
  <c r="BA26" i="36" s="1"/>
  <c r="AB26" i="36"/>
  <c r="Z87" i="36"/>
  <c r="AZ87" i="36" s="1"/>
  <c r="P87" i="36"/>
  <c r="Y87" i="36"/>
  <c r="AE87" i="36" a="1"/>
  <c r="AE87" i="36" s="1"/>
  <c r="V87" i="36"/>
  <c r="AY87" i="36" s="1"/>
  <c r="S87" i="36"/>
  <c r="Q87" i="36"/>
  <c r="BA87" i="36" s="1"/>
  <c r="BB87" i="36" s="1"/>
  <c r="AB87" i="36"/>
  <c r="R87" i="36"/>
  <c r="AA87" i="36"/>
  <c r="W87" i="36"/>
  <c r="U87" i="36"/>
  <c r="P108" i="32"/>
  <c r="U108" i="32"/>
  <c r="S108" i="32"/>
  <c r="R108" i="32"/>
  <c r="AA108" i="32"/>
  <c r="AS108" i="32"/>
  <c r="AF108" i="32" s="1"/>
  <c r="Q108" i="32"/>
  <c r="BA108" i="32" s="1"/>
  <c r="Z66" i="30"/>
  <c r="AZ66" i="30" s="1"/>
  <c r="AA66" i="30"/>
  <c r="Q66" i="30"/>
  <c r="BA66" i="30" s="1"/>
  <c r="BB66" i="30" s="1"/>
  <c r="Y67" i="35"/>
  <c r="AA67" i="35"/>
  <c r="AS67" i="35"/>
  <c r="AF67" i="35" s="1"/>
  <c r="V67" i="35"/>
  <c r="AY67" i="35" s="1"/>
  <c r="Z67" i="35"/>
  <c r="AZ67" i="35" s="1"/>
  <c r="P118" i="34"/>
  <c r="AB118" i="34"/>
  <c r="Y118" i="34"/>
  <c r="S118" i="34"/>
  <c r="W118" i="34"/>
  <c r="R118" i="34"/>
  <c r="AE118" i="34" a="1"/>
  <c r="AE118" i="34" s="1"/>
  <c r="AD118" i="34" s="1"/>
  <c r="AC118" i="34" s="1"/>
  <c r="V118" i="34"/>
  <c r="AY118" i="34" s="1"/>
  <c r="U118" i="34"/>
  <c r="AA118" i="34"/>
  <c r="Z118" i="34"/>
  <c r="AZ118" i="34" s="1"/>
  <c r="Q118" i="34"/>
  <c r="BA118" i="34" s="1"/>
  <c r="BB118" i="34" s="1"/>
  <c r="U123" i="32"/>
  <c r="Q123" i="32"/>
  <c r="BA123" i="32" s="1"/>
  <c r="AS123" i="32"/>
  <c r="AF123" i="32" s="1"/>
  <c r="V123" i="32"/>
  <c r="AY123" i="32" s="1"/>
  <c r="BB123" i="32" s="1"/>
  <c r="AE118" i="12" a="1"/>
  <c r="AE118" i="12" s="1"/>
  <c r="Y118" i="12"/>
  <c r="S118" i="12"/>
  <c r="Z118" i="12"/>
  <c r="AZ118" i="12" s="1"/>
  <c r="AB118" i="12"/>
  <c r="V118" i="12"/>
  <c r="AY118" i="12" s="1"/>
  <c r="AA118" i="12"/>
  <c r="P118" i="12"/>
  <c r="W118" i="12"/>
  <c r="AD71" i="56"/>
  <c r="AC71" i="56" s="1"/>
  <c r="AD97" i="53"/>
  <c r="AC97" i="53" s="1"/>
  <c r="AD85" i="38"/>
  <c r="AC85" i="38" s="1"/>
  <c r="AD112" i="47"/>
  <c r="AC112" i="47" s="1"/>
  <c r="AD93" i="39"/>
  <c r="AC93" i="39" s="1"/>
  <c r="AB24" i="48"/>
  <c r="W117" i="48"/>
  <c r="AV22" i="48"/>
  <c r="R120" i="55"/>
  <c r="AS120" i="55"/>
  <c r="AF120" i="55" s="1"/>
  <c r="U120" i="55"/>
  <c r="AA120" i="55"/>
  <c r="Q120" i="55"/>
  <c r="BA120" i="55" s="1"/>
  <c r="Z120" i="55"/>
  <c r="AZ120" i="55" s="1"/>
  <c r="P120" i="55"/>
  <c r="W120" i="55"/>
  <c r="S120" i="55"/>
  <c r="V120" i="55"/>
  <c r="AY120" i="55" s="1"/>
  <c r="S32" i="50"/>
  <c r="W32" i="50"/>
  <c r="AA32" i="50"/>
  <c r="R32" i="50"/>
  <c r="Q32" i="50"/>
  <c r="BA32" i="50" s="1"/>
  <c r="Z32" i="50"/>
  <c r="AZ32" i="50" s="1"/>
  <c r="P32" i="50"/>
  <c r="Y32" i="50"/>
  <c r="U32" i="50"/>
  <c r="V32" i="50"/>
  <c r="AY32" i="50" s="1"/>
  <c r="AU32" i="50"/>
  <c r="AB32" i="50"/>
  <c r="R102" i="47"/>
  <c r="Y102" i="47"/>
  <c r="AS102" i="47"/>
  <c r="AF102" i="47" s="1"/>
  <c r="Z102" i="47"/>
  <c r="AZ102" i="47" s="1"/>
  <c r="W102" i="47"/>
  <c r="V102" i="47"/>
  <c r="AY102" i="47" s="1"/>
  <c r="AA102" i="47"/>
  <c r="U102" i="47"/>
  <c r="Q102" i="47"/>
  <c r="BA102" i="47" s="1"/>
  <c r="P102" i="47"/>
  <c r="S102" i="47"/>
  <c r="AB102" i="47"/>
  <c r="Z68" i="43"/>
  <c r="AZ68" i="43" s="1"/>
  <c r="BB68" i="43" s="1"/>
  <c r="Y68" i="43"/>
  <c r="AS68" i="43"/>
  <c r="AF68" i="43" s="1"/>
  <c r="S68" i="43"/>
  <c r="R68" i="43"/>
  <c r="W68" i="43"/>
  <c r="U68" i="43"/>
  <c r="Q68" i="43"/>
  <c r="BA68" i="43" s="1"/>
  <c r="R121" i="43"/>
  <c r="Q121" i="43"/>
  <c r="BA121" i="43" s="1"/>
  <c r="P121" i="43"/>
  <c r="AS121" i="43"/>
  <c r="AF121" i="43" s="1"/>
  <c r="AB121" i="43"/>
  <c r="Y121" i="43"/>
  <c r="S121" i="43"/>
  <c r="P109" i="42"/>
  <c r="Q109" i="42"/>
  <c r="BA109" i="42" s="1"/>
  <c r="R109" i="42"/>
  <c r="AS109" i="42"/>
  <c r="AF109" i="42" s="1"/>
  <c r="AS113" i="40"/>
  <c r="AF113" i="40" s="1"/>
  <c r="Z113" i="40"/>
  <c r="AZ113" i="40" s="1"/>
  <c r="S113" i="40"/>
  <c r="U113" i="40"/>
  <c r="V113" i="40"/>
  <c r="AY113" i="40" s="1"/>
  <c r="AS78" i="58"/>
  <c r="AF78" i="58" s="1"/>
  <c r="Y78" i="58"/>
  <c r="AB78" i="58"/>
  <c r="R78" i="58"/>
  <c r="W78" i="58"/>
  <c r="AA78" i="58"/>
  <c r="Q78" i="58"/>
  <c r="BA78" i="58" s="1"/>
  <c r="Z78" i="58"/>
  <c r="AZ78" i="58" s="1"/>
  <c r="P78" i="58"/>
  <c r="S78" i="58"/>
  <c r="V78" i="58"/>
  <c r="AY78" i="58" s="1"/>
  <c r="U78" i="58"/>
  <c r="V34" i="56"/>
  <c r="AY34" i="56" s="1"/>
  <c r="S34" i="56"/>
  <c r="Y34" i="56"/>
  <c r="U34" i="56"/>
  <c r="AU34" i="56"/>
  <c r="W34" i="56"/>
  <c r="AA34" i="56"/>
  <c r="R34" i="56"/>
  <c r="AE34" i="56" a="1"/>
  <c r="AE34" i="56" s="1"/>
  <c r="AB34" i="56"/>
  <c r="P34" i="56"/>
  <c r="Z34" i="56"/>
  <c r="AZ34" i="56" s="1"/>
  <c r="Q34" i="56"/>
  <c r="BA34" i="56" s="1"/>
  <c r="BB34" i="56" s="1"/>
  <c r="U125" i="55"/>
  <c r="S125" i="55"/>
  <c r="R125" i="55"/>
  <c r="AE125" i="55" a="1"/>
  <c r="AE125" i="55" s="1"/>
  <c r="AD125" i="55" s="1"/>
  <c r="AC125" i="55" s="1"/>
  <c r="AA125" i="55"/>
  <c r="Q125" i="55"/>
  <c r="BA125" i="55" s="1"/>
  <c r="BB125" i="55" s="1"/>
  <c r="AB125" i="55"/>
  <c r="Z125" i="55"/>
  <c r="AZ125" i="55" s="1"/>
  <c r="W125" i="55"/>
  <c r="P125" i="55"/>
  <c r="V125" i="55"/>
  <c r="AY125" i="55" s="1"/>
  <c r="Y125" i="55"/>
  <c r="AB63" i="55"/>
  <c r="Y63" i="55"/>
  <c r="Q63" i="55"/>
  <c r="BA63" i="55" s="1"/>
  <c r="BB63" i="55" s="1"/>
  <c r="S63" i="55"/>
  <c r="W63" i="55"/>
  <c r="AA63" i="55"/>
  <c r="Z63" i="55"/>
  <c r="AZ63" i="55" s="1"/>
  <c r="AU63" i="55"/>
  <c r="AV94" i="55" s="1"/>
  <c r="P63" i="55"/>
  <c r="AE63" i="55" a="1"/>
  <c r="AE63" i="55" s="1"/>
  <c r="U63" i="55"/>
  <c r="V63" i="55"/>
  <c r="AY63" i="55" s="1"/>
  <c r="R63" i="55"/>
  <c r="AS118" i="53"/>
  <c r="AF118" i="53" s="1"/>
  <c r="W118" i="53"/>
  <c r="U118" i="53"/>
  <c r="AB118" i="53"/>
  <c r="V118" i="53"/>
  <c r="AY118" i="53" s="1"/>
  <c r="R118" i="53"/>
  <c r="S118" i="53"/>
  <c r="AA118" i="53"/>
  <c r="Q118" i="53"/>
  <c r="BA118" i="53" s="1"/>
  <c r="Z118" i="53"/>
  <c r="AZ118" i="53" s="1"/>
  <c r="P118" i="53"/>
  <c r="AS107" i="52"/>
  <c r="AF107" i="52" s="1"/>
  <c r="Y107" i="52"/>
  <c r="AA107" i="52"/>
  <c r="W107" i="52"/>
  <c r="V107" i="52"/>
  <c r="AY107" i="52" s="1"/>
  <c r="R107" i="52"/>
  <c r="U107" i="52"/>
  <c r="AB107" i="52"/>
  <c r="Q107" i="52"/>
  <c r="BA107" i="52" s="1"/>
  <c r="Z107" i="52"/>
  <c r="AZ107" i="52" s="1"/>
  <c r="P107" i="52"/>
  <c r="S107" i="52"/>
  <c r="AU18" i="51"/>
  <c r="AV13" i="51" s="1"/>
  <c r="AB18" i="51"/>
  <c r="AA18" i="51"/>
  <c r="W18" i="51"/>
  <c r="Z18" i="51"/>
  <c r="AZ18" i="51" s="1"/>
  <c r="V18" i="51"/>
  <c r="AY18" i="51" s="1"/>
  <c r="P18" i="51"/>
  <c r="R18" i="51"/>
  <c r="Y18" i="51"/>
  <c r="S18" i="51"/>
  <c r="U18" i="51"/>
  <c r="Q18" i="51"/>
  <c r="BA18" i="51" s="1"/>
  <c r="AB74" i="49"/>
  <c r="W74" i="49"/>
  <c r="S74" i="49"/>
  <c r="P74" i="49"/>
  <c r="R74" i="49"/>
  <c r="Z74" i="49"/>
  <c r="AZ74" i="49" s="1"/>
  <c r="AA74" i="49"/>
  <c r="V74" i="49"/>
  <c r="AY74" i="49" s="1"/>
  <c r="U74" i="49"/>
  <c r="AE74" i="49" a="1"/>
  <c r="AE74" i="49" s="1"/>
  <c r="Q74" i="49"/>
  <c r="BA74" i="49" s="1"/>
  <c r="BB74" i="49" s="1"/>
  <c r="Y74" i="49"/>
  <c r="W77" i="43"/>
  <c r="R77" i="43"/>
  <c r="AE77" i="43" a="1"/>
  <c r="AE77" i="43" s="1"/>
  <c r="AD77" i="43" s="1"/>
  <c r="AC77" i="43" s="1"/>
  <c r="V77" i="43"/>
  <c r="AY77" i="43" s="1"/>
  <c r="P77" i="43"/>
  <c r="U77" i="43"/>
  <c r="Z77" i="43"/>
  <c r="AZ77" i="43" s="1"/>
  <c r="S77" i="43"/>
  <c r="AA77" i="43"/>
  <c r="AB77" i="43"/>
  <c r="Q77" i="43"/>
  <c r="BA77" i="43" s="1"/>
  <c r="BB77" i="43" s="1"/>
  <c r="Y77" i="43"/>
  <c r="AS100" i="39"/>
  <c r="AF100" i="39" s="1"/>
  <c r="S100" i="39"/>
  <c r="AA100" i="39"/>
  <c r="U100" i="39"/>
  <c r="V100" i="39"/>
  <c r="AY100" i="39" s="1"/>
  <c r="BB100" i="39" s="1"/>
  <c r="P100" i="39"/>
  <c r="R100" i="39"/>
  <c r="W100" i="39"/>
  <c r="Q100" i="39"/>
  <c r="BA100" i="39" s="1"/>
  <c r="V102" i="59"/>
  <c r="AY102" i="59" s="1"/>
  <c r="U102" i="59"/>
  <c r="S102" i="59"/>
  <c r="AB102" i="59"/>
  <c r="P102" i="59"/>
  <c r="Y102" i="59"/>
  <c r="Q102" i="59"/>
  <c r="BA102" i="59" s="1"/>
  <c r="R102" i="59"/>
  <c r="AS102" i="59"/>
  <c r="AF102" i="59" s="1"/>
  <c r="AA102" i="59"/>
  <c r="W102" i="59"/>
  <c r="Z102" i="59"/>
  <c r="AZ102" i="59" s="1"/>
  <c r="AA102" i="54"/>
  <c r="P102" i="54"/>
  <c r="S102" i="54"/>
  <c r="Y102" i="54"/>
  <c r="AE102" i="54" a="1"/>
  <c r="AE102" i="54" s="1"/>
  <c r="AD102" i="54" s="1"/>
  <c r="AC102" i="54" s="1"/>
  <c r="Z102" i="54"/>
  <c r="AZ102" i="54" s="1"/>
  <c r="W102" i="54"/>
  <c r="V102" i="54"/>
  <c r="AY102" i="54" s="1"/>
  <c r="R102" i="54"/>
  <c r="AB102" i="54"/>
  <c r="Q102" i="54"/>
  <c r="BA102" i="54" s="1"/>
  <c r="BB102" i="54" s="1"/>
  <c r="V88" i="47"/>
  <c r="AY88" i="47" s="1"/>
  <c r="BB88" i="47" s="1"/>
  <c r="U88" i="47"/>
  <c r="S88" i="47"/>
  <c r="V120" i="47"/>
  <c r="AY120" i="47" s="1"/>
  <c r="P120" i="47"/>
  <c r="Y120" i="47"/>
  <c r="U120" i="47"/>
  <c r="AS120" i="47"/>
  <c r="AF120" i="47" s="1"/>
  <c r="S120" i="47"/>
  <c r="AB120" i="47"/>
  <c r="R120" i="47"/>
  <c r="W120" i="47"/>
  <c r="Z120" i="47"/>
  <c r="AZ120" i="47" s="1"/>
  <c r="Q120" i="47"/>
  <c r="BA120" i="47" s="1"/>
  <c r="Y106" i="38"/>
  <c r="V106" i="38"/>
  <c r="AY106" i="38" s="1"/>
  <c r="W106" i="38"/>
  <c r="U106" i="38"/>
  <c r="Q106" i="38"/>
  <c r="BA106" i="38" s="1"/>
  <c r="AB106" i="38"/>
  <c r="Z106" i="38"/>
  <c r="AZ106" i="38" s="1"/>
  <c r="S106" i="38"/>
  <c r="AA106" i="38"/>
  <c r="AS106" i="38"/>
  <c r="AF106" i="38" s="1"/>
  <c r="R106" i="38"/>
  <c r="P106" i="38"/>
  <c r="Z58" i="57"/>
  <c r="AZ58" i="57" s="1"/>
  <c r="AA58" i="57"/>
  <c r="P58" i="57"/>
  <c r="AU58" i="57"/>
  <c r="Y58" i="57"/>
  <c r="W58" i="57"/>
  <c r="AE58" i="57" a="1"/>
  <c r="AE58" i="57" s="1"/>
  <c r="R58" i="57"/>
  <c r="Q58" i="57"/>
  <c r="BA58" i="57" s="1"/>
  <c r="BB58" i="57" s="1"/>
  <c r="V58" i="57"/>
  <c r="AY58" i="57" s="1"/>
  <c r="U58" i="57"/>
  <c r="AB58" i="57"/>
  <c r="S58" i="57"/>
  <c r="R21" i="47"/>
  <c r="Z21" i="47"/>
  <c r="AZ21" i="47" s="1"/>
  <c r="Y21" i="47"/>
  <c r="AB21" i="47"/>
  <c r="AU21" i="47"/>
  <c r="AV54" i="47" s="1"/>
  <c r="S21" i="47"/>
  <c r="V21" i="47"/>
  <c r="AY21" i="47" s="1"/>
  <c r="Q21" i="47"/>
  <c r="BA21" i="47" s="1"/>
  <c r="P21" i="47"/>
  <c r="W21" i="47"/>
  <c r="AA21" i="47"/>
  <c r="U21" i="47"/>
  <c r="P104" i="42"/>
  <c r="AE104" i="42" a="1"/>
  <c r="AE104" i="42" s="1"/>
  <c r="R77" i="49"/>
  <c r="U77" i="49"/>
  <c r="S77" i="49"/>
  <c r="Y77" i="49"/>
  <c r="Z77" i="49"/>
  <c r="AZ77" i="49" s="1"/>
  <c r="Q77" i="49"/>
  <c r="BA77" i="49" s="1"/>
  <c r="BB77" i="49" s="1"/>
  <c r="AE77" i="49" a="1"/>
  <c r="AE77" i="49" s="1"/>
  <c r="AD77" i="49" s="1"/>
  <c r="AC77" i="49" s="1"/>
  <c r="P77" i="49"/>
  <c r="W77" i="49"/>
  <c r="AB77" i="49"/>
  <c r="AA77" i="49"/>
  <c r="V77" i="49"/>
  <c r="AY77" i="49" s="1"/>
  <c r="U53" i="47"/>
  <c r="S53" i="47"/>
  <c r="Q53" i="47"/>
  <c r="BA53" i="47" s="1"/>
  <c r="Y53" i="47"/>
  <c r="V53" i="47"/>
  <c r="AY53" i="47" s="1"/>
  <c r="AB53" i="47"/>
  <c r="AU53" i="47"/>
  <c r="AV59" i="47" s="1"/>
  <c r="P53" i="47"/>
  <c r="R53" i="47"/>
  <c r="Z53" i="47"/>
  <c r="AZ53" i="47" s="1"/>
  <c r="W53" i="47"/>
  <c r="U20" i="42"/>
  <c r="AB20" i="42"/>
  <c r="AE20" i="42" a="1"/>
  <c r="AE20" i="42" s="1"/>
  <c r="P20" i="42"/>
  <c r="W20" i="42"/>
  <c r="R20" i="42"/>
  <c r="AA20" i="42"/>
  <c r="AU20" i="42"/>
  <c r="Y20" i="42"/>
  <c r="Z20" i="42"/>
  <c r="AZ20" i="42" s="1"/>
  <c r="R119" i="42"/>
  <c r="AE119" i="42" a="1"/>
  <c r="AE119" i="42" s="1"/>
  <c r="AD119" i="42" s="1"/>
  <c r="AC119" i="42" s="1"/>
  <c r="Q119" i="42"/>
  <c r="BA119" i="42" s="1"/>
  <c r="BB119" i="42" s="1"/>
  <c r="V119" i="42"/>
  <c r="AY119" i="42" s="1"/>
  <c r="P119" i="42"/>
  <c r="S119" i="42"/>
  <c r="AA125" i="40"/>
  <c r="AS125" i="40"/>
  <c r="AF125" i="40" s="1"/>
  <c r="W129" i="57"/>
  <c r="AA129" i="57"/>
  <c r="AE129" i="57" a="1"/>
  <c r="AE129" i="57" s="1"/>
  <c r="AD129" i="57" s="1"/>
  <c r="AC129" i="57" s="1"/>
  <c r="Q129" i="57"/>
  <c r="BA129" i="57" s="1"/>
  <c r="BB129" i="57" s="1"/>
  <c r="Z129" i="57"/>
  <c r="AZ129" i="57" s="1"/>
  <c r="V129" i="57"/>
  <c r="AY129" i="57" s="1"/>
  <c r="P129" i="57"/>
  <c r="U129" i="57"/>
  <c r="Y129" i="57"/>
  <c r="S129" i="57"/>
  <c r="AB129" i="57"/>
  <c r="R129" i="57"/>
  <c r="U71" i="55"/>
  <c r="AB71" i="55"/>
  <c r="AA71" i="55"/>
  <c r="S71" i="55"/>
  <c r="Q71" i="55"/>
  <c r="BA71" i="55" s="1"/>
  <c r="P71" i="55"/>
  <c r="AS71" i="55"/>
  <c r="AF71" i="55" s="1"/>
  <c r="Z71" i="55"/>
  <c r="AZ71" i="55" s="1"/>
  <c r="Y71" i="55"/>
  <c r="W71" i="55"/>
  <c r="V71" i="55"/>
  <c r="AY71" i="55" s="1"/>
  <c r="R71" i="55"/>
  <c r="Y125" i="51"/>
  <c r="R125" i="51"/>
  <c r="W125" i="51"/>
  <c r="AE125" i="51" a="1"/>
  <c r="AE125" i="51" s="1"/>
  <c r="AA125" i="51"/>
  <c r="V125" i="51"/>
  <c r="AY125" i="51" s="1"/>
  <c r="Q125" i="51"/>
  <c r="BA125" i="51" s="1"/>
  <c r="BB125" i="51" s="1"/>
  <c r="U125" i="51"/>
  <c r="Z125" i="51"/>
  <c r="AZ125" i="51" s="1"/>
  <c r="AB125" i="51"/>
  <c r="P125" i="51"/>
  <c r="S125" i="51"/>
  <c r="P31" i="47"/>
  <c r="AU31" i="47"/>
  <c r="AV60" i="47" s="1"/>
  <c r="AE31" i="47" a="1"/>
  <c r="AE31" i="47" s="1"/>
  <c r="U31" i="47"/>
  <c r="Z31" i="47"/>
  <c r="AZ31" i="47" s="1"/>
  <c r="AB31" i="47"/>
  <c r="W31" i="47"/>
  <c r="R31" i="47"/>
  <c r="Y31" i="47"/>
  <c r="S31" i="47"/>
  <c r="V31" i="47"/>
  <c r="AY31" i="47" s="1"/>
  <c r="AA31" i="47"/>
  <c r="Q31" i="47"/>
  <c r="BA31" i="47" s="1"/>
  <c r="BB31" i="47" s="1"/>
  <c r="R76" i="47"/>
  <c r="AE76" i="47" a="1"/>
  <c r="AE76" i="47" s="1"/>
  <c r="AD76" i="47" s="1"/>
  <c r="AC76" i="47" s="1"/>
  <c r="AB76" i="47"/>
  <c r="U76" i="47"/>
  <c r="AA76" i="47"/>
  <c r="Y76" i="47"/>
  <c r="Z76" i="47"/>
  <c r="AZ76" i="47" s="1"/>
  <c r="W76" i="47"/>
  <c r="AA122" i="45"/>
  <c r="Z122" i="45"/>
  <c r="AZ122" i="45" s="1"/>
  <c r="AE122" i="45" a="1"/>
  <c r="AE122" i="45" s="1"/>
  <c r="Y122" i="45"/>
  <c r="U122" i="45"/>
  <c r="AB122" i="45"/>
  <c r="W122" i="45"/>
  <c r="AB113" i="54"/>
  <c r="AS113" i="54"/>
  <c r="AF113" i="54" s="1"/>
  <c r="R113" i="54"/>
  <c r="Z113" i="54"/>
  <c r="AZ113" i="54" s="1"/>
  <c r="Y113" i="54"/>
  <c r="AA113" i="54"/>
  <c r="P113" i="54"/>
  <c r="S113" i="54"/>
  <c r="V113" i="54"/>
  <c r="AY113" i="54" s="1"/>
  <c r="U113" i="54"/>
  <c r="R10" i="52"/>
  <c r="U10" i="52"/>
  <c r="Q10" i="52"/>
  <c r="BA10" i="52" s="1"/>
  <c r="AB10" i="52"/>
  <c r="S10" i="52"/>
  <c r="Y10" i="52"/>
  <c r="P10" i="52"/>
  <c r="AA10" i="52"/>
  <c r="W10" i="52"/>
  <c r="Z10" i="52"/>
  <c r="AZ10" i="52" s="1"/>
  <c r="V10" i="52"/>
  <c r="AY10" i="52" s="1"/>
  <c r="AU10" i="52"/>
  <c r="AV7" i="52" s="1"/>
  <c r="Z51" i="50"/>
  <c r="AZ51" i="50" s="1"/>
  <c r="AB51" i="50"/>
  <c r="P51" i="50"/>
  <c r="V51" i="50"/>
  <c r="AY51" i="50" s="1"/>
  <c r="Y51" i="50"/>
  <c r="R51" i="50"/>
  <c r="W51" i="50"/>
  <c r="U51" i="50"/>
  <c r="AU51" i="50"/>
  <c r="AA51" i="50"/>
  <c r="S51" i="50"/>
  <c r="Q51" i="50"/>
  <c r="BA51" i="50" s="1"/>
  <c r="BB51" i="50" s="1"/>
  <c r="AE51" i="50" a="1"/>
  <c r="AE51" i="50" s="1"/>
  <c r="Y86" i="45"/>
  <c r="V86" i="45"/>
  <c r="AY86" i="45" s="1"/>
  <c r="AS86" i="45"/>
  <c r="AF86" i="45" s="1"/>
  <c r="Q86" i="45"/>
  <c r="BA86" i="45" s="1"/>
  <c r="P86" i="45"/>
  <c r="S86" i="45"/>
  <c r="Z86" i="45"/>
  <c r="AZ86" i="45" s="1"/>
  <c r="AA86" i="45"/>
  <c r="W86" i="45"/>
  <c r="AB86" i="45"/>
  <c r="U86" i="45"/>
  <c r="R86" i="45"/>
  <c r="W63" i="47"/>
  <c r="Y63" i="47"/>
  <c r="R88" i="33"/>
  <c r="AS88" i="33"/>
  <c r="AF88" i="33" s="1"/>
  <c r="W88" i="33"/>
  <c r="Y88" i="33"/>
  <c r="P88" i="33"/>
  <c r="AA88" i="33"/>
  <c r="U88" i="33"/>
  <c r="Q88" i="33"/>
  <c r="BA88" i="33" s="1"/>
  <c r="S88" i="33"/>
  <c r="AB88" i="33"/>
  <c r="Q80" i="32"/>
  <c r="BA80" i="32" s="1"/>
  <c r="Z80" i="32"/>
  <c r="AZ80" i="32" s="1"/>
  <c r="U80" i="32"/>
  <c r="P80" i="32"/>
  <c r="AS80" i="32"/>
  <c r="AF80" i="32" s="1"/>
  <c r="S80" i="32"/>
  <c r="W80" i="32"/>
  <c r="R80" i="32"/>
  <c r="V80" i="32"/>
  <c r="AY80" i="32" s="1"/>
  <c r="AA80" i="32"/>
  <c r="Y80" i="32"/>
  <c r="AB80" i="32"/>
  <c r="AU53" i="31"/>
  <c r="AB53" i="31"/>
  <c r="R53" i="31"/>
  <c r="Q53" i="31"/>
  <c r="BA53" i="31" s="1"/>
  <c r="P53" i="31"/>
  <c r="S53" i="31"/>
  <c r="W53" i="31"/>
  <c r="U53" i="31"/>
  <c r="AA101" i="31"/>
  <c r="Q101" i="31"/>
  <c r="BA101" i="31" s="1"/>
  <c r="P101" i="31"/>
  <c r="Z101" i="31"/>
  <c r="AZ101" i="31" s="1"/>
  <c r="BB101" i="31" s="1"/>
  <c r="Y101" i="31"/>
  <c r="S101" i="31"/>
  <c r="R101" i="31"/>
  <c r="AA118" i="30"/>
  <c r="Q118" i="30"/>
  <c r="BA118" i="30" s="1"/>
  <c r="BB118" i="30" s="1"/>
  <c r="Z118" i="30"/>
  <c r="AZ118" i="30" s="1"/>
  <c r="W118" i="30"/>
  <c r="P118" i="30"/>
  <c r="S118" i="30"/>
  <c r="U118" i="30"/>
  <c r="AB118" i="30"/>
  <c r="R118" i="30"/>
  <c r="V118" i="30"/>
  <c r="AY118" i="30" s="1"/>
  <c r="AE118" i="30" a="1"/>
  <c r="AE118" i="30" s="1"/>
  <c r="AD118" i="30" s="1"/>
  <c r="AC118" i="30" s="1"/>
  <c r="Y118" i="30"/>
  <c r="S38" i="28"/>
  <c r="P38" i="28"/>
  <c r="W38" i="28"/>
  <c r="V38" i="28"/>
  <c r="AY38" i="28" s="1"/>
  <c r="BB38" i="28" s="1"/>
  <c r="Q38" i="28"/>
  <c r="BA38" i="28" s="1"/>
  <c r="Y38" i="28"/>
  <c r="AA38" i="28"/>
  <c r="R105" i="36"/>
  <c r="Q105" i="36"/>
  <c r="BA105" i="36" s="1"/>
  <c r="BB105" i="36" s="1"/>
  <c r="U103" i="35"/>
  <c r="AA103" i="35"/>
  <c r="W124" i="33"/>
  <c r="S103" i="32"/>
  <c r="Q103" i="32"/>
  <c r="BA103" i="32" s="1"/>
  <c r="BB103" i="32" s="1"/>
  <c r="W103" i="32"/>
  <c r="U103" i="32"/>
  <c r="AE103" i="32" a="1"/>
  <c r="AE103" i="32" s="1"/>
  <c r="V103" i="32"/>
  <c r="AY103" i="32" s="1"/>
  <c r="AB103" i="32"/>
  <c r="Z103" i="32"/>
  <c r="AZ103" i="32" s="1"/>
  <c r="AA103" i="32"/>
  <c r="P103" i="32"/>
  <c r="Y103" i="32"/>
  <c r="R103" i="32"/>
  <c r="V110" i="31"/>
  <c r="AY110" i="31" s="1"/>
  <c r="AA110" i="31"/>
  <c r="Q110" i="31"/>
  <c r="BA110" i="31" s="1"/>
  <c r="BB110" i="31" s="1"/>
  <c r="Y110" i="31"/>
  <c r="AE110" i="31" a="1"/>
  <c r="AE110" i="31" s="1"/>
  <c r="AD110" i="31" s="1"/>
  <c r="AC110" i="31" s="1"/>
  <c r="W110" i="31"/>
  <c r="U110" i="31"/>
  <c r="AB110" i="31"/>
  <c r="R110" i="31"/>
  <c r="U127" i="30"/>
  <c r="Z127" i="30"/>
  <c r="AZ127" i="30" s="1"/>
  <c r="BB127" i="30" s="1"/>
  <c r="AB127" i="30"/>
  <c r="R127" i="30"/>
  <c r="AA127" i="30"/>
  <c r="Q127" i="30"/>
  <c r="BA127" i="30" s="1"/>
  <c r="S127" i="30"/>
  <c r="W127" i="30"/>
  <c r="AS127" i="30"/>
  <c r="AF127" i="30" s="1"/>
  <c r="Y127" i="30"/>
  <c r="Q101" i="38"/>
  <c r="BA101" i="38" s="1"/>
  <c r="BB101" i="38" s="1"/>
  <c r="W101" i="38"/>
  <c r="P101" i="38"/>
  <c r="S101" i="38"/>
  <c r="AE101" i="38" a="1"/>
  <c r="AE101" i="38" s="1"/>
  <c r="AD101" i="38" s="1"/>
  <c r="AC101" i="38" s="1"/>
  <c r="Z101" i="38"/>
  <c r="AZ101" i="38" s="1"/>
  <c r="V101" i="38"/>
  <c r="AY101" i="38" s="1"/>
  <c r="AA101" i="38"/>
  <c r="Y101" i="38"/>
  <c r="AB101" i="38"/>
  <c r="U101" i="38"/>
  <c r="R101" i="38"/>
  <c r="Y84" i="35"/>
  <c r="U84" i="35"/>
  <c r="Z84" i="35"/>
  <c r="AZ84" i="35" s="1"/>
  <c r="AS84" i="35"/>
  <c r="AF84" i="35" s="1"/>
  <c r="S84" i="35"/>
  <c r="W84" i="35"/>
  <c r="AB84" i="35"/>
  <c r="R84" i="35"/>
  <c r="Q84" i="35"/>
  <c r="BA84" i="35" s="1"/>
  <c r="V84" i="35"/>
  <c r="AY84" i="35" s="1"/>
  <c r="AA84" i="35"/>
  <c r="P84" i="35"/>
  <c r="AB74" i="34"/>
  <c r="R74" i="34"/>
  <c r="W74" i="34"/>
  <c r="AA74" i="34"/>
  <c r="S74" i="34"/>
  <c r="Q74" i="34"/>
  <c r="BA74" i="34" s="1"/>
  <c r="P74" i="34"/>
  <c r="Y74" i="34"/>
  <c r="Z74" i="34"/>
  <c r="AZ74" i="34" s="1"/>
  <c r="V74" i="34"/>
  <c r="AY74" i="34" s="1"/>
  <c r="U74" i="34"/>
  <c r="AS74" i="34"/>
  <c r="AF74" i="34" s="1"/>
  <c r="R15" i="34"/>
  <c r="Y15" i="34"/>
  <c r="S15" i="34"/>
  <c r="Z15" i="34"/>
  <c r="AZ15" i="34" s="1"/>
  <c r="AB15" i="34"/>
  <c r="Q15" i="34"/>
  <c r="BA15" i="34" s="1"/>
  <c r="P15" i="34"/>
  <c r="AU15" i="34"/>
  <c r="AV54" i="34" s="1"/>
  <c r="U15" i="34"/>
  <c r="V15" i="34"/>
  <c r="AY15" i="34" s="1"/>
  <c r="AA15" i="34"/>
  <c r="W15" i="34"/>
  <c r="AB95" i="31"/>
  <c r="Z95" i="31"/>
  <c r="AZ95" i="31" s="1"/>
  <c r="Y95" i="31"/>
  <c r="AE95" i="31" a="1"/>
  <c r="AE95" i="31" s="1"/>
  <c r="AD95" i="31" s="1"/>
  <c r="AC95" i="31" s="1"/>
  <c r="AA95" i="31"/>
  <c r="W95" i="31"/>
  <c r="U95" i="31"/>
  <c r="P95" i="31"/>
  <c r="R95" i="31"/>
  <c r="Q95" i="31"/>
  <c r="BA95" i="31" s="1"/>
  <c r="BB95" i="31" s="1"/>
  <c r="Z118" i="36"/>
  <c r="AZ118" i="36" s="1"/>
  <c r="S118" i="36"/>
  <c r="P118" i="36"/>
  <c r="R118" i="36"/>
  <c r="Y118" i="36"/>
  <c r="Q118" i="36"/>
  <c r="BA118" i="36" s="1"/>
  <c r="BB118" i="36" s="1"/>
  <c r="W118" i="36"/>
  <c r="AA118" i="36"/>
  <c r="AE118" i="36" a="1"/>
  <c r="AE118" i="36" s="1"/>
  <c r="V118" i="36"/>
  <c r="AY118" i="36" s="1"/>
  <c r="AB118" i="36"/>
  <c r="U118" i="36"/>
  <c r="AE109" i="35" a="1"/>
  <c r="AE109" i="35" s="1"/>
  <c r="AD109" i="35" s="1"/>
  <c r="AC109" i="35" s="1"/>
  <c r="V109" i="35"/>
  <c r="AY109" i="35" s="1"/>
  <c r="Y109" i="35"/>
  <c r="U109" i="35"/>
  <c r="W109" i="35"/>
  <c r="AA109" i="35"/>
  <c r="AB109" i="35"/>
  <c r="P109" i="35"/>
  <c r="S109" i="35"/>
  <c r="Q109" i="35"/>
  <c r="BA109" i="35" s="1"/>
  <c r="BB109" i="35" s="1"/>
  <c r="R109" i="35"/>
  <c r="Z109" i="35"/>
  <c r="AZ109" i="35" s="1"/>
  <c r="AA45" i="33"/>
  <c r="Y45" i="33"/>
  <c r="W45" i="33"/>
  <c r="Q45" i="33"/>
  <c r="BA45" i="33" s="1"/>
  <c r="BB45" i="33" s="1"/>
  <c r="AU45" i="33"/>
  <c r="Z45" i="33"/>
  <c r="AZ45" i="33" s="1"/>
  <c r="AE45" i="33" a="1"/>
  <c r="AE45" i="33" s="1"/>
  <c r="U45" i="33"/>
  <c r="AB45" i="33"/>
  <c r="V45" i="33"/>
  <c r="AY45" i="33" s="1"/>
  <c r="P45" i="33"/>
  <c r="S45" i="33"/>
  <c r="R45" i="33"/>
  <c r="U124" i="30"/>
  <c r="AS124" i="30"/>
  <c r="AF124" i="30" s="1"/>
  <c r="AB124" i="30"/>
  <c r="Y124" i="30"/>
  <c r="R124" i="30"/>
  <c r="AA124" i="30"/>
  <c r="Z124" i="30"/>
  <c r="AZ124" i="30" s="1"/>
  <c r="BB124" i="30" s="1"/>
  <c r="Q124" i="30"/>
  <c r="BA124" i="30" s="1"/>
  <c r="S124" i="30"/>
  <c r="W124" i="30"/>
  <c r="P118" i="35"/>
  <c r="AS118" i="35"/>
  <c r="AF118" i="35" s="1"/>
  <c r="S118" i="35"/>
  <c r="Q118" i="35"/>
  <c r="BA118" i="35" s="1"/>
  <c r="V118" i="35"/>
  <c r="AY118" i="35" s="1"/>
  <c r="W118" i="35"/>
  <c r="R118" i="35"/>
  <c r="AB118" i="35"/>
  <c r="U118" i="35"/>
  <c r="Z118" i="35"/>
  <c r="AZ118" i="35" s="1"/>
  <c r="Y118" i="35"/>
  <c r="AA118" i="35"/>
  <c r="W54" i="33"/>
  <c r="R54" i="33"/>
  <c r="Z54" i="33"/>
  <c r="AZ54" i="33" s="1"/>
  <c r="S54" i="33"/>
  <c r="AA54" i="33"/>
  <c r="V54" i="33"/>
  <c r="AY54" i="33" s="1"/>
  <c r="P54" i="33"/>
  <c r="U54" i="33"/>
  <c r="Y54" i="33"/>
  <c r="AU54" i="33"/>
  <c r="AV125" i="33" s="1"/>
  <c r="AB54" i="33"/>
  <c r="Q54" i="33"/>
  <c r="BA54" i="33" s="1"/>
  <c r="Z121" i="32"/>
  <c r="AZ121" i="32" s="1"/>
  <c r="S121" i="32"/>
  <c r="W121" i="32"/>
  <c r="AA121" i="32"/>
  <c r="Q121" i="32"/>
  <c r="BA121" i="32" s="1"/>
  <c r="BB121" i="32" s="1"/>
  <c r="U121" i="32"/>
  <c r="P121" i="32"/>
  <c r="AE121" i="32" a="1"/>
  <c r="AE121" i="32" s="1"/>
  <c r="AD121" i="32" s="1"/>
  <c r="AC121" i="32" s="1"/>
  <c r="Y121" i="32"/>
  <c r="V121" i="32"/>
  <c r="AY121" i="32" s="1"/>
  <c r="W110" i="35"/>
  <c r="V110" i="35"/>
  <c r="AY110" i="35" s="1"/>
  <c r="Q110" i="35"/>
  <c r="BA110" i="35" s="1"/>
  <c r="BB110" i="35" s="1"/>
  <c r="Z110" i="35"/>
  <c r="AZ110" i="35" s="1"/>
  <c r="AE110" i="35" a="1"/>
  <c r="AE110" i="35" s="1"/>
  <c r="AD110" i="35" s="1"/>
  <c r="AC110" i="35" s="1"/>
  <c r="P110" i="35"/>
  <c r="R110" i="35"/>
  <c r="Y110" i="35"/>
  <c r="U110" i="35"/>
  <c r="S110" i="35"/>
  <c r="AB110" i="35"/>
  <c r="AA110" i="35"/>
  <c r="S117" i="34"/>
  <c r="Y117" i="34"/>
  <c r="U117" i="34"/>
  <c r="W117" i="34"/>
  <c r="AE117" i="34" a="1"/>
  <c r="AE117" i="34" s="1"/>
  <c r="V117" i="34"/>
  <c r="AY117" i="34" s="1"/>
  <c r="AA117" i="34"/>
  <c r="AB117" i="34"/>
  <c r="Q117" i="34"/>
  <c r="BA117" i="34" s="1"/>
  <c r="BB117" i="34" s="1"/>
  <c r="R117" i="34"/>
  <c r="Z117" i="34"/>
  <c r="AZ117" i="34" s="1"/>
  <c r="P117" i="34"/>
  <c r="Z108" i="33"/>
  <c r="AZ108" i="33" s="1"/>
  <c r="Y108" i="33"/>
  <c r="V108" i="33"/>
  <c r="AY108" i="33" s="1"/>
  <c r="AB108" i="33"/>
  <c r="S108" i="33"/>
  <c r="R108" i="33"/>
  <c r="AA108" i="33"/>
  <c r="Q108" i="33"/>
  <c r="BA108" i="33" s="1"/>
  <c r="BB108" i="33" s="1"/>
  <c r="P108" i="33"/>
  <c r="AA23" i="28"/>
  <c r="Q23" i="28"/>
  <c r="BA23" i="28" s="1"/>
  <c r="S23" i="28"/>
  <c r="AB23" i="28"/>
  <c r="Y23" i="28"/>
  <c r="P23" i="28"/>
  <c r="Z23" i="28"/>
  <c r="AZ23" i="28" s="1"/>
  <c r="BB23" i="28" s="1"/>
  <c r="AB82" i="28"/>
  <c r="Z82" i="28"/>
  <c r="AZ82" i="28" s="1"/>
  <c r="Y82" i="28"/>
  <c r="U82" i="28"/>
  <c r="V82" i="28"/>
  <c r="AY82" i="28" s="1"/>
  <c r="P82" i="28"/>
  <c r="S82" i="28"/>
  <c r="AA82" i="28"/>
  <c r="W82" i="28"/>
  <c r="R82" i="28"/>
  <c r="Q82" i="28"/>
  <c r="BA82" i="28" s="1"/>
  <c r="Q125" i="12"/>
  <c r="BA125" i="12" s="1"/>
  <c r="AA125" i="12"/>
  <c r="W125" i="12"/>
  <c r="Y125" i="12"/>
  <c r="AB125" i="12"/>
  <c r="P125" i="12"/>
  <c r="R125" i="12"/>
  <c r="V125" i="12"/>
  <c r="AY125" i="12" s="1"/>
  <c r="AS125" i="12"/>
  <c r="AF125" i="12" s="1"/>
  <c r="U125" i="12"/>
  <c r="Z125" i="12"/>
  <c r="AZ125" i="12" s="1"/>
  <c r="Y74" i="37"/>
  <c r="R74" i="37"/>
  <c r="AB74" i="37"/>
  <c r="Z74" i="37"/>
  <c r="AZ74" i="37" s="1"/>
  <c r="U74" i="37"/>
  <c r="P74" i="37"/>
  <c r="S74" i="37"/>
  <c r="AE74" i="37" a="1"/>
  <c r="AE74" i="37" s="1"/>
  <c r="AD74" i="37" s="1"/>
  <c r="AC74" i="37" s="1"/>
  <c r="V74" i="37"/>
  <c r="AY74" i="37" s="1"/>
  <c r="W74" i="37"/>
  <c r="Q74" i="37"/>
  <c r="BA74" i="37" s="1"/>
  <c r="BB74" i="37" s="1"/>
  <c r="AA74" i="37"/>
  <c r="V109" i="33"/>
  <c r="AY109" i="33" s="1"/>
  <c r="S109" i="33"/>
  <c r="AA109" i="33"/>
  <c r="R109" i="33"/>
  <c r="Q109" i="33"/>
  <c r="BA109" i="33" s="1"/>
  <c r="BB109" i="33" s="1"/>
  <c r="AB109" i="33"/>
  <c r="Z109" i="33"/>
  <c r="AZ109" i="33" s="1"/>
  <c r="Y109" i="33"/>
  <c r="P109" i="33"/>
  <c r="U109" i="33"/>
  <c r="AE109" i="33" a="1"/>
  <c r="AE109" i="33" s="1"/>
  <c r="AD109" i="33" s="1"/>
  <c r="AC109" i="33" s="1"/>
  <c r="W109" i="33"/>
  <c r="Q51" i="30"/>
  <c r="BA51" i="30" s="1"/>
  <c r="BB51" i="30" s="1"/>
  <c r="Z51" i="30"/>
  <c r="AZ51" i="30" s="1"/>
  <c r="P51" i="30"/>
  <c r="AU51" i="30"/>
  <c r="Y51" i="30"/>
  <c r="S51" i="30"/>
  <c r="AE51" i="30" a="1"/>
  <c r="AE51" i="30" s="1"/>
  <c r="AB51" i="30"/>
  <c r="V51" i="30"/>
  <c r="AY51" i="30" s="1"/>
  <c r="R51" i="30"/>
  <c r="U51" i="30"/>
  <c r="AA51" i="30"/>
  <c r="W51" i="30"/>
  <c r="Z73" i="12"/>
  <c r="AZ73" i="12" s="1"/>
  <c r="AA73" i="12"/>
  <c r="AS81" i="49"/>
  <c r="AF81" i="49" s="1"/>
  <c r="AS98" i="54"/>
  <c r="AF98" i="54" s="1"/>
  <c r="AD88" i="42"/>
  <c r="AC88" i="42" s="1"/>
  <c r="AD122" i="35"/>
  <c r="AC122" i="35" s="1"/>
  <c r="AD101" i="30"/>
  <c r="AC101" i="30" s="1"/>
  <c r="AD74" i="35"/>
  <c r="AC74" i="35" s="1"/>
  <c r="AD115" i="34"/>
  <c r="AC115" i="34" s="1"/>
  <c r="AD110" i="28"/>
  <c r="AC110" i="28" s="1"/>
  <c r="AE64" i="34" a="1"/>
  <c r="AE64" i="34" s="1"/>
  <c r="AD64" i="34" s="1"/>
  <c r="AC64" i="34" s="1"/>
  <c r="AD96" i="33"/>
  <c r="AC96" i="33" s="1"/>
  <c r="V24" i="48"/>
  <c r="AY24" i="48" s="1"/>
  <c r="R24" i="48"/>
  <c r="R26" i="56"/>
  <c r="P26" i="56"/>
  <c r="V26" i="56"/>
  <c r="AY26" i="56" s="1"/>
  <c r="Y26" i="56"/>
  <c r="U26" i="56"/>
  <c r="W26" i="56"/>
  <c r="AU26" i="56"/>
  <c r="S26" i="56"/>
  <c r="AB26" i="56"/>
  <c r="Z26" i="56"/>
  <c r="AZ26" i="56" s="1"/>
  <c r="Q26" i="56"/>
  <c r="BA26" i="56" s="1"/>
  <c r="AA26" i="56"/>
  <c r="AB57" i="55"/>
  <c r="P57" i="55"/>
  <c r="Y57" i="55"/>
  <c r="U57" i="55"/>
  <c r="W57" i="55"/>
  <c r="AA57" i="55"/>
  <c r="Z57" i="55"/>
  <c r="AZ57" i="55" s="1"/>
  <c r="AU57" i="55"/>
  <c r="AV19" i="55" s="1"/>
  <c r="V57" i="55"/>
  <c r="AY57" i="55" s="1"/>
  <c r="S57" i="55"/>
  <c r="R57" i="55"/>
  <c r="Q57" i="55"/>
  <c r="BA57" i="55" s="1"/>
  <c r="W123" i="49"/>
  <c r="Y123" i="49"/>
  <c r="S123" i="49"/>
  <c r="U123" i="49"/>
  <c r="AB123" i="49"/>
  <c r="AE123" i="49" a="1"/>
  <c r="AE123" i="49" s="1"/>
  <c r="AD123" i="49" s="1"/>
  <c r="AC123" i="49" s="1"/>
  <c r="V123" i="49"/>
  <c r="AY123" i="49" s="1"/>
  <c r="R123" i="49"/>
  <c r="AA123" i="49"/>
  <c r="Q123" i="49"/>
  <c r="BA123" i="49" s="1"/>
  <c r="BB123" i="49" s="1"/>
  <c r="Z123" i="49"/>
  <c r="AZ123" i="49" s="1"/>
  <c r="P123" i="49"/>
  <c r="U5" i="48"/>
  <c r="S5" i="48"/>
  <c r="R5" i="48"/>
  <c r="W71" i="58"/>
  <c r="V71" i="58"/>
  <c r="AY71" i="58" s="1"/>
  <c r="U71" i="58"/>
  <c r="AA71" i="58"/>
  <c r="Y71" i="58"/>
  <c r="S71" i="58"/>
  <c r="AE71" i="58" a="1"/>
  <c r="AE71" i="58" s="1"/>
  <c r="AD71" i="58" s="1"/>
  <c r="AC71" i="58" s="1"/>
  <c r="Q71" i="58"/>
  <c r="BA71" i="58" s="1"/>
  <c r="BB71" i="58" s="1"/>
  <c r="R71" i="58"/>
  <c r="Z71" i="58"/>
  <c r="AZ71" i="58" s="1"/>
  <c r="AB71" i="58"/>
  <c r="P71" i="58"/>
  <c r="AB107" i="57"/>
  <c r="AA107" i="57"/>
  <c r="Z107" i="57"/>
  <c r="AZ107" i="57" s="1"/>
  <c r="W107" i="57"/>
  <c r="Q107" i="57"/>
  <c r="BA107" i="57" s="1"/>
  <c r="BB107" i="57" s="1"/>
  <c r="AE107" i="57" a="1"/>
  <c r="AE107" i="57" s="1"/>
  <c r="U107" i="57"/>
  <c r="V107" i="57"/>
  <c r="AY107" i="57" s="1"/>
  <c r="Y107" i="57"/>
  <c r="S107" i="57"/>
  <c r="P107" i="57"/>
  <c r="R107" i="57"/>
  <c r="Z126" i="56"/>
  <c r="AZ126" i="56" s="1"/>
  <c r="AS126" i="56"/>
  <c r="AF126" i="56" s="1"/>
  <c r="P126" i="56"/>
  <c r="Y126" i="56"/>
  <c r="R126" i="56"/>
  <c r="W126" i="56"/>
  <c r="Q126" i="56"/>
  <c r="BA126" i="56" s="1"/>
  <c r="AB126" i="56"/>
  <c r="V126" i="56"/>
  <c r="AY126" i="56" s="1"/>
  <c r="U126" i="56"/>
  <c r="AA126" i="56"/>
  <c r="S126" i="56"/>
  <c r="S111" i="55"/>
  <c r="AB111" i="55"/>
  <c r="Y111" i="55"/>
  <c r="P111" i="55"/>
  <c r="Z111" i="55"/>
  <c r="AZ111" i="55" s="1"/>
  <c r="R111" i="55"/>
  <c r="AA111" i="55"/>
  <c r="U111" i="55"/>
  <c r="Q111" i="55"/>
  <c r="BA111" i="55" s="1"/>
  <c r="BB111" i="55" s="1"/>
  <c r="W111" i="55"/>
  <c r="V111" i="55"/>
  <c r="AY111" i="55" s="1"/>
  <c r="AE111" i="55" a="1"/>
  <c r="AE111" i="55" s="1"/>
  <c r="Y121" i="54"/>
  <c r="S121" i="54"/>
  <c r="AB121" i="54"/>
  <c r="R121" i="54"/>
  <c r="Z121" i="54"/>
  <c r="AZ121" i="54" s="1"/>
  <c r="P121" i="54"/>
  <c r="W121" i="54"/>
  <c r="AE121" i="54" a="1"/>
  <c r="AE121" i="54" s="1"/>
  <c r="AD121" i="54" s="1"/>
  <c r="AC121" i="54" s="1"/>
  <c r="AA121" i="54"/>
  <c r="Q121" i="54"/>
  <c r="BA121" i="54" s="1"/>
  <c r="BB121" i="54" s="1"/>
  <c r="V121" i="54"/>
  <c r="AY121" i="54" s="1"/>
  <c r="U121" i="54"/>
  <c r="Z104" i="53"/>
  <c r="AZ104" i="53" s="1"/>
  <c r="AS104" i="53"/>
  <c r="AF104" i="53" s="1"/>
  <c r="Y104" i="53"/>
  <c r="R104" i="53"/>
  <c r="Q104" i="53"/>
  <c r="BA104" i="53" s="1"/>
  <c r="AB104" i="53"/>
  <c r="U104" i="53"/>
  <c r="V104" i="53"/>
  <c r="AY104" i="53" s="1"/>
  <c r="W104" i="53"/>
  <c r="S104" i="53"/>
  <c r="AA104" i="53"/>
  <c r="P104" i="53"/>
  <c r="P96" i="52"/>
  <c r="Q96" i="52"/>
  <c r="BA96" i="52" s="1"/>
  <c r="U96" i="52"/>
  <c r="R96" i="52"/>
  <c r="Z96" i="52"/>
  <c r="AZ96" i="52" s="1"/>
  <c r="Y96" i="52"/>
  <c r="AS96" i="52"/>
  <c r="AF96" i="52" s="1"/>
  <c r="AB96" i="52"/>
  <c r="W96" i="52"/>
  <c r="S96" i="52"/>
  <c r="V96" i="52"/>
  <c r="AY96" i="52" s="1"/>
  <c r="AA96" i="52"/>
  <c r="AE13" i="51" a="1"/>
  <c r="AE13" i="51" s="1"/>
  <c r="W13" i="51"/>
  <c r="R13" i="51"/>
  <c r="Q13" i="51"/>
  <c r="BA13" i="51" s="1"/>
  <c r="BB13" i="51" s="1"/>
  <c r="AU13" i="51"/>
  <c r="U13" i="51"/>
  <c r="AB13" i="51"/>
  <c r="V13" i="51"/>
  <c r="AY13" i="51" s="1"/>
  <c r="P13" i="51"/>
  <c r="Y13" i="51"/>
  <c r="AA13" i="51"/>
  <c r="S13" i="51"/>
  <c r="Z13" i="51"/>
  <c r="AZ13" i="51" s="1"/>
  <c r="AB69" i="49"/>
  <c r="P69" i="49"/>
  <c r="Q69" i="49"/>
  <c r="BA69" i="49" s="1"/>
  <c r="W69" i="49"/>
  <c r="AA69" i="49"/>
  <c r="U69" i="49"/>
  <c r="S69" i="49"/>
  <c r="Y69" i="49"/>
  <c r="Z69" i="49"/>
  <c r="AZ69" i="49" s="1"/>
  <c r="V69" i="49"/>
  <c r="AY69" i="49" s="1"/>
  <c r="AS69" i="49"/>
  <c r="AF69" i="49" s="1"/>
  <c r="R69" i="49"/>
  <c r="R49" i="48"/>
  <c r="S49" i="48"/>
  <c r="Z49" i="48"/>
  <c r="AZ49" i="48" s="1"/>
  <c r="P49" i="48"/>
  <c r="Q49" i="48"/>
  <c r="BA49" i="48" s="1"/>
  <c r="W49" i="48"/>
  <c r="U49" i="48"/>
  <c r="AU49" i="48"/>
  <c r="AV128" i="48" s="1"/>
  <c r="Y49" i="48"/>
  <c r="V49" i="48"/>
  <c r="AY49" i="48" s="1"/>
  <c r="R18" i="39"/>
  <c r="Q18" i="39"/>
  <c r="BA18" i="39" s="1"/>
  <c r="P18" i="39"/>
  <c r="V18" i="39"/>
  <c r="AY18" i="39" s="1"/>
  <c r="AA18" i="39"/>
  <c r="W18" i="39"/>
  <c r="S18" i="39"/>
  <c r="Y18" i="39"/>
  <c r="AU18" i="39"/>
  <c r="AB18" i="39"/>
  <c r="Z18" i="39"/>
  <c r="AZ18" i="39" s="1"/>
  <c r="U18" i="39"/>
  <c r="AS114" i="59"/>
  <c r="AF114" i="59" s="1"/>
  <c r="S114" i="59"/>
  <c r="AA114" i="59"/>
  <c r="Q114" i="59"/>
  <c r="BA114" i="59" s="1"/>
  <c r="R114" i="59"/>
  <c r="Z114" i="59"/>
  <c r="AZ114" i="59" s="1"/>
  <c r="P114" i="59"/>
  <c r="U114" i="59"/>
  <c r="W114" i="59"/>
  <c r="Y114" i="59"/>
  <c r="AB114" i="59"/>
  <c r="V114" i="59"/>
  <c r="AY114" i="59" s="1"/>
  <c r="Y119" i="48"/>
  <c r="S119" i="48"/>
  <c r="R119" i="48"/>
  <c r="P81" i="47"/>
  <c r="Y81" i="47"/>
  <c r="AE81" i="47" a="1"/>
  <c r="AE81" i="47" s="1"/>
  <c r="AD81" i="47" s="1"/>
  <c r="AC81" i="47" s="1"/>
  <c r="U81" i="47"/>
  <c r="AB81" i="47"/>
  <c r="AA81" i="47"/>
  <c r="W81" i="47"/>
  <c r="S81" i="47"/>
  <c r="Z81" i="47"/>
  <c r="AZ81" i="47" s="1"/>
  <c r="AB100" i="44"/>
  <c r="Q100" i="44"/>
  <c r="BA100" i="44" s="1"/>
  <c r="BB100" i="44" s="1"/>
  <c r="AA100" i="44"/>
  <c r="W100" i="44"/>
  <c r="Z100" i="44"/>
  <c r="AZ100" i="44" s="1"/>
  <c r="V100" i="44"/>
  <c r="AY100" i="44" s="1"/>
  <c r="AE100" i="44" a="1"/>
  <c r="AE100" i="44" s="1"/>
  <c r="AD100" i="44" s="1"/>
  <c r="AC100" i="44" s="1"/>
  <c r="R100" i="44"/>
  <c r="S100" i="44"/>
  <c r="U100" i="44"/>
  <c r="Y100" i="44"/>
  <c r="P100" i="44"/>
  <c r="R68" i="39"/>
  <c r="AA68" i="39"/>
  <c r="AB68" i="39"/>
  <c r="W68" i="39"/>
  <c r="AS68" i="39"/>
  <c r="AF68" i="39" s="1"/>
  <c r="Y68" i="39"/>
  <c r="U98" i="55"/>
  <c r="V98" i="55"/>
  <c r="AY98" i="55" s="1"/>
  <c r="AB98" i="55"/>
  <c r="AS98" i="55"/>
  <c r="AF98" i="55" s="1"/>
  <c r="P98" i="55"/>
  <c r="R98" i="55"/>
  <c r="Q98" i="55"/>
  <c r="BA98" i="55" s="1"/>
  <c r="AA98" i="55"/>
  <c r="Z98" i="55"/>
  <c r="AZ98" i="55" s="1"/>
  <c r="Y98" i="55"/>
  <c r="W98" i="55"/>
  <c r="S98" i="55"/>
  <c r="W90" i="52"/>
  <c r="R90" i="52"/>
  <c r="AA90" i="52"/>
  <c r="P90" i="52"/>
  <c r="AS90" i="52"/>
  <c r="AF90" i="52" s="1"/>
  <c r="Q90" i="52"/>
  <c r="BA90" i="52" s="1"/>
  <c r="V90" i="52"/>
  <c r="AY90" i="52" s="1"/>
  <c r="U90" i="52"/>
  <c r="Y90" i="52"/>
  <c r="S90" i="52"/>
  <c r="AB90" i="52"/>
  <c r="Z90" i="52"/>
  <c r="AZ90" i="52" s="1"/>
  <c r="W61" i="49"/>
  <c r="R61" i="49"/>
  <c r="Z61" i="49"/>
  <c r="AZ61" i="49" s="1"/>
  <c r="V61" i="49"/>
  <c r="AY61" i="49" s="1"/>
  <c r="P61" i="49"/>
  <c r="S61" i="49"/>
  <c r="U61" i="49"/>
  <c r="AE61" i="49" a="1"/>
  <c r="AE61" i="49" s="1"/>
  <c r="AA61" i="49"/>
  <c r="Q61" i="49"/>
  <c r="BA61" i="49" s="1"/>
  <c r="BB61" i="49" s="1"/>
  <c r="AB61" i="49"/>
  <c r="AU61" i="49"/>
  <c r="AV96" i="49" s="1"/>
  <c r="Y61" i="49"/>
  <c r="W104" i="57"/>
  <c r="AB104" i="57"/>
  <c r="Z104" i="57"/>
  <c r="AZ104" i="57" s="1"/>
  <c r="S104" i="57"/>
  <c r="R104" i="57"/>
  <c r="AA104" i="57"/>
  <c r="Q104" i="57"/>
  <c r="BA104" i="57" s="1"/>
  <c r="Y104" i="57"/>
  <c r="U104" i="57"/>
  <c r="V104" i="57"/>
  <c r="AY104" i="57" s="1"/>
  <c r="P104" i="57"/>
  <c r="AS104" i="57"/>
  <c r="AF104" i="57" s="1"/>
  <c r="Z71" i="44"/>
  <c r="AZ71" i="44" s="1"/>
  <c r="W71" i="44"/>
  <c r="AE71" i="44" a="1"/>
  <c r="AE71" i="44" s="1"/>
  <c r="R71" i="44"/>
  <c r="AB71" i="44"/>
  <c r="U71" i="44"/>
  <c r="AA71" i="44"/>
  <c r="Y71" i="44"/>
  <c r="Z14" i="43"/>
  <c r="AZ14" i="43" s="1"/>
  <c r="P14" i="43"/>
  <c r="AE14" i="43" a="1"/>
  <c r="AE14" i="43" s="1"/>
  <c r="Q14" i="43"/>
  <c r="BA14" i="43" s="1"/>
  <c r="BB14" i="43" s="1"/>
  <c r="V14" i="43"/>
  <c r="AY14" i="43" s="1"/>
  <c r="S14" i="43"/>
  <c r="Y14" i="43"/>
  <c r="U14" i="43"/>
  <c r="AU14" i="43"/>
  <c r="AV68" i="43" s="1"/>
  <c r="R14" i="43"/>
  <c r="W14" i="43"/>
  <c r="AB14" i="43"/>
  <c r="AA14" i="43"/>
  <c r="V104" i="39"/>
  <c r="AY104" i="39" s="1"/>
  <c r="S104" i="39"/>
  <c r="P104" i="39"/>
  <c r="Z104" i="39"/>
  <c r="AZ104" i="39" s="1"/>
  <c r="Q104" i="39"/>
  <c r="BA104" i="39" s="1"/>
  <c r="Y104" i="39"/>
  <c r="AB104" i="39"/>
  <c r="AS104" i="39"/>
  <c r="AF104" i="39" s="1"/>
  <c r="U104" i="39"/>
  <c r="AA104" i="39"/>
  <c r="Y77" i="56"/>
  <c r="Q77" i="56"/>
  <c r="BA77" i="56" s="1"/>
  <c r="R77" i="56"/>
  <c r="Z77" i="56"/>
  <c r="AZ77" i="56" s="1"/>
  <c r="AS77" i="56"/>
  <c r="AF77" i="56" s="1"/>
  <c r="P77" i="56"/>
  <c r="V77" i="56"/>
  <c r="AY77" i="56" s="1"/>
  <c r="W77" i="56"/>
  <c r="S77" i="56"/>
  <c r="AB77" i="56"/>
  <c r="R105" i="54"/>
  <c r="AB105" i="54"/>
  <c r="U105" i="54"/>
  <c r="AA105" i="54"/>
  <c r="Y105" i="54"/>
  <c r="AE105" i="54" a="1"/>
  <c r="AE105" i="54" s="1"/>
  <c r="Q105" i="54"/>
  <c r="BA105" i="54" s="1"/>
  <c r="BB105" i="54" s="1"/>
  <c r="P105" i="54"/>
  <c r="Z105" i="54"/>
  <c r="AZ105" i="54" s="1"/>
  <c r="V105" i="54"/>
  <c r="AY105" i="54" s="1"/>
  <c r="W105" i="54"/>
  <c r="V98" i="52"/>
  <c r="AY98" i="52" s="1"/>
  <c r="S98" i="52"/>
  <c r="AE98" i="52" a="1"/>
  <c r="AE98" i="52" s="1"/>
  <c r="AD98" i="52" s="1"/>
  <c r="AC98" i="52" s="1"/>
  <c r="R98" i="52"/>
  <c r="P98" i="52"/>
  <c r="AA98" i="52"/>
  <c r="W98" i="52"/>
  <c r="Z98" i="52"/>
  <c r="AZ98" i="52" s="1"/>
  <c r="Q98" i="52"/>
  <c r="BA98" i="52" s="1"/>
  <c r="BB98" i="52" s="1"/>
  <c r="Y98" i="52"/>
  <c r="AB98" i="52"/>
  <c r="U98" i="52"/>
  <c r="R88" i="51"/>
  <c r="P88" i="51"/>
  <c r="AA88" i="51"/>
  <c r="Z88" i="51"/>
  <c r="AZ88" i="51" s="1"/>
  <c r="W88" i="51"/>
  <c r="AS88" i="51"/>
  <c r="AF88" i="51" s="1"/>
  <c r="S88" i="51"/>
  <c r="AB88" i="51"/>
  <c r="Q88" i="51"/>
  <c r="BA88" i="51" s="1"/>
  <c r="R89" i="50"/>
  <c r="V89" i="50"/>
  <c r="AY89" i="50" s="1"/>
  <c r="S89" i="50"/>
  <c r="AA89" i="50"/>
  <c r="AE89" i="50" a="1"/>
  <c r="AE89" i="50" s="1"/>
  <c r="AD89" i="50" s="1"/>
  <c r="AC89" i="50" s="1"/>
  <c r="W89" i="50"/>
  <c r="Q89" i="50"/>
  <c r="BA89" i="50" s="1"/>
  <c r="BB89" i="50" s="1"/>
  <c r="P89" i="50"/>
  <c r="Y89" i="50"/>
  <c r="U89" i="50"/>
  <c r="Z89" i="50"/>
  <c r="AZ89" i="50" s="1"/>
  <c r="AB89" i="50"/>
  <c r="V112" i="49"/>
  <c r="AY112" i="49" s="1"/>
  <c r="Y112" i="49"/>
  <c r="S112" i="49"/>
  <c r="Z112" i="49"/>
  <c r="AZ112" i="49" s="1"/>
  <c r="U112" i="49"/>
  <c r="R112" i="49"/>
  <c r="Q112" i="49"/>
  <c r="BA112" i="49" s="1"/>
  <c r="BB112" i="49" s="1"/>
  <c r="W112" i="49"/>
  <c r="P112" i="49"/>
  <c r="AE112" i="49" a="1"/>
  <c r="AE112" i="49" s="1"/>
  <c r="AD112" i="49" s="1"/>
  <c r="AC112" i="49" s="1"/>
  <c r="AB112" i="49"/>
  <c r="AA112" i="49"/>
  <c r="R50" i="48"/>
  <c r="AU50" i="48"/>
  <c r="Z50" i="48"/>
  <c r="AZ50" i="48" s="1"/>
  <c r="P50" i="48"/>
  <c r="AA50" i="48"/>
  <c r="V50" i="48"/>
  <c r="AY50" i="48" s="1"/>
  <c r="W50" i="48"/>
  <c r="Y50" i="48"/>
  <c r="U50" i="48"/>
  <c r="AB50" i="48"/>
  <c r="AE50" i="48" a="1"/>
  <c r="AE50" i="48" s="1"/>
  <c r="AA40" i="47"/>
  <c r="V40" i="47"/>
  <c r="AY40" i="47" s="1"/>
  <c r="BB40" i="47" s="1"/>
  <c r="U40" i="47"/>
  <c r="V78" i="42"/>
  <c r="AY78" i="42" s="1"/>
  <c r="R78" i="42"/>
  <c r="U78" i="42"/>
  <c r="Z78" i="42"/>
  <c r="AZ78" i="42" s="1"/>
  <c r="S78" i="42"/>
  <c r="AA78" i="42"/>
  <c r="Y78" i="42"/>
  <c r="Q78" i="42"/>
  <c r="BA78" i="42" s="1"/>
  <c r="P78" i="42"/>
  <c r="AS78" i="42"/>
  <c r="AF78" i="42" s="1"/>
  <c r="AB78" i="42"/>
  <c r="W78" i="42"/>
  <c r="Y39" i="42"/>
  <c r="U39" i="42"/>
  <c r="AB39" i="42"/>
  <c r="W39" i="42"/>
  <c r="AU39" i="42"/>
  <c r="AA39" i="42"/>
  <c r="Z39" i="42"/>
  <c r="AZ39" i="42" s="1"/>
  <c r="R39" i="42"/>
  <c r="AE39" i="42" a="1"/>
  <c r="AE39" i="42" s="1"/>
  <c r="U36" i="30"/>
  <c r="AB36" i="30"/>
  <c r="AE36" i="30" a="1"/>
  <c r="AE36" i="30" s="1"/>
  <c r="AU36" i="30"/>
  <c r="AA36" i="30"/>
  <c r="Q36" i="30"/>
  <c r="BA36" i="30" s="1"/>
  <c r="BB36" i="30" s="1"/>
  <c r="Z36" i="30"/>
  <c r="AZ36" i="30" s="1"/>
  <c r="Y36" i="30"/>
  <c r="W36" i="30"/>
  <c r="AE107" i="28" a="1"/>
  <c r="AE107" i="28" s="1"/>
  <c r="AD107" i="28" s="1"/>
  <c r="AC107" i="28" s="1"/>
  <c r="V107" i="28"/>
  <c r="AY107" i="28" s="1"/>
  <c r="AB107" i="28"/>
  <c r="Z107" i="28"/>
  <c r="AZ107" i="28" s="1"/>
  <c r="Y107" i="28"/>
  <c r="R107" i="28"/>
  <c r="W107" i="28"/>
  <c r="P107" i="28"/>
  <c r="U107" i="28"/>
  <c r="AA107" i="28"/>
  <c r="Q107" i="28"/>
  <c r="BA107" i="28" s="1"/>
  <c r="BB107" i="28" s="1"/>
  <c r="V96" i="34"/>
  <c r="AY96" i="34" s="1"/>
  <c r="Z96" i="34"/>
  <c r="AZ96" i="34" s="1"/>
  <c r="S96" i="34"/>
  <c r="R96" i="34"/>
  <c r="AA96" i="34"/>
  <c r="Q96" i="34"/>
  <c r="BA96" i="34" s="1"/>
  <c r="AB96" i="34"/>
  <c r="Y96" i="34"/>
  <c r="W96" i="34"/>
  <c r="U96" i="34"/>
  <c r="P96" i="34"/>
  <c r="AS96" i="34"/>
  <c r="AF96" i="34" s="1"/>
  <c r="AB74" i="33"/>
  <c r="U74" i="33"/>
  <c r="AA74" i="33"/>
  <c r="Z74" i="33"/>
  <c r="AZ74" i="33" s="1"/>
  <c r="R74" i="33"/>
  <c r="P74" i="33"/>
  <c r="Q74" i="33"/>
  <c r="BA74" i="33" s="1"/>
  <c r="BB74" i="33" s="1"/>
  <c r="Y74" i="33"/>
  <c r="AE74" i="33" a="1"/>
  <c r="AE74" i="33" s="1"/>
  <c r="AD74" i="33" s="1"/>
  <c r="AC74" i="33" s="1"/>
  <c r="V74" i="33"/>
  <c r="AY74" i="33" s="1"/>
  <c r="S74" i="33"/>
  <c r="W74" i="33"/>
  <c r="Q119" i="33"/>
  <c r="BA119" i="33" s="1"/>
  <c r="Y119" i="33"/>
  <c r="AB119" i="33"/>
  <c r="W119" i="33"/>
  <c r="AA119" i="33"/>
  <c r="V119" i="33"/>
  <c r="AY119" i="33" s="1"/>
  <c r="R119" i="33"/>
  <c r="U119" i="33"/>
  <c r="AS119" i="33"/>
  <c r="AF119" i="33" s="1"/>
  <c r="S119" i="33"/>
  <c r="Z119" i="33"/>
  <c r="AZ119" i="33" s="1"/>
  <c r="P119" i="33"/>
  <c r="W69" i="30"/>
  <c r="Q69" i="30"/>
  <c r="BA69" i="30" s="1"/>
  <c r="BB69" i="30" s="1"/>
  <c r="P69" i="30"/>
  <c r="Z93" i="37"/>
  <c r="AZ93" i="37" s="1"/>
  <c r="W93" i="37"/>
  <c r="AB93" i="37"/>
  <c r="AE93" i="37" a="1"/>
  <c r="AE93" i="37" s="1"/>
  <c r="AD93" i="37" s="1"/>
  <c r="AC93" i="37" s="1"/>
  <c r="AA93" i="37"/>
  <c r="P93" i="37"/>
  <c r="S93" i="37"/>
  <c r="Q93" i="37"/>
  <c r="BA93" i="37" s="1"/>
  <c r="BB93" i="37" s="1"/>
  <c r="V93" i="37"/>
  <c r="AY93" i="37" s="1"/>
  <c r="Y93" i="37"/>
  <c r="R93" i="37"/>
  <c r="U93" i="37"/>
  <c r="R60" i="36"/>
  <c r="W60" i="36"/>
  <c r="Y60" i="36"/>
  <c r="Q60" i="36"/>
  <c r="BA60" i="36" s="1"/>
  <c r="AU60" i="36"/>
  <c r="AV101" i="36" s="1"/>
  <c r="V60" i="36"/>
  <c r="AY60" i="36" s="1"/>
  <c r="P60" i="36"/>
  <c r="S60" i="36"/>
  <c r="Z60" i="36"/>
  <c r="AZ60" i="36" s="1"/>
  <c r="AA60" i="36"/>
  <c r="U60" i="36"/>
  <c r="AB60" i="36"/>
  <c r="AE104" i="32" a="1"/>
  <c r="AE104" i="32" s="1"/>
  <c r="AD104" i="32" s="1"/>
  <c r="AC104" i="32" s="1"/>
  <c r="V104" i="32"/>
  <c r="AY104" i="32" s="1"/>
  <c r="U104" i="32"/>
  <c r="Y104" i="32"/>
  <c r="AB104" i="32"/>
  <c r="W104" i="32"/>
  <c r="AA104" i="32"/>
  <c r="Z104" i="32"/>
  <c r="AZ104" i="32" s="1"/>
  <c r="W120" i="30"/>
  <c r="P120" i="30"/>
  <c r="Z120" i="30"/>
  <c r="AZ120" i="30" s="1"/>
  <c r="U120" i="30"/>
  <c r="S120" i="30"/>
  <c r="AB120" i="30"/>
  <c r="R120" i="30"/>
  <c r="AA120" i="30"/>
  <c r="V120" i="30"/>
  <c r="AY120" i="30" s="1"/>
  <c r="Q120" i="30"/>
  <c r="BA120" i="30" s="1"/>
  <c r="BB120" i="30" s="1"/>
  <c r="AE120" i="30" a="1"/>
  <c r="AE120" i="30" s="1"/>
  <c r="AD120" i="30" s="1"/>
  <c r="AC120" i="30" s="1"/>
  <c r="Y120" i="30"/>
  <c r="AE7" i="12" a="1"/>
  <c r="AE7" i="12" s="1"/>
  <c r="Y7" i="12"/>
  <c r="W7" i="12"/>
  <c r="P7" i="12"/>
  <c r="Z7" i="12"/>
  <c r="AZ7" i="12" s="1"/>
  <c r="Q7" i="12"/>
  <c r="BA7" i="12" s="1"/>
  <c r="BB7" i="12" s="1"/>
  <c r="U7" i="12"/>
  <c r="V7" i="12"/>
  <c r="AY7" i="12" s="1"/>
  <c r="AU7" i="12"/>
  <c r="V86" i="37"/>
  <c r="AY86" i="37" s="1"/>
  <c r="Y86" i="37"/>
  <c r="P86" i="37"/>
  <c r="U86" i="37"/>
  <c r="AA86" i="37"/>
  <c r="Z86" i="37"/>
  <c r="AZ86" i="37" s="1"/>
  <c r="S86" i="37"/>
  <c r="AS86" i="37"/>
  <c r="AF86" i="37" s="1"/>
  <c r="W86" i="37"/>
  <c r="AB86" i="37"/>
  <c r="Q86" i="37"/>
  <c r="BA86" i="37" s="1"/>
  <c r="R86" i="37"/>
  <c r="Y129" i="37"/>
  <c r="AA129" i="37"/>
  <c r="V129" i="37"/>
  <c r="AY129" i="37" s="1"/>
  <c r="U129" i="37"/>
  <c r="S129" i="37"/>
  <c r="AB129" i="37"/>
  <c r="R129" i="37"/>
  <c r="Z129" i="37"/>
  <c r="AZ129" i="37" s="1"/>
  <c r="P129" i="37"/>
  <c r="Q129" i="37"/>
  <c r="BA129" i="37" s="1"/>
  <c r="BB129" i="37" s="1"/>
  <c r="W129" i="37"/>
  <c r="AE129" i="37" a="1"/>
  <c r="AE129" i="37" s="1"/>
  <c r="Y69" i="36"/>
  <c r="S69" i="36"/>
  <c r="R69" i="36"/>
  <c r="P69" i="36"/>
  <c r="AE69" i="36" a="1"/>
  <c r="AE69" i="36" s="1"/>
  <c r="AD69" i="36" s="1"/>
  <c r="AC69" i="36" s="1"/>
  <c r="AB69" i="36"/>
  <c r="V69" i="36"/>
  <c r="AY69" i="36" s="1"/>
  <c r="Z69" i="36"/>
  <c r="AZ69" i="36" s="1"/>
  <c r="U69" i="36"/>
  <c r="W69" i="36"/>
  <c r="AA69" i="36"/>
  <c r="Q69" i="36"/>
  <c r="BA69" i="36" s="1"/>
  <c r="BB69" i="36" s="1"/>
  <c r="U99" i="34"/>
  <c r="AE99" i="34" a="1"/>
  <c r="AE99" i="34" s="1"/>
  <c r="AD99" i="34" s="1"/>
  <c r="AC99" i="34" s="1"/>
  <c r="Y99" i="34"/>
  <c r="Z99" i="34"/>
  <c r="AZ99" i="34" s="1"/>
  <c r="W99" i="34"/>
  <c r="AA99" i="34"/>
  <c r="AB99" i="34"/>
  <c r="Z127" i="33"/>
  <c r="AZ127" i="33" s="1"/>
  <c r="AA127" i="33"/>
  <c r="AB127" i="33"/>
  <c r="Y127" i="33"/>
  <c r="W127" i="33"/>
  <c r="AE127" i="33" a="1"/>
  <c r="AE127" i="33" s="1"/>
  <c r="AD127" i="33" s="1"/>
  <c r="AC127" i="33" s="1"/>
  <c r="U127" i="33"/>
  <c r="S127" i="33"/>
  <c r="Q97" i="32"/>
  <c r="BA97" i="32" s="1"/>
  <c r="P97" i="32"/>
  <c r="S97" i="32"/>
  <c r="R97" i="32"/>
  <c r="AS97" i="32"/>
  <c r="AF97" i="32" s="1"/>
  <c r="AS72" i="31"/>
  <c r="AF72" i="31" s="1"/>
  <c r="Q72" i="31"/>
  <c r="BA72" i="31" s="1"/>
  <c r="P72" i="31"/>
  <c r="W72" i="31"/>
  <c r="AB72" i="31"/>
  <c r="U72" i="31"/>
  <c r="Y72" i="31"/>
  <c r="S72" i="31"/>
  <c r="Z72" i="31"/>
  <c r="AZ72" i="31" s="1"/>
  <c r="AA72" i="31"/>
  <c r="V72" i="31"/>
  <c r="AY72" i="31" s="1"/>
  <c r="R72" i="31"/>
  <c r="Z8" i="36"/>
  <c r="AZ8" i="36" s="1"/>
  <c r="P8" i="36"/>
  <c r="U8" i="36"/>
  <c r="Y8" i="36"/>
  <c r="AU8" i="36"/>
  <c r="AB8" i="36"/>
  <c r="W8" i="36"/>
  <c r="R8" i="36"/>
  <c r="AE8" i="36" a="1"/>
  <c r="AE8" i="36" s="1"/>
  <c r="AA8" i="36"/>
  <c r="V8" i="36"/>
  <c r="AY8" i="36" s="1"/>
  <c r="S8" i="36"/>
  <c r="Q8" i="36"/>
  <c r="BA8" i="36" s="1"/>
  <c r="BB8" i="36" s="1"/>
  <c r="AA115" i="36"/>
  <c r="W115" i="36"/>
  <c r="S115" i="36"/>
  <c r="AE115" i="36" a="1"/>
  <c r="AE115" i="36" s="1"/>
  <c r="AD115" i="36" s="1"/>
  <c r="AC115" i="36" s="1"/>
  <c r="AB115" i="36"/>
  <c r="R115" i="36"/>
  <c r="Z115" i="36"/>
  <c r="AZ115" i="36" s="1"/>
  <c r="P115" i="36"/>
  <c r="U115" i="36"/>
  <c r="Y115" i="36"/>
  <c r="Q115" i="36"/>
  <c r="BA115" i="36" s="1"/>
  <c r="BB115" i="36" s="1"/>
  <c r="V115" i="36"/>
  <c r="AY115" i="36" s="1"/>
  <c r="S125" i="35"/>
  <c r="AE125" i="35" a="1"/>
  <c r="AE125" i="35" s="1"/>
  <c r="V125" i="35"/>
  <c r="AY125" i="35" s="1"/>
  <c r="AA125" i="35"/>
  <c r="U125" i="35"/>
  <c r="Q125" i="35"/>
  <c r="BA125" i="35" s="1"/>
  <c r="BB125" i="35" s="1"/>
  <c r="AB125" i="35"/>
  <c r="Z125" i="35"/>
  <c r="AZ125" i="35" s="1"/>
  <c r="R125" i="35"/>
  <c r="P125" i="35"/>
  <c r="Y125" i="35"/>
  <c r="W125" i="35"/>
  <c r="U76" i="34"/>
  <c r="R76" i="34"/>
  <c r="Z76" i="34"/>
  <c r="AZ76" i="34" s="1"/>
  <c r="Q76" i="34"/>
  <c r="BA76" i="34" s="1"/>
  <c r="Y76" i="34"/>
  <c r="P76" i="34"/>
  <c r="W76" i="34"/>
  <c r="V76" i="34"/>
  <c r="AY76" i="34" s="1"/>
  <c r="AS76" i="34"/>
  <c r="AF76" i="34" s="1"/>
  <c r="S76" i="34"/>
  <c r="AB76" i="34"/>
  <c r="Y73" i="31"/>
  <c r="W73" i="31"/>
  <c r="AA18" i="30"/>
  <c r="Y18" i="30"/>
  <c r="S18" i="30"/>
  <c r="R18" i="30"/>
  <c r="Q18" i="30"/>
  <c r="BA18" i="30" s="1"/>
  <c r="BB18" i="30" s="1"/>
  <c r="Z18" i="30"/>
  <c r="AZ18" i="30" s="1"/>
  <c r="W18" i="30"/>
  <c r="Y86" i="30"/>
  <c r="Z86" i="30"/>
  <c r="AZ86" i="30" s="1"/>
  <c r="V86" i="30"/>
  <c r="AY86" i="30" s="1"/>
  <c r="W86" i="30"/>
  <c r="S86" i="30"/>
  <c r="U86" i="30"/>
  <c r="AE86" i="30" a="1"/>
  <c r="AE86" i="30" s="1"/>
  <c r="Q86" i="30"/>
  <c r="BA86" i="30" s="1"/>
  <c r="BB86" i="30" s="1"/>
  <c r="P86" i="30"/>
  <c r="AB86" i="30"/>
  <c r="AA86" i="30"/>
  <c r="R88" i="28"/>
  <c r="S88" i="28"/>
  <c r="AA88" i="28"/>
  <c r="Q88" i="28"/>
  <c r="BA88" i="28" s="1"/>
  <c r="P88" i="28"/>
  <c r="R63" i="36"/>
  <c r="AB63" i="36"/>
  <c r="P63" i="36"/>
  <c r="Y63" i="36"/>
  <c r="AA63" i="36"/>
  <c r="W63" i="36"/>
  <c r="AU63" i="36"/>
  <c r="U63" i="36"/>
  <c r="Q63" i="36"/>
  <c r="BA63" i="36" s="1"/>
  <c r="S63" i="36"/>
  <c r="V63" i="36"/>
  <c r="AY63" i="36" s="1"/>
  <c r="BB63" i="36" s="1"/>
  <c r="R85" i="30"/>
  <c r="S85" i="30"/>
  <c r="P85" i="30"/>
  <c r="Y85" i="30"/>
  <c r="AB85" i="30"/>
  <c r="Q85" i="30"/>
  <c r="BA85" i="30" s="1"/>
  <c r="BB85" i="30" s="1"/>
  <c r="Z85" i="30"/>
  <c r="AZ85" i="30" s="1"/>
  <c r="W85" i="30"/>
  <c r="V85" i="30"/>
  <c r="AY85" i="30" s="1"/>
  <c r="AA85" i="30"/>
  <c r="V34" i="36"/>
  <c r="AY34" i="36" s="1"/>
  <c r="Y34" i="36"/>
  <c r="W34" i="36"/>
  <c r="AU34" i="36"/>
  <c r="R34" i="36"/>
  <c r="S34" i="36"/>
  <c r="AA34" i="36"/>
  <c r="Q34" i="36"/>
  <c r="BA34" i="36" s="1"/>
  <c r="BB34" i="36" s="1"/>
  <c r="AE34" i="36" a="1"/>
  <c r="AE34" i="36" s="1"/>
  <c r="Z34" i="36"/>
  <c r="AZ34" i="36" s="1"/>
  <c r="P34" i="36"/>
  <c r="AB34" i="36"/>
  <c r="U34" i="36"/>
  <c r="Q124" i="36"/>
  <c r="BA124" i="36" s="1"/>
  <c r="Y124" i="36"/>
  <c r="S124" i="36"/>
  <c r="AS124" i="36"/>
  <c r="AF124" i="36" s="1"/>
  <c r="W124" i="36"/>
  <c r="AB124" i="36"/>
  <c r="V124" i="36"/>
  <c r="AY124" i="36" s="1"/>
  <c r="R124" i="36"/>
  <c r="Z124" i="36"/>
  <c r="AZ124" i="36" s="1"/>
  <c r="U124" i="36"/>
  <c r="P124" i="36"/>
  <c r="AA124" i="36"/>
  <c r="AB51" i="35"/>
  <c r="V51" i="35"/>
  <c r="AY51" i="35" s="1"/>
  <c r="Q51" i="35"/>
  <c r="BA51" i="35" s="1"/>
  <c r="AA51" i="35"/>
  <c r="P51" i="35"/>
  <c r="W51" i="35"/>
  <c r="Z51" i="35"/>
  <c r="AZ51" i="35" s="1"/>
  <c r="S51" i="35"/>
  <c r="Y51" i="35"/>
  <c r="R51" i="35"/>
  <c r="U51" i="35"/>
  <c r="AU51" i="35"/>
  <c r="AV121" i="35" s="1"/>
  <c r="P98" i="35"/>
  <c r="U98" i="35"/>
  <c r="W98" i="35"/>
  <c r="S98" i="35"/>
  <c r="S100" i="35"/>
  <c r="AS100" i="35"/>
  <c r="AF100" i="35" s="1"/>
  <c r="Q100" i="35"/>
  <c r="BA100" i="35" s="1"/>
  <c r="P100" i="35"/>
  <c r="Y100" i="35"/>
  <c r="U100" i="35"/>
  <c r="V100" i="35"/>
  <c r="AY100" i="35" s="1"/>
  <c r="AA100" i="35"/>
  <c r="AB100" i="35"/>
  <c r="W100" i="35"/>
  <c r="R100" i="35"/>
  <c r="Z100" i="35"/>
  <c r="AZ100" i="35" s="1"/>
  <c r="AS99" i="31"/>
  <c r="AF99" i="31" s="1"/>
  <c r="AA99" i="31"/>
  <c r="Q99" i="31"/>
  <c r="BA99" i="31" s="1"/>
  <c r="U99" i="31"/>
  <c r="S99" i="31"/>
  <c r="V99" i="31"/>
  <c r="AY99" i="31" s="1"/>
  <c r="AB99" i="31"/>
  <c r="P99" i="31"/>
  <c r="Z99" i="31"/>
  <c r="AZ99" i="31" s="1"/>
  <c r="W99" i="31"/>
  <c r="Y99" i="31"/>
  <c r="R99" i="31"/>
  <c r="AE92" i="31" a="1"/>
  <c r="AE92" i="31" s="1"/>
  <c r="V92" i="31"/>
  <c r="AY92" i="31" s="1"/>
  <c r="W92" i="31"/>
  <c r="U92" i="31"/>
  <c r="Z92" i="31"/>
  <c r="AZ92" i="31" s="1"/>
  <c r="S92" i="31"/>
  <c r="AB60" i="28"/>
  <c r="P60" i="28"/>
  <c r="R60" i="28"/>
  <c r="AA60" i="28"/>
  <c r="AU60" i="28"/>
  <c r="AV33" i="28" s="1"/>
  <c r="AE60" i="28" a="1"/>
  <c r="AE60" i="28" s="1"/>
  <c r="AD109" i="43"/>
  <c r="AC109" i="43" s="1"/>
  <c r="AD104" i="30"/>
  <c r="AC104" i="30" s="1"/>
  <c r="AD108" i="28"/>
  <c r="AC108" i="28" s="1"/>
  <c r="AS117" i="56"/>
  <c r="AF117" i="56" s="1"/>
  <c r="AD103" i="32"/>
  <c r="AC103" i="32" s="1"/>
  <c r="AD97" i="31"/>
  <c r="AC97" i="31" s="1"/>
  <c r="AD129" i="37"/>
  <c r="AC129" i="37" s="1"/>
  <c r="AD91" i="28"/>
  <c r="AC91" i="28" s="1"/>
  <c r="AI13" i="39" a="1"/>
  <c r="AI13" i="39" s="1"/>
  <c r="AJ13" i="39" s="1"/>
  <c r="AK13" i="39" s="1"/>
  <c r="P117" i="48"/>
  <c r="Y112" i="56"/>
  <c r="W112" i="56"/>
  <c r="V112" i="56"/>
  <c r="AY112" i="56" s="1"/>
  <c r="Z112" i="56"/>
  <c r="AZ112" i="56" s="1"/>
  <c r="Q112" i="56"/>
  <c r="BA112" i="56" s="1"/>
  <c r="AB112" i="56"/>
  <c r="AA112" i="56"/>
  <c r="R112" i="56"/>
  <c r="AS112" i="56"/>
  <c r="AF112" i="56" s="1"/>
  <c r="P112" i="56"/>
  <c r="U112" i="56"/>
  <c r="S112" i="56"/>
  <c r="P72" i="54"/>
  <c r="AE72" i="54" a="1"/>
  <c r="AE72" i="54" s="1"/>
  <c r="AD72" i="54" s="1"/>
  <c r="AC72" i="54" s="1"/>
  <c r="AA72" i="54"/>
  <c r="V72" i="54"/>
  <c r="AY72" i="54" s="1"/>
  <c r="U72" i="54"/>
  <c r="Z72" i="54"/>
  <c r="AZ72" i="54" s="1"/>
  <c r="R72" i="54"/>
  <c r="S72" i="54"/>
  <c r="Q72" i="54"/>
  <c r="BA72" i="54" s="1"/>
  <c r="BB72" i="54" s="1"/>
  <c r="Y72" i="54"/>
  <c r="W72" i="54"/>
  <c r="AB72" i="54"/>
  <c r="P113" i="49"/>
  <c r="Q113" i="49"/>
  <c r="BA113" i="49" s="1"/>
  <c r="BB113" i="49" s="1"/>
  <c r="AE113" i="49" a="1"/>
  <c r="AE113" i="49" s="1"/>
  <c r="Z113" i="49"/>
  <c r="AZ113" i="49" s="1"/>
  <c r="Y113" i="49"/>
  <c r="V113" i="49"/>
  <c r="AY113" i="49" s="1"/>
  <c r="W113" i="49"/>
  <c r="U113" i="49"/>
  <c r="S113" i="49"/>
  <c r="AB113" i="49"/>
  <c r="R113" i="49"/>
  <c r="AA113" i="49"/>
  <c r="V110" i="47"/>
  <c r="AY110" i="47" s="1"/>
  <c r="AB110" i="47"/>
  <c r="AA110" i="47"/>
  <c r="Z110" i="47"/>
  <c r="AZ110" i="47" s="1"/>
  <c r="S110" i="47"/>
  <c r="P110" i="47"/>
  <c r="Y110" i="47"/>
  <c r="U110" i="47"/>
  <c r="AE110" i="47" a="1"/>
  <c r="AE110" i="47" s="1"/>
  <c r="AD110" i="47" s="1"/>
  <c r="AC110" i="47" s="1"/>
  <c r="W110" i="47"/>
  <c r="Q110" i="47"/>
  <c r="BA110" i="47" s="1"/>
  <c r="BB110" i="47" s="1"/>
  <c r="R110" i="47"/>
  <c r="Q105" i="44"/>
  <c r="BA105" i="44" s="1"/>
  <c r="BB105" i="44" s="1"/>
  <c r="P105" i="44"/>
  <c r="S105" i="44"/>
  <c r="AE105" i="44" a="1"/>
  <c r="AE105" i="44" s="1"/>
  <c r="V105" i="44"/>
  <c r="AY105" i="44" s="1"/>
  <c r="Z105" i="44"/>
  <c r="AZ105" i="44" s="1"/>
  <c r="U105" i="44"/>
  <c r="Y105" i="44"/>
  <c r="AA105" i="44"/>
  <c r="AB105" i="44"/>
  <c r="W105" i="44"/>
  <c r="V76" i="43"/>
  <c r="AY76" i="43" s="1"/>
  <c r="AE76" i="43" a="1"/>
  <c r="AE76" i="43" s="1"/>
  <c r="AA76" i="43"/>
  <c r="Y129" i="43"/>
  <c r="AE129" i="43" a="1"/>
  <c r="AE129" i="43" s="1"/>
  <c r="AB129" i="43"/>
  <c r="AA129" i="43"/>
  <c r="Z129" i="43"/>
  <c r="AZ129" i="43" s="1"/>
  <c r="S123" i="42"/>
  <c r="AS123" i="42"/>
  <c r="AF123" i="42" s="1"/>
  <c r="P123" i="42"/>
  <c r="Q123" i="42"/>
  <c r="BA123" i="42" s="1"/>
  <c r="R123" i="42"/>
  <c r="Z68" i="40"/>
  <c r="AZ68" i="40" s="1"/>
  <c r="AE68" i="40" a="1"/>
  <c r="AE68" i="40" s="1"/>
  <c r="AD68" i="40" s="1"/>
  <c r="AC68" i="40" s="1"/>
  <c r="U68" i="40"/>
  <c r="W68" i="40"/>
  <c r="R68" i="40"/>
  <c r="P68" i="40"/>
  <c r="Y68" i="40"/>
  <c r="S68" i="40"/>
  <c r="AB68" i="40"/>
  <c r="AA68" i="40"/>
  <c r="Q68" i="40"/>
  <c r="BA68" i="40" s="1"/>
  <c r="BB68" i="40" s="1"/>
  <c r="V68" i="40"/>
  <c r="AY68" i="40" s="1"/>
  <c r="AA106" i="39"/>
  <c r="AE106" i="39" a="1"/>
  <c r="AE106" i="39" s="1"/>
  <c r="AD106" i="39" s="1"/>
  <c r="AC106" i="39" s="1"/>
  <c r="Q106" i="39"/>
  <c r="BA106" i="39" s="1"/>
  <c r="BB106" i="39" s="1"/>
  <c r="P34" i="58"/>
  <c r="U34" i="58"/>
  <c r="R34" i="58"/>
  <c r="W34" i="58"/>
  <c r="AB34" i="58"/>
  <c r="Q34" i="58"/>
  <c r="BA34" i="58" s="1"/>
  <c r="BB34" i="58" s="1"/>
  <c r="AE34" i="58" a="1"/>
  <c r="AE34" i="58" s="1"/>
  <c r="AU34" i="58"/>
  <c r="Z34" i="58"/>
  <c r="AZ34" i="58" s="1"/>
  <c r="AA34" i="58"/>
  <c r="Y34" i="58"/>
  <c r="S34" i="58"/>
  <c r="V34" i="58"/>
  <c r="AY34" i="58" s="1"/>
  <c r="S70" i="58"/>
  <c r="Q70" i="58"/>
  <c r="BA70" i="58" s="1"/>
  <c r="BB70" i="58" s="1"/>
  <c r="Z70" i="58"/>
  <c r="AZ70" i="58" s="1"/>
  <c r="P70" i="58"/>
  <c r="AB70" i="58"/>
  <c r="W70" i="58"/>
  <c r="V70" i="58"/>
  <c r="AY70" i="58" s="1"/>
  <c r="AE70" i="58" a="1"/>
  <c r="AE70" i="58" s="1"/>
  <c r="AD70" i="58" s="1"/>
  <c r="AC70" i="58" s="1"/>
  <c r="R70" i="58"/>
  <c r="Y70" i="58"/>
  <c r="U70" i="58"/>
  <c r="AA70" i="58"/>
  <c r="V59" i="57"/>
  <c r="AY59" i="57" s="1"/>
  <c r="U59" i="57"/>
  <c r="AA59" i="57"/>
  <c r="Z59" i="57"/>
  <c r="AZ59" i="57" s="1"/>
  <c r="AU59" i="57"/>
  <c r="AV40" i="57" s="1"/>
  <c r="P59" i="57"/>
  <c r="W59" i="57"/>
  <c r="Y59" i="57"/>
  <c r="S59" i="57"/>
  <c r="AE59" i="57" a="1"/>
  <c r="AE59" i="57" s="1"/>
  <c r="R59" i="57"/>
  <c r="Q115" i="56"/>
  <c r="BA115" i="56" s="1"/>
  <c r="BB115" i="56" s="1"/>
  <c r="R115" i="56"/>
  <c r="Z115" i="56"/>
  <c r="AZ115" i="56" s="1"/>
  <c r="P115" i="56"/>
  <c r="Y115" i="56"/>
  <c r="W115" i="56"/>
  <c r="AE115" i="56" a="1"/>
  <c r="AE115" i="56" s="1"/>
  <c r="AD115" i="56" s="1"/>
  <c r="AC115" i="56" s="1"/>
  <c r="U115" i="56"/>
  <c r="S115" i="56"/>
  <c r="AB115" i="56"/>
  <c r="AU19" i="56"/>
  <c r="AV113" i="56" s="1"/>
  <c r="AB19" i="56"/>
  <c r="U19" i="56"/>
  <c r="W19" i="56"/>
  <c r="AA19" i="56"/>
  <c r="P19" i="56"/>
  <c r="Z19" i="56"/>
  <c r="AZ19" i="56" s="1"/>
  <c r="R19" i="56"/>
  <c r="Y19" i="56"/>
  <c r="S19" i="56"/>
  <c r="Q19" i="56"/>
  <c r="BA19" i="56" s="1"/>
  <c r="BB19" i="56" s="1"/>
  <c r="AE19" i="56" a="1"/>
  <c r="AE19" i="56" s="1"/>
  <c r="V19" i="56"/>
  <c r="AY19" i="56" s="1"/>
  <c r="Y109" i="55"/>
  <c r="P109" i="55"/>
  <c r="Z109" i="55"/>
  <c r="AZ109" i="55" s="1"/>
  <c r="W109" i="55"/>
  <c r="AA109" i="55"/>
  <c r="AB109" i="55"/>
  <c r="Q109" i="55"/>
  <c r="BA109" i="55" s="1"/>
  <c r="BB109" i="55" s="1"/>
  <c r="V109" i="55"/>
  <c r="AY109" i="55" s="1"/>
  <c r="S109" i="55"/>
  <c r="U109" i="55"/>
  <c r="AE109" i="55" a="1"/>
  <c r="AE109" i="55" s="1"/>
  <c r="AD109" i="55" s="1"/>
  <c r="AC109" i="55" s="1"/>
  <c r="R109" i="55"/>
  <c r="P46" i="55"/>
  <c r="Y46" i="55"/>
  <c r="R46" i="55"/>
  <c r="Q46" i="55"/>
  <c r="BA46" i="55" s="1"/>
  <c r="BB46" i="55" s="1"/>
  <c r="AE46" i="55" a="1"/>
  <c r="AE46" i="55" s="1"/>
  <c r="W46" i="55"/>
  <c r="S46" i="55"/>
  <c r="AU46" i="55"/>
  <c r="AV14" i="55" s="1"/>
  <c r="V46" i="55"/>
  <c r="AY46" i="55" s="1"/>
  <c r="AA46" i="55"/>
  <c r="AB46" i="55"/>
  <c r="Z46" i="55"/>
  <c r="AZ46" i="55" s="1"/>
  <c r="P114" i="54"/>
  <c r="AA114" i="54"/>
  <c r="V114" i="54"/>
  <c r="AY114" i="54" s="1"/>
  <c r="R114" i="54"/>
  <c r="Q114" i="54"/>
  <c r="BA114" i="54" s="1"/>
  <c r="BB114" i="54" s="1"/>
  <c r="AB114" i="54"/>
  <c r="Z114" i="54"/>
  <c r="AZ114" i="54" s="1"/>
  <c r="Y114" i="54"/>
  <c r="W114" i="54"/>
  <c r="U114" i="54"/>
  <c r="AE114" i="54" a="1"/>
  <c r="AE114" i="54" s="1"/>
  <c r="S114" i="54"/>
  <c r="AA79" i="52"/>
  <c r="W79" i="52"/>
  <c r="S79" i="52"/>
  <c r="Y79" i="52"/>
  <c r="Z79" i="52"/>
  <c r="AZ79" i="52" s="1"/>
  <c r="P79" i="52"/>
  <c r="V79" i="52"/>
  <c r="AY79" i="52" s="1"/>
  <c r="AS79" i="52"/>
  <c r="AF79" i="52" s="1"/>
  <c r="U79" i="52"/>
  <c r="R79" i="52"/>
  <c r="AB79" i="52"/>
  <c r="Q79" i="52"/>
  <c r="BA79" i="52" s="1"/>
  <c r="Z123" i="51"/>
  <c r="AZ123" i="51" s="1"/>
  <c r="R123" i="51"/>
  <c r="P123" i="51"/>
  <c r="Y123" i="51"/>
  <c r="W123" i="51"/>
  <c r="AE123" i="51" a="1"/>
  <c r="AE123" i="51" s="1"/>
  <c r="S123" i="51"/>
  <c r="AB123" i="51"/>
  <c r="AA123" i="51"/>
  <c r="V123" i="51"/>
  <c r="AY123" i="51" s="1"/>
  <c r="Q123" i="51"/>
  <c r="BA123" i="51" s="1"/>
  <c r="BB123" i="51" s="1"/>
  <c r="U123" i="51"/>
  <c r="U46" i="50"/>
  <c r="AB46" i="50"/>
  <c r="AU46" i="50"/>
  <c r="AA46" i="50"/>
  <c r="Q46" i="50"/>
  <c r="BA46" i="50" s="1"/>
  <c r="Z46" i="50"/>
  <c r="AZ46" i="50" s="1"/>
  <c r="V46" i="50"/>
  <c r="AY46" i="50" s="1"/>
  <c r="P46" i="50"/>
  <c r="W46" i="50"/>
  <c r="S46" i="50"/>
  <c r="R112" i="48"/>
  <c r="Q112" i="48"/>
  <c r="BA112" i="48" s="1"/>
  <c r="Y112" i="48"/>
  <c r="AS112" i="48"/>
  <c r="AF112" i="48" s="1"/>
  <c r="S112" i="48"/>
  <c r="P112" i="48"/>
  <c r="U87" i="47"/>
  <c r="W87" i="47"/>
  <c r="V87" i="47"/>
  <c r="AY87" i="47" s="1"/>
  <c r="BB87" i="47" s="1"/>
  <c r="Y87" i="47"/>
  <c r="S87" i="47"/>
  <c r="AB87" i="47"/>
  <c r="P87" i="47"/>
  <c r="R87" i="47"/>
  <c r="AA87" i="47"/>
  <c r="AS87" i="47"/>
  <c r="AF87" i="47" s="1"/>
  <c r="Q87" i="47"/>
  <c r="BA87" i="47" s="1"/>
  <c r="V83" i="44"/>
  <c r="AY83" i="44" s="1"/>
  <c r="AA83" i="44"/>
  <c r="Y83" i="44"/>
  <c r="U83" i="44"/>
  <c r="AB83" i="44"/>
  <c r="AE83" i="44" a="1"/>
  <c r="AE83" i="44" s="1"/>
  <c r="Z83" i="44"/>
  <c r="AZ83" i="44" s="1"/>
  <c r="W83" i="44"/>
  <c r="U122" i="44"/>
  <c r="P122" i="44"/>
  <c r="V122" i="44"/>
  <c r="AY122" i="44" s="1"/>
  <c r="BB122" i="44" s="1"/>
  <c r="AA122" i="44"/>
  <c r="AB122" i="44"/>
  <c r="W122" i="44"/>
  <c r="AA106" i="43"/>
  <c r="AB106" i="43"/>
  <c r="Y106" i="43"/>
  <c r="W106" i="43"/>
  <c r="S106" i="43"/>
  <c r="U106" i="43"/>
  <c r="V106" i="43"/>
  <c r="AY106" i="43" s="1"/>
  <c r="AE106" i="43" a="1"/>
  <c r="AE106" i="43" s="1"/>
  <c r="AD106" i="43" s="1"/>
  <c r="AC106" i="43" s="1"/>
  <c r="R106" i="43"/>
  <c r="Q106" i="43"/>
  <c r="BA106" i="43" s="1"/>
  <c r="BB106" i="43" s="1"/>
  <c r="P106" i="43"/>
  <c r="Z106" i="43"/>
  <c r="AZ106" i="43" s="1"/>
  <c r="Q81" i="41"/>
  <c r="BA81" i="41" s="1"/>
  <c r="BB81" i="41" s="1"/>
  <c r="P81" i="41"/>
  <c r="Y81" i="41"/>
  <c r="U81" i="41"/>
  <c r="AA81" i="41"/>
  <c r="V81" i="41"/>
  <c r="AY81" i="41" s="1"/>
  <c r="S81" i="41"/>
  <c r="R81" i="41"/>
  <c r="W81" i="41"/>
  <c r="Y73" i="39"/>
  <c r="Z73" i="39"/>
  <c r="AZ73" i="39" s="1"/>
  <c r="AS73" i="39"/>
  <c r="AF73" i="39" s="1"/>
  <c r="W73" i="39"/>
  <c r="V73" i="39"/>
  <c r="AY73" i="39" s="1"/>
  <c r="S73" i="39"/>
  <c r="R73" i="39"/>
  <c r="AA73" i="39"/>
  <c r="U73" i="39"/>
  <c r="Q73" i="39"/>
  <c r="BA73" i="39" s="1"/>
  <c r="P73" i="39"/>
  <c r="AB73" i="39"/>
  <c r="Z105" i="38"/>
  <c r="AZ105" i="38" s="1"/>
  <c r="W105" i="38"/>
  <c r="U105" i="38"/>
  <c r="AA105" i="38"/>
  <c r="Y105" i="38"/>
  <c r="AB105" i="38"/>
  <c r="Q105" i="38"/>
  <c r="BA105" i="38" s="1"/>
  <c r="BB105" i="38" s="1"/>
  <c r="V105" i="38"/>
  <c r="AY105" i="38" s="1"/>
  <c r="AE105" i="38" a="1"/>
  <c r="AE105" i="38" s="1"/>
  <c r="AD105" i="38" s="1"/>
  <c r="AC105" i="38" s="1"/>
  <c r="R105" i="38"/>
  <c r="S105" i="38"/>
  <c r="P105" i="38"/>
  <c r="R110" i="59"/>
  <c r="P110" i="59"/>
  <c r="Y110" i="59"/>
  <c r="U110" i="59"/>
  <c r="AE110" i="59" a="1"/>
  <c r="AE110" i="59" s="1"/>
  <c r="Q110" i="59"/>
  <c r="BA110" i="59" s="1"/>
  <c r="BB110" i="59" s="1"/>
  <c r="AB110" i="59"/>
  <c r="Z110" i="59"/>
  <c r="AZ110" i="59" s="1"/>
  <c r="W110" i="59"/>
  <c r="S110" i="59"/>
  <c r="AA110" i="59"/>
  <c r="V110" i="59"/>
  <c r="AY110" i="59" s="1"/>
  <c r="Y103" i="48"/>
  <c r="AE103" i="48" a="1"/>
  <c r="AE103" i="48" s="1"/>
  <c r="U103" i="48"/>
  <c r="W103" i="48"/>
  <c r="S103" i="48"/>
  <c r="AA103" i="48"/>
  <c r="Q103" i="48"/>
  <c r="BA103" i="48" s="1"/>
  <c r="BB103" i="48" s="1"/>
  <c r="AB103" i="48"/>
  <c r="Z103" i="48"/>
  <c r="AZ103" i="48" s="1"/>
  <c r="V96" i="47"/>
  <c r="AY96" i="47" s="1"/>
  <c r="AB96" i="47"/>
  <c r="Z96" i="47"/>
  <c r="AZ96" i="47" s="1"/>
  <c r="R96" i="47"/>
  <c r="P96" i="47"/>
  <c r="S96" i="47"/>
  <c r="AA96" i="47"/>
  <c r="Y96" i="47"/>
  <c r="Q96" i="47"/>
  <c r="BA96" i="47" s="1"/>
  <c r="BB96" i="47" s="1"/>
  <c r="W96" i="47"/>
  <c r="AE96" i="47" a="1"/>
  <c r="AE96" i="47" s="1"/>
  <c r="AD96" i="47" s="1"/>
  <c r="AC96" i="47" s="1"/>
  <c r="U96" i="47"/>
  <c r="Q78" i="43"/>
  <c r="BA78" i="43" s="1"/>
  <c r="BB78" i="43" s="1"/>
  <c r="AE78" i="43" a="1"/>
  <c r="AE78" i="43" s="1"/>
  <c r="AD78" i="43" s="1"/>
  <c r="AC78" i="43" s="1"/>
  <c r="Z78" i="43"/>
  <c r="AZ78" i="43" s="1"/>
  <c r="P78" i="43"/>
  <c r="V78" i="43"/>
  <c r="AY78" i="43" s="1"/>
  <c r="Y78" i="43"/>
  <c r="U78" i="43"/>
  <c r="S78" i="43"/>
  <c r="R78" i="43"/>
  <c r="AB78" i="43"/>
  <c r="AA78" i="43"/>
  <c r="W78" i="43"/>
  <c r="Z82" i="41"/>
  <c r="AZ82" i="41" s="1"/>
  <c r="AB82" i="41"/>
  <c r="Y82" i="41"/>
  <c r="AS82" i="41"/>
  <c r="AF82" i="41" s="1"/>
  <c r="Q82" i="41"/>
  <c r="BA82" i="41" s="1"/>
  <c r="W82" i="41"/>
  <c r="R82" i="41"/>
  <c r="V82" i="41"/>
  <c r="AY82" i="41" s="1"/>
  <c r="U82" i="41"/>
  <c r="AA82" i="41"/>
  <c r="S82" i="41"/>
  <c r="P82" i="41"/>
  <c r="U114" i="38"/>
  <c r="Z114" i="38"/>
  <c r="AZ114" i="38" s="1"/>
  <c r="Y114" i="38"/>
  <c r="AB114" i="38"/>
  <c r="AA114" i="38"/>
  <c r="AE114" i="38" a="1"/>
  <c r="AE114" i="38" s="1"/>
  <c r="AD114" i="38" s="1"/>
  <c r="AC114" i="38" s="1"/>
  <c r="P114" i="38"/>
  <c r="R114" i="38"/>
  <c r="W114" i="38"/>
  <c r="S114" i="38"/>
  <c r="V114" i="38"/>
  <c r="AY114" i="38" s="1"/>
  <c r="AA108" i="43"/>
  <c r="AE108" i="43" a="1"/>
  <c r="AE108" i="43" s="1"/>
  <c r="AD108" i="43" s="1"/>
  <c r="AC108" i="43" s="1"/>
  <c r="Z108" i="43"/>
  <c r="AZ108" i="43" s="1"/>
  <c r="Y108" i="43"/>
  <c r="U108" i="43"/>
  <c r="R108" i="43"/>
  <c r="V108" i="43"/>
  <c r="AY108" i="43" s="1"/>
  <c r="Y112" i="42"/>
  <c r="V112" i="42"/>
  <c r="AY112" i="42" s="1"/>
  <c r="BB112" i="42" s="1"/>
  <c r="U112" i="42"/>
  <c r="AS112" i="42"/>
  <c r="AF112" i="42" s="1"/>
  <c r="S112" i="42"/>
  <c r="P112" i="42"/>
  <c r="AB112" i="42"/>
  <c r="R112" i="42"/>
  <c r="AA112" i="42"/>
  <c r="W112" i="42"/>
  <c r="R112" i="55"/>
  <c r="S112" i="55"/>
  <c r="Q112" i="55"/>
  <c r="BA112" i="55" s="1"/>
  <c r="BB112" i="55" s="1"/>
  <c r="Y112" i="55"/>
  <c r="W112" i="55"/>
  <c r="AA112" i="55"/>
  <c r="Z112" i="55"/>
  <c r="AZ112" i="55" s="1"/>
  <c r="P112" i="55"/>
  <c r="V112" i="55"/>
  <c r="AY112" i="55" s="1"/>
  <c r="U112" i="55"/>
  <c r="AB112" i="55"/>
  <c r="AE112" i="55" a="1"/>
  <c r="AE112" i="55" s="1"/>
  <c r="AB57" i="50"/>
  <c r="U57" i="50"/>
  <c r="AU57" i="50"/>
  <c r="AA57" i="50"/>
  <c r="S57" i="50"/>
  <c r="AE57" i="50" a="1"/>
  <c r="AE57" i="50" s="1"/>
  <c r="Q57" i="50"/>
  <c r="BA57" i="50" s="1"/>
  <c r="BB57" i="50" s="1"/>
  <c r="R57" i="50"/>
  <c r="Z57" i="50"/>
  <c r="AZ57" i="50" s="1"/>
  <c r="P57" i="50"/>
  <c r="V57" i="50"/>
  <c r="AY57" i="50" s="1"/>
  <c r="Y57" i="50"/>
  <c r="W57" i="50"/>
  <c r="S90" i="47"/>
  <c r="Q90" i="47"/>
  <c r="BA90" i="47" s="1"/>
  <c r="BB90" i="47" s="1"/>
  <c r="Y90" i="47"/>
  <c r="AB90" i="47"/>
  <c r="AA90" i="47"/>
  <c r="Z90" i="47"/>
  <c r="AZ90" i="47" s="1"/>
  <c r="U90" i="47"/>
  <c r="W90" i="47"/>
  <c r="AE90" i="47" a="1"/>
  <c r="AE90" i="47" s="1"/>
  <c r="AD90" i="47" s="1"/>
  <c r="AC90" i="47" s="1"/>
  <c r="S87" i="43"/>
  <c r="AS87" i="43"/>
  <c r="AF87" i="43" s="1"/>
  <c r="W87" i="43"/>
  <c r="Z87" i="43"/>
  <c r="AZ87" i="43" s="1"/>
  <c r="P87" i="43"/>
  <c r="AA87" i="43"/>
  <c r="Q87" i="43"/>
  <c r="BA87" i="43" s="1"/>
  <c r="Y87" i="43"/>
  <c r="V87" i="43"/>
  <c r="AY87" i="43" s="1"/>
  <c r="U87" i="43"/>
  <c r="R68" i="42"/>
  <c r="U68" i="42"/>
  <c r="Q68" i="42"/>
  <c r="BA68" i="42" s="1"/>
  <c r="BB68" i="42" s="1"/>
  <c r="AB68" i="42"/>
  <c r="W68" i="42"/>
  <c r="AE68" i="42" a="1"/>
  <c r="AE68" i="42" s="1"/>
  <c r="AD68" i="42" s="1"/>
  <c r="AC68" i="42" s="1"/>
  <c r="P106" i="56"/>
  <c r="V106" i="56"/>
  <c r="AY106" i="56" s="1"/>
  <c r="U106" i="56"/>
  <c r="S106" i="56"/>
  <c r="Z106" i="56"/>
  <c r="AZ106" i="56" s="1"/>
  <c r="AA106" i="56"/>
  <c r="Y106" i="56"/>
  <c r="Q106" i="56"/>
  <c r="BA106" i="56" s="1"/>
  <c r="W106" i="56"/>
  <c r="AS106" i="56"/>
  <c r="AF106" i="56" s="1"/>
  <c r="AB106" i="56"/>
  <c r="R106" i="56"/>
  <c r="V32" i="54"/>
  <c r="AY32" i="54" s="1"/>
  <c r="Z32" i="54"/>
  <c r="AZ32" i="54" s="1"/>
  <c r="U32" i="54"/>
  <c r="P32" i="54"/>
  <c r="AU32" i="54"/>
  <c r="AV80" i="54" s="1"/>
  <c r="S32" i="54"/>
  <c r="AB32" i="54"/>
  <c r="R32" i="54"/>
  <c r="AA32" i="54"/>
  <c r="W32" i="54"/>
  <c r="Q32" i="54"/>
  <c r="BA32" i="54" s="1"/>
  <c r="Y122" i="49"/>
  <c r="S122" i="49"/>
  <c r="V122" i="49"/>
  <c r="AY122" i="49" s="1"/>
  <c r="AB122" i="49"/>
  <c r="R122" i="49"/>
  <c r="AA122" i="49"/>
  <c r="Q122" i="49"/>
  <c r="BA122" i="49" s="1"/>
  <c r="BB122" i="49" s="1"/>
  <c r="Z122" i="49"/>
  <c r="AZ122" i="49" s="1"/>
  <c r="W122" i="49"/>
  <c r="P122" i="49"/>
  <c r="AE122" i="49" a="1"/>
  <c r="AE122" i="49" s="1"/>
  <c r="U122" i="49"/>
  <c r="Q39" i="47"/>
  <c r="BA39" i="47" s="1"/>
  <c r="Y39" i="47"/>
  <c r="W39" i="47"/>
  <c r="P39" i="47"/>
  <c r="AU39" i="47"/>
  <c r="R123" i="47"/>
  <c r="U123" i="47"/>
  <c r="AA123" i="47"/>
  <c r="W123" i="47"/>
  <c r="Q123" i="47"/>
  <c r="BA123" i="47" s="1"/>
  <c r="BB123" i="47" s="1"/>
  <c r="Z123" i="47"/>
  <c r="AZ123" i="47" s="1"/>
  <c r="P123" i="47"/>
  <c r="Y123" i="47"/>
  <c r="S123" i="47"/>
  <c r="AE123" i="47" a="1"/>
  <c r="AE123" i="47" s="1"/>
  <c r="AD123" i="47" s="1"/>
  <c r="AC123" i="47" s="1"/>
  <c r="AB123" i="47"/>
  <c r="V123" i="47"/>
  <c r="AY123" i="47" s="1"/>
  <c r="S69" i="41"/>
  <c r="Q69" i="41"/>
  <c r="BA69" i="41" s="1"/>
  <c r="P69" i="41"/>
  <c r="AS69" i="41"/>
  <c r="AF69" i="41" s="1"/>
  <c r="W69" i="41"/>
  <c r="AB69" i="41"/>
  <c r="V69" i="41"/>
  <c r="AY69" i="41" s="1"/>
  <c r="U69" i="41"/>
  <c r="AA69" i="41"/>
  <c r="Z69" i="41"/>
  <c r="AZ69" i="41" s="1"/>
  <c r="Y69" i="41"/>
  <c r="R69" i="41"/>
  <c r="AS97" i="58"/>
  <c r="AF97" i="58" s="1"/>
  <c r="Q97" i="58"/>
  <c r="BA97" i="58" s="1"/>
  <c r="AA97" i="58"/>
  <c r="AB97" i="58"/>
  <c r="Y97" i="58"/>
  <c r="R97" i="58"/>
  <c r="W97" i="58"/>
  <c r="Z97" i="58"/>
  <c r="AZ97" i="58" s="1"/>
  <c r="P97" i="58"/>
  <c r="U97" i="58"/>
  <c r="V97" i="58"/>
  <c r="AY97" i="58" s="1"/>
  <c r="S97" i="58"/>
  <c r="Y25" i="57"/>
  <c r="AB25" i="57"/>
  <c r="Q25" i="57"/>
  <c r="BA25" i="57" s="1"/>
  <c r="R25" i="57"/>
  <c r="U25" i="57"/>
  <c r="Z25" i="57"/>
  <c r="AZ25" i="57" s="1"/>
  <c r="W25" i="57"/>
  <c r="S25" i="57"/>
  <c r="V25" i="57"/>
  <c r="AY25" i="57" s="1"/>
  <c r="AU25" i="57"/>
  <c r="AV114" i="57" s="1"/>
  <c r="P25" i="57"/>
  <c r="AA25" i="57"/>
  <c r="AA10" i="56"/>
  <c r="V10" i="56"/>
  <c r="AY10" i="56" s="1"/>
  <c r="Q10" i="56"/>
  <c r="BA10" i="56" s="1"/>
  <c r="S10" i="56"/>
  <c r="U10" i="56"/>
  <c r="Z10" i="56"/>
  <c r="AZ10" i="56" s="1"/>
  <c r="P10" i="56"/>
  <c r="AB10" i="56"/>
  <c r="R10" i="56"/>
  <c r="Y10" i="56"/>
  <c r="W10" i="56"/>
  <c r="AU10" i="56"/>
  <c r="AV12" i="56" s="1"/>
  <c r="AB95" i="55"/>
  <c r="V95" i="55"/>
  <c r="AY95" i="55" s="1"/>
  <c r="W95" i="55"/>
  <c r="U95" i="55"/>
  <c r="Y95" i="55"/>
  <c r="R95" i="55"/>
  <c r="Q95" i="55"/>
  <c r="BA95" i="55" s="1"/>
  <c r="BB95" i="55" s="1"/>
  <c r="Z95" i="55"/>
  <c r="AZ95" i="55" s="1"/>
  <c r="AA95" i="55"/>
  <c r="P95" i="55"/>
  <c r="S95" i="55"/>
  <c r="AE95" i="55" a="1"/>
  <c r="AE95" i="55" s="1"/>
  <c r="AD95" i="55" s="1"/>
  <c r="AC95" i="55" s="1"/>
  <c r="AA100" i="54"/>
  <c r="Y100" i="54"/>
  <c r="Q100" i="54"/>
  <c r="BA100" i="54" s="1"/>
  <c r="BB100" i="54" s="1"/>
  <c r="S100" i="54"/>
  <c r="Z100" i="54"/>
  <c r="AZ100" i="54" s="1"/>
  <c r="AB100" i="54"/>
  <c r="R100" i="54"/>
  <c r="P100" i="54"/>
  <c r="W100" i="54"/>
  <c r="V100" i="54"/>
  <c r="AY100" i="54" s="1"/>
  <c r="AE100" i="54" a="1"/>
  <c r="AE100" i="54" s="1"/>
  <c r="AD100" i="54" s="1"/>
  <c r="AC100" i="54" s="1"/>
  <c r="U100" i="54"/>
  <c r="W117" i="53"/>
  <c r="U117" i="53"/>
  <c r="AA117" i="53"/>
  <c r="P117" i="53"/>
  <c r="Q117" i="53"/>
  <c r="BA117" i="53" s="1"/>
  <c r="Z117" i="53"/>
  <c r="AZ117" i="53" s="1"/>
  <c r="Y117" i="53"/>
  <c r="R117" i="53"/>
  <c r="V117" i="53"/>
  <c r="AY117" i="53" s="1"/>
  <c r="S117" i="53"/>
  <c r="AS117" i="53"/>
  <c r="AF117" i="53" s="1"/>
  <c r="AB117" i="53"/>
  <c r="W119" i="52"/>
  <c r="AE119" i="52" a="1"/>
  <c r="AE119" i="52" s="1"/>
  <c r="AD119" i="52" s="1"/>
  <c r="AC119" i="52" s="1"/>
  <c r="R119" i="52"/>
  <c r="Z119" i="52"/>
  <c r="AZ119" i="52" s="1"/>
  <c r="P119" i="52"/>
  <c r="Q119" i="52"/>
  <c r="BA119" i="52" s="1"/>
  <c r="BB119" i="52" s="1"/>
  <c r="AA119" i="52"/>
  <c r="Y119" i="52"/>
  <c r="U119" i="52"/>
  <c r="S119" i="52"/>
  <c r="V119" i="52"/>
  <c r="AY119" i="52" s="1"/>
  <c r="AB119" i="52"/>
  <c r="R69" i="51"/>
  <c r="Q69" i="51"/>
  <c r="BA69" i="51" s="1"/>
  <c r="Z69" i="51"/>
  <c r="AZ69" i="51" s="1"/>
  <c r="AS69" i="51"/>
  <c r="AF69" i="51" s="1"/>
  <c r="P69" i="51"/>
  <c r="W69" i="51"/>
  <c r="V69" i="51"/>
  <c r="AY69" i="51" s="1"/>
  <c r="U69" i="51"/>
  <c r="S69" i="51"/>
  <c r="AB69" i="51"/>
  <c r="W112" i="50"/>
  <c r="S112" i="50"/>
  <c r="V112" i="50"/>
  <c r="AY112" i="50" s="1"/>
  <c r="P112" i="50"/>
  <c r="U112" i="50"/>
  <c r="AA112" i="50"/>
  <c r="AB112" i="50"/>
  <c r="R112" i="50"/>
  <c r="Q112" i="50"/>
  <c r="BA112" i="50" s="1"/>
  <c r="Z112" i="50"/>
  <c r="AZ112" i="50" s="1"/>
  <c r="Y112" i="50"/>
  <c r="AS112" i="50"/>
  <c r="AF112" i="50" s="1"/>
  <c r="Y44" i="50"/>
  <c r="P44" i="50"/>
  <c r="W44" i="50"/>
  <c r="U44" i="50"/>
  <c r="V44" i="50"/>
  <c r="AY44" i="50" s="1"/>
  <c r="AB44" i="50"/>
  <c r="S44" i="50"/>
  <c r="R44" i="50"/>
  <c r="AA44" i="50"/>
  <c r="Q44" i="50"/>
  <c r="BA44" i="50" s="1"/>
  <c r="AU44" i="50"/>
  <c r="AV47" i="50" s="1"/>
  <c r="Z44" i="50"/>
  <c r="AZ44" i="50" s="1"/>
  <c r="Y108" i="47"/>
  <c r="U108" i="47"/>
  <c r="V108" i="47"/>
  <c r="AY108" i="47" s="1"/>
  <c r="Q108" i="47"/>
  <c r="BA108" i="47" s="1"/>
  <c r="BB108" i="47" s="1"/>
  <c r="AE108" i="47" a="1"/>
  <c r="AE108" i="47" s="1"/>
  <c r="AD108" i="47" s="1"/>
  <c r="AC108" i="47" s="1"/>
  <c r="S108" i="47"/>
  <c r="AB108" i="47"/>
  <c r="P108" i="47"/>
  <c r="R108" i="47"/>
  <c r="AA108" i="47"/>
  <c r="W108" i="47"/>
  <c r="Z108" i="47"/>
  <c r="AZ108" i="47" s="1"/>
  <c r="AU57" i="44"/>
  <c r="U57" i="44"/>
  <c r="Y57" i="44"/>
  <c r="AB57" i="44"/>
  <c r="W57" i="44"/>
  <c r="AA57" i="44"/>
  <c r="Z57" i="44"/>
  <c r="AZ57" i="44" s="1"/>
  <c r="AE57" i="44" a="1"/>
  <c r="AE57" i="44" s="1"/>
  <c r="P57" i="44"/>
  <c r="Q57" i="44"/>
  <c r="BA57" i="44" s="1"/>
  <c r="BB57" i="44" s="1"/>
  <c r="V57" i="44"/>
  <c r="AY57" i="44" s="1"/>
  <c r="R57" i="44"/>
  <c r="Z95" i="33"/>
  <c r="AZ95" i="33" s="1"/>
  <c r="Y95" i="33"/>
  <c r="P95" i="33"/>
  <c r="W95" i="33"/>
  <c r="U95" i="33"/>
  <c r="AE95" i="33" a="1"/>
  <c r="AE95" i="33" s="1"/>
  <c r="AB95" i="33"/>
  <c r="AA95" i="33"/>
  <c r="R95" i="33"/>
  <c r="S95" i="33"/>
  <c r="Q95" i="33"/>
  <c r="BA95" i="33" s="1"/>
  <c r="BB95" i="33" s="1"/>
  <c r="V95" i="33"/>
  <c r="AY95" i="33" s="1"/>
  <c r="U88" i="32"/>
  <c r="V88" i="32"/>
  <c r="AY88" i="32" s="1"/>
  <c r="R88" i="32"/>
  <c r="AB88" i="32"/>
  <c r="AA88" i="32"/>
  <c r="W88" i="32"/>
  <c r="Y88" i="32"/>
  <c r="S88" i="32"/>
  <c r="Q88" i="32"/>
  <c r="BA88" i="32" s="1"/>
  <c r="BB88" i="32" s="1"/>
  <c r="AE88" i="32" a="1"/>
  <c r="AE88" i="32" s="1"/>
  <c r="Z88" i="32"/>
  <c r="AZ88" i="32" s="1"/>
  <c r="P88" i="32"/>
  <c r="AB126" i="30"/>
  <c r="Y126" i="30"/>
  <c r="S126" i="30"/>
  <c r="U126" i="30"/>
  <c r="R126" i="30"/>
  <c r="AA126" i="30"/>
  <c r="Z126" i="30"/>
  <c r="AZ126" i="30" s="1"/>
  <c r="Q126" i="30"/>
  <c r="BA126" i="30" s="1"/>
  <c r="W126" i="30"/>
  <c r="V126" i="30"/>
  <c r="AY126" i="30" s="1"/>
  <c r="AS126" i="30"/>
  <c r="AF126" i="30" s="1"/>
  <c r="P126" i="30"/>
  <c r="R53" i="28"/>
  <c r="S53" i="28"/>
  <c r="AA92" i="37"/>
  <c r="Q92" i="37"/>
  <c r="BA92" i="37" s="1"/>
  <c r="BB92" i="37" s="1"/>
  <c r="P92" i="37"/>
  <c r="AB92" i="37"/>
  <c r="Z92" i="37"/>
  <c r="AZ92" i="37" s="1"/>
  <c r="R92" i="37"/>
  <c r="W92" i="37"/>
  <c r="Y92" i="37"/>
  <c r="AE92" i="37" a="1"/>
  <c r="AE92" i="37" s="1"/>
  <c r="AD92" i="37" s="1"/>
  <c r="AC92" i="37" s="1"/>
  <c r="S92" i="37"/>
  <c r="V92" i="37"/>
  <c r="AY92" i="37" s="1"/>
  <c r="U92" i="37"/>
  <c r="AE62" i="33" a="1"/>
  <c r="AE62" i="33" s="1"/>
  <c r="Y62" i="33"/>
  <c r="R62" i="33"/>
  <c r="V62" i="33"/>
  <c r="AY62" i="33" s="1"/>
  <c r="Q62" i="33"/>
  <c r="BA62" i="33" s="1"/>
  <c r="BB62" i="33" s="1"/>
  <c r="S62" i="33"/>
  <c r="AB62" i="33"/>
  <c r="P62" i="33"/>
  <c r="AU62" i="33"/>
  <c r="W62" i="33"/>
  <c r="AA62" i="33"/>
  <c r="U62" i="33"/>
  <c r="Z62" i="33"/>
  <c r="AZ62" i="33" s="1"/>
  <c r="R125" i="32"/>
  <c r="Y125" i="32"/>
  <c r="AA125" i="32"/>
  <c r="Q125" i="32"/>
  <c r="BA125" i="32" s="1"/>
  <c r="Z125" i="32"/>
  <c r="AZ125" i="32" s="1"/>
  <c r="P125" i="32"/>
  <c r="W125" i="32"/>
  <c r="S125" i="32"/>
  <c r="AB125" i="32"/>
  <c r="V125" i="32"/>
  <c r="AY125" i="32" s="1"/>
  <c r="Q126" i="31"/>
  <c r="BA126" i="31" s="1"/>
  <c r="BB126" i="31" s="1"/>
  <c r="Y126" i="31"/>
  <c r="P126" i="31"/>
  <c r="Z126" i="31"/>
  <c r="AZ126" i="31" s="1"/>
  <c r="U126" i="31"/>
  <c r="AE126" i="31" a="1"/>
  <c r="AE126" i="31" s="1"/>
  <c r="AD126" i="31" s="1"/>
  <c r="AC126" i="31" s="1"/>
  <c r="V126" i="31"/>
  <c r="AY126" i="31" s="1"/>
  <c r="AB126" i="31"/>
  <c r="R126" i="31"/>
  <c r="AA126" i="31"/>
  <c r="V83" i="12"/>
  <c r="AY83" i="12" s="1"/>
  <c r="S83" i="12"/>
  <c r="Y83" i="12"/>
  <c r="AE127" i="31" a="1"/>
  <c r="AE127" i="31" s="1"/>
  <c r="AD127" i="31" s="1"/>
  <c r="AC127" i="31" s="1"/>
  <c r="W127" i="31"/>
  <c r="Y127" i="31"/>
  <c r="Z127" i="31"/>
  <c r="AZ127" i="31" s="1"/>
  <c r="P127" i="31"/>
  <c r="U127" i="31"/>
  <c r="AB127" i="31"/>
  <c r="R127" i="31"/>
  <c r="S127" i="31"/>
  <c r="V127" i="31"/>
  <c r="AY127" i="31" s="1"/>
  <c r="AA127" i="31"/>
  <c r="Q127" i="31"/>
  <c r="BA127" i="31" s="1"/>
  <c r="BB127" i="31" s="1"/>
  <c r="Z109" i="28"/>
  <c r="AZ109" i="28" s="1"/>
  <c r="AE109" i="28" a="1"/>
  <c r="AE109" i="28" s="1"/>
  <c r="V109" i="28"/>
  <c r="AY109" i="28" s="1"/>
  <c r="U109" i="28"/>
  <c r="P109" i="28"/>
  <c r="R109" i="28"/>
  <c r="Q109" i="28"/>
  <c r="BA109" i="28" s="1"/>
  <c r="BB109" i="28" s="1"/>
  <c r="AB109" i="28"/>
  <c r="Y109" i="28"/>
  <c r="S109" i="28"/>
  <c r="AA109" i="28"/>
  <c r="W102" i="12"/>
  <c r="AE102" i="12" a="1"/>
  <c r="AE102" i="12" s="1"/>
  <c r="AD102" i="12" s="1"/>
  <c r="AC102" i="12" s="1"/>
  <c r="Q102" i="12"/>
  <c r="BA102" i="12" s="1"/>
  <c r="BB102" i="12" s="1"/>
  <c r="AA102" i="12"/>
  <c r="R102" i="12"/>
  <c r="P102" i="12"/>
  <c r="U100" i="36"/>
  <c r="Z100" i="36"/>
  <c r="AZ100" i="36" s="1"/>
  <c r="P100" i="36"/>
  <c r="Y100" i="36"/>
  <c r="Q100" i="36"/>
  <c r="BA100" i="36" s="1"/>
  <c r="BB100" i="36" s="1"/>
  <c r="AE100" i="36" a="1"/>
  <c r="AE100" i="36" s="1"/>
  <c r="AD100" i="36" s="1"/>
  <c r="AC100" i="36" s="1"/>
  <c r="V100" i="36"/>
  <c r="AY100" i="36" s="1"/>
  <c r="W100" i="36"/>
  <c r="AA100" i="36"/>
  <c r="AB100" i="36"/>
  <c r="R100" i="36"/>
  <c r="S100" i="36"/>
  <c r="AS117" i="35"/>
  <c r="AF117" i="35" s="1"/>
  <c r="AB117" i="35"/>
  <c r="AA117" i="35"/>
  <c r="R117" i="35"/>
  <c r="Q117" i="35"/>
  <c r="BA117" i="35" s="1"/>
  <c r="Z117" i="35"/>
  <c r="AZ117" i="35" s="1"/>
  <c r="Y117" i="35"/>
  <c r="P117" i="35"/>
  <c r="W117" i="35"/>
  <c r="V117" i="35"/>
  <c r="AY117" i="35" s="1"/>
  <c r="S117" i="35"/>
  <c r="U117" i="35"/>
  <c r="AA99" i="32"/>
  <c r="Q99" i="32"/>
  <c r="BA99" i="32" s="1"/>
  <c r="BB99" i="32" s="1"/>
  <c r="U99" i="32"/>
  <c r="AB99" i="32"/>
  <c r="S99" i="32"/>
  <c r="W99" i="32"/>
  <c r="Z99" i="32"/>
  <c r="AZ99" i="32" s="1"/>
  <c r="Y99" i="32"/>
  <c r="V99" i="32"/>
  <c r="AY99" i="32" s="1"/>
  <c r="AE99" i="32" a="1"/>
  <c r="AE99" i="32" s="1"/>
  <c r="AD99" i="32" s="1"/>
  <c r="AC99" i="32" s="1"/>
  <c r="R99" i="32"/>
  <c r="P99" i="32"/>
  <c r="U17" i="30"/>
  <c r="P17" i="30"/>
  <c r="Q63" i="30"/>
  <c r="BA63" i="30" s="1"/>
  <c r="P63" i="30"/>
  <c r="AB105" i="30"/>
  <c r="U105" i="30"/>
  <c r="AE105" i="30" a="1"/>
  <c r="AE105" i="30" s="1"/>
  <c r="AD105" i="30" s="1"/>
  <c r="AC105" i="30" s="1"/>
  <c r="S105" i="30"/>
  <c r="V105" i="30"/>
  <c r="AY105" i="30" s="1"/>
  <c r="R105" i="30"/>
  <c r="Q105" i="30"/>
  <c r="BA105" i="30" s="1"/>
  <c r="BB105" i="30" s="1"/>
  <c r="Z105" i="30"/>
  <c r="AZ105" i="30" s="1"/>
  <c r="AA105" i="30"/>
  <c r="P105" i="30"/>
  <c r="W105" i="30"/>
  <c r="Y105" i="30"/>
  <c r="Q80" i="28"/>
  <c r="BA80" i="28" s="1"/>
  <c r="BB80" i="28" s="1"/>
  <c r="P80" i="28"/>
  <c r="AS104" i="35"/>
  <c r="AF104" i="35" s="1"/>
  <c r="Q104" i="35"/>
  <c r="BA104" i="35" s="1"/>
  <c r="S104" i="35"/>
  <c r="P104" i="35"/>
  <c r="R104" i="35"/>
  <c r="W77" i="33"/>
  <c r="Z77" i="33"/>
  <c r="AZ77" i="33" s="1"/>
  <c r="U77" i="33"/>
  <c r="AE77" i="33" a="1"/>
  <c r="AE77" i="33" s="1"/>
  <c r="AD77" i="33" s="1"/>
  <c r="AC77" i="33" s="1"/>
  <c r="AB77" i="33"/>
  <c r="AA77" i="33"/>
  <c r="S77" i="33"/>
  <c r="Y77" i="33"/>
  <c r="P84" i="32"/>
  <c r="V84" i="32"/>
  <c r="AY84" i="32" s="1"/>
  <c r="W84" i="32"/>
  <c r="U84" i="32"/>
  <c r="Y84" i="32"/>
  <c r="S84" i="32"/>
  <c r="AB84" i="32"/>
  <c r="R84" i="32"/>
  <c r="Q84" i="32"/>
  <c r="BA84" i="32" s="1"/>
  <c r="BB84" i="32" s="1"/>
  <c r="AE84" i="32" a="1"/>
  <c r="AE84" i="32" s="1"/>
  <c r="AD84" i="32" s="1"/>
  <c r="AC84" i="32" s="1"/>
  <c r="AA84" i="32"/>
  <c r="Z84" i="32"/>
  <c r="AZ84" i="32" s="1"/>
  <c r="W99" i="30"/>
  <c r="V99" i="30"/>
  <c r="AY99" i="30" s="1"/>
  <c r="Y99" i="30"/>
  <c r="AB99" i="30"/>
  <c r="P99" i="30"/>
  <c r="Q99" i="30"/>
  <c r="BA99" i="30" s="1"/>
  <c r="BB99" i="30" s="1"/>
  <c r="Z99" i="30"/>
  <c r="AZ99" i="30" s="1"/>
  <c r="S99" i="30"/>
  <c r="R99" i="30"/>
  <c r="AE99" i="30" a="1"/>
  <c r="AE99" i="30" s="1"/>
  <c r="AD99" i="30" s="1"/>
  <c r="AC99" i="30" s="1"/>
  <c r="AA99" i="30"/>
  <c r="U99" i="30"/>
  <c r="P126" i="36"/>
  <c r="AA126" i="36"/>
  <c r="AS126" i="36"/>
  <c r="AF126" i="36" s="1"/>
  <c r="Y126" i="36"/>
  <c r="W126" i="36"/>
  <c r="V126" i="36"/>
  <c r="AY126" i="36" s="1"/>
  <c r="U126" i="36"/>
  <c r="S126" i="36"/>
  <c r="R126" i="36"/>
  <c r="Q126" i="36"/>
  <c r="BA126" i="36" s="1"/>
  <c r="AB126" i="36"/>
  <c r="Z126" i="36"/>
  <c r="AZ126" i="36" s="1"/>
  <c r="S70" i="33"/>
  <c r="Q70" i="33"/>
  <c r="BA70" i="33" s="1"/>
  <c r="U70" i="33"/>
  <c r="R70" i="33"/>
  <c r="AS70" i="33"/>
  <c r="AF70" i="33" s="1"/>
  <c r="P70" i="33"/>
  <c r="P66" i="31"/>
  <c r="AA66" i="31"/>
  <c r="R66" i="31"/>
  <c r="AS66" i="31"/>
  <c r="AF66" i="31" s="1"/>
  <c r="AB66" i="31"/>
  <c r="Q66" i="31"/>
  <c r="BA66" i="31" s="1"/>
  <c r="Y66" i="31"/>
  <c r="Z66" i="31"/>
  <c r="AZ66" i="31" s="1"/>
  <c r="V66" i="31"/>
  <c r="AY66" i="31" s="1"/>
  <c r="U66" i="31"/>
  <c r="S66" i="31"/>
  <c r="W66" i="31"/>
  <c r="AB112" i="28"/>
  <c r="U112" i="28"/>
  <c r="AE112" i="28" a="1"/>
  <c r="AE112" i="28" s="1"/>
  <c r="AA112" i="28"/>
  <c r="Z112" i="28"/>
  <c r="AZ112" i="28" s="1"/>
  <c r="W112" i="28"/>
  <c r="Y112" i="28"/>
  <c r="Q112" i="28"/>
  <c r="BA112" i="28" s="1"/>
  <c r="BB112" i="28" s="1"/>
  <c r="Y86" i="33"/>
  <c r="S115" i="33"/>
  <c r="U115" i="33"/>
  <c r="R115" i="33"/>
  <c r="Q115" i="33"/>
  <c r="BA115" i="33" s="1"/>
  <c r="V115" i="33"/>
  <c r="AY115" i="33" s="1"/>
  <c r="Z115" i="33"/>
  <c r="AZ115" i="33" s="1"/>
  <c r="P115" i="33"/>
  <c r="Y115" i="33"/>
  <c r="P27" i="37"/>
  <c r="Z27" i="37"/>
  <c r="AZ27" i="37" s="1"/>
  <c r="Y27" i="37"/>
  <c r="AB27" i="37"/>
  <c r="V27" i="37"/>
  <c r="AY27" i="37" s="1"/>
  <c r="AU27" i="37"/>
  <c r="AV103" i="37" s="1"/>
  <c r="S27" i="37"/>
  <c r="AA27" i="37"/>
  <c r="R27" i="37"/>
  <c r="U27" i="37"/>
  <c r="Q27" i="37"/>
  <c r="BA27" i="37" s="1"/>
  <c r="BB27" i="37" s="1"/>
  <c r="W27" i="37"/>
  <c r="AE27" i="37" a="1"/>
  <c r="AE27" i="37" s="1"/>
  <c r="S11" i="36"/>
  <c r="W11" i="36"/>
  <c r="V11" i="36"/>
  <c r="AY11" i="36" s="1"/>
  <c r="AA11" i="36"/>
  <c r="U11" i="36"/>
  <c r="Q11" i="36"/>
  <c r="BA11" i="36" s="1"/>
  <c r="AB11" i="36"/>
  <c r="Z11" i="36"/>
  <c r="AZ11" i="36" s="1"/>
  <c r="R11" i="36"/>
  <c r="P11" i="36"/>
  <c r="Y11" i="36"/>
  <c r="AU11" i="36"/>
  <c r="AV4" i="36" s="1"/>
  <c r="Y125" i="36"/>
  <c r="U125" i="36"/>
  <c r="S125" i="36"/>
  <c r="W125" i="36"/>
  <c r="P125" i="36"/>
  <c r="Q125" i="36"/>
  <c r="BA125" i="36" s="1"/>
  <c r="Z125" i="36"/>
  <c r="AZ125" i="36" s="1"/>
  <c r="V125" i="36"/>
  <c r="AY125" i="36" s="1"/>
  <c r="R125" i="36"/>
  <c r="AA125" i="36"/>
  <c r="AS125" i="36"/>
  <c r="AF125" i="36" s="1"/>
  <c r="AB125" i="36"/>
  <c r="AU33" i="34"/>
  <c r="AV90" i="34" s="1"/>
  <c r="Q33" i="34"/>
  <c r="BA33" i="34" s="1"/>
  <c r="S33" i="34"/>
  <c r="AA33" i="34"/>
  <c r="AB33" i="34"/>
  <c r="R33" i="34"/>
  <c r="Z33" i="34"/>
  <c r="AZ33" i="34" s="1"/>
  <c r="Y33" i="34"/>
  <c r="V33" i="34"/>
  <c r="AY33" i="34" s="1"/>
  <c r="W33" i="34"/>
  <c r="P33" i="34"/>
  <c r="U33" i="34"/>
  <c r="Z116" i="33"/>
  <c r="AZ116" i="33" s="1"/>
  <c r="Y116" i="33"/>
  <c r="S116" i="33"/>
  <c r="AS116" i="33"/>
  <c r="AF116" i="33" s="1"/>
  <c r="AB116" i="33"/>
  <c r="R116" i="33"/>
  <c r="V116" i="33"/>
  <c r="AY116" i="33" s="1"/>
  <c r="AA116" i="33"/>
  <c r="P116" i="33"/>
  <c r="U116" i="33"/>
  <c r="W116" i="33"/>
  <c r="Q116" i="33"/>
  <c r="BA116" i="33" s="1"/>
  <c r="W106" i="28"/>
  <c r="AE106" i="28" a="1"/>
  <c r="AE106" i="28" s="1"/>
  <c r="AD106" i="28" s="1"/>
  <c r="AC106" i="28" s="1"/>
  <c r="U106" i="28"/>
  <c r="Z106" i="28"/>
  <c r="AZ106" i="28" s="1"/>
  <c r="Y106" i="28"/>
  <c r="W88" i="12"/>
  <c r="Z88" i="12"/>
  <c r="AZ88" i="12" s="1"/>
  <c r="Y88" i="12"/>
  <c r="Y8" i="12"/>
  <c r="AE8" i="12" a="1"/>
  <c r="AE8" i="12" s="1"/>
  <c r="AD71" i="44"/>
  <c r="AC71" i="44" s="1"/>
  <c r="AD82" i="38"/>
  <c r="AC82" i="38" s="1"/>
  <c r="AD83" i="50"/>
  <c r="AC83" i="50" s="1"/>
  <c r="AD122" i="45"/>
  <c r="AC122" i="45" s="1"/>
  <c r="AD81" i="43"/>
  <c r="AC81" i="43" s="1"/>
  <c r="AD89" i="32"/>
  <c r="AC89" i="32" s="1"/>
  <c r="AD88" i="30"/>
  <c r="AC88" i="30" s="1"/>
  <c r="AD109" i="28"/>
  <c r="AC109" i="28" s="1"/>
  <c r="AD66" i="44"/>
  <c r="AC66" i="44" s="1"/>
  <c r="AD121" i="42"/>
  <c r="AC121" i="42" s="1"/>
  <c r="AE30" i="46" a="1"/>
  <c r="AE30" i="46" s="1"/>
  <c r="AD30" i="46" s="1"/>
  <c r="AS126" i="50"/>
  <c r="AF126" i="50" s="1"/>
  <c r="S126" i="50"/>
  <c r="U126" i="50"/>
  <c r="R126" i="50"/>
  <c r="V126" i="50"/>
  <c r="AY126" i="50" s="1"/>
  <c r="Z126" i="50"/>
  <c r="AZ126" i="50" s="1"/>
  <c r="Q126" i="50"/>
  <c r="BA126" i="50" s="1"/>
  <c r="P126" i="50"/>
  <c r="AB126" i="50"/>
  <c r="Y126" i="50"/>
  <c r="AA126" i="50"/>
  <c r="W126" i="50"/>
  <c r="Z57" i="49"/>
  <c r="AZ57" i="49" s="1"/>
  <c r="S57" i="49"/>
  <c r="P57" i="49"/>
  <c r="AU57" i="49"/>
  <c r="U57" i="49"/>
  <c r="AA57" i="49"/>
  <c r="Q57" i="49"/>
  <c r="BA57" i="49" s="1"/>
  <c r="R57" i="49"/>
  <c r="W57" i="49"/>
  <c r="AB57" i="49"/>
  <c r="Y57" i="49"/>
  <c r="V57" i="49"/>
  <c r="AY57" i="49" s="1"/>
  <c r="S121" i="58"/>
  <c r="W121" i="58"/>
  <c r="AB121" i="58"/>
  <c r="R121" i="58"/>
  <c r="AA121" i="58"/>
  <c r="AE121" i="58" a="1"/>
  <c r="AE121" i="58" s="1"/>
  <c r="Q121" i="58"/>
  <c r="BA121" i="58" s="1"/>
  <c r="BB121" i="58" s="1"/>
  <c r="Z121" i="58"/>
  <c r="AZ121" i="58" s="1"/>
  <c r="V121" i="58"/>
  <c r="AY121" i="58" s="1"/>
  <c r="P121" i="58"/>
  <c r="U121" i="58"/>
  <c r="Y121" i="58"/>
  <c r="Y56" i="57"/>
  <c r="V56" i="57"/>
  <c r="AY56" i="57" s="1"/>
  <c r="R56" i="57"/>
  <c r="Q56" i="57"/>
  <c r="BA56" i="57" s="1"/>
  <c r="AB56" i="57"/>
  <c r="W56" i="57"/>
  <c r="Z56" i="57"/>
  <c r="AZ56" i="57" s="1"/>
  <c r="AU56" i="57"/>
  <c r="AV71" i="57" s="1"/>
  <c r="U56" i="57"/>
  <c r="P56" i="57"/>
  <c r="S92" i="56"/>
  <c r="AS92" i="56"/>
  <c r="AF92" i="56" s="1"/>
  <c r="AB92" i="56"/>
  <c r="AA92" i="56"/>
  <c r="W92" i="56"/>
  <c r="Z92" i="56"/>
  <c r="AZ92" i="56" s="1"/>
  <c r="V92" i="56"/>
  <c r="AY92" i="56" s="1"/>
  <c r="P92" i="56"/>
  <c r="R92" i="56"/>
  <c r="Y92" i="56"/>
  <c r="Q92" i="56"/>
  <c r="BA92" i="56" s="1"/>
  <c r="U92" i="56"/>
  <c r="S99" i="55"/>
  <c r="R99" i="55"/>
  <c r="Q99" i="55"/>
  <c r="BA99" i="55" s="1"/>
  <c r="W99" i="55"/>
  <c r="AB99" i="55"/>
  <c r="V99" i="55"/>
  <c r="AY99" i="55" s="1"/>
  <c r="AS99" i="55"/>
  <c r="AF99" i="55" s="1"/>
  <c r="Y99" i="55"/>
  <c r="P99" i="55"/>
  <c r="Z99" i="55"/>
  <c r="AZ99" i="55" s="1"/>
  <c r="U99" i="55"/>
  <c r="AA99" i="55"/>
  <c r="AB32" i="55"/>
  <c r="R32" i="55"/>
  <c r="AA32" i="55"/>
  <c r="AE32" i="55" a="1"/>
  <c r="AE32" i="55" s="1"/>
  <c r="Q32" i="55"/>
  <c r="BA32" i="55" s="1"/>
  <c r="BB32" i="55" s="1"/>
  <c r="Z32" i="55"/>
  <c r="AZ32" i="55" s="1"/>
  <c r="U32" i="55"/>
  <c r="P32" i="55"/>
  <c r="AU32" i="55"/>
  <c r="Y32" i="55"/>
  <c r="V32" i="55"/>
  <c r="AY32" i="55" s="1"/>
  <c r="S32" i="55"/>
  <c r="W32" i="55"/>
  <c r="AB110" i="54"/>
  <c r="AA110" i="54"/>
  <c r="W110" i="54"/>
  <c r="AS110" i="54"/>
  <c r="AF110" i="54" s="1"/>
  <c r="Z110" i="54"/>
  <c r="AZ110" i="54" s="1"/>
  <c r="S110" i="54"/>
  <c r="P110" i="54"/>
  <c r="Y110" i="54"/>
  <c r="Q110" i="54"/>
  <c r="BA110" i="54" s="1"/>
  <c r="V110" i="54"/>
  <c r="AY110" i="54" s="1"/>
  <c r="AB52" i="53"/>
  <c r="Y52" i="53"/>
  <c r="V52" i="53"/>
  <c r="AY52" i="53" s="1"/>
  <c r="Q52" i="53"/>
  <c r="BA52" i="53" s="1"/>
  <c r="S52" i="53"/>
  <c r="R52" i="53"/>
  <c r="AA52" i="53"/>
  <c r="Z52" i="53"/>
  <c r="AZ52" i="53" s="1"/>
  <c r="P52" i="53"/>
  <c r="U52" i="53"/>
  <c r="AU52" i="53"/>
  <c r="W52" i="53"/>
  <c r="U100" i="51"/>
  <c r="AB100" i="51"/>
  <c r="P100" i="51"/>
  <c r="Q100" i="51"/>
  <c r="BA100" i="51" s="1"/>
  <c r="Z100" i="51"/>
  <c r="AZ100" i="51" s="1"/>
  <c r="AA100" i="51"/>
  <c r="W100" i="51"/>
  <c r="Y100" i="51"/>
  <c r="R100" i="51"/>
  <c r="S100" i="51"/>
  <c r="AS100" i="51"/>
  <c r="AF100" i="51" s="1"/>
  <c r="V100" i="51"/>
  <c r="AY100" i="51" s="1"/>
  <c r="W33" i="50"/>
  <c r="Q33" i="50"/>
  <c r="BA33" i="50" s="1"/>
  <c r="Z33" i="50"/>
  <c r="AZ33" i="50" s="1"/>
  <c r="U33" i="50"/>
  <c r="P33" i="50"/>
  <c r="S33" i="50"/>
  <c r="Y33" i="50"/>
  <c r="AU33" i="50"/>
  <c r="V33" i="50"/>
  <c r="AY33" i="50" s="1"/>
  <c r="AB33" i="50"/>
  <c r="R33" i="50"/>
  <c r="AA33" i="50"/>
  <c r="Y36" i="50"/>
  <c r="AE36" i="50" a="1"/>
  <c r="AE36" i="50" s="1"/>
  <c r="R36" i="50"/>
  <c r="S36" i="50"/>
  <c r="Q36" i="50"/>
  <c r="BA36" i="50" s="1"/>
  <c r="BB36" i="50" s="1"/>
  <c r="Z36" i="50"/>
  <c r="AZ36" i="50" s="1"/>
  <c r="AB36" i="50"/>
  <c r="P36" i="50"/>
  <c r="AA36" i="50"/>
  <c r="V36" i="50"/>
  <c r="AY36" i="50" s="1"/>
  <c r="W36" i="50"/>
  <c r="AU36" i="50"/>
  <c r="AV106" i="50" s="1"/>
  <c r="U36" i="50"/>
  <c r="Z21" i="48"/>
  <c r="AZ21" i="48" s="1"/>
  <c r="AU21" i="48"/>
  <c r="AB21" i="48"/>
  <c r="U21" i="48"/>
  <c r="U26" i="39"/>
  <c r="Y26" i="39"/>
  <c r="R26" i="39"/>
  <c r="AU26" i="39"/>
  <c r="AV127" i="39" s="1"/>
  <c r="D127" i="39" s="1"/>
  <c r="W26" i="39"/>
  <c r="AE26" i="39" a="1"/>
  <c r="AE26" i="39" s="1"/>
  <c r="S26" i="39"/>
  <c r="V26" i="39"/>
  <c r="AY26" i="39" s="1"/>
  <c r="AB26" i="39"/>
  <c r="Z26" i="39"/>
  <c r="AZ26" i="39" s="1"/>
  <c r="AA26" i="39"/>
  <c r="Q26" i="39"/>
  <c r="BA26" i="39" s="1"/>
  <c r="BB26" i="39" s="1"/>
  <c r="Y109" i="47"/>
  <c r="Z109" i="47"/>
  <c r="AZ109" i="47" s="1"/>
  <c r="AA109" i="47"/>
  <c r="P109" i="47"/>
  <c r="Q109" i="47"/>
  <c r="BA109" i="47" s="1"/>
  <c r="BB109" i="47" s="1"/>
  <c r="AE109" i="47" a="1"/>
  <c r="AE109" i="47" s="1"/>
  <c r="W109" i="47"/>
  <c r="V109" i="47"/>
  <c r="AY109" i="47" s="1"/>
  <c r="AB109" i="47"/>
  <c r="U109" i="47"/>
  <c r="R109" i="47"/>
  <c r="P66" i="59"/>
  <c r="AA66" i="59"/>
  <c r="W66" i="59"/>
  <c r="Z66" i="59"/>
  <c r="AZ66" i="59" s="1"/>
  <c r="S66" i="59"/>
  <c r="V66" i="59"/>
  <c r="AY66" i="59" s="1"/>
  <c r="AS66" i="59"/>
  <c r="AF66" i="59" s="1"/>
  <c r="U66" i="59"/>
  <c r="R66" i="59"/>
  <c r="Q66" i="59"/>
  <c r="BA66" i="59" s="1"/>
  <c r="AB66" i="59"/>
  <c r="Y66" i="59"/>
  <c r="Y45" i="47"/>
  <c r="AB45" i="47"/>
  <c r="Q45" i="47"/>
  <c r="BA45" i="47" s="1"/>
  <c r="BB45" i="47" s="1"/>
  <c r="W45" i="47"/>
  <c r="U45" i="47"/>
  <c r="S45" i="47"/>
  <c r="P45" i="47"/>
  <c r="R45" i="47"/>
  <c r="Z45" i="47"/>
  <c r="AZ45" i="47" s="1"/>
  <c r="AA45" i="47"/>
  <c r="AE45" i="47" a="1"/>
  <c r="AE45" i="47" s="1"/>
  <c r="V45" i="47"/>
  <c r="AY45" i="47" s="1"/>
  <c r="AU45" i="47"/>
  <c r="AV33" i="47" s="1"/>
  <c r="Y97" i="47"/>
  <c r="AE97" i="47" a="1"/>
  <c r="AE97" i="47" s="1"/>
  <c r="AD97" i="47" s="1"/>
  <c r="AC97" i="47" s="1"/>
  <c r="U97" i="47"/>
  <c r="Q97" i="47"/>
  <c r="BA97" i="47" s="1"/>
  <c r="BB97" i="47" s="1"/>
  <c r="P124" i="44"/>
  <c r="S124" i="44"/>
  <c r="R124" i="44"/>
  <c r="Y124" i="44"/>
  <c r="AA124" i="44"/>
  <c r="U124" i="44"/>
  <c r="Q124" i="44"/>
  <c r="BA124" i="44" s="1"/>
  <c r="W124" i="44"/>
  <c r="Z124" i="44"/>
  <c r="AZ124" i="44" s="1"/>
  <c r="BB124" i="44" s="1"/>
  <c r="AS124" i="44"/>
  <c r="AF124" i="44" s="1"/>
  <c r="AB124" i="44"/>
  <c r="V124" i="44"/>
  <c r="AY124" i="44" s="1"/>
  <c r="Y74" i="39"/>
  <c r="AE74" i="39" a="1"/>
  <c r="AE74" i="39" s="1"/>
  <c r="Y80" i="50"/>
  <c r="W80" i="50"/>
  <c r="Z80" i="50"/>
  <c r="AZ80" i="50" s="1"/>
  <c r="P80" i="50"/>
  <c r="V80" i="50"/>
  <c r="AY80" i="50" s="1"/>
  <c r="AA80" i="50"/>
  <c r="AS80" i="50"/>
  <c r="AF80" i="50" s="1"/>
  <c r="S80" i="50"/>
  <c r="U80" i="50"/>
  <c r="R80" i="50"/>
  <c r="Q80" i="50"/>
  <c r="BA80" i="50" s="1"/>
  <c r="AB80" i="50"/>
  <c r="Q92" i="45"/>
  <c r="BA92" i="45" s="1"/>
  <c r="BB92" i="45" s="1"/>
  <c r="V92" i="45"/>
  <c r="AY92" i="45" s="1"/>
  <c r="Y92" i="45"/>
  <c r="Z92" i="45"/>
  <c r="AZ92" i="45" s="1"/>
  <c r="AB92" i="45"/>
  <c r="W92" i="45"/>
  <c r="U92" i="45"/>
  <c r="P92" i="45"/>
  <c r="R92" i="45"/>
  <c r="S92" i="45"/>
  <c r="AA92" i="45"/>
  <c r="AE92" i="45" a="1"/>
  <c r="AE92" i="45" s="1"/>
  <c r="AD92" i="45" s="1"/>
  <c r="AC92" i="45" s="1"/>
  <c r="AE86" i="44" a="1"/>
  <c r="AE86" i="44" s="1"/>
  <c r="Y86" i="44"/>
  <c r="W86" i="44"/>
  <c r="V86" i="44"/>
  <c r="AY86" i="44" s="1"/>
  <c r="AB86" i="44"/>
  <c r="S86" i="44"/>
  <c r="Z86" i="44"/>
  <c r="AZ86" i="44" s="1"/>
  <c r="AA86" i="44"/>
  <c r="R86" i="44"/>
  <c r="Q86" i="44"/>
  <c r="BA86" i="44" s="1"/>
  <c r="BB86" i="44" s="1"/>
  <c r="U86" i="44"/>
  <c r="P86" i="44"/>
  <c r="Y101" i="43"/>
  <c r="AS101" i="43"/>
  <c r="AF101" i="43" s="1"/>
  <c r="S101" i="43"/>
  <c r="R101" i="43"/>
  <c r="AA101" i="43"/>
  <c r="AB101" i="43"/>
  <c r="Q101" i="43"/>
  <c r="BA101" i="43" s="1"/>
  <c r="Z101" i="43"/>
  <c r="AZ101" i="43" s="1"/>
  <c r="BB101" i="43" s="1"/>
  <c r="S127" i="56"/>
  <c r="R127" i="56"/>
  <c r="Q127" i="56"/>
  <c r="BA127" i="56" s="1"/>
  <c r="P127" i="56"/>
  <c r="AS127" i="56"/>
  <c r="AF127" i="56" s="1"/>
  <c r="Y127" i="56"/>
  <c r="AB127" i="56"/>
  <c r="W127" i="56"/>
  <c r="AA127" i="56"/>
  <c r="V127" i="56"/>
  <c r="AY127" i="56" s="1"/>
  <c r="Z127" i="56"/>
  <c r="AZ127" i="56" s="1"/>
  <c r="U127" i="56"/>
  <c r="W118" i="52"/>
  <c r="V118" i="52"/>
  <c r="AY118" i="52" s="1"/>
  <c r="U118" i="52"/>
  <c r="S118" i="52"/>
  <c r="Y118" i="52"/>
  <c r="AA118" i="52"/>
  <c r="Z118" i="52"/>
  <c r="AZ118" i="52" s="1"/>
  <c r="Q118" i="52"/>
  <c r="BA118" i="52" s="1"/>
  <c r="BB118" i="52" s="1"/>
  <c r="P118" i="52"/>
  <c r="R118" i="52"/>
  <c r="AE118" i="52" a="1"/>
  <c r="AE118" i="52" s="1"/>
  <c r="AD118" i="52" s="1"/>
  <c r="AC118" i="52" s="1"/>
  <c r="AB118" i="52"/>
  <c r="AB19" i="51"/>
  <c r="R19" i="51"/>
  <c r="S19" i="51"/>
  <c r="AA19" i="51"/>
  <c r="P19" i="51"/>
  <c r="Q19" i="51"/>
  <c r="BA19" i="51" s="1"/>
  <c r="Y19" i="51"/>
  <c r="V19" i="51"/>
  <c r="AY19" i="51" s="1"/>
  <c r="BB19" i="51" s="1"/>
  <c r="AU19" i="51"/>
  <c r="W19" i="51"/>
  <c r="U19" i="51"/>
  <c r="AS101" i="49"/>
  <c r="AF101" i="49" s="1"/>
  <c r="R101" i="49"/>
  <c r="W101" i="49"/>
  <c r="S101" i="49"/>
  <c r="AA101" i="49"/>
  <c r="U101" i="49"/>
  <c r="Q101" i="49"/>
  <c r="BA101" i="49" s="1"/>
  <c r="AB101" i="49"/>
  <c r="Z101" i="49"/>
  <c r="AZ101" i="49" s="1"/>
  <c r="V101" i="49"/>
  <c r="AY101" i="49" s="1"/>
  <c r="P101" i="49"/>
  <c r="Y101" i="49"/>
  <c r="AS79" i="44"/>
  <c r="AF79" i="44" s="1"/>
  <c r="Q79" i="44"/>
  <c r="BA79" i="44" s="1"/>
  <c r="Z79" i="44"/>
  <c r="AZ79" i="44" s="1"/>
  <c r="AA79" i="44"/>
  <c r="P79" i="44"/>
  <c r="V79" i="44"/>
  <c r="AY79" i="44" s="1"/>
  <c r="BB79" i="44" s="1"/>
  <c r="Y79" i="44"/>
  <c r="R79" i="44"/>
  <c r="W79" i="44"/>
  <c r="U79" i="44"/>
  <c r="AB79" i="44"/>
  <c r="S79" i="44"/>
  <c r="Q22" i="43"/>
  <c r="BA22" i="43" s="1"/>
  <c r="AU22" i="43"/>
  <c r="AB22" i="43"/>
  <c r="U22" i="43"/>
  <c r="R22" i="43"/>
  <c r="Z22" i="43"/>
  <c r="AZ22" i="43" s="1"/>
  <c r="W22" i="43"/>
  <c r="V22" i="43"/>
  <c r="AY22" i="43" s="1"/>
  <c r="S22" i="43"/>
  <c r="P22" i="43"/>
  <c r="AA22" i="43"/>
  <c r="Y22" i="43"/>
  <c r="Z73" i="40"/>
  <c r="AZ73" i="40" s="1"/>
  <c r="P73" i="40"/>
  <c r="AA73" i="40"/>
  <c r="Q73" i="40"/>
  <c r="BA73" i="40" s="1"/>
  <c r="BB73" i="40" s="1"/>
  <c r="AE73" i="40" a="1"/>
  <c r="AE73" i="40" s="1"/>
  <c r="AD73" i="40" s="1"/>
  <c r="AC73" i="40" s="1"/>
  <c r="W73" i="40"/>
  <c r="Y73" i="40"/>
  <c r="U73" i="40"/>
  <c r="V73" i="40"/>
  <c r="AY73" i="40" s="1"/>
  <c r="AB73" i="40"/>
  <c r="S73" i="40"/>
  <c r="R73" i="40"/>
  <c r="R74" i="57"/>
  <c r="Y74" i="57"/>
  <c r="Q74" i="57"/>
  <c r="BA74" i="57" s="1"/>
  <c r="BB74" i="57" s="1"/>
  <c r="AB74" i="57"/>
  <c r="AA74" i="57"/>
  <c r="V74" i="57"/>
  <c r="AY74" i="57" s="1"/>
  <c r="U74" i="57"/>
  <c r="AE74" i="57" a="1"/>
  <c r="AE74" i="57" s="1"/>
  <c r="S74" i="57"/>
  <c r="Z74" i="57"/>
  <c r="AZ74" i="57" s="1"/>
  <c r="W74" i="57"/>
  <c r="P74" i="57"/>
  <c r="V114" i="56"/>
  <c r="AY114" i="56" s="1"/>
  <c r="AB114" i="56"/>
  <c r="Y114" i="56"/>
  <c r="S114" i="56"/>
  <c r="R114" i="56"/>
  <c r="AA114" i="56"/>
  <c r="Q114" i="56"/>
  <c r="BA114" i="56" s="1"/>
  <c r="BB114" i="56" s="1"/>
  <c r="Z114" i="56"/>
  <c r="AZ114" i="56" s="1"/>
  <c r="P114" i="56"/>
  <c r="AE114" i="56" a="1"/>
  <c r="AE114" i="56" s="1"/>
  <c r="AD114" i="56" s="1"/>
  <c r="AC114" i="56" s="1"/>
  <c r="W114" i="56"/>
  <c r="U114" i="56"/>
  <c r="S16" i="56"/>
  <c r="U16" i="56"/>
  <c r="P16" i="56"/>
  <c r="R16" i="56"/>
  <c r="AU16" i="56"/>
  <c r="AV124" i="56" s="1"/>
  <c r="Q16" i="56"/>
  <c r="BA16" i="56" s="1"/>
  <c r="W16" i="56"/>
  <c r="Z16" i="56"/>
  <c r="AZ16" i="56" s="1"/>
  <c r="V16" i="56"/>
  <c r="AY16" i="56" s="1"/>
  <c r="BB16" i="56" s="1"/>
  <c r="Y16" i="56"/>
  <c r="AB16" i="56"/>
  <c r="AA16" i="56"/>
  <c r="U112" i="53"/>
  <c r="S112" i="53"/>
  <c r="AB112" i="53"/>
  <c r="AE112" i="53" a="1"/>
  <c r="AE112" i="53" s="1"/>
  <c r="R112" i="53"/>
  <c r="W112" i="53"/>
  <c r="Z112" i="53"/>
  <c r="AZ112" i="53" s="1"/>
  <c r="Q112" i="53"/>
  <c r="BA112" i="53" s="1"/>
  <c r="BB112" i="53" s="1"/>
  <c r="P112" i="53"/>
  <c r="AA112" i="53"/>
  <c r="Y112" i="53"/>
  <c r="V112" i="53"/>
  <c r="AY112" i="53" s="1"/>
  <c r="U111" i="52"/>
  <c r="Y111" i="52"/>
  <c r="R111" i="52"/>
  <c r="W111" i="52"/>
  <c r="AS111" i="52"/>
  <c r="AF111" i="52" s="1"/>
  <c r="Q111" i="52"/>
  <c r="BA111" i="52" s="1"/>
  <c r="S111" i="52"/>
  <c r="Z111" i="52"/>
  <c r="AZ111" i="52" s="1"/>
  <c r="P111" i="52"/>
  <c r="AB111" i="52"/>
  <c r="V111" i="52"/>
  <c r="AY111" i="52" s="1"/>
  <c r="AA111" i="52"/>
  <c r="AA108" i="50"/>
  <c r="Q108" i="50"/>
  <c r="BA108" i="50" s="1"/>
  <c r="AS108" i="50"/>
  <c r="AF108" i="50" s="1"/>
  <c r="V108" i="50"/>
  <c r="AY108" i="50" s="1"/>
  <c r="W108" i="50"/>
  <c r="S108" i="50"/>
  <c r="AB108" i="50"/>
  <c r="R108" i="50"/>
  <c r="Y108" i="50"/>
  <c r="P108" i="50"/>
  <c r="U108" i="50"/>
  <c r="Z108" i="50"/>
  <c r="AZ108" i="50" s="1"/>
  <c r="BB108" i="50" s="1"/>
  <c r="U46" i="49"/>
  <c r="AE46" i="49" a="1"/>
  <c r="AE46" i="49" s="1"/>
  <c r="S46" i="49"/>
  <c r="Z46" i="49"/>
  <c r="AZ46" i="49" s="1"/>
  <c r="P46" i="49"/>
  <c r="V46" i="49"/>
  <c r="AY46" i="49" s="1"/>
  <c r="Q46" i="49"/>
  <c r="BA46" i="49" s="1"/>
  <c r="BB46" i="49" s="1"/>
  <c r="AU46" i="49"/>
  <c r="R46" i="49"/>
  <c r="Y46" i="49"/>
  <c r="AA46" i="49"/>
  <c r="AB46" i="49"/>
  <c r="W46" i="49"/>
  <c r="W6" i="47"/>
  <c r="Z6" i="47"/>
  <c r="AZ6" i="47" s="1"/>
  <c r="BB6" i="47" s="1"/>
  <c r="P6" i="47"/>
  <c r="Y99" i="46"/>
  <c r="U99" i="46"/>
  <c r="AA99" i="46"/>
  <c r="Q99" i="46"/>
  <c r="BA99" i="46" s="1"/>
  <c r="BB99" i="46" s="1"/>
  <c r="S99" i="46"/>
  <c r="AB99" i="46"/>
  <c r="Z99" i="46"/>
  <c r="AZ99" i="46" s="1"/>
  <c r="W99" i="46"/>
  <c r="Z17" i="45"/>
  <c r="AZ17" i="45" s="1"/>
  <c r="V17" i="45"/>
  <c r="AY17" i="45" s="1"/>
  <c r="AB17" i="45"/>
  <c r="Y17" i="45"/>
  <c r="W17" i="45"/>
  <c r="Q17" i="45"/>
  <c r="BA17" i="45" s="1"/>
  <c r="BB17" i="45" s="1"/>
  <c r="S17" i="45"/>
  <c r="P17" i="45"/>
  <c r="R17" i="45"/>
  <c r="AE17" i="45" a="1"/>
  <c r="AE17" i="45" s="1"/>
  <c r="AA17" i="45"/>
  <c r="AU17" i="45"/>
  <c r="U17" i="45"/>
  <c r="Y99" i="42"/>
  <c r="AE99" i="42" a="1"/>
  <c r="AE99" i="42" s="1"/>
  <c r="AD99" i="42" s="1"/>
  <c r="AC99" i="42" s="1"/>
  <c r="Q99" i="42"/>
  <c r="BA99" i="42" s="1"/>
  <c r="BB99" i="42" s="1"/>
  <c r="AA99" i="42"/>
  <c r="U99" i="42"/>
  <c r="W81" i="40"/>
  <c r="AS81" i="40"/>
  <c r="AF81" i="40" s="1"/>
  <c r="AB102" i="45"/>
  <c r="Q102" i="45"/>
  <c r="BA102" i="45" s="1"/>
  <c r="AS102" i="45"/>
  <c r="AF102" i="45" s="1"/>
  <c r="R102" i="45"/>
  <c r="Y102" i="45"/>
  <c r="P102" i="45"/>
  <c r="V102" i="45"/>
  <c r="AY102" i="45" s="1"/>
  <c r="AA102" i="45"/>
  <c r="Z102" i="45"/>
  <c r="AZ102" i="45" s="1"/>
  <c r="W102" i="45"/>
  <c r="U102" i="45"/>
  <c r="S102" i="45"/>
  <c r="P58" i="44"/>
  <c r="AB58" i="44"/>
  <c r="Z96" i="44"/>
  <c r="AZ96" i="44" s="1"/>
  <c r="BB96" i="44" s="1"/>
  <c r="U96" i="44"/>
  <c r="Y96" i="44"/>
  <c r="Z67" i="43"/>
  <c r="AZ67" i="43" s="1"/>
  <c r="AS67" i="43"/>
  <c r="AF67" i="43" s="1"/>
  <c r="S67" i="43"/>
  <c r="Q67" i="43"/>
  <c r="BA67" i="43" s="1"/>
  <c r="AA67" i="43"/>
  <c r="AB67" i="43"/>
  <c r="P67" i="43"/>
  <c r="Y67" i="43"/>
  <c r="W67" i="43"/>
  <c r="V67" i="43"/>
  <c r="AY67" i="43" s="1"/>
  <c r="W125" i="31"/>
  <c r="R125" i="31"/>
  <c r="AE125" i="31" a="1"/>
  <c r="AE125" i="31" s="1"/>
  <c r="AD125" i="31" s="1"/>
  <c r="AC125" i="31" s="1"/>
  <c r="Z125" i="31"/>
  <c r="AZ125" i="31" s="1"/>
  <c r="Y125" i="31"/>
  <c r="U125" i="31"/>
  <c r="V125" i="31"/>
  <c r="AY125" i="31" s="1"/>
  <c r="S125" i="31"/>
  <c r="AB125" i="31"/>
  <c r="Q125" i="31"/>
  <c r="BA125" i="31" s="1"/>
  <c r="BB125" i="31" s="1"/>
  <c r="AA125" i="31"/>
  <c r="P125" i="31"/>
  <c r="AB122" i="28"/>
  <c r="R122" i="28"/>
  <c r="Y122" i="28"/>
  <c r="V122" i="28"/>
  <c r="AY122" i="28" s="1"/>
  <c r="Z126" i="12"/>
  <c r="AZ126" i="12" s="1"/>
  <c r="AA126" i="12"/>
  <c r="V126" i="12"/>
  <c r="AY126" i="12" s="1"/>
  <c r="R102" i="44"/>
  <c r="U81" i="34"/>
  <c r="AA81" i="34"/>
  <c r="S81" i="34"/>
  <c r="P81" i="34"/>
  <c r="V81" i="34"/>
  <c r="AY81" i="34" s="1"/>
  <c r="W81" i="34"/>
  <c r="AS81" i="34"/>
  <c r="AF81" i="34" s="1"/>
  <c r="AB81" i="34"/>
  <c r="Y81" i="34"/>
  <c r="R81" i="34"/>
  <c r="Z81" i="34"/>
  <c r="AZ81" i="34" s="1"/>
  <c r="Q81" i="34"/>
  <c r="BA81" i="34" s="1"/>
  <c r="Q81" i="33"/>
  <c r="BA81" i="33" s="1"/>
  <c r="BB81" i="33" s="1"/>
  <c r="Z81" i="33"/>
  <c r="AZ81" i="33" s="1"/>
  <c r="S81" i="33"/>
  <c r="W81" i="33"/>
  <c r="U81" i="33"/>
  <c r="AB81" i="33"/>
  <c r="R81" i="33"/>
  <c r="AA81" i="33"/>
  <c r="R85" i="28"/>
  <c r="AA85" i="28"/>
  <c r="U85" i="28"/>
  <c r="W85" i="28"/>
  <c r="Z85" i="28"/>
  <c r="AZ85" i="28" s="1"/>
  <c r="BB85" i="28" s="1"/>
  <c r="Q85" i="28"/>
  <c r="BA85" i="28" s="1"/>
  <c r="Q70" i="37"/>
  <c r="BA70" i="37" s="1"/>
  <c r="S70" i="37"/>
  <c r="AS70" i="37"/>
  <c r="AF70" i="37" s="1"/>
  <c r="AB70" i="37"/>
  <c r="R70" i="37"/>
  <c r="W70" i="37"/>
  <c r="P70" i="37"/>
  <c r="V70" i="37"/>
  <c r="AY70" i="37" s="1"/>
  <c r="Z70" i="37"/>
  <c r="AZ70" i="37" s="1"/>
  <c r="Y70" i="37"/>
  <c r="AA70" i="37"/>
  <c r="U70" i="37"/>
  <c r="W108" i="37"/>
  <c r="S108" i="37"/>
  <c r="AB108" i="37"/>
  <c r="R108" i="37"/>
  <c r="AA108" i="37"/>
  <c r="Q108" i="37"/>
  <c r="BA108" i="37" s="1"/>
  <c r="BB108" i="37" s="1"/>
  <c r="Y108" i="37"/>
  <c r="AE108" i="37" a="1"/>
  <c r="AE108" i="37" s="1"/>
  <c r="AD108" i="37" s="1"/>
  <c r="AC108" i="37" s="1"/>
  <c r="V108" i="37"/>
  <c r="AY108" i="37" s="1"/>
  <c r="U108" i="37"/>
  <c r="Z108" i="37"/>
  <c r="AZ108" i="37" s="1"/>
  <c r="P108" i="37"/>
  <c r="AB83" i="36"/>
  <c r="P83" i="36"/>
  <c r="AA83" i="36"/>
  <c r="Q83" i="36"/>
  <c r="BA83" i="36" s="1"/>
  <c r="BB83" i="36" s="1"/>
  <c r="Z83" i="36"/>
  <c r="AZ83" i="36" s="1"/>
  <c r="V83" i="36"/>
  <c r="AY83" i="36" s="1"/>
  <c r="U83" i="36"/>
  <c r="Y83" i="36"/>
  <c r="S83" i="36"/>
  <c r="AE83" i="36" a="1"/>
  <c r="AE83" i="36" s="1"/>
  <c r="AD83" i="36" s="1"/>
  <c r="AC83" i="36" s="1"/>
  <c r="R83" i="36"/>
  <c r="W83" i="36"/>
  <c r="U6" i="35"/>
  <c r="W6" i="35"/>
  <c r="AA6" i="35"/>
  <c r="Z6" i="35"/>
  <c r="AZ6" i="35" s="1"/>
  <c r="V6" i="35"/>
  <c r="AY6" i="35" s="1"/>
  <c r="P6" i="35"/>
  <c r="AU6" i="35"/>
  <c r="AV73" i="35" s="1"/>
  <c r="S6" i="35"/>
  <c r="R6" i="35"/>
  <c r="AB6" i="35"/>
  <c r="Q6" i="35"/>
  <c r="BA6" i="35" s="1"/>
  <c r="Y6" i="35"/>
  <c r="R106" i="34"/>
  <c r="Q106" i="34"/>
  <c r="BA106" i="34" s="1"/>
  <c r="P106" i="34"/>
  <c r="AB106" i="34"/>
  <c r="S106" i="34"/>
  <c r="AS106" i="34"/>
  <c r="AF106" i="34" s="1"/>
  <c r="AA106" i="34"/>
  <c r="Z106" i="34"/>
  <c r="AZ106" i="34" s="1"/>
  <c r="U106" i="34"/>
  <c r="Y106" i="34"/>
  <c r="W106" i="34"/>
  <c r="V106" i="34"/>
  <c r="AY106" i="34" s="1"/>
  <c r="W70" i="30"/>
  <c r="AE70" i="30" a="1"/>
  <c r="AE70" i="30" s="1"/>
  <c r="AD70" i="30" s="1"/>
  <c r="AC70" i="30" s="1"/>
  <c r="U70" i="30"/>
  <c r="Z70" i="30"/>
  <c r="AZ70" i="30" s="1"/>
  <c r="AB70" i="30"/>
  <c r="P70" i="30"/>
  <c r="AA70" i="30"/>
  <c r="Y70" i="30"/>
  <c r="Q70" i="30"/>
  <c r="BA70" i="30" s="1"/>
  <c r="BB70" i="30" s="1"/>
  <c r="S70" i="30"/>
  <c r="R70" i="30"/>
  <c r="V70" i="30"/>
  <c r="AY70" i="30" s="1"/>
  <c r="V91" i="12"/>
  <c r="AY91" i="12" s="1"/>
  <c r="P91" i="12"/>
  <c r="W91" i="12"/>
  <c r="AA91" i="12"/>
  <c r="Q91" i="12"/>
  <c r="BA91" i="12" s="1"/>
  <c r="Z77" i="36"/>
  <c r="AZ77" i="36" s="1"/>
  <c r="Y77" i="36"/>
  <c r="W77" i="36"/>
  <c r="U77" i="36"/>
  <c r="AS77" i="36"/>
  <c r="AF77" i="36" s="1"/>
  <c r="R77" i="36"/>
  <c r="V77" i="36"/>
  <c r="AY77" i="36" s="1"/>
  <c r="BB77" i="36" s="1"/>
  <c r="AA77" i="36"/>
  <c r="Q77" i="36"/>
  <c r="BA77" i="36" s="1"/>
  <c r="S77" i="36"/>
  <c r="AB77" i="36"/>
  <c r="P77" i="36"/>
  <c r="AB72" i="32"/>
  <c r="AE72" i="32" a="1"/>
  <c r="AE72" i="32" s="1"/>
  <c r="AD72" i="32" s="1"/>
  <c r="AC72" i="32" s="1"/>
  <c r="Q72" i="32"/>
  <c r="BA72" i="32" s="1"/>
  <c r="BB72" i="32" s="1"/>
  <c r="U72" i="32"/>
  <c r="V72" i="32"/>
  <c r="AY72" i="32" s="1"/>
  <c r="Z72" i="32"/>
  <c r="AZ72" i="32" s="1"/>
  <c r="P72" i="32"/>
  <c r="S72" i="32"/>
  <c r="W72" i="32"/>
  <c r="R72" i="32"/>
  <c r="AA72" i="32"/>
  <c r="Y72" i="32"/>
  <c r="AB96" i="31"/>
  <c r="Z96" i="31"/>
  <c r="AZ96" i="31" s="1"/>
  <c r="U96" i="31"/>
  <c r="Q96" i="31"/>
  <c r="BA96" i="31" s="1"/>
  <c r="BB96" i="31" s="1"/>
  <c r="P96" i="31"/>
  <c r="V96" i="31"/>
  <c r="AY96" i="31" s="1"/>
  <c r="AE96" i="31" a="1"/>
  <c r="AE96" i="31" s="1"/>
  <c r="AA96" i="31"/>
  <c r="R96" i="31"/>
  <c r="S96" i="31"/>
  <c r="W96" i="31"/>
  <c r="Y96" i="31"/>
  <c r="Q102" i="30"/>
  <c r="BA102" i="30" s="1"/>
  <c r="BB102" i="30" s="1"/>
  <c r="AE102" i="30" a="1"/>
  <c r="AE102" i="30" s="1"/>
  <c r="AD102" i="30" s="1"/>
  <c r="AC102" i="30" s="1"/>
  <c r="P102" i="30"/>
  <c r="AB102" i="30"/>
  <c r="Y102" i="30"/>
  <c r="AA102" i="30"/>
  <c r="V102" i="30"/>
  <c r="AY102" i="30" s="1"/>
  <c r="W102" i="30"/>
  <c r="S102" i="30"/>
  <c r="U102" i="30"/>
  <c r="R102" i="30"/>
  <c r="Z102" i="30"/>
  <c r="AZ102" i="30" s="1"/>
  <c r="V84" i="34"/>
  <c r="AY84" i="34" s="1"/>
  <c r="Q84" i="34"/>
  <c r="BA84" i="34" s="1"/>
  <c r="BB84" i="34" s="1"/>
  <c r="P84" i="34"/>
  <c r="W84" i="34"/>
  <c r="AE84" i="34" a="1"/>
  <c r="AE84" i="34" s="1"/>
  <c r="AD84" i="34" s="1"/>
  <c r="AC84" i="34" s="1"/>
  <c r="U84" i="34"/>
  <c r="S84" i="34"/>
  <c r="AA84" i="34"/>
  <c r="AB84" i="34"/>
  <c r="R84" i="34"/>
  <c r="Y84" i="34"/>
  <c r="Z84" i="34"/>
  <c r="AZ84" i="34" s="1"/>
  <c r="Q89" i="31"/>
  <c r="BA89" i="31" s="1"/>
  <c r="P89" i="31"/>
  <c r="R89" i="31"/>
  <c r="S89" i="31"/>
  <c r="AS89" i="31"/>
  <c r="AF89" i="31" s="1"/>
  <c r="Y56" i="30"/>
  <c r="R56" i="30"/>
  <c r="S56" i="30"/>
  <c r="AE56" i="30" a="1"/>
  <c r="AE56" i="30" s="1"/>
  <c r="AU56" i="30"/>
  <c r="AV33" i="30" s="1"/>
  <c r="AB56" i="30"/>
  <c r="V56" i="30"/>
  <c r="AY56" i="30" s="1"/>
  <c r="Z56" i="30"/>
  <c r="AZ56" i="30" s="1"/>
  <c r="Q56" i="30"/>
  <c r="BA56" i="30" s="1"/>
  <c r="BB56" i="30" s="1"/>
  <c r="AA56" i="30"/>
  <c r="V71" i="36"/>
  <c r="AY71" i="36" s="1"/>
  <c r="W71" i="36"/>
  <c r="AA100" i="30"/>
  <c r="W100" i="30"/>
  <c r="U100" i="30"/>
  <c r="AE100" i="30" a="1"/>
  <c r="AE100" i="30" s="1"/>
  <c r="Y100" i="30"/>
  <c r="Z100" i="30"/>
  <c r="AZ100" i="30" s="1"/>
  <c r="AB100" i="30"/>
  <c r="Z105" i="37"/>
  <c r="AZ105" i="37" s="1"/>
  <c r="Y105" i="37"/>
  <c r="AB105" i="37"/>
  <c r="V105" i="37"/>
  <c r="AY105" i="37" s="1"/>
  <c r="AA105" i="37"/>
  <c r="P105" i="37"/>
  <c r="S105" i="37"/>
  <c r="W105" i="37"/>
  <c r="AS105" i="37"/>
  <c r="AF105" i="37" s="1"/>
  <c r="R105" i="37"/>
  <c r="Q105" i="37"/>
  <c r="BA105" i="37" s="1"/>
  <c r="U105" i="37"/>
  <c r="AS66" i="35"/>
  <c r="AF66" i="35" s="1"/>
  <c r="R66" i="35"/>
  <c r="Y66" i="35"/>
  <c r="AB66" i="35"/>
  <c r="P66" i="35"/>
  <c r="U66" i="35"/>
  <c r="AA66" i="35"/>
  <c r="Q66" i="35"/>
  <c r="BA66" i="35" s="1"/>
  <c r="W66" i="35"/>
  <c r="Z66" i="35"/>
  <c r="AZ66" i="35" s="1"/>
  <c r="V66" i="35"/>
  <c r="AY66" i="35" s="1"/>
  <c r="S66" i="35"/>
  <c r="S105" i="35"/>
  <c r="Q105" i="35"/>
  <c r="BA105" i="35" s="1"/>
  <c r="R105" i="35"/>
  <c r="AS105" i="35"/>
  <c r="AF105" i="35" s="1"/>
  <c r="P105" i="35"/>
  <c r="S122" i="32"/>
  <c r="AA122" i="32"/>
  <c r="Q122" i="32"/>
  <c r="BA122" i="32" s="1"/>
  <c r="V122" i="32"/>
  <c r="AY122" i="32" s="1"/>
  <c r="Z122" i="32"/>
  <c r="AZ122" i="32" s="1"/>
  <c r="Y122" i="32"/>
  <c r="AS122" i="32"/>
  <c r="AF122" i="32" s="1"/>
  <c r="R122" i="32"/>
  <c r="U122" i="32"/>
  <c r="W122" i="32"/>
  <c r="P122" i="32"/>
  <c r="AB122" i="32"/>
  <c r="U94" i="30"/>
  <c r="R94" i="30"/>
  <c r="Y94" i="30"/>
  <c r="Q94" i="30"/>
  <c r="BA94" i="30" s="1"/>
  <c r="V94" i="30"/>
  <c r="AY94" i="30" s="1"/>
  <c r="P94" i="30"/>
  <c r="AB94" i="30"/>
  <c r="S94" i="30"/>
  <c r="Z94" i="30"/>
  <c r="AZ94" i="30" s="1"/>
  <c r="AA94" i="30"/>
  <c r="W94" i="30"/>
  <c r="AS94" i="30"/>
  <c r="AF94" i="30" s="1"/>
  <c r="AB16" i="12"/>
  <c r="R16" i="12"/>
  <c r="Z16" i="12"/>
  <c r="AZ16" i="12" s="1"/>
  <c r="BB16" i="12" s="1"/>
  <c r="P16" i="12"/>
  <c r="AU16" i="12"/>
  <c r="Q16" i="12"/>
  <c r="BA16" i="12" s="1"/>
  <c r="W16" i="12"/>
  <c r="AA16" i="12"/>
  <c r="Y16" i="12"/>
  <c r="S16" i="12"/>
  <c r="AE70" i="34" a="1"/>
  <c r="AE70" i="34" s="1"/>
  <c r="AD70" i="34" s="1"/>
  <c r="AC70" i="34" s="1"/>
  <c r="Y70" i="34"/>
  <c r="Z70" i="34"/>
  <c r="AZ70" i="34" s="1"/>
  <c r="AB70" i="34"/>
  <c r="U70" i="34"/>
  <c r="W70" i="34"/>
  <c r="AA70" i="34"/>
  <c r="AA76" i="28"/>
  <c r="AE76" i="28" a="1"/>
  <c r="AE76" i="28" s="1"/>
  <c r="AD76" i="28" s="1"/>
  <c r="AC76" i="28" s="1"/>
  <c r="V76" i="28"/>
  <c r="AY76" i="28" s="1"/>
  <c r="Q76" i="28"/>
  <c r="BA76" i="28" s="1"/>
  <c r="BB76" i="28" s="1"/>
  <c r="AA53" i="12"/>
  <c r="AE53" i="12" a="1"/>
  <c r="AE53" i="12" s="1"/>
  <c r="P53" i="12"/>
  <c r="Z53" i="12"/>
  <c r="AZ53" i="12" s="1"/>
  <c r="U53" i="12"/>
  <c r="V53" i="12"/>
  <c r="AY53" i="12" s="1"/>
  <c r="R53" i="12"/>
  <c r="S53" i="12"/>
  <c r="AB53" i="12"/>
  <c r="Q53" i="12"/>
  <c r="BA53" i="12" s="1"/>
  <c r="BB53" i="12" s="1"/>
  <c r="AD129" i="47"/>
  <c r="AC129" i="47" s="1"/>
  <c r="AD104" i="58"/>
  <c r="AC104" i="58" s="1"/>
  <c r="AS102" i="56"/>
  <c r="AF102" i="56" s="1"/>
  <c r="AD84" i="50"/>
  <c r="AC84" i="50" s="1"/>
  <c r="AS117" i="50"/>
  <c r="AF117" i="50" s="1"/>
  <c r="AS76" i="49"/>
  <c r="AF76" i="49" s="1"/>
  <c r="AD112" i="28"/>
  <c r="AC112" i="28" s="1"/>
  <c r="AD104" i="42"/>
  <c r="AC104" i="42" s="1"/>
  <c r="AD102" i="40"/>
  <c r="AC102" i="40" s="1"/>
  <c r="AD70" i="36"/>
  <c r="AC70" i="36" s="1"/>
  <c r="AD125" i="35"/>
  <c r="AC125" i="35" s="1"/>
  <c r="AD93" i="31"/>
  <c r="AC93" i="31" s="1"/>
  <c r="AD109" i="47"/>
  <c r="AC109" i="47" s="1"/>
  <c r="AS68" i="48"/>
  <c r="AF68" i="48" s="1"/>
  <c r="AI16" i="38" a="1"/>
  <c r="AI16" i="38" s="1"/>
  <c r="AJ16" i="38" s="1"/>
  <c r="AL16" i="38" s="1"/>
  <c r="R89" i="57"/>
  <c r="Q89" i="57"/>
  <c r="BA89" i="57" s="1"/>
  <c r="Z89" i="57"/>
  <c r="AZ89" i="57" s="1"/>
  <c r="P89" i="57"/>
  <c r="Y89" i="57"/>
  <c r="AA89" i="57"/>
  <c r="U89" i="57"/>
  <c r="AB89" i="57"/>
  <c r="AS89" i="57"/>
  <c r="AF89" i="57" s="1"/>
  <c r="W89" i="57"/>
  <c r="S89" i="57"/>
  <c r="V89" i="57"/>
  <c r="AY89" i="57" s="1"/>
  <c r="P86" i="56"/>
  <c r="Y86" i="56"/>
  <c r="U86" i="56"/>
  <c r="AE86" i="56" a="1"/>
  <c r="AE86" i="56" s="1"/>
  <c r="AD86" i="56" s="1"/>
  <c r="AC86" i="56" s="1"/>
  <c r="V86" i="56"/>
  <c r="AY86" i="56" s="1"/>
  <c r="AB86" i="56"/>
  <c r="R86" i="56"/>
  <c r="AA86" i="56"/>
  <c r="Q86" i="56"/>
  <c r="BA86" i="56" s="1"/>
  <c r="BB86" i="56" s="1"/>
  <c r="Z86" i="56"/>
  <c r="AZ86" i="56" s="1"/>
  <c r="W86" i="56"/>
  <c r="W68" i="54"/>
  <c r="Y68" i="54"/>
  <c r="S68" i="54"/>
  <c r="P68" i="54"/>
  <c r="AB68" i="54"/>
  <c r="AA68" i="54"/>
  <c r="R68" i="54"/>
  <c r="Z68" i="54"/>
  <c r="AZ68" i="54" s="1"/>
  <c r="V68" i="54"/>
  <c r="AY68" i="54" s="1"/>
  <c r="U68" i="54"/>
  <c r="Q68" i="54"/>
  <c r="BA68" i="54" s="1"/>
  <c r="BB68" i="54" s="1"/>
  <c r="AE68" i="54" a="1"/>
  <c r="AE68" i="54" s="1"/>
  <c r="W119" i="50"/>
  <c r="Q119" i="50"/>
  <c r="BA119" i="50" s="1"/>
  <c r="BB119" i="50" s="1"/>
  <c r="AE119" i="50" a="1"/>
  <c r="AE119" i="50" s="1"/>
  <c r="AD119" i="50" s="1"/>
  <c r="AC119" i="50" s="1"/>
  <c r="V119" i="50"/>
  <c r="AY119" i="50" s="1"/>
  <c r="AB119" i="50"/>
  <c r="R119" i="50"/>
  <c r="Z119" i="50"/>
  <c r="AZ119" i="50" s="1"/>
  <c r="U119" i="50"/>
  <c r="Y119" i="50"/>
  <c r="S119" i="50"/>
  <c r="U30" i="49"/>
  <c r="AU30" i="49"/>
  <c r="R30" i="49"/>
  <c r="AB30" i="49"/>
  <c r="Q30" i="49"/>
  <c r="BA30" i="49" s="1"/>
  <c r="BB30" i="49" s="1"/>
  <c r="V30" i="49"/>
  <c r="AY30" i="49" s="1"/>
  <c r="Z30" i="49"/>
  <c r="AZ30" i="49" s="1"/>
  <c r="Y30" i="49"/>
  <c r="AE30" i="49" a="1"/>
  <c r="AE30" i="49" s="1"/>
  <c r="S30" i="49"/>
  <c r="AB126" i="47"/>
  <c r="AA126" i="47"/>
  <c r="Z126" i="47"/>
  <c r="AZ126" i="47" s="1"/>
  <c r="Y126" i="47"/>
  <c r="Q126" i="47"/>
  <c r="BA126" i="47" s="1"/>
  <c r="BB126" i="47" s="1"/>
  <c r="W126" i="47"/>
  <c r="AE126" i="47" a="1"/>
  <c r="AE126" i="47" s="1"/>
  <c r="AD126" i="47" s="1"/>
  <c r="AC126" i="47" s="1"/>
  <c r="U126" i="47"/>
  <c r="R98" i="43"/>
  <c r="AS98" i="43"/>
  <c r="AF98" i="43" s="1"/>
  <c r="AB98" i="43"/>
  <c r="P98" i="43"/>
  <c r="AA98" i="43"/>
  <c r="Y98" i="43"/>
  <c r="W98" i="43"/>
  <c r="S98" i="43"/>
  <c r="U98" i="43"/>
  <c r="Z98" i="43"/>
  <c r="AZ98" i="43" s="1"/>
  <c r="V98" i="43"/>
  <c r="AY98" i="43" s="1"/>
  <c r="Q98" i="43"/>
  <c r="BA98" i="43" s="1"/>
  <c r="Q72" i="42"/>
  <c r="BA72" i="42" s="1"/>
  <c r="BB72" i="42" s="1"/>
  <c r="V72" i="42"/>
  <c r="AY72" i="42" s="1"/>
  <c r="AA72" i="42"/>
  <c r="W72" i="42"/>
  <c r="S72" i="42"/>
  <c r="U72" i="42"/>
  <c r="AB72" i="42"/>
  <c r="R72" i="42"/>
  <c r="P72" i="42"/>
  <c r="AE72" i="42" a="1"/>
  <c r="AE72" i="42" s="1"/>
  <c r="Z72" i="42"/>
  <c r="AZ72" i="42" s="1"/>
  <c r="Y72" i="42"/>
  <c r="R97" i="40"/>
  <c r="AA97" i="40"/>
  <c r="Q97" i="40"/>
  <c r="BA97" i="40" s="1"/>
  <c r="Z97" i="40"/>
  <c r="AZ97" i="40" s="1"/>
  <c r="S97" i="40"/>
  <c r="V97" i="40"/>
  <c r="AY97" i="40" s="1"/>
  <c r="AB97" i="40"/>
  <c r="P97" i="40"/>
  <c r="AS97" i="40"/>
  <c r="AF97" i="40" s="1"/>
  <c r="Y97" i="40"/>
  <c r="P121" i="39"/>
  <c r="AS121" i="39"/>
  <c r="AF121" i="39" s="1"/>
  <c r="R121" i="39"/>
  <c r="Z121" i="39"/>
  <c r="AZ121" i="39" s="1"/>
  <c r="BB121" i="39" s="1"/>
  <c r="AA121" i="39"/>
  <c r="Q121" i="39"/>
  <c r="BA121" i="39" s="1"/>
  <c r="Y121" i="39"/>
  <c r="U121" i="39"/>
  <c r="Q110" i="58"/>
  <c r="BA110" i="58" s="1"/>
  <c r="P110" i="58"/>
  <c r="AS110" i="58"/>
  <c r="AF110" i="58" s="1"/>
  <c r="AB110" i="58"/>
  <c r="Y110" i="58"/>
  <c r="AA110" i="58"/>
  <c r="U110" i="58"/>
  <c r="Z110" i="58"/>
  <c r="AZ110" i="58" s="1"/>
  <c r="S110" i="58"/>
  <c r="W110" i="58"/>
  <c r="V110" i="58"/>
  <c r="AY110" i="58" s="1"/>
  <c r="R110" i="58"/>
  <c r="U84" i="56"/>
  <c r="V84" i="56"/>
  <c r="AY84" i="56" s="1"/>
  <c r="Z84" i="56"/>
  <c r="AZ84" i="56" s="1"/>
  <c r="AE84" i="56" a="1"/>
  <c r="AE84" i="56" s="1"/>
  <c r="AD84" i="56" s="1"/>
  <c r="AC84" i="56" s="1"/>
  <c r="R84" i="56"/>
  <c r="Q84" i="56"/>
  <c r="BA84" i="56" s="1"/>
  <c r="BB84" i="56" s="1"/>
  <c r="AB84" i="56"/>
  <c r="P84" i="56"/>
  <c r="Y84" i="56"/>
  <c r="AA84" i="56"/>
  <c r="S84" i="56"/>
  <c r="W84" i="56"/>
  <c r="Z90" i="55"/>
  <c r="AZ90" i="55" s="1"/>
  <c r="Y90" i="55"/>
  <c r="W90" i="55"/>
  <c r="V90" i="55"/>
  <c r="AY90" i="55" s="1"/>
  <c r="P90" i="55"/>
  <c r="U90" i="55"/>
  <c r="AB90" i="55"/>
  <c r="S90" i="55"/>
  <c r="AE90" i="55" a="1"/>
  <c r="AE90" i="55" s="1"/>
  <c r="AD90" i="55" s="1"/>
  <c r="AC90" i="55" s="1"/>
  <c r="AA90" i="55"/>
  <c r="R90" i="55"/>
  <c r="Q90" i="55"/>
  <c r="BA90" i="55" s="1"/>
  <c r="BB90" i="55" s="1"/>
  <c r="U46" i="54"/>
  <c r="Q46" i="54"/>
  <c r="BA46" i="54" s="1"/>
  <c r="V46" i="54"/>
  <c r="AY46" i="54" s="1"/>
  <c r="AU46" i="54"/>
  <c r="W46" i="54"/>
  <c r="Y46" i="54"/>
  <c r="AA46" i="54"/>
  <c r="S46" i="54"/>
  <c r="AB46" i="54"/>
  <c r="R46" i="54"/>
  <c r="Z46" i="54"/>
  <c r="AZ46" i="54" s="1"/>
  <c r="P46" i="54"/>
  <c r="AE94" i="51" a="1"/>
  <c r="AE94" i="51" s="1"/>
  <c r="Z94" i="51"/>
  <c r="AZ94" i="51" s="1"/>
  <c r="P94" i="51"/>
  <c r="W94" i="51"/>
  <c r="Q94" i="51"/>
  <c r="BA94" i="51" s="1"/>
  <c r="BB94" i="51" s="1"/>
  <c r="V94" i="51"/>
  <c r="AY94" i="51" s="1"/>
  <c r="U94" i="51"/>
  <c r="R94" i="51"/>
  <c r="AB94" i="51"/>
  <c r="Y94" i="51"/>
  <c r="AA94" i="51"/>
  <c r="R113" i="50"/>
  <c r="S113" i="50"/>
  <c r="Q113" i="50"/>
  <c r="BA113" i="50" s="1"/>
  <c r="Z113" i="50"/>
  <c r="AZ113" i="50" s="1"/>
  <c r="BB113" i="50" s="1"/>
  <c r="AS113" i="50"/>
  <c r="AF113" i="50" s="1"/>
  <c r="P113" i="50"/>
  <c r="W113" i="50"/>
  <c r="AA113" i="50"/>
  <c r="V113" i="50"/>
  <c r="AY113" i="50" s="1"/>
  <c r="Y113" i="50"/>
  <c r="AB113" i="50"/>
  <c r="U113" i="50"/>
  <c r="AB19" i="50"/>
  <c r="Q19" i="50"/>
  <c r="BA19" i="50" s="1"/>
  <c r="BB19" i="50" s="1"/>
  <c r="V19" i="50"/>
  <c r="AY19" i="50" s="1"/>
  <c r="U19" i="50"/>
  <c r="S19" i="50"/>
  <c r="Z19" i="50"/>
  <c r="AZ19" i="50" s="1"/>
  <c r="R19" i="50"/>
  <c r="Y19" i="50"/>
  <c r="P19" i="50"/>
  <c r="W19" i="50"/>
  <c r="AA19" i="50"/>
  <c r="AU19" i="50"/>
  <c r="AV104" i="50" s="1"/>
  <c r="AE19" i="50" a="1"/>
  <c r="AE19" i="50" s="1"/>
  <c r="Z114" i="43"/>
  <c r="AZ114" i="43" s="1"/>
  <c r="U114" i="43"/>
  <c r="S114" i="43"/>
  <c r="R114" i="43"/>
  <c r="Y114" i="43"/>
  <c r="AB114" i="43"/>
  <c r="AS114" i="43"/>
  <c r="AF114" i="43" s="1"/>
  <c r="V114" i="43"/>
  <c r="AY114" i="43" s="1"/>
  <c r="AA114" i="43"/>
  <c r="Q114" i="43"/>
  <c r="BA114" i="43" s="1"/>
  <c r="V114" i="40"/>
  <c r="AY114" i="40" s="1"/>
  <c r="S114" i="40"/>
  <c r="AE114" i="40" a="1"/>
  <c r="AE114" i="40" s="1"/>
  <c r="AD114" i="40" s="1"/>
  <c r="AC114" i="40" s="1"/>
  <c r="R114" i="40"/>
  <c r="AA114" i="40"/>
  <c r="Q114" i="40"/>
  <c r="BA114" i="40" s="1"/>
  <c r="BB114" i="40" s="1"/>
  <c r="Y114" i="40"/>
  <c r="P114" i="40"/>
  <c r="Z114" i="40"/>
  <c r="AZ114" i="40" s="1"/>
  <c r="U114" i="40"/>
  <c r="W114" i="40"/>
  <c r="AB114" i="40"/>
  <c r="AB79" i="39"/>
  <c r="P79" i="39"/>
  <c r="AE79" i="39" a="1"/>
  <c r="AE79" i="39" s="1"/>
  <c r="AD79" i="39" s="1"/>
  <c r="AC79" i="39" s="1"/>
  <c r="AA79" i="39"/>
  <c r="V79" i="39"/>
  <c r="AY79" i="39" s="1"/>
  <c r="Q79" i="39"/>
  <c r="BA79" i="39" s="1"/>
  <c r="BB79" i="39" s="1"/>
  <c r="Y79" i="39"/>
  <c r="R79" i="39"/>
  <c r="Z79" i="39"/>
  <c r="AZ79" i="39" s="1"/>
  <c r="W79" i="39"/>
  <c r="U79" i="39"/>
  <c r="S79" i="39"/>
  <c r="W120" i="38"/>
  <c r="AB120" i="38"/>
  <c r="R120" i="38"/>
  <c r="V120" i="38"/>
  <c r="AY120" i="38" s="1"/>
  <c r="AA120" i="38"/>
  <c r="Y120" i="38"/>
  <c r="Z120" i="38"/>
  <c r="AZ120" i="38" s="1"/>
  <c r="P120" i="38"/>
  <c r="U120" i="38"/>
  <c r="S120" i="38"/>
  <c r="Q120" i="38"/>
  <c r="BA120" i="38" s="1"/>
  <c r="BB120" i="38" s="1"/>
  <c r="AE120" i="38" a="1"/>
  <c r="AE120" i="38" s="1"/>
  <c r="Q104" i="47"/>
  <c r="BA104" i="47" s="1"/>
  <c r="AB104" i="47"/>
  <c r="AA104" i="47"/>
  <c r="P104" i="47"/>
  <c r="W104" i="47"/>
  <c r="V104" i="47"/>
  <c r="AY104" i="47" s="1"/>
  <c r="Y104" i="47"/>
  <c r="AS104" i="47"/>
  <c r="AF104" i="47" s="1"/>
  <c r="S104" i="47"/>
  <c r="U104" i="47"/>
  <c r="Z104" i="47"/>
  <c r="AZ104" i="47" s="1"/>
  <c r="R104" i="47"/>
  <c r="S107" i="43"/>
  <c r="Y107" i="43"/>
  <c r="AA107" i="43"/>
  <c r="U67" i="39"/>
  <c r="Z67" i="39"/>
  <c r="AZ67" i="39" s="1"/>
  <c r="AB67" i="39"/>
  <c r="AA67" i="39"/>
  <c r="W67" i="39"/>
  <c r="Y67" i="39"/>
  <c r="Q67" i="39"/>
  <c r="BA67" i="39" s="1"/>
  <c r="V67" i="39"/>
  <c r="AY67" i="39" s="1"/>
  <c r="S67" i="39"/>
  <c r="R67" i="39"/>
  <c r="AS67" i="39"/>
  <c r="AF67" i="39" s="1"/>
  <c r="P67" i="39"/>
  <c r="Z113" i="45"/>
  <c r="AZ113" i="45" s="1"/>
  <c r="W113" i="45"/>
  <c r="AE113" i="45" a="1"/>
  <c r="AE113" i="45" s="1"/>
  <c r="AD113" i="45" s="1"/>
  <c r="AC113" i="45" s="1"/>
  <c r="R113" i="45"/>
  <c r="P113" i="45"/>
  <c r="V113" i="45"/>
  <c r="AY113" i="45" s="1"/>
  <c r="AB113" i="45"/>
  <c r="U113" i="45"/>
  <c r="Y113" i="45"/>
  <c r="S113" i="45"/>
  <c r="AA113" i="45"/>
  <c r="Q113" i="45"/>
  <c r="BA113" i="45" s="1"/>
  <c r="BB113" i="45" s="1"/>
  <c r="Y75" i="42"/>
  <c r="W75" i="42"/>
  <c r="U75" i="42"/>
  <c r="V75" i="42"/>
  <c r="AY75" i="42" s="1"/>
  <c r="R75" i="42"/>
  <c r="AA75" i="42"/>
  <c r="Q75" i="42"/>
  <c r="BA75" i="42" s="1"/>
  <c r="Z75" i="42"/>
  <c r="AZ75" i="42" s="1"/>
  <c r="AS75" i="42"/>
  <c r="AF75" i="42" s="1"/>
  <c r="P75" i="42"/>
  <c r="S83" i="41"/>
  <c r="U83" i="41"/>
  <c r="R83" i="41"/>
  <c r="Y83" i="41"/>
  <c r="AS83" i="41"/>
  <c r="AF83" i="41" s="1"/>
  <c r="V83" i="41"/>
  <c r="AY83" i="41" s="1"/>
  <c r="AA83" i="41"/>
  <c r="Q83" i="41"/>
  <c r="BA83" i="41" s="1"/>
  <c r="W83" i="41"/>
  <c r="P83" i="41"/>
  <c r="AB83" i="41"/>
  <c r="Z83" i="41"/>
  <c r="AZ83" i="41" s="1"/>
  <c r="W72" i="50"/>
  <c r="AA72" i="50"/>
  <c r="Q72" i="50"/>
  <c r="BA72" i="50" s="1"/>
  <c r="BB72" i="50" s="1"/>
  <c r="V72" i="50"/>
  <c r="AY72" i="50" s="1"/>
  <c r="Y72" i="50"/>
  <c r="AE72" i="50" a="1"/>
  <c r="AE72" i="50" s="1"/>
  <c r="AD72" i="50" s="1"/>
  <c r="AC72" i="50" s="1"/>
  <c r="Z72" i="50"/>
  <c r="AZ72" i="50" s="1"/>
  <c r="P72" i="50"/>
  <c r="U72" i="50"/>
  <c r="Y98" i="47"/>
  <c r="Z98" i="47"/>
  <c r="AZ98" i="47" s="1"/>
  <c r="BB98" i="47" s="1"/>
  <c r="Y76" i="42"/>
  <c r="U76" i="42"/>
  <c r="V76" i="42"/>
  <c r="AY76" i="42" s="1"/>
  <c r="Z76" i="42"/>
  <c r="AZ76" i="42" s="1"/>
  <c r="AA76" i="42"/>
  <c r="AS76" i="42"/>
  <c r="AF76" i="42" s="1"/>
  <c r="P76" i="42"/>
  <c r="AB76" i="42"/>
  <c r="R76" i="42"/>
  <c r="P106" i="58"/>
  <c r="S106" i="58"/>
  <c r="AB106" i="58"/>
  <c r="AS106" i="58"/>
  <c r="AF106" i="58" s="1"/>
  <c r="Y106" i="58"/>
  <c r="Z106" i="58"/>
  <c r="AZ106" i="58" s="1"/>
  <c r="R106" i="58"/>
  <c r="V106" i="58"/>
  <c r="AY106" i="58" s="1"/>
  <c r="Q106" i="58"/>
  <c r="BA106" i="58" s="1"/>
  <c r="AA106" i="58"/>
  <c r="W106" i="58"/>
  <c r="U106" i="58"/>
  <c r="U126" i="54"/>
  <c r="S126" i="54"/>
  <c r="R126" i="54"/>
  <c r="AS126" i="54"/>
  <c r="AF126" i="54" s="1"/>
  <c r="Z126" i="54"/>
  <c r="AZ126" i="54" s="1"/>
  <c r="Q126" i="54"/>
  <c r="BA126" i="54" s="1"/>
  <c r="P126" i="54"/>
  <c r="AB126" i="54"/>
  <c r="Y126" i="54"/>
  <c r="W126" i="54"/>
  <c r="V126" i="54"/>
  <c r="AY126" i="54" s="1"/>
  <c r="Y81" i="50"/>
  <c r="R81" i="50"/>
  <c r="W81" i="50"/>
  <c r="P81" i="50"/>
  <c r="Q81" i="50"/>
  <c r="BA81" i="50" s="1"/>
  <c r="AA81" i="50"/>
  <c r="U81" i="50"/>
  <c r="AS81" i="50"/>
  <c r="AF81" i="50" s="1"/>
  <c r="V81" i="50"/>
  <c r="AY81" i="50" s="1"/>
  <c r="S81" i="50"/>
  <c r="Z81" i="50"/>
  <c r="AZ81" i="50" s="1"/>
  <c r="AB81" i="50"/>
  <c r="Z95" i="43"/>
  <c r="AZ95" i="43" s="1"/>
  <c r="AE95" i="43" a="1"/>
  <c r="AE95" i="43" s="1"/>
  <c r="AD95" i="43" s="1"/>
  <c r="AC95" i="43" s="1"/>
  <c r="R95" i="43"/>
  <c r="P95" i="43"/>
  <c r="V95" i="43"/>
  <c r="AY95" i="43" s="1"/>
  <c r="S95" i="43"/>
  <c r="AB95" i="43"/>
  <c r="U95" i="43"/>
  <c r="Q95" i="43"/>
  <c r="BA95" i="43" s="1"/>
  <c r="BB95" i="43" s="1"/>
  <c r="Y95" i="43"/>
  <c r="W95" i="43"/>
  <c r="AA95" i="43"/>
  <c r="P93" i="41"/>
  <c r="AB93" i="41"/>
  <c r="S93" i="41"/>
  <c r="R93" i="41"/>
  <c r="U93" i="41"/>
  <c r="AE93" i="41" a="1"/>
  <c r="AE93" i="41" s="1"/>
  <c r="AD93" i="41" s="1"/>
  <c r="AC93" i="41" s="1"/>
  <c r="V93" i="41"/>
  <c r="AY93" i="41" s="1"/>
  <c r="AA93" i="41"/>
  <c r="Q93" i="41"/>
  <c r="BA93" i="41" s="1"/>
  <c r="BB93" i="41" s="1"/>
  <c r="Y93" i="41"/>
  <c r="W93" i="41"/>
  <c r="Z93" i="41"/>
  <c r="AZ93" i="41" s="1"/>
  <c r="AS75" i="58"/>
  <c r="AF75" i="58" s="1"/>
  <c r="Q75" i="58"/>
  <c r="BA75" i="58" s="1"/>
  <c r="W75" i="58"/>
  <c r="U75" i="58"/>
  <c r="AB75" i="58"/>
  <c r="S75" i="58"/>
  <c r="AA75" i="58"/>
  <c r="Z75" i="58"/>
  <c r="AZ75" i="58" s="1"/>
  <c r="P75" i="58"/>
  <c r="Y75" i="58"/>
  <c r="V75" i="58"/>
  <c r="AY75" i="58" s="1"/>
  <c r="R75" i="58"/>
  <c r="Y128" i="57"/>
  <c r="AB128" i="57"/>
  <c r="R128" i="57"/>
  <c r="W128" i="57"/>
  <c r="AA128" i="57"/>
  <c r="AE128" i="57" a="1"/>
  <c r="AE128" i="57" s="1"/>
  <c r="AD128" i="57" s="1"/>
  <c r="AC128" i="57" s="1"/>
  <c r="Q128" i="57"/>
  <c r="BA128" i="57" s="1"/>
  <c r="BB128" i="57" s="1"/>
  <c r="Z128" i="57"/>
  <c r="AZ128" i="57" s="1"/>
  <c r="V128" i="57"/>
  <c r="AY128" i="57" s="1"/>
  <c r="P128" i="57"/>
  <c r="U128" i="57"/>
  <c r="S128" i="57"/>
  <c r="Y89" i="55"/>
  <c r="W89" i="55"/>
  <c r="Q89" i="55"/>
  <c r="BA89" i="55" s="1"/>
  <c r="V89" i="55"/>
  <c r="AY89" i="55" s="1"/>
  <c r="AA89" i="55"/>
  <c r="U89" i="55"/>
  <c r="AB89" i="55"/>
  <c r="AS89" i="55"/>
  <c r="AF89" i="55" s="1"/>
  <c r="R89" i="55"/>
  <c r="Z89" i="55"/>
  <c r="AZ89" i="55" s="1"/>
  <c r="BB89" i="55" s="1"/>
  <c r="Y6" i="55"/>
  <c r="V6" i="55"/>
  <c r="AY6" i="55" s="1"/>
  <c r="AB6" i="55"/>
  <c r="S6" i="55"/>
  <c r="AA6" i="55"/>
  <c r="AU6" i="55"/>
  <c r="U6" i="55"/>
  <c r="W6" i="55"/>
  <c r="Q6" i="55"/>
  <c r="BA6" i="55" s="1"/>
  <c r="Z6" i="55"/>
  <c r="AZ6" i="55" s="1"/>
  <c r="R6" i="55"/>
  <c r="P6" i="55"/>
  <c r="W44" i="54"/>
  <c r="Z44" i="54"/>
  <c r="AZ44" i="54" s="1"/>
  <c r="AA44" i="54"/>
  <c r="AB44" i="54"/>
  <c r="Y44" i="54"/>
  <c r="Q44" i="54"/>
  <c r="BA44" i="54" s="1"/>
  <c r="R44" i="54"/>
  <c r="AU44" i="54"/>
  <c r="V44" i="54"/>
  <c r="AY44" i="54" s="1"/>
  <c r="U44" i="54"/>
  <c r="S44" i="54"/>
  <c r="P44" i="54"/>
  <c r="W85" i="53"/>
  <c r="U85" i="53"/>
  <c r="R85" i="53"/>
  <c r="AB85" i="53"/>
  <c r="Z85" i="53"/>
  <c r="AZ85" i="53" s="1"/>
  <c r="AA85" i="53"/>
  <c r="Q85" i="53"/>
  <c r="BA85" i="53" s="1"/>
  <c r="V85" i="53"/>
  <c r="AY85" i="53" s="1"/>
  <c r="P85" i="53"/>
  <c r="Y85" i="53"/>
  <c r="AS85" i="53"/>
  <c r="AF85" i="53" s="1"/>
  <c r="S85" i="53"/>
  <c r="Y66" i="52"/>
  <c r="R66" i="52"/>
  <c r="W66" i="52"/>
  <c r="Q66" i="52"/>
  <c r="BA66" i="52" s="1"/>
  <c r="BB66" i="52" s="1"/>
  <c r="AE66" i="52" a="1"/>
  <c r="AE66" i="52" s="1"/>
  <c r="AD66" i="52" s="1"/>
  <c r="AC66" i="52" s="1"/>
  <c r="V66" i="52"/>
  <c r="AY66" i="52" s="1"/>
  <c r="AB66" i="52"/>
  <c r="AA66" i="52"/>
  <c r="U66" i="52"/>
  <c r="S66" i="52"/>
  <c r="Z66" i="52"/>
  <c r="AZ66" i="52" s="1"/>
  <c r="P66" i="52"/>
  <c r="Q93" i="50"/>
  <c r="BA93" i="50" s="1"/>
  <c r="AS93" i="50"/>
  <c r="AF93" i="50" s="1"/>
  <c r="AB93" i="50"/>
  <c r="AA93" i="50"/>
  <c r="V93" i="50"/>
  <c r="AY93" i="50" s="1"/>
  <c r="Z93" i="50"/>
  <c r="AZ93" i="50" s="1"/>
  <c r="Y93" i="50"/>
  <c r="P93" i="50"/>
  <c r="U93" i="50"/>
  <c r="W93" i="50"/>
  <c r="S93" i="50"/>
  <c r="R93" i="50"/>
  <c r="U30" i="50"/>
  <c r="AB30" i="50"/>
  <c r="AU30" i="50"/>
  <c r="Y30" i="50"/>
  <c r="S30" i="50"/>
  <c r="W30" i="50"/>
  <c r="AA30" i="50"/>
  <c r="R30" i="50"/>
  <c r="Q30" i="50"/>
  <c r="BA30" i="50" s="1"/>
  <c r="Z30" i="50"/>
  <c r="AZ30" i="50" s="1"/>
  <c r="P30" i="50"/>
  <c r="V30" i="50"/>
  <c r="AY30" i="50" s="1"/>
  <c r="Z41" i="49"/>
  <c r="AZ41" i="49" s="1"/>
  <c r="P41" i="49"/>
  <c r="S41" i="49"/>
  <c r="AB41" i="49"/>
  <c r="Q41" i="49"/>
  <c r="BA41" i="49" s="1"/>
  <c r="R41" i="49"/>
  <c r="AU41" i="49"/>
  <c r="AV16" i="49" s="1"/>
  <c r="Y41" i="49"/>
  <c r="V41" i="49"/>
  <c r="AY41" i="49" s="1"/>
  <c r="BB41" i="49" s="1"/>
  <c r="AA41" i="49"/>
  <c r="U41" i="49"/>
  <c r="W41" i="49"/>
  <c r="P111" i="44"/>
  <c r="Q111" i="44"/>
  <c r="BA111" i="44" s="1"/>
  <c r="AS111" i="44"/>
  <c r="AF111" i="44" s="1"/>
  <c r="R111" i="44"/>
  <c r="S111" i="44"/>
  <c r="Q74" i="43"/>
  <c r="BA74" i="43" s="1"/>
  <c r="BB74" i="43" s="1"/>
  <c r="P74" i="43"/>
  <c r="AB74" i="43"/>
  <c r="AA74" i="43"/>
  <c r="Y74" i="43"/>
  <c r="U74" i="43"/>
  <c r="W74" i="43"/>
  <c r="R74" i="43"/>
  <c r="V74" i="43"/>
  <c r="AY74" i="43" s="1"/>
  <c r="Z74" i="43"/>
  <c r="AZ74" i="43" s="1"/>
  <c r="AE74" i="43" a="1"/>
  <c r="AE74" i="43" s="1"/>
  <c r="AD74" i="43" s="1"/>
  <c r="AC74" i="43" s="1"/>
  <c r="S74" i="43"/>
  <c r="W16" i="59"/>
  <c r="U16" i="59"/>
  <c r="R16" i="59"/>
  <c r="AU16" i="59"/>
  <c r="AA16" i="59"/>
  <c r="P16" i="59"/>
  <c r="S16" i="59"/>
  <c r="AE16" i="59" a="1"/>
  <c r="AE16" i="59" s="1"/>
  <c r="Y16" i="59"/>
  <c r="Z16" i="59"/>
  <c r="AZ16" i="59" s="1"/>
  <c r="V16" i="59"/>
  <c r="AY16" i="59" s="1"/>
  <c r="AB16" i="59"/>
  <c r="Q16" i="59"/>
  <c r="BA16" i="59" s="1"/>
  <c r="BB16" i="59" s="1"/>
  <c r="AE125" i="47" a="1"/>
  <c r="AE125" i="47" s="1"/>
  <c r="AD125" i="47" s="1"/>
  <c r="AC125" i="47" s="1"/>
  <c r="AB125" i="47"/>
  <c r="U125" i="47"/>
  <c r="AA125" i="47"/>
  <c r="Y125" i="47"/>
  <c r="W125" i="47"/>
  <c r="R101" i="41"/>
  <c r="P101" i="41"/>
  <c r="V101" i="41"/>
  <c r="AY101" i="41" s="1"/>
  <c r="S101" i="41"/>
  <c r="AS101" i="41"/>
  <c r="AF101" i="41" s="1"/>
  <c r="Y101" i="41"/>
  <c r="U101" i="41"/>
  <c r="Z101" i="41"/>
  <c r="AZ101" i="41" s="1"/>
  <c r="Q101" i="41"/>
  <c r="BA101" i="41" s="1"/>
  <c r="AB101" i="41"/>
  <c r="W101" i="41"/>
  <c r="AA101" i="41"/>
  <c r="V75" i="37"/>
  <c r="AY75" i="37" s="1"/>
  <c r="Z75" i="37"/>
  <c r="AZ75" i="37" s="1"/>
  <c r="U75" i="37"/>
  <c r="AB75" i="37"/>
  <c r="Y75" i="37"/>
  <c r="W75" i="37"/>
  <c r="S75" i="37"/>
  <c r="AE75" i="37" a="1"/>
  <c r="AE75" i="37" s="1"/>
  <c r="AD75" i="37" s="1"/>
  <c r="AC75" i="37" s="1"/>
  <c r="P75" i="37"/>
  <c r="Q75" i="37"/>
  <c r="BA75" i="37" s="1"/>
  <c r="BB75" i="37" s="1"/>
  <c r="S33" i="33"/>
  <c r="W33" i="33"/>
  <c r="S110" i="33"/>
  <c r="Z110" i="33"/>
  <c r="AZ110" i="33" s="1"/>
  <c r="R110" i="33"/>
  <c r="P110" i="33"/>
  <c r="Q110" i="33"/>
  <c r="BA110" i="33" s="1"/>
  <c r="BB110" i="33" s="1"/>
  <c r="Y110" i="33"/>
  <c r="AE110" i="33" a="1"/>
  <c r="AE110" i="33" s="1"/>
  <c r="AD110" i="33" s="1"/>
  <c r="AC110" i="33" s="1"/>
  <c r="W110" i="33"/>
  <c r="U110" i="33"/>
  <c r="AB110" i="33"/>
  <c r="AA110" i="33"/>
  <c r="V110" i="33"/>
  <c r="AY110" i="33" s="1"/>
  <c r="P95" i="32"/>
  <c r="AA95" i="32"/>
  <c r="AS95" i="32"/>
  <c r="AF95" i="32" s="1"/>
  <c r="AS69" i="31"/>
  <c r="AF69" i="31" s="1"/>
  <c r="R69" i="31"/>
  <c r="W69" i="31"/>
  <c r="Y69" i="31"/>
  <c r="V69" i="31"/>
  <c r="AY69" i="31" s="1"/>
  <c r="AA69" i="31"/>
  <c r="U69" i="31"/>
  <c r="P69" i="31"/>
  <c r="Z69" i="31"/>
  <c r="AZ69" i="31" s="1"/>
  <c r="S69" i="31"/>
  <c r="AB69" i="31"/>
  <c r="Q69" i="31"/>
  <c r="BA69" i="31" s="1"/>
  <c r="Q77" i="28"/>
  <c r="BA77" i="28" s="1"/>
  <c r="BB77" i="28" s="1"/>
  <c r="Y77" i="28"/>
  <c r="S68" i="37"/>
  <c r="Q68" i="37"/>
  <c r="BA68" i="37" s="1"/>
  <c r="P68" i="37"/>
  <c r="V68" i="37"/>
  <c r="AY68" i="37" s="1"/>
  <c r="U68" i="37"/>
  <c r="Y68" i="37"/>
  <c r="AA68" i="37"/>
  <c r="AB68" i="37"/>
  <c r="W68" i="37"/>
  <c r="AS68" i="37"/>
  <c r="AF68" i="37" s="1"/>
  <c r="R68" i="37"/>
  <c r="Z68" i="37"/>
  <c r="AZ68" i="37" s="1"/>
  <c r="S25" i="35"/>
  <c r="Q25" i="35"/>
  <c r="BA25" i="35" s="1"/>
  <c r="R25" i="35"/>
  <c r="P25" i="35"/>
  <c r="AU25" i="35"/>
  <c r="AV11" i="35" s="1"/>
  <c r="Z101" i="35"/>
  <c r="AZ101" i="35" s="1"/>
  <c r="AS101" i="35"/>
  <c r="AF101" i="35" s="1"/>
  <c r="P101" i="35"/>
  <c r="S101" i="35"/>
  <c r="Y101" i="35"/>
  <c r="R101" i="35"/>
  <c r="Q101" i="35"/>
  <c r="BA101" i="35" s="1"/>
  <c r="AB101" i="35"/>
  <c r="AA101" i="35"/>
  <c r="U101" i="35"/>
  <c r="W101" i="35"/>
  <c r="V101" i="35"/>
  <c r="AY101" i="35" s="1"/>
  <c r="P60" i="32"/>
  <c r="R60" i="32"/>
  <c r="AU60" i="32"/>
  <c r="Q60" i="32"/>
  <c r="BA60" i="32" s="1"/>
  <c r="S60" i="32"/>
  <c r="P7" i="31"/>
  <c r="AU7" i="31"/>
  <c r="W7" i="31"/>
  <c r="S7" i="31"/>
  <c r="V7" i="31"/>
  <c r="AY7" i="31" s="1"/>
  <c r="AB7" i="31"/>
  <c r="R7" i="31"/>
  <c r="Q7" i="31"/>
  <c r="BA7" i="31" s="1"/>
  <c r="Y7" i="31"/>
  <c r="Z7" i="31"/>
  <c r="AZ7" i="31" s="1"/>
  <c r="U7" i="31"/>
  <c r="AA7" i="31"/>
  <c r="R96" i="30"/>
  <c r="AB96" i="30"/>
  <c r="Y96" i="30"/>
  <c r="P96" i="30"/>
  <c r="V96" i="30"/>
  <c r="AY96" i="30" s="1"/>
  <c r="AS96" i="30"/>
  <c r="AF96" i="30" s="1"/>
  <c r="S96" i="30"/>
  <c r="U96" i="30"/>
  <c r="Z96" i="30"/>
  <c r="AZ96" i="30" s="1"/>
  <c r="AA96" i="30"/>
  <c r="W96" i="30"/>
  <c r="Q96" i="30"/>
  <c r="BA96" i="30" s="1"/>
  <c r="AB123" i="42"/>
  <c r="Y121" i="36"/>
  <c r="W121" i="36"/>
  <c r="AE121" i="36" a="1"/>
  <c r="AE121" i="36" s="1"/>
  <c r="AD121" i="36" s="1"/>
  <c r="AC121" i="36" s="1"/>
  <c r="U121" i="36"/>
  <c r="AB121" i="36"/>
  <c r="AA121" i="36"/>
  <c r="Z121" i="36"/>
  <c r="AZ121" i="36" s="1"/>
  <c r="P126" i="32"/>
  <c r="R126" i="32"/>
  <c r="AS126" i="32"/>
  <c r="AF126" i="32" s="1"/>
  <c r="Z126" i="32"/>
  <c r="AZ126" i="32" s="1"/>
  <c r="S126" i="32"/>
  <c r="V126" i="32"/>
  <c r="AY126" i="32" s="1"/>
  <c r="AA126" i="32"/>
  <c r="U126" i="32"/>
  <c r="AB126" i="32"/>
  <c r="Q126" i="32"/>
  <c r="BA126" i="32" s="1"/>
  <c r="Q71" i="31"/>
  <c r="BA71" i="31" s="1"/>
  <c r="AB71" i="31"/>
  <c r="AA71" i="31"/>
  <c r="S71" i="31"/>
  <c r="Z71" i="31"/>
  <c r="AZ71" i="31" s="1"/>
  <c r="P71" i="31"/>
  <c r="AS71" i="31"/>
  <c r="AF71" i="31" s="1"/>
  <c r="W71" i="31"/>
  <c r="V71" i="31"/>
  <c r="AY71" i="31" s="1"/>
  <c r="U71" i="31"/>
  <c r="R71" i="31"/>
  <c r="P19" i="28"/>
  <c r="S19" i="28"/>
  <c r="AU19" i="28"/>
  <c r="R19" i="28"/>
  <c r="Y116" i="28"/>
  <c r="S116" i="28"/>
  <c r="Z116" i="28"/>
  <c r="AZ116" i="28" s="1"/>
  <c r="BB116" i="28" s="1"/>
  <c r="P116" i="28"/>
  <c r="U116" i="28"/>
  <c r="W63" i="35"/>
  <c r="U63" i="35"/>
  <c r="AU63" i="35"/>
  <c r="AV123" i="35" s="1"/>
  <c r="AA63" i="35"/>
  <c r="Z63" i="35"/>
  <c r="AZ63" i="35" s="1"/>
  <c r="AB63" i="35"/>
  <c r="R63" i="35"/>
  <c r="Y63" i="35"/>
  <c r="Q63" i="35"/>
  <c r="BA63" i="35" s="1"/>
  <c r="BB63" i="35" s="1"/>
  <c r="AE63" i="35" a="1"/>
  <c r="AE63" i="35" s="1"/>
  <c r="Y25" i="30"/>
  <c r="U25" i="30"/>
  <c r="AU25" i="30"/>
  <c r="AV116" i="30" s="1"/>
  <c r="AB25" i="30"/>
  <c r="W25" i="30"/>
  <c r="Z25" i="30"/>
  <c r="AZ25" i="30" s="1"/>
  <c r="AA25" i="30"/>
  <c r="V87" i="28"/>
  <c r="AY87" i="28" s="1"/>
  <c r="Q87" i="28"/>
  <c r="BA87" i="28" s="1"/>
  <c r="Y87" i="28"/>
  <c r="U87" i="28"/>
  <c r="W87" i="28"/>
  <c r="AA87" i="28"/>
  <c r="AB87" i="28"/>
  <c r="P87" i="28"/>
  <c r="Z87" i="28"/>
  <c r="AZ87" i="28" s="1"/>
  <c r="S87" i="28"/>
  <c r="R87" i="28"/>
  <c r="AA56" i="12"/>
  <c r="U56" i="12"/>
  <c r="AB81" i="39"/>
  <c r="W81" i="39"/>
  <c r="AA81" i="39"/>
  <c r="R81" i="39"/>
  <c r="U81" i="39"/>
  <c r="AE81" i="39" a="1"/>
  <c r="AE81" i="39" s="1"/>
  <c r="AD81" i="39" s="1"/>
  <c r="AC81" i="39" s="1"/>
  <c r="Y81" i="39"/>
  <c r="S119" i="34"/>
  <c r="AA119" i="34"/>
  <c r="AE119" i="34" a="1"/>
  <c r="AE119" i="34" s="1"/>
  <c r="AD119" i="34" s="1"/>
  <c r="AC119" i="34" s="1"/>
  <c r="R119" i="34"/>
  <c r="Y119" i="34"/>
  <c r="Q119" i="34"/>
  <c r="BA119" i="34" s="1"/>
  <c r="BB119" i="34" s="1"/>
  <c r="V119" i="34"/>
  <c r="AY119" i="34" s="1"/>
  <c r="W119" i="34"/>
  <c r="U119" i="34"/>
  <c r="Z119" i="34"/>
  <c r="AZ119" i="34" s="1"/>
  <c r="AB119" i="34"/>
  <c r="P119" i="34"/>
  <c r="S17" i="32"/>
  <c r="AA17" i="32"/>
  <c r="U17" i="32"/>
  <c r="AA98" i="32"/>
  <c r="U98" i="32"/>
  <c r="Z98" i="32"/>
  <c r="AZ98" i="32" s="1"/>
  <c r="Y98" i="32"/>
  <c r="AB98" i="32"/>
  <c r="AE98" i="32" a="1"/>
  <c r="AE98" i="32" s="1"/>
  <c r="W98" i="32"/>
  <c r="Q98" i="32"/>
  <c r="BA98" i="32" s="1"/>
  <c r="BB98" i="32" s="1"/>
  <c r="P106" i="30"/>
  <c r="R106" i="30"/>
  <c r="Q106" i="30"/>
  <c r="BA106" i="30" s="1"/>
  <c r="S106" i="30"/>
  <c r="AS106" i="30"/>
  <c r="AF106" i="30" s="1"/>
  <c r="U118" i="28"/>
  <c r="AB118" i="28"/>
  <c r="Z118" i="28"/>
  <c r="AZ118" i="28" s="1"/>
  <c r="P118" i="28"/>
  <c r="V118" i="28"/>
  <c r="AY118" i="28" s="1"/>
  <c r="W118" i="28"/>
  <c r="Q118" i="28"/>
  <c r="BA118" i="28" s="1"/>
  <c r="S118" i="28"/>
  <c r="Y118" i="28"/>
  <c r="Z112" i="12"/>
  <c r="AZ112" i="12" s="1"/>
  <c r="BB112" i="12" s="1"/>
  <c r="R112" i="12"/>
  <c r="Y112" i="12"/>
  <c r="S41" i="37"/>
  <c r="Q41" i="37"/>
  <c r="BA41" i="37" s="1"/>
  <c r="AU41" i="37"/>
  <c r="R41" i="37"/>
  <c r="P41" i="37"/>
  <c r="AU56" i="37"/>
  <c r="U56" i="37"/>
  <c r="Q56" i="37"/>
  <c r="BA56" i="37" s="1"/>
  <c r="S56" i="37"/>
  <c r="Z56" i="37"/>
  <c r="AZ56" i="37" s="1"/>
  <c r="P56" i="37"/>
  <c r="W56" i="37"/>
  <c r="Y56" i="37"/>
  <c r="AB56" i="37"/>
  <c r="AA56" i="37"/>
  <c r="R56" i="37"/>
  <c r="V56" i="37"/>
  <c r="AY56" i="37" s="1"/>
  <c r="Z109" i="34"/>
  <c r="AZ109" i="34" s="1"/>
  <c r="P109" i="34"/>
  <c r="AS109" i="34"/>
  <c r="AF109" i="34" s="1"/>
  <c r="V109" i="34"/>
  <c r="AY109" i="34" s="1"/>
  <c r="AB109" i="34"/>
  <c r="W109" i="34"/>
  <c r="S109" i="34"/>
  <c r="R109" i="34"/>
  <c r="AA109" i="34"/>
  <c r="Q109" i="34"/>
  <c r="BA109" i="34" s="1"/>
  <c r="Y109" i="34"/>
  <c r="U109" i="34"/>
  <c r="AB77" i="32"/>
  <c r="AA77" i="32"/>
  <c r="U77" i="32"/>
  <c r="Y77" i="32"/>
  <c r="S77" i="32"/>
  <c r="V77" i="32"/>
  <c r="AY77" i="32" s="1"/>
  <c r="Z77" i="32"/>
  <c r="AZ77" i="32" s="1"/>
  <c r="P77" i="32"/>
  <c r="R77" i="32"/>
  <c r="Q77" i="32"/>
  <c r="BA77" i="32" s="1"/>
  <c r="W77" i="32"/>
  <c r="AS77" i="32"/>
  <c r="AF77" i="32" s="1"/>
  <c r="AB119" i="28"/>
  <c r="U119" i="28"/>
  <c r="R119" i="28"/>
  <c r="Q119" i="28"/>
  <c r="BA119" i="28" s="1"/>
  <c r="S119" i="28"/>
  <c r="Z119" i="28"/>
  <c r="AZ119" i="28" s="1"/>
  <c r="BB119" i="28" s="1"/>
  <c r="W119" i="28"/>
  <c r="P119" i="28"/>
  <c r="Y119" i="28"/>
  <c r="U94" i="12"/>
  <c r="V94" i="12"/>
  <c r="AY94" i="12" s="1"/>
  <c r="W94" i="12"/>
  <c r="Q94" i="12"/>
  <c r="BA94" i="12" s="1"/>
  <c r="AS94" i="12"/>
  <c r="AF94" i="12" s="1"/>
  <c r="AA94" i="12"/>
  <c r="Y94" i="12"/>
  <c r="P94" i="12"/>
  <c r="AE113" i="39" a="1"/>
  <c r="AE113" i="39" s="1"/>
  <c r="R113" i="39"/>
  <c r="V113" i="39"/>
  <c r="AY113" i="39" s="1"/>
  <c r="Y113" i="39"/>
  <c r="U113" i="39"/>
  <c r="R111" i="37"/>
  <c r="V111" i="37"/>
  <c r="AY111" i="37" s="1"/>
  <c r="Y111" i="37"/>
  <c r="Q111" i="37"/>
  <c r="BA111" i="37" s="1"/>
  <c r="BB111" i="37" s="1"/>
  <c r="U111" i="37"/>
  <c r="AA111" i="37"/>
  <c r="AB111" i="37"/>
  <c r="AE111" i="37" a="1"/>
  <c r="AE111" i="37" s="1"/>
  <c r="AD111" i="37" s="1"/>
  <c r="AC111" i="37" s="1"/>
  <c r="W111" i="37"/>
  <c r="Z111" i="37"/>
  <c r="AZ111" i="37" s="1"/>
  <c r="S111" i="37"/>
  <c r="P111" i="37"/>
  <c r="W93" i="33"/>
  <c r="Q93" i="33"/>
  <c r="BA93" i="33" s="1"/>
  <c r="BB93" i="33" s="1"/>
  <c r="AE93" i="33" a="1"/>
  <c r="AE93" i="33" s="1"/>
  <c r="AD93" i="33" s="1"/>
  <c r="AC93" i="33" s="1"/>
  <c r="Z92" i="32"/>
  <c r="AZ92" i="32" s="1"/>
  <c r="AB92" i="32"/>
  <c r="Q92" i="32"/>
  <c r="BA92" i="32" s="1"/>
  <c r="U92" i="32"/>
  <c r="W92" i="32"/>
  <c r="R92" i="32"/>
  <c r="AA92" i="32"/>
  <c r="AS92" i="32"/>
  <c r="AF92" i="32" s="1"/>
  <c r="V92" i="32"/>
  <c r="AY92" i="32" s="1"/>
  <c r="BB92" i="32" s="1"/>
  <c r="P92" i="32"/>
  <c r="AA64" i="33"/>
  <c r="U64" i="33"/>
  <c r="P64" i="33"/>
  <c r="Z64" i="33"/>
  <c r="AZ64" i="33" s="1"/>
  <c r="S64" i="33"/>
  <c r="Y64" i="33"/>
  <c r="V64" i="33"/>
  <c r="AY64" i="33" s="1"/>
  <c r="R64" i="33"/>
  <c r="W64" i="33"/>
  <c r="Q64" i="33"/>
  <c r="BA64" i="33" s="1"/>
  <c r="BB64" i="33" s="1"/>
  <c r="AU64" i="33"/>
  <c r="AB64" i="33"/>
  <c r="AE64" i="33" a="1"/>
  <c r="AE64" i="33" s="1"/>
  <c r="W123" i="33"/>
  <c r="Y123" i="33"/>
  <c r="U123" i="33"/>
  <c r="AE123" i="33" a="1"/>
  <c r="AE123" i="33" s="1"/>
  <c r="AD123" i="33" s="1"/>
  <c r="AC123" i="33" s="1"/>
  <c r="AB123" i="33"/>
  <c r="R123" i="33"/>
  <c r="AA123" i="33"/>
  <c r="Q123" i="33"/>
  <c r="BA123" i="33" s="1"/>
  <c r="BB123" i="33" s="1"/>
  <c r="Z123" i="33"/>
  <c r="AZ123" i="33" s="1"/>
  <c r="V123" i="33"/>
  <c r="AY123" i="33" s="1"/>
  <c r="S123" i="33"/>
  <c r="P123" i="33"/>
  <c r="Q36" i="31"/>
  <c r="BA36" i="31" s="1"/>
  <c r="S36" i="31"/>
  <c r="P36" i="31"/>
  <c r="AU36" i="31"/>
  <c r="AV81" i="31" s="1"/>
  <c r="W36" i="31"/>
  <c r="R36" i="31"/>
  <c r="AB36" i="31"/>
  <c r="Z36" i="31"/>
  <c r="AZ36" i="31" s="1"/>
  <c r="BB36" i="31" s="1"/>
  <c r="Q87" i="30"/>
  <c r="BA87" i="30" s="1"/>
  <c r="BB87" i="30" s="1"/>
  <c r="Z87" i="30"/>
  <c r="AZ87" i="30" s="1"/>
  <c r="U87" i="30"/>
  <c r="S87" i="30"/>
  <c r="AE87" i="30" a="1"/>
  <c r="AE87" i="30" s="1"/>
  <c r="AD87" i="30" s="1"/>
  <c r="AC87" i="30" s="1"/>
  <c r="R87" i="30"/>
  <c r="Y87" i="30"/>
  <c r="AA87" i="30"/>
  <c r="AB87" i="30"/>
  <c r="W87" i="30"/>
  <c r="A42" i="12"/>
  <c r="BC42" i="12" s="1"/>
  <c r="D42" i="12"/>
  <c r="Y49" i="12"/>
  <c r="AA49" i="12"/>
  <c r="R49" i="12"/>
  <c r="S49" i="12"/>
  <c r="Z49" i="12"/>
  <c r="AZ49" i="12" s="1"/>
  <c r="AU49" i="12"/>
  <c r="AV75" i="12" s="1"/>
  <c r="AB49" i="12"/>
  <c r="Q49" i="12"/>
  <c r="BA49" i="12" s="1"/>
  <c r="W49" i="12"/>
  <c r="V49" i="12"/>
  <c r="AY49" i="12" s="1"/>
  <c r="AB100" i="12"/>
  <c r="S100" i="12"/>
  <c r="Z100" i="12"/>
  <c r="AZ100" i="12" s="1"/>
  <c r="R100" i="12"/>
  <c r="V100" i="12"/>
  <c r="AY100" i="12" s="1"/>
  <c r="A62" i="12"/>
  <c r="D62" i="12"/>
  <c r="S29" i="12"/>
  <c r="AB29" i="12"/>
  <c r="Y29" i="12"/>
  <c r="P29" i="12"/>
  <c r="AU29" i="12"/>
  <c r="AV66" i="12" s="1"/>
  <c r="W29" i="12"/>
  <c r="Q29" i="12"/>
  <c r="BA29" i="12" s="1"/>
  <c r="R29" i="12"/>
  <c r="AE55" i="12" a="1"/>
  <c r="AE55" i="12" s="1"/>
  <c r="AA55" i="12"/>
  <c r="D49" i="12"/>
  <c r="A49" i="12"/>
  <c r="U29" i="12"/>
  <c r="AA29" i="12"/>
  <c r="Z29" i="12"/>
  <c r="AZ29" i="12" s="1"/>
  <c r="R55" i="12"/>
  <c r="Q70" i="12"/>
  <c r="BA70" i="12" s="1"/>
  <c r="BB70" i="12" s="1"/>
  <c r="V70" i="12"/>
  <c r="AY70" i="12" s="1"/>
  <c r="R70" i="12"/>
  <c r="S70" i="12"/>
  <c r="P70" i="12"/>
  <c r="D29" i="12"/>
  <c r="A29" i="12"/>
  <c r="U55" i="12"/>
  <c r="D70" i="12"/>
  <c r="A70" i="12"/>
  <c r="A76" i="12"/>
  <c r="D76" i="12"/>
  <c r="V55" i="12"/>
  <c r="AY55" i="12" s="1"/>
  <c r="Z55" i="12"/>
  <c r="AZ55" i="12" s="1"/>
  <c r="Z76" i="12"/>
  <c r="AZ76" i="12" s="1"/>
  <c r="V76" i="12"/>
  <c r="AY76" i="12" s="1"/>
  <c r="S76" i="12"/>
  <c r="U76" i="12"/>
  <c r="W76" i="12"/>
  <c r="AS76" i="12"/>
  <c r="AF76" i="12" s="1"/>
  <c r="P76" i="12"/>
  <c r="Y76" i="12"/>
  <c r="AB76" i="12"/>
  <c r="AU55" i="12"/>
  <c r="Y55" i="12"/>
  <c r="W14" i="12"/>
  <c r="V14" i="12"/>
  <c r="AY14" i="12" s="1"/>
  <c r="Z14" i="12"/>
  <c r="AZ14" i="12" s="1"/>
  <c r="Y14" i="12"/>
  <c r="R14" i="12"/>
  <c r="AU14" i="12"/>
  <c r="U14" i="12"/>
  <c r="Q14" i="12"/>
  <c r="BA14" i="12" s="1"/>
  <c r="S14" i="12"/>
  <c r="D12" i="12"/>
  <c r="A12" i="12"/>
  <c r="S36" i="12"/>
  <c r="Q36" i="12"/>
  <c r="BA36" i="12" s="1"/>
  <c r="BB36" i="12" s="1"/>
  <c r="R36" i="12"/>
  <c r="P36" i="12"/>
  <c r="V36" i="12"/>
  <c r="AY36" i="12" s="1"/>
  <c r="S55" i="12"/>
  <c r="Q55" i="12"/>
  <c r="BA55" i="12" s="1"/>
  <c r="BB55" i="12" s="1"/>
  <c r="R12" i="12"/>
  <c r="Z12" i="12"/>
  <c r="AZ12" i="12" s="1"/>
  <c r="BB12" i="12" s="1"/>
  <c r="AU61" i="12"/>
  <c r="Q61" i="12"/>
  <c r="BA61" i="12" s="1"/>
  <c r="W61" i="12"/>
  <c r="R61" i="12"/>
  <c r="AB61" i="12"/>
  <c r="P61" i="12"/>
  <c r="AA61" i="12"/>
  <c r="Z61" i="12"/>
  <c r="AZ61" i="12" s="1"/>
  <c r="U61" i="12"/>
  <c r="Y61" i="12"/>
  <c r="S104" i="12"/>
  <c r="AA104" i="12"/>
  <c r="Y104" i="12"/>
  <c r="Z104" i="12"/>
  <c r="AZ104" i="12" s="1"/>
  <c r="AB104" i="12"/>
  <c r="V104" i="12"/>
  <c r="AY104" i="12" s="1"/>
  <c r="R104" i="12"/>
  <c r="V29" i="12"/>
  <c r="AY29" i="12" s="1"/>
  <c r="BB29" i="12" s="1"/>
  <c r="AB55" i="12"/>
  <c r="BA42" i="12"/>
  <c r="AY42" i="12"/>
  <c r="AZ42" i="12"/>
  <c r="A7" i="12"/>
  <c r="D7" i="12"/>
  <c r="A100" i="12"/>
  <c r="D100" i="12"/>
  <c r="AB55" i="28"/>
  <c r="AU55" i="28"/>
  <c r="AV38" i="28" s="1"/>
  <c r="R55" i="28"/>
  <c r="V20" i="28"/>
  <c r="AY20" i="28" s="1"/>
  <c r="W20" i="28"/>
  <c r="Y20" i="28"/>
  <c r="U20" i="28"/>
  <c r="Z20" i="28"/>
  <c r="AZ20" i="28" s="1"/>
  <c r="AB20" i="28"/>
  <c r="AU20" i="28"/>
  <c r="Q20" i="28"/>
  <c r="BA20" i="28" s="1"/>
  <c r="AA20" i="28"/>
  <c r="R20" i="28"/>
  <c r="S20" i="28"/>
  <c r="P20" i="28"/>
  <c r="AB36" i="28"/>
  <c r="AU36" i="28"/>
  <c r="U36" i="28"/>
  <c r="S36" i="28"/>
  <c r="W36" i="28"/>
  <c r="AA36" i="28"/>
  <c r="R36" i="28"/>
  <c r="Z36" i="28"/>
  <c r="AZ36" i="28" s="1"/>
  <c r="Q36" i="28"/>
  <c r="BA36" i="28" s="1"/>
  <c r="V36" i="28"/>
  <c r="AY36" i="28" s="1"/>
  <c r="Y36" i="28"/>
  <c r="P36" i="28"/>
  <c r="P28" i="28"/>
  <c r="S28" i="28"/>
  <c r="AE28" i="28" a="1"/>
  <c r="AE28" i="28" s="1"/>
  <c r="W28" i="28"/>
  <c r="AB28" i="28"/>
  <c r="Z28" i="28"/>
  <c r="AZ28" i="28" s="1"/>
  <c r="V28" i="28"/>
  <c r="AY28" i="28" s="1"/>
  <c r="R28" i="28"/>
  <c r="AU28" i="28"/>
  <c r="Y28" i="28"/>
  <c r="Q28" i="28"/>
  <c r="BA28" i="28" s="1"/>
  <c r="BB28" i="28" s="1"/>
  <c r="U28" i="28"/>
  <c r="AA28" i="28"/>
  <c r="D20" i="28"/>
  <c r="A20" i="28"/>
  <c r="D15" i="28"/>
  <c r="A15" i="28"/>
  <c r="D44" i="28"/>
  <c r="A44" i="28"/>
  <c r="D104" i="28"/>
  <c r="A104" i="28"/>
  <c r="Q61" i="28"/>
  <c r="BA61" i="28" s="1"/>
  <c r="BB61" i="28" s="1"/>
  <c r="AE61" i="28" a="1"/>
  <c r="AE61" i="28" s="1"/>
  <c r="AB61" i="28"/>
  <c r="Q104" i="28"/>
  <c r="BA104" i="28" s="1"/>
  <c r="P104" i="28"/>
  <c r="Z104" i="28"/>
  <c r="AZ104" i="28" s="1"/>
  <c r="S104" i="28"/>
  <c r="V104" i="28"/>
  <c r="AY104" i="28" s="1"/>
  <c r="Y104" i="28"/>
  <c r="U68" i="28"/>
  <c r="W68" i="28"/>
  <c r="S68" i="28"/>
  <c r="R68" i="28"/>
  <c r="AA68" i="28"/>
  <c r="AB68" i="28"/>
  <c r="P68" i="28"/>
  <c r="Z68" i="28"/>
  <c r="AZ68" i="28" s="1"/>
  <c r="BB68" i="28" s="1"/>
  <c r="Q68" i="28"/>
  <c r="BA68" i="28" s="1"/>
  <c r="Y68" i="28"/>
  <c r="D61" i="28"/>
  <c r="A61" i="28"/>
  <c r="S15" i="28"/>
  <c r="AE15" i="28" a="1"/>
  <c r="AE15" i="28" s="1"/>
  <c r="A68" i="28"/>
  <c r="D68" i="28"/>
  <c r="A55" i="28"/>
  <c r="D55" i="28"/>
  <c r="U40" i="30"/>
  <c r="AA40" i="30"/>
  <c r="Q40" i="30"/>
  <c r="BA40" i="30" s="1"/>
  <c r="BB40" i="30" s="1"/>
  <c r="Z40" i="30"/>
  <c r="AZ40" i="30" s="1"/>
  <c r="P40" i="30"/>
  <c r="V40" i="30"/>
  <c r="AY40" i="30" s="1"/>
  <c r="Y40" i="30"/>
  <c r="AB40" i="30"/>
  <c r="W40" i="30"/>
  <c r="S40" i="30"/>
  <c r="R40" i="30"/>
  <c r="AU40" i="30"/>
  <c r="AV105" i="30" s="1"/>
  <c r="AE40" i="30" a="1"/>
  <c r="AE40" i="30" s="1"/>
  <c r="V93" i="30"/>
  <c r="AY93" i="30" s="1"/>
  <c r="P93" i="30"/>
  <c r="Y93" i="30"/>
  <c r="AB93" i="30"/>
  <c r="U93" i="30"/>
  <c r="Q93" i="30"/>
  <c r="BA93" i="30" s="1"/>
  <c r="R93" i="30"/>
  <c r="Z93" i="30"/>
  <c r="AZ93" i="30" s="1"/>
  <c r="AS93" i="30"/>
  <c r="AF93" i="30" s="1"/>
  <c r="S93" i="30"/>
  <c r="AA93" i="30"/>
  <c r="W93" i="30"/>
  <c r="D60" i="30"/>
  <c r="A60" i="30"/>
  <c r="Q48" i="30"/>
  <c r="BA48" i="30" s="1"/>
  <c r="W48" i="30"/>
  <c r="R48" i="30"/>
  <c r="U48" i="30"/>
  <c r="AU48" i="30"/>
  <c r="AV27" i="30" s="1"/>
  <c r="Y48" i="30"/>
  <c r="S48" i="30"/>
  <c r="P48" i="30"/>
  <c r="AB48" i="30"/>
  <c r="Z48" i="30"/>
  <c r="AZ48" i="30" s="1"/>
  <c r="AA48" i="30"/>
  <c r="V48" i="30"/>
  <c r="AY48" i="30" s="1"/>
  <c r="A5" i="30"/>
  <c r="D5" i="30"/>
  <c r="D93" i="30"/>
  <c r="A93" i="30"/>
  <c r="A53" i="30"/>
  <c r="D53" i="30"/>
  <c r="V60" i="30"/>
  <c r="AY60" i="30" s="1"/>
  <c r="AB60" i="30"/>
  <c r="Z60" i="30"/>
  <c r="AZ60" i="30" s="1"/>
  <c r="Q60" i="30"/>
  <c r="BA60" i="30" s="1"/>
  <c r="Y60" i="30"/>
  <c r="AA60" i="30"/>
  <c r="W60" i="30"/>
  <c r="R60" i="30"/>
  <c r="S60" i="30"/>
  <c r="AU60" i="30"/>
  <c r="AV97" i="30" s="1"/>
  <c r="P60" i="30"/>
  <c r="U60" i="30"/>
  <c r="AB5" i="30"/>
  <c r="R5" i="30"/>
  <c r="AU5" i="30"/>
  <c r="P5" i="30"/>
  <c r="U5" i="30"/>
  <c r="Y5" i="30"/>
  <c r="AA5" i="30"/>
  <c r="V5" i="30"/>
  <c r="AY5" i="30" s="1"/>
  <c r="Q5" i="30"/>
  <c r="BA5" i="30" s="1"/>
  <c r="BB5" i="30" s="1"/>
  <c r="W5" i="30"/>
  <c r="Z5" i="30"/>
  <c r="AZ5" i="30" s="1"/>
  <c r="S5" i="30"/>
  <c r="AE5" i="30" a="1"/>
  <c r="AE5" i="30" s="1"/>
  <c r="A29" i="30"/>
  <c r="D29" i="30"/>
  <c r="D90" i="30"/>
  <c r="A90" i="30"/>
  <c r="A37" i="30"/>
  <c r="D37" i="30"/>
  <c r="P53" i="30"/>
  <c r="AU53" i="30"/>
  <c r="Y53" i="30"/>
  <c r="S53" i="30"/>
  <c r="AE53" i="30" a="1"/>
  <c r="AE53" i="30" s="1"/>
  <c r="AB53" i="30"/>
  <c r="V53" i="30"/>
  <c r="AY53" i="30" s="1"/>
  <c r="AA53" i="30"/>
  <c r="U53" i="30"/>
  <c r="Q53" i="30"/>
  <c r="BA53" i="30" s="1"/>
  <c r="BB53" i="30" s="1"/>
  <c r="R53" i="30"/>
  <c r="Z53" i="30"/>
  <c r="AZ53" i="30" s="1"/>
  <c r="W53" i="30"/>
  <c r="R90" i="30"/>
  <c r="AB90" i="30"/>
  <c r="U90" i="30"/>
  <c r="AA90" i="30"/>
  <c r="S90" i="30"/>
  <c r="Z90" i="30"/>
  <c r="AZ90" i="30" s="1"/>
  <c r="BB90" i="30" s="1"/>
  <c r="Q90" i="30"/>
  <c r="BA90" i="30" s="1"/>
  <c r="Y90" i="30"/>
  <c r="P90" i="30"/>
  <c r="AS90" i="30"/>
  <c r="AF90" i="30" s="1"/>
  <c r="W90" i="30"/>
  <c r="U13" i="30"/>
  <c r="AB13" i="30"/>
  <c r="W13" i="30"/>
  <c r="R13" i="30"/>
  <c r="V13" i="30"/>
  <c r="AY13" i="30" s="1"/>
  <c r="AA13" i="30"/>
  <c r="S13" i="30"/>
  <c r="P13" i="30"/>
  <c r="Q13" i="30"/>
  <c r="BA13" i="30" s="1"/>
  <c r="AU13" i="30"/>
  <c r="AV31" i="30" s="1"/>
  <c r="Z13" i="30"/>
  <c r="AZ13" i="30" s="1"/>
  <c r="Y13" i="30"/>
  <c r="AU3" i="30"/>
  <c r="R3" i="30"/>
  <c r="W3" i="30"/>
  <c r="AE3" i="30" a="1"/>
  <c r="AE3" i="30" s="1"/>
  <c r="AA3" i="30"/>
  <c r="Z3" i="30"/>
  <c r="AZ3" i="30" s="1"/>
  <c r="U3" i="30"/>
  <c r="P3" i="30"/>
  <c r="S3" i="30"/>
  <c r="V3" i="30"/>
  <c r="AY3" i="30" s="1"/>
  <c r="Q3" i="30"/>
  <c r="BA3" i="30" s="1"/>
  <c r="BB3" i="30" s="1"/>
  <c r="AB3" i="30"/>
  <c r="Y3" i="30"/>
  <c r="A32" i="30"/>
  <c r="D32" i="30"/>
  <c r="W37" i="30"/>
  <c r="Q37" i="30"/>
  <c r="BA37" i="30" s="1"/>
  <c r="BB37" i="30" s="1"/>
  <c r="Y37" i="30"/>
  <c r="Z37" i="30"/>
  <c r="AZ37" i="30" s="1"/>
  <c r="U37" i="30"/>
  <c r="P37" i="30"/>
  <c r="S37" i="30"/>
  <c r="AE37" i="30" a="1"/>
  <c r="AE37" i="30" s="1"/>
  <c r="R37" i="30"/>
  <c r="V37" i="30"/>
  <c r="AY37" i="30" s="1"/>
  <c r="AU37" i="30"/>
  <c r="AV69" i="30" s="1"/>
  <c r="AB37" i="30"/>
  <c r="AA37" i="30"/>
  <c r="A25" i="30"/>
  <c r="D25" i="30"/>
  <c r="D10" i="30"/>
  <c r="A10" i="30"/>
  <c r="AA45" i="30"/>
  <c r="S45" i="30"/>
  <c r="Z45" i="30"/>
  <c r="AZ45" i="30" s="1"/>
  <c r="P45" i="30"/>
  <c r="V45" i="30"/>
  <c r="AY45" i="30" s="1"/>
  <c r="Q45" i="30"/>
  <c r="BA45" i="30" s="1"/>
  <c r="AU45" i="30"/>
  <c r="AV76" i="30" s="1"/>
  <c r="U45" i="30"/>
  <c r="Y45" i="30"/>
  <c r="R45" i="30"/>
  <c r="W45" i="30"/>
  <c r="AB45" i="30"/>
  <c r="Z10" i="30"/>
  <c r="AZ10" i="30" s="1"/>
  <c r="Q10" i="30"/>
  <c r="BA10" i="30" s="1"/>
  <c r="S10" i="30"/>
  <c r="AB10" i="30"/>
  <c r="V10" i="30"/>
  <c r="AY10" i="30" s="1"/>
  <c r="U10" i="30"/>
  <c r="W10" i="30"/>
  <c r="P10" i="30"/>
  <c r="R10" i="30"/>
  <c r="AU10" i="30"/>
  <c r="AV3" i="30" s="1"/>
  <c r="Y10" i="30"/>
  <c r="AA10" i="30"/>
  <c r="D40" i="30"/>
  <c r="A40" i="30"/>
  <c r="W80" i="31"/>
  <c r="Y80" i="31"/>
  <c r="AE80" i="31" a="1"/>
  <c r="AE80" i="31" s="1"/>
  <c r="AD80" i="31" s="1"/>
  <c r="AC80" i="31" s="1"/>
  <c r="R80" i="31"/>
  <c r="P80" i="31"/>
  <c r="V80" i="31"/>
  <c r="AY80" i="31" s="1"/>
  <c r="AB80" i="31"/>
  <c r="U80" i="31"/>
  <c r="Z80" i="31"/>
  <c r="AZ80" i="31" s="1"/>
  <c r="S80" i="31"/>
  <c r="Q80" i="31"/>
  <c r="BA80" i="31" s="1"/>
  <c r="BB80" i="31" s="1"/>
  <c r="AA80" i="31"/>
  <c r="A109" i="31"/>
  <c r="D109" i="31"/>
  <c r="AA9" i="31"/>
  <c r="U9" i="31"/>
  <c r="W9" i="31"/>
  <c r="S9" i="31"/>
  <c r="AB9" i="31"/>
  <c r="Q9" i="31"/>
  <c r="BA9" i="31" s="1"/>
  <c r="Z9" i="31"/>
  <c r="AZ9" i="31" s="1"/>
  <c r="V9" i="31"/>
  <c r="AY9" i="31" s="1"/>
  <c r="AU9" i="31"/>
  <c r="AV45" i="31" s="1"/>
  <c r="R9" i="31"/>
  <c r="Y9" i="31"/>
  <c r="P9" i="31"/>
  <c r="AI28" i="31" a="1"/>
  <c r="AI28" i="31" s="1"/>
  <c r="AJ28" i="31" s="1"/>
  <c r="AK28" i="31" s="1"/>
  <c r="AB88" i="31"/>
  <c r="U88" i="31"/>
  <c r="R88" i="31"/>
  <c r="P88" i="31"/>
  <c r="Z88" i="31"/>
  <c r="AZ88" i="31" s="1"/>
  <c r="Q88" i="31"/>
  <c r="BA88" i="31" s="1"/>
  <c r="AS88" i="31"/>
  <c r="AF88" i="31" s="1"/>
  <c r="Y88" i="31"/>
  <c r="W88" i="31"/>
  <c r="V88" i="31"/>
  <c r="AY88" i="31" s="1"/>
  <c r="AA88" i="31"/>
  <c r="S88" i="31"/>
  <c r="Q29" i="31"/>
  <c r="BA29" i="31" s="1"/>
  <c r="BB29" i="31" s="1"/>
  <c r="AB29" i="31"/>
  <c r="Y29" i="31"/>
  <c r="AE29" i="31" a="1"/>
  <c r="AE29" i="31" s="1"/>
  <c r="AU29" i="31"/>
  <c r="V29" i="31"/>
  <c r="AY29" i="31" s="1"/>
  <c r="Z29" i="31"/>
  <c r="AZ29" i="31" s="1"/>
  <c r="S29" i="31"/>
  <c r="R29" i="31"/>
  <c r="U29" i="31"/>
  <c r="P29" i="31"/>
  <c r="AA29" i="31"/>
  <c r="W29" i="31"/>
  <c r="AE109" i="31" a="1"/>
  <c r="AE109" i="31" s="1"/>
  <c r="AD109" i="31" s="1"/>
  <c r="AC109" i="31" s="1"/>
  <c r="Z109" i="31"/>
  <c r="AZ109" i="31" s="1"/>
  <c r="AB109" i="31"/>
  <c r="Q109" i="31"/>
  <c r="BA109" i="31" s="1"/>
  <c r="BB109" i="31" s="1"/>
  <c r="AA109" i="31"/>
  <c r="Y109" i="31"/>
  <c r="U109" i="31"/>
  <c r="S109" i="31"/>
  <c r="P109" i="31"/>
  <c r="W109" i="31"/>
  <c r="V109" i="31"/>
  <c r="AY109" i="31" s="1"/>
  <c r="R109" i="31"/>
  <c r="AU37" i="31"/>
  <c r="Z37" i="31"/>
  <c r="AZ37" i="31" s="1"/>
  <c r="AB37" i="31"/>
  <c r="R37" i="31"/>
  <c r="W37" i="31"/>
  <c r="Q37" i="31"/>
  <c r="BA37" i="31" s="1"/>
  <c r="Y37" i="31"/>
  <c r="AA37" i="31"/>
  <c r="P37" i="31"/>
  <c r="U37" i="31"/>
  <c r="S37" i="31"/>
  <c r="V37" i="31"/>
  <c r="AY37" i="31" s="1"/>
  <c r="S26" i="31"/>
  <c r="Y26" i="31"/>
  <c r="V26" i="31"/>
  <c r="AY26" i="31" s="1"/>
  <c r="U26" i="31"/>
  <c r="AE26" i="31" a="1"/>
  <c r="AE26" i="31" s="1"/>
  <c r="R26" i="31"/>
  <c r="P26" i="31"/>
  <c r="W26" i="31"/>
  <c r="AU26" i="31"/>
  <c r="AV10" i="31" s="1"/>
  <c r="AB26" i="31"/>
  <c r="Q26" i="31"/>
  <c r="BA26" i="31" s="1"/>
  <c r="BB26" i="31" s="1"/>
  <c r="AA26" i="31"/>
  <c r="Z26" i="31"/>
  <c r="AZ26" i="31" s="1"/>
  <c r="D88" i="31"/>
  <c r="A88" i="31"/>
  <c r="AA117" i="31"/>
  <c r="W117" i="31"/>
  <c r="R117" i="31"/>
  <c r="AS117" i="31"/>
  <c r="AF117" i="31" s="1"/>
  <c r="S117" i="31"/>
  <c r="Q117" i="31"/>
  <c r="BA117" i="31" s="1"/>
  <c r="Y117" i="31"/>
  <c r="U117" i="31"/>
  <c r="AB117" i="31"/>
  <c r="P117" i="31"/>
  <c r="V117" i="31"/>
  <c r="AY117" i="31" s="1"/>
  <c r="Z117" i="31"/>
  <c r="AZ117" i="31" s="1"/>
  <c r="D117" i="31"/>
  <c r="A117" i="31"/>
  <c r="A37" i="31"/>
  <c r="D37" i="31"/>
  <c r="AE37" i="31" a="1"/>
  <c r="AE37" i="31" s="1"/>
  <c r="AD37" i="31" s="1"/>
  <c r="AC37" i="31" s="1"/>
  <c r="A9" i="31"/>
  <c r="D9" i="31"/>
  <c r="Z101" i="32"/>
  <c r="AZ101" i="32" s="1"/>
  <c r="AA101" i="32"/>
  <c r="AE101" i="32" a="1"/>
  <c r="AE101" i="32" s="1"/>
  <c r="U101" i="32"/>
  <c r="P101" i="32"/>
  <c r="Y101" i="32"/>
  <c r="AB101" i="32"/>
  <c r="R101" i="32"/>
  <c r="S101" i="32"/>
  <c r="V101" i="32"/>
  <c r="AY101" i="32" s="1"/>
  <c r="Q101" i="32"/>
  <c r="BA101" i="32" s="1"/>
  <c r="BB101" i="32" s="1"/>
  <c r="W101" i="32"/>
  <c r="D25" i="32"/>
  <c r="A25" i="32"/>
  <c r="D109" i="32"/>
  <c r="A109" i="32"/>
  <c r="D81" i="32"/>
  <c r="A81" i="32"/>
  <c r="A55" i="32"/>
  <c r="D55" i="32"/>
  <c r="U25" i="32"/>
  <c r="AB25" i="32"/>
  <c r="W25" i="32"/>
  <c r="Q25" i="32"/>
  <c r="BA25" i="32" s="1"/>
  <c r="BB25" i="32" s="1"/>
  <c r="V25" i="32"/>
  <c r="AY25" i="32" s="1"/>
  <c r="AU25" i="32"/>
  <c r="AV61" i="32" s="1"/>
  <c r="Y25" i="32"/>
  <c r="P25" i="32"/>
  <c r="S25" i="32"/>
  <c r="AA25" i="32"/>
  <c r="R25" i="32"/>
  <c r="V109" i="32"/>
  <c r="AY109" i="32" s="1"/>
  <c r="P109" i="32"/>
  <c r="AA109" i="32"/>
  <c r="Q109" i="32"/>
  <c r="BA109" i="32" s="1"/>
  <c r="Z109" i="32"/>
  <c r="AZ109" i="32" s="1"/>
  <c r="S109" i="32"/>
  <c r="R109" i="32"/>
  <c r="U109" i="32"/>
  <c r="Y109" i="32"/>
  <c r="AS109" i="32"/>
  <c r="AF109" i="32" s="1"/>
  <c r="W109" i="32"/>
  <c r="AB109" i="32"/>
  <c r="Q81" i="32"/>
  <c r="BA81" i="32" s="1"/>
  <c r="W81" i="32"/>
  <c r="R81" i="32"/>
  <c r="Z81" i="32"/>
  <c r="AZ81" i="32" s="1"/>
  <c r="AB81" i="32"/>
  <c r="V81" i="32"/>
  <c r="AY81" i="32" s="1"/>
  <c r="S81" i="32"/>
  <c r="P81" i="32"/>
  <c r="AA81" i="32"/>
  <c r="U81" i="32"/>
  <c r="AS81" i="32"/>
  <c r="AF81" i="32" s="1"/>
  <c r="Y81" i="32"/>
  <c r="S55" i="32"/>
  <c r="AB55" i="32"/>
  <c r="W55" i="32"/>
  <c r="AA55" i="32"/>
  <c r="U55" i="32"/>
  <c r="P55" i="32"/>
  <c r="V55" i="32"/>
  <c r="AY55" i="32" s="1"/>
  <c r="AU55" i="32"/>
  <c r="AV89" i="32" s="1"/>
  <c r="Q55" i="32"/>
  <c r="BA55" i="32" s="1"/>
  <c r="BB55" i="32" s="1"/>
  <c r="Z55" i="32"/>
  <c r="AZ55" i="32" s="1"/>
  <c r="AE55" i="32" a="1"/>
  <c r="AE55" i="32" s="1"/>
  <c r="R55" i="32"/>
  <c r="Y55" i="32"/>
  <c r="D63" i="32"/>
  <c r="A63" i="32"/>
  <c r="D33" i="32"/>
  <c r="A33" i="32"/>
  <c r="AB63" i="32"/>
  <c r="W63" i="32"/>
  <c r="V63" i="32"/>
  <c r="AY63" i="32" s="1"/>
  <c r="Z63" i="32"/>
  <c r="AZ63" i="32" s="1"/>
  <c r="U63" i="32"/>
  <c r="S63" i="32"/>
  <c r="P63" i="32"/>
  <c r="Q63" i="32"/>
  <c r="BA63" i="32" s="1"/>
  <c r="AA63" i="32"/>
  <c r="R63" i="32"/>
  <c r="AU63" i="32"/>
  <c r="AV100" i="32" s="1"/>
  <c r="Y63" i="32"/>
  <c r="AB10" i="32"/>
  <c r="AA10" i="32"/>
  <c r="AU10" i="32"/>
  <c r="AV33" i="32" s="1"/>
  <c r="Z10" i="32"/>
  <c r="AZ10" i="32" s="1"/>
  <c r="S10" i="32"/>
  <c r="V10" i="32"/>
  <c r="AY10" i="32" s="1"/>
  <c r="Y10" i="32"/>
  <c r="U10" i="32"/>
  <c r="AB33" i="32"/>
  <c r="U33" i="32"/>
  <c r="V33" i="32"/>
  <c r="AY33" i="32" s="1"/>
  <c r="Q33" i="32"/>
  <c r="BA33" i="32" s="1"/>
  <c r="P33" i="32"/>
  <c r="AU33" i="32"/>
  <c r="AA33" i="32"/>
  <c r="Z33" i="32"/>
  <c r="AZ33" i="32" s="1"/>
  <c r="Y33" i="32"/>
  <c r="S33" i="32"/>
  <c r="W33" i="32"/>
  <c r="R33" i="32"/>
  <c r="D74" i="32"/>
  <c r="A74" i="32"/>
  <c r="AD101" i="32"/>
  <c r="AC101" i="32" s="1"/>
  <c r="AS74" i="32"/>
  <c r="AF74" i="32" s="1"/>
  <c r="Z74" i="32"/>
  <c r="AZ74" i="32" s="1"/>
  <c r="P74" i="32"/>
  <c r="V74" i="32"/>
  <c r="AY74" i="32" s="1"/>
  <c r="AB74" i="32"/>
  <c r="U74" i="32"/>
  <c r="R74" i="32"/>
  <c r="Q74" i="32"/>
  <c r="BA74" i="32" s="1"/>
  <c r="Y74" i="32"/>
  <c r="AA74" i="32"/>
  <c r="S74" i="32"/>
  <c r="W74" i="32"/>
  <c r="A10" i="32"/>
  <c r="D10" i="32"/>
  <c r="D101" i="32"/>
  <c r="A101" i="32"/>
  <c r="AB92" i="33"/>
  <c r="Z92" i="33"/>
  <c r="AZ92" i="33" s="1"/>
  <c r="Y92" i="33"/>
  <c r="AA92" i="33"/>
  <c r="W92" i="33"/>
  <c r="P92" i="33"/>
  <c r="AE92" i="33" a="1"/>
  <c r="AE92" i="33" s="1"/>
  <c r="V92" i="33"/>
  <c r="AY92" i="33" s="1"/>
  <c r="Q92" i="33"/>
  <c r="BA92" i="33" s="1"/>
  <c r="BB92" i="33" s="1"/>
  <c r="U92" i="33"/>
  <c r="R92" i="33"/>
  <c r="S92" i="33"/>
  <c r="P51" i="33"/>
  <c r="R51" i="33"/>
  <c r="Z51" i="33"/>
  <c r="AZ51" i="33" s="1"/>
  <c r="AB51" i="33"/>
  <c r="U51" i="33"/>
  <c r="AU51" i="33"/>
  <c r="AV107" i="33" s="1"/>
  <c r="D107" i="33" s="1"/>
  <c r="V51" i="33"/>
  <c r="AY51" i="33" s="1"/>
  <c r="W51" i="33"/>
  <c r="Q51" i="33"/>
  <c r="BA51" i="33" s="1"/>
  <c r="S51" i="33"/>
  <c r="AA51" i="33"/>
  <c r="Y51" i="33"/>
  <c r="AD106" i="33"/>
  <c r="AC106" i="33" s="1"/>
  <c r="Q25" i="33"/>
  <c r="BA25" i="33" s="1"/>
  <c r="S25" i="33"/>
  <c r="AB25" i="33"/>
  <c r="V25" i="33"/>
  <c r="AY25" i="33" s="1"/>
  <c r="Z25" i="33"/>
  <c r="AZ25" i="33" s="1"/>
  <c r="R25" i="33"/>
  <c r="AA25" i="33"/>
  <c r="P25" i="33"/>
  <c r="Y25" i="33"/>
  <c r="AU25" i="33"/>
  <c r="AV105" i="33" s="1"/>
  <c r="W25" i="33"/>
  <c r="U25" i="33"/>
  <c r="W15" i="33"/>
  <c r="Y15" i="33"/>
  <c r="S15" i="33"/>
  <c r="AE15" i="33" a="1"/>
  <c r="AE15" i="33" s="1"/>
  <c r="V15" i="33"/>
  <c r="AY15" i="33" s="1"/>
  <c r="AU15" i="33"/>
  <c r="AA15" i="33"/>
  <c r="AB15" i="33"/>
  <c r="R15" i="33"/>
  <c r="U15" i="33"/>
  <c r="P15" i="33"/>
  <c r="Z15" i="33"/>
  <c r="AZ15" i="33" s="1"/>
  <c r="Q15" i="33"/>
  <c r="BA15" i="33" s="1"/>
  <c r="BB15" i="33" s="1"/>
  <c r="A51" i="33"/>
  <c r="D51" i="33"/>
  <c r="AA105" i="33"/>
  <c r="W105" i="33"/>
  <c r="U105" i="33"/>
  <c r="S105" i="33"/>
  <c r="Q105" i="33"/>
  <c r="BA105" i="33" s="1"/>
  <c r="AB105" i="33"/>
  <c r="R105" i="33"/>
  <c r="Z105" i="33"/>
  <c r="AZ105" i="33" s="1"/>
  <c r="AS105" i="33"/>
  <c r="AF105" i="33" s="1"/>
  <c r="P105" i="33"/>
  <c r="V105" i="33"/>
  <c r="AY105" i="33" s="1"/>
  <c r="Y105" i="33"/>
  <c r="D9" i="33"/>
  <c r="A9" i="33"/>
  <c r="D3" i="33"/>
  <c r="A3" i="33"/>
  <c r="AA36" i="33"/>
  <c r="Z36" i="33"/>
  <c r="AZ36" i="33" s="1"/>
  <c r="Y36" i="33"/>
  <c r="Q36" i="33"/>
  <c r="BA36" i="33" s="1"/>
  <c r="W36" i="33"/>
  <c r="P36" i="33"/>
  <c r="V36" i="33"/>
  <c r="AY36" i="33" s="1"/>
  <c r="U36" i="33"/>
  <c r="S36" i="33"/>
  <c r="AU36" i="33"/>
  <c r="AV16" i="33" s="1"/>
  <c r="AB36" i="33"/>
  <c r="R36" i="33"/>
  <c r="D23" i="33"/>
  <c r="A23" i="33"/>
  <c r="AA9" i="33"/>
  <c r="P9" i="33"/>
  <c r="AB9" i="33"/>
  <c r="AU9" i="33"/>
  <c r="R9" i="33"/>
  <c r="W9" i="33"/>
  <c r="Z9" i="33"/>
  <c r="AZ9" i="33" s="1"/>
  <c r="Y9" i="33"/>
  <c r="S9" i="33"/>
  <c r="V9" i="33"/>
  <c r="AY9" i="33" s="1"/>
  <c r="U9" i="33"/>
  <c r="Q9" i="33"/>
  <c r="BA9" i="33" s="1"/>
  <c r="P3" i="33"/>
  <c r="AU3" i="33"/>
  <c r="AV88" i="33" s="1"/>
  <c r="Y3" i="33"/>
  <c r="Q3" i="33"/>
  <c r="BA3" i="33" s="1"/>
  <c r="AA3" i="33"/>
  <c r="S3" i="33"/>
  <c r="U3" i="33"/>
  <c r="W3" i="33"/>
  <c r="AB3" i="33"/>
  <c r="Z3" i="33"/>
  <c r="AZ3" i="33" s="1"/>
  <c r="V3" i="33"/>
  <c r="AY3" i="33" s="1"/>
  <c r="R3" i="33"/>
  <c r="D58" i="33"/>
  <c r="A58" i="33"/>
  <c r="D36" i="33"/>
  <c r="A36" i="33"/>
  <c r="AS92" i="33"/>
  <c r="AF92" i="33" s="1"/>
  <c r="AD92" i="33" s="1"/>
  <c r="AC92" i="33" s="1"/>
  <c r="R58" i="33"/>
  <c r="W58" i="33"/>
  <c r="AU58" i="33"/>
  <c r="AV71" i="33" s="1"/>
  <c r="AE58" i="33" a="1"/>
  <c r="AE58" i="33" s="1"/>
  <c r="AB58" i="33"/>
  <c r="Q58" i="33"/>
  <c r="BA58" i="33" s="1"/>
  <c r="BB58" i="33" s="1"/>
  <c r="V58" i="33"/>
  <c r="AY58" i="33" s="1"/>
  <c r="AA58" i="33"/>
  <c r="S58" i="33"/>
  <c r="P58" i="33"/>
  <c r="Z58" i="33"/>
  <c r="AZ58" i="33" s="1"/>
  <c r="U58" i="33"/>
  <c r="Y58" i="33"/>
  <c r="D44" i="33"/>
  <c r="A44" i="33"/>
  <c r="D92" i="33"/>
  <c r="A92" i="33"/>
  <c r="W44" i="33"/>
  <c r="S44" i="33"/>
  <c r="AE44" i="33" a="1"/>
  <c r="AE44" i="33" s="1"/>
  <c r="AB44" i="33"/>
  <c r="V44" i="33"/>
  <c r="AY44" i="33" s="1"/>
  <c r="R44" i="33"/>
  <c r="U44" i="33"/>
  <c r="AU44" i="33"/>
  <c r="AV43" i="33" s="1"/>
  <c r="P44" i="33"/>
  <c r="Y44" i="33"/>
  <c r="Z44" i="33"/>
  <c r="AZ44" i="33" s="1"/>
  <c r="Q44" i="33"/>
  <c r="BA44" i="33" s="1"/>
  <c r="BB44" i="33" s="1"/>
  <c r="AA44" i="33"/>
  <c r="R104" i="33"/>
  <c r="Q104" i="33"/>
  <c r="BA104" i="33" s="1"/>
  <c r="Z104" i="33"/>
  <c r="AZ104" i="33" s="1"/>
  <c r="AS104" i="33"/>
  <c r="AF104" i="33" s="1"/>
  <c r="P104" i="33"/>
  <c r="Y104" i="33"/>
  <c r="V104" i="33"/>
  <c r="AY104" i="33" s="1"/>
  <c r="U104" i="33"/>
  <c r="AB104" i="33"/>
  <c r="S104" i="33"/>
  <c r="W104" i="33"/>
  <c r="AA104" i="33"/>
  <c r="AI15" i="36" a="1"/>
  <c r="AI15" i="36" s="1"/>
  <c r="AJ15" i="36" s="1"/>
  <c r="AL15" i="36" s="1"/>
  <c r="R7" i="39"/>
  <c r="S7" i="39"/>
  <c r="AU7" i="39"/>
  <c r="Z7" i="39"/>
  <c r="AZ7" i="39" s="1"/>
  <c r="BB7" i="39" s="1"/>
  <c r="AA7" i="39"/>
  <c r="V60" i="39"/>
  <c r="AY60" i="39" s="1"/>
  <c r="U60" i="39"/>
  <c r="Z60" i="39"/>
  <c r="AZ60" i="39" s="1"/>
  <c r="P60" i="39"/>
  <c r="AB60" i="39"/>
  <c r="Q60" i="39"/>
  <c r="BA60" i="39" s="1"/>
  <c r="BB60" i="39" s="1"/>
  <c r="W60" i="39"/>
  <c r="AA60" i="39"/>
  <c r="S60" i="39"/>
  <c r="AU60" i="39"/>
  <c r="AV96" i="39" s="1"/>
  <c r="R60" i="39"/>
  <c r="AE60" i="39" a="1"/>
  <c r="AE60" i="39" s="1"/>
  <c r="Y60" i="39"/>
  <c r="S38" i="39"/>
  <c r="V38" i="39"/>
  <c r="AY38" i="39" s="1"/>
  <c r="U38" i="39"/>
  <c r="AA38" i="39"/>
  <c r="Q38" i="39"/>
  <c r="BA38" i="39" s="1"/>
  <c r="AB38" i="39"/>
  <c r="P38" i="39"/>
  <c r="W38" i="39"/>
  <c r="R38" i="39"/>
  <c r="Y38" i="39"/>
  <c r="Z38" i="39"/>
  <c r="AZ38" i="39" s="1"/>
  <c r="AU38" i="39"/>
  <c r="AV56" i="39" s="1"/>
  <c r="D60" i="39"/>
  <c r="A60" i="39"/>
  <c r="U22" i="39"/>
  <c r="W22" i="39"/>
  <c r="R22" i="39"/>
  <c r="S22" i="39"/>
  <c r="P22" i="39"/>
  <c r="AA22" i="39"/>
  <c r="Q22" i="39"/>
  <c r="BA22" i="39" s="1"/>
  <c r="AB22" i="39"/>
  <c r="V22" i="39"/>
  <c r="AY22" i="39" s="1"/>
  <c r="Y22" i="39"/>
  <c r="Z22" i="39"/>
  <c r="AZ22" i="39" s="1"/>
  <c r="AU22" i="39"/>
  <c r="AV3" i="39" s="1"/>
  <c r="Y46" i="39"/>
  <c r="R46" i="39"/>
  <c r="AE46" i="39" a="1"/>
  <c r="AE46" i="39" s="1"/>
  <c r="AA46" i="39"/>
  <c r="P46" i="39"/>
  <c r="AU46" i="39"/>
  <c r="AV28" i="39" s="1"/>
  <c r="W46" i="39"/>
  <c r="Z46" i="39"/>
  <c r="AZ46" i="39" s="1"/>
  <c r="AB46" i="39"/>
  <c r="V46" i="39"/>
  <c r="AY46" i="39" s="1"/>
  <c r="U46" i="39"/>
  <c r="Q46" i="39"/>
  <c r="BA46" i="39" s="1"/>
  <c r="BB46" i="39" s="1"/>
  <c r="S46" i="39"/>
  <c r="R15" i="39"/>
  <c r="Q15" i="39"/>
  <c r="BA15" i="39" s="1"/>
  <c r="BB15" i="39" s="1"/>
  <c r="S15" i="39"/>
  <c r="V15" i="39"/>
  <c r="AY15" i="39" s="1"/>
  <c r="AE15" i="39" a="1"/>
  <c r="AE15" i="39" s="1"/>
  <c r="P15" i="39"/>
  <c r="U15" i="39"/>
  <c r="W15" i="39"/>
  <c r="AU15" i="39"/>
  <c r="AB15" i="39"/>
  <c r="AA15" i="39"/>
  <c r="Z15" i="39"/>
  <c r="AZ15" i="39" s="1"/>
  <c r="Y15" i="39"/>
  <c r="D46" i="39"/>
  <c r="A46" i="39"/>
  <c r="D15" i="39"/>
  <c r="A15" i="39"/>
  <c r="S87" i="39"/>
  <c r="Y87" i="39"/>
  <c r="P87" i="39"/>
  <c r="Q87" i="39"/>
  <c r="BA87" i="39" s="1"/>
  <c r="AA87" i="39"/>
  <c r="AS87" i="39"/>
  <c r="AF87" i="39" s="1"/>
  <c r="Z87" i="39"/>
  <c r="AZ87" i="39" s="1"/>
  <c r="U87" i="39"/>
  <c r="V87" i="39"/>
  <c r="AY87" i="39" s="1"/>
  <c r="W87" i="39"/>
  <c r="AB87" i="39"/>
  <c r="R87" i="39"/>
  <c r="A87" i="39"/>
  <c r="D87" i="39"/>
  <c r="A52" i="39"/>
  <c r="D52" i="39"/>
  <c r="A22" i="39"/>
  <c r="AU52" i="39"/>
  <c r="Y52" i="39"/>
  <c r="U52" i="39"/>
  <c r="P52" i="39"/>
  <c r="Z52" i="39"/>
  <c r="AZ52" i="39" s="1"/>
  <c r="R52" i="39"/>
  <c r="V52" i="39"/>
  <c r="AY52" i="39" s="1"/>
  <c r="S52" i="39"/>
  <c r="AA52" i="39"/>
  <c r="AB52" i="39"/>
  <c r="W52" i="39"/>
  <c r="Q52" i="39"/>
  <c r="BA52" i="39" s="1"/>
  <c r="S30" i="39"/>
  <c r="Y30" i="39"/>
  <c r="V30" i="39"/>
  <c r="AY30" i="39" s="1"/>
  <c r="U30" i="39"/>
  <c r="AU30" i="39"/>
  <c r="AV46" i="39" s="1"/>
  <c r="R30" i="39"/>
  <c r="AB30" i="39"/>
  <c r="W30" i="39"/>
  <c r="Q30" i="39"/>
  <c r="BA30" i="39" s="1"/>
  <c r="BB30" i="39" s="1"/>
  <c r="AA30" i="39"/>
  <c r="Z30" i="39"/>
  <c r="AZ30" i="39" s="1"/>
  <c r="AE30" i="39" a="1"/>
  <c r="AE30" i="39" s="1"/>
  <c r="P30" i="39"/>
  <c r="D7" i="39"/>
  <c r="A7" i="39"/>
  <c r="A38" i="39"/>
  <c r="D38" i="39"/>
  <c r="A103" i="40"/>
  <c r="D103" i="40"/>
  <c r="A111" i="40"/>
  <c r="D111" i="40"/>
  <c r="Q111" i="40"/>
  <c r="BA111" i="40" s="1"/>
  <c r="Z111" i="40"/>
  <c r="AZ111" i="40" s="1"/>
  <c r="U111" i="40"/>
  <c r="AS111" i="40"/>
  <c r="AF111" i="40" s="1"/>
  <c r="W111" i="40"/>
  <c r="S111" i="40"/>
  <c r="P111" i="40"/>
  <c r="Y111" i="40"/>
  <c r="AB111" i="40"/>
  <c r="R111" i="40"/>
  <c r="V111" i="40"/>
  <c r="AY111" i="40" s="1"/>
  <c r="AA111" i="40"/>
  <c r="Z92" i="42"/>
  <c r="AZ92" i="42" s="1"/>
  <c r="U92" i="42"/>
  <c r="AB92" i="42"/>
  <c r="W92" i="42"/>
  <c r="R92" i="42"/>
  <c r="V92" i="42"/>
  <c r="AY92" i="42" s="1"/>
  <c r="AA92" i="42"/>
  <c r="S92" i="42"/>
  <c r="Q92" i="42"/>
  <c r="BA92" i="42" s="1"/>
  <c r="Y92" i="42"/>
  <c r="P92" i="42"/>
  <c r="AS92" i="42"/>
  <c r="AF92" i="42" s="1"/>
  <c r="U26" i="42"/>
  <c r="AB26" i="42"/>
  <c r="S26" i="42"/>
  <c r="R26" i="42"/>
  <c r="Y26" i="42"/>
  <c r="AU26" i="42"/>
  <c r="AV70" i="42" s="1"/>
  <c r="V26" i="42"/>
  <c r="AY26" i="42" s="1"/>
  <c r="W26" i="42"/>
  <c r="A50" i="42"/>
  <c r="D50" i="42"/>
  <c r="P26" i="42"/>
  <c r="AI15" i="42" a="1"/>
  <c r="AI15" i="42" s="1"/>
  <c r="AJ15" i="42" s="1"/>
  <c r="AL15" i="42" s="1"/>
  <c r="AI22" i="42" a="1"/>
  <c r="AI22" i="42" s="1"/>
  <c r="AJ22" i="42" s="1"/>
  <c r="AK22" i="42" s="1"/>
  <c r="A42" i="42"/>
  <c r="D42" i="42"/>
  <c r="AE50" i="42" a="1"/>
  <c r="AE50" i="42" s="1"/>
  <c r="AU50" i="42"/>
  <c r="Q50" i="42"/>
  <c r="BA50" i="42" s="1"/>
  <c r="BB50" i="42" s="1"/>
  <c r="U50" i="42"/>
  <c r="S50" i="42"/>
  <c r="V50" i="42"/>
  <c r="AY50" i="42" s="1"/>
  <c r="P50" i="42"/>
  <c r="AB50" i="42"/>
  <c r="R50" i="42"/>
  <c r="W50" i="42"/>
  <c r="Y50" i="42"/>
  <c r="Z50" i="42"/>
  <c r="AZ50" i="42" s="1"/>
  <c r="AA50" i="42"/>
  <c r="Q26" i="42"/>
  <c r="BA26" i="42" s="1"/>
  <c r="AI29" i="42" a="1"/>
  <c r="AI29" i="42" s="1"/>
  <c r="AJ29" i="42" s="1"/>
  <c r="AL29" i="42" s="1"/>
  <c r="AI26" i="42" a="1"/>
  <c r="AI26" i="42" s="1"/>
  <c r="AJ26" i="42" s="1"/>
  <c r="AL26" i="42" s="1"/>
  <c r="U42" i="42"/>
  <c r="S42" i="42"/>
  <c r="W42" i="42"/>
  <c r="V42" i="42"/>
  <c r="AY42" i="42" s="1"/>
  <c r="Q42" i="42"/>
  <c r="BA42" i="42" s="1"/>
  <c r="Z42" i="42"/>
  <c r="AZ42" i="42" s="1"/>
  <c r="P42" i="42"/>
  <c r="Y42" i="42"/>
  <c r="AB42" i="42"/>
  <c r="AU42" i="42"/>
  <c r="AV87" i="42" s="1"/>
  <c r="R42" i="42"/>
  <c r="AA42" i="42"/>
  <c r="R122" i="42"/>
  <c r="AB122" i="42"/>
  <c r="Q122" i="42"/>
  <c r="BA122" i="42" s="1"/>
  <c r="Z122" i="42"/>
  <c r="AZ122" i="42" s="1"/>
  <c r="V122" i="42"/>
  <c r="AY122" i="42" s="1"/>
  <c r="P122" i="42"/>
  <c r="S122" i="42"/>
  <c r="AS122" i="42"/>
  <c r="AF122" i="42" s="1"/>
  <c r="W122" i="42"/>
  <c r="AA122" i="42"/>
  <c r="U122" i="42"/>
  <c r="Y122" i="42"/>
  <c r="AI14" i="42" a="1"/>
  <c r="AI14" i="42" s="1"/>
  <c r="AJ14" i="42" s="1"/>
  <c r="AL14" i="42" s="1"/>
  <c r="AI23" i="42" a="1"/>
  <c r="AI23" i="42" s="1"/>
  <c r="AJ23" i="42" s="1"/>
  <c r="AK23" i="42" s="1"/>
  <c r="AI20" i="42" a="1"/>
  <c r="AI20" i="42" s="1"/>
  <c r="AJ20" i="42" s="1"/>
  <c r="AK20" i="42" s="1"/>
  <c r="AI9" i="42" a="1"/>
  <c r="AI9" i="42" s="1"/>
  <c r="AJ9" i="42" s="1"/>
  <c r="AK9" i="42" s="1"/>
  <c r="AI19" i="42" a="1"/>
  <c r="AI19" i="42" s="1"/>
  <c r="AJ19" i="42" s="1"/>
  <c r="AK19" i="42" s="1"/>
  <c r="AI30" i="42" a="1"/>
  <c r="AI30" i="42" s="1"/>
  <c r="AJ30" i="42" s="1"/>
  <c r="AL30" i="42" s="1"/>
  <c r="AI24" i="42" a="1"/>
  <c r="AI24" i="42" s="1"/>
  <c r="AJ24" i="42" s="1"/>
  <c r="AK24" i="42" s="1"/>
  <c r="AI16" i="42" a="1"/>
  <c r="AI16" i="42" s="1"/>
  <c r="AJ16" i="42" s="1"/>
  <c r="AL16" i="42" s="1"/>
  <c r="AI27" i="42" a="1"/>
  <c r="AI27" i="42" s="1"/>
  <c r="AJ27" i="42" s="1"/>
  <c r="AL27" i="42" s="1"/>
  <c r="AI8" i="42" a="1"/>
  <c r="AI8" i="42" s="1"/>
  <c r="AJ8" i="42" s="1"/>
  <c r="AK8" i="42" s="1"/>
  <c r="AI6" i="42" a="1"/>
  <c r="AI6" i="42" s="1"/>
  <c r="AJ6" i="42" s="1"/>
  <c r="AK6" i="42" s="1"/>
  <c r="AI3" i="42" a="1"/>
  <c r="AI3" i="42" s="1"/>
  <c r="AJ3" i="42" s="1"/>
  <c r="AK3" i="42" s="1"/>
  <c r="AI5" i="42" a="1"/>
  <c r="AI5" i="42" s="1"/>
  <c r="AJ5" i="42" s="1"/>
  <c r="AK5" i="42" s="1"/>
  <c r="AI10" i="42" a="1"/>
  <c r="AI10" i="42" s="1"/>
  <c r="AJ10" i="42" s="1"/>
  <c r="AL10" i="42" s="1"/>
  <c r="AI25" i="42" a="1"/>
  <c r="AI25" i="42" s="1"/>
  <c r="AJ25" i="42" s="1"/>
  <c r="AK25" i="42" s="1"/>
  <c r="AI18" i="42" a="1"/>
  <c r="AI18" i="42" s="1"/>
  <c r="AJ18" i="42" s="1"/>
  <c r="AK18" i="42" s="1"/>
  <c r="AA26" i="42"/>
  <c r="AI32" i="42" a="1"/>
  <c r="AI32" i="42" s="1"/>
  <c r="AJ32" i="42" s="1"/>
  <c r="AL32" i="42" s="1"/>
  <c r="AI33" i="42" a="1"/>
  <c r="AI33" i="42" s="1"/>
  <c r="AJ33" i="42" s="1"/>
  <c r="AL33" i="42" s="1"/>
  <c r="V66" i="42"/>
  <c r="AY66" i="42" s="1"/>
  <c r="Q66" i="42"/>
  <c r="BA66" i="42" s="1"/>
  <c r="BB66" i="42" s="1"/>
  <c r="AB66" i="42"/>
  <c r="P66" i="42"/>
  <c r="AA66" i="42"/>
  <c r="Z66" i="42"/>
  <c r="AZ66" i="42" s="1"/>
  <c r="W66" i="42"/>
  <c r="S66" i="42"/>
  <c r="U66" i="42"/>
  <c r="Y66" i="42"/>
  <c r="R66" i="42"/>
  <c r="AE66" i="42" a="1"/>
  <c r="AE66" i="42" s="1"/>
  <c r="AD66" i="42" s="1"/>
  <c r="AC66" i="42" s="1"/>
  <c r="D122" i="42"/>
  <c r="A122" i="42"/>
  <c r="D3" i="42"/>
  <c r="A3" i="42"/>
  <c r="Z26" i="42"/>
  <c r="AZ26" i="42" s="1"/>
  <c r="AI4" i="42" a="1"/>
  <c r="AI4" i="42" s="1"/>
  <c r="AJ4" i="42" s="1"/>
  <c r="AK4" i="42" s="1"/>
  <c r="AI28" i="42" a="1"/>
  <c r="AI28" i="42" s="1"/>
  <c r="AJ28" i="42" s="1"/>
  <c r="AL28" i="42" s="1"/>
  <c r="A34" i="42"/>
  <c r="D34" i="42"/>
  <c r="AI17" i="42" a="1"/>
  <c r="AI17" i="42" s="1"/>
  <c r="AJ17" i="42" s="1"/>
  <c r="AL17" i="42" s="1"/>
  <c r="AI12" i="42" a="1"/>
  <c r="AI12" i="42" s="1"/>
  <c r="AJ12" i="42" s="1"/>
  <c r="AL12" i="42" s="1"/>
  <c r="AA34" i="42"/>
  <c r="U34" i="42"/>
  <c r="Z34" i="42"/>
  <c r="AZ34" i="42" s="1"/>
  <c r="R34" i="42"/>
  <c r="V34" i="42"/>
  <c r="AY34" i="42" s="1"/>
  <c r="AE34" i="42" a="1"/>
  <c r="AE34" i="42" s="1"/>
  <c r="Y34" i="42"/>
  <c r="P34" i="42"/>
  <c r="S34" i="42"/>
  <c r="W34" i="42"/>
  <c r="Q34" i="42"/>
  <c r="BA34" i="42" s="1"/>
  <c r="BB34" i="42" s="1"/>
  <c r="AU34" i="42"/>
  <c r="AV80" i="42" s="1"/>
  <c r="AB34" i="42"/>
  <c r="A11" i="42"/>
  <c r="D11" i="42"/>
  <c r="Y19" i="42"/>
  <c r="AA19" i="42"/>
  <c r="W19" i="42"/>
  <c r="AE19" i="42" a="1"/>
  <c r="AE19" i="42" s="1"/>
  <c r="S19" i="42"/>
  <c r="P19" i="42"/>
  <c r="AB19" i="42"/>
  <c r="Q19" i="42"/>
  <c r="BA19" i="42" s="1"/>
  <c r="BB19" i="42" s="1"/>
  <c r="R19" i="42"/>
  <c r="AU19" i="42"/>
  <c r="AV105" i="42" s="1"/>
  <c r="V19" i="42"/>
  <c r="AY19" i="42" s="1"/>
  <c r="Z19" i="42"/>
  <c r="AZ19" i="42" s="1"/>
  <c r="U19" i="42"/>
  <c r="AI13" i="42" a="1"/>
  <c r="AI13" i="42" s="1"/>
  <c r="AJ13" i="42" s="1"/>
  <c r="AL13" i="42" s="1"/>
  <c r="AI21" i="42" a="1"/>
  <c r="AI21" i="42" s="1"/>
  <c r="AJ21" i="42" s="1"/>
  <c r="AK21" i="42" s="1"/>
  <c r="A58" i="42"/>
  <c r="D58" i="42"/>
  <c r="AI31" i="42" a="1"/>
  <c r="AI31" i="42" s="1"/>
  <c r="AJ31" i="42" s="1"/>
  <c r="AL31" i="42" s="1"/>
  <c r="D92" i="42"/>
  <c r="A92" i="42"/>
  <c r="A26" i="42"/>
  <c r="D26" i="42"/>
  <c r="S58" i="42"/>
  <c r="AU58" i="42"/>
  <c r="U58" i="42"/>
  <c r="P58" i="42"/>
  <c r="AB58" i="42"/>
  <c r="Y58" i="42"/>
  <c r="R58" i="42"/>
  <c r="AA58" i="42"/>
  <c r="Q58" i="42"/>
  <c r="BA58" i="42" s="1"/>
  <c r="V58" i="42"/>
  <c r="AY58" i="42" s="1"/>
  <c r="BB58" i="42" s="1"/>
  <c r="W58" i="42"/>
  <c r="Z58" i="42"/>
  <c r="AZ58" i="42" s="1"/>
  <c r="A28" i="43"/>
  <c r="D28" i="43"/>
  <c r="A43" i="43"/>
  <c r="D43" i="43"/>
  <c r="AI10" i="43" a="1"/>
  <c r="AI10" i="43" s="1"/>
  <c r="AJ10" i="43" s="1"/>
  <c r="AK10" i="43" s="1"/>
  <c r="AU2" i="43"/>
  <c r="S2" i="43"/>
  <c r="AA2" i="43"/>
  <c r="AB2" i="43"/>
  <c r="V2" i="43"/>
  <c r="AY2" i="43" s="1"/>
  <c r="Y2" i="43"/>
  <c r="Q2" i="43"/>
  <c r="BA2" i="43" s="1"/>
  <c r="R2" i="43"/>
  <c r="W2" i="43"/>
  <c r="Z2" i="43"/>
  <c r="AZ2" i="43" s="1"/>
  <c r="P2" i="43"/>
  <c r="U2" i="43"/>
  <c r="Z43" i="43"/>
  <c r="AZ43" i="43" s="1"/>
  <c r="Q43" i="43"/>
  <c r="BA43" i="43" s="1"/>
  <c r="BB43" i="43" s="1"/>
  <c r="AE43" i="43" a="1"/>
  <c r="AE43" i="43" s="1"/>
  <c r="AB43" i="43"/>
  <c r="P43" i="43"/>
  <c r="Y43" i="43"/>
  <c r="AA43" i="43"/>
  <c r="W43" i="43"/>
  <c r="AU43" i="43"/>
  <c r="AV105" i="43" s="1"/>
  <c r="R43" i="43"/>
  <c r="V43" i="43"/>
  <c r="AY43" i="43" s="1"/>
  <c r="U43" i="43"/>
  <c r="S43" i="43"/>
  <c r="D51" i="43"/>
  <c r="A51" i="43"/>
  <c r="A2" i="43"/>
  <c r="D2" i="43"/>
  <c r="V51" i="43"/>
  <c r="AY51" i="43" s="1"/>
  <c r="AB51" i="43"/>
  <c r="W51" i="43"/>
  <c r="S51" i="43"/>
  <c r="R51" i="43"/>
  <c r="Q51" i="43"/>
  <c r="BA51" i="43" s="1"/>
  <c r="Z51" i="43"/>
  <c r="AZ51" i="43" s="1"/>
  <c r="U51" i="43"/>
  <c r="P51" i="43"/>
  <c r="Y51" i="43"/>
  <c r="Y115" i="43"/>
  <c r="V115" i="43"/>
  <c r="AY115" i="43" s="1"/>
  <c r="Z115" i="43"/>
  <c r="AZ115" i="43" s="1"/>
  <c r="AB115" i="43"/>
  <c r="Q115" i="43"/>
  <c r="BA115" i="43" s="1"/>
  <c r="R115" i="43"/>
  <c r="AS115" i="43"/>
  <c r="AF115" i="43" s="1"/>
  <c r="P115" i="43"/>
  <c r="W115" i="43"/>
  <c r="S115" i="43"/>
  <c r="AA115" i="43"/>
  <c r="U115" i="43"/>
  <c r="D115" i="43"/>
  <c r="A115" i="43"/>
  <c r="Z25" i="44"/>
  <c r="AZ25" i="44" s="1"/>
  <c r="V25" i="44"/>
  <c r="AY25" i="44" s="1"/>
  <c r="R25" i="44"/>
  <c r="W25" i="44"/>
  <c r="D48" i="44"/>
  <c r="A48" i="44"/>
  <c r="AB25" i="44"/>
  <c r="P25" i="44"/>
  <c r="D33" i="44"/>
  <c r="A33" i="44"/>
  <c r="W48" i="44"/>
  <c r="U48" i="44"/>
  <c r="R48" i="44"/>
  <c r="Q48" i="44"/>
  <c r="BA48" i="44" s="1"/>
  <c r="AB48" i="44"/>
  <c r="P48" i="44"/>
  <c r="AU48" i="44"/>
  <c r="Z48" i="44"/>
  <c r="AZ48" i="44" s="1"/>
  <c r="V48" i="44"/>
  <c r="AY48" i="44" s="1"/>
  <c r="S48" i="44"/>
  <c r="AA48" i="44"/>
  <c r="Y48" i="44"/>
  <c r="D108" i="44"/>
  <c r="A108" i="44"/>
  <c r="AU25" i="44"/>
  <c r="AE41" i="44" a="1"/>
  <c r="AE41" i="44" s="1"/>
  <c r="V41" i="44"/>
  <c r="AY41" i="44" s="1"/>
  <c r="S41" i="44"/>
  <c r="Z41" i="44"/>
  <c r="AZ41" i="44" s="1"/>
  <c r="U41" i="44"/>
  <c r="P41" i="44"/>
  <c r="R41" i="44"/>
  <c r="AU41" i="44"/>
  <c r="Q41" i="44"/>
  <c r="BA41" i="44" s="1"/>
  <c r="BB41" i="44" s="1"/>
  <c r="AB41" i="44"/>
  <c r="W41" i="44"/>
  <c r="Y41" i="44"/>
  <c r="AA41" i="44"/>
  <c r="AA108" i="44"/>
  <c r="AB108" i="44"/>
  <c r="Q108" i="44"/>
  <c r="BA108" i="44" s="1"/>
  <c r="Z108" i="44"/>
  <c r="AZ108" i="44" s="1"/>
  <c r="P108" i="44"/>
  <c r="S108" i="44"/>
  <c r="V108" i="44"/>
  <c r="AY108" i="44" s="1"/>
  <c r="U108" i="44"/>
  <c r="W108" i="44"/>
  <c r="Y108" i="44"/>
  <c r="R108" i="44"/>
  <c r="AS108" i="44"/>
  <c r="AF108" i="44" s="1"/>
  <c r="U25" i="44"/>
  <c r="Z17" i="44"/>
  <c r="AZ17" i="44" s="1"/>
  <c r="P17" i="44"/>
  <c r="S17" i="44"/>
  <c r="Y17" i="44"/>
  <c r="AB17" i="44"/>
  <c r="AU17" i="44"/>
  <c r="AV47" i="44" s="1"/>
  <c r="R17" i="44"/>
  <c r="W17" i="44"/>
  <c r="U17" i="44"/>
  <c r="AA17" i="44"/>
  <c r="V17" i="44"/>
  <c r="AY17" i="44" s="1"/>
  <c r="Q17" i="44"/>
  <c r="BA17" i="44" s="1"/>
  <c r="U10" i="44"/>
  <c r="AA10" i="44"/>
  <c r="W10" i="44"/>
  <c r="S10" i="44"/>
  <c r="AU10" i="44"/>
  <c r="AV59" i="44" s="1"/>
  <c r="P10" i="44"/>
  <c r="Y10" i="44"/>
  <c r="AB10" i="44"/>
  <c r="V10" i="44"/>
  <c r="AY10" i="44" s="1"/>
  <c r="Q10" i="44"/>
  <c r="BA10" i="44" s="1"/>
  <c r="Z10" i="44"/>
  <c r="AZ10" i="44" s="1"/>
  <c r="R10" i="44"/>
  <c r="A59" i="44"/>
  <c r="D59" i="44"/>
  <c r="AA25" i="44"/>
  <c r="D17" i="44"/>
  <c r="A17" i="44"/>
  <c r="D41" i="44"/>
  <c r="A41" i="44"/>
  <c r="Y25" i="44"/>
  <c r="D25" i="44"/>
  <c r="A25" i="44"/>
  <c r="D81" i="44"/>
  <c r="A81" i="44"/>
  <c r="A74" i="44"/>
  <c r="D74" i="44"/>
  <c r="AI12" i="45" a="1"/>
  <c r="AI12" i="45" s="1"/>
  <c r="AJ12" i="45" s="1"/>
  <c r="AK12" i="45" s="1"/>
  <c r="W88" i="46"/>
  <c r="V88" i="46"/>
  <c r="AY88" i="46" s="1"/>
  <c r="U88" i="46"/>
  <c r="R88" i="46"/>
  <c r="AB88" i="46"/>
  <c r="Q88" i="46"/>
  <c r="BA88" i="46" s="1"/>
  <c r="BB88" i="46" s="1"/>
  <c r="P88" i="46"/>
  <c r="Z88" i="46"/>
  <c r="AZ88" i="46" s="1"/>
  <c r="Y88" i="46"/>
  <c r="S88" i="46"/>
  <c r="AA88" i="46"/>
  <c r="AE88" i="46" a="1"/>
  <c r="AE88" i="46" s="1"/>
  <c r="AB119" i="46"/>
  <c r="V119" i="46"/>
  <c r="AY119" i="46" s="1"/>
  <c r="W119" i="46"/>
  <c r="Q119" i="46"/>
  <c r="BA119" i="46" s="1"/>
  <c r="BB119" i="46" s="1"/>
  <c r="Z119" i="46"/>
  <c r="AZ119" i="46" s="1"/>
  <c r="U119" i="46"/>
  <c r="S119" i="46"/>
  <c r="R119" i="46"/>
  <c r="AA119" i="46"/>
  <c r="P119" i="46"/>
  <c r="Y119" i="46"/>
  <c r="AE119" i="46" a="1"/>
  <c r="AE119" i="46" s="1"/>
  <c r="U13" i="46"/>
  <c r="P13" i="46"/>
  <c r="S13" i="46"/>
  <c r="AB13" i="46"/>
  <c r="R13" i="46"/>
  <c r="AA13" i="46"/>
  <c r="AU13" i="46"/>
  <c r="Q13" i="46"/>
  <c r="BA13" i="46" s="1"/>
  <c r="W13" i="46"/>
  <c r="Y13" i="46"/>
  <c r="V13" i="46"/>
  <c r="AY13" i="46" s="1"/>
  <c r="Z13" i="46"/>
  <c r="AZ13" i="46" s="1"/>
  <c r="Z57" i="46"/>
  <c r="AZ57" i="46" s="1"/>
  <c r="AE57" i="46" a="1"/>
  <c r="AE57" i="46" s="1"/>
  <c r="P57" i="46"/>
  <c r="Y57" i="46"/>
  <c r="U57" i="46"/>
  <c r="W57" i="46"/>
  <c r="AU57" i="46"/>
  <c r="V57" i="46"/>
  <c r="AY57" i="46" s="1"/>
  <c r="AB57" i="46"/>
  <c r="S57" i="46"/>
  <c r="R57" i="46"/>
  <c r="AA57" i="46"/>
  <c r="Q57" i="46"/>
  <c r="BA57" i="46" s="1"/>
  <c r="BB57" i="46" s="1"/>
  <c r="AI7" i="46" a="1"/>
  <c r="AI7" i="46" s="1"/>
  <c r="AJ7" i="46" s="1"/>
  <c r="AK7" i="46" s="1"/>
  <c r="AE22" i="46" a="1"/>
  <c r="AE22" i="46" s="1"/>
  <c r="U22" i="46"/>
  <c r="S22" i="46"/>
  <c r="Q22" i="46"/>
  <c r="BA22" i="46" s="1"/>
  <c r="BB22" i="46" s="1"/>
  <c r="Y22" i="46"/>
  <c r="AB22" i="46"/>
  <c r="P22" i="46"/>
  <c r="AU22" i="46"/>
  <c r="AV99" i="46" s="1"/>
  <c r="AA22" i="46"/>
  <c r="R22" i="46"/>
  <c r="Z22" i="46"/>
  <c r="AZ22" i="46" s="1"/>
  <c r="W22" i="46"/>
  <c r="V22" i="46"/>
  <c r="AY22" i="46" s="1"/>
  <c r="Q17" i="46"/>
  <c r="BA17" i="46" s="1"/>
  <c r="R17" i="46"/>
  <c r="P17" i="46"/>
  <c r="V17" i="46"/>
  <c r="AY17" i="46" s="1"/>
  <c r="Y17" i="46"/>
  <c r="AA17" i="46"/>
  <c r="AU17" i="46"/>
  <c r="S17" i="46"/>
  <c r="W17" i="46"/>
  <c r="U17" i="46"/>
  <c r="Z17" i="46"/>
  <c r="AZ17" i="46" s="1"/>
  <c r="AB17" i="46"/>
  <c r="W81" i="46"/>
  <c r="V81" i="46"/>
  <c r="AY81" i="46" s="1"/>
  <c r="U81" i="46"/>
  <c r="S81" i="46"/>
  <c r="Q81" i="46"/>
  <c r="BA81" i="46" s="1"/>
  <c r="AA81" i="46"/>
  <c r="P81" i="46"/>
  <c r="Y81" i="46"/>
  <c r="R81" i="46"/>
  <c r="AB81" i="46"/>
  <c r="Z81" i="46"/>
  <c r="AZ81" i="46" s="1"/>
  <c r="AI6" i="46" a="1"/>
  <c r="AI6" i="46" s="1"/>
  <c r="AJ6" i="46" s="1"/>
  <c r="AK6" i="46" s="1"/>
  <c r="W120" i="46"/>
  <c r="AE120" i="46" a="1"/>
  <c r="AE120" i="46" s="1"/>
  <c r="Y120" i="46"/>
  <c r="V120" i="46"/>
  <c r="AY120" i="46" s="1"/>
  <c r="U120" i="46"/>
  <c r="S120" i="46"/>
  <c r="AB120" i="46"/>
  <c r="R120" i="46"/>
  <c r="P120" i="46"/>
  <c r="AA120" i="46"/>
  <c r="AE3" i="46" a="1"/>
  <c r="AE3" i="46" s="1"/>
  <c r="Q3" i="46"/>
  <c r="BA3" i="46" s="1"/>
  <c r="BB3" i="46" s="1"/>
  <c r="Z3" i="46"/>
  <c r="AZ3" i="46" s="1"/>
  <c r="P3" i="46"/>
  <c r="U3" i="46"/>
  <c r="Y3" i="46"/>
  <c r="S3" i="46"/>
  <c r="AB3" i="46"/>
  <c r="V3" i="46"/>
  <c r="AY3" i="46" s="1"/>
  <c r="R3" i="46"/>
  <c r="W3" i="46"/>
  <c r="AA3" i="46"/>
  <c r="AU3" i="46"/>
  <c r="W20" i="46"/>
  <c r="AU20" i="46"/>
  <c r="AE20" i="46" a="1"/>
  <c r="AE20" i="46" s="1"/>
  <c r="AA20" i="46"/>
  <c r="V20" i="46"/>
  <c r="AY20" i="46" s="1"/>
  <c r="S20" i="46"/>
  <c r="Q20" i="46"/>
  <c r="BA20" i="46" s="1"/>
  <c r="BB20" i="46" s="1"/>
  <c r="U20" i="46"/>
  <c r="Z20" i="46"/>
  <c r="AZ20" i="46" s="1"/>
  <c r="AB20" i="46"/>
  <c r="P20" i="46"/>
  <c r="R20" i="46"/>
  <c r="Y20" i="46"/>
  <c r="P122" i="46"/>
  <c r="AB122" i="46"/>
  <c r="Q122" i="46"/>
  <c r="BA122" i="46" s="1"/>
  <c r="Z122" i="46"/>
  <c r="AZ122" i="46" s="1"/>
  <c r="R122" i="46"/>
  <c r="V122" i="46"/>
  <c r="AY122" i="46" s="1"/>
  <c r="S122" i="46"/>
  <c r="Y122" i="46"/>
  <c r="U122" i="46"/>
  <c r="W122" i="46"/>
  <c r="AA122" i="46"/>
  <c r="W61" i="46"/>
  <c r="V61" i="46"/>
  <c r="AY61" i="46" s="1"/>
  <c r="AU61" i="46"/>
  <c r="U61" i="46"/>
  <c r="AA61" i="46"/>
  <c r="AB61" i="46"/>
  <c r="Q61" i="46"/>
  <c r="BA61" i="46" s="1"/>
  <c r="Y61" i="46"/>
  <c r="Z61" i="46"/>
  <c r="AZ61" i="46" s="1"/>
  <c r="S61" i="46"/>
  <c r="P61" i="46"/>
  <c r="R61" i="46"/>
  <c r="AI2" i="46" a="1"/>
  <c r="AI2" i="46" s="1"/>
  <c r="AJ2" i="46" s="1"/>
  <c r="AK2" i="46" s="1"/>
  <c r="V105" i="46"/>
  <c r="AY105" i="46" s="1"/>
  <c r="Y105" i="46"/>
  <c r="U105" i="46"/>
  <c r="W105" i="46"/>
  <c r="AB105" i="46"/>
  <c r="P105" i="46"/>
  <c r="R105" i="46"/>
  <c r="S105" i="46"/>
  <c r="Q105" i="46"/>
  <c r="BA105" i="46" s="1"/>
  <c r="BB105" i="46" s="1"/>
  <c r="AA105" i="46"/>
  <c r="AE105" i="46" a="1"/>
  <c r="AE105" i="46" s="1"/>
  <c r="Z105" i="46"/>
  <c r="AZ105" i="46" s="1"/>
  <c r="W124" i="46"/>
  <c r="AB124" i="46"/>
  <c r="R124" i="46"/>
  <c r="S124" i="46"/>
  <c r="AA124" i="46"/>
  <c r="V124" i="46"/>
  <c r="AY124" i="46" s="1"/>
  <c r="Q124" i="46"/>
  <c r="BA124" i="46" s="1"/>
  <c r="U124" i="46"/>
  <c r="Z124" i="46"/>
  <c r="AZ124" i="46" s="1"/>
  <c r="P124" i="46"/>
  <c r="Y124" i="46"/>
  <c r="AI9" i="46" a="1"/>
  <c r="AI9" i="46" s="1"/>
  <c r="AJ9" i="46" s="1"/>
  <c r="AK9" i="46" s="1"/>
  <c r="U2" i="46"/>
  <c r="P2" i="46"/>
  <c r="S2" i="46"/>
  <c r="AB2" i="46"/>
  <c r="W2" i="46"/>
  <c r="R2" i="46"/>
  <c r="AU2" i="46"/>
  <c r="AV31" i="46" s="1"/>
  <c r="AA2" i="46"/>
  <c r="V2" i="46"/>
  <c r="AY2" i="46" s="1"/>
  <c r="Q2" i="46"/>
  <c r="BA2" i="46" s="1"/>
  <c r="BB2" i="46" s="1"/>
  <c r="AE2" i="46" a="1"/>
  <c r="AE2" i="46" s="1"/>
  <c r="Z2" i="46"/>
  <c r="AZ2" i="46" s="1"/>
  <c r="Y2" i="46"/>
  <c r="Y118" i="46"/>
  <c r="Q118" i="46"/>
  <c r="BA118" i="46" s="1"/>
  <c r="BB118" i="46" s="1"/>
  <c r="AE118" i="46" a="1"/>
  <c r="AE118" i="46" s="1"/>
  <c r="V118" i="46"/>
  <c r="AY118" i="46" s="1"/>
  <c r="U118" i="46"/>
  <c r="AB118" i="46"/>
  <c r="W118" i="46"/>
  <c r="Z118" i="46"/>
  <c r="AZ118" i="46" s="1"/>
  <c r="S118" i="46"/>
  <c r="AA118" i="46"/>
  <c r="P118" i="46"/>
  <c r="R118" i="46"/>
  <c r="W110" i="46"/>
  <c r="AB110" i="46"/>
  <c r="Y110" i="46"/>
  <c r="Z110" i="46"/>
  <c r="AZ110" i="46" s="1"/>
  <c r="U110" i="46"/>
  <c r="AA110" i="46"/>
  <c r="R110" i="46"/>
  <c r="P110" i="46"/>
  <c r="Q110" i="46"/>
  <c r="BA110" i="46" s="1"/>
  <c r="V110" i="46"/>
  <c r="AY110" i="46" s="1"/>
  <c r="S110" i="46"/>
  <c r="AA98" i="46"/>
  <c r="P98" i="46"/>
  <c r="Q98" i="46"/>
  <c r="BA98" i="46" s="1"/>
  <c r="BB98" i="46" s="1"/>
  <c r="AE98" i="46" a="1"/>
  <c r="AE98" i="46" s="1"/>
  <c r="R98" i="46"/>
  <c r="AB98" i="46"/>
  <c r="Y98" i="46"/>
  <c r="W98" i="46"/>
  <c r="V98" i="46"/>
  <c r="AY98" i="46" s="1"/>
  <c r="Z98" i="46"/>
  <c r="AZ98" i="46" s="1"/>
  <c r="U98" i="46"/>
  <c r="S98" i="46"/>
  <c r="AB115" i="46"/>
  <c r="V115" i="46"/>
  <c r="AY115" i="46" s="1"/>
  <c r="R115" i="46"/>
  <c r="U115" i="46"/>
  <c r="Y115" i="46"/>
  <c r="Q115" i="46"/>
  <c r="BA115" i="46" s="1"/>
  <c r="BB115" i="46" s="1"/>
  <c r="AE115" i="46" a="1"/>
  <c r="AE115" i="46" s="1"/>
  <c r="P115" i="46"/>
  <c r="AA115" i="46"/>
  <c r="W115" i="46"/>
  <c r="S115" i="46"/>
  <c r="Z115" i="46"/>
  <c r="AZ115" i="46" s="1"/>
  <c r="AI13" i="46" a="1"/>
  <c r="AI13" i="46" s="1"/>
  <c r="AJ13" i="46" s="1"/>
  <c r="AL13" i="46" s="1"/>
  <c r="R123" i="46"/>
  <c r="Q123" i="46"/>
  <c r="BA123" i="46" s="1"/>
  <c r="P123" i="46"/>
  <c r="W123" i="46"/>
  <c r="AB123" i="46"/>
  <c r="Z123" i="46"/>
  <c r="AZ123" i="46" s="1"/>
  <c r="U123" i="46"/>
  <c r="AA123" i="46"/>
  <c r="V123" i="46"/>
  <c r="AY123" i="46" s="1"/>
  <c r="S123" i="46"/>
  <c r="Y123" i="46"/>
  <c r="AA91" i="46"/>
  <c r="W91" i="46"/>
  <c r="P91" i="46"/>
  <c r="S91" i="46"/>
  <c r="Y91" i="46"/>
  <c r="R91" i="46"/>
  <c r="U91" i="46"/>
  <c r="AB91" i="46"/>
  <c r="Q91" i="46"/>
  <c r="BA91" i="46" s="1"/>
  <c r="Z91" i="46"/>
  <c r="AZ91" i="46" s="1"/>
  <c r="V91" i="46"/>
  <c r="AY91" i="46" s="1"/>
  <c r="P51" i="46"/>
  <c r="Y51" i="46"/>
  <c r="U51" i="46"/>
  <c r="AE51" i="46" a="1"/>
  <c r="AE51" i="46" s="1"/>
  <c r="AU51" i="46"/>
  <c r="AV77" i="46" s="1"/>
  <c r="S51" i="46"/>
  <c r="V51" i="46"/>
  <c r="AY51" i="46" s="1"/>
  <c r="AA51" i="46"/>
  <c r="AB51" i="46"/>
  <c r="R51" i="46"/>
  <c r="Q51" i="46"/>
  <c r="BA51" i="46" s="1"/>
  <c r="BB51" i="46" s="1"/>
  <c r="W51" i="46"/>
  <c r="Z51" i="46"/>
  <c r="AZ51" i="46" s="1"/>
  <c r="U72" i="46"/>
  <c r="V72" i="46"/>
  <c r="AY72" i="46" s="1"/>
  <c r="R72" i="46"/>
  <c r="S72" i="46"/>
  <c r="Q72" i="46"/>
  <c r="BA72" i="46" s="1"/>
  <c r="BB72" i="46" s="1"/>
  <c r="Z72" i="46"/>
  <c r="AZ72" i="46" s="1"/>
  <c r="AB72" i="46"/>
  <c r="P72" i="46"/>
  <c r="AA72" i="46"/>
  <c r="Y72" i="46"/>
  <c r="AE72" i="46" a="1"/>
  <c r="AE72" i="46" s="1"/>
  <c r="W72" i="46"/>
  <c r="W121" i="46"/>
  <c r="P121" i="46"/>
  <c r="AE121" i="46" a="1"/>
  <c r="AE121" i="46" s="1"/>
  <c r="V121" i="46"/>
  <c r="AY121" i="46" s="1"/>
  <c r="U121" i="46"/>
  <c r="Y121" i="46"/>
  <c r="S121" i="46"/>
  <c r="AB121" i="46"/>
  <c r="R121" i="46"/>
  <c r="Z121" i="46"/>
  <c r="AZ121" i="46" s="1"/>
  <c r="AA121" i="46"/>
  <c r="Q121" i="46"/>
  <c r="BA121" i="46" s="1"/>
  <c r="BB121" i="46" s="1"/>
  <c r="AI31" i="46" a="1"/>
  <c r="AI31" i="46" s="1"/>
  <c r="AJ31" i="46" s="1"/>
  <c r="AL31" i="46" s="1"/>
  <c r="Z34" i="46"/>
  <c r="AZ34" i="46" s="1"/>
  <c r="S34" i="46"/>
  <c r="R34" i="46"/>
  <c r="P34" i="46"/>
  <c r="AU34" i="46"/>
  <c r="AV22" i="46" s="1"/>
  <c r="V34" i="46"/>
  <c r="AY34" i="46" s="1"/>
  <c r="AA34" i="46"/>
  <c r="Y34" i="46"/>
  <c r="Q34" i="46"/>
  <c r="BA34" i="46" s="1"/>
  <c r="BB34" i="46" s="1"/>
  <c r="W34" i="46"/>
  <c r="AB34" i="46"/>
  <c r="U34" i="46"/>
  <c r="AE34" i="46" a="1"/>
  <c r="AE34" i="46" s="1"/>
  <c r="AA59" i="46"/>
  <c r="Q59" i="46"/>
  <c r="BA59" i="46" s="1"/>
  <c r="S59" i="46"/>
  <c r="P59" i="46"/>
  <c r="V59" i="46"/>
  <c r="AY59" i="46" s="1"/>
  <c r="AB59" i="46"/>
  <c r="U59" i="46"/>
  <c r="R59" i="46"/>
  <c r="Y59" i="46"/>
  <c r="AU59" i="46"/>
  <c r="W59" i="46"/>
  <c r="Z59" i="46"/>
  <c r="AZ59" i="46" s="1"/>
  <c r="V6" i="46"/>
  <c r="AY6" i="46" s="1"/>
  <c r="R6" i="46"/>
  <c r="S6" i="46"/>
  <c r="Q6" i="46"/>
  <c r="BA6" i="46" s="1"/>
  <c r="BB6" i="46" s="1"/>
  <c r="AB6" i="46"/>
  <c r="U6" i="46"/>
  <c r="AA6" i="46"/>
  <c r="P6" i="46"/>
  <c r="Z6" i="46"/>
  <c r="AZ6" i="46" s="1"/>
  <c r="Y6" i="46"/>
  <c r="AU6" i="46"/>
  <c r="W6" i="46"/>
  <c r="AA29" i="46"/>
  <c r="S29" i="46"/>
  <c r="Y29" i="46"/>
  <c r="U29" i="46"/>
  <c r="W29" i="46"/>
  <c r="Q29" i="46"/>
  <c r="BA29" i="46" s="1"/>
  <c r="AB29" i="46"/>
  <c r="P29" i="46"/>
  <c r="R29" i="46"/>
  <c r="Z29" i="46"/>
  <c r="AZ29" i="46" s="1"/>
  <c r="AU29" i="46"/>
  <c r="AV48" i="46" s="1"/>
  <c r="V29" i="46"/>
  <c r="AY29" i="46" s="1"/>
  <c r="R10" i="46"/>
  <c r="Y10" i="46"/>
  <c r="U10" i="46"/>
  <c r="Z10" i="46"/>
  <c r="AZ10" i="46" s="1"/>
  <c r="P10" i="46"/>
  <c r="AU10" i="46"/>
  <c r="AA10" i="46"/>
  <c r="W10" i="46"/>
  <c r="S10" i="46"/>
  <c r="Q10" i="46"/>
  <c r="BA10" i="46" s="1"/>
  <c r="AB10" i="46"/>
  <c r="V10" i="46"/>
  <c r="AY10" i="46" s="1"/>
  <c r="BB10" i="46" s="1"/>
  <c r="W56" i="46"/>
  <c r="S56" i="46"/>
  <c r="AA56" i="46"/>
  <c r="AB56" i="46"/>
  <c r="Q56" i="46"/>
  <c r="BA56" i="46" s="1"/>
  <c r="BB56" i="46" s="1"/>
  <c r="Z56" i="46"/>
  <c r="AZ56" i="46" s="1"/>
  <c r="R56" i="46"/>
  <c r="P56" i="46"/>
  <c r="Y56" i="46"/>
  <c r="V56" i="46"/>
  <c r="AY56" i="46" s="1"/>
  <c r="U56" i="46"/>
  <c r="AE56" i="46" a="1"/>
  <c r="AE56" i="46" s="1"/>
  <c r="AU56" i="46"/>
  <c r="AV92" i="46" s="1"/>
  <c r="W36" i="46"/>
  <c r="AA36" i="46"/>
  <c r="Q36" i="46"/>
  <c r="BA36" i="46" s="1"/>
  <c r="BB36" i="46" s="1"/>
  <c r="U36" i="46"/>
  <c r="AE36" i="46" a="1"/>
  <c r="AE36" i="46" s="1"/>
  <c r="V36" i="46"/>
  <c r="AY36" i="46" s="1"/>
  <c r="Z36" i="46"/>
  <c r="AZ36" i="46" s="1"/>
  <c r="S36" i="46"/>
  <c r="P36" i="46"/>
  <c r="AU36" i="46"/>
  <c r="AB36" i="46"/>
  <c r="R36" i="46"/>
  <c r="Y36" i="46"/>
  <c r="Z7" i="46"/>
  <c r="AZ7" i="46" s="1"/>
  <c r="AB7" i="46"/>
  <c r="R7" i="46"/>
  <c r="Y7" i="46"/>
  <c r="Q7" i="46"/>
  <c r="BA7" i="46" s="1"/>
  <c r="BB7" i="46" s="1"/>
  <c r="AU7" i="46"/>
  <c r="AV74" i="46" s="1"/>
  <c r="D74" i="46" s="1"/>
  <c r="AW74" i="46" s="1"/>
  <c r="W7" i="46"/>
  <c r="AE7" i="46" a="1"/>
  <c r="AE7" i="46" s="1"/>
  <c r="V7" i="46"/>
  <c r="AY7" i="46" s="1"/>
  <c r="U7" i="46"/>
  <c r="P7" i="46"/>
  <c r="AA7" i="46"/>
  <c r="S7" i="46"/>
  <c r="W4" i="47"/>
  <c r="R4" i="47"/>
  <c r="S4" i="47"/>
  <c r="AU4" i="47"/>
  <c r="Z4" i="47"/>
  <c r="AZ4" i="47" s="1"/>
  <c r="V4" i="47"/>
  <c r="AY4" i="47" s="1"/>
  <c r="AA4" i="47"/>
  <c r="AB4" i="47"/>
  <c r="P4" i="47"/>
  <c r="Q4" i="47"/>
  <c r="BA4" i="47" s="1"/>
  <c r="Y4" i="47"/>
  <c r="U4" i="47"/>
  <c r="AU16" i="47"/>
  <c r="AA16" i="47"/>
  <c r="R16" i="47"/>
  <c r="W16" i="47"/>
  <c r="Q16" i="47"/>
  <c r="BA16" i="47" s="1"/>
  <c r="BB16" i="47" s="1"/>
  <c r="AE16" i="47" a="1"/>
  <c r="AE16" i="47" s="1"/>
  <c r="P16" i="47"/>
  <c r="Y16" i="47"/>
  <c r="V16" i="47"/>
  <c r="AY16" i="47" s="1"/>
  <c r="Z16" i="47"/>
  <c r="AZ16" i="47" s="1"/>
  <c r="AB16" i="47"/>
  <c r="U16" i="47"/>
  <c r="S16" i="47"/>
  <c r="D113" i="47"/>
  <c r="A113" i="47"/>
  <c r="A16" i="47"/>
  <c r="D16" i="47"/>
  <c r="AH16" i="47" s="1"/>
  <c r="V89" i="47"/>
  <c r="AY89" i="47" s="1"/>
  <c r="AS89" i="47"/>
  <c r="AF89" i="47" s="1"/>
  <c r="Z89" i="47"/>
  <c r="AZ89" i="47" s="1"/>
  <c r="S89" i="47"/>
  <c r="R89" i="47"/>
  <c r="P89" i="47"/>
  <c r="Y89" i="47"/>
  <c r="Q89" i="47"/>
  <c r="BA89" i="47" s="1"/>
  <c r="W89" i="47"/>
  <c r="AB89" i="47"/>
  <c r="AA89" i="47"/>
  <c r="W113" i="47"/>
  <c r="Z113" i="47"/>
  <c r="AZ113" i="47" s="1"/>
  <c r="AB113" i="47"/>
  <c r="V113" i="47"/>
  <c r="AY113" i="47" s="1"/>
  <c r="U113" i="47"/>
  <c r="R113" i="47"/>
  <c r="Y113" i="47"/>
  <c r="S113" i="47"/>
  <c r="AE113" i="47" a="1"/>
  <c r="AE113" i="47" s="1"/>
  <c r="AD113" i="47" s="1"/>
  <c r="AC113" i="47" s="1"/>
  <c r="AA113" i="47"/>
  <c r="P113" i="47"/>
  <c r="Q113" i="47"/>
  <c r="BA113" i="47" s="1"/>
  <c r="BB113" i="47" s="1"/>
  <c r="R23" i="47"/>
  <c r="AB23" i="47"/>
  <c r="W23" i="47"/>
  <c r="Y23" i="47"/>
  <c r="AA23" i="47"/>
  <c r="S23" i="47"/>
  <c r="Q23" i="47"/>
  <c r="BA23" i="47" s="1"/>
  <c r="AU23" i="47"/>
  <c r="AV109" i="47" s="1"/>
  <c r="V23" i="47"/>
  <c r="AY23" i="47" s="1"/>
  <c r="P23" i="47"/>
  <c r="Z23" i="47"/>
  <c r="AZ23" i="47" s="1"/>
  <c r="U23" i="47"/>
  <c r="Z24" i="47"/>
  <c r="AZ24" i="47" s="1"/>
  <c r="AB24" i="47"/>
  <c r="W24" i="47"/>
  <c r="R24" i="47"/>
  <c r="V24" i="47"/>
  <c r="AY24" i="47" s="1"/>
  <c r="Y24" i="47"/>
  <c r="U24" i="47"/>
  <c r="AU24" i="47"/>
  <c r="Q24" i="47"/>
  <c r="BA24" i="47" s="1"/>
  <c r="S24" i="47"/>
  <c r="P24" i="47"/>
  <c r="AA24" i="47"/>
  <c r="V106" i="47"/>
  <c r="AY106" i="47" s="1"/>
  <c r="Z106" i="47"/>
  <c r="AZ106" i="47" s="1"/>
  <c r="AE106" i="47" a="1"/>
  <c r="AE106" i="47" s="1"/>
  <c r="AD106" i="47" s="1"/>
  <c r="AC106" i="47" s="1"/>
  <c r="P106" i="47"/>
  <c r="AA106" i="47"/>
  <c r="Y106" i="47"/>
  <c r="W106" i="47"/>
  <c r="S106" i="47"/>
  <c r="Q106" i="47"/>
  <c r="BA106" i="47" s="1"/>
  <c r="BB106" i="47" s="1"/>
  <c r="R106" i="47"/>
  <c r="AB106" i="47"/>
  <c r="U106" i="47"/>
  <c r="D106" i="47"/>
  <c r="A106" i="47"/>
  <c r="AE77" i="47" a="1"/>
  <c r="AE77" i="47" s="1"/>
  <c r="AD77" i="47" s="1"/>
  <c r="AC77" i="47" s="1"/>
  <c r="W77" i="47"/>
  <c r="S77" i="47"/>
  <c r="Y77" i="47"/>
  <c r="Z77" i="47"/>
  <c r="AZ77" i="47" s="1"/>
  <c r="AB77" i="47"/>
  <c r="P77" i="47"/>
  <c r="R77" i="47"/>
  <c r="AA77" i="47"/>
  <c r="Q77" i="47"/>
  <c r="BA77" i="47" s="1"/>
  <c r="BB77" i="47" s="1"/>
  <c r="V77" i="47"/>
  <c r="AY77" i="47" s="1"/>
  <c r="U77" i="47"/>
  <c r="D44" i="47"/>
  <c r="A44" i="47"/>
  <c r="W7" i="47"/>
  <c r="V7" i="47"/>
  <c r="AY7" i="47" s="1"/>
  <c r="AU7" i="47"/>
  <c r="AV26" i="47" s="1"/>
  <c r="AB7" i="47"/>
  <c r="U7" i="47"/>
  <c r="R7" i="47"/>
  <c r="S7" i="47"/>
  <c r="Y7" i="47"/>
  <c r="AA7" i="47"/>
  <c r="P7" i="47"/>
  <c r="Q7" i="47"/>
  <c r="BA7" i="47" s="1"/>
  <c r="Z7" i="47"/>
  <c r="AZ7" i="47" s="1"/>
  <c r="Q64" i="47"/>
  <c r="BA64" i="47" s="1"/>
  <c r="BB64" i="47" s="1"/>
  <c r="W64" i="47"/>
  <c r="Y64" i="47"/>
  <c r="P64" i="47"/>
  <c r="R64" i="47"/>
  <c r="AE64" i="47" a="1"/>
  <c r="AE64" i="47" s="1"/>
  <c r="S64" i="47"/>
  <c r="V64" i="47"/>
  <c r="AY64" i="47" s="1"/>
  <c r="U64" i="47"/>
  <c r="AA64" i="47"/>
  <c r="AB64" i="47"/>
  <c r="AU64" i="47"/>
  <c r="AV102" i="47" s="1"/>
  <c r="Z64" i="47"/>
  <c r="AZ64" i="47" s="1"/>
  <c r="D51" i="47"/>
  <c r="A51" i="47"/>
  <c r="A52" i="47"/>
  <c r="D52" i="47"/>
  <c r="R9" i="48"/>
  <c r="AE9" i="48" a="1"/>
  <c r="AE9" i="48" s="1"/>
  <c r="V9" i="48"/>
  <c r="AY9" i="48" s="1"/>
  <c r="AA9" i="48"/>
  <c r="Q9" i="48"/>
  <c r="BA9" i="48" s="1"/>
  <c r="BB9" i="48" s="1"/>
  <c r="AU9" i="48"/>
  <c r="AB9" i="48"/>
  <c r="Y9" i="48"/>
  <c r="W9" i="48"/>
  <c r="AD88" i="48"/>
  <c r="AC88" i="48" s="1"/>
  <c r="U102" i="48"/>
  <c r="Z16" i="48"/>
  <c r="AZ16" i="48" s="1"/>
  <c r="Y32" i="48"/>
  <c r="AA89" i="48"/>
  <c r="U89" i="48"/>
  <c r="Y89" i="48"/>
  <c r="AE89" i="48" a="1"/>
  <c r="AE89" i="48" s="1"/>
  <c r="AD89" i="48" s="1"/>
  <c r="AC89" i="48" s="1"/>
  <c r="AB89" i="48"/>
  <c r="Z89" i="48"/>
  <c r="AZ89" i="48" s="1"/>
  <c r="W89" i="48"/>
  <c r="S89" i="48"/>
  <c r="AA121" i="48"/>
  <c r="AB121" i="48"/>
  <c r="AE121" i="48" a="1"/>
  <c r="AE121" i="48" s="1"/>
  <c r="Y121" i="48"/>
  <c r="U121" i="48"/>
  <c r="W121" i="48"/>
  <c r="R121" i="48"/>
  <c r="AS86" i="48"/>
  <c r="AF86" i="48" s="1"/>
  <c r="V102" i="48"/>
  <c r="AY102" i="48" s="1"/>
  <c r="Q121" i="48"/>
  <c r="BA121" i="48" s="1"/>
  <c r="BB121" i="48" s="1"/>
  <c r="P32" i="48"/>
  <c r="W24" i="48"/>
  <c r="P24" i="48"/>
  <c r="S24" i="48"/>
  <c r="AE24" i="48" a="1"/>
  <c r="AE24" i="48" s="1"/>
  <c r="AA24" i="48"/>
  <c r="Q24" i="48"/>
  <c r="BA24" i="48" s="1"/>
  <c r="BB24" i="48" s="1"/>
  <c r="AU24" i="48"/>
  <c r="AV3" i="48" s="1"/>
  <c r="Z24" i="48"/>
  <c r="AZ24" i="48" s="1"/>
  <c r="Y24" i="48"/>
  <c r="AA115" i="48"/>
  <c r="Z115" i="48"/>
  <c r="AZ115" i="48" s="1"/>
  <c r="S115" i="48"/>
  <c r="W115" i="48"/>
  <c r="AB115" i="48"/>
  <c r="V115" i="48"/>
  <c r="AY115" i="48" s="1"/>
  <c r="R115" i="48"/>
  <c r="U115" i="48"/>
  <c r="Y115" i="48"/>
  <c r="AE115" i="48" a="1"/>
  <c r="AE115" i="48" s="1"/>
  <c r="AD115" i="48" s="1"/>
  <c r="AC115" i="48" s="1"/>
  <c r="P115" i="48"/>
  <c r="V117" i="48"/>
  <c r="AY117" i="48" s="1"/>
  <c r="AA117" i="48"/>
  <c r="Z117" i="48"/>
  <c r="AZ117" i="48" s="1"/>
  <c r="U117" i="48"/>
  <c r="R117" i="48"/>
  <c r="P47" i="48"/>
  <c r="W47" i="48"/>
  <c r="U47" i="48"/>
  <c r="S47" i="48"/>
  <c r="AU47" i="48"/>
  <c r="Q47" i="48"/>
  <c r="BA47" i="48" s="1"/>
  <c r="R47" i="48"/>
  <c r="V47" i="48"/>
  <c r="AY47" i="48" s="1"/>
  <c r="Z47" i="48"/>
  <c r="AZ47" i="48" s="1"/>
  <c r="U109" i="48"/>
  <c r="V109" i="48"/>
  <c r="AY109" i="48" s="1"/>
  <c r="S109" i="48"/>
  <c r="P109" i="48"/>
  <c r="AB109" i="48"/>
  <c r="Z109" i="48"/>
  <c r="AZ109" i="48" s="1"/>
  <c r="Y109" i="48"/>
  <c r="AA109" i="48"/>
  <c r="W109" i="48"/>
  <c r="R109" i="48"/>
  <c r="Q109" i="48"/>
  <c r="BA109" i="48" s="1"/>
  <c r="AS109" i="48"/>
  <c r="AF109" i="48" s="1"/>
  <c r="R32" i="48"/>
  <c r="Q32" i="48"/>
  <c r="BA32" i="48" s="1"/>
  <c r="W32" i="48"/>
  <c r="AB16" i="48"/>
  <c r="W16" i="48"/>
  <c r="S16" i="48"/>
  <c r="U16" i="48"/>
  <c r="Q16" i="48"/>
  <c r="BA16" i="48" s="1"/>
  <c r="AU16" i="48"/>
  <c r="AV124" i="48" s="1"/>
  <c r="A124" i="48" s="1"/>
  <c r="V16" i="48"/>
  <c r="AY16" i="48" s="1"/>
  <c r="AA55" i="48"/>
  <c r="AU55" i="48"/>
  <c r="V55" i="48"/>
  <c r="AY55" i="48" s="1"/>
  <c r="Y55" i="48"/>
  <c r="W55" i="48"/>
  <c r="R55" i="48"/>
  <c r="Z55" i="48"/>
  <c r="AZ55" i="48" s="1"/>
  <c r="S55" i="48"/>
  <c r="AE102" i="48" a="1"/>
  <c r="AE102" i="48" s="1"/>
  <c r="Z102" i="48"/>
  <c r="AZ102" i="48" s="1"/>
  <c r="Y102" i="48"/>
  <c r="R102" i="48"/>
  <c r="W102" i="48"/>
  <c r="AA102" i="48"/>
  <c r="AB83" i="48"/>
  <c r="S9" i="48"/>
  <c r="Y16" i="48"/>
  <c r="U55" i="48"/>
  <c r="Z32" i="48"/>
  <c r="AZ32" i="48" s="1"/>
  <c r="W93" i="48"/>
  <c r="AS93" i="48"/>
  <c r="AF93" i="48" s="1"/>
  <c r="P93" i="48"/>
  <c r="Q93" i="48"/>
  <c r="BA93" i="48" s="1"/>
  <c r="AB93" i="48"/>
  <c r="AA93" i="48"/>
  <c r="Z93" i="48"/>
  <c r="AZ93" i="48" s="1"/>
  <c r="V93" i="48"/>
  <c r="AY93" i="48" s="1"/>
  <c r="R93" i="48"/>
  <c r="U93" i="48"/>
  <c r="S93" i="48"/>
  <c r="Y93" i="48"/>
  <c r="P9" i="48"/>
  <c r="AE16" i="48" a="1"/>
  <c r="AE16" i="48" s="1"/>
  <c r="AD16" i="48" s="1"/>
  <c r="AC16" i="48" s="1"/>
  <c r="AS121" i="48"/>
  <c r="AF121" i="48" s="1"/>
  <c r="AD121" i="48" s="1"/>
  <c r="AC121" i="48" s="1"/>
  <c r="Z9" i="48"/>
  <c r="AZ9" i="48" s="1"/>
  <c r="S121" i="48"/>
  <c r="Q55" i="48"/>
  <c r="BA55" i="48" s="1"/>
  <c r="BB55" i="48" s="1"/>
  <c r="V32" i="48"/>
  <c r="AY32" i="48" s="1"/>
  <c r="AA78" i="48"/>
  <c r="S78" i="48"/>
  <c r="Z78" i="48"/>
  <c r="AZ78" i="48" s="1"/>
  <c r="AB78" i="48"/>
  <c r="R78" i="48"/>
  <c r="Y78" i="48"/>
  <c r="W78" i="48"/>
  <c r="V78" i="48"/>
  <c r="AY78" i="48" s="1"/>
  <c r="BB78" i="48" s="1"/>
  <c r="Q78" i="48"/>
  <c r="BA78" i="48" s="1"/>
  <c r="U78" i="48"/>
  <c r="AS78" i="48"/>
  <c r="AF78" i="48" s="1"/>
  <c r="P78" i="48"/>
  <c r="AS98" i="48"/>
  <c r="AF98" i="48" s="1"/>
  <c r="U9" i="48"/>
  <c r="P121" i="48"/>
  <c r="S102" i="48"/>
  <c r="AA32" i="48"/>
  <c r="V54" i="48"/>
  <c r="AY54" i="48" s="1"/>
  <c r="U54" i="48"/>
  <c r="Z54" i="48"/>
  <c r="AZ54" i="48" s="1"/>
  <c r="R54" i="48"/>
  <c r="AU54" i="48"/>
  <c r="AV27" i="48" s="1"/>
  <c r="S54" i="48"/>
  <c r="AB54" i="48"/>
  <c r="Q54" i="48"/>
  <c r="BA54" i="48" s="1"/>
  <c r="BB54" i="48" s="1"/>
  <c r="AA54" i="48"/>
  <c r="AE54" i="48" a="1"/>
  <c r="AE54" i="48" s="1"/>
  <c r="P54" i="48"/>
  <c r="Y54" i="48"/>
  <c r="W54" i="48"/>
  <c r="AS104" i="48"/>
  <c r="AF104" i="48" s="1"/>
  <c r="AD69" i="48"/>
  <c r="AC69" i="48" s="1"/>
  <c r="Q102" i="48"/>
  <c r="BA102" i="48" s="1"/>
  <c r="BB102" i="48" s="1"/>
  <c r="AE55" i="48" a="1"/>
  <c r="AE55" i="48" s="1"/>
  <c r="Z121" i="48"/>
  <c r="AZ121" i="48" s="1"/>
  <c r="AB32" i="48"/>
  <c r="Q125" i="48"/>
  <c r="BA125" i="48" s="1"/>
  <c r="S125" i="48"/>
  <c r="AS125" i="48"/>
  <c r="AF125" i="48" s="1"/>
  <c r="Z125" i="48"/>
  <c r="AZ125" i="48" s="1"/>
  <c r="R125" i="48"/>
  <c r="P125" i="48"/>
  <c r="Y125" i="48"/>
  <c r="W125" i="48"/>
  <c r="V125" i="48"/>
  <c r="AY125" i="48" s="1"/>
  <c r="AB125" i="48"/>
  <c r="AA125" i="48"/>
  <c r="U125" i="48"/>
  <c r="AA8" i="48"/>
  <c r="U8" i="48"/>
  <c r="Q8" i="48"/>
  <c r="BA8" i="48" s="1"/>
  <c r="BB8" i="48" s="1"/>
  <c r="AE8" i="48" a="1"/>
  <c r="AE8" i="48" s="1"/>
  <c r="Z8" i="48"/>
  <c r="AZ8" i="48" s="1"/>
  <c r="P8" i="48"/>
  <c r="V8" i="48"/>
  <c r="AY8" i="48" s="1"/>
  <c r="S8" i="48"/>
  <c r="Y8" i="48"/>
  <c r="AB8" i="48"/>
  <c r="W8" i="48"/>
  <c r="R8" i="48"/>
  <c r="AU8" i="48"/>
  <c r="A93" i="44"/>
  <c r="Q51" i="48"/>
  <c r="BA51" i="48" s="1"/>
  <c r="BB51" i="48" s="1"/>
  <c r="V51" i="48"/>
  <c r="AY51" i="48" s="1"/>
  <c r="AB51" i="48"/>
  <c r="Z51" i="48"/>
  <c r="AZ51" i="48" s="1"/>
  <c r="S51" i="48"/>
  <c r="P51" i="48"/>
  <c r="AA51" i="48"/>
  <c r="AE51" i="48" a="1"/>
  <c r="AE51" i="48" s="1"/>
  <c r="Y51" i="48"/>
  <c r="AU51" i="48"/>
  <c r="AV24" i="48" s="1"/>
  <c r="U51" i="48"/>
  <c r="R51" i="48"/>
  <c r="W51" i="48"/>
  <c r="Y22" i="48"/>
  <c r="W22" i="48"/>
  <c r="S22" i="48"/>
  <c r="R22" i="48"/>
  <c r="P22" i="48"/>
  <c r="AE22" i="48" a="1"/>
  <c r="AE22" i="48" s="1"/>
  <c r="AU22" i="48"/>
  <c r="V22" i="48"/>
  <c r="AY22" i="48" s="1"/>
  <c r="AB22" i="48"/>
  <c r="U22" i="48"/>
  <c r="Z22" i="48"/>
  <c r="AZ22" i="48" s="1"/>
  <c r="Q22" i="48"/>
  <c r="BA22" i="48" s="1"/>
  <c r="BB22" i="48" s="1"/>
  <c r="AA22" i="48"/>
  <c r="U83" i="48"/>
  <c r="AE83" i="48" a="1"/>
  <c r="AE83" i="48" s="1"/>
  <c r="AD83" i="48" s="1"/>
  <c r="AC83" i="48" s="1"/>
  <c r="R83" i="48"/>
  <c r="AA83" i="48"/>
  <c r="Y83" i="48"/>
  <c r="Z83" i="48"/>
  <c r="AZ83" i="48" s="1"/>
  <c r="W83" i="48"/>
  <c r="V83" i="48"/>
  <c r="AY83" i="48" s="1"/>
  <c r="Q83" i="48"/>
  <c r="BA83" i="48" s="1"/>
  <c r="BB83" i="48" s="1"/>
  <c r="S83" i="48"/>
  <c r="V28" i="48"/>
  <c r="AY28" i="48" s="1"/>
  <c r="U28" i="48"/>
  <c r="S28" i="48"/>
  <c r="AB28" i="48"/>
  <c r="W28" i="48"/>
  <c r="AA28" i="48"/>
  <c r="AU28" i="48"/>
  <c r="Q28" i="48"/>
  <c r="BA28" i="48" s="1"/>
  <c r="Z28" i="48"/>
  <c r="AZ28" i="48" s="1"/>
  <c r="Y28" i="48"/>
  <c r="P28" i="48"/>
  <c r="R28" i="48"/>
  <c r="S91" i="48"/>
  <c r="Q91" i="48"/>
  <c r="BA91" i="48" s="1"/>
  <c r="U91" i="48"/>
  <c r="R91" i="48"/>
  <c r="AB91" i="48"/>
  <c r="AA91" i="48"/>
  <c r="V91" i="48"/>
  <c r="AY91" i="48" s="1"/>
  <c r="Z91" i="48"/>
  <c r="AZ91" i="48" s="1"/>
  <c r="P91" i="48"/>
  <c r="Y91" i="48"/>
  <c r="AS91" i="48"/>
  <c r="AF91" i="48" s="1"/>
  <c r="W91" i="48"/>
  <c r="R40" i="48"/>
  <c r="V40" i="48"/>
  <c r="AY40" i="48" s="1"/>
  <c r="P40" i="48"/>
  <c r="W40" i="48"/>
  <c r="AA40" i="48"/>
  <c r="AE40" i="48" a="1"/>
  <c r="AE40" i="48" s="1"/>
  <c r="Z40" i="48"/>
  <c r="AZ40" i="48" s="1"/>
  <c r="U40" i="48"/>
  <c r="S40" i="48"/>
  <c r="Q40" i="48"/>
  <c r="BA40" i="48" s="1"/>
  <c r="BB40" i="48" s="1"/>
  <c r="Y40" i="48"/>
  <c r="AU40" i="48"/>
  <c r="AB40" i="48"/>
  <c r="V13" i="48"/>
  <c r="AY13" i="48" s="1"/>
  <c r="BB13" i="48" s="1"/>
  <c r="W13" i="48"/>
  <c r="Z13" i="48"/>
  <c r="AZ13" i="48" s="1"/>
  <c r="AA13" i="48"/>
  <c r="U13" i="48"/>
  <c r="Q13" i="48"/>
  <c r="BA13" i="48" s="1"/>
  <c r="P13" i="48"/>
  <c r="AB13" i="48"/>
  <c r="R13" i="48"/>
  <c r="AU13" i="48"/>
  <c r="S13" i="48"/>
  <c r="Y13" i="48"/>
  <c r="AE4" i="48" a="1"/>
  <c r="AE4" i="48" s="1"/>
  <c r="AA4" i="48"/>
  <c r="U4" i="48"/>
  <c r="S4" i="48"/>
  <c r="P4" i="48"/>
  <c r="Y4" i="48"/>
  <c r="Q4" i="48"/>
  <c r="BA4" i="48" s="1"/>
  <c r="BB4" i="48" s="1"/>
  <c r="AU4" i="48"/>
  <c r="W4" i="48"/>
  <c r="V4" i="48"/>
  <c r="AY4" i="48" s="1"/>
  <c r="R4" i="48"/>
  <c r="Z4" i="48"/>
  <c r="AZ4" i="48" s="1"/>
  <c r="AB4" i="48"/>
  <c r="AB17" i="48"/>
  <c r="R17" i="48"/>
  <c r="Y17" i="48"/>
  <c r="W17" i="48"/>
  <c r="Z17" i="48"/>
  <c r="AZ17" i="48" s="1"/>
  <c r="U17" i="48"/>
  <c r="P17" i="48"/>
  <c r="S17" i="48"/>
  <c r="AU17" i="48"/>
  <c r="Q17" i="48"/>
  <c r="BA17" i="48" s="1"/>
  <c r="V17" i="48"/>
  <c r="AY17" i="48" s="1"/>
  <c r="BB17" i="48" s="1"/>
  <c r="AA17" i="48"/>
  <c r="W127" i="48"/>
  <c r="V127" i="48"/>
  <c r="AY127" i="48" s="1"/>
  <c r="BB127" i="48" s="1"/>
  <c r="AB127" i="48"/>
  <c r="AS127" i="48"/>
  <c r="AF127" i="48" s="1"/>
  <c r="U127" i="48"/>
  <c r="AA127" i="48"/>
  <c r="Q127" i="48"/>
  <c r="BA127" i="48" s="1"/>
  <c r="R127" i="48"/>
  <c r="Y127" i="48"/>
  <c r="S127" i="48"/>
  <c r="P127" i="48"/>
  <c r="Y6" i="48"/>
  <c r="R6" i="48"/>
  <c r="W6" i="48"/>
  <c r="AE6" i="48" a="1"/>
  <c r="AE6" i="48" s="1"/>
  <c r="Z6" i="48"/>
  <c r="AZ6" i="48" s="1"/>
  <c r="P6" i="48"/>
  <c r="AU6" i="48"/>
  <c r="V6" i="48"/>
  <c r="AY6" i="48" s="1"/>
  <c r="S6" i="48"/>
  <c r="AA6" i="48"/>
  <c r="AB6" i="48"/>
  <c r="Q6" i="48"/>
  <c r="BA6" i="48" s="1"/>
  <c r="BB6" i="48" s="1"/>
  <c r="U6" i="48"/>
  <c r="Y107" i="48"/>
  <c r="AS107" i="48"/>
  <c r="AF107" i="48" s="1"/>
  <c r="W107" i="48"/>
  <c r="R107" i="48"/>
  <c r="Z107" i="48"/>
  <c r="AZ107" i="48" s="1"/>
  <c r="BB107" i="48" s="1"/>
  <c r="V107" i="48"/>
  <c r="AY107" i="48" s="1"/>
  <c r="U107" i="48"/>
  <c r="AB107" i="48"/>
  <c r="AA107" i="48"/>
  <c r="S107" i="48"/>
  <c r="P107" i="48"/>
  <c r="Q107" i="48"/>
  <c r="BA107" i="48" s="1"/>
  <c r="U25" i="48"/>
  <c r="AE25" i="48" a="1"/>
  <c r="AE25" i="48" s="1"/>
  <c r="S25" i="48"/>
  <c r="R25" i="48"/>
  <c r="Q25" i="48"/>
  <c r="BA25" i="48" s="1"/>
  <c r="BB25" i="48" s="1"/>
  <c r="AU25" i="48"/>
  <c r="AV21" i="48" s="1"/>
  <c r="W25" i="48"/>
  <c r="V25" i="48"/>
  <c r="AY25" i="48" s="1"/>
  <c r="AB25" i="48"/>
  <c r="Z25" i="48"/>
  <c r="AZ25" i="48" s="1"/>
  <c r="Y25" i="48"/>
  <c r="P25" i="48"/>
  <c r="AA25" i="48"/>
  <c r="R75" i="48"/>
  <c r="U75" i="48"/>
  <c r="S75" i="48"/>
  <c r="Y75" i="48"/>
  <c r="W75" i="48"/>
  <c r="P75" i="48"/>
  <c r="AA75" i="48"/>
  <c r="Q75" i="48"/>
  <c r="BA75" i="48" s="1"/>
  <c r="Z75" i="48"/>
  <c r="AZ75" i="48" s="1"/>
  <c r="V75" i="48"/>
  <c r="AY75" i="48" s="1"/>
  <c r="AS75" i="48"/>
  <c r="AF75" i="48" s="1"/>
  <c r="AB75" i="48"/>
  <c r="U97" i="48"/>
  <c r="Q97" i="48"/>
  <c r="BA97" i="48" s="1"/>
  <c r="P97" i="48"/>
  <c r="AA97" i="48"/>
  <c r="Z97" i="48"/>
  <c r="AZ97" i="48" s="1"/>
  <c r="AS97" i="48"/>
  <c r="AF97" i="48" s="1"/>
  <c r="W97" i="48"/>
  <c r="AB97" i="48"/>
  <c r="R97" i="48"/>
  <c r="Y97" i="48"/>
  <c r="V97" i="48"/>
  <c r="AY97" i="48" s="1"/>
  <c r="S97" i="48"/>
  <c r="S60" i="48"/>
  <c r="W60" i="48"/>
  <c r="AB60" i="48"/>
  <c r="U60" i="48"/>
  <c r="R60" i="48"/>
  <c r="V60" i="48"/>
  <c r="AY60" i="48" s="1"/>
  <c r="BB60" i="48" s="1"/>
  <c r="AU60" i="48"/>
  <c r="AV44" i="48" s="1"/>
  <c r="Z60" i="48"/>
  <c r="AZ60" i="48" s="1"/>
  <c r="Y60" i="48"/>
  <c r="P60" i="48"/>
  <c r="AA60" i="48"/>
  <c r="Q60" i="48"/>
  <c r="BA60" i="48" s="1"/>
  <c r="U71" i="48"/>
  <c r="AB71" i="48"/>
  <c r="R71" i="48"/>
  <c r="Y71" i="48"/>
  <c r="AA71" i="48"/>
  <c r="Z71" i="48"/>
  <c r="AZ71" i="48" s="1"/>
  <c r="S71" i="48"/>
  <c r="AE71" i="48" a="1"/>
  <c r="AE71" i="48" s="1"/>
  <c r="AD71" i="48" s="1"/>
  <c r="AC71" i="48" s="1"/>
  <c r="V71" i="48"/>
  <c r="AY71" i="48" s="1"/>
  <c r="Q71" i="48"/>
  <c r="BA71" i="48" s="1"/>
  <c r="BB71" i="48" s="1"/>
  <c r="P71" i="48"/>
  <c r="U67" i="48"/>
  <c r="Q67" i="48"/>
  <c r="BA67" i="48" s="1"/>
  <c r="BB67" i="48" s="1"/>
  <c r="P67" i="48"/>
  <c r="AA67" i="48"/>
  <c r="W67" i="48"/>
  <c r="V67" i="48"/>
  <c r="AY67" i="48" s="1"/>
  <c r="S67" i="48"/>
  <c r="R67" i="48"/>
  <c r="Z67" i="48"/>
  <c r="AZ67" i="48" s="1"/>
  <c r="AB67" i="48"/>
  <c r="AE67" i="48" a="1"/>
  <c r="AE67" i="48" s="1"/>
  <c r="P113" i="48"/>
  <c r="AB113" i="48"/>
  <c r="Z113" i="48"/>
  <c r="AZ113" i="48" s="1"/>
  <c r="V113" i="48"/>
  <c r="AY113" i="48" s="1"/>
  <c r="R113" i="48"/>
  <c r="U113" i="48"/>
  <c r="AA113" i="48"/>
  <c r="S113" i="48"/>
  <c r="Y113" i="48"/>
  <c r="W113" i="48"/>
  <c r="AS113" i="48"/>
  <c r="AF113" i="48" s="1"/>
  <c r="Q113" i="48"/>
  <c r="BA113" i="48" s="1"/>
  <c r="P66" i="48"/>
  <c r="Q66" i="48"/>
  <c r="BA66" i="48" s="1"/>
  <c r="BB66" i="48" s="1"/>
  <c r="U66" i="48"/>
  <c r="W66" i="48"/>
  <c r="Y66" i="48"/>
  <c r="AE66" i="48" a="1"/>
  <c r="AE66" i="48" s="1"/>
  <c r="AD66" i="48" s="1"/>
  <c r="AC66" i="48" s="1"/>
  <c r="Z66" i="48"/>
  <c r="AZ66" i="48" s="1"/>
  <c r="AA66" i="48"/>
  <c r="V66" i="48"/>
  <c r="AY66" i="48" s="1"/>
  <c r="S66" i="48"/>
  <c r="R66" i="48"/>
  <c r="AB66" i="48"/>
  <c r="R14" i="48"/>
  <c r="Z14" i="48"/>
  <c r="AZ14" i="48" s="1"/>
  <c r="Q14" i="48"/>
  <c r="BA14" i="48" s="1"/>
  <c r="V14" i="48"/>
  <c r="AY14" i="48" s="1"/>
  <c r="BB14" i="48" s="1"/>
  <c r="AA14" i="48"/>
  <c r="P14" i="48"/>
  <c r="AB14" i="48"/>
  <c r="AU14" i="48"/>
  <c r="U14" i="48"/>
  <c r="S14" i="48"/>
  <c r="Y14" i="48"/>
  <c r="AB33" i="48"/>
  <c r="R33" i="48"/>
  <c r="AA33" i="48"/>
  <c r="V33" i="48"/>
  <c r="AY33" i="48" s="1"/>
  <c r="Z33" i="48"/>
  <c r="AZ33" i="48" s="1"/>
  <c r="AU33" i="48"/>
  <c r="Y33" i="48"/>
  <c r="S33" i="48"/>
  <c r="P33" i="48"/>
  <c r="W33" i="48"/>
  <c r="U33" i="48"/>
  <c r="Q33" i="48"/>
  <c r="BA33" i="48" s="1"/>
  <c r="Y59" i="48"/>
  <c r="AA59" i="48"/>
  <c r="R59" i="48"/>
  <c r="Q59" i="48"/>
  <c r="BA59" i="48" s="1"/>
  <c r="W59" i="48"/>
  <c r="P59" i="48"/>
  <c r="V59" i="48"/>
  <c r="AY59" i="48" s="1"/>
  <c r="S59" i="48"/>
  <c r="Z59" i="48"/>
  <c r="AZ59" i="48" s="1"/>
  <c r="AU59" i="48"/>
  <c r="AV83" i="48" s="1"/>
  <c r="U59" i="48"/>
  <c r="AB59" i="48"/>
  <c r="AU58" i="48"/>
  <c r="U58" i="48"/>
  <c r="AB58" i="48"/>
  <c r="W58" i="48"/>
  <c r="Q58" i="48"/>
  <c r="BA58" i="48" s="1"/>
  <c r="Y58" i="48"/>
  <c r="R58" i="48"/>
  <c r="P58" i="48"/>
  <c r="S58" i="48"/>
  <c r="Z58" i="48"/>
  <c r="AZ58" i="48" s="1"/>
  <c r="V58" i="48"/>
  <c r="AY58" i="48" s="1"/>
  <c r="BB58" i="48" s="1"/>
  <c r="AA58" i="48"/>
  <c r="U99" i="48"/>
  <c r="AE99" i="48" a="1"/>
  <c r="AE99" i="48" s="1"/>
  <c r="AD99" i="48" s="1"/>
  <c r="AC99" i="48" s="1"/>
  <c r="S99" i="48"/>
  <c r="AA99" i="48"/>
  <c r="R99" i="48"/>
  <c r="Z99" i="48"/>
  <c r="AZ99" i="48" s="1"/>
  <c r="Y99" i="48"/>
  <c r="W99" i="48"/>
  <c r="V99" i="48"/>
  <c r="AY99" i="48" s="1"/>
  <c r="P99" i="48"/>
  <c r="AB99" i="48"/>
  <c r="Q99" i="48"/>
  <c r="BA99" i="48" s="1"/>
  <c r="BB99" i="48" s="1"/>
  <c r="AA76" i="48"/>
  <c r="V76" i="48"/>
  <c r="AY76" i="48" s="1"/>
  <c r="Z76" i="48"/>
  <c r="AZ76" i="48" s="1"/>
  <c r="U76" i="48"/>
  <c r="Y76" i="48"/>
  <c r="W76" i="48"/>
  <c r="S76" i="48"/>
  <c r="AS76" i="48"/>
  <c r="AF76" i="48" s="1"/>
  <c r="Q76" i="48"/>
  <c r="BA76" i="48" s="1"/>
  <c r="AB76" i="48"/>
  <c r="P76" i="48"/>
  <c r="R76" i="48"/>
  <c r="W94" i="48"/>
  <c r="R94" i="48"/>
  <c r="V94" i="48"/>
  <c r="AY94" i="48" s="1"/>
  <c r="Q94" i="48"/>
  <c r="BA94" i="48" s="1"/>
  <c r="AB94" i="48"/>
  <c r="AA94" i="48"/>
  <c r="AS94" i="48"/>
  <c r="AF94" i="48" s="1"/>
  <c r="Z94" i="48"/>
  <c r="AZ94" i="48" s="1"/>
  <c r="U94" i="48"/>
  <c r="S94" i="48"/>
  <c r="P94" i="48"/>
  <c r="Y94" i="48"/>
  <c r="AI17" i="37" a="1"/>
  <c r="AI17" i="37" s="1"/>
  <c r="AJ17" i="37" s="1"/>
  <c r="AK17" i="37" s="1"/>
  <c r="AI26" i="37" a="1"/>
  <c r="AI26" i="37" s="1"/>
  <c r="AJ26" i="37" s="1"/>
  <c r="AK26" i="37" s="1"/>
  <c r="AI22" i="37" a="1"/>
  <c r="AI22" i="37" s="1"/>
  <c r="AJ22" i="37" s="1"/>
  <c r="AL22" i="37" s="1"/>
  <c r="AI4" i="37" a="1"/>
  <c r="AI4" i="37" s="1"/>
  <c r="AJ4" i="37" s="1"/>
  <c r="AL4" i="37" s="1"/>
  <c r="AI14" i="37" a="1"/>
  <c r="AI14" i="37" s="1"/>
  <c r="AJ14" i="37" s="1"/>
  <c r="AK14" i="37" s="1"/>
  <c r="AI20" i="37" a="1"/>
  <c r="AI20" i="37" s="1"/>
  <c r="AJ20" i="37" s="1"/>
  <c r="AL20" i="37" s="1"/>
  <c r="AI28" i="37" a="1"/>
  <c r="AI28" i="37" s="1"/>
  <c r="AJ28" i="37" s="1"/>
  <c r="AK28" i="37" s="1"/>
  <c r="AI10" i="37" a="1"/>
  <c r="AI10" i="37" s="1"/>
  <c r="AJ10" i="37" s="1"/>
  <c r="AK10" i="37" s="1"/>
  <c r="AI5" i="37" a="1"/>
  <c r="AI5" i="37" s="1"/>
  <c r="AJ5" i="37" s="1"/>
  <c r="AL5" i="37" s="1"/>
  <c r="AI7" i="37" a="1"/>
  <c r="AI7" i="37" s="1"/>
  <c r="AJ7" i="37" s="1"/>
  <c r="AL7" i="37" s="1"/>
  <c r="AI31" i="37" a="1"/>
  <c r="AI31" i="37" s="1"/>
  <c r="AJ31" i="37" s="1"/>
  <c r="AK31" i="37" s="1"/>
  <c r="AI30" i="37" a="1"/>
  <c r="AI30" i="37" s="1"/>
  <c r="AJ30" i="37" s="1"/>
  <c r="AK30" i="37" s="1"/>
  <c r="AI32" i="37" a="1"/>
  <c r="AI32" i="37" s="1"/>
  <c r="AJ32" i="37" s="1"/>
  <c r="AK32" i="37" s="1"/>
  <c r="AI21" i="37" a="1"/>
  <c r="AI21" i="37" s="1"/>
  <c r="AJ21" i="37" s="1"/>
  <c r="AL21" i="37" s="1"/>
  <c r="AI24" i="37" a="1"/>
  <c r="AI24" i="37" s="1"/>
  <c r="AJ24" i="37" s="1"/>
  <c r="AL24" i="37" s="1"/>
  <c r="AI33" i="37" a="1"/>
  <c r="AI33" i="37" s="1"/>
  <c r="AJ33" i="37" s="1"/>
  <c r="AK33" i="37" s="1"/>
  <c r="AI25" i="37" a="1"/>
  <c r="AI25" i="37" s="1"/>
  <c r="AJ25" i="37" s="1"/>
  <c r="AL25" i="37" s="1"/>
  <c r="AI9" i="37" a="1"/>
  <c r="AI9" i="37" s="1"/>
  <c r="AJ9" i="37" s="1"/>
  <c r="AL9" i="37" s="1"/>
  <c r="AI8" i="37" a="1"/>
  <c r="AI8" i="37" s="1"/>
  <c r="AJ8" i="37" s="1"/>
  <c r="AL8" i="37" s="1"/>
  <c r="AI2" i="37" a="1"/>
  <c r="AI2" i="37" s="1"/>
  <c r="AJ2" i="37" s="1"/>
  <c r="AL2" i="37" s="1"/>
  <c r="AI15" i="37" a="1"/>
  <c r="AI15" i="37" s="1"/>
  <c r="AJ15" i="37" s="1"/>
  <c r="AK15" i="37" s="1"/>
  <c r="AI16" i="37" a="1"/>
  <c r="AI16" i="37" s="1"/>
  <c r="AJ16" i="37" s="1"/>
  <c r="AK16" i="37" s="1"/>
  <c r="AI19" i="37" a="1"/>
  <c r="AI19" i="37" s="1"/>
  <c r="AJ19" i="37" s="1"/>
  <c r="AL19" i="37" s="1"/>
  <c r="AI23" i="37" a="1"/>
  <c r="AI23" i="37" s="1"/>
  <c r="AJ23" i="37" s="1"/>
  <c r="AL23" i="37" s="1"/>
  <c r="AI18" i="37" a="1"/>
  <c r="AI18" i="37" s="1"/>
  <c r="AJ18" i="37" s="1"/>
  <c r="AL18" i="37" s="1"/>
  <c r="AI12" i="37" a="1"/>
  <c r="AI12" i="37" s="1"/>
  <c r="AJ12" i="37" s="1"/>
  <c r="AK12" i="37" s="1"/>
  <c r="AI6" i="37" a="1"/>
  <c r="AI6" i="37" s="1"/>
  <c r="AJ6" i="37" s="1"/>
  <c r="AL6" i="37" s="1"/>
  <c r="AI13" i="37" a="1"/>
  <c r="AI13" i="37" s="1"/>
  <c r="AJ13" i="37" s="1"/>
  <c r="AK13" i="37" s="1"/>
  <c r="AI29" i="37" a="1"/>
  <c r="AI29" i="37" s="1"/>
  <c r="AJ29" i="37" s="1"/>
  <c r="AK29" i="37" s="1"/>
  <c r="AI27" i="37" a="1"/>
  <c r="AI27" i="37" s="1"/>
  <c r="AJ27" i="37" s="1"/>
  <c r="AK27" i="37" s="1"/>
  <c r="AI3" i="37" a="1"/>
  <c r="AI3" i="37" s="1"/>
  <c r="AJ3" i="37" s="1"/>
  <c r="AL3" i="37" s="1"/>
  <c r="AI11" i="37" a="1"/>
  <c r="AI11" i="37" s="1"/>
  <c r="AJ11" i="37" s="1"/>
  <c r="AK11" i="37" s="1"/>
  <c r="AB76" i="59"/>
  <c r="AE76" i="59" a="1"/>
  <c r="AE76" i="59" s="1"/>
  <c r="R76" i="59"/>
  <c r="Q76" i="59"/>
  <c r="BA76" i="59" s="1"/>
  <c r="BB76" i="59" s="1"/>
  <c r="Y76" i="59"/>
  <c r="U76" i="59"/>
  <c r="V76" i="59"/>
  <c r="AY76" i="59" s="1"/>
  <c r="W76" i="59"/>
  <c r="AA76" i="59"/>
  <c r="Z76" i="59"/>
  <c r="AZ76" i="59" s="1"/>
  <c r="P76" i="59"/>
  <c r="S76" i="59"/>
  <c r="U98" i="57"/>
  <c r="S98" i="57"/>
  <c r="R98" i="57"/>
  <c r="Z98" i="57"/>
  <c r="AZ98" i="57" s="1"/>
  <c r="W98" i="57"/>
  <c r="P98" i="57"/>
  <c r="V98" i="57"/>
  <c r="AY98" i="57" s="1"/>
  <c r="AS98" i="57"/>
  <c r="AF98" i="57" s="1"/>
  <c r="Q98" i="57"/>
  <c r="BA98" i="57" s="1"/>
  <c r="Y98" i="57"/>
  <c r="AB98" i="57"/>
  <c r="AA98" i="57"/>
  <c r="AI18" i="54" a="1"/>
  <c r="AI18" i="54" s="1"/>
  <c r="AJ18" i="54" s="1"/>
  <c r="AK18" i="54" s="1"/>
  <c r="AI20" i="54" a="1"/>
  <c r="AI20" i="54" s="1"/>
  <c r="AJ20" i="54" s="1"/>
  <c r="AK20" i="54" s="1"/>
  <c r="AI23" i="54" a="1"/>
  <c r="AI23" i="54" s="1"/>
  <c r="AJ23" i="54" s="1"/>
  <c r="AK23" i="54" s="1"/>
  <c r="AI9" i="54" a="1"/>
  <c r="AI9" i="54" s="1"/>
  <c r="AJ9" i="54" s="1"/>
  <c r="AK9" i="54" s="1"/>
  <c r="AI32" i="54" a="1"/>
  <c r="AI32" i="54" s="1"/>
  <c r="AJ32" i="54" s="1"/>
  <c r="AL32" i="54" s="1"/>
  <c r="AI14" i="54" a="1"/>
  <c r="AI14" i="54" s="1"/>
  <c r="AJ14" i="54" s="1"/>
  <c r="AL14" i="54" s="1"/>
  <c r="AI22" i="54" a="1"/>
  <c r="AI22" i="54" s="1"/>
  <c r="AJ22" i="54" s="1"/>
  <c r="AK22" i="54" s="1"/>
  <c r="AI12" i="54" a="1"/>
  <c r="AI12" i="54" s="1"/>
  <c r="AJ12" i="54" s="1"/>
  <c r="AL12" i="54" s="1"/>
  <c r="AI21" i="54" a="1"/>
  <c r="AI21" i="54" s="1"/>
  <c r="AJ21" i="54" s="1"/>
  <c r="AK21" i="54" s="1"/>
  <c r="AI29" i="54" a="1"/>
  <c r="AI29" i="54" s="1"/>
  <c r="AJ29" i="54" s="1"/>
  <c r="AL29" i="54" s="1"/>
  <c r="AI7" i="54" a="1"/>
  <c r="AI7" i="54" s="1"/>
  <c r="AJ7" i="54" s="1"/>
  <c r="AK7" i="54" s="1"/>
  <c r="AI11" i="54" a="1"/>
  <c r="AI11" i="54" s="1"/>
  <c r="AJ11" i="54" s="1"/>
  <c r="AL11" i="54" s="1"/>
  <c r="AI13" i="54" a="1"/>
  <c r="AI13" i="54" s="1"/>
  <c r="AJ13" i="54" s="1"/>
  <c r="AL13" i="54" s="1"/>
  <c r="AI15" i="54" a="1"/>
  <c r="AI15" i="54" s="1"/>
  <c r="AJ15" i="54" s="1"/>
  <c r="AL15" i="54" s="1"/>
  <c r="AI4" i="54" a="1"/>
  <c r="AI4" i="54" s="1"/>
  <c r="AJ4" i="54" s="1"/>
  <c r="AK4" i="54" s="1"/>
  <c r="AI3" i="54" a="1"/>
  <c r="AI3" i="54" s="1"/>
  <c r="AJ3" i="54" s="1"/>
  <c r="AK3" i="54" s="1"/>
  <c r="AI31" i="54" a="1"/>
  <c r="AI31" i="54" s="1"/>
  <c r="AJ31" i="54" s="1"/>
  <c r="AL31" i="54" s="1"/>
  <c r="AI2" i="54" a="1"/>
  <c r="AI2" i="54" s="1"/>
  <c r="AJ2" i="54" s="1"/>
  <c r="AK2" i="54" s="1"/>
  <c r="AI26" i="54" a="1"/>
  <c r="AI26" i="54" s="1"/>
  <c r="AJ26" i="54" s="1"/>
  <c r="AL26" i="54" s="1"/>
  <c r="AI8" i="54" a="1"/>
  <c r="AI8" i="54" s="1"/>
  <c r="AJ8" i="54" s="1"/>
  <c r="AK8" i="54" s="1"/>
  <c r="AI16" i="54" a="1"/>
  <c r="AI16" i="54" s="1"/>
  <c r="AJ16" i="54" s="1"/>
  <c r="AL16" i="54" s="1"/>
  <c r="AI28" i="54" a="1"/>
  <c r="AI28" i="54" s="1"/>
  <c r="AJ28" i="54" s="1"/>
  <c r="AL28" i="54" s="1"/>
  <c r="AI25" i="54" a="1"/>
  <c r="AI25" i="54" s="1"/>
  <c r="AJ25" i="54" s="1"/>
  <c r="AK25" i="54" s="1"/>
  <c r="AI6" i="54" a="1"/>
  <c r="AI6" i="54" s="1"/>
  <c r="AJ6" i="54" s="1"/>
  <c r="AK6" i="54" s="1"/>
  <c r="AI33" i="54" a="1"/>
  <c r="AI33" i="54" s="1"/>
  <c r="AJ33" i="54" s="1"/>
  <c r="AL33" i="54" s="1"/>
  <c r="AI17" i="54" a="1"/>
  <c r="AI17" i="54" s="1"/>
  <c r="AJ17" i="54" s="1"/>
  <c r="AL17" i="54" s="1"/>
  <c r="AI5" i="54" a="1"/>
  <c r="AI5" i="54" s="1"/>
  <c r="AJ5" i="54" s="1"/>
  <c r="AK5" i="54" s="1"/>
  <c r="AI27" i="54" a="1"/>
  <c r="AI27" i="54" s="1"/>
  <c r="AJ27" i="54" s="1"/>
  <c r="AL27" i="54" s="1"/>
  <c r="AI10" i="54" a="1"/>
  <c r="AI10" i="54" s="1"/>
  <c r="AJ10" i="54" s="1"/>
  <c r="AL10" i="54" s="1"/>
  <c r="AI24" i="54" a="1"/>
  <c r="AI24" i="54" s="1"/>
  <c r="AJ24" i="54" s="1"/>
  <c r="AK24" i="54" s="1"/>
  <c r="AI19" i="54" a="1"/>
  <c r="AI19" i="54" s="1"/>
  <c r="AJ19" i="54" s="1"/>
  <c r="AK19" i="54" s="1"/>
  <c r="AI30" i="54" a="1"/>
  <c r="AI30" i="54" s="1"/>
  <c r="AJ30" i="54" s="1"/>
  <c r="AL30" i="54" s="1"/>
  <c r="AA7" i="53"/>
  <c r="Y7" i="53"/>
  <c r="Q7" i="53"/>
  <c r="BA7" i="53" s="1"/>
  <c r="AU7" i="53"/>
  <c r="AV57" i="53" s="1"/>
  <c r="AB7" i="53"/>
  <c r="R7" i="53"/>
  <c r="V7" i="53"/>
  <c r="AY7" i="53" s="1"/>
  <c r="Z7" i="53"/>
  <c r="AZ7" i="53" s="1"/>
  <c r="U7" i="53"/>
  <c r="W7" i="53"/>
  <c r="S7" i="53"/>
  <c r="P7" i="53"/>
  <c r="Z100" i="58"/>
  <c r="AZ100" i="58" s="1"/>
  <c r="U100" i="58"/>
  <c r="AE100" i="58" a="1"/>
  <c r="AE100" i="58" s="1"/>
  <c r="AD100" i="58" s="1"/>
  <c r="AC100" i="58" s="1"/>
  <c r="S100" i="58"/>
  <c r="Q100" i="58"/>
  <c r="BA100" i="58" s="1"/>
  <c r="BB100" i="58" s="1"/>
  <c r="V100" i="58"/>
  <c r="AY100" i="58" s="1"/>
  <c r="P100" i="58"/>
  <c r="R100" i="58"/>
  <c r="Y100" i="58"/>
  <c r="W100" i="58"/>
  <c r="AB100" i="58"/>
  <c r="AA100" i="58"/>
  <c r="S114" i="58"/>
  <c r="AA114" i="58"/>
  <c r="Q114" i="58"/>
  <c r="BA114" i="58" s="1"/>
  <c r="BB114" i="58" s="1"/>
  <c r="Z114" i="58"/>
  <c r="AZ114" i="58" s="1"/>
  <c r="AE114" i="58" a="1"/>
  <c r="AE114" i="58" s="1"/>
  <c r="R114" i="58"/>
  <c r="Y114" i="58"/>
  <c r="W114" i="58"/>
  <c r="AB114" i="58"/>
  <c r="V114" i="58"/>
  <c r="AY114" i="58" s="1"/>
  <c r="U114" i="58"/>
  <c r="P114" i="58"/>
  <c r="U91" i="55"/>
  <c r="Q91" i="55"/>
  <c r="BA91" i="55" s="1"/>
  <c r="BB91" i="55" s="1"/>
  <c r="P91" i="55"/>
  <c r="W91" i="55"/>
  <c r="AA91" i="55"/>
  <c r="V91" i="55"/>
  <c r="AY91" i="55" s="1"/>
  <c r="Y91" i="55"/>
  <c r="AB91" i="55"/>
  <c r="AE91" i="55" a="1"/>
  <c r="AE91" i="55" s="1"/>
  <c r="S91" i="55"/>
  <c r="R91" i="55"/>
  <c r="Z91" i="55"/>
  <c r="AZ91" i="55" s="1"/>
  <c r="AB116" i="57"/>
  <c r="R116" i="57"/>
  <c r="Z116" i="57"/>
  <c r="AZ116" i="57" s="1"/>
  <c r="V116" i="57"/>
  <c r="AY116" i="57" s="1"/>
  <c r="Y116" i="57"/>
  <c r="AA116" i="57"/>
  <c r="Q116" i="57"/>
  <c r="BA116" i="57" s="1"/>
  <c r="AS116" i="57"/>
  <c r="AF116" i="57" s="1"/>
  <c r="S116" i="57"/>
  <c r="P116" i="57"/>
  <c r="W116" i="57"/>
  <c r="U116" i="57"/>
  <c r="U55" i="56"/>
  <c r="V55" i="56"/>
  <c r="AY55" i="56" s="1"/>
  <c r="Z55" i="56"/>
  <c r="AZ55" i="56" s="1"/>
  <c r="Y55" i="56"/>
  <c r="AB55" i="56"/>
  <c r="W55" i="56"/>
  <c r="R55" i="56"/>
  <c r="S55" i="56"/>
  <c r="P55" i="56"/>
  <c r="AU55" i="56"/>
  <c r="AA55" i="56"/>
  <c r="AE55" i="56" a="1"/>
  <c r="AE55" i="56" s="1"/>
  <c r="Q55" i="56"/>
  <c r="BA55" i="56" s="1"/>
  <c r="BB55" i="56" s="1"/>
  <c r="Y70" i="56"/>
  <c r="V70" i="56"/>
  <c r="AY70" i="56" s="1"/>
  <c r="AE70" i="56" a="1"/>
  <c r="AE70" i="56" s="1"/>
  <c r="AD70" i="56" s="1"/>
  <c r="AC70" i="56" s="1"/>
  <c r="P70" i="56"/>
  <c r="U70" i="56"/>
  <c r="R70" i="56"/>
  <c r="AB70" i="56"/>
  <c r="AA70" i="56"/>
  <c r="Q70" i="56"/>
  <c r="BA70" i="56" s="1"/>
  <c r="BB70" i="56" s="1"/>
  <c r="W70" i="56"/>
  <c r="S70" i="56"/>
  <c r="Z70" i="56"/>
  <c r="AZ70" i="56" s="1"/>
  <c r="V56" i="54"/>
  <c r="AY56" i="54" s="1"/>
  <c r="Y56" i="54"/>
  <c r="Z56" i="54"/>
  <c r="AZ56" i="54" s="1"/>
  <c r="W56" i="54"/>
  <c r="R56" i="54"/>
  <c r="P56" i="54"/>
  <c r="AE56" i="54" a="1"/>
  <c r="AE56" i="54" s="1"/>
  <c r="U56" i="54"/>
  <c r="AU56" i="54"/>
  <c r="AV61" i="54" s="1"/>
  <c r="AB56" i="54"/>
  <c r="S56" i="54"/>
  <c r="AA56" i="54"/>
  <c r="Q56" i="54"/>
  <c r="BA56" i="54" s="1"/>
  <c r="BB56" i="54" s="1"/>
  <c r="W57" i="52"/>
  <c r="R57" i="52"/>
  <c r="AU57" i="52"/>
  <c r="AV70" i="52" s="1"/>
  <c r="AE57" i="52" a="1"/>
  <c r="AE57" i="52" s="1"/>
  <c r="S57" i="52"/>
  <c r="U57" i="52"/>
  <c r="Q57" i="52"/>
  <c r="BA57" i="52" s="1"/>
  <c r="BB57" i="52" s="1"/>
  <c r="Y57" i="52"/>
  <c r="V57" i="52"/>
  <c r="AY57" i="52" s="1"/>
  <c r="AB57" i="52"/>
  <c r="AA57" i="52"/>
  <c r="P57" i="52"/>
  <c r="Z57" i="52"/>
  <c r="AZ57" i="52" s="1"/>
  <c r="W56" i="53"/>
  <c r="AU56" i="53"/>
  <c r="AV23" i="53" s="1"/>
  <c r="AA56" i="53"/>
  <c r="U56" i="53"/>
  <c r="Y56" i="53"/>
  <c r="Z56" i="53"/>
  <c r="AZ56" i="53" s="1"/>
  <c r="V56" i="53"/>
  <c r="AY56" i="53" s="1"/>
  <c r="Q56" i="53"/>
  <c r="BA56" i="53" s="1"/>
  <c r="S56" i="53"/>
  <c r="R56" i="53"/>
  <c r="AB56" i="53"/>
  <c r="P56" i="53"/>
  <c r="R62" i="52"/>
  <c r="U62" i="52"/>
  <c r="Q62" i="52"/>
  <c r="BA62" i="52" s="1"/>
  <c r="P62" i="52"/>
  <c r="Z62" i="52"/>
  <c r="AZ62" i="52" s="1"/>
  <c r="AB62" i="52"/>
  <c r="W62" i="52"/>
  <c r="Y62" i="52"/>
  <c r="S62" i="52"/>
  <c r="AA62" i="52"/>
  <c r="AU62" i="52"/>
  <c r="AV108" i="52" s="1"/>
  <c r="V62" i="52"/>
  <c r="AY62" i="52" s="1"/>
  <c r="V127" i="50"/>
  <c r="AY127" i="50" s="1"/>
  <c r="AB127" i="50"/>
  <c r="AA127" i="50"/>
  <c r="AS127" i="50"/>
  <c r="AF127" i="50" s="1"/>
  <c r="R127" i="50"/>
  <c r="Q127" i="50"/>
  <c r="BA127" i="50" s="1"/>
  <c r="Z127" i="50"/>
  <c r="AZ127" i="50" s="1"/>
  <c r="S127" i="50"/>
  <c r="U127" i="50"/>
  <c r="Y127" i="50"/>
  <c r="W127" i="50"/>
  <c r="P127" i="50"/>
  <c r="Y111" i="54"/>
  <c r="W111" i="54"/>
  <c r="AA111" i="54"/>
  <c r="U111" i="54"/>
  <c r="Z111" i="54"/>
  <c r="AZ111" i="54" s="1"/>
  <c r="R111" i="54"/>
  <c r="V111" i="54"/>
  <c r="AY111" i="54" s="1"/>
  <c r="P111" i="54"/>
  <c r="Q111" i="54"/>
  <c r="BA111" i="54" s="1"/>
  <c r="AB111" i="54"/>
  <c r="AS111" i="54"/>
  <c r="AF111" i="54" s="1"/>
  <c r="S111" i="54"/>
  <c r="V59" i="54"/>
  <c r="AY59" i="54" s="1"/>
  <c r="P59" i="54"/>
  <c r="AU59" i="54"/>
  <c r="U59" i="54"/>
  <c r="AA59" i="54"/>
  <c r="AB59" i="54"/>
  <c r="W59" i="54"/>
  <c r="Z59" i="54"/>
  <c r="AZ59" i="54" s="1"/>
  <c r="S59" i="54"/>
  <c r="Q59" i="54"/>
  <c r="BA59" i="54" s="1"/>
  <c r="R59" i="54"/>
  <c r="Y59" i="54"/>
  <c r="S88" i="53"/>
  <c r="W88" i="53"/>
  <c r="Q88" i="53"/>
  <c r="BA88" i="53" s="1"/>
  <c r="AB88" i="53"/>
  <c r="AS88" i="53"/>
  <c r="AF88" i="53" s="1"/>
  <c r="V88" i="53"/>
  <c r="AY88" i="53" s="1"/>
  <c r="Z88" i="53"/>
  <c r="AZ88" i="53" s="1"/>
  <c r="Y88" i="53"/>
  <c r="P88" i="53"/>
  <c r="R88" i="53"/>
  <c r="AA88" i="53"/>
  <c r="U88" i="53"/>
  <c r="Z61" i="48"/>
  <c r="AZ61" i="48" s="1"/>
  <c r="R61" i="48"/>
  <c r="Y61" i="48"/>
  <c r="AU61" i="48"/>
  <c r="AA61" i="48"/>
  <c r="AB61" i="48"/>
  <c r="Q61" i="48"/>
  <c r="BA61" i="48" s="1"/>
  <c r="V61" i="48"/>
  <c r="AY61" i="48" s="1"/>
  <c r="P61" i="48"/>
  <c r="U61" i="48"/>
  <c r="S61" i="48"/>
  <c r="W61" i="48"/>
  <c r="R92" i="53"/>
  <c r="S92" i="53"/>
  <c r="V92" i="53"/>
  <c r="AY92" i="53" s="1"/>
  <c r="AE92" i="53" a="1"/>
  <c r="AE92" i="53" s="1"/>
  <c r="AD92" i="53" s="1"/>
  <c r="AC92" i="53" s="1"/>
  <c r="AA92" i="53"/>
  <c r="AB92" i="53"/>
  <c r="Z92" i="53"/>
  <c r="AZ92" i="53" s="1"/>
  <c r="W92" i="53"/>
  <c r="U92" i="53"/>
  <c r="Y92" i="53"/>
  <c r="Q92" i="53"/>
  <c r="BA92" i="53" s="1"/>
  <c r="BB92" i="53" s="1"/>
  <c r="P92" i="53"/>
  <c r="W104" i="52"/>
  <c r="AE104" i="52" a="1"/>
  <c r="AE104" i="52" s="1"/>
  <c r="Z104" i="52"/>
  <c r="AZ104" i="52" s="1"/>
  <c r="AB104" i="52"/>
  <c r="P104" i="52"/>
  <c r="Y104" i="52"/>
  <c r="S104" i="52"/>
  <c r="R104" i="52"/>
  <c r="U104" i="52"/>
  <c r="AA104" i="52"/>
  <c r="Q104" i="52"/>
  <c r="BA104" i="52" s="1"/>
  <c r="BB104" i="52" s="1"/>
  <c r="V104" i="52"/>
  <c r="AY104" i="52" s="1"/>
  <c r="W105" i="52"/>
  <c r="AB105" i="52"/>
  <c r="V105" i="52"/>
  <c r="AY105" i="52" s="1"/>
  <c r="R105" i="52"/>
  <c r="Z105" i="52"/>
  <c r="AZ105" i="52" s="1"/>
  <c r="P105" i="52"/>
  <c r="AE105" i="52" a="1"/>
  <c r="AE105" i="52" s="1"/>
  <c r="Q105" i="52"/>
  <c r="BA105" i="52" s="1"/>
  <c r="BB105" i="52" s="1"/>
  <c r="U105" i="52"/>
  <c r="AA105" i="52"/>
  <c r="Y105" i="52"/>
  <c r="S105" i="52"/>
  <c r="Y2" i="53"/>
  <c r="AB2" i="53"/>
  <c r="R2" i="53"/>
  <c r="AA2" i="53"/>
  <c r="V2" i="53"/>
  <c r="AY2" i="53" s="1"/>
  <c r="Z2" i="53"/>
  <c r="AZ2" i="53" s="1"/>
  <c r="U2" i="53"/>
  <c r="S2" i="53"/>
  <c r="Q2" i="53"/>
  <c r="BA2" i="53" s="1"/>
  <c r="P2" i="53"/>
  <c r="W2" i="53"/>
  <c r="AU2" i="53"/>
  <c r="AV118" i="53" s="1"/>
  <c r="U129" i="49"/>
  <c r="Y129" i="49"/>
  <c r="S129" i="49"/>
  <c r="W129" i="49"/>
  <c r="AA129" i="49"/>
  <c r="Q129" i="49"/>
  <c r="BA129" i="49" s="1"/>
  <c r="BB129" i="49" s="1"/>
  <c r="Z129" i="49"/>
  <c r="AZ129" i="49" s="1"/>
  <c r="P129" i="49"/>
  <c r="AE129" i="49" a="1"/>
  <c r="AE129" i="49" s="1"/>
  <c r="V129" i="49"/>
  <c r="AY129" i="49" s="1"/>
  <c r="AB129" i="49"/>
  <c r="R129" i="49"/>
  <c r="Q84" i="48"/>
  <c r="BA84" i="48" s="1"/>
  <c r="BB84" i="48" s="1"/>
  <c r="AB84" i="48"/>
  <c r="Z84" i="48"/>
  <c r="AZ84" i="48" s="1"/>
  <c r="AA84" i="48"/>
  <c r="Y84" i="48"/>
  <c r="R84" i="48"/>
  <c r="U84" i="48"/>
  <c r="P84" i="48"/>
  <c r="S84" i="48"/>
  <c r="AE84" i="48" a="1"/>
  <c r="AE84" i="48" s="1"/>
  <c r="AD84" i="48" s="1"/>
  <c r="AC84" i="48" s="1"/>
  <c r="W84" i="48"/>
  <c r="V84" i="48"/>
  <c r="AY84" i="48" s="1"/>
  <c r="U53" i="46"/>
  <c r="AE53" i="46" a="1"/>
  <c r="AE53" i="46" s="1"/>
  <c r="S53" i="46"/>
  <c r="AA53" i="46"/>
  <c r="Q53" i="46"/>
  <c r="BA53" i="46" s="1"/>
  <c r="BB53" i="46" s="1"/>
  <c r="Z53" i="46"/>
  <c r="AZ53" i="46" s="1"/>
  <c r="V53" i="46"/>
  <c r="AY53" i="46" s="1"/>
  <c r="AU53" i="46"/>
  <c r="P53" i="46"/>
  <c r="Y53" i="46"/>
  <c r="W53" i="46"/>
  <c r="AB53" i="46"/>
  <c r="R53" i="46"/>
  <c r="AB129" i="51"/>
  <c r="R129" i="51"/>
  <c r="AA129" i="51"/>
  <c r="W129" i="51"/>
  <c r="AE129" i="51" a="1"/>
  <c r="AE129" i="51" s="1"/>
  <c r="Q129" i="51"/>
  <c r="BA129" i="51" s="1"/>
  <c r="BB129" i="51" s="1"/>
  <c r="V129" i="51"/>
  <c r="AY129" i="51" s="1"/>
  <c r="P129" i="51"/>
  <c r="U129" i="51"/>
  <c r="S129" i="51"/>
  <c r="Z129" i="51"/>
  <c r="AZ129" i="51" s="1"/>
  <c r="Y129" i="51"/>
  <c r="Y28" i="50"/>
  <c r="V28" i="50"/>
  <c r="AY28" i="50" s="1"/>
  <c r="W28" i="50"/>
  <c r="Q28" i="50"/>
  <c r="BA28" i="50" s="1"/>
  <c r="AB28" i="50"/>
  <c r="U28" i="50"/>
  <c r="AA28" i="50"/>
  <c r="S28" i="50"/>
  <c r="AU28" i="50"/>
  <c r="AV63" i="50" s="1"/>
  <c r="Z28" i="50"/>
  <c r="AZ28" i="50" s="1"/>
  <c r="P28" i="50"/>
  <c r="R28" i="50"/>
  <c r="P90" i="48"/>
  <c r="AS90" i="48"/>
  <c r="AF90" i="48" s="1"/>
  <c r="U90" i="48"/>
  <c r="AA90" i="48"/>
  <c r="Q90" i="48"/>
  <c r="BA90" i="48" s="1"/>
  <c r="R90" i="48"/>
  <c r="V90" i="48"/>
  <c r="AY90" i="48" s="1"/>
  <c r="Z90" i="48"/>
  <c r="AZ90" i="48" s="1"/>
  <c r="W90" i="48"/>
  <c r="AB90" i="48"/>
  <c r="S90" i="48"/>
  <c r="Y90" i="48"/>
  <c r="Y102" i="49"/>
  <c r="S102" i="49"/>
  <c r="AA102" i="49"/>
  <c r="W102" i="49"/>
  <c r="U102" i="49"/>
  <c r="R102" i="49"/>
  <c r="AB102" i="49"/>
  <c r="V102" i="49"/>
  <c r="AY102" i="49" s="1"/>
  <c r="Z102" i="49"/>
  <c r="AZ102" i="49" s="1"/>
  <c r="P102" i="49"/>
  <c r="Q102" i="49"/>
  <c r="BA102" i="49" s="1"/>
  <c r="AS102" i="49"/>
  <c r="AF102" i="49" s="1"/>
  <c r="Q114" i="48"/>
  <c r="BA114" i="48" s="1"/>
  <c r="BB114" i="48" s="1"/>
  <c r="P114" i="48"/>
  <c r="R114" i="48"/>
  <c r="AE114" i="48" a="1"/>
  <c r="AE114" i="48" s="1"/>
  <c r="AB114" i="48"/>
  <c r="AA114" i="48"/>
  <c r="U114" i="48"/>
  <c r="Y114" i="48"/>
  <c r="S114" i="48"/>
  <c r="W114" i="48"/>
  <c r="V114" i="48"/>
  <c r="AY114" i="48" s="1"/>
  <c r="Z114" i="48"/>
  <c r="AZ114" i="48" s="1"/>
  <c r="V102" i="50"/>
  <c r="AY102" i="50" s="1"/>
  <c r="Z102" i="50"/>
  <c r="AZ102" i="50" s="1"/>
  <c r="S102" i="50"/>
  <c r="AA102" i="50"/>
  <c r="W102" i="50"/>
  <c r="Q102" i="50"/>
  <c r="BA102" i="50" s="1"/>
  <c r="BB102" i="50" s="1"/>
  <c r="AE102" i="50" a="1"/>
  <c r="AE102" i="50" s="1"/>
  <c r="AD102" i="50" s="1"/>
  <c r="AC102" i="50" s="1"/>
  <c r="P102" i="50"/>
  <c r="U102" i="50"/>
  <c r="R102" i="50"/>
  <c r="Y102" i="50"/>
  <c r="AB102" i="50"/>
  <c r="S103" i="49"/>
  <c r="AA103" i="49"/>
  <c r="Y103" i="49"/>
  <c r="Q103" i="49"/>
  <c r="BA103" i="49" s="1"/>
  <c r="U103" i="49"/>
  <c r="P103" i="49"/>
  <c r="W103" i="49"/>
  <c r="V103" i="49"/>
  <c r="AY103" i="49" s="1"/>
  <c r="AB103" i="49"/>
  <c r="AS103" i="49"/>
  <c r="AF103" i="49" s="1"/>
  <c r="Z103" i="49"/>
  <c r="AZ103" i="49" s="1"/>
  <c r="R103" i="49"/>
  <c r="AB51" i="47"/>
  <c r="P51" i="47"/>
  <c r="S51" i="47"/>
  <c r="R51" i="47"/>
  <c r="AU51" i="47"/>
  <c r="Q51" i="47"/>
  <c r="BA51" i="47" s="1"/>
  <c r="U51" i="47"/>
  <c r="Y51" i="47"/>
  <c r="V51" i="47"/>
  <c r="AY51" i="47" s="1"/>
  <c r="Z51" i="47"/>
  <c r="AZ51" i="47" s="1"/>
  <c r="W51" i="47"/>
  <c r="AA51" i="47"/>
  <c r="W119" i="49"/>
  <c r="AB119" i="49"/>
  <c r="V119" i="49"/>
  <c r="AY119" i="49" s="1"/>
  <c r="AA119" i="49"/>
  <c r="Q119" i="49"/>
  <c r="BA119" i="49" s="1"/>
  <c r="Y119" i="49"/>
  <c r="U119" i="49"/>
  <c r="AS119" i="49"/>
  <c r="AF119" i="49" s="1"/>
  <c r="S119" i="49"/>
  <c r="Z119" i="49"/>
  <c r="AZ119" i="49" s="1"/>
  <c r="P119" i="49"/>
  <c r="R119" i="49"/>
  <c r="U69" i="46"/>
  <c r="R69" i="46"/>
  <c r="AE69" i="46" a="1"/>
  <c r="AE69" i="46" s="1"/>
  <c r="Q69" i="46"/>
  <c r="BA69" i="46" s="1"/>
  <c r="BB69" i="46" s="1"/>
  <c r="AB69" i="46"/>
  <c r="V69" i="46"/>
  <c r="AY69" i="46" s="1"/>
  <c r="AA69" i="46"/>
  <c r="Z69" i="46"/>
  <c r="AZ69" i="46" s="1"/>
  <c r="P69" i="46"/>
  <c r="S69" i="46"/>
  <c r="Y69" i="46"/>
  <c r="W69" i="46"/>
  <c r="Z30" i="43"/>
  <c r="AZ30" i="43" s="1"/>
  <c r="Y30" i="43"/>
  <c r="S30" i="43"/>
  <c r="R30" i="43"/>
  <c r="AE30" i="43" a="1"/>
  <c r="AE30" i="43" s="1"/>
  <c r="P30" i="43"/>
  <c r="V30" i="43"/>
  <c r="AY30" i="43" s="1"/>
  <c r="AU30" i="43"/>
  <c r="W30" i="43"/>
  <c r="Q30" i="43"/>
  <c r="BA30" i="43" s="1"/>
  <c r="BB30" i="43" s="1"/>
  <c r="U30" i="43"/>
  <c r="AB30" i="43"/>
  <c r="AA30" i="43"/>
  <c r="Z28" i="49"/>
  <c r="AZ28" i="49" s="1"/>
  <c r="Y28" i="49"/>
  <c r="S28" i="49"/>
  <c r="W28" i="49"/>
  <c r="V28" i="49"/>
  <c r="AY28" i="49" s="1"/>
  <c r="AB28" i="49"/>
  <c r="U28" i="49"/>
  <c r="R28" i="49"/>
  <c r="AU28" i="49"/>
  <c r="AA28" i="49"/>
  <c r="P28" i="49"/>
  <c r="Q28" i="49"/>
  <c r="BA28" i="49" s="1"/>
  <c r="BB28" i="49" s="1"/>
  <c r="AE28" i="49" a="1"/>
  <c r="AE28" i="49" s="1"/>
  <c r="V31" i="46"/>
  <c r="AY31" i="46" s="1"/>
  <c r="W31" i="46"/>
  <c r="S31" i="46"/>
  <c r="AA31" i="46"/>
  <c r="Q31" i="46"/>
  <c r="BA31" i="46" s="1"/>
  <c r="AB31" i="46"/>
  <c r="Z31" i="46"/>
  <c r="AZ31" i="46" s="1"/>
  <c r="R31" i="46"/>
  <c r="AU31" i="46"/>
  <c r="P31" i="46"/>
  <c r="U31" i="46"/>
  <c r="Y31" i="46"/>
  <c r="D60" i="36"/>
  <c r="A60" i="36"/>
  <c r="AA60" i="47"/>
  <c r="U60" i="47"/>
  <c r="W60" i="47"/>
  <c r="AU60" i="47"/>
  <c r="AE60" i="47" a="1"/>
  <c r="AE60" i="47" s="1"/>
  <c r="Y60" i="47"/>
  <c r="AB60" i="47"/>
  <c r="R60" i="47"/>
  <c r="V60" i="47"/>
  <c r="AY60" i="47" s="1"/>
  <c r="Q60" i="47"/>
  <c r="BA60" i="47" s="1"/>
  <c r="BB60" i="47" s="1"/>
  <c r="S60" i="47"/>
  <c r="Z60" i="47"/>
  <c r="AZ60" i="47" s="1"/>
  <c r="P60" i="47"/>
  <c r="Z111" i="46"/>
  <c r="AZ111" i="46" s="1"/>
  <c r="R111" i="46"/>
  <c r="Q111" i="46"/>
  <c r="BA111" i="46" s="1"/>
  <c r="P111" i="46"/>
  <c r="Y111" i="46"/>
  <c r="AA111" i="46"/>
  <c r="S111" i="46"/>
  <c r="V111" i="46"/>
  <c r="AY111" i="46" s="1"/>
  <c r="U111" i="46"/>
  <c r="AB111" i="46"/>
  <c r="W111" i="46"/>
  <c r="D39" i="42"/>
  <c r="A39" i="42"/>
  <c r="U43" i="36"/>
  <c r="S43" i="36"/>
  <c r="AA43" i="36"/>
  <c r="AB43" i="36"/>
  <c r="AU43" i="36"/>
  <c r="Q43" i="36"/>
  <c r="BA43" i="36" s="1"/>
  <c r="Z43" i="36"/>
  <c r="AZ43" i="36" s="1"/>
  <c r="P43" i="36"/>
  <c r="R43" i="36"/>
  <c r="W43" i="36"/>
  <c r="V43" i="36"/>
  <c r="AY43" i="36" s="1"/>
  <c r="Y43" i="36"/>
  <c r="Y114" i="46"/>
  <c r="AB114" i="46"/>
  <c r="W114" i="46"/>
  <c r="Z114" i="46"/>
  <c r="AZ114" i="46" s="1"/>
  <c r="U114" i="46"/>
  <c r="AE114" i="46" a="1"/>
  <c r="AE114" i="46" s="1"/>
  <c r="V114" i="46"/>
  <c r="AY114" i="46" s="1"/>
  <c r="AA114" i="46"/>
  <c r="P114" i="46"/>
  <c r="R114" i="46"/>
  <c r="S114" i="46"/>
  <c r="Q114" i="46"/>
  <c r="BA114" i="46" s="1"/>
  <c r="BB114" i="46" s="1"/>
  <c r="D76" i="36"/>
  <c r="A76" i="36"/>
  <c r="P51" i="37"/>
  <c r="AU51" i="37"/>
  <c r="Q51" i="37"/>
  <c r="BA51" i="37" s="1"/>
  <c r="AB51" i="37"/>
  <c r="Z51" i="37"/>
  <c r="AZ51" i="37" s="1"/>
  <c r="AA51" i="37"/>
  <c r="R51" i="37"/>
  <c r="W51" i="37"/>
  <c r="S51" i="37"/>
  <c r="Y51" i="37"/>
  <c r="V51" i="37"/>
  <c r="AY51" i="37" s="1"/>
  <c r="U51" i="37"/>
  <c r="D56" i="41"/>
  <c r="A56" i="41"/>
  <c r="AE16" i="37" a="1"/>
  <c r="AE16" i="37" s="1"/>
  <c r="U16" i="37"/>
  <c r="AB16" i="37"/>
  <c r="Z16" i="37"/>
  <c r="AZ16" i="37" s="1"/>
  <c r="R16" i="37"/>
  <c r="Y16" i="37"/>
  <c r="AU16" i="37"/>
  <c r="AV39" i="37" s="1"/>
  <c r="W16" i="37"/>
  <c r="P16" i="37"/>
  <c r="S16" i="37"/>
  <c r="Q16" i="37"/>
  <c r="BA16" i="37" s="1"/>
  <c r="BB16" i="37" s="1"/>
  <c r="AA16" i="37"/>
  <c r="V16" i="37"/>
  <c r="AY16" i="37" s="1"/>
  <c r="D60" i="32"/>
  <c r="A60" i="32"/>
  <c r="AU8" i="46"/>
  <c r="AV12" i="46" s="1"/>
  <c r="W8" i="46"/>
  <c r="V8" i="46"/>
  <c r="AY8" i="46" s="1"/>
  <c r="U8" i="46"/>
  <c r="S8" i="46"/>
  <c r="P8" i="46"/>
  <c r="Y8" i="46"/>
  <c r="AB8" i="46"/>
  <c r="R8" i="46"/>
  <c r="AA8" i="46"/>
  <c r="AE8" i="46" a="1"/>
  <c r="AE8" i="46" s="1"/>
  <c r="Q8" i="46"/>
  <c r="BA8" i="46" s="1"/>
  <c r="BB8" i="46" s="1"/>
  <c r="Z8" i="46"/>
  <c r="AZ8" i="46" s="1"/>
  <c r="A31" i="37"/>
  <c r="D31" i="37"/>
  <c r="D97" i="34"/>
  <c r="A97" i="34"/>
  <c r="D54" i="30"/>
  <c r="A54" i="30"/>
  <c r="S99" i="12"/>
  <c r="Y99" i="12"/>
  <c r="R99" i="12"/>
  <c r="Q99" i="12"/>
  <c r="BA99" i="12" s="1"/>
  <c r="BB99" i="12" s="1"/>
  <c r="V99" i="12"/>
  <c r="AY99" i="12" s="1"/>
  <c r="U99" i="12"/>
  <c r="AB99" i="12"/>
  <c r="P99" i="12"/>
  <c r="AE99" i="12" a="1"/>
  <c r="AE99" i="12" s="1"/>
  <c r="AA99" i="12"/>
  <c r="Z99" i="12"/>
  <c r="AZ99" i="12" s="1"/>
  <c r="W99" i="12"/>
  <c r="W59" i="39"/>
  <c r="P59" i="39"/>
  <c r="Z59" i="39"/>
  <c r="AZ59" i="39" s="1"/>
  <c r="Q59" i="39"/>
  <c r="BA59" i="39" s="1"/>
  <c r="BB59" i="39" s="1"/>
  <c r="AA59" i="39"/>
  <c r="R59" i="39"/>
  <c r="AB59" i="39"/>
  <c r="Y59" i="39"/>
  <c r="V59" i="39"/>
  <c r="AY59" i="39" s="1"/>
  <c r="U59" i="39"/>
  <c r="S59" i="39"/>
  <c r="AE59" i="39" a="1"/>
  <c r="AE59" i="39" s="1"/>
  <c r="AU59" i="39"/>
  <c r="W48" i="32"/>
  <c r="AB48" i="32"/>
  <c r="AA48" i="32"/>
  <c r="Q48" i="32"/>
  <c r="BA48" i="32" s="1"/>
  <c r="Z48" i="32"/>
  <c r="AZ48" i="32" s="1"/>
  <c r="S48" i="32"/>
  <c r="R48" i="32"/>
  <c r="P48" i="32"/>
  <c r="AU48" i="32"/>
  <c r="AV47" i="32" s="1"/>
  <c r="Y48" i="32"/>
  <c r="V48" i="32"/>
  <c r="AY48" i="32" s="1"/>
  <c r="U48" i="32"/>
  <c r="AI11" i="12" a="1"/>
  <c r="AI11" i="12" s="1"/>
  <c r="AJ11" i="12" s="1"/>
  <c r="AL11" i="12" s="1"/>
  <c r="AI27" i="12" a="1"/>
  <c r="AI27" i="12" s="1"/>
  <c r="AJ27" i="12" s="1"/>
  <c r="AL27" i="12" s="1"/>
  <c r="AI30" i="12" a="1"/>
  <c r="AI30" i="12" s="1"/>
  <c r="AJ30" i="12" s="1"/>
  <c r="AL30" i="12" s="1"/>
  <c r="AI26" i="12" a="1"/>
  <c r="AI26" i="12" s="1"/>
  <c r="AJ26" i="12" s="1"/>
  <c r="AL26" i="12" s="1"/>
  <c r="AI10" i="12" a="1"/>
  <c r="AI10" i="12" s="1"/>
  <c r="AJ10" i="12" s="1"/>
  <c r="AL10" i="12" s="1"/>
  <c r="AI21" i="12" a="1"/>
  <c r="AI21" i="12" s="1"/>
  <c r="AJ21" i="12" s="1"/>
  <c r="AK21" i="12" s="1"/>
  <c r="AI23" i="12" a="1"/>
  <c r="AI23" i="12" s="1"/>
  <c r="AJ23" i="12" s="1"/>
  <c r="AK23" i="12" s="1"/>
  <c r="AI12" i="12" a="1"/>
  <c r="AI12" i="12" s="1"/>
  <c r="AJ12" i="12" s="1"/>
  <c r="AL12" i="12" s="1"/>
  <c r="AI25" i="12" a="1"/>
  <c r="AI25" i="12" s="1"/>
  <c r="AJ25" i="12" s="1"/>
  <c r="AK25" i="12" s="1"/>
  <c r="AI19" i="12" a="1"/>
  <c r="AI19" i="12" s="1"/>
  <c r="AJ19" i="12" s="1"/>
  <c r="AK19" i="12" s="1"/>
  <c r="AI33" i="12" a="1"/>
  <c r="AI33" i="12" s="1"/>
  <c r="AJ33" i="12" s="1"/>
  <c r="AL33" i="12" s="1"/>
  <c r="AI13" i="12" a="1"/>
  <c r="AI13" i="12" s="1"/>
  <c r="AJ13" i="12" s="1"/>
  <c r="AL13" i="12" s="1"/>
  <c r="AI32" i="12" a="1"/>
  <c r="AI32" i="12" s="1"/>
  <c r="AJ32" i="12" s="1"/>
  <c r="AL32" i="12" s="1"/>
  <c r="AI9" i="12" a="1"/>
  <c r="AI9" i="12" s="1"/>
  <c r="AJ9" i="12" s="1"/>
  <c r="AK9" i="12" s="1"/>
  <c r="AI4" i="12" a="1"/>
  <c r="AI4" i="12" s="1"/>
  <c r="AJ4" i="12" s="1"/>
  <c r="AK4" i="12" s="1"/>
  <c r="AI29" i="12" a="1"/>
  <c r="AI29" i="12" s="1"/>
  <c r="AJ29" i="12" s="1"/>
  <c r="AL29" i="12" s="1"/>
  <c r="AI24" i="12" a="1"/>
  <c r="AI24" i="12" s="1"/>
  <c r="AJ24" i="12" s="1"/>
  <c r="AK24" i="12" s="1"/>
  <c r="AI3" i="12" a="1"/>
  <c r="AI3" i="12" s="1"/>
  <c r="AJ3" i="12" s="1"/>
  <c r="AK3" i="12" s="1"/>
  <c r="AI6" i="12" a="1"/>
  <c r="AI6" i="12" s="1"/>
  <c r="AJ6" i="12" s="1"/>
  <c r="AK6" i="12" s="1"/>
  <c r="AI14" i="12" a="1"/>
  <c r="AI14" i="12" s="1"/>
  <c r="AJ14" i="12" s="1"/>
  <c r="AL14" i="12" s="1"/>
  <c r="AI16" i="12" a="1"/>
  <c r="AI16" i="12" s="1"/>
  <c r="AJ16" i="12" s="1"/>
  <c r="AL16" i="12" s="1"/>
  <c r="AI8" i="12" a="1"/>
  <c r="AI8" i="12" s="1"/>
  <c r="AJ8" i="12" s="1"/>
  <c r="AK8" i="12" s="1"/>
  <c r="AI5" i="12" a="1"/>
  <c r="AI5" i="12" s="1"/>
  <c r="AJ5" i="12" s="1"/>
  <c r="AK5" i="12" s="1"/>
  <c r="AI22" i="12" a="1"/>
  <c r="AI22" i="12" s="1"/>
  <c r="AJ22" i="12" s="1"/>
  <c r="AK22" i="12" s="1"/>
  <c r="AI7" i="12" a="1"/>
  <c r="AI7" i="12" s="1"/>
  <c r="AJ7" i="12" s="1"/>
  <c r="AK7" i="12" s="1"/>
  <c r="AI17" i="12" a="1"/>
  <c r="AI17" i="12" s="1"/>
  <c r="AJ17" i="12" s="1"/>
  <c r="AL17" i="12" s="1"/>
  <c r="AI31" i="12" a="1"/>
  <c r="AI31" i="12" s="1"/>
  <c r="AJ31" i="12" s="1"/>
  <c r="AL31" i="12" s="1"/>
  <c r="AI28" i="12" a="1"/>
  <c r="AI28" i="12" s="1"/>
  <c r="AJ28" i="12" s="1"/>
  <c r="AL28" i="12" s="1"/>
  <c r="AI20" i="12" a="1"/>
  <c r="AI20" i="12" s="1"/>
  <c r="AJ20" i="12" s="1"/>
  <c r="AK20" i="12" s="1"/>
  <c r="AI15" i="12" a="1"/>
  <c r="AI15" i="12" s="1"/>
  <c r="AJ15" i="12" s="1"/>
  <c r="AL15" i="12" s="1"/>
  <c r="AI18" i="12" a="1"/>
  <c r="AI18" i="12" s="1"/>
  <c r="AJ18" i="12" s="1"/>
  <c r="AK18" i="12" s="1"/>
  <c r="D13" i="32"/>
  <c r="A13" i="32"/>
  <c r="V111" i="12"/>
  <c r="AY111" i="12" s="1"/>
  <c r="Z111" i="12"/>
  <c r="AZ111" i="12" s="1"/>
  <c r="U111" i="12"/>
  <c r="Q111" i="12"/>
  <c r="BA111" i="12" s="1"/>
  <c r="R111" i="12"/>
  <c r="AA111" i="12"/>
  <c r="AB111" i="12"/>
  <c r="W111" i="12"/>
  <c r="P111" i="12"/>
  <c r="S111" i="12"/>
  <c r="Y111" i="12"/>
  <c r="AS111" i="12"/>
  <c r="AF111" i="12" s="1"/>
  <c r="D7" i="34"/>
  <c r="A7" i="34"/>
  <c r="V58" i="32"/>
  <c r="AY58" i="32" s="1"/>
  <c r="S58" i="32"/>
  <c r="AB58" i="32"/>
  <c r="R58" i="32"/>
  <c r="Y58" i="32"/>
  <c r="AU58" i="32"/>
  <c r="AV80" i="32" s="1"/>
  <c r="P58" i="32"/>
  <c r="AA58" i="32"/>
  <c r="W58" i="32"/>
  <c r="Q58" i="32"/>
  <c r="BA58" i="32" s="1"/>
  <c r="Z58" i="32"/>
  <c r="AZ58" i="32" s="1"/>
  <c r="U58" i="32"/>
  <c r="AZ58" i="12"/>
  <c r="BA58" i="12"/>
  <c r="AU58" i="12"/>
  <c r="AY58" i="12"/>
  <c r="D24" i="32"/>
  <c r="A24" i="32"/>
  <c r="Q4" i="42"/>
  <c r="BA4" i="42" s="1"/>
  <c r="BB4" i="42" s="1"/>
  <c r="Z4" i="42"/>
  <c r="AZ4" i="42" s="1"/>
  <c r="V4" i="42"/>
  <c r="AY4" i="42" s="1"/>
  <c r="P4" i="42"/>
  <c r="R4" i="42"/>
  <c r="AU4" i="42"/>
  <c r="AV51" i="42" s="1"/>
  <c r="W4" i="42"/>
  <c r="U4" i="42"/>
  <c r="AB4" i="42"/>
  <c r="AA4" i="42"/>
  <c r="Y4" i="42"/>
  <c r="AE4" i="42" a="1"/>
  <c r="AE4" i="42" s="1"/>
  <c r="S4" i="42"/>
  <c r="A109" i="12"/>
  <c r="D109" i="12"/>
  <c r="AI4" i="35" a="1"/>
  <c r="AI4" i="35" s="1"/>
  <c r="AJ4" i="35" s="1"/>
  <c r="AL4" i="35" s="1"/>
  <c r="AI29" i="35" a="1"/>
  <c r="AI29" i="35" s="1"/>
  <c r="AJ29" i="35" s="1"/>
  <c r="AK29" i="35" s="1"/>
  <c r="AI33" i="35" a="1"/>
  <c r="AI33" i="35" s="1"/>
  <c r="AJ33" i="35" s="1"/>
  <c r="AK33" i="35" s="1"/>
  <c r="AI27" i="35" a="1"/>
  <c r="AI27" i="35" s="1"/>
  <c r="AJ27" i="35" s="1"/>
  <c r="AK27" i="35" s="1"/>
  <c r="AI18" i="35" a="1"/>
  <c r="AI18" i="35" s="1"/>
  <c r="AJ18" i="35" s="1"/>
  <c r="AL18" i="35" s="1"/>
  <c r="AI20" i="35" a="1"/>
  <c r="AI20" i="35" s="1"/>
  <c r="AJ20" i="35" s="1"/>
  <c r="AL20" i="35" s="1"/>
  <c r="AI24" i="35" a="1"/>
  <c r="AI24" i="35" s="1"/>
  <c r="AJ24" i="35" s="1"/>
  <c r="AL24" i="35" s="1"/>
  <c r="AI13" i="35" a="1"/>
  <c r="AI13" i="35" s="1"/>
  <c r="AJ13" i="35" s="1"/>
  <c r="AK13" i="35" s="1"/>
  <c r="AI8" i="35" a="1"/>
  <c r="AI8" i="35" s="1"/>
  <c r="AJ8" i="35" s="1"/>
  <c r="AL8" i="35" s="1"/>
  <c r="AI19" i="35" a="1"/>
  <c r="AI19" i="35" s="1"/>
  <c r="AJ19" i="35" s="1"/>
  <c r="AL19" i="35" s="1"/>
  <c r="AI17" i="35" a="1"/>
  <c r="AI17" i="35" s="1"/>
  <c r="AJ17" i="35" s="1"/>
  <c r="AK17" i="35" s="1"/>
  <c r="AI12" i="35" a="1"/>
  <c r="AI12" i="35" s="1"/>
  <c r="AJ12" i="35" s="1"/>
  <c r="AK12" i="35" s="1"/>
  <c r="AI26" i="35" a="1"/>
  <c r="AI26" i="35" s="1"/>
  <c r="AJ26" i="35" s="1"/>
  <c r="AK26" i="35" s="1"/>
  <c r="AI32" i="35" a="1"/>
  <c r="AI32" i="35" s="1"/>
  <c r="AJ32" i="35" s="1"/>
  <c r="AK32" i="35" s="1"/>
  <c r="AI28" i="35" a="1"/>
  <c r="AI28" i="35" s="1"/>
  <c r="AJ28" i="35" s="1"/>
  <c r="AK28" i="35" s="1"/>
  <c r="AI11" i="35" a="1"/>
  <c r="AI11" i="35" s="1"/>
  <c r="AJ11" i="35" s="1"/>
  <c r="AK11" i="35" s="1"/>
  <c r="AA27" i="31"/>
  <c r="Z27" i="31"/>
  <c r="AZ27" i="31" s="1"/>
  <c r="W27" i="31"/>
  <c r="U27" i="31"/>
  <c r="Y27" i="31"/>
  <c r="AE27" i="31" a="1"/>
  <c r="AE27" i="31" s="1"/>
  <c r="AU27" i="31"/>
  <c r="AV50" i="31" s="1"/>
  <c r="AB27" i="31"/>
  <c r="V27" i="31"/>
  <c r="AY27" i="31" s="1"/>
  <c r="R27" i="31"/>
  <c r="Q27" i="31"/>
  <c r="BA27" i="31" s="1"/>
  <c r="BB27" i="31" s="1"/>
  <c r="S27" i="31"/>
  <c r="P27" i="31"/>
  <c r="Z19" i="12"/>
  <c r="AZ19" i="12" s="1"/>
  <c r="V19" i="12"/>
  <c r="AY19" i="12" s="1"/>
  <c r="AE19" i="12" a="1"/>
  <c r="AE19" i="12" s="1"/>
  <c r="P19" i="12"/>
  <c r="Y19" i="12"/>
  <c r="AB19" i="12"/>
  <c r="U19" i="12"/>
  <c r="AU19" i="12"/>
  <c r="W19" i="12"/>
  <c r="AA19" i="12"/>
  <c r="R19" i="12"/>
  <c r="Q19" i="12"/>
  <c r="BA19" i="12" s="1"/>
  <c r="BB19" i="12" s="1"/>
  <c r="S19" i="12"/>
  <c r="W49" i="46"/>
  <c r="P49" i="46"/>
  <c r="AU49" i="46"/>
  <c r="AB49" i="46"/>
  <c r="Y49" i="46"/>
  <c r="V49" i="46"/>
  <c r="AY49" i="46" s="1"/>
  <c r="Z49" i="46"/>
  <c r="AZ49" i="46" s="1"/>
  <c r="U49" i="46"/>
  <c r="S49" i="46"/>
  <c r="Q49" i="46"/>
  <c r="BA49" i="46" s="1"/>
  <c r="R49" i="46"/>
  <c r="AA49" i="46"/>
  <c r="AB100" i="46"/>
  <c r="W100" i="46"/>
  <c r="AA100" i="46"/>
  <c r="Q100" i="46"/>
  <c r="BA100" i="46" s="1"/>
  <c r="BB100" i="46" s="1"/>
  <c r="Y100" i="46"/>
  <c r="AE100" i="46" a="1"/>
  <c r="AE100" i="46" s="1"/>
  <c r="Z100" i="46"/>
  <c r="AZ100" i="46" s="1"/>
  <c r="P100" i="46"/>
  <c r="U100" i="46"/>
  <c r="S100" i="46"/>
  <c r="R100" i="46"/>
  <c r="V100" i="46"/>
  <c r="AY100" i="46" s="1"/>
  <c r="Y35" i="46"/>
  <c r="AE35" i="46" a="1"/>
  <c r="AE35" i="46" s="1"/>
  <c r="Q35" i="46"/>
  <c r="BA35" i="46" s="1"/>
  <c r="BB35" i="46" s="1"/>
  <c r="AB35" i="46"/>
  <c r="S35" i="46"/>
  <c r="P35" i="46"/>
  <c r="R35" i="46"/>
  <c r="AA35" i="46"/>
  <c r="AU35" i="46"/>
  <c r="Z35" i="46"/>
  <c r="AZ35" i="46" s="1"/>
  <c r="W35" i="46"/>
  <c r="U35" i="46"/>
  <c r="V35" i="46"/>
  <c r="AY35" i="46" s="1"/>
  <c r="Z129" i="46"/>
  <c r="AZ129" i="46" s="1"/>
  <c r="R129" i="46"/>
  <c r="Q129" i="46"/>
  <c r="BA129" i="46" s="1"/>
  <c r="P129" i="46"/>
  <c r="S129" i="46"/>
  <c r="U129" i="46"/>
  <c r="V129" i="46"/>
  <c r="AY129" i="46" s="1"/>
  <c r="W129" i="46"/>
  <c r="Y129" i="46"/>
  <c r="AA129" i="46"/>
  <c r="AB129" i="46"/>
  <c r="AI19" i="40" a="1"/>
  <c r="AI19" i="40" s="1"/>
  <c r="AJ19" i="40" s="1"/>
  <c r="AK19" i="40" s="1"/>
  <c r="AI9" i="40" a="1"/>
  <c r="AI9" i="40" s="1"/>
  <c r="AJ9" i="40" s="1"/>
  <c r="AK9" i="40" s="1"/>
  <c r="AI17" i="39" a="1"/>
  <c r="AI17" i="39" s="1"/>
  <c r="AJ17" i="39" s="1"/>
  <c r="AK17" i="39" s="1"/>
  <c r="AI6" i="39" a="1"/>
  <c r="AI6" i="39" s="1"/>
  <c r="AJ6" i="39" s="1"/>
  <c r="AL6" i="39" s="1"/>
  <c r="AI25" i="44" a="1"/>
  <c r="AI25" i="44" s="1"/>
  <c r="AJ25" i="44" s="1"/>
  <c r="AK25" i="44" s="1"/>
  <c r="AI28" i="44" a="1"/>
  <c r="AI28" i="44" s="1"/>
  <c r="AJ28" i="44" s="1"/>
  <c r="AL28" i="44" s="1"/>
  <c r="AI3" i="44" a="1"/>
  <c r="AI3" i="44" s="1"/>
  <c r="AJ3" i="44" s="1"/>
  <c r="AK3" i="44" s="1"/>
  <c r="AI21" i="44" a="1"/>
  <c r="AI21" i="44" s="1"/>
  <c r="AJ21" i="44" s="1"/>
  <c r="AK21" i="44" s="1"/>
  <c r="AI5" i="43" a="1"/>
  <c r="AI5" i="43" s="1"/>
  <c r="AJ5" i="43" s="1"/>
  <c r="AL5" i="43" s="1"/>
  <c r="AI22" i="43" a="1"/>
  <c r="AI22" i="43" s="1"/>
  <c r="AJ22" i="43" s="1"/>
  <c r="AL22" i="43" s="1"/>
  <c r="AI15" i="41" a="1"/>
  <c r="AI15" i="41" s="1"/>
  <c r="AJ15" i="41" s="1"/>
  <c r="AK15" i="41" s="1"/>
  <c r="AI26" i="41" a="1"/>
  <c r="AI26" i="41" s="1"/>
  <c r="AJ26" i="41" s="1"/>
  <c r="AK26" i="41" s="1"/>
  <c r="AI28" i="45" a="1"/>
  <c r="AI28" i="45" s="1"/>
  <c r="AJ28" i="45" s="1"/>
  <c r="AK28" i="45" s="1"/>
  <c r="AI27" i="45" a="1"/>
  <c r="AI27" i="45" s="1"/>
  <c r="AJ27" i="45" s="1"/>
  <c r="AK27" i="45" s="1"/>
  <c r="AI21" i="45" a="1"/>
  <c r="AI21" i="45" s="1"/>
  <c r="AJ21" i="45" s="1"/>
  <c r="AL21" i="45" s="1"/>
  <c r="AI22" i="45" a="1"/>
  <c r="AI22" i="45" s="1"/>
  <c r="AJ22" i="45" s="1"/>
  <c r="AL22" i="45" s="1"/>
  <c r="AI26" i="38" a="1"/>
  <c r="AI26" i="38" s="1"/>
  <c r="AJ26" i="38" s="1"/>
  <c r="AL26" i="38" s="1"/>
  <c r="AI17" i="38" a="1"/>
  <c r="AI17" i="38" s="1"/>
  <c r="AJ17" i="38" s="1"/>
  <c r="AL17" i="38" s="1"/>
  <c r="AI8" i="36" a="1"/>
  <c r="AI8" i="36" s="1"/>
  <c r="AJ8" i="36" s="1"/>
  <c r="AK8" i="36" s="1"/>
  <c r="AI18" i="36" a="1"/>
  <c r="AI18" i="36" s="1"/>
  <c r="AJ18" i="36" s="1"/>
  <c r="AK18" i="36" s="1"/>
  <c r="AM33" i="46" a="1"/>
  <c r="AM33" i="46" s="1"/>
  <c r="AI22" i="35" a="1"/>
  <c r="AI22" i="35" s="1"/>
  <c r="AJ22" i="35" s="1"/>
  <c r="AL22" i="35" s="1"/>
  <c r="AI7" i="35" a="1"/>
  <c r="AI7" i="35" s="1"/>
  <c r="AJ7" i="35" s="1"/>
  <c r="AL7" i="35" s="1"/>
  <c r="AS85" i="59"/>
  <c r="AF85" i="59" s="1"/>
  <c r="R85" i="59"/>
  <c r="S85" i="59"/>
  <c r="Q85" i="59"/>
  <c r="BA85" i="59" s="1"/>
  <c r="W85" i="59"/>
  <c r="Z85" i="59"/>
  <c r="AZ85" i="59" s="1"/>
  <c r="AB85" i="59"/>
  <c r="V85" i="59"/>
  <c r="AY85" i="59" s="1"/>
  <c r="AA85" i="59"/>
  <c r="P85" i="59"/>
  <c r="Y85" i="59"/>
  <c r="U85" i="59"/>
  <c r="W110" i="56"/>
  <c r="AB110" i="56"/>
  <c r="AA110" i="56"/>
  <c r="V110" i="56"/>
  <c r="AY110" i="56" s="1"/>
  <c r="Z110" i="56"/>
  <c r="AZ110" i="56" s="1"/>
  <c r="Y110" i="56"/>
  <c r="P110" i="56"/>
  <c r="U110" i="56"/>
  <c r="R110" i="56"/>
  <c r="S110" i="56"/>
  <c r="Q110" i="56"/>
  <c r="BA110" i="56" s="1"/>
  <c r="AS110" i="56"/>
  <c r="AF110" i="56" s="1"/>
  <c r="Y19" i="58"/>
  <c r="W19" i="58"/>
  <c r="AA19" i="58"/>
  <c r="P19" i="58"/>
  <c r="Z19" i="58"/>
  <c r="AZ19" i="58" s="1"/>
  <c r="AU19" i="58"/>
  <c r="AE19" i="58" a="1"/>
  <c r="AE19" i="58" s="1"/>
  <c r="S19" i="58"/>
  <c r="U19" i="58"/>
  <c r="V19" i="58"/>
  <c r="AY19" i="58" s="1"/>
  <c r="AB19" i="58"/>
  <c r="Q19" i="58"/>
  <c r="BA19" i="58" s="1"/>
  <c r="BB19" i="58" s="1"/>
  <c r="R19" i="58"/>
  <c r="Q123" i="57"/>
  <c r="BA123" i="57" s="1"/>
  <c r="BB123" i="57" s="1"/>
  <c r="Z123" i="57"/>
  <c r="AZ123" i="57" s="1"/>
  <c r="P123" i="57"/>
  <c r="Y123" i="57"/>
  <c r="AB123" i="57"/>
  <c r="AE123" i="57" a="1"/>
  <c r="AE123" i="57" s="1"/>
  <c r="V123" i="57"/>
  <c r="AY123" i="57" s="1"/>
  <c r="S123" i="57"/>
  <c r="U123" i="57"/>
  <c r="R123" i="57"/>
  <c r="AA123" i="57"/>
  <c r="W123" i="57"/>
  <c r="Z29" i="57"/>
  <c r="AZ29" i="57" s="1"/>
  <c r="Y29" i="57"/>
  <c r="V29" i="57"/>
  <c r="AY29" i="57" s="1"/>
  <c r="R29" i="57"/>
  <c r="AE29" i="57" a="1"/>
  <c r="AE29" i="57" s="1"/>
  <c r="AU29" i="57"/>
  <c r="AV74" i="57" s="1"/>
  <c r="Q29" i="57"/>
  <c r="BA29" i="57" s="1"/>
  <c r="BB29" i="57" s="1"/>
  <c r="W29" i="57"/>
  <c r="AA29" i="57"/>
  <c r="S29" i="57"/>
  <c r="P29" i="57"/>
  <c r="AB29" i="57"/>
  <c r="U29" i="57"/>
  <c r="S83" i="55"/>
  <c r="AA83" i="55"/>
  <c r="Q83" i="55"/>
  <c r="BA83" i="55" s="1"/>
  <c r="Y83" i="55"/>
  <c r="AB83" i="55"/>
  <c r="R83" i="55"/>
  <c r="W83" i="55"/>
  <c r="P83" i="55"/>
  <c r="AS83" i="55"/>
  <c r="AF83" i="55" s="1"/>
  <c r="V83" i="55"/>
  <c r="AY83" i="55" s="1"/>
  <c r="Z83" i="55"/>
  <c r="AZ83" i="55" s="1"/>
  <c r="U83" i="55"/>
  <c r="Y122" i="57"/>
  <c r="Q122" i="57"/>
  <c r="BA122" i="57" s="1"/>
  <c r="BB122" i="57" s="1"/>
  <c r="Z122" i="57"/>
  <c r="AZ122" i="57" s="1"/>
  <c r="P122" i="57"/>
  <c r="V122" i="57"/>
  <c r="AY122" i="57" s="1"/>
  <c r="U122" i="57"/>
  <c r="W122" i="57"/>
  <c r="AB122" i="57"/>
  <c r="AE122" i="57" a="1"/>
  <c r="AE122" i="57" s="1"/>
  <c r="AD122" i="57" s="1"/>
  <c r="AC122" i="57" s="1"/>
  <c r="S122" i="57"/>
  <c r="R122" i="57"/>
  <c r="AA122" i="57"/>
  <c r="V85" i="58"/>
  <c r="AY85" i="58" s="1"/>
  <c r="S85" i="58"/>
  <c r="Q85" i="58"/>
  <c r="BA85" i="58" s="1"/>
  <c r="BB85" i="58" s="1"/>
  <c r="U85" i="58"/>
  <c r="P85" i="58"/>
  <c r="W85" i="58"/>
  <c r="AA85" i="58"/>
  <c r="AB85" i="58"/>
  <c r="Z85" i="58"/>
  <c r="AZ85" i="58" s="1"/>
  <c r="R85" i="58"/>
  <c r="Y85" i="58"/>
  <c r="AE85" i="58" a="1"/>
  <c r="AE85" i="58" s="1"/>
  <c r="R95" i="53"/>
  <c r="Q95" i="53"/>
  <c r="BA95" i="53" s="1"/>
  <c r="BB95" i="53" s="1"/>
  <c r="AA95" i="53"/>
  <c r="U95" i="53"/>
  <c r="S95" i="53"/>
  <c r="W95" i="53"/>
  <c r="Z95" i="53"/>
  <c r="AZ95" i="53" s="1"/>
  <c r="Y95" i="53"/>
  <c r="P95" i="53"/>
  <c r="AE95" i="53" a="1"/>
  <c r="AE95" i="53" s="1"/>
  <c r="AD95" i="53" s="1"/>
  <c r="AC95" i="53" s="1"/>
  <c r="V95" i="53"/>
  <c r="AY95" i="53" s="1"/>
  <c r="AB95" i="53"/>
  <c r="V99" i="51"/>
  <c r="AY99" i="51" s="1"/>
  <c r="Z99" i="51"/>
  <c r="AZ99" i="51" s="1"/>
  <c r="AS99" i="51"/>
  <c r="AF99" i="51" s="1"/>
  <c r="R99" i="51"/>
  <c r="U99" i="51"/>
  <c r="S99" i="51"/>
  <c r="AA99" i="51"/>
  <c r="Y99" i="51"/>
  <c r="P99" i="51"/>
  <c r="AB99" i="51"/>
  <c r="W99" i="51"/>
  <c r="Q99" i="51"/>
  <c r="BA99" i="51" s="1"/>
  <c r="U116" i="50"/>
  <c r="S116" i="50"/>
  <c r="P116" i="50"/>
  <c r="AE116" i="50" a="1"/>
  <c r="AE116" i="50" s="1"/>
  <c r="AD116" i="50" s="1"/>
  <c r="AC116" i="50" s="1"/>
  <c r="AB116" i="50"/>
  <c r="V116" i="50"/>
  <c r="AY116" i="50" s="1"/>
  <c r="AA116" i="50"/>
  <c r="Y116" i="50"/>
  <c r="R116" i="50"/>
  <c r="W116" i="50"/>
  <c r="Q116" i="50"/>
  <c r="BA116" i="50" s="1"/>
  <c r="BB116" i="50" s="1"/>
  <c r="Z116" i="50"/>
  <c r="AZ116" i="50" s="1"/>
  <c r="P90" i="49"/>
  <c r="R90" i="49"/>
  <c r="W90" i="49"/>
  <c r="U90" i="49"/>
  <c r="AB90" i="49"/>
  <c r="V90" i="49"/>
  <c r="AY90" i="49" s="1"/>
  <c r="AE90" i="49" a="1"/>
  <c r="AE90" i="49" s="1"/>
  <c r="AD90" i="49" s="1"/>
  <c r="AC90" i="49" s="1"/>
  <c r="AA90" i="49"/>
  <c r="Q90" i="49"/>
  <c r="BA90" i="49" s="1"/>
  <c r="BB90" i="49" s="1"/>
  <c r="Z90" i="49"/>
  <c r="AZ90" i="49" s="1"/>
  <c r="S90" i="49"/>
  <c r="Y90" i="49"/>
  <c r="S2" i="58"/>
  <c r="W2" i="58"/>
  <c r="AB2" i="58"/>
  <c r="AU2" i="58"/>
  <c r="R2" i="58"/>
  <c r="V2" i="58"/>
  <c r="AY2" i="58" s="1"/>
  <c r="AA2" i="58"/>
  <c r="Q2" i="58"/>
  <c r="BA2" i="58" s="1"/>
  <c r="BB2" i="58" s="1"/>
  <c r="AE2" i="58" a="1"/>
  <c r="AE2" i="58" s="1"/>
  <c r="Z2" i="58"/>
  <c r="AZ2" i="58" s="1"/>
  <c r="P2" i="58"/>
  <c r="U2" i="58"/>
  <c r="Y2" i="58"/>
  <c r="W123" i="56"/>
  <c r="Q123" i="56"/>
  <c r="BA123" i="56" s="1"/>
  <c r="Z123" i="56"/>
  <c r="AZ123" i="56" s="1"/>
  <c r="AS123" i="56"/>
  <c r="AF123" i="56" s="1"/>
  <c r="P123" i="56"/>
  <c r="Y123" i="56"/>
  <c r="AB123" i="56"/>
  <c r="AA123" i="56"/>
  <c r="V123" i="56"/>
  <c r="AY123" i="56" s="1"/>
  <c r="S123" i="56"/>
  <c r="U123" i="56"/>
  <c r="R123" i="56"/>
  <c r="Q79" i="53"/>
  <c r="BA79" i="53" s="1"/>
  <c r="BB79" i="53" s="1"/>
  <c r="AB79" i="53"/>
  <c r="AE79" i="53" a="1"/>
  <c r="AE79" i="53" s="1"/>
  <c r="AD79" i="53" s="1"/>
  <c r="AC79" i="53" s="1"/>
  <c r="Z79" i="53"/>
  <c r="AZ79" i="53" s="1"/>
  <c r="P79" i="53"/>
  <c r="Y79" i="53"/>
  <c r="S79" i="53"/>
  <c r="R79" i="53"/>
  <c r="U79" i="53"/>
  <c r="W79" i="53"/>
  <c r="V79" i="53"/>
  <c r="AY79" i="53" s="1"/>
  <c r="AA79" i="53"/>
  <c r="W68" i="57"/>
  <c r="U68" i="57"/>
  <c r="V68" i="57"/>
  <c r="AY68" i="57" s="1"/>
  <c r="S68" i="57"/>
  <c r="Z68" i="57"/>
  <c r="AZ68" i="57" s="1"/>
  <c r="AB68" i="57"/>
  <c r="P68" i="57"/>
  <c r="AA68" i="57"/>
  <c r="Q68" i="57"/>
  <c r="BA68" i="57" s="1"/>
  <c r="Y68" i="57"/>
  <c r="R68" i="57"/>
  <c r="Q11" i="51"/>
  <c r="BA11" i="51" s="1"/>
  <c r="BB11" i="51" s="1"/>
  <c r="Z11" i="51"/>
  <c r="AZ11" i="51" s="1"/>
  <c r="V11" i="51"/>
  <c r="AY11" i="51" s="1"/>
  <c r="U11" i="51"/>
  <c r="AA11" i="51"/>
  <c r="S11" i="51"/>
  <c r="W11" i="51"/>
  <c r="R11" i="51"/>
  <c r="P11" i="51"/>
  <c r="AU11" i="51"/>
  <c r="AE11" i="51" a="1"/>
  <c r="AE11" i="51" s="1"/>
  <c r="AB11" i="51"/>
  <c r="Y11" i="51"/>
  <c r="S100" i="50"/>
  <c r="Y100" i="50"/>
  <c r="Q100" i="50"/>
  <c r="BA100" i="50" s="1"/>
  <c r="BB100" i="50" s="1"/>
  <c r="R100" i="50"/>
  <c r="AA100" i="50"/>
  <c r="V100" i="50"/>
  <c r="AY100" i="50" s="1"/>
  <c r="AE100" i="50" a="1"/>
  <c r="AE100" i="50" s="1"/>
  <c r="AD100" i="50" s="1"/>
  <c r="AC100" i="50" s="1"/>
  <c r="Z100" i="50"/>
  <c r="AZ100" i="50" s="1"/>
  <c r="W100" i="50"/>
  <c r="P100" i="50"/>
  <c r="U100" i="50"/>
  <c r="AB100" i="50"/>
  <c r="W86" i="52"/>
  <c r="U86" i="52"/>
  <c r="Q86" i="52"/>
  <c r="BA86" i="52" s="1"/>
  <c r="BB86" i="52" s="1"/>
  <c r="R86" i="52"/>
  <c r="Y86" i="52"/>
  <c r="AB86" i="52"/>
  <c r="S86" i="52"/>
  <c r="P86" i="52"/>
  <c r="Z86" i="52"/>
  <c r="AZ86" i="52" s="1"/>
  <c r="AE86" i="52" a="1"/>
  <c r="AE86" i="52" s="1"/>
  <c r="AD86" i="52" s="1"/>
  <c r="AC86" i="52" s="1"/>
  <c r="V86" i="52"/>
  <c r="AY86" i="52" s="1"/>
  <c r="AA86" i="52"/>
  <c r="R14" i="51"/>
  <c r="P14" i="51"/>
  <c r="AB14" i="51"/>
  <c r="AE14" i="51" a="1"/>
  <c r="AE14" i="51" s="1"/>
  <c r="Q14" i="51"/>
  <c r="BA14" i="51" s="1"/>
  <c r="BB14" i="51" s="1"/>
  <c r="AU14" i="51"/>
  <c r="AA14" i="51"/>
  <c r="W14" i="51"/>
  <c r="Z14" i="51"/>
  <c r="AZ14" i="51" s="1"/>
  <c r="Y14" i="51"/>
  <c r="V14" i="51"/>
  <c r="AY14" i="51" s="1"/>
  <c r="S14" i="51"/>
  <c r="U14" i="51"/>
  <c r="Y129" i="55"/>
  <c r="AE129" i="55" a="1"/>
  <c r="AE129" i="55" s="1"/>
  <c r="AD129" i="55" s="1"/>
  <c r="AC129" i="55" s="1"/>
  <c r="AB129" i="55"/>
  <c r="AA129" i="55"/>
  <c r="V129" i="55"/>
  <c r="AY129" i="55" s="1"/>
  <c r="W129" i="55"/>
  <c r="S129" i="55"/>
  <c r="Q129" i="55"/>
  <c r="BA129" i="55" s="1"/>
  <c r="BB129" i="55" s="1"/>
  <c r="R129" i="55"/>
  <c r="U129" i="55"/>
  <c r="Z129" i="55"/>
  <c r="AZ129" i="55" s="1"/>
  <c r="P129" i="55"/>
  <c r="AA106" i="54"/>
  <c r="Q106" i="54"/>
  <c r="BA106" i="54" s="1"/>
  <c r="Z106" i="54"/>
  <c r="AZ106" i="54" s="1"/>
  <c r="P106" i="54"/>
  <c r="Y106" i="54"/>
  <c r="U106" i="54"/>
  <c r="V106" i="54"/>
  <c r="AY106" i="54" s="1"/>
  <c r="W106" i="54"/>
  <c r="AB106" i="54"/>
  <c r="AS106" i="54"/>
  <c r="AF106" i="54" s="1"/>
  <c r="R106" i="54"/>
  <c r="S106" i="54"/>
  <c r="Z88" i="50"/>
  <c r="AZ88" i="50" s="1"/>
  <c r="R88" i="50"/>
  <c r="Q88" i="50"/>
  <c r="BA88" i="50" s="1"/>
  <c r="BB88" i="50" s="1"/>
  <c r="AE88" i="50" a="1"/>
  <c r="AE88" i="50" s="1"/>
  <c r="AD88" i="50" s="1"/>
  <c r="AC88" i="50" s="1"/>
  <c r="AA88" i="50"/>
  <c r="P88" i="50"/>
  <c r="S88" i="50"/>
  <c r="W88" i="50"/>
  <c r="Y88" i="50"/>
  <c r="U88" i="50"/>
  <c r="AB88" i="50"/>
  <c r="V88" i="50"/>
  <c r="AY88" i="50" s="1"/>
  <c r="U66" i="58"/>
  <c r="S66" i="58"/>
  <c r="AB66" i="58"/>
  <c r="R66" i="58"/>
  <c r="AA66" i="58"/>
  <c r="W66" i="58"/>
  <c r="Q66" i="58"/>
  <c r="BA66" i="58" s="1"/>
  <c r="BB66" i="58" s="1"/>
  <c r="AE66" i="58" a="1"/>
  <c r="AE66" i="58" s="1"/>
  <c r="AD66" i="58" s="1"/>
  <c r="AC66" i="58" s="1"/>
  <c r="Z66" i="58"/>
  <c r="AZ66" i="58" s="1"/>
  <c r="P66" i="58"/>
  <c r="V66" i="58"/>
  <c r="AY66" i="58" s="1"/>
  <c r="Y66" i="58"/>
  <c r="U39" i="55"/>
  <c r="Q39" i="55"/>
  <c r="BA39" i="55" s="1"/>
  <c r="AB39" i="55"/>
  <c r="P39" i="55"/>
  <c r="AA39" i="55"/>
  <c r="Z39" i="55"/>
  <c r="AZ39" i="55" s="1"/>
  <c r="AU39" i="55"/>
  <c r="Y39" i="55"/>
  <c r="V39" i="55"/>
  <c r="AY39" i="55" s="1"/>
  <c r="W39" i="55"/>
  <c r="S39" i="55"/>
  <c r="R39" i="55"/>
  <c r="S61" i="55"/>
  <c r="AA61" i="55"/>
  <c r="Z61" i="55"/>
  <c r="AZ61" i="55" s="1"/>
  <c r="U61" i="55"/>
  <c r="Y61" i="55"/>
  <c r="P61" i="55"/>
  <c r="V61" i="55"/>
  <c r="AY61" i="55" s="1"/>
  <c r="AU61" i="55"/>
  <c r="AE61" i="55" a="1"/>
  <c r="AE61" i="55" s="1"/>
  <c r="AB61" i="55"/>
  <c r="R61" i="55"/>
  <c r="Q61" i="55"/>
  <c r="BA61" i="55" s="1"/>
  <c r="BB61" i="55" s="1"/>
  <c r="W61" i="55"/>
  <c r="U96" i="50"/>
  <c r="AA96" i="50"/>
  <c r="AB96" i="50"/>
  <c r="Z96" i="50"/>
  <c r="AZ96" i="50" s="1"/>
  <c r="R96" i="50"/>
  <c r="Y96" i="50"/>
  <c r="Q96" i="50"/>
  <c r="BA96" i="50" s="1"/>
  <c r="S96" i="50"/>
  <c r="AS96" i="50"/>
  <c r="AF96" i="50" s="1"/>
  <c r="V96" i="50"/>
  <c r="AY96" i="50" s="1"/>
  <c r="P96" i="50"/>
  <c r="W96" i="50"/>
  <c r="Y68" i="49"/>
  <c r="U68" i="49"/>
  <c r="AB68" i="49"/>
  <c r="Q68" i="49"/>
  <c r="BA68" i="49" s="1"/>
  <c r="W68" i="49"/>
  <c r="R68" i="49"/>
  <c r="AS68" i="49"/>
  <c r="AF68" i="49" s="1"/>
  <c r="V68" i="49"/>
  <c r="AY68" i="49" s="1"/>
  <c r="Z68" i="49"/>
  <c r="AZ68" i="49" s="1"/>
  <c r="S68" i="49"/>
  <c r="P68" i="49"/>
  <c r="AA68" i="49"/>
  <c r="W73" i="48"/>
  <c r="Q73" i="48"/>
  <c r="BA73" i="48" s="1"/>
  <c r="BB73" i="48" s="1"/>
  <c r="S73" i="48"/>
  <c r="Z73" i="48"/>
  <c r="AZ73" i="48" s="1"/>
  <c r="AE73" i="48" a="1"/>
  <c r="AE73" i="48" s="1"/>
  <c r="P73" i="48"/>
  <c r="U73" i="48"/>
  <c r="Y73" i="48"/>
  <c r="R73" i="48"/>
  <c r="V73" i="48"/>
  <c r="AY73" i="48" s="1"/>
  <c r="AB73" i="48"/>
  <c r="AA73" i="48"/>
  <c r="W100" i="49"/>
  <c r="U100" i="49"/>
  <c r="AA100" i="49"/>
  <c r="Q100" i="49"/>
  <c r="BA100" i="49" s="1"/>
  <c r="V100" i="49"/>
  <c r="AY100" i="49" s="1"/>
  <c r="AS100" i="49"/>
  <c r="AF100" i="49" s="1"/>
  <c r="Z100" i="49"/>
  <c r="AZ100" i="49" s="1"/>
  <c r="P100" i="49"/>
  <c r="S100" i="49"/>
  <c r="AB100" i="49"/>
  <c r="Y100" i="49"/>
  <c r="R100" i="49"/>
  <c r="V70" i="48"/>
  <c r="AY70" i="48" s="1"/>
  <c r="U70" i="48"/>
  <c r="S70" i="48"/>
  <c r="R70" i="48"/>
  <c r="AA70" i="48"/>
  <c r="Q70" i="48"/>
  <c r="BA70" i="48" s="1"/>
  <c r="BB70" i="48" s="1"/>
  <c r="Z70" i="48"/>
  <c r="AZ70" i="48" s="1"/>
  <c r="Y70" i="48"/>
  <c r="P70" i="48"/>
  <c r="AE70" i="48" a="1"/>
  <c r="AE70" i="48" s="1"/>
  <c r="AB70" i="48"/>
  <c r="W70" i="48"/>
  <c r="V94" i="46"/>
  <c r="AY94" i="46" s="1"/>
  <c r="W94" i="46"/>
  <c r="AA94" i="46"/>
  <c r="U94" i="46"/>
  <c r="Z94" i="46"/>
  <c r="AZ94" i="46" s="1"/>
  <c r="S94" i="46"/>
  <c r="P94" i="46"/>
  <c r="Q94" i="46"/>
  <c r="BA94" i="46" s="1"/>
  <c r="AB94" i="46"/>
  <c r="R94" i="46"/>
  <c r="Y94" i="46"/>
  <c r="AA70" i="49"/>
  <c r="V70" i="49"/>
  <c r="AY70" i="49" s="1"/>
  <c r="P70" i="49"/>
  <c r="R70" i="49"/>
  <c r="U70" i="49"/>
  <c r="Y70" i="49"/>
  <c r="AB70" i="49"/>
  <c r="Q70" i="49"/>
  <c r="BA70" i="49" s="1"/>
  <c r="W70" i="49"/>
  <c r="AS70" i="49"/>
  <c r="AF70" i="49" s="1"/>
  <c r="S70" i="49"/>
  <c r="Z70" i="49"/>
  <c r="AZ70" i="49" s="1"/>
  <c r="P80" i="51"/>
  <c r="S80" i="51"/>
  <c r="W80" i="51"/>
  <c r="Z80" i="51"/>
  <c r="AZ80" i="51" s="1"/>
  <c r="Y80" i="51"/>
  <c r="AB80" i="51"/>
  <c r="R80" i="51"/>
  <c r="Q80" i="51"/>
  <c r="BA80" i="51" s="1"/>
  <c r="BB80" i="51" s="1"/>
  <c r="AA80" i="51"/>
  <c r="V80" i="51"/>
  <c r="AY80" i="51" s="1"/>
  <c r="AE80" i="51" a="1"/>
  <c r="AE80" i="51" s="1"/>
  <c r="U80" i="51"/>
  <c r="V86" i="48"/>
  <c r="AY86" i="48" s="1"/>
  <c r="Q86" i="48"/>
  <c r="BA86" i="48" s="1"/>
  <c r="BB86" i="48" s="1"/>
  <c r="AA86" i="48"/>
  <c r="P86" i="48"/>
  <c r="W86" i="48"/>
  <c r="Y86" i="48"/>
  <c r="S86" i="48"/>
  <c r="AE86" i="48" a="1"/>
  <c r="AE86" i="48" s="1"/>
  <c r="U86" i="48"/>
  <c r="AB86" i="48"/>
  <c r="R86" i="48"/>
  <c r="Z86" i="48"/>
  <c r="AZ86" i="48" s="1"/>
  <c r="Y62" i="48"/>
  <c r="R62" i="48"/>
  <c r="Z62" i="48"/>
  <c r="AZ62" i="48" s="1"/>
  <c r="Q62" i="48"/>
  <c r="BA62" i="48" s="1"/>
  <c r="AA62" i="48"/>
  <c r="AU62" i="48"/>
  <c r="AV64" i="48" s="1"/>
  <c r="P62" i="48"/>
  <c r="S62" i="48"/>
  <c r="W62" i="48"/>
  <c r="V62" i="48"/>
  <c r="AY62" i="48" s="1"/>
  <c r="U62" i="48"/>
  <c r="AB62" i="48"/>
  <c r="D114" i="47"/>
  <c r="A114" i="47"/>
  <c r="Y117" i="46"/>
  <c r="P117" i="46"/>
  <c r="U117" i="46"/>
  <c r="AE117" i="46" a="1"/>
  <c r="AE117" i="46" s="1"/>
  <c r="S117" i="46"/>
  <c r="AA117" i="46"/>
  <c r="AB117" i="46"/>
  <c r="Q117" i="46"/>
  <c r="BA117" i="46" s="1"/>
  <c r="BB117" i="46" s="1"/>
  <c r="R117" i="46"/>
  <c r="Z117" i="46"/>
  <c r="AZ117" i="46" s="1"/>
  <c r="W117" i="46"/>
  <c r="V117" i="46"/>
  <c r="AY117" i="46" s="1"/>
  <c r="AA80" i="46"/>
  <c r="AB80" i="46"/>
  <c r="Q80" i="46"/>
  <c r="BA80" i="46" s="1"/>
  <c r="S80" i="46"/>
  <c r="Z80" i="46"/>
  <c r="AZ80" i="46" s="1"/>
  <c r="U80" i="46"/>
  <c r="P80" i="46"/>
  <c r="W80" i="46"/>
  <c r="Y80" i="46"/>
  <c r="V80" i="46"/>
  <c r="AY80" i="46" s="1"/>
  <c r="R80" i="46"/>
  <c r="A43" i="36"/>
  <c r="D43" i="36"/>
  <c r="G45" i="46"/>
  <c r="W47" i="36"/>
  <c r="S47" i="36"/>
  <c r="V47" i="36"/>
  <c r="AY47" i="36" s="1"/>
  <c r="R47" i="36"/>
  <c r="U47" i="36"/>
  <c r="AA47" i="36"/>
  <c r="Q47" i="36"/>
  <c r="BA47" i="36" s="1"/>
  <c r="AB47" i="36"/>
  <c r="Z47" i="36"/>
  <c r="AZ47" i="36" s="1"/>
  <c r="AU47" i="36"/>
  <c r="AV70" i="36" s="1"/>
  <c r="P47" i="36"/>
  <c r="Y47" i="36"/>
  <c r="S63" i="46"/>
  <c r="R63" i="46"/>
  <c r="Y63" i="46"/>
  <c r="AA63" i="46"/>
  <c r="W63" i="46"/>
  <c r="AU63" i="46"/>
  <c r="AB63" i="46"/>
  <c r="V63" i="46"/>
  <c r="AY63" i="46" s="1"/>
  <c r="P63" i="46"/>
  <c r="Q63" i="46"/>
  <c r="BA63" i="46" s="1"/>
  <c r="Z63" i="46"/>
  <c r="AZ63" i="46" s="1"/>
  <c r="U63" i="46"/>
  <c r="W92" i="46"/>
  <c r="Z92" i="46"/>
  <c r="AZ92" i="46" s="1"/>
  <c r="BB92" i="46" s="1"/>
  <c r="P92" i="46"/>
  <c r="Q92" i="46"/>
  <c r="BA92" i="46" s="1"/>
  <c r="Y92" i="46"/>
  <c r="U92" i="46"/>
  <c r="S92" i="46"/>
  <c r="V92" i="46"/>
  <c r="AY92" i="46" s="1"/>
  <c r="AA92" i="46"/>
  <c r="AB92" i="46"/>
  <c r="R92" i="46"/>
  <c r="R28" i="36"/>
  <c r="V28" i="36"/>
  <c r="AY28" i="36" s="1"/>
  <c r="AA28" i="36"/>
  <c r="AU28" i="36"/>
  <c r="Q28" i="36"/>
  <c r="BA28" i="36" s="1"/>
  <c r="AB28" i="36"/>
  <c r="Y28" i="36"/>
  <c r="Z28" i="36"/>
  <c r="AZ28" i="36" s="1"/>
  <c r="W28" i="36"/>
  <c r="P28" i="36"/>
  <c r="U28" i="36"/>
  <c r="S28" i="36"/>
  <c r="AA79" i="48"/>
  <c r="Z79" i="48"/>
  <c r="AZ79" i="48" s="1"/>
  <c r="V79" i="48"/>
  <c r="AY79" i="48" s="1"/>
  <c r="S79" i="48"/>
  <c r="U79" i="48"/>
  <c r="R79" i="48"/>
  <c r="AB79" i="48"/>
  <c r="AS79" i="48"/>
  <c r="AF79" i="48" s="1"/>
  <c r="Q79" i="48"/>
  <c r="BA79" i="48" s="1"/>
  <c r="Y79" i="48"/>
  <c r="W79" i="48"/>
  <c r="P79" i="48"/>
  <c r="A6" i="37"/>
  <c r="D6" i="37"/>
  <c r="AB61" i="35"/>
  <c r="P61" i="35"/>
  <c r="AA61" i="35"/>
  <c r="Z61" i="35"/>
  <c r="AZ61" i="35" s="1"/>
  <c r="R61" i="35"/>
  <c r="Y61" i="35"/>
  <c r="W61" i="35"/>
  <c r="V61" i="35"/>
  <c r="AY61" i="35" s="1"/>
  <c r="AU61" i="35"/>
  <c r="AV46" i="35" s="1"/>
  <c r="U61" i="35"/>
  <c r="AE61" i="35" a="1"/>
  <c r="AE61" i="35" s="1"/>
  <c r="Q61" i="35"/>
  <c r="BA61" i="35" s="1"/>
  <c r="BB61" i="35" s="1"/>
  <c r="S61" i="35"/>
  <c r="Y56" i="41"/>
  <c r="S56" i="41"/>
  <c r="AU56" i="41"/>
  <c r="AV25" i="41" s="1"/>
  <c r="R56" i="41"/>
  <c r="AA56" i="41"/>
  <c r="U56" i="41"/>
  <c r="Q56" i="41"/>
  <c r="BA56" i="41" s="1"/>
  <c r="W56" i="41"/>
  <c r="P56" i="41"/>
  <c r="V56" i="41"/>
  <c r="AY56" i="41" s="1"/>
  <c r="Z56" i="41"/>
  <c r="AZ56" i="41" s="1"/>
  <c r="AB56" i="41"/>
  <c r="AI2" i="39" a="1"/>
  <c r="AI2" i="39" s="1"/>
  <c r="AJ2" i="39" s="1"/>
  <c r="AL2" i="39" s="1"/>
  <c r="AI28" i="39" a="1"/>
  <c r="AI28" i="39" s="1"/>
  <c r="AJ28" i="39" s="1"/>
  <c r="AK28" i="39" s="1"/>
  <c r="AI18" i="39" a="1"/>
  <c r="AI18" i="39" s="1"/>
  <c r="AJ18" i="39" s="1"/>
  <c r="AL18" i="39" s="1"/>
  <c r="AI11" i="39" a="1"/>
  <c r="AI11" i="39" s="1"/>
  <c r="AJ11" i="39" s="1"/>
  <c r="AK11" i="39" s="1"/>
  <c r="AI25" i="39" a="1"/>
  <c r="AI25" i="39" s="1"/>
  <c r="AJ25" i="39" s="1"/>
  <c r="AL25" i="39" s="1"/>
  <c r="AI29" i="39" a="1"/>
  <c r="AI29" i="39" s="1"/>
  <c r="AJ29" i="39" s="1"/>
  <c r="AK29" i="39" s="1"/>
  <c r="S15" i="46"/>
  <c r="P15" i="46"/>
  <c r="Q15" i="46"/>
  <c r="BA15" i="46" s="1"/>
  <c r="Y15" i="46"/>
  <c r="AU15" i="46"/>
  <c r="W15" i="46"/>
  <c r="U15" i="46"/>
  <c r="AA15" i="46"/>
  <c r="Z15" i="46"/>
  <c r="AZ15" i="46" s="1"/>
  <c r="AB15" i="46"/>
  <c r="R15" i="46"/>
  <c r="V15" i="46"/>
  <c r="AY15" i="46" s="1"/>
  <c r="D54" i="36"/>
  <c r="A54" i="36"/>
  <c r="Z85" i="35"/>
  <c r="AZ85" i="35" s="1"/>
  <c r="P85" i="35"/>
  <c r="AB85" i="35"/>
  <c r="R85" i="35"/>
  <c r="V85" i="35"/>
  <c r="AY85" i="35" s="1"/>
  <c r="S85" i="35"/>
  <c r="U85" i="35"/>
  <c r="W85" i="35"/>
  <c r="Q85" i="35"/>
  <c r="BA85" i="35" s="1"/>
  <c r="Y85" i="35"/>
  <c r="AA85" i="35"/>
  <c r="AS85" i="35"/>
  <c r="AF85" i="35" s="1"/>
  <c r="R30" i="30"/>
  <c r="P30" i="30"/>
  <c r="V30" i="30"/>
  <c r="AY30" i="30" s="1"/>
  <c r="AU30" i="30"/>
  <c r="AV23" i="30" s="1"/>
  <c r="U30" i="30"/>
  <c r="S30" i="30"/>
  <c r="Y30" i="30"/>
  <c r="W30" i="30"/>
  <c r="AB30" i="30"/>
  <c r="AA30" i="30"/>
  <c r="Z30" i="30"/>
  <c r="AZ30" i="30" s="1"/>
  <c r="Q30" i="30"/>
  <c r="BA30" i="30" s="1"/>
  <c r="W31" i="37"/>
  <c r="Z31" i="37"/>
  <c r="AZ31" i="37" s="1"/>
  <c r="S31" i="37"/>
  <c r="AU31" i="37"/>
  <c r="AE31" i="37" a="1"/>
  <c r="AE31" i="37" s="1"/>
  <c r="R31" i="37"/>
  <c r="Q31" i="37"/>
  <c r="BA31" i="37" s="1"/>
  <c r="BB31" i="37" s="1"/>
  <c r="V31" i="37"/>
  <c r="AY31" i="37" s="1"/>
  <c r="Y31" i="37"/>
  <c r="U31" i="37"/>
  <c r="P31" i="37"/>
  <c r="AA31" i="37"/>
  <c r="AB31" i="37"/>
  <c r="U54" i="30"/>
  <c r="W54" i="30"/>
  <c r="S54" i="30"/>
  <c r="AE54" i="30" a="1"/>
  <c r="AE54" i="30" s="1"/>
  <c r="R54" i="30"/>
  <c r="V54" i="30"/>
  <c r="AY54" i="30" s="1"/>
  <c r="AA54" i="30"/>
  <c r="Q54" i="30"/>
  <c r="BA54" i="30" s="1"/>
  <c r="BB54" i="30" s="1"/>
  <c r="AB54" i="30"/>
  <c r="Z54" i="30"/>
  <c r="AZ54" i="30" s="1"/>
  <c r="P54" i="30"/>
  <c r="Y54" i="30"/>
  <c r="AU54" i="30"/>
  <c r="R46" i="36"/>
  <c r="Q46" i="36"/>
  <c r="BA46" i="36" s="1"/>
  <c r="P46" i="36"/>
  <c r="W46" i="36"/>
  <c r="AA46" i="36"/>
  <c r="S46" i="36"/>
  <c r="Z46" i="36"/>
  <c r="AZ46" i="36" s="1"/>
  <c r="V46" i="36"/>
  <c r="AY46" i="36" s="1"/>
  <c r="U46" i="36"/>
  <c r="AB46" i="36"/>
  <c r="AU46" i="36"/>
  <c r="Y46" i="36"/>
  <c r="A100" i="28"/>
  <c r="D100" i="28"/>
  <c r="W100" i="37"/>
  <c r="U100" i="37"/>
  <c r="AB100" i="37"/>
  <c r="AA100" i="37"/>
  <c r="Z100" i="37"/>
  <c r="AZ100" i="37" s="1"/>
  <c r="Y100" i="37"/>
  <c r="R100" i="37"/>
  <c r="Q100" i="37"/>
  <c r="BA100" i="37" s="1"/>
  <c r="S100" i="37"/>
  <c r="AS100" i="37"/>
  <c r="AF100" i="37" s="1"/>
  <c r="V100" i="37"/>
  <c r="AY100" i="37" s="1"/>
  <c r="P100" i="37"/>
  <c r="AU31" i="12"/>
  <c r="P31" i="12"/>
  <c r="W31" i="12"/>
  <c r="AA31" i="12"/>
  <c r="R31" i="12"/>
  <c r="Z31" i="12"/>
  <c r="AZ31" i="12" s="1"/>
  <c r="S31" i="12"/>
  <c r="Y31" i="12"/>
  <c r="U31" i="12"/>
  <c r="AB31" i="12"/>
  <c r="V31" i="12"/>
  <c r="AY31" i="12" s="1"/>
  <c r="Q31" i="12"/>
  <c r="BA31" i="12" s="1"/>
  <c r="AB11" i="12"/>
  <c r="U11" i="12"/>
  <c r="P11" i="12"/>
  <c r="Q11" i="12"/>
  <c r="BA11" i="12" s="1"/>
  <c r="AU11" i="12"/>
  <c r="AV21" i="12" s="1"/>
  <c r="Z11" i="12"/>
  <c r="AZ11" i="12" s="1"/>
  <c r="R11" i="12"/>
  <c r="S11" i="12"/>
  <c r="AA11" i="12"/>
  <c r="Y11" i="12"/>
  <c r="W11" i="12"/>
  <c r="V11" i="12"/>
  <c r="AY11" i="12" s="1"/>
  <c r="AE42" i="37" a="1"/>
  <c r="AE42" i="37" s="1"/>
  <c r="Q42" i="37"/>
  <c r="BA42" i="37" s="1"/>
  <c r="BB42" i="37" s="1"/>
  <c r="V42" i="37"/>
  <c r="AY42" i="37" s="1"/>
  <c r="Z42" i="37"/>
  <c r="AZ42" i="37" s="1"/>
  <c r="U42" i="37"/>
  <c r="P42" i="37"/>
  <c r="S42" i="37"/>
  <c r="AU42" i="37"/>
  <c r="AB42" i="37"/>
  <c r="Y42" i="37"/>
  <c r="AA42" i="37"/>
  <c r="W42" i="37"/>
  <c r="R42" i="37"/>
  <c r="A92" i="34"/>
  <c r="D92" i="34"/>
  <c r="A39" i="31"/>
  <c r="D39" i="31"/>
  <c r="D56" i="12"/>
  <c r="A56" i="12"/>
  <c r="A41" i="36"/>
  <c r="D41" i="36"/>
  <c r="S96" i="28"/>
  <c r="AA96" i="28"/>
  <c r="Z96" i="28"/>
  <c r="AZ96" i="28" s="1"/>
  <c r="U96" i="28"/>
  <c r="AB96" i="28"/>
  <c r="Y96" i="28"/>
  <c r="W96" i="28"/>
  <c r="AE96" i="28" a="1"/>
  <c r="AE96" i="28" s="1"/>
  <c r="AD96" i="28" s="1"/>
  <c r="AC96" i="28" s="1"/>
  <c r="V96" i="28"/>
  <c r="AY96" i="28" s="1"/>
  <c r="R96" i="28"/>
  <c r="Q96" i="28"/>
  <c r="BA96" i="28" s="1"/>
  <c r="BB96" i="28" s="1"/>
  <c r="P96" i="28"/>
  <c r="V30" i="34"/>
  <c r="AY30" i="34" s="1"/>
  <c r="U30" i="34"/>
  <c r="Y30" i="34"/>
  <c r="Z30" i="34"/>
  <c r="AZ30" i="34" s="1"/>
  <c r="AU30" i="34"/>
  <c r="P30" i="34"/>
  <c r="S30" i="34"/>
  <c r="AA30" i="34"/>
  <c r="W30" i="34"/>
  <c r="AB30" i="34"/>
  <c r="R30" i="34"/>
  <c r="Q30" i="34"/>
  <c r="BA30" i="34" s="1"/>
  <c r="D58" i="12"/>
  <c r="A58" i="12"/>
  <c r="BC58" i="12" s="1"/>
  <c r="D30" i="32"/>
  <c r="A30" i="32"/>
  <c r="A5" i="28"/>
  <c r="D5" i="28"/>
  <c r="D4" i="42"/>
  <c r="A4" i="42"/>
  <c r="D35" i="33"/>
  <c r="A35" i="33"/>
  <c r="S81" i="12"/>
  <c r="P81" i="12"/>
  <c r="Y81" i="12"/>
  <c r="Z81" i="12"/>
  <c r="AZ81" i="12" s="1"/>
  <c r="AS81" i="12"/>
  <c r="AF81" i="12" s="1"/>
  <c r="W81" i="12"/>
  <c r="Q81" i="12"/>
  <c r="BA81" i="12" s="1"/>
  <c r="AB81" i="12"/>
  <c r="R81" i="12"/>
  <c r="U81" i="12"/>
  <c r="AA81" i="12"/>
  <c r="V81" i="12"/>
  <c r="AY81" i="12" s="1"/>
  <c r="BB81" i="12" s="1"/>
  <c r="D19" i="12"/>
  <c r="A19" i="12"/>
  <c r="S108" i="46"/>
  <c r="R108" i="46"/>
  <c r="Q108" i="46"/>
  <c r="BA108" i="46" s="1"/>
  <c r="AB108" i="46"/>
  <c r="Y108" i="46"/>
  <c r="U108" i="46"/>
  <c r="AA108" i="46"/>
  <c r="W108" i="46"/>
  <c r="V108" i="46"/>
  <c r="AY108" i="46" s="1"/>
  <c r="P108" i="46"/>
  <c r="Z108" i="46"/>
  <c r="AZ108" i="46" s="1"/>
  <c r="BB108" i="46" s="1"/>
  <c r="S28" i="46"/>
  <c r="AU28" i="46"/>
  <c r="W28" i="46"/>
  <c r="R28" i="46"/>
  <c r="AA28" i="46"/>
  <c r="U28" i="46"/>
  <c r="V28" i="46"/>
  <c r="AY28" i="46" s="1"/>
  <c r="Z28" i="46"/>
  <c r="AZ28" i="46" s="1"/>
  <c r="Y28" i="46"/>
  <c r="AB28" i="46"/>
  <c r="P28" i="46"/>
  <c r="Q28" i="46"/>
  <c r="BA28" i="46" s="1"/>
  <c r="AI17" i="40" a="1"/>
  <c r="AI17" i="40" s="1"/>
  <c r="AJ17" i="40" s="1"/>
  <c r="AL17" i="40" s="1"/>
  <c r="AI26" i="40" a="1"/>
  <c r="AI26" i="40" s="1"/>
  <c r="AJ26" i="40" s="1"/>
  <c r="AL26" i="40" s="1"/>
  <c r="AI8" i="39" a="1"/>
  <c r="AI8" i="39" s="1"/>
  <c r="AJ8" i="39" s="1"/>
  <c r="AL8" i="39" s="1"/>
  <c r="AI24" i="39" a="1"/>
  <c r="AI24" i="39" s="1"/>
  <c r="AJ24" i="39" s="1"/>
  <c r="AL24" i="39" s="1"/>
  <c r="AI30" i="39" a="1"/>
  <c r="AI30" i="39" s="1"/>
  <c r="AJ30" i="39" s="1"/>
  <c r="AK30" i="39" s="1"/>
  <c r="AI2" i="44" a="1"/>
  <c r="AI2" i="44" s="1"/>
  <c r="AJ2" i="44" s="1"/>
  <c r="AK2" i="44" s="1"/>
  <c r="AI26" i="44" a="1"/>
  <c r="AI26" i="44" s="1"/>
  <c r="AJ26" i="44" s="1"/>
  <c r="AL26" i="44" s="1"/>
  <c r="AI27" i="44" a="1"/>
  <c r="AI27" i="44" s="1"/>
  <c r="AJ27" i="44" s="1"/>
  <c r="AL27" i="44" s="1"/>
  <c r="AI5" i="44" a="1"/>
  <c r="AI5" i="44" s="1"/>
  <c r="AJ5" i="44" s="1"/>
  <c r="AK5" i="44" s="1"/>
  <c r="AI13" i="43" a="1"/>
  <c r="AI13" i="43" s="1"/>
  <c r="AJ13" i="43" s="1"/>
  <c r="AK13" i="43" s="1"/>
  <c r="AI8" i="41" a="1"/>
  <c r="AI8" i="41" s="1"/>
  <c r="AJ8" i="41" s="1"/>
  <c r="AL8" i="41" s="1"/>
  <c r="AI24" i="41" a="1"/>
  <c r="AI24" i="41" s="1"/>
  <c r="AJ24" i="41" s="1"/>
  <c r="AL24" i="41" s="1"/>
  <c r="AI33" i="31" a="1"/>
  <c r="AI33" i="31" s="1"/>
  <c r="AJ33" i="31" s="1"/>
  <c r="AK33" i="31" s="1"/>
  <c r="AI32" i="45" a="1"/>
  <c r="AI32" i="45" s="1"/>
  <c r="AJ32" i="45" s="1"/>
  <c r="AK32" i="45" s="1"/>
  <c r="AI15" i="45" a="1"/>
  <c r="AI15" i="45" s="1"/>
  <c r="AJ15" i="45" s="1"/>
  <c r="AK15" i="45" s="1"/>
  <c r="AI8" i="45" a="1"/>
  <c r="AI8" i="45" s="1"/>
  <c r="AJ8" i="45" s="1"/>
  <c r="AL8" i="45" s="1"/>
  <c r="AI2" i="45" a="1"/>
  <c r="AI2" i="45" s="1"/>
  <c r="AJ2" i="45" s="1"/>
  <c r="AL2" i="45" s="1"/>
  <c r="AI7" i="38" a="1"/>
  <c r="AI7" i="38" s="1"/>
  <c r="AJ7" i="38" s="1"/>
  <c r="AK7" i="38" s="1"/>
  <c r="AI2" i="38" a="1"/>
  <c r="AI2" i="38" s="1"/>
  <c r="AJ2" i="38" s="1"/>
  <c r="AK2" i="38" s="1"/>
  <c r="AI4" i="38" a="1"/>
  <c r="AI4" i="38" s="1"/>
  <c r="AJ4" i="38" s="1"/>
  <c r="AK4" i="38" s="1"/>
  <c r="AI9" i="36" a="1"/>
  <c r="AI9" i="36" s="1"/>
  <c r="AJ9" i="36" s="1"/>
  <c r="AK9" i="36" s="1"/>
  <c r="AI29" i="36" a="1"/>
  <c r="AI29" i="36" s="1"/>
  <c r="AJ29" i="36" s="1"/>
  <c r="AL29" i="36" s="1"/>
  <c r="AI15" i="35" a="1"/>
  <c r="AI15" i="35" s="1"/>
  <c r="AJ15" i="35" s="1"/>
  <c r="AK15" i="35" s="1"/>
  <c r="AI6" i="35" a="1"/>
  <c r="AI6" i="35" s="1"/>
  <c r="AJ6" i="35" s="1"/>
  <c r="AL6" i="35" s="1"/>
  <c r="S87" i="56"/>
  <c r="AA87" i="56"/>
  <c r="R87" i="56"/>
  <c r="Q87" i="56"/>
  <c r="BA87" i="56" s="1"/>
  <c r="BB87" i="56" s="1"/>
  <c r="Y87" i="56"/>
  <c r="Z87" i="56"/>
  <c r="AZ87" i="56" s="1"/>
  <c r="V87" i="56"/>
  <c r="AY87" i="56" s="1"/>
  <c r="P87" i="56"/>
  <c r="AB87" i="56"/>
  <c r="AE87" i="56" a="1"/>
  <c r="AE87" i="56" s="1"/>
  <c r="AD87" i="56" s="1"/>
  <c r="AC87" i="56" s="1"/>
  <c r="U87" i="56"/>
  <c r="W87" i="56"/>
  <c r="AA57" i="54"/>
  <c r="W57" i="54"/>
  <c r="AB57" i="54"/>
  <c r="AE57" i="54" a="1"/>
  <c r="AE57" i="54" s="1"/>
  <c r="V57" i="54"/>
  <c r="AY57" i="54" s="1"/>
  <c r="S57" i="54"/>
  <c r="U57" i="54"/>
  <c r="Q57" i="54"/>
  <c r="BA57" i="54" s="1"/>
  <c r="BB57" i="54" s="1"/>
  <c r="AU57" i="54"/>
  <c r="AV12" i="54" s="1"/>
  <c r="Z57" i="54"/>
  <c r="AZ57" i="54" s="1"/>
  <c r="P57" i="54"/>
  <c r="Y57" i="54"/>
  <c r="R57" i="54"/>
  <c r="AA125" i="57"/>
  <c r="V125" i="57"/>
  <c r="AY125" i="57" s="1"/>
  <c r="AB125" i="57"/>
  <c r="Q125" i="57"/>
  <c r="BA125" i="57" s="1"/>
  <c r="BB125" i="57" s="1"/>
  <c r="U125" i="57"/>
  <c r="Z125" i="57"/>
  <c r="AZ125" i="57" s="1"/>
  <c r="S125" i="57"/>
  <c r="P125" i="57"/>
  <c r="R125" i="57"/>
  <c r="W125" i="57"/>
  <c r="AE125" i="57" a="1"/>
  <c r="AE125" i="57" s="1"/>
  <c r="Y125" i="57"/>
  <c r="U96" i="56"/>
  <c r="W96" i="56"/>
  <c r="AS96" i="56"/>
  <c r="AF96" i="56" s="1"/>
  <c r="Y96" i="56"/>
  <c r="Q96" i="56"/>
  <c r="BA96" i="56" s="1"/>
  <c r="P96" i="56"/>
  <c r="S96" i="56"/>
  <c r="AB96" i="56"/>
  <c r="R96" i="56"/>
  <c r="AA96" i="56"/>
  <c r="V96" i="56"/>
  <c r="AY96" i="56" s="1"/>
  <c r="Z96" i="56"/>
  <c r="AZ96" i="56" s="1"/>
  <c r="Y55" i="53"/>
  <c r="AA55" i="53"/>
  <c r="Z55" i="53"/>
  <c r="AZ55" i="53" s="1"/>
  <c r="U55" i="53"/>
  <c r="W55" i="53"/>
  <c r="S55" i="53"/>
  <c r="V55" i="53"/>
  <c r="AY55" i="53" s="1"/>
  <c r="AB55" i="53"/>
  <c r="R55" i="53"/>
  <c r="Q55" i="53"/>
  <c r="BA55" i="53" s="1"/>
  <c r="P55" i="53"/>
  <c r="AU55" i="53"/>
  <c r="AB23" i="57"/>
  <c r="U23" i="57"/>
  <c r="Q23" i="57"/>
  <c r="BA23" i="57" s="1"/>
  <c r="AA23" i="57"/>
  <c r="Z23" i="57"/>
  <c r="AZ23" i="57" s="1"/>
  <c r="P23" i="57"/>
  <c r="V23" i="57"/>
  <c r="AY23" i="57" s="1"/>
  <c r="Y23" i="57"/>
  <c r="S23" i="57"/>
  <c r="W23" i="57"/>
  <c r="R23" i="57"/>
  <c r="AU23" i="57"/>
  <c r="AV109" i="57" s="1"/>
  <c r="W121" i="56"/>
  <c r="Y121" i="56"/>
  <c r="V121" i="56"/>
  <c r="AY121" i="56" s="1"/>
  <c r="P121" i="56"/>
  <c r="U121" i="56"/>
  <c r="S121" i="56"/>
  <c r="R121" i="56"/>
  <c r="AE121" i="56" a="1"/>
  <c r="AE121" i="56" s="1"/>
  <c r="AD121" i="56" s="1"/>
  <c r="AC121" i="56" s="1"/>
  <c r="AB121" i="56"/>
  <c r="AA121" i="56"/>
  <c r="Q121" i="56"/>
  <c r="BA121" i="56" s="1"/>
  <c r="BB121" i="56" s="1"/>
  <c r="Z121" i="56"/>
  <c r="AZ121" i="56" s="1"/>
  <c r="S7" i="55"/>
  <c r="AA7" i="55"/>
  <c r="P7" i="55"/>
  <c r="AU7" i="55"/>
  <c r="W7" i="55"/>
  <c r="V7" i="55"/>
  <c r="AY7" i="55" s="1"/>
  <c r="Q7" i="55"/>
  <c r="BA7" i="55" s="1"/>
  <c r="AB7" i="55"/>
  <c r="U7" i="55"/>
  <c r="Y7" i="55"/>
  <c r="Z7" i="55"/>
  <c r="AZ7" i="55" s="1"/>
  <c r="R7" i="55"/>
  <c r="AA115" i="57"/>
  <c r="Q115" i="57"/>
  <c r="BA115" i="57" s="1"/>
  <c r="U115" i="57"/>
  <c r="Z115" i="57"/>
  <c r="AZ115" i="57" s="1"/>
  <c r="AS115" i="57"/>
  <c r="AF115" i="57" s="1"/>
  <c r="P115" i="57"/>
  <c r="W115" i="57"/>
  <c r="V115" i="57"/>
  <c r="AY115" i="57" s="1"/>
  <c r="S115" i="57"/>
  <c r="Y115" i="57"/>
  <c r="R115" i="57"/>
  <c r="AB115" i="57"/>
  <c r="AA42" i="56"/>
  <c r="Z42" i="56"/>
  <c r="AZ42" i="56" s="1"/>
  <c r="AU42" i="56"/>
  <c r="AV68" i="56" s="1"/>
  <c r="U42" i="56"/>
  <c r="S42" i="56"/>
  <c r="AB42" i="56"/>
  <c r="P42" i="56"/>
  <c r="Q42" i="56"/>
  <c r="BA42" i="56" s="1"/>
  <c r="W42" i="56"/>
  <c r="R42" i="56"/>
  <c r="V42" i="56"/>
  <c r="AY42" i="56" s="1"/>
  <c r="Y42" i="56"/>
  <c r="AA94" i="54"/>
  <c r="Q94" i="54"/>
  <c r="BA94" i="54" s="1"/>
  <c r="S94" i="54"/>
  <c r="Z94" i="54"/>
  <c r="AZ94" i="54" s="1"/>
  <c r="AS94" i="54"/>
  <c r="AF94" i="54" s="1"/>
  <c r="P94" i="54"/>
  <c r="U94" i="54"/>
  <c r="W94" i="54"/>
  <c r="R94" i="54"/>
  <c r="Y94" i="54"/>
  <c r="AB94" i="54"/>
  <c r="V94" i="54"/>
  <c r="AY94" i="54" s="1"/>
  <c r="P78" i="56"/>
  <c r="W78" i="56"/>
  <c r="V78" i="56"/>
  <c r="AY78" i="56" s="1"/>
  <c r="AA78" i="56"/>
  <c r="S78" i="56"/>
  <c r="Q78" i="56"/>
  <c r="BA78" i="56" s="1"/>
  <c r="R78" i="56"/>
  <c r="U78" i="56"/>
  <c r="AS78" i="56"/>
  <c r="AF78" i="56" s="1"/>
  <c r="Y78" i="56"/>
  <c r="AB78" i="56"/>
  <c r="Z78" i="56"/>
  <c r="AZ78" i="56" s="1"/>
  <c r="W38" i="52"/>
  <c r="V38" i="52"/>
  <c r="AY38" i="52" s="1"/>
  <c r="AU38" i="52"/>
  <c r="U38" i="52"/>
  <c r="AA38" i="52"/>
  <c r="S38" i="52"/>
  <c r="Z38" i="52"/>
  <c r="AZ38" i="52" s="1"/>
  <c r="Q38" i="52"/>
  <c r="BA38" i="52" s="1"/>
  <c r="BB38" i="52" s="1"/>
  <c r="Y38" i="52"/>
  <c r="R38" i="52"/>
  <c r="P38" i="52"/>
  <c r="AE38" i="52" a="1"/>
  <c r="AE38" i="52" s="1"/>
  <c r="AB38" i="52"/>
  <c r="AA37" i="51"/>
  <c r="Z37" i="51"/>
  <c r="AZ37" i="51" s="1"/>
  <c r="Q37" i="51"/>
  <c r="BA37" i="51" s="1"/>
  <c r="U37" i="51"/>
  <c r="Y37" i="51"/>
  <c r="W37" i="51"/>
  <c r="AB37" i="51"/>
  <c r="AU37" i="51"/>
  <c r="V37" i="51"/>
  <c r="AY37" i="51" s="1"/>
  <c r="P37" i="51"/>
  <c r="S37" i="51"/>
  <c r="R37" i="51"/>
  <c r="Z110" i="50"/>
  <c r="AZ110" i="50" s="1"/>
  <c r="AB110" i="50"/>
  <c r="P110" i="50"/>
  <c r="S110" i="50"/>
  <c r="W110" i="50"/>
  <c r="V110" i="50"/>
  <c r="AY110" i="50" s="1"/>
  <c r="R110" i="50"/>
  <c r="Q110" i="50"/>
  <c r="BA110" i="50" s="1"/>
  <c r="AS110" i="50"/>
  <c r="AF110" i="50" s="1"/>
  <c r="U110" i="50"/>
  <c r="AA110" i="50"/>
  <c r="Y110" i="50"/>
  <c r="R66" i="54"/>
  <c r="Z66" i="54"/>
  <c r="AZ66" i="54" s="1"/>
  <c r="S66" i="54"/>
  <c r="P66" i="54"/>
  <c r="W66" i="54"/>
  <c r="U66" i="54"/>
  <c r="AE66" i="54" a="1"/>
  <c r="AE66" i="54" s="1"/>
  <c r="AD66" i="54" s="1"/>
  <c r="AC66" i="54" s="1"/>
  <c r="V66" i="54"/>
  <c r="AY66" i="54" s="1"/>
  <c r="AA66" i="54"/>
  <c r="Q66" i="54"/>
  <c r="BA66" i="54" s="1"/>
  <c r="BB66" i="54" s="1"/>
  <c r="Y66" i="54"/>
  <c r="AB66" i="54"/>
  <c r="S121" i="52"/>
  <c r="W121" i="52"/>
  <c r="V121" i="52"/>
  <c r="AY121" i="52" s="1"/>
  <c r="AB121" i="52"/>
  <c r="R121" i="52"/>
  <c r="Q121" i="52"/>
  <c r="BA121" i="52" s="1"/>
  <c r="BB121" i="52" s="1"/>
  <c r="P121" i="52"/>
  <c r="Y121" i="52"/>
  <c r="AE121" i="52" a="1"/>
  <c r="AE121" i="52" s="1"/>
  <c r="AA121" i="52"/>
  <c r="Z121" i="52"/>
  <c r="AZ121" i="52" s="1"/>
  <c r="U121" i="52"/>
  <c r="AS80" i="54"/>
  <c r="AF80" i="54" s="1"/>
  <c r="Y80" i="54"/>
  <c r="W80" i="54"/>
  <c r="S80" i="54"/>
  <c r="R80" i="54"/>
  <c r="V80" i="54"/>
  <c r="AY80" i="54" s="1"/>
  <c r="AA80" i="54"/>
  <c r="Z80" i="54"/>
  <c r="AZ80" i="54" s="1"/>
  <c r="P80" i="54"/>
  <c r="U80" i="54"/>
  <c r="AB80" i="54"/>
  <c r="Q80" i="54"/>
  <c r="BA80" i="54" s="1"/>
  <c r="V94" i="50"/>
  <c r="AY94" i="50" s="1"/>
  <c r="Q94" i="50"/>
  <c r="BA94" i="50" s="1"/>
  <c r="AB94" i="50"/>
  <c r="AA94" i="50"/>
  <c r="AS94" i="50"/>
  <c r="AF94" i="50" s="1"/>
  <c r="Z94" i="50"/>
  <c r="AZ94" i="50" s="1"/>
  <c r="S94" i="50"/>
  <c r="P94" i="50"/>
  <c r="Y94" i="50"/>
  <c r="U94" i="50"/>
  <c r="W94" i="50"/>
  <c r="R94" i="50"/>
  <c r="V8" i="53"/>
  <c r="AY8" i="53" s="1"/>
  <c r="W8" i="53"/>
  <c r="U8" i="53"/>
  <c r="S8" i="53"/>
  <c r="P8" i="53"/>
  <c r="Q8" i="53"/>
  <c r="BA8" i="53" s="1"/>
  <c r="AB8" i="53"/>
  <c r="Z8" i="53"/>
  <c r="AZ8" i="53" s="1"/>
  <c r="AU8" i="53"/>
  <c r="Y8" i="53"/>
  <c r="AA8" i="53"/>
  <c r="R8" i="53"/>
  <c r="AU44" i="53"/>
  <c r="AV37" i="53" s="1"/>
  <c r="Z44" i="53"/>
  <c r="AZ44" i="53" s="1"/>
  <c r="AE44" i="53" a="1"/>
  <c r="AE44" i="53" s="1"/>
  <c r="Y44" i="53"/>
  <c r="U44" i="53"/>
  <c r="V44" i="53"/>
  <c r="AY44" i="53" s="1"/>
  <c r="Q44" i="53"/>
  <c r="BA44" i="53" s="1"/>
  <c r="BB44" i="53" s="1"/>
  <c r="AB44" i="53"/>
  <c r="S44" i="53"/>
  <c r="R44" i="53"/>
  <c r="AA44" i="53"/>
  <c r="W44" i="53"/>
  <c r="P44" i="53"/>
  <c r="Z103" i="57"/>
  <c r="AZ103" i="57" s="1"/>
  <c r="AA103" i="57"/>
  <c r="U103" i="57"/>
  <c r="P103" i="57"/>
  <c r="W103" i="57"/>
  <c r="V103" i="57"/>
  <c r="AY103" i="57" s="1"/>
  <c r="Y103" i="57"/>
  <c r="Q103" i="57"/>
  <c r="BA103" i="57" s="1"/>
  <c r="S103" i="57"/>
  <c r="AB103" i="57"/>
  <c r="R103" i="57"/>
  <c r="AS103" i="57"/>
  <c r="AF103" i="57" s="1"/>
  <c r="S73" i="52"/>
  <c r="V73" i="52"/>
  <c r="AY73" i="52" s="1"/>
  <c r="P73" i="52"/>
  <c r="R73" i="52"/>
  <c r="AB73" i="52"/>
  <c r="Q73" i="52"/>
  <c r="BA73" i="52" s="1"/>
  <c r="BB73" i="52" s="1"/>
  <c r="U73" i="52"/>
  <c r="AA73" i="52"/>
  <c r="Y73" i="52"/>
  <c r="Z73" i="52"/>
  <c r="AZ73" i="52" s="1"/>
  <c r="W73" i="52"/>
  <c r="AE73" i="52" a="1"/>
  <c r="AE73" i="52" s="1"/>
  <c r="R53" i="50"/>
  <c r="AU53" i="50"/>
  <c r="AV113" i="50" s="1"/>
  <c r="D113" i="50" s="1"/>
  <c r="V53" i="50"/>
  <c r="AY53" i="50" s="1"/>
  <c r="AA53" i="50"/>
  <c r="S53" i="50"/>
  <c r="Q53" i="50"/>
  <c r="BA53" i="50" s="1"/>
  <c r="BB53" i="50" s="1"/>
  <c r="AE53" i="50" a="1"/>
  <c r="AE53" i="50" s="1"/>
  <c r="Z53" i="50"/>
  <c r="AZ53" i="50" s="1"/>
  <c r="AB53" i="50"/>
  <c r="Y53" i="50"/>
  <c r="P53" i="50"/>
  <c r="W53" i="50"/>
  <c r="U53" i="50"/>
  <c r="AI16" i="49" a="1"/>
  <c r="AI16" i="49" s="1"/>
  <c r="AJ16" i="49" s="1"/>
  <c r="AK16" i="49" s="1"/>
  <c r="AI31" i="49" a="1"/>
  <c r="AI31" i="49" s="1"/>
  <c r="AJ31" i="49" s="1"/>
  <c r="AK31" i="49" s="1"/>
  <c r="AI5" i="49" a="1"/>
  <c r="AI5" i="49" s="1"/>
  <c r="AJ5" i="49" s="1"/>
  <c r="AL5" i="49" s="1"/>
  <c r="AI7" i="49" a="1"/>
  <c r="AI7" i="49" s="1"/>
  <c r="AJ7" i="49" s="1"/>
  <c r="AL7" i="49" s="1"/>
  <c r="AI18" i="49" a="1"/>
  <c r="AI18" i="49" s="1"/>
  <c r="AJ18" i="49" s="1"/>
  <c r="AL18" i="49" s="1"/>
  <c r="AI13" i="49" a="1"/>
  <c r="AI13" i="49" s="1"/>
  <c r="AJ13" i="49" s="1"/>
  <c r="AK13" i="49" s="1"/>
  <c r="AI17" i="49" a="1"/>
  <c r="AI17" i="49" s="1"/>
  <c r="AJ17" i="49" s="1"/>
  <c r="AK17" i="49" s="1"/>
  <c r="AI21" i="49" a="1"/>
  <c r="AI21" i="49" s="1"/>
  <c r="AJ21" i="49" s="1"/>
  <c r="AL21" i="49" s="1"/>
  <c r="AI28" i="49" a="1"/>
  <c r="AI28" i="49" s="1"/>
  <c r="AJ28" i="49" s="1"/>
  <c r="AK28" i="49" s="1"/>
  <c r="AI23" i="49" a="1"/>
  <c r="AI23" i="49" s="1"/>
  <c r="AJ23" i="49" s="1"/>
  <c r="AL23" i="49" s="1"/>
  <c r="AI8" i="49" a="1"/>
  <c r="AI8" i="49" s="1"/>
  <c r="AJ8" i="49" s="1"/>
  <c r="AL8" i="49" s="1"/>
  <c r="AI20" i="49" a="1"/>
  <c r="AI20" i="49" s="1"/>
  <c r="AJ20" i="49" s="1"/>
  <c r="AL20" i="49" s="1"/>
  <c r="AI33" i="49" a="1"/>
  <c r="AI33" i="49" s="1"/>
  <c r="AJ33" i="49" s="1"/>
  <c r="AK33" i="49" s="1"/>
  <c r="AI22" i="49" a="1"/>
  <c r="AI22" i="49" s="1"/>
  <c r="AJ22" i="49" s="1"/>
  <c r="AL22" i="49" s="1"/>
  <c r="AI26" i="49" a="1"/>
  <c r="AI26" i="49" s="1"/>
  <c r="AJ26" i="49" s="1"/>
  <c r="AK26" i="49" s="1"/>
  <c r="AI3" i="49" a="1"/>
  <c r="AI3" i="49" s="1"/>
  <c r="AJ3" i="49" s="1"/>
  <c r="AL3" i="49" s="1"/>
  <c r="AI15" i="49" a="1"/>
  <c r="AI15" i="49" s="1"/>
  <c r="AJ15" i="49" s="1"/>
  <c r="AK15" i="49" s="1"/>
  <c r="AI11" i="49" a="1"/>
  <c r="AI11" i="49" s="1"/>
  <c r="AJ11" i="49" s="1"/>
  <c r="AK11" i="49" s="1"/>
  <c r="AI14" i="49" a="1"/>
  <c r="AI14" i="49" s="1"/>
  <c r="AJ14" i="49" s="1"/>
  <c r="AK14" i="49" s="1"/>
  <c r="AI29" i="49" a="1"/>
  <c r="AI29" i="49" s="1"/>
  <c r="AJ29" i="49" s="1"/>
  <c r="AK29" i="49" s="1"/>
  <c r="AI19" i="49" a="1"/>
  <c r="AI19" i="49" s="1"/>
  <c r="AJ19" i="49" s="1"/>
  <c r="AL19" i="49" s="1"/>
  <c r="AI12" i="49" a="1"/>
  <c r="AI12" i="49" s="1"/>
  <c r="AJ12" i="49" s="1"/>
  <c r="AK12" i="49" s="1"/>
  <c r="AI9" i="49" a="1"/>
  <c r="AI9" i="49" s="1"/>
  <c r="AJ9" i="49" s="1"/>
  <c r="AL9" i="49" s="1"/>
  <c r="AI4" i="49" a="1"/>
  <c r="AI4" i="49" s="1"/>
  <c r="AJ4" i="49" s="1"/>
  <c r="AL4" i="49" s="1"/>
  <c r="AI27" i="49" a="1"/>
  <c r="AI27" i="49" s="1"/>
  <c r="AJ27" i="49" s="1"/>
  <c r="AK27" i="49" s="1"/>
  <c r="AI30" i="49" a="1"/>
  <c r="AI30" i="49" s="1"/>
  <c r="AJ30" i="49" s="1"/>
  <c r="AK30" i="49" s="1"/>
  <c r="AI2" i="49" a="1"/>
  <c r="AI2" i="49" s="1"/>
  <c r="AJ2" i="49" s="1"/>
  <c r="AL2" i="49" s="1"/>
  <c r="AI25" i="49" a="1"/>
  <c r="AI25" i="49" s="1"/>
  <c r="AJ25" i="49" s="1"/>
  <c r="AL25" i="49" s="1"/>
  <c r="AI10" i="49" a="1"/>
  <c r="AI10" i="49" s="1"/>
  <c r="AJ10" i="49" s="1"/>
  <c r="AK10" i="49" s="1"/>
  <c r="AI6" i="49" a="1"/>
  <c r="AI6" i="49" s="1"/>
  <c r="AJ6" i="49" s="1"/>
  <c r="AL6" i="49" s="1"/>
  <c r="AI32" i="49" a="1"/>
  <c r="AI32" i="49" s="1"/>
  <c r="AJ32" i="49" s="1"/>
  <c r="AK32" i="49" s="1"/>
  <c r="AI24" i="49" a="1"/>
  <c r="AI24" i="49" s="1"/>
  <c r="AJ24" i="49" s="1"/>
  <c r="AL24" i="49" s="1"/>
  <c r="Y31" i="56"/>
  <c r="R31" i="56"/>
  <c r="AA31" i="56"/>
  <c r="Q31" i="56"/>
  <c r="BA31" i="56" s="1"/>
  <c r="Z31" i="56"/>
  <c r="AZ31" i="56" s="1"/>
  <c r="AU31" i="56"/>
  <c r="W31" i="56"/>
  <c r="AB31" i="56"/>
  <c r="P31" i="56"/>
  <c r="V31" i="56"/>
  <c r="AY31" i="56" s="1"/>
  <c r="U31" i="56"/>
  <c r="S31" i="56"/>
  <c r="R16" i="53"/>
  <c r="AB16" i="53"/>
  <c r="Q16" i="53"/>
  <c r="BA16" i="53" s="1"/>
  <c r="BB16" i="53" s="1"/>
  <c r="AE16" i="53" a="1"/>
  <c r="AE16" i="53" s="1"/>
  <c r="AA16" i="53"/>
  <c r="V16" i="53"/>
  <c r="AY16" i="53" s="1"/>
  <c r="Z16" i="53"/>
  <c r="AZ16" i="53" s="1"/>
  <c r="U16" i="53"/>
  <c r="AU16" i="53"/>
  <c r="S16" i="53"/>
  <c r="P16" i="53"/>
  <c r="W16" i="53"/>
  <c r="Y16" i="53"/>
  <c r="Q126" i="57"/>
  <c r="BA126" i="57" s="1"/>
  <c r="BB126" i="57" s="1"/>
  <c r="AA126" i="57"/>
  <c r="Z126" i="57"/>
  <c r="AZ126" i="57" s="1"/>
  <c r="S126" i="57"/>
  <c r="P126" i="57"/>
  <c r="AB126" i="57"/>
  <c r="Y126" i="57"/>
  <c r="R126" i="57"/>
  <c r="W126" i="57"/>
  <c r="AE126" i="57" a="1"/>
  <c r="AE126" i="57" s="1"/>
  <c r="AD126" i="57" s="1"/>
  <c r="AC126" i="57" s="1"/>
  <c r="V126" i="57"/>
  <c r="AY126" i="57" s="1"/>
  <c r="U126" i="57"/>
  <c r="Y48" i="54"/>
  <c r="W48" i="54"/>
  <c r="S48" i="54"/>
  <c r="AB48" i="54"/>
  <c r="Z48" i="54"/>
  <c r="AZ48" i="54" s="1"/>
  <c r="R48" i="54"/>
  <c r="Q48" i="54"/>
  <c r="BA48" i="54" s="1"/>
  <c r="P48" i="54"/>
  <c r="AA48" i="54"/>
  <c r="AU48" i="54"/>
  <c r="V48" i="54"/>
  <c r="AY48" i="54" s="1"/>
  <c r="U48" i="54"/>
  <c r="Y21" i="49"/>
  <c r="U21" i="49"/>
  <c r="AB21" i="49"/>
  <c r="W21" i="49"/>
  <c r="AU21" i="49"/>
  <c r="S21" i="49"/>
  <c r="Z21" i="49"/>
  <c r="AZ21" i="49" s="1"/>
  <c r="P21" i="49"/>
  <c r="AA21" i="49"/>
  <c r="V21" i="49"/>
  <c r="AY21" i="49" s="1"/>
  <c r="R21" i="49"/>
  <c r="Q21" i="49"/>
  <c r="BA21" i="49" s="1"/>
  <c r="Q118" i="48"/>
  <c r="BA118" i="48" s="1"/>
  <c r="BB118" i="48" s="1"/>
  <c r="S118" i="48"/>
  <c r="AA118" i="48"/>
  <c r="V118" i="48"/>
  <c r="AY118" i="48" s="1"/>
  <c r="R118" i="48"/>
  <c r="W118" i="48"/>
  <c r="U118" i="48"/>
  <c r="AB118" i="48"/>
  <c r="Z118" i="48"/>
  <c r="AZ118" i="48" s="1"/>
  <c r="P118" i="48"/>
  <c r="Y118" i="48"/>
  <c r="AE118" i="48" a="1"/>
  <c r="AE118" i="48" s="1"/>
  <c r="AD118" i="48" s="1"/>
  <c r="AC118" i="48" s="1"/>
  <c r="AB63" i="50"/>
  <c r="AA63" i="50"/>
  <c r="Z63" i="50"/>
  <c r="AZ63" i="50" s="1"/>
  <c r="W63" i="50"/>
  <c r="P63" i="50"/>
  <c r="V63" i="50"/>
  <c r="AY63" i="50" s="1"/>
  <c r="U63" i="50"/>
  <c r="S63" i="50"/>
  <c r="Q63" i="50"/>
  <c r="BA63" i="50" s="1"/>
  <c r="Y63" i="50"/>
  <c r="AU63" i="50"/>
  <c r="AV119" i="50" s="1"/>
  <c r="R63" i="50"/>
  <c r="W74" i="48"/>
  <c r="Q74" i="48"/>
  <c r="BA74" i="48" s="1"/>
  <c r="Z74" i="48"/>
  <c r="AZ74" i="48" s="1"/>
  <c r="P74" i="48"/>
  <c r="Y74" i="48"/>
  <c r="AB74" i="48"/>
  <c r="AA74" i="48"/>
  <c r="V74" i="48"/>
  <c r="AY74" i="48" s="1"/>
  <c r="U74" i="48"/>
  <c r="R74" i="48"/>
  <c r="S74" i="48"/>
  <c r="AS74" i="48"/>
  <c r="AF74" i="48" s="1"/>
  <c r="R97" i="46"/>
  <c r="W97" i="46"/>
  <c r="Q97" i="46"/>
  <c r="BA97" i="46" s="1"/>
  <c r="P97" i="46"/>
  <c r="V97" i="46"/>
  <c r="AY97" i="46" s="1"/>
  <c r="S97" i="46"/>
  <c r="AA97" i="46"/>
  <c r="U97" i="46"/>
  <c r="Y97" i="46"/>
  <c r="AB97" i="46"/>
  <c r="Z97" i="46"/>
  <c r="AZ97" i="46" s="1"/>
  <c r="R32" i="49"/>
  <c r="Z32" i="49"/>
  <c r="AZ32" i="49" s="1"/>
  <c r="AB32" i="49"/>
  <c r="Q32" i="49"/>
  <c r="BA32" i="49" s="1"/>
  <c r="BB32" i="49" s="1"/>
  <c r="AU32" i="49"/>
  <c r="V32" i="49"/>
  <c r="AY32" i="49" s="1"/>
  <c r="P32" i="49"/>
  <c r="W32" i="49"/>
  <c r="Y32" i="49"/>
  <c r="U32" i="49"/>
  <c r="AE32" i="49" a="1"/>
  <c r="AE32" i="49" s="1"/>
  <c r="S32" i="49"/>
  <c r="AA32" i="49"/>
  <c r="S98" i="48"/>
  <c r="AE98" i="48" a="1"/>
  <c r="AE98" i="48" s="1"/>
  <c r="W98" i="48"/>
  <c r="AB98" i="48"/>
  <c r="U98" i="48"/>
  <c r="R98" i="48"/>
  <c r="AA98" i="48"/>
  <c r="Q98" i="48"/>
  <c r="BA98" i="48" s="1"/>
  <c r="BB98" i="48" s="1"/>
  <c r="Z98" i="48"/>
  <c r="AZ98" i="48" s="1"/>
  <c r="P98" i="48"/>
  <c r="Y98" i="48"/>
  <c r="V98" i="48"/>
  <c r="AY98" i="48" s="1"/>
  <c r="AA117" i="50"/>
  <c r="S117" i="50"/>
  <c r="Q117" i="50"/>
  <c r="BA117" i="50" s="1"/>
  <c r="BB117" i="50" s="1"/>
  <c r="R117" i="50"/>
  <c r="W117" i="50"/>
  <c r="Z117" i="50"/>
  <c r="AZ117" i="50" s="1"/>
  <c r="Y117" i="50"/>
  <c r="U117" i="50"/>
  <c r="AB117" i="50"/>
  <c r="V117" i="50"/>
  <c r="AY117" i="50" s="1"/>
  <c r="AE117" i="50" a="1"/>
  <c r="AE117" i="50" s="1"/>
  <c r="P117" i="50"/>
  <c r="Y50" i="49"/>
  <c r="AA50" i="49"/>
  <c r="U50" i="49"/>
  <c r="V50" i="49"/>
  <c r="AY50" i="49" s="1"/>
  <c r="S50" i="49"/>
  <c r="AB50" i="49"/>
  <c r="Z50" i="49"/>
  <c r="AZ50" i="49" s="1"/>
  <c r="R50" i="49"/>
  <c r="P50" i="49"/>
  <c r="Q50" i="49"/>
  <c r="BA50" i="49" s="1"/>
  <c r="W50" i="49"/>
  <c r="AU50" i="49"/>
  <c r="A23" i="47"/>
  <c r="D23" i="47"/>
  <c r="AB73" i="49"/>
  <c r="V73" i="49"/>
  <c r="AY73" i="49" s="1"/>
  <c r="Y73" i="49"/>
  <c r="S73" i="49"/>
  <c r="Q73" i="49"/>
  <c r="BA73" i="49" s="1"/>
  <c r="AS73" i="49"/>
  <c r="AF73" i="49" s="1"/>
  <c r="W73" i="49"/>
  <c r="AA73" i="49"/>
  <c r="Z73" i="49"/>
  <c r="AZ73" i="49" s="1"/>
  <c r="U73" i="49"/>
  <c r="R73" i="49"/>
  <c r="P73" i="49"/>
  <c r="W127" i="49"/>
  <c r="AA127" i="49"/>
  <c r="AE127" i="49" a="1"/>
  <c r="AE127" i="49" s="1"/>
  <c r="Q127" i="49"/>
  <c r="BA127" i="49" s="1"/>
  <c r="BB127" i="49" s="1"/>
  <c r="U127" i="49"/>
  <c r="AB127" i="49"/>
  <c r="R127" i="49"/>
  <c r="Z127" i="49"/>
  <c r="AZ127" i="49" s="1"/>
  <c r="P127" i="49"/>
  <c r="Y127" i="49"/>
  <c r="V127" i="49"/>
  <c r="AY127" i="49" s="1"/>
  <c r="S127" i="49"/>
  <c r="AI23" i="48" a="1"/>
  <c r="AI23" i="48" s="1"/>
  <c r="AJ23" i="48" s="1"/>
  <c r="AK23" i="48" s="1"/>
  <c r="AI22" i="48" a="1"/>
  <c r="AI22" i="48" s="1"/>
  <c r="AJ22" i="48" s="1"/>
  <c r="AK22" i="48" s="1"/>
  <c r="AI26" i="48" a="1"/>
  <c r="AI26" i="48" s="1"/>
  <c r="AJ26" i="48" s="1"/>
  <c r="AL26" i="48" s="1"/>
  <c r="AI18" i="48" a="1"/>
  <c r="AI18" i="48" s="1"/>
  <c r="AJ18" i="48" s="1"/>
  <c r="AK18" i="48" s="1"/>
  <c r="AI32" i="48" a="1"/>
  <c r="AI32" i="48" s="1"/>
  <c r="AJ32" i="48" s="1"/>
  <c r="AL32" i="48" s="1"/>
  <c r="AI30" i="48" a="1"/>
  <c r="AI30" i="48" s="1"/>
  <c r="AJ30" i="48" s="1"/>
  <c r="AL30" i="48" s="1"/>
  <c r="AI16" i="48" a="1"/>
  <c r="AI16" i="48" s="1"/>
  <c r="AJ16" i="48" s="1"/>
  <c r="AL16" i="48" s="1"/>
  <c r="AI21" i="48" a="1"/>
  <c r="AI21" i="48" s="1"/>
  <c r="AJ21" i="48" s="1"/>
  <c r="AK21" i="48" s="1"/>
  <c r="AI7" i="48" a="1"/>
  <c r="AI7" i="48" s="1"/>
  <c r="AJ7" i="48" s="1"/>
  <c r="AK7" i="48" s="1"/>
  <c r="AI9" i="48" a="1"/>
  <c r="AI9" i="48" s="1"/>
  <c r="AJ9" i="48" s="1"/>
  <c r="AK9" i="48" s="1"/>
  <c r="AI6" i="48" a="1"/>
  <c r="AI6" i="48" s="1"/>
  <c r="AJ6" i="48" s="1"/>
  <c r="AK6" i="48" s="1"/>
  <c r="AI28" i="48" a="1"/>
  <c r="AI28" i="48" s="1"/>
  <c r="AJ28" i="48" s="1"/>
  <c r="AL28" i="48" s="1"/>
  <c r="AI14" i="48" a="1"/>
  <c r="AI14" i="48" s="1"/>
  <c r="AJ14" i="48" s="1"/>
  <c r="AL14" i="48" s="1"/>
  <c r="AI13" i="48" a="1"/>
  <c r="AI13" i="48" s="1"/>
  <c r="AJ13" i="48" s="1"/>
  <c r="AL13" i="48" s="1"/>
  <c r="AI25" i="48" a="1"/>
  <c r="AI25" i="48" s="1"/>
  <c r="AJ25" i="48" s="1"/>
  <c r="AK25" i="48" s="1"/>
  <c r="AI19" i="48" a="1"/>
  <c r="AI19" i="48" s="1"/>
  <c r="AJ19" i="48" s="1"/>
  <c r="AK19" i="48" s="1"/>
  <c r="AI27" i="48" a="1"/>
  <c r="AI27" i="48" s="1"/>
  <c r="AJ27" i="48" s="1"/>
  <c r="AL27" i="48" s="1"/>
  <c r="AI15" i="48" a="1"/>
  <c r="AI15" i="48" s="1"/>
  <c r="AJ15" i="48" s="1"/>
  <c r="AL15" i="48" s="1"/>
  <c r="AI12" i="48" a="1"/>
  <c r="AI12" i="48" s="1"/>
  <c r="AJ12" i="48" s="1"/>
  <c r="AL12" i="48" s="1"/>
  <c r="AI20" i="48" a="1"/>
  <c r="AI20" i="48" s="1"/>
  <c r="AJ20" i="48" s="1"/>
  <c r="AK20" i="48" s="1"/>
  <c r="AI31" i="48" a="1"/>
  <c r="AI31" i="48" s="1"/>
  <c r="AJ31" i="48" s="1"/>
  <c r="AL31" i="48" s="1"/>
  <c r="AI29" i="48" a="1"/>
  <c r="AI29" i="48" s="1"/>
  <c r="AJ29" i="48" s="1"/>
  <c r="AL29" i="48" s="1"/>
  <c r="AI24" i="48" a="1"/>
  <c r="AI24" i="48" s="1"/>
  <c r="AJ24" i="48" s="1"/>
  <c r="AK24" i="48" s="1"/>
  <c r="AI33" i="48" a="1"/>
  <c r="AI33" i="48" s="1"/>
  <c r="AJ33" i="48" s="1"/>
  <c r="AL33" i="48" s="1"/>
  <c r="AI4" i="48" a="1"/>
  <c r="AI4" i="48" s="1"/>
  <c r="AJ4" i="48" s="1"/>
  <c r="AK4" i="48" s="1"/>
  <c r="AI10" i="48" a="1"/>
  <c r="AI10" i="48" s="1"/>
  <c r="AJ10" i="48" s="1"/>
  <c r="AL10" i="48" s="1"/>
  <c r="AI5" i="48" a="1"/>
  <c r="AI5" i="48" s="1"/>
  <c r="AJ5" i="48" s="1"/>
  <c r="AK5" i="48" s="1"/>
  <c r="AI2" i="48" a="1"/>
  <c r="AI2" i="48" s="1"/>
  <c r="AJ2" i="48" s="1"/>
  <c r="AK2" i="48" s="1"/>
  <c r="AI11" i="48" a="1"/>
  <c r="AI11" i="48" s="1"/>
  <c r="AJ11" i="48" s="1"/>
  <c r="AL11" i="48" s="1"/>
  <c r="AI17" i="48" a="1"/>
  <c r="AI17" i="48" s="1"/>
  <c r="AJ17" i="48" s="1"/>
  <c r="AL17" i="48" s="1"/>
  <c r="AI3" i="48" a="1"/>
  <c r="AI3" i="48" s="1"/>
  <c r="AJ3" i="48" s="1"/>
  <c r="AK3" i="48" s="1"/>
  <c r="AI8" i="48" a="1"/>
  <c r="AI8" i="48" s="1"/>
  <c r="AJ8" i="48" s="1"/>
  <c r="AK8" i="48" s="1"/>
  <c r="V68" i="50"/>
  <c r="AY68" i="50" s="1"/>
  <c r="S68" i="50"/>
  <c r="AE68" i="50" a="1"/>
  <c r="AE68" i="50" s="1"/>
  <c r="AD68" i="50" s="1"/>
  <c r="AC68" i="50" s="1"/>
  <c r="AA68" i="50"/>
  <c r="R68" i="50"/>
  <c r="U68" i="50"/>
  <c r="AB68" i="50"/>
  <c r="Y68" i="50"/>
  <c r="W68" i="50"/>
  <c r="Z68" i="50"/>
  <c r="AZ68" i="50" s="1"/>
  <c r="P68" i="50"/>
  <c r="Q68" i="50"/>
  <c r="BA68" i="50" s="1"/>
  <c r="BB68" i="50" s="1"/>
  <c r="S114" i="47"/>
  <c r="AB114" i="47"/>
  <c r="R114" i="47"/>
  <c r="Z114" i="47"/>
  <c r="AZ114" i="47" s="1"/>
  <c r="P114" i="47"/>
  <c r="Y114" i="47"/>
  <c r="U114" i="47"/>
  <c r="W114" i="47"/>
  <c r="AS114" i="47"/>
  <c r="AF114" i="47" s="1"/>
  <c r="AA114" i="47"/>
  <c r="Q114" i="47"/>
  <c r="BA114" i="47" s="1"/>
  <c r="V114" i="47"/>
  <c r="AY114" i="47" s="1"/>
  <c r="AB36" i="49"/>
  <c r="Z36" i="49"/>
  <c r="AZ36" i="49" s="1"/>
  <c r="W36" i="49"/>
  <c r="P36" i="49"/>
  <c r="V36" i="49"/>
  <c r="AY36" i="49" s="1"/>
  <c r="S36" i="49"/>
  <c r="Q36" i="49"/>
  <c r="BA36" i="49" s="1"/>
  <c r="AA36" i="49"/>
  <c r="AU36" i="49"/>
  <c r="Y36" i="49"/>
  <c r="U36" i="49"/>
  <c r="R36" i="49"/>
  <c r="AU24" i="46"/>
  <c r="U24" i="46"/>
  <c r="V24" i="46"/>
  <c r="AY24" i="46" s="1"/>
  <c r="R24" i="46"/>
  <c r="Y24" i="46"/>
  <c r="AB24" i="46"/>
  <c r="W24" i="46"/>
  <c r="P24" i="46"/>
  <c r="AA24" i="46"/>
  <c r="Z24" i="46"/>
  <c r="AZ24" i="46" s="1"/>
  <c r="Q24" i="46"/>
  <c r="BA24" i="46" s="1"/>
  <c r="BB24" i="46" s="1"/>
  <c r="S24" i="46"/>
  <c r="AE24" i="46" a="1"/>
  <c r="AE24" i="46" s="1"/>
  <c r="Y16" i="46"/>
  <c r="Q16" i="46"/>
  <c r="BA16" i="46" s="1"/>
  <c r="V16" i="46"/>
  <c r="AY16" i="46" s="1"/>
  <c r="P16" i="46"/>
  <c r="U16" i="46"/>
  <c r="AU16" i="46"/>
  <c r="S16" i="46"/>
  <c r="W16" i="46"/>
  <c r="AB16" i="46"/>
  <c r="AA16" i="46"/>
  <c r="Z16" i="46"/>
  <c r="AZ16" i="46" s="1"/>
  <c r="R16" i="46"/>
  <c r="R27" i="36"/>
  <c r="W27" i="36"/>
  <c r="Z27" i="36"/>
  <c r="AZ27" i="36" s="1"/>
  <c r="V27" i="36"/>
  <c r="AY27" i="36" s="1"/>
  <c r="P27" i="36"/>
  <c r="S27" i="36"/>
  <c r="AA27" i="36"/>
  <c r="AU27" i="36"/>
  <c r="AV34" i="36" s="1"/>
  <c r="U27" i="36"/>
  <c r="AB27" i="36"/>
  <c r="Q27" i="36"/>
  <c r="BA27" i="36" s="1"/>
  <c r="Y27" i="36"/>
  <c r="AB17" i="28"/>
  <c r="Z17" i="28"/>
  <c r="AZ17" i="28" s="1"/>
  <c r="P17" i="28"/>
  <c r="V17" i="28"/>
  <c r="AY17" i="28" s="1"/>
  <c r="Y17" i="28"/>
  <c r="AE17" i="28" a="1"/>
  <c r="AE17" i="28" s="1"/>
  <c r="AA17" i="28"/>
  <c r="U17" i="28"/>
  <c r="AU17" i="28"/>
  <c r="Q17" i="28"/>
  <c r="BA17" i="28" s="1"/>
  <c r="BB17" i="28" s="1"/>
  <c r="W17" i="28"/>
  <c r="S17" i="28"/>
  <c r="R17" i="28"/>
  <c r="S3" i="39"/>
  <c r="AA3" i="39"/>
  <c r="AU3" i="39"/>
  <c r="W3" i="39"/>
  <c r="R3" i="39"/>
  <c r="Y3" i="39"/>
  <c r="U3" i="39"/>
  <c r="Q3" i="39"/>
  <c r="BA3" i="39" s="1"/>
  <c r="V3" i="39"/>
  <c r="AY3" i="39" s="1"/>
  <c r="AB3" i="39"/>
  <c r="Z3" i="39"/>
  <c r="AZ3" i="39" s="1"/>
  <c r="P3" i="39"/>
  <c r="AI14" i="43" a="1"/>
  <c r="AI14" i="43" s="1"/>
  <c r="AJ14" i="43" s="1"/>
  <c r="AK14" i="43" s="1"/>
  <c r="AI27" i="43" a="1"/>
  <c r="AI27" i="43" s="1"/>
  <c r="AJ27" i="43" s="1"/>
  <c r="AK27" i="43" s="1"/>
  <c r="AI24" i="43" a="1"/>
  <c r="AI24" i="43" s="1"/>
  <c r="AJ24" i="43" s="1"/>
  <c r="AL24" i="43" s="1"/>
  <c r="AI30" i="43" a="1"/>
  <c r="AI30" i="43" s="1"/>
  <c r="AJ30" i="43" s="1"/>
  <c r="AK30" i="43" s="1"/>
  <c r="AI20" i="43" a="1"/>
  <c r="AI20" i="43" s="1"/>
  <c r="AJ20" i="43" s="1"/>
  <c r="AL20" i="43" s="1"/>
  <c r="AI15" i="43" a="1"/>
  <c r="AI15" i="43" s="1"/>
  <c r="AJ15" i="43" s="1"/>
  <c r="AK15" i="43" s="1"/>
  <c r="AI12" i="43" a="1"/>
  <c r="AI12" i="43" s="1"/>
  <c r="AJ12" i="43" s="1"/>
  <c r="AK12" i="43" s="1"/>
  <c r="AI31" i="43" a="1"/>
  <c r="AI31" i="43" s="1"/>
  <c r="AJ31" i="43" s="1"/>
  <c r="AK31" i="43" s="1"/>
  <c r="AI28" i="43" a="1"/>
  <c r="AI28" i="43" s="1"/>
  <c r="AJ28" i="43" s="1"/>
  <c r="AK28" i="43" s="1"/>
  <c r="AI4" i="43" a="1"/>
  <c r="AI4" i="43" s="1"/>
  <c r="AJ4" i="43" s="1"/>
  <c r="AL4" i="43" s="1"/>
  <c r="AI21" i="43" a="1"/>
  <c r="AI21" i="43" s="1"/>
  <c r="AJ21" i="43" s="1"/>
  <c r="AL21" i="43" s="1"/>
  <c r="AI33" i="43" a="1"/>
  <c r="AI33" i="43" s="1"/>
  <c r="AJ33" i="43" s="1"/>
  <c r="AK33" i="43" s="1"/>
  <c r="AI18" i="43" a="1"/>
  <c r="AI18" i="43" s="1"/>
  <c r="AJ18" i="43" s="1"/>
  <c r="AL18" i="43" s="1"/>
  <c r="AI2" i="43" a="1"/>
  <c r="AI2" i="43" s="1"/>
  <c r="AJ2" i="43" s="1"/>
  <c r="AL2" i="43" s="1"/>
  <c r="AI23" i="43" a="1"/>
  <c r="AI23" i="43" s="1"/>
  <c r="AJ23" i="43" s="1"/>
  <c r="AL23" i="43" s="1"/>
  <c r="AI17" i="43" a="1"/>
  <c r="AI17" i="43" s="1"/>
  <c r="AJ17" i="43" s="1"/>
  <c r="AK17" i="43" s="1"/>
  <c r="A85" i="35"/>
  <c r="D85" i="35"/>
  <c r="AA106" i="46"/>
  <c r="AB106" i="46"/>
  <c r="V106" i="46"/>
  <c r="AY106" i="46" s="1"/>
  <c r="R106" i="46"/>
  <c r="U106" i="46"/>
  <c r="Z106" i="46"/>
  <c r="AZ106" i="46" s="1"/>
  <c r="Y106" i="46"/>
  <c r="S106" i="46"/>
  <c r="Q106" i="46"/>
  <c r="BA106" i="46" s="1"/>
  <c r="W106" i="46"/>
  <c r="P106" i="46"/>
  <c r="A45" i="35"/>
  <c r="D45" i="35"/>
  <c r="W18" i="28"/>
  <c r="Z18" i="28"/>
  <c r="AZ18" i="28" s="1"/>
  <c r="Y18" i="28"/>
  <c r="P18" i="28"/>
  <c r="Q18" i="28"/>
  <c r="BA18" i="28" s="1"/>
  <c r="AB18" i="28"/>
  <c r="AU18" i="28"/>
  <c r="AV25" i="28" s="1"/>
  <c r="U18" i="28"/>
  <c r="AA18" i="28"/>
  <c r="S18" i="28"/>
  <c r="V18" i="28"/>
  <c r="AY18" i="28" s="1"/>
  <c r="R18" i="28"/>
  <c r="D46" i="36"/>
  <c r="A46" i="36"/>
  <c r="S17" i="33"/>
  <c r="AA17" i="33"/>
  <c r="R17" i="33"/>
  <c r="V17" i="33"/>
  <c r="AY17" i="33" s="1"/>
  <c r="Z17" i="33"/>
  <c r="AZ17" i="33" s="1"/>
  <c r="Y17" i="33"/>
  <c r="AU17" i="33"/>
  <c r="W17" i="33"/>
  <c r="AE17" i="33" a="1"/>
  <c r="AE17" i="33" s="1"/>
  <c r="P17" i="33"/>
  <c r="AB17" i="33"/>
  <c r="U17" i="33"/>
  <c r="Q17" i="33"/>
  <c r="BA17" i="33" s="1"/>
  <c r="BB17" i="33" s="1"/>
  <c r="R100" i="28"/>
  <c r="U100" i="28"/>
  <c r="AB100" i="28"/>
  <c r="V100" i="28"/>
  <c r="AY100" i="28" s="1"/>
  <c r="AA100" i="28"/>
  <c r="W100" i="28"/>
  <c r="P100" i="28"/>
  <c r="S100" i="28"/>
  <c r="Y100" i="28"/>
  <c r="Z100" i="28"/>
  <c r="AZ100" i="28" s="1"/>
  <c r="Q100" i="28"/>
  <c r="BA100" i="28" s="1"/>
  <c r="A100" i="37"/>
  <c r="D100" i="37"/>
  <c r="D5" i="31"/>
  <c r="A5" i="31"/>
  <c r="AA92" i="34"/>
  <c r="U92" i="34"/>
  <c r="W92" i="34"/>
  <c r="R92" i="34"/>
  <c r="Q92" i="34"/>
  <c r="BA92" i="34" s="1"/>
  <c r="AB92" i="34"/>
  <c r="V92" i="34"/>
  <c r="AY92" i="34" s="1"/>
  <c r="P92" i="34"/>
  <c r="AS92" i="34"/>
  <c r="AF92" i="34" s="1"/>
  <c r="Z92" i="34"/>
  <c r="AZ92" i="34" s="1"/>
  <c r="S92" i="34"/>
  <c r="Y92" i="34"/>
  <c r="AB41" i="36"/>
  <c r="AU41" i="36"/>
  <c r="AV99" i="36" s="1"/>
  <c r="V41" i="36"/>
  <c r="AY41" i="36" s="1"/>
  <c r="W41" i="36"/>
  <c r="Y41" i="36"/>
  <c r="AA41" i="36"/>
  <c r="U41" i="36"/>
  <c r="Z41" i="36"/>
  <c r="AZ41" i="36" s="1"/>
  <c r="P41" i="36"/>
  <c r="AE41" i="36" a="1"/>
  <c r="AE41" i="36" s="1"/>
  <c r="R41" i="36"/>
  <c r="S41" i="36"/>
  <c r="Q41" i="36"/>
  <c r="BA41" i="36" s="1"/>
  <c r="BB41" i="36" s="1"/>
  <c r="D112" i="32"/>
  <c r="A112" i="32"/>
  <c r="D22" i="30"/>
  <c r="A22" i="30"/>
  <c r="D96" i="28"/>
  <c r="A96" i="28"/>
  <c r="R23" i="34"/>
  <c r="AU23" i="34"/>
  <c r="AV26" i="34" s="1"/>
  <c r="W23" i="34"/>
  <c r="Q23" i="34"/>
  <c r="BA23" i="34" s="1"/>
  <c r="BB23" i="34" s="1"/>
  <c r="AB23" i="34"/>
  <c r="P23" i="34"/>
  <c r="AA23" i="34"/>
  <c r="U23" i="34"/>
  <c r="V23" i="34"/>
  <c r="AY23" i="34" s="1"/>
  <c r="Z23" i="34"/>
  <c r="AZ23" i="34" s="1"/>
  <c r="Y23" i="34"/>
  <c r="AE23" i="34" a="1"/>
  <c r="AE23" i="34" s="1"/>
  <c r="S23" i="34"/>
  <c r="AI30" i="28" a="1"/>
  <c r="AI30" i="28" s="1"/>
  <c r="AJ30" i="28" s="1"/>
  <c r="AK30" i="28" s="1"/>
  <c r="AI9" i="28" a="1"/>
  <c r="AI9" i="28" s="1"/>
  <c r="AJ9" i="28" s="1"/>
  <c r="AL9" i="28" s="1"/>
  <c r="AI15" i="28" a="1"/>
  <c r="AI15" i="28" s="1"/>
  <c r="AJ15" i="28" s="1"/>
  <c r="AK15" i="28" s="1"/>
  <c r="AI32" i="28" a="1"/>
  <c r="AI32" i="28" s="1"/>
  <c r="AJ32" i="28" s="1"/>
  <c r="AK32" i="28" s="1"/>
  <c r="AI6" i="28" a="1"/>
  <c r="AI6" i="28" s="1"/>
  <c r="AJ6" i="28" s="1"/>
  <c r="AL6" i="28" s="1"/>
  <c r="AI20" i="28" a="1"/>
  <c r="AI20" i="28" s="1"/>
  <c r="AJ20" i="28" s="1"/>
  <c r="AL20" i="28" s="1"/>
  <c r="AI16" i="28" a="1"/>
  <c r="AI16" i="28" s="1"/>
  <c r="AJ16" i="28" s="1"/>
  <c r="AK16" i="28" s="1"/>
  <c r="AI21" i="28" a="1"/>
  <c r="AI21" i="28" s="1"/>
  <c r="AJ21" i="28" s="1"/>
  <c r="AL21" i="28" s="1"/>
  <c r="AI17" i="28" a="1"/>
  <c r="AI17" i="28" s="1"/>
  <c r="AJ17" i="28" s="1"/>
  <c r="AK17" i="28" s="1"/>
  <c r="AI28" i="28" a="1"/>
  <c r="AI28" i="28" s="1"/>
  <c r="AJ28" i="28" s="1"/>
  <c r="AK28" i="28" s="1"/>
  <c r="AI13" i="28" a="1"/>
  <c r="AI13" i="28" s="1"/>
  <c r="AJ13" i="28" s="1"/>
  <c r="AK13" i="28" s="1"/>
  <c r="AI27" i="28" a="1"/>
  <c r="AI27" i="28" s="1"/>
  <c r="AJ27" i="28" s="1"/>
  <c r="AK27" i="28" s="1"/>
  <c r="AI31" i="28" a="1"/>
  <c r="AI31" i="28" s="1"/>
  <c r="AJ31" i="28" s="1"/>
  <c r="AK31" i="28" s="1"/>
  <c r="AI19" i="28" a="1"/>
  <c r="AI19" i="28" s="1"/>
  <c r="AJ19" i="28" s="1"/>
  <c r="AL19" i="28" s="1"/>
  <c r="AI24" i="28" a="1"/>
  <c r="AI24" i="28" s="1"/>
  <c r="AJ24" i="28" s="1"/>
  <c r="AL24" i="28" s="1"/>
  <c r="AI23" i="28" a="1"/>
  <c r="AI23" i="28" s="1"/>
  <c r="AJ23" i="28" s="1"/>
  <c r="AL23" i="28" s="1"/>
  <c r="AI26" i="28" a="1"/>
  <c r="AI26" i="28" s="1"/>
  <c r="AJ26" i="28" s="1"/>
  <c r="AK26" i="28" s="1"/>
  <c r="AI11" i="28" a="1"/>
  <c r="AI11" i="28" s="1"/>
  <c r="AJ11" i="28" s="1"/>
  <c r="AK11" i="28" s="1"/>
  <c r="AI4" i="28" a="1"/>
  <c r="AI4" i="28" s="1"/>
  <c r="AJ4" i="28" s="1"/>
  <c r="AL4" i="28" s="1"/>
  <c r="AI14" i="28" a="1"/>
  <c r="AI14" i="28" s="1"/>
  <c r="AJ14" i="28" s="1"/>
  <c r="AK14" i="28" s="1"/>
  <c r="AI22" i="28" a="1"/>
  <c r="AI22" i="28" s="1"/>
  <c r="AJ22" i="28" s="1"/>
  <c r="AL22" i="28" s="1"/>
  <c r="AI3" i="28" a="1"/>
  <c r="AI3" i="28" s="1"/>
  <c r="AJ3" i="28" s="1"/>
  <c r="AL3" i="28" s="1"/>
  <c r="AI18" i="28" a="1"/>
  <c r="AI18" i="28" s="1"/>
  <c r="AJ18" i="28" s="1"/>
  <c r="AL18" i="28" s="1"/>
  <c r="AI10" i="28" a="1"/>
  <c r="AI10" i="28" s="1"/>
  <c r="AJ10" i="28" s="1"/>
  <c r="AK10" i="28" s="1"/>
  <c r="AI5" i="28" a="1"/>
  <c r="AI5" i="28" s="1"/>
  <c r="AJ5" i="28" s="1"/>
  <c r="AL5" i="28" s="1"/>
  <c r="AI2" i="28" a="1"/>
  <c r="AI2" i="28" s="1"/>
  <c r="AJ2" i="28" s="1"/>
  <c r="AL2" i="28" s="1"/>
  <c r="AI8" i="28" a="1"/>
  <c r="AI8" i="28" s="1"/>
  <c r="AJ8" i="28" s="1"/>
  <c r="AL8" i="28" s="1"/>
  <c r="AI12" i="28" a="1"/>
  <c r="AI12" i="28" s="1"/>
  <c r="AJ12" i="28" s="1"/>
  <c r="AK12" i="28" s="1"/>
  <c r="AI7" i="28" a="1"/>
  <c r="AI7" i="28" s="1"/>
  <c r="AJ7" i="28" s="1"/>
  <c r="AL7" i="28" s="1"/>
  <c r="AI29" i="28" a="1"/>
  <c r="AI29" i="28" s="1"/>
  <c r="AJ29" i="28" s="1"/>
  <c r="AK29" i="28" s="1"/>
  <c r="AI25" i="28" a="1"/>
  <c r="AI25" i="28" s="1"/>
  <c r="AJ25" i="28" s="1"/>
  <c r="AL25" i="28" s="1"/>
  <c r="AI33" i="28" a="1"/>
  <c r="AI33" i="28" s="1"/>
  <c r="AJ33" i="28" s="1"/>
  <c r="AK33" i="28" s="1"/>
  <c r="AU18" i="46"/>
  <c r="AV112" i="46" s="1"/>
  <c r="A112" i="46" s="1"/>
  <c r="Z18" i="46"/>
  <c r="AZ18" i="46" s="1"/>
  <c r="V18" i="46"/>
  <c r="AY18" i="46" s="1"/>
  <c r="AA18" i="46"/>
  <c r="S18" i="46"/>
  <c r="U18" i="46"/>
  <c r="Q18" i="46"/>
  <c r="BA18" i="46" s="1"/>
  <c r="BB18" i="46" s="1"/>
  <c r="Y18" i="46"/>
  <c r="AB18" i="46"/>
  <c r="W18" i="46"/>
  <c r="R18" i="46"/>
  <c r="P18" i="46"/>
  <c r="AE18" i="46" a="1"/>
  <c r="AE18" i="46" s="1"/>
  <c r="D30" i="34"/>
  <c r="A30" i="34"/>
  <c r="D23" i="31"/>
  <c r="A23" i="31"/>
  <c r="AU9" i="12"/>
  <c r="AV93" i="12" s="1"/>
  <c r="U9" i="12"/>
  <c r="S9" i="12"/>
  <c r="R9" i="12"/>
  <c r="AA9" i="12"/>
  <c r="W9" i="12"/>
  <c r="AE9" i="12" a="1"/>
  <c r="AE9" i="12" s="1"/>
  <c r="V9" i="12"/>
  <c r="AY9" i="12" s="1"/>
  <c r="P9" i="12"/>
  <c r="Z9" i="12"/>
  <c r="AZ9" i="12" s="1"/>
  <c r="Q9" i="12"/>
  <c r="BA9" i="12" s="1"/>
  <c r="BB9" i="12" s="1"/>
  <c r="AB9" i="12"/>
  <c r="Y9" i="12"/>
  <c r="S30" i="32"/>
  <c r="AB30" i="32"/>
  <c r="AA30" i="32"/>
  <c r="AU30" i="32"/>
  <c r="AV52" i="32" s="1"/>
  <c r="Y30" i="32"/>
  <c r="W30" i="32"/>
  <c r="U30" i="32"/>
  <c r="R30" i="32"/>
  <c r="P30" i="32"/>
  <c r="V30" i="32"/>
  <c r="AY30" i="32" s="1"/>
  <c r="Z30" i="32"/>
  <c r="AZ30" i="32" s="1"/>
  <c r="Q30" i="32"/>
  <c r="BA30" i="32" s="1"/>
  <c r="P5" i="28"/>
  <c r="AU5" i="28"/>
  <c r="AV21" i="28" s="1"/>
  <c r="S5" i="28"/>
  <c r="Q5" i="28"/>
  <c r="BA5" i="28" s="1"/>
  <c r="Z5" i="28"/>
  <c r="AZ5" i="28" s="1"/>
  <c r="AB5" i="28"/>
  <c r="R5" i="28"/>
  <c r="Y5" i="28"/>
  <c r="W5" i="28"/>
  <c r="AA5" i="28"/>
  <c r="V5" i="28"/>
  <c r="AY5" i="28" s="1"/>
  <c r="U5" i="28"/>
  <c r="S5" i="12"/>
  <c r="AE5" i="12" a="1"/>
  <c r="AE5" i="12" s="1"/>
  <c r="Q5" i="12"/>
  <c r="BA5" i="12" s="1"/>
  <c r="BB5" i="12" s="1"/>
  <c r="AB5" i="12"/>
  <c r="U5" i="12"/>
  <c r="Y5" i="12"/>
  <c r="Z5" i="12"/>
  <c r="AZ5" i="12" s="1"/>
  <c r="AA5" i="12"/>
  <c r="R5" i="12"/>
  <c r="V5" i="12"/>
  <c r="AY5" i="12" s="1"/>
  <c r="P5" i="12"/>
  <c r="AU5" i="12"/>
  <c r="AV113" i="12" s="1"/>
  <c r="W5" i="12"/>
  <c r="Z35" i="33"/>
  <c r="AZ35" i="33" s="1"/>
  <c r="U35" i="33"/>
  <c r="V35" i="33"/>
  <c r="AY35" i="33" s="1"/>
  <c r="W35" i="33"/>
  <c r="R35" i="33"/>
  <c r="S35" i="33"/>
  <c r="AU35" i="33"/>
  <c r="AV23" i="33" s="1"/>
  <c r="AA35" i="33"/>
  <c r="Q35" i="33"/>
  <c r="BA35" i="33" s="1"/>
  <c r="Y35" i="33"/>
  <c r="AB35" i="33"/>
  <c r="P35" i="33"/>
  <c r="A25" i="12"/>
  <c r="D25" i="12"/>
  <c r="A81" i="12"/>
  <c r="D81" i="12"/>
  <c r="S30" i="28"/>
  <c r="R30" i="28"/>
  <c r="AA30" i="28"/>
  <c r="W30" i="28"/>
  <c r="U30" i="28"/>
  <c r="AE30" i="28" a="1"/>
  <c r="AE30" i="28" s="1"/>
  <c r="Y30" i="28"/>
  <c r="Z30" i="28"/>
  <c r="AZ30" i="28" s="1"/>
  <c r="P30" i="28"/>
  <c r="AB30" i="28"/>
  <c r="AU30" i="28"/>
  <c r="V30" i="28"/>
  <c r="AY30" i="28" s="1"/>
  <c r="Q30" i="28"/>
  <c r="BA30" i="28" s="1"/>
  <c r="BB30" i="28" s="1"/>
  <c r="U5" i="46"/>
  <c r="P5" i="46"/>
  <c r="S5" i="46"/>
  <c r="AB5" i="46"/>
  <c r="AU5" i="46"/>
  <c r="AV36" i="46" s="1"/>
  <c r="R5" i="46"/>
  <c r="W5" i="46"/>
  <c r="AA5" i="46"/>
  <c r="AE5" i="46" a="1"/>
  <c r="AE5" i="46" s="1"/>
  <c r="Q5" i="46"/>
  <c r="BA5" i="46" s="1"/>
  <c r="BB5" i="46" s="1"/>
  <c r="Z5" i="46"/>
  <c r="AZ5" i="46" s="1"/>
  <c r="Y5" i="46"/>
  <c r="V5" i="46"/>
  <c r="AY5" i="46" s="1"/>
  <c r="AU46" i="46"/>
  <c r="Y46" i="46"/>
  <c r="P46" i="46"/>
  <c r="S46" i="46"/>
  <c r="Z46" i="46"/>
  <c r="AZ46" i="46" s="1"/>
  <c r="R46" i="46"/>
  <c r="Q46" i="46"/>
  <c r="BA46" i="46" s="1"/>
  <c r="AB46" i="46"/>
  <c r="U46" i="46"/>
  <c r="V46" i="46"/>
  <c r="AY46" i="46" s="1"/>
  <c r="AA46" i="46"/>
  <c r="W46" i="46"/>
  <c r="AI15" i="40" a="1"/>
  <c r="AI15" i="40" s="1"/>
  <c r="AJ15" i="40" s="1"/>
  <c r="AL15" i="40" s="1"/>
  <c r="AI21" i="40" a="1"/>
  <c r="AI21" i="40" s="1"/>
  <c r="AJ21" i="40" s="1"/>
  <c r="AK21" i="40" s="1"/>
  <c r="AI33" i="39" a="1"/>
  <c r="AI33" i="39" s="1"/>
  <c r="AJ33" i="39" s="1"/>
  <c r="AK33" i="39" s="1"/>
  <c r="AI5" i="39" a="1"/>
  <c r="AI5" i="39" s="1"/>
  <c r="AJ5" i="39" s="1"/>
  <c r="AL5" i="39" s="1"/>
  <c r="AI9" i="39" a="1"/>
  <c r="AI9" i="39" s="1"/>
  <c r="AJ9" i="39" s="1"/>
  <c r="AL9" i="39" s="1"/>
  <c r="AI20" i="44" a="1"/>
  <c r="AI20" i="44" s="1"/>
  <c r="AJ20" i="44" s="1"/>
  <c r="AK20" i="44" s="1"/>
  <c r="AI32" i="44" a="1"/>
  <c r="AI32" i="44" s="1"/>
  <c r="AJ32" i="44" s="1"/>
  <c r="AL32" i="44" s="1"/>
  <c r="AI4" i="44" a="1"/>
  <c r="AI4" i="44" s="1"/>
  <c r="AJ4" i="44" s="1"/>
  <c r="AK4" i="44" s="1"/>
  <c r="AI31" i="44" a="1"/>
  <c r="AI31" i="44" s="1"/>
  <c r="AJ31" i="44" s="1"/>
  <c r="AL31" i="44" s="1"/>
  <c r="AI16" i="43" a="1"/>
  <c r="AI16" i="43" s="1"/>
  <c r="AJ16" i="43" s="1"/>
  <c r="AK16" i="43" s="1"/>
  <c r="AI19" i="43" a="1"/>
  <c r="AI19" i="43" s="1"/>
  <c r="AJ19" i="43" s="1"/>
  <c r="AL19" i="43" s="1"/>
  <c r="AI10" i="41" a="1"/>
  <c r="AI10" i="41" s="1"/>
  <c r="AJ10" i="41" s="1"/>
  <c r="AK10" i="41" s="1"/>
  <c r="AI14" i="41" a="1"/>
  <c r="AI14" i="41" s="1"/>
  <c r="AJ14" i="41" s="1"/>
  <c r="AK14" i="41" s="1"/>
  <c r="AI14" i="31" a="1"/>
  <c r="AI14" i="31" s="1"/>
  <c r="AJ14" i="31" s="1"/>
  <c r="AK14" i="31" s="1"/>
  <c r="AI20" i="45" a="1"/>
  <c r="AI20" i="45" s="1"/>
  <c r="AJ20" i="45" s="1"/>
  <c r="AL20" i="45" s="1"/>
  <c r="AI26" i="45" a="1"/>
  <c r="AI26" i="45" s="1"/>
  <c r="AJ26" i="45" s="1"/>
  <c r="AK26" i="45" s="1"/>
  <c r="AI3" i="45" a="1"/>
  <c r="AI3" i="45" s="1"/>
  <c r="AJ3" i="45" s="1"/>
  <c r="AL3" i="45" s="1"/>
  <c r="AI17" i="45" a="1"/>
  <c r="AI17" i="45" s="1"/>
  <c r="AJ17" i="45" s="1"/>
  <c r="AK17" i="45" s="1"/>
  <c r="AI19" i="38" a="1"/>
  <c r="AI19" i="38" s="1"/>
  <c r="AJ19" i="38" s="1"/>
  <c r="AK19" i="38" s="1"/>
  <c r="AI11" i="38" a="1"/>
  <c r="AI11" i="38" s="1"/>
  <c r="AJ11" i="38" s="1"/>
  <c r="AL11" i="38" s="1"/>
  <c r="AI5" i="36" a="1"/>
  <c r="AI5" i="36" s="1"/>
  <c r="AJ5" i="36" s="1"/>
  <c r="AK5" i="36" s="1"/>
  <c r="AI23" i="35" a="1"/>
  <c r="AI23" i="35" s="1"/>
  <c r="AJ23" i="35" s="1"/>
  <c r="AL23" i="35" s="1"/>
  <c r="AI3" i="35" a="1"/>
  <c r="AI3" i="35" s="1"/>
  <c r="AJ3" i="35" s="1"/>
  <c r="AL3" i="35" s="1"/>
  <c r="R91" i="59"/>
  <c r="V91" i="59"/>
  <c r="AY91" i="59" s="1"/>
  <c r="Z91" i="59"/>
  <c r="AZ91" i="59" s="1"/>
  <c r="Y91" i="59"/>
  <c r="Q91" i="59"/>
  <c r="BA91" i="59" s="1"/>
  <c r="BB91" i="59" s="1"/>
  <c r="W91" i="59"/>
  <c r="U91" i="59"/>
  <c r="AA91" i="59"/>
  <c r="AB91" i="59"/>
  <c r="P91" i="59"/>
  <c r="S91" i="59"/>
  <c r="AE91" i="59" a="1"/>
  <c r="AE91" i="59" s="1"/>
  <c r="AD91" i="59" s="1"/>
  <c r="AC91" i="59" s="1"/>
  <c r="AI31" i="58" a="1"/>
  <c r="AI31" i="58" s="1"/>
  <c r="AJ31" i="58" s="1"/>
  <c r="AL31" i="58" s="1"/>
  <c r="AI18" i="58" a="1"/>
  <c r="AI18" i="58" s="1"/>
  <c r="AJ18" i="58" s="1"/>
  <c r="AK18" i="58" s="1"/>
  <c r="AI17" i="58" a="1"/>
  <c r="AI17" i="58" s="1"/>
  <c r="AJ17" i="58" s="1"/>
  <c r="AL17" i="58" s="1"/>
  <c r="AI16" i="58" a="1"/>
  <c r="AI16" i="58" s="1"/>
  <c r="AJ16" i="58" s="1"/>
  <c r="AL16" i="58" s="1"/>
  <c r="AI25" i="58" a="1"/>
  <c r="AI25" i="58" s="1"/>
  <c r="AJ25" i="58" s="1"/>
  <c r="AK25" i="58" s="1"/>
  <c r="AI23" i="58" a="1"/>
  <c r="AI23" i="58" s="1"/>
  <c r="AJ23" i="58" s="1"/>
  <c r="AK23" i="58" s="1"/>
  <c r="AI3" i="58" a="1"/>
  <c r="AI3" i="58" s="1"/>
  <c r="AJ3" i="58" s="1"/>
  <c r="AK3" i="58" s="1"/>
  <c r="AI10" i="58" a="1"/>
  <c r="AI10" i="58" s="1"/>
  <c r="AJ10" i="58" s="1"/>
  <c r="AL10" i="58" s="1"/>
  <c r="AI15" i="58" a="1"/>
  <c r="AI15" i="58" s="1"/>
  <c r="AJ15" i="58" s="1"/>
  <c r="AL15" i="58" s="1"/>
  <c r="AI14" i="58" a="1"/>
  <c r="AI14" i="58" s="1"/>
  <c r="AJ14" i="58" s="1"/>
  <c r="AL14" i="58" s="1"/>
  <c r="AI28" i="58" a="1"/>
  <c r="AI28" i="58" s="1"/>
  <c r="AJ28" i="58" s="1"/>
  <c r="AL28" i="58" s="1"/>
  <c r="AI12" i="58" a="1"/>
  <c r="AI12" i="58" s="1"/>
  <c r="AJ12" i="58" s="1"/>
  <c r="AL12" i="58" s="1"/>
  <c r="AI29" i="58" a="1"/>
  <c r="AI29" i="58" s="1"/>
  <c r="AJ29" i="58" s="1"/>
  <c r="AL29" i="58" s="1"/>
  <c r="AI33" i="58" a="1"/>
  <c r="AI33" i="58" s="1"/>
  <c r="AJ33" i="58" s="1"/>
  <c r="AL33" i="58" s="1"/>
  <c r="AI5" i="58" a="1"/>
  <c r="AI5" i="58" s="1"/>
  <c r="AJ5" i="58" s="1"/>
  <c r="AK5" i="58" s="1"/>
  <c r="AI6" i="58" a="1"/>
  <c r="AI6" i="58" s="1"/>
  <c r="AJ6" i="58" s="1"/>
  <c r="AK6" i="58" s="1"/>
  <c r="AI30" i="58" a="1"/>
  <c r="AI30" i="58" s="1"/>
  <c r="AJ30" i="58" s="1"/>
  <c r="AL30" i="58" s="1"/>
  <c r="AI22" i="58" a="1"/>
  <c r="AI22" i="58" s="1"/>
  <c r="AJ22" i="58" s="1"/>
  <c r="AK22" i="58" s="1"/>
  <c r="AI11" i="58" a="1"/>
  <c r="AI11" i="58" s="1"/>
  <c r="AJ11" i="58" s="1"/>
  <c r="AL11" i="58" s="1"/>
  <c r="AI7" i="58" a="1"/>
  <c r="AI7" i="58" s="1"/>
  <c r="AJ7" i="58" s="1"/>
  <c r="AK7" i="58" s="1"/>
  <c r="AI32" i="58" a="1"/>
  <c r="AI32" i="58" s="1"/>
  <c r="AJ32" i="58" s="1"/>
  <c r="AL32" i="58" s="1"/>
  <c r="AI21" i="58" a="1"/>
  <c r="AI21" i="58" s="1"/>
  <c r="AJ21" i="58" s="1"/>
  <c r="AK21" i="58" s="1"/>
  <c r="AI24" i="58" a="1"/>
  <c r="AI24" i="58" s="1"/>
  <c r="AJ24" i="58" s="1"/>
  <c r="AK24" i="58" s="1"/>
  <c r="AI9" i="58" a="1"/>
  <c r="AI9" i="58" s="1"/>
  <c r="AJ9" i="58" s="1"/>
  <c r="AK9" i="58" s="1"/>
  <c r="AI27" i="58" a="1"/>
  <c r="AI27" i="58" s="1"/>
  <c r="AJ27" i="58" s="1"/>
  <c r="AL27" i="58" s="1"/>
  <c r="AI26" i="58" a="1"/>
  <c r="AI26" i="58" s="1"/>
  <c r="AJ26" i="58" s="1"/>
  <c r="AL26" i="58" s="1"/>
  <c r="AI13" i="58" a="1"/>
  <c r="AI13" i="58" s="1"/>
  <c r="AJ13" i="58" s="1"/>
  <c r="AL13" i="58" s="1"/>
  <c r="AI2" i="58" a="1"/>
  <c r="AI2" i="58" s="1"/>
  <c r="AJ2" i="58" s="1"/>
  <c r="AK2" i="58" s="1"/>
  <c r="AI20" i="58" a="1"/>
  <c r="AI20" i="58" s="1"/>
  <c r="AJ20" i="58" s="1"/>
  <c r="AK20" i="58" s="1"/>
  <c r="AI4" i="58" a="1"/>
  <c r="AI4" i="58" s="1"/>
  <c r="AJ4" i="58" s="1"/>
  <c r="AK4" i="58" s="1"/>
  <c r="AI19" i="58" a="1"/>
  <c r="AI19" i="58" s="1"/>
  <c r="AJ19" i="58" s="1"/>
  <c r="AK19" i="58" s="1"/>
  <c r="AI8" i="58" a="1"/>
  <c r="AI8" i="58" s="1"/>
  <c r="AJ8" i="58" s="1"/>
  <c r="AK8" i="58" s="1"/>
  <c r="V118" i="55"/>
  <c r="AY118" i="55" s="1"/>
  <c r="S118" i="55"/>
  <c r="AB118" i="55"/>
  <c r="U118" i="55"/>
  <c r="Z118" i="55"/>
  <c r="AZ118" i="55" s="1"/>
  <c r="R118" i="55"/>
  <c r="P118" i="55"/>
  <c r="W118" i="55"/>
  <c r="Y118" i="55"/>
  <c r="Q118" i="55"/>
  <c r="BA118" i="55" s="1"/>
  <c r="AS118" i="55"/>
  <c r="AF118" i="55" s="1"/>
  <c r="AA118" i="55"/>
  <c r="AB111" i="57"/>
  <c r="R111" i="57"/>
  <c r="AA111" i="57"/>
  <c r="Q111" i="57"/>
  <c r="BA111" i="57" s="1"/>
  <c r="BB111" i="57" s="1"/>
  <c r="S111" i="57"/>
  <c r="U111" i="57"/>
  <c r="Y111" i="57"/>
  <c r="Z111" i="57"/>
  <c r="AZ111" i="57" s="1"/>
  <c r="AE111" i="57" a="1"/>
  <c r="AE111" i="57" s="1"/>
  <c r="W111" i="57"/>
  <c r="V111" i="57"/>
  <c r="AY111" i="57" s="1"/>
  <c r="P111" i="57"/>
  <c r="AA88" i="56"/>
  <c r="AB88" i="56"/>
  <c r="W88" i="56"/>
  <c r="V88" i="56"/>
  <c r="AY88" i="56" s="1"/>
  <c r="U88" i="56"/>
  <c r="Z88" i="56"/>
  <c r="AZ88" i="56" s="1"/>
  <c r="AE88" i="56" a="1"/>
  <c r="AE88" i="56" s="1"/>
  <c r="AD88" i="56" s="1"/>
  <c r="AC88" i="56" s="1"/>
  <c r="Q88" i="56"/>
  <c r="BA88" i="56" s="1"/>
  <c r="BB88" i="56" s="1"/>
  <c r="S88" i="56"/>
  <c r="P88" i="56"/>
  <c r="Y88" i="56"/>
  <c r="R88" i="56"/>
  <c r="U96" i="57"/>
  <c r="P96" i="57"/>
  <c r="Y96" i="57"/>
  <c r="V96" i="57"/>
  <c r="AY96" i="57" s="1"/>
  <c r="AE96" i="57" a="1"/>
  <c r="AE96" i="57" s="1"/>
  <c r="AD96" i="57" s="1"/>
  <c r="AC96" i="57" s="1"/>
  <c r="R96" i="57"/>
  <c r="S96" i="57"/>
  <c r="W96" i="57"/>
  <c r="AB96" i="57"/>
  <c r="AA96" i="57"/>
  <c r="Q96" i="57"/>
  <c r="BA96" i="57" s="1"/>
  <c r="BB96" i="57" s="1"/>
  <c r="Z96" i="57"/>
  <c r="AZ96" i="57" s="1"/>
  <c r="W122" i="56"/>
  <c r="V122" i="56"/>
  <c r="AY122" i="56" s="1"/>
  <c r="P122" i="56"/>
  <c r="S122" i="56"/>
  <c r="Z122" i="56"/>
  <c r="AZ122" i="56" s="1"/>
  <c r="AS122" i="56"/>
  <c r="AF122" i="56" s="1"/>
  <c r="Q122" i="56"/>
  <c r="BA122" i="56" s="1"/>
  <c r="R122" i="56"/>
  <c r="U122" i="56"/>
  <c r="Y122" i="56"/>
  <c r="AA122" i="56"/>
  <c r="AB122" i="56"/>
  <c r="AI30" i="55" a="1"/>
  <c r="AI30" i="55" s="1"/>
  <c r="AJ30" i="55" s="1"/>
  <c r="AK30" i="55" s="1"/>
  <c r="AI22" i="55" a="1"/>
  <c r="AI22" i="55" s="1"/>
  <c r="AJ22" i="55" s="1"/>
  <c r="AL22" i="55" s="1"/>
  <c r="AI18" i="55" a="1"/>
  <c r="AI18" i="55" s="1"/>
  <c r="AJ18" i="55" s="1"/>
  <c r="AL18" i="55" s="1"/>
  <c r="AI7" i="55" a="1"/>
  <c r="AI7" i="55" s="1"/>
  <c r="AJ7" i="55" s="1"/>
  <c r="AL7" i="55" s="1"/>
  <c r="AI19" i="55" a="1"/>
  <c r="AI19" i="55" s="1"/>
  <c r="AJ19" i="55" s="1"/>
  <c r="AL19" i="55" s="1"/>
  <c r="AI9" i="55" a="1"/>
  <c r="AI9" i="55" s="1"/>
  <c r="AJ9" i="55" s="1"/>
  <c r="AL9" i="55" s="1"/>
  <c r="AI28" i="55" a="1"/>
  <c r="AI28" i="55" s="1"/>
  <c r="AJ28" i="55" s="1"/>
  <c r="AK28" i="55" s="1"/>
  <c r="AI26" i="55" a="1"/>
  <c r="AI26" i="55" s="1"/>
  <c r="AJ26" i="55" s="1"/>
  <c r="AK26" i="55" s="1"/>
  <c r="AI32" i="55" a="1"/>
  <c r="AI32" i="55" s="1"/>
  <c r="AJ32" i="55" s="1"/>
  <c r="AK32" i="55" s="1"/>
  <c r="AI11" i="55" a="1"/>
  <c r="AI11" i="55" s="1"/>
  <c r="AJ11" i="55" s="1"/>
  <c r="AK11" i="55" s="1"/>
  <c r="AI8" i="55" a="1"/>
  <c r="AI8" i="55" s="1"/>
  <c r="AJ8" i="55" s="1"/>
  <c r="AL8" i="55" s="1"/>
  <c r="AI5" i="55" a="1"/>
  <c r="AI5" i="55" s="1"/>
  <c r="AJ5" i="55" s="1"/>
  <c r="AL5" i="55" s="1"/>
  <c r="AI20" i="55" a="1"/>
  <c r="AI20" i="55" s="1"/>
  <c r="AJ20" i="55" s="1"/>
  <c r="AL20" i="55" s="1"/>
  <c r="AI16" i="55" a="1"/>
  <c r="AI16" i="55" s="1"/>
  <c r="AJ16" i="55" s="1"/>
  <c r="AK16" i="55" s="1"/>
  <c r="AI15" i="55" a="1"/>
  <c r="AI15" i="55" s="1"/>
  <c r="AJ15" i="55" s="1"/>
  <c r="AK15" i="55" s="1"/>
  <c r="AI12" i="55" a="1"/>
  <c r="AI12" i="55" s="1"/>
  <c r="AJ12" i="55" s="1"/>
  <c r="AK12" i="55" s="1"/>
  <c r="AI24" i="55" a="1"/>
  <c r="AI24" i="55" s="1"/>
  <c r="AJ24" i="55" s="1"/>
  <c r="AL24" i="55" s="1"/>
  <c r="AI27" i="55" a="1"/>
  <c r="AI27" i="55" s="1"/>
  <c r="AJ27" i="55" s="1"/>
  <c r="AK27" i="55" s="1"/>
  <c r="AI25" i="55" a="1"/>
  <c r="AI25" i="55" s="1"/>
  <c r="AJ25" i="55" s="1"/>
  <c r="AL25" i="55" s="1"/>
  <c r="AI17" i="55" a="1"/>
  <c r="AI17" i="55" s="1"/>
  <c r="AJ17" i="55" s="1"/>
  <c r="AK17" i="55" s="1"/>
  <c r="AI31" i="55" a="1"/>
  <c r="AI31" i="55" s="1"/>
  <c r="AJ31" i="55" s="1"/>
  <c r="AK31" i="55" s="1"/>
  <c r="AI6" i="55" a="1"/>
  <c r="AI6" i="55" s="1"/>
  <c r="AJ6" i="55" s="1"/>
  <c r="AL6" i="55" s="1"/>
  <c r="AI29" i="55" a="1"/>
  <c r="AI29" i="55" s="1"/>
  <c r="AJ29" i="55" s="1"/>
  <c r="AK29" i="55" s="1"/>
  <c r="AI10" i="55" a="1"/>
  <c r="AI10" i="55" s="1"/>
  <c r="AJ10" i="55" s="1"/>
  <c r="AK10" i="55" s="1"/>
  <c r="AI14" i="55" a="1"/>
  <c r="AI14" i="55" s="1"/>
  <c r="AJ14" i="55" s="1"/>
  <c r="AK14" i="55" s="1"/>
  <c r="AI3" i="55" a="1"/>
  <c r="AI3" i="55" s="1"/>
  <c r="AJ3" i="55" s="1"/>
  <c r="AL3" i="55" s="1"/>
  <c r="AI2" i="55" a="1"/>
  <c r="AI2" i="55" s="1"/>
  <c r="AJ2" i="55" s="1"/>
  <c r="AL2" i="55" s="1"/>
  <c r="AI4" i="55" a="1"/>
  <c r="AI4" i="55" s="1"/>
  <c r="AJ4" i="55" s="1"/>
  <c r="AL4" i="55" s="1"/>
  <c r="AI13" i="55" a="1"/>
  <c r="AI13" i="55" s="1"/>
  <c r="AJ13" i="55" s="1"/>
  <c r="AK13" i="55" s="1"/>
  <c r="AI33" i="55" a="1"/>
  <c r="AI33" i="55" s="1"/>
  <c r="AJ33" i="55" s="1"/>
  <c r="AK33" i="55" s="1"/>
  <c r="AI21" i="55" a="1"/>
  <c r="AI21" i="55" s="1"/>
  <c r="AJ21" i="55" s="1"/>
  <c r="AL21" i="55" s="1"/>
  <c r="AI23" i="55" a="1"/>
  <c r="AI23" i="55" s="1"/>
  <c r="AJ23" i="55" s="1"/>
  <c r="AL23" i="55" s="1"/>
  <c r="Q86" i="55"/>
  <c r="BA86" i="55" s="1"/>
  <c r="R86" i="55"/>
  <c r="Y86" i="55"/>
  <c r="V86" i="55"/>
  <c r="AY86" i="55" s="1"/>
  <c r="AB86" i="55"/>
  <c r="U86" i="55"/>
  <c r="AS86" i="55"/>
  <c r="AF86" i="55" s="1"/>
  <c r="AA86" i="55"/>
  <c r="Z86" i="55"/>
  <c r="AZ86" i="55" s="1"/>
  <c r="P86" i="55"/>
  <c r="W86" i="55"/>
  <c r="S86" i="55"/>
  <c r="AU7" i="51"/>
  <c r="Z7" i="51"/>
  <c r="AZ7" i="51" s="1"/>
  <c r="W7" i="51"/>
  <c r="U7" i="51"/>
  <c r="S7" i="51"/>
  <c r="R7" i="51"/>
  <c r="AA7" i="51"/>
  <c r="Q7" i="51"/>
  <c r="BA7" i="51" s="1"/>
  <c r="Y7" i="51"/>
  <c r="V7" i="51"/>
  <c r="AY7" i="51" s="1"/>
  <c r="BB7" i="51" s="1"/>
  <c r="P7" i="51"/>
  <c r="AB7" i="51"/>
  <c r="Z104" i="50"/>
  <c r="AZ104" i="50" s="1"/>
  <c r="P104" i="50"/>
  <c r="AA104" i="50"/>
  <c r="V104" i="50"/>
  <c r="AY104" i="50" s="1"/>
  <c r="Q104" i="50"/>
  <c r="BA104" i="50" s="1"/>
  <c r="BB104" i="50" s="1"/>
  <c r="Y104" i="50"/>
  <c r="S104" i="50"/>
  <c r="U104" i="50"/>
  <c r="AB104" i="50"/>
  <c r="R104" i="50"/>
  <c r="AE104" i="50" a="1"/>
  <c r="AE104" i="50" s="1"/>
  <c r="AD104" i="50" s="1"/>
  <c r="AC104" i="50" s="1"/>
  <c r="W104" i="50"/>
  <c r="R32" i="57"/>
  <c r="Z32" i="57"/>
  <c r="AZ32" i="57" s="1"/>
  <c r="Q32" i="57"/>
  <c r="BA32" i="57" s="1"/>
  <c r="BB32" i="57" s="1"/>
  <c r="AB32" i="57"/>
  <c r="P32" i="57"/>
  <c r="AA32" i="57"/>
  <c r="Y32" i="57"/>
  <c r="AU32" i="57"/>
  <c r="AV61" i="57" s="1"/>
  <c r="AE32" i="57" a="1"/>
  <c r="AE32" i="57" s="1"/>
  <c r="V32" i="57"/>
  <c r="AY32" i="57" s="1"/>
  <c r="S32" i="57"/>
  <c r="U32" i="57"/>
  <c r="W32" i="57"/>
  <c r="W64" i="53"/>
  <c r="Z64" i="53"/>
  <c r="AZ64" i="53" s="1"/>
  <c r="AE64" i="53" a="1"/>
  <c r="AE64" i="53" s="1"/>
  <c r="Y64" i="53"/>
  <c r="U64" i="53"/>
  <c r="P64" i="53"/>
  <c r="S64" i="53"/>
  <c r="AU64" i="53"/>
  <c r="AV19" i="53" s="1"/>
  <c r="V64" i="53"/>
  <c r="AY64" i="53" s="1"/>
  <c r="AB64" i="53"/>
  <c r="AA64" i="53"/>
  <c r="Q64" i="53"/>
  <c r="BA64" i="53" s="1"/>
  <c r="BB64" i="53" s="1"/>
  <c r="R64" i="53"/>
  <c r="S3" i="52"/>
  <c r="AE3" i="52" a="1"/>
  <c r="AE3" i="52" s="1"/>
  <c r="U3" i="52"/>
  <c r="AA3" i="52"/>
  <c r="V3" i="52"/>
  <c r="AY3" i="52" s="1"/>
  <c r="R3" i="52"/>
  <c r="Y3" i="52"/>
  <c r="Q3" i="52"/>
  <c r="BA3" i="52" s="1"/>
  <c r="BB3" i="52" s="1"/>
  <c r="AB3" i="52"/>
  <c r="P3" i="52"/>
  <c r="Z3" i="52"/>
  <c r="AZ3" i="52" s="1"/>
  <c r="AU3" i="52"/>
  <c r="W3" i="52"/>
  <c r="AI29" i="50" a="1"/>
  <c r="AI29" i="50" s="1"/>
  <c r="AJ29" i="50" s="1"/>
  <c r="AL29" i="50" s="1"/>
  <c r="AI32" i="50" a="1"/>
  <c r="AI32" i="50" s="1"/>
  <c r="AJ32" i="50" s="1"/>
  <c r="AL32" i="50" s="1"/>
  <c r="AI27" i="50" a="1"/>
  <c r="AI27" i="50" s="1"/>
  <c r="AJ27" i="50" s="1"/>
  <c r="AL27" i="50" s="1"/>
  <c r="AI30" i="50" a="1"/>
  <c r="AI30" i="50" s="1"/>
  <c r="AJ30" i="50" s="1"/>
  <c r="AL30" i="50" s="1"/>
  <c r="AI33" i="50" a="1"/>
  <c r="AI33" i="50" s="1"/>
  <c r="AJ33" i="50" s="1"/>
  <c r="AL33" i="50" s="1"/>
  <c r="AI28" i="50" a="1"/>
  <c r="AI28" i="50" s="1"/>
  <c r="AJ28" i="50" s="1"/>
  <c r="AL28" i="50" s="1"/>
  <c r="AI31" i="50" a="1"/>
  <c r="AI31" i="50" s="1"/>
  <c r="AJ31" i="50" s="1"/>
  <c r="AL31" i="50" s="1"/>
  <c r="AI25" i="50" a="1"/>
  <c r="AI25" i="50" s="1"/>
  <c r="AJ25" i="50" s="1"/>
  <c r="AK25" i="50" s="1"/>
  <c r="AI26" i="50" a="1"/>
  <c r="AI26" i="50" s="1"/>
  <c r="AJ26" i="50" s="1"/>
  <c r="AL26" i="50" s="1"/>
  <c r="AI18" i="50" a="1"/>
  <c r="AI18" i="50" s="1"/>
  <c r="AJ18" i="50" s="1"/>
  <c r="AK18" i="50" s="1"/>
  <c r="AI22" i="50" a="1"/>
  <c r="AI22" i="50" s="1"/>
  <c r="AJ22" i="50" s="1"/>
  <c r="AK22" i="50" s="1"/>
  <c r="AI15" i="50" a="1"/>
  <c r="AI15" i="50" s="1"/>
  <c r="AJ15" i="50" s="1"/>
  <c r="AL15" i="50" s="1"/>
  <c r="AI12" i="50" a="1"/>
  <c r="AI12" i="50" s="1"/>
  <c r="AJ12" i="50" s="1"/>
  <c r="AL12" i="50" s="1"/>
  <c r="AI17" i="50" a="1"/>
  <c r="AI17" i="50" s="1"/>
  <c r="AJ17" i="50" s="1"/>
  <c r="AL17" i="50" s="1"/>
  <c r="AI16" i="50" a="1"/>
  <c r="AI16" i="50" s="1"/>
  <c r="AJ16" i="50" s="1"/>
  <c r="AL16" i="50" s="1"/>
  <c r="AI19" i="50" a="1"/>
  <c r="AI19" i="50" s="1"/>
  <c r="AJ19" i="50" s="1"/>
  <c r="AK19" i="50" s="1"/>
  <c r="AI3" i="50" a="1"/>
  <c r="AI3" i="50" s="1"/>
  <c r="AJ3" i="50" s="1"/>
  <c r="AK3" i="50" s="1"/>
  <c r="AI2" i="50" a="1"/>
  <c r="AI2" i="50" s="1"/>
  <c r="AJ2" i="50" s="1"/>
  <c r="AK2" i="50" s="1"/>
  <c r="AI11" i="50" a="1"/>
  <c r="AI11" i="50" s="1"/>
  <c r="AJ11" i="50" s="1"/>
  <c r="AL11" i="50" s="1"/>
  <c r="AI7" i="50" a="1"/>
  <c r="AI7" i="50" s="1"/>
  <c r="AJ7" i="50" s="1"/>
  <c r="AK7" i="50" s="1"/>
  <c r="AI21" i="50" a="1"/>
  <c r="AI21" i="50" s="1"/>
  <c r="AJ21" i="50" s="1"/>
  <c r="AK21" i="50" s="1"/>
  <c r="AI13" i="50" a="1"/>
  <c r="AI13" i="50" s="1"/>
  <c r="AJ13" i="50" s="1"/>
  <c r="AL13" i="50" s="1"/>
  <c r="AI10" i="50" a="1"/>
  <c r="AI10" i="50" s="1"/>
  <c r="AJ10" i="50" s="1"/>
  <c r="AL10" i="50" s="1"/>
  <c r="AI23" i="50" a="1"/>
  <c r="AI23" i="50" s="1"/>
  <c r="AJ23" i="50" s="1"/>
  <c r="AK23" i="50" s="1"/>
  <c r="AI9" i="50" a="1"/>
  <c r="AI9" i="50" s="1"/>
  <c r="AJ9" i="50" s="1"/>
  <c r="AK9" i="50" s="1"/>
  <c r="AI20" i="50" a="1"/>
  <c r="AI20" i="50" s="1"/>
  <c r="AJ20" i="50" s="1"/>
  <c r="AK20" i="50" s="1"/>
  <c r="AI5" i="50" a="1"/>
  <c r="AI5" i="50" s="1"/>
  <c r="AJ5" i="50" s="1"/>
  <c r="AK5" i="50" s="1"/>
  <c r="AI6" i="50" a="1"/>
  <c r="AI6" i="50" s="1"/>
  <c r="AJ6" i="50" s="1"/>
  <c r="AK6" i="50" s="1"/>
  <c r="AI4" i="50" a="1"/>
  <c r="AI4" i="50" s="1"/>
  <c r="AJ4" i="50" s="1"/>
  <c r="AK4" i="50" s="1"/>
  <c r="AI14" i="50" a="1"/>
  <c r="AI14" i="50" s="1"/>
  <c r="AJ14" i="50" s="1"/>
  <c r="AL14" i="50" s="1"/>
  <c r="AI8" i="50" a="1"/>
  <c r="AI8" i="50" s="1"/>
  <c r="AJ8" i="50" s="1"/>
  <c r="AK8" i="50" s="1"/>
  <c r="AI24" i="50" a="1"/>
  <c r="AI24" i="50" s="1"/>
  <c r="AJ24" i="50" s="1"/>
  <c r="AK24" i="50" s="1"/>
  <c r="AI30" i="53" a="1"/>
  <c r="AI30" i="53" s="1"/>
  <c r="AJ30" i="53" s="1"/>
  <c r="AK30" i="53" s="1"/>
  <c r="AI23" i="53" a="1"/>
  <c r="AI23" i="53" s="1"/>
  <c r="AJ23" i="53" s="1"/>
  <c r="AL23" i="53" s="1"/>
  <c r="AI22" i="53" a="1"/>
  <c r="AI22" i="53" s="1"/>
  <c r="AJ22" i="53" s="1"/>
  <c r="AL22" i="53" s="1"/>
  <c r="AI8" i="53" a="1"/>
  <c r="AI8" i="53" s="1"/>
  <c r="AJ8" i="53" s="1"/>
  <c r="AL8" i="53" s="1"/>
  <c r="AI32" i="53" a="1"/>
  <c r="AI32" i="53" s="1"/>
  <c r="AJ32" i="53" s="1"/>
  <c r="AK32" i="53" s="1"/>
  <c r="AI16" i="53" a="1"/>
  <c r="AI16" i="53" s="1"/>
  <c r="AJ16" i="53" s="1"/>
  <c r="AK16" i="53" s="1"/>
  <c r="AI11" i="53" a="1"/>
  <c r="AI11" i="53" s="1"/>
  <c r="AJ11" i="53" s="1"/>
  <c r="AK11" i="53" s="1"/>
  <c r="AI4" i="53" a="1"/>
  <c r="AI4" i="53" s="1"/>
  <c r="AJ4" i="53" s="1"/>
  <c r="AL4" i="53" s="1"/>
  <c r="AI24" i="53" a="1"/>
  <c r="AI24" i="53" s="1"/>
  <c r="AJ24" i="53" s="1"/>
  <c r="AL24" i="53" s="1"/>
  <c r="AI27" i="53" a="1"/>
  <c r="AI27" i="53" s="1"/>
  <c r="AJ27" i="53" s="1"/>
  <c r="AK27" i="53" s="1"/>
  <c r="AI26" i="53" a="1"/>
  <c r="AI26" i="53" s="1"/>
  <c r="AJ26" i="53" s="1"/>
  <c r="AK26" i="53" s="1"/>
  <c r="AI10" i="53" a="1"/>
  <c r="AI10" i="53" s="1"/>
  <c r="AJ10" i="53" s="1"/>
  <c r="AK10" i="53" s="1"/>
  <c r="AI29" i="53" a="1"/>
  <c r="AI29" i="53" s="1"/>
  <c r="AJ29" i="53" s="1"/>
  <c r="AK29" i="53" s="1"/>
  <c r="AI21" i="53" a="1"/>
  <c r="AI21" i="53" s="1"/>
  <c r="AJ21" i="53" s="1"/>
  <c r="AL21" i="53" s="1"/>
  <c r="AI7" i="53" a="1"/>
  <c r="AI7" i="53" s="1"/>
  <c r="AJ7" i="53" s="1"/>
  <c r="AL7" i="53" s="1"/>
  <c r="AI2" i="53" a="1"/>
  <c r="AI2" i="53" s="1"/>
  <c r="AJ2" i="53" s="1"/>
  <c r="AL2" i="53" s="1"/>
  <c r="AI19" i="53" a="1"/>
  <c r="AI19" i="53" s="1"/>
  <c r="AJ19" i="53" s="1"/>
  <c r="AL19" i="53" s="1"/>
  <c r="AI20" i="53" a="1"/>
  <c r="AI20" i="53" s="1"/>
  <c r="AJ20" i="53" s="1"/>
  <c r="AL20" i="53" s="1"/>
  <c r="AI14" i="53" a="1"/>
  <c r="AI14" i="53" s="1"/>
  <c r="AJ14" i="53" s="1"/>
  <c r="AK14" i="53" s="1"/>
  <c r="AI6" i="53" a="1"/>
  <c r="AI6" i="53" s="1"/>
  <c r="AJ6" i="53" s="1"/>
  <c r="AL6" i="53" s="1"/>
  <c r="AI31" i="53" a="1"/>
  <c r="AI31" i="53" s="1"/>
  <c r="AJ31" i="53" s="1"/>
  <c r="AK31" i="53" s="1"/>
  <c r="AI15" i="53" a="1"/>
  <c r="AI15" i="53" s="1"/>
  <c r="AJ15" i="53" s="1"/>
  <c r="AK15" i="53" s="1"/>
  <c r="AI25" i="53" a="1"/>
  <c r="AI25" i="53" s="1"/>
  <c r="AJ25" i="53" s="1"/>
  <c r="AL25" i="53" s="1"/>
  <c r="AI18" i="53" a="1"/>
  <c r="AI18" i="53" s="1"/>
  <c r="AJ18" i="53" s="1"/>
  <c r="AL18" i="53" s="1"/>
  <c r="AI28" i="53" a="1"/>
  <c r="AI28" i="53" s="1"/>
  <c r="AJ28" i="53" s="1"/>
  <c r="AK28" i="53" s="1"/>
  <c r="AI12" i="53" a="1"/>
  <c r="AI12" i="53" s="1"/>
  <c r="AJ12" i="53" s="1"/>
  <c r="AK12" i="53" s="1"/>
  <c r="AI13" i="53" a="1"/>
  <c r="AI13" i="53" s="1"/>
  <c r="AJ13" i="53" s="1"/>
  <c r="AK13" i="53" s="1"/>
  <c r="AI5" i="53" a="1"/>
  <c r="AI5" i="53" s="1"/>
  <c r="AJ5" i="53" s="1"/>
  <c r="AL5" i="53" s="1"/>
  <c r="AI33" i="53" a="1"/>
  <c r="AI33" i="53" s="1"/>
  <c r="AJ33" i="53" s="1"/>
  <c r="AK33" i="53" s="1"/>
  <c r="AI3" i="53" a="1"/>
  <c r="AI3" i="53" s="1"/>
  <c r="AJ3" i="53" s="1"/>
  <c r="AL3" i="53" s="1"/>
  <c r="AI17" i="53" a="1"/>
  <c r="AI17" i="53" s="1"/>
  <c r="AJ17" i="53" s="1"/>
  <c r="AK17" i="53" s="1"/>
  <c r="AI9" i="53" a="1"/>
  <c r="AI9" i="53" s="1"/>
  <c r="AJ9" i="53" s="1"/>
  <c r="AL9" i="53" s="1"/>
  <c r="AB101" i="53"/>
  <c r="P101" i="53"/>
  <c r="AA101" i="53"/>
  <c r="AS101" i="53"/>
  <c r="AF101" i="53" s="1"/>
  <c r="Q101" i="53"/>
  <c r="BA101" i="53" s="1"/>
  <c r="U101" i="53"/>
  <c r="S101" i="53"/>
  <c r="V101" i="53"/>
  <c r="AY101" i="53" s="1"/>
  <c r="W101" i="53"/>
  <c r="R101" i="53"/>
  <c r="Y101" i="53"/>
  <c r="Z101" i="53"/>
  <c r="AZ101" i="53" s="1"/>
  <c r="Q85" i="52"/>
  <c r="BA85" i="52" s="1"/>
  <c r="BB85" i="52" s="1"/>
  <c r="P85" i="52"/>
  <c r="W85" i="52"/>
  <c r="AE85" i="52" a="1"/>
  <c r="AE85" i="52" s="1"/>
  <c r="AD85" i="52" s="1"/>
  <c r="AC85" i="52" s="1"/>
  <c r="S85" i="52"/>
  <c r="AB85" i="52"/>
  <c r="AA85" i="52"/>
  <c r="Z85" i="52"/>
  <c r="AZ85" i="52" s="1"/>
  <c r="U85" i="52"/>
  <c r="R85" i="52"/>
  <c r="V85" i="52"/>
  <c r="AY85" i="52" s="1"/>
  <c r="Y85" i="52"/>
  <c r="P38" i="51"/>
  <c r="Z38" i="51"/>
  <c r="AZ38" i="51" s="1"/>
  <c r="V38" i="51"/>
  <c r="AY38" i="51" s="1"/>
  <c r="Y38" i="51"/>
  <c r="U38" i="51"/>
  <c r="W38" i="51"/>
  <c r="S38" i="51"/>
  <c r="R38" i="51"/>
  <c r="AA38" i="51"/>
  <c r="AU38" i="51"/>
  <c r="AV68" i="51" s="1"/>
  <c r="Q38" i="51"/>
  <c r="BA38" i="51" s="1"/>
  <c r="AB38" i="51"/>
  <c r="S55" i="57"/>
  <c r="AU55" i="57"/>
  <c r="AV102" i="57" s="1"/>
  <c r="W55" i="57"/>
  <c r="Z55" i="57"/>
  <c r="AZ55" i="57" s="1"/>
  <c r="U55" i="57"/>
  <c r="P55" i="57"/>
  <c r="R55" i="57"/>
  <c r="V55" i="57"/>
  <c r="AY55" i="57" s="1"/>
  <c r="AB55" i="57"/>
  <c r="AA55" i="57"/>
  <c r="Y55" i="57"/>
  <c r="Q55" i="57"/>
  <c r="BA55" i="57" s="1"/>
  <c r="AA50" i="53"/>
  <c r="P50" i="53"/>
  <c r="AB50" i="53"/>
  <c r="Z50" i="53"/>
  <c r="AZ50" i="53" s="1"/>
  <c r="U50" i="53"/>
  <c r="Y50" i="53"/>
  <c r="V50" i="53"/>
  <c r="AY50" i="53" s="1"/>
  <c r="AU50" i="53"/>
  <c r="W50" i="53"/>
  <c r="S50" i="53"/>
  <c r="R50" i="53"/>
  <c r="Q50" i="53"/>
  <c r="BA50" i="53" s="1"/>
  <c r="AI5" i="52" a="1"/>
  <c r="AI5" i="52" s="1"/>
  <c r="AJ5" i="52" s="1"/>
  <c r="AK5" i="52" s="1"/>
  <c r="AI10" i="52" a="1"/>
  <c r="AI10" i="52" s="1"/>
  <c r="AJ10" i="52" s="1"/>
  <c r="AL10" i="52" s="1"/>
  <c r="AI17" i="52" a="1"/>
  <c r="AI17" i="52" s="1"/>
  <c r="AJ17" i="52" s="1"/>
  <c r="AL17" i="52" s="1"/>
  <c r="AI6" i="52" a="1"/>
  <c r="AI6" i="52" s="1"/>
  <c r="AJ6" i="52" s="1"/>
  <c r="AK6" i="52" s="1"/>
  <c r="AI24" i="52" a="1"/>
  <c r="AI24" i="52" s="1"/>
  <c r="AI18" i="52" a="1"/>
  <c r="AI18" i="52" s="1"/>
  <c r="AJ18" i="52" s="1"/>
  <c r="AK18" i="52" s="1"/>
  <c r="AI20" i="52" a="1"/>
  <c r="AI20" i="52" s="1"/>
  <c r="AJ20" i="52" s="1"/>
  <c r="AK20" i="52" s="1"/>
  <c r="AI3" i="52" a="1"/>
  <c r="AI3" i="52" s="1"/>
  <c r="AJ3" i="52" s="1"/>
  <c r="AK3" i="52" s="1"/>
  <c r="AI21" i="52" a="1"/>
  <c r="AI21" i="52" s="1"/>
  <c r="AJ21" i="52" s="1"/>
  <c r="AK21" i="52" s="1"/>
  <c r="AI26" i="52" a="1"/>
  <c r="AI26" i="52" s="1"/>
  <c r="AJ26" i="52" s="1"/>
  <c r="AL26" i="52" s="1"/>
  <c r="AI28" i="52" a="1"/>
  <c r="AI28" i="52" s="1"/>
  <c r="AJ28" i="52" s="1"/>
  <c r="AL28" i="52" s="1"/>
  <c r="AI14" i="52" a="1"/>
  <c r="AI14" i="52" s="1"/>
  <c r="AI31" i="52" a="1"/>
  <c r="AI31" i="52" s="1"/>
  <c r="AI7" i="52" a="1"/>
  <c r="AI7" i="52" s="1"/>
  <c r="AI12" i="52" a="1"/>
  <c r="AI12" i="52" s="1"/>
  <c r="AJ12" i="52" s="1"/>
  <c r="AL12" i="52" s="1"/>
  <c r="AI25" i="52" a="1"/>
  <c r="AI25" i="52" s="1"/>
  <c r="AJ25" i="52" s="1"/>
  <c r="AK25" i="52" s="1"/>
  <c r="AI11" i="52" a="1"/>
  <c r="AI11" i="52" s="1"/>
  <c r="AJ11" i="52" s="1"/>
  <c r="AL11" i="52" s="1"/>
  <c r="AI13" i="52" a="1"/>
  <c r="AI13" i="52" s="1"/>
  <c r="AJ13" i="52" s="1"/>
  <c r="AL13" i="52" s="1"/>
  <c r="AI15" i="52" a="1"/>
  <c r="AI15" i="52" s="1"/>
  <c r="AJ15" i="52" s="1"/>
  <c r="AL15" i="52" s="1"/>
  <c r="AI19" i="52" a="1"/>
  <c r="AI19" i="52" s="1"/>
  <c r="AJ19" i="52" s="1"/>
  <c r="AK19" i="52" s="1"/>
  <c r="AI16" i="52" a="1"/>
  <c r="AI16" i="52" s="1"/>
  <c r="AI23" i="52" a="1"/>
  <c r="AI23" i="52" s="1"/>
  <c r="AJ23" i="52" s="1"/>
  <c r="AK23" i="52" s="1"/>
  <c r="AI22" i="52" a="1"/>
  <c r="AI22" i="52" s="1"/>
  <c r="AI30" i="52" a="1"/>
  <c r="AI30" i="52" s="1"/>
  <c r="AJ30" i="52" s="1"/>
  <c r="AL30" i="52" s="1"/>
  <c r="AI32" i="52" a="1"/>
  <c r="AI32" i="52" s="1"/>
  <c r="AI29" i="52" a="1"/>
  <c r="AI29" i="52" s="1"/>
  <c r="AJ29" i="52" s="1"/>
  <c r="AL29" i="52" s="1"/>
  <c r="AI33" i="52" a="1"/>
  <c r="AI33" i="52" s="1"/>
  <c r="AJ33" i="52" s="1"/>
  <c r="AL33" i="52" s="1"/>
  <c r="AI9" i="52" a="1"/>
  <c r="AI9" i="52" s="1"/>
  <c r="AJ9" i="52" s="1"/>
  <c r="AK9" i="52" s="1"/>
  <c r="AI2" i="52" a="1"/>
  <c r="AI2" i="52" s="1"/>
  <c r="AJ2" i="52" s="1"/>
  <c r="AK2" i="52" s="1"/>
  <c r="AI27" i="52" a="1"/>
  <c r="AI27" i="52" s="1"/>
  <c r="AJ27" i="52" s="1"/>
  <c r="AL27" i="52" s="1"/>
  <c r="AI4" i="52" a="1"/>
  <c r="AI4" i="52" s="1"/>
  <c r="AJ4" i="52" s="1"/>
  <c r="AK4" i="52" s="1"/>
  <c r="AI8" i="52" a="1"/>
  <c r="AI8" i="52" s="1"/>
  <c r="S125" i="52"/>
  <c r="Y125" i="52"/>
  <c r="AS125" i="52"/>
  <c r="AF125" i="52" s="1"/>
  <c r="W125" i="52"/>
  <c r="V125" i="52"/>
  <c r="AY125" i="52" s="1"/>
  <c r="U125" i="52"/>
  <c r="Q125" i="52"/>
  <c r="BA125" i="52" s="1"/>
  <c r="R125" i="52"/>
  <c r="AA125" i="52"/>
  <c r="Z125" i="52"/>
  <c r="AZ125" i="52" s="1"/>
  <c r="P125" i="52"/>
  <c r="AB125" i="52"/>
  <c r="Z72" i="58"/>
  <c r="AZ72" i="58" s="1"/>
  <c r="P72" i="58"/>
  <c r="AE72" i="58" a="1"/>
  <c r="AE72" i="58" s="1"/>
  <c r="AD72" i="58" s="1"/>
  <c r="AC72" i="58" s="1"/>
  <c r="W72" i="58"/>
  <c r="AB72" i="58"/>
  <c r="S72" i="58"/>
  <c r="Y72" i="58"/>
  <c r="V72" i="58"/>
  <c r="AY72" i="58" s="1"/>
  <c r="U72" i="58"/>
  <c r="R72" i="58"/>
  <c r="AA72" i="58"/>
  <c r="Q72" i="58"/>
  <c r="BA72" i="58" s="1"/>
  <c r="BB72" i="58" s="1"/>
  <c r="S24" i="54"/>
  <c r="P24" i="54"/>
  <c r="Z24" i="54"/>
  <c r="AZ24" i="54" s="1"/>
  <c r="U24" i="54"/>
  <c r="AB24" i="54"/>
  <c r="Q24" i="54"/>
  <c r="BA24" i="54" s="1"/>
  <c r="BB24" i="54" s="1"/>
  <c r="AE24" i="54" a="1"/>
  <c r="AE24" i="54" s="1"/>
  <c r="Y24" i="54"/>
  <c r="AA24" i="54"/>
  <c r="W24" i="54"/>
  <c r="R24" i="54"/>
  <c r="AU24" i="54"/>
  <c r="AV91" i="54" s="1"/>
  <c r="V24" i="54"/>
  <c r="AY24" i="54" s="1"/>
  <c r="AA65" i="52"/>
  <c r="W65" i="52"/>
  <c r="R65" i="52"/>
  <c r="V65" i="52"/>
  <c r="AY65" i="52" s="1"/>
  <c r="S65" i="52"/>
  <c r="Z65" i="52"/>
  <c r="AZ65" i="52" s="1"/>
  <c r="AB65" i="52"/>
  <c r="P65" i="52"/>
  <c r="Y65" i="52"/>
  <c r="Q65" i="52"/>
  <c r="BA65" i="52" s="1"/>
  <c r="U65" i="52"/>
  <c r="U105" i="56"/>
  <c r="W105" i="56"/>
  <c r="AA105" i="56"/>
  <c r="AE105" i="56" a="1"/>
  <c r="AE105" i="56" s="1"/>
  <c r="AD105" i="56" s="1"/>
  <c r="AC105" i="56" s="1"/>
  <c r="AB105" i="56"/>
  <c r="Z105" i="56"/>
  <c r="AZ105" i="56" s="1"/>
  <c r="P105" i="56"/>
  <c r="R105" i="56"/>
  <c r="S105" i="56"/>
  <c r="V105" i="56"/>
  <c r="AY105" i="56" s="1"/>
  <c r="Q105" i="56"/>
  <c r="BA105" i="56" s="1"/>
  <c r="BB105" i="56" s="1"/>
  <c r="Y105" i="56"/>
  <c r="P2" i="54"/>
  <c r="R2" i="54"/>
  <c r="Z2" i="54"/>
  <c r="AZ2" i="54" s="1"/>
  <c r="AB2" i="54"/>
  <c r="S2" i="54"/>
  <c r="U2" i="54"/>
  <c r="AU2" i="54"/>
  <c r="W2" i="54"/>
  <c r="Y2" i="54"/>
  <c r="Q2" i="54"/>
  <c r="BA2" i="54" s="1"/>
  <c r="BB2" i="54" s="1"/>
  <c r="AA2" i="54"/>
  <c r="AE2" i="54" a="1"/>
  <c r="AE2" i="54" s="1"/>
  <c r="V2" i="54"/>
  <c r="AY2" i="54" s="1"/>
  <c r="Y69" i="54"/>
  <c r="Q69" i="54"/>
  <c r="BA69" i="54" s="1"/>
  <c r="BB69" i="54" s="1"/>
  <c r="AE69" i="54" a="1"/>
  <c r="AE69" i="54" s="1"/>
  <c r="AD69" i="54" s="1"/>
  <c r="AC69" i="54" s="1"/>
  <c r="Z69" i="54"/>
  <c r="AZ69" i="54" s="1"/>
  <c r="AB69" i="54"/>
  <c r="P69" i="54"/>
  <c r="AA69" i="54"/>
  <c r="U69" i="54"/>
  <c r="W69" i="54"/>
  <c r="S69" i="54"/>
  <c r="V69" i="54"/>
  <c r="AY69" i="54" s="1"/>
  <c r="R69" i="54"/>
  <c r="W122" i="54"/>
  <c r="AS122" i="54"/>
  <c r="AF122" i="54" s="1"/>
  <c r="U122" i="54"/>
  <c r="S122" i="54"/>
  <c r="AB122" i="54"/>
  <c r="AA122" i="54"/>
  <c r="Q122" i="54"/>
  <c r="BA122" i="54" s="1"/>
  <c r="Y122" i="54"/>
  <c r="P122" i="54"/>
  <c r="V122" i="54"/>
  <c r="AY122" i="54" s="1"/>
  <c r="Z122" i="54"/>
  <c r="AZ122" i="54" s="1"/>
  <c r="R122" i="54"/>
  <c r="Q3" i="53"/>
  <c r="BA3" i="53" s="1"/>
  <c r="V3" i="53"/>
  <c r="AY3" i="53" s="1"/>
  <c r="Z3" i="53"/>
  <c r="AZ3" i="53" s="1"/>
  <c r="P3" i="53"/>
  <c r="AB3" i="53"/>
  <c r="AU3" i="53"/>
  <c r="S3" i="53"/>
  <c r="R3" i="53"/>
  <c r="AA3" i="53"/>
  <c r="Y3" i="53"/>
  <c r="W3" i="53"/>
  <c r="U3" i="53"/>
  <c r="Q45" i="49"/>
  <c r="BA45" i="49" s="1"/>
  <c r="BB45" i="49" s="1"/>
  <c r="AA45" i="49"/>
  <c r="U45" i="49"/>
  <c r="W45" i="49"/>
  <c r="S45" i="49"/>
  <c r="AB45" i="49"/>
  <c r="V45" i="49"/>
  <c r="AY45" i="49" s="1"/>
  <c r="Z45" i="49"/>
  <c r="AZ45" i="49" s="1"/>
  <c r="R45" i="49"/>
  <c r="P45" i="49"/>
  <c r="AU45" i="49"/>
  <c r="AV21" i="49" s="1"/>
  <c r="Y45" i="49"/>
  <c r="AE45" i="49" a="1"/>
  <c r="AE45" i="49" s="1"/>
  <c r="AU48" i="50"/>
  <c r="AA48" i="50"/>
  <c r="Y48" i="50"/>
  <c r="Q48" i="50"/>
  <c r="BA48" i="50" s="1"/>
  <c r="V48" i="50"/>
  <c r="AY48" i="50" s="1"/>
  <c r="Z48" i="50"/>
  <c r="AZ48" i="50" s="1"/>
  <c r="R48" i="50"/>
  <c r="W48" i="50"/>
  <c r="P48" i="50"/>
  <c r="U48" i="50"/>
  <c r="S48" i="50"/>
  <c r="AB48" i="50"/>
  <c r="W43" i="50"/>
  <c r="AU43" i="50"/>
  <c r="AV11" i="50" s="1"/>
  <c r="Y43" i="50"/>
  <c r="S43" i="50"/>
  <c r="AA43" i="50"/>
  <c r="V43" i="50"/>
  <c r="AY43" i="50" s="1"/>
  <c r="U43" i="50"/>
  <c r="R43" i="50"/>
  <c r="P43" i="50"/>
  <c r="Q43" i="50"/>
  <c r="BA43" i="50" s="1"/>
  <c r="AB43" i="50"/>
  <c r="Z43" i="50"/>
  <c r="AZ43" i="50" s="1"/>
  <c r="P76" i="49"/>
  <c r="AA76" i="49"/>
  <c r="Q76" i="49"/>
  <c r="BA76" i="49" s="1"/>
  <c r="BB76" i="49" s="1"/>
  <c r="Z76" i="49"/>
  <c r="AZ76" i="49" s="1"/>
  <c r="AE76" i="49" a="1"/>
  <c r="AE76" i="49" s="1"/>
  <c r="S76" i="49"/>
  <c r="W76" i="49"/>
  <c r="R76" i="49"/>
  <c r="AB76" i="49"/>
  <c r="Y76" i="49"/>
  <c r="V76" i="49"/>
  <c r="AY76" i="49" s="1"/>
  <c r="U76" i="49"/>
  <c r="Q96" i="48"/>
  <c r="BA96" i="48" s="1"/>
  <c r="AB96" i="48"/>
  <c r="P96" i="48"/>
  <c r="AS96" i="48"/>
  <c r="AF96" i="48" s="1"/>
  <c r="AA96" i="48"/>
  <c r="U96" i="48"/>
  <c r="Z96" i="48"/>
  <c r="AZ96" i="48" s="1"/>
  <c r="S96" i="48"/>
  <c r="W96" i="48"/>
  <c r="V96" i="48"/>
  <c r="AY96" i="48" s="1"/>
  <c r="Y96" i="48"/>
  <c r="R96" i="48"/>
  <c r="AB52" i="48"/>
  <c r="U52" i="48"/>
  <c r="R52" i="48"/>
  <c r="AE52" i="48" a="1"/>
  <c r="AE52" i="48" s="1"/>
  <c r="Z52" i="48"/>
  <c r="AZ52" i="48" s="1"/>
  <c r="P52" i="48"/>
  <c r="Y52" i="48"/>
  <c r="AA52" i="48"/>
  <c r="V52" i="48"/>
  <c r="AY52" i="48" s="1"/>
  <c r="Q52" i="48"/>
  <c r="BA52" i="48" s="1"/>
  <c r="BB52" i="48" s="1"/>
  <c r="AU52" i="48"/>
  <c r="S52" i="48"/>
  <c r="W52" i="48"/>
  <c r="Q107" i="46"/>
  <c r="BA107" i="46" s="1"/>
  <c r="U107" i="46"/>
  <c r="R107" i="46"/>
  <c r="AB107" i="46"/>
  <c r="Y107" i="46"/>
  <c r="W107" i="46"/>
  <c r="Z107" i="46"/>
  <c r="AZ107" i="46" s="1"/>
  <c r="V107" i="46"/>
  <c r="AY107" i="46" s="1"/>
  <c r="AA107" i="46"/>
  <c r="S107" i="46"/>
  <c r="P107" i="46"/>
  <c r="Y122" i="50"/>
  <c r="V122" i="50"/>
  <c r="AY122" i="50" s="1"/>
  <c r="AS122" i="50"/>
  <c r="AF122" i="50" s="1"/>
  <c r="Q122" i="50"/>
  <c r="BA122" i="50" s="1"/>
  <c r="P122" i="50"/>
  <c r="S122" i="50"/>
  <c r="Z122" i="50"/>
  <c r="AZ122" i="50" s="1"/>
  <c r="AB122" i="50"/>
  <c r="R122" i="50"/>
  <c r="AA122" i="50"/>
  <c r="W122" i="50"/>
  <c r="U122" i="50"/>
  <c r="Q104" i="51"/>
  <c r="BA104" i="51" s="1"/>
  <c r="AA104" i="51"/>
  <c r="Z104" i="51"/>
  <c r="AZ104" i="51" s="1"/>
  <c r="Y104" i="51"/>
  <c r="V104" i="51"/>
  <c r="AY104" i="51" s="1"/>
  <c r="W104" i="51"/>
  <c r="U104" i="51"/>
  <c r="AS104" i="51"/>
  <c r="AF104" i="51" s="1"/>
  <c r="P104" i="51"/>
  <c r="S104" i="51"/>
  <c r="AB104" i="51"/>
  <c r="R104" i="51"/>
  <c r="AB50" i="51"/>
  <c r="AA50" i="51"/>
  <c r="Z50" i="51"/>
  <c r="AZ50" i="51" s="1"/>
  <c r="P50" i="51"/>
  <c r="Y50" i="51"/>
  <c r="W50" i="51"/>
  <c r="Q50" i="51"/>
  <c r="BA50" i="51" s="1"/>
  <c r="U50" i="51"/>
  <c r="R50" i="51"/>
  <c r="V50" i="51"/>
  <c r="AY50" i="51" s="1"/>
  <c r="AU50" i="51"/>
  <c r="AV109" i="51" s="1"/>
  <c r="S50" i="51"/>
  <c r="Z129" i="48"/>
  <c r="AZ129" i="48" s="1"/>
  <c r="Q129" i="48"/>
  <c r="BA129" i="48" s="1"/>
  <c r="AS129" i="48"/>
  <c r="AF129" i="48" s="1"/>
  <c r="P129" i="48"/>
  <c r="Y129" i="48"/>
  <c r="V129" i="48"/>
  <c r="AY129" i="48" s="1"/>
  <c r="U129" i="48"/>
  <c r="S129" i="48"/>
  <c r="W129" i="48"/>
  <c r="AB129" i="48"/>
  <c r="R129" i="48"/>
  <c r="AA129" i="48"/>
  <c r="W68" i="48"/>
  <c r="R68" i="48"/>
  <c r="AB68" i="48"/>
  <c r="V68" i="48"/>
  <c r="AY68" i="48" s="1"/>
  <c r="AE68" i="48" a="1"/>
  <c r="AE68" i="48" s="1"/>
  <c r="AA68" i="48"/>
  <c r="S68" i="48"/>
  <c r="Q68" i="48"/>
  <c r="BA68" i="48" s="1"/>
  <c r="BB68" i="48" s="1"/>
  <c r="Z68" i="48"/>
  <c r="AZ68" i="48" s="1"/>
  <c r="P68" i="48"/>
  <c r="Y68" i="48"/>
  <c r="U68" i="48"/>
  <c r="AE67" i="46" a="1"/>
  <c r="AE67" i="46" s="1"/>
  <c r="V67" i="46"/>
  <c r="AY67" i="46" s="1"/>
  <c r="AB67" i="46"/>
  <c r="Z67" i="46"/>
  <c r="AZ67" i="46" s="1"/>
  <c r="P67" i="46"/>
  <c r="U67" i="46"/>
  <c r="Y67" i="46"/>
  <c r="R67" i="46"/>
  <c r="S67" i="46"/>
  <c r="W67" i="46"/>
  <c r="AA67" i="46"/>
  <c r="Q67" i="46"/>
  <c r="BA67" i="46" s="1"/>
  <c r="BB67" i="46" s="1"/>
  <c r="AE18" i="48" a="1"/>
  <c r="AE18" i="48" s="1"/>
  <c r="Y18" i="48"/>
  <c r="R18" i="48"/>
  <c r="U18" i="48"/>
  <c r="AA18" i="48"/>
  <c r="Q18" i="48"/>
  <c r="BA18" i="48" s="1"/>
  <c r="BB18" i="48" s="1"/>
  <c r="Z18" i="48"/>
  <c r="AZ18" i="48" s="1"/>
  <c r="P18" i="48"/>
  <c r="AU18" i="48"/>
  <c r="W18" i="48"/>
  <c r="V18" i="48"/>
  <c r="AY18" i="48" s="1"/>
  <c r="S18" i="48"/>
  <c r="AB18" i="48"/>
  <c r="Z101" i="48"/>
  <c r="AZ101" i="48" s="1"/>
  <c r="V101" i="48"/>
  <c r="AY101" i="48" s="1"/>
  <c r="S101" i="48"/>
  <c r="R101" i="48"/>
  <c r="Q101" i="48"/>
  <c r="BA101" i="48" s="1"/>
  <c r="BB101" i="48" s="1"/>
  <c r="Y101" i="48"/>
  <c r="P101" i="48"/>
  <c r="W101" i="48"/>
  <c r="AB101" i="48"/>
  <c r="AA101" i="48"/>
  <c r="U101" i="48"/>
  <c r="AE101" i="48" a="1"/>
  <c r="AE101" i="48" s="1"/>
  <c r="S38" i="46"/>
  <c r="W38" i="46"/>
  <c r="AB38" i="46"/>
  <c r="R38" i="46"/>
  <c r="AA38" i="46"/>
  <c r="Q38" i="46"/>
  <c r="BA38" i="46" s="1"/>
  <c r="BB38" i="46" s="1"/>
  <c r="Y38" i="46"/>
  <c r="AE38" i="46" a="1"/>
  <c r="AE38" i="46" s="1"/>
  <c r="V38" i="46"/>
  <c r="AY38" i="46" s="1"/>
  <c r="AU38" i="46"/>
  <c r="AV34" i="46" s="1"/>
  <c r="U38" i="46"/>
  <c r="P38" i="46"/>
  <c r="Z38" i="46"/>
  <c r="AZ38" i="46" s="1"/>
  <c r="P51" i="49"/>
  <c r="Y51" i="49"/>
  <c r="U51" i="49"/>
  <c r="S51" i="49"/>
  <c r="W51" i="49"/>
  <c r="V51" i="49"/>
  <c r="AY51" i="49" s="1"/>
  <c r="Q51" i="49"/>
  <c r="BA51" i="49" s="1"/>
  <c r="AA51" i="49"/>
  <c r="R51" i="49"/>
  <c r="Z51" i="49"/>
  <c r="AZ51" i="49" s="1"/>
  <c r="AU51" i="49"/>
  <c r="AV57" i="49" s="1"/>
  <c r="AB51" i="49"/>
  <c r="AE103" i="46" a="1"/>
  <c r="AE103" i="46" s="1"/>
  <c r="W103" i="46"/>
  <c r="AB103" i="46"/>
  <c r="AA103" i="46"/>
  <c r="S103" i="46"/>
  <c r="Z103" i="46"/>
  <c r="AZ103" i="46" s="1"/>
  <c r="P103" i="46"/>
  <c r="V103" i="46"/>
  <c r="AY103" i="46" s="1"/>
  <c r="Q103" i="46"/>
  <c r="BA103" i="46" s="1"/>
  <c r="BB103" i="46" s="1"/>
  <c r="Y103" i="46"/>
  <c r="U103" i="46"/>
  <c r="R103" i="46"/>
  <c r="AB79" i="46"/>
  <c r="R79" i="46"/>
  <c r="Y79" i="46"/>
  <c r="U79" i="46"/>
  <c r="W79" i="46"/>
  <c r="Q79" i="46"/>
  <c r="BA79" i="46" s="1"/>
  <c r="AA79" i="46"/>
  <c r="Z79" i="46"/>
  <c r="AZ79" i="46" s="1"/>
  <c r="S79" i="46"/>
  <c r="P79" i="46"/>
  <c r="V79" i="46"/>
  <c r="AY79" i="46" s="1"/>
  <c r="D17" i="35"/>
  <c r="A17" i="35"/>
  <c r="S125" i="46"/>
  <c r="U125" i="46"/>
  <c r="AA125" i="46"/>
  <c r="W125" i="46"/>
  <c r="P125" i="46"/>
  <c r="Y125" i="46"/>
  <c r="Q125" i="46"/>
  <c r="BA125" i="46" s="1"/>
  <c r="R125" i="46"/>
  <c r="AB125" i="46"/>
  <c r="Z125" i="46"/>
  <c r="AZ125" i="46" s="1"/>
  <c r="V125" i="46"/>
  <c r="AY125" i="46" s="1"/>
  <c r="AE85" i="46" a="1"/>
  <c r="AE85" i="46" s="1"/>
  <c r="U85" i="46"/>
  <c r="Z85" i="46"/>
  <c r="AZ85" i="46" s="1"/>
  <c r="AA85" i="46"/>
  <c r="P85" i="46"/>
  <c r="W85" i="46"/>
  <c r="AB85" i="46"/>
  <c r="R85" i="46"/>
  <c r="Q85" i="46"/>
  <c r="BA85" i="46" s="1"/>
  <c r="BB85" i="46" s="1"/>
  <c r="S85" i="46"/>
  <c r="Y85" i="46"/>
  <c r="V85" i="46"/>
  <c r="AY85" i="46" s="1"/>
  <c r="P87" i="48"/>
  <c r="AE87" i="48" a="1"/>
  <c r="AE87" i="48" s="1"/>
  <c r="AD87" i="48" s="1"/>
  <c r="AC87" i="48" s="1"/>
  <c r="R87" i="48"/>
  <c r="U87" i="48"/>
  <c r="Z87" i="48"/>
  <c r="AZ87" i="48" s="1"/>
  <c r="AB87" i="48"/>
  <c r="S87" i="48"/>
  <c r="W87" i="48"/>
  <c r="AA87" i="48"/>
  <c r="Q87" i="48"/>
  <c r="BA87" i="48" s="1"/>
  <c r="BB87" i="48" s="1"/>
  <c r="Y87" i="48"/>
  <c r="V87" i="48"/>
  <c r="AY87" i="48" s="1"/>
  <c r="AB68" i="46"/>
  <c r="P68" i="46"/>
  <c r="W68" i="46"/>
  <c r="AA68" i="46"/>
  <c r="U68" i="46"/>
  <c r="AE68" i="46" a="1"/>
  <c r="AE68" i="46" s="1"/>
  <c r="S68" i="46"/>
  <c r="R68" i="46"/>
  <c r="V68" i="46"/>
  <c r="AY68" i="46" s="1"/>
  <c r="Z68" i="46"/>
  <c r="AZ68" i="46" s="1"/>
  <c r="Y68" i="46"/>
  <c r="Q68" i="46"/>
  <c r="BA68" i="46" s="1"/>
  <c r="BB68" i="46" s="1"/>
  <c r="D61" i="41"/>
  <c r="A61" i="41"/>
  <c r="V20" i="37"/>
  <c r="AY20" i="37" s="1"/>
  <c r="R20" i="37"/>
  <c r="W20" i="37"/>
  <c r="AA20" i="37"/>
  <c r="Q20" i="37"/>
  <c r="BA20" i="37" s="1"/>
  <c r="Z20" i="37"/>
  <c r="AZ20" i="37" s="1"/>
  <c r="P20" i="37"/>
  <c r="U20" i="37"/>
  <c r="Y20" i="37"/>
  <c r="S20" i="37"/>
  <c r="AU20" i="37"/>
  <c r="AB20" i="37"/>
  <c r="A4" i="43"/>
  <c r="D4" i="43"/>
  <c r="D36" i="43"/>
  <c r="A36" i="43"/>
  <c r="W73" i="33"/>
  <c r="U73" i="33"/>
  <c r="AS73" i="33"/>
  <c r="AF73" i="33" s="1"/>
  <c r="AB73" i="33"/>
  <c r="AA73" i="33"/>
  <c r="R73" i="33"/>
  <c r="Q73" i="33"/>
  <c r="BA73" i="33" s="1"/>
  <c r="P73" i="33"/>
  <c r="S73" i="33"/>
  <c r="Z73" i="33"/>
  <c r="AZ73" i="33" s="1"/>
  <c r="V73" i="33"/>
  <c r="AY73" i="33" s="1"/>
  <c r="Y73" i="33"/>
  <c r="AI6" i="38" a="1"/>
  <c r="AI6" i="38" s="1"/>
  <c r="AJ6" i="38" s="1"/>
  <c r="AK6" i="38" s="1"/>
  <c r="AI23" i="38" a="1"/>
  <c r="AI23" i="38" s="1"/>
  <c r="AJ23" i="38" s="1"/>
  <c r="AK23" i="38" s="1"/>
  <c r="AI27" i="38" a="1"/>
  <c r="AI27" i="38" s="1"/>
  <c r="AJ27" i="38" s="1"/>
  <c r="AL27" i="38" s="1"/>
  <c r="AI21" i="38" a="1"/>
  <c r="AI21" i="38" s="1"/>
  <c r="AJ21" i="38" s="1"/>
  <c r="AK21" i="38" s="1"/>
  <c r="AI5" i="38" a="1"/>
  <c r="AI5" i="38" s="1"/>
  <c r="AJ5" i="38" s="1"/>
  <c r="AK5" i="38" s="1"/>
  <c r="AI18" i="38" a="1"/>
  <c r="AI18" i="38" s="1"/>
  <c r="AJ18" i="38" s="1"/>
  <c r="AK18" i="38" s="1"/>
  <c r="AI28" i="38" a="1"/>
  <c r="AI28" i="38" s="1"/>
  <c r="AJ28" i="38" s="1"/>
  <c r="AL28" i="38" s="1"/>
  <c r="AI22" i="38" a="1"/>
  <c r="AI22" i="38" s="1"/>
  <c r="AJ22" i="38" s="1"/>
  <c r="AK22" i="38" s="1"/>
  <c r="AI20" i="38" a="1"/>
  <c r="AI20" i="38" s="1"/>
  <c r="AJ20" i="38" s="1"/>
  <c r="AK20" i="38" s="1"/>
  <c r="AI31" i="38" a="1"/>
  <c r="AI31" i="38" s="1"/>
  <c r="AJ31" i="38" s="1"/>
  <c r="AL31" i="38" s="1"/>
  <c r="AI10" i="38" a="1"/>
  <c r="AI10" i="38" s="1"/>
  <c r="AJ10" i="38" s="1"/>
  <c r="AL10" i="38" s="1"/>
  <c r="AI33" i="38" a="1"/>
  <c r="AI33" i="38" s="1"/>
  <c r="AJ33" i="38" s="1"/>
  <c r="AL33" i="38" s="1"/>
  <c r="AI12" i="38" a="1"/>
  <c r="AI12" i="38" s="1"/>
  <c r="AJ12" i="38" s="1"/>
  <c r="AL12" i="38" s="1"/>
  <c r="R112" i="46"/>
  <c r="P112" i="46"/>
  <c r="Z112" i="46"/>
  <c r="AZ112" i="46" s="1"/>
  <c r="Q112" i="46"/>
  <c r="BA112" i="46" s="1"/>
  <c r="AA112" i="46"/>
  <c r="W112" i="46"/>
  <c r="V112" i="46"/>
  <c r="AY112" i="46" s="1"/>
  <c r="S112" i="46"/>
  <c r="AB112" i="46"/>
  <c r="U112" i="46"/>
  <c r="Y112" i="46"/>
  <c r="A48" i="28"/>
  <c r="D48" i="28"/>
  <c r="Z24" i="31"/>
  <c r="AZ24" i="31" s="1"/>
  <c r="V24" i="31"/>
  <c r="AY24" i="31" s="1"/>
  <c r="AU24" i="31"/>
  <c r="AV102" i="31" s="1"/>
  <c r="D102" i="31" s="1"/>
  <c r="AB24" i="31"/>
  <c r="Q24" i="31"/>
  <c r="BA24" i="31" s="1"/>
  <c r="Y24" i="31"/>
  <c r="R24" i="31"/>
  <c r="U24" i="31"/>
  <c r="AA24" i="31"/>
  <c r="P24" i="31"/>
  <c r="S24" i="31"/>
  <c r="W24" i="31"/>
  <c r="D40" i="35"/>
  <c r="A40" i="35"/>
  <c r="R71" i="33"/>
  <c r="Y71" i="33"/>
  <c r="P71" i="33"/>
  <c r="Q71" i="33"/>
  <c r="BA71" i="33" s="1"/>
  <c r="W71" i="33"/>
  <c r="V71" i="33"/>
  <c r="AY71" i="33" s="1"/>
  <c r="U71" i="33"/>
  <c r="S71" i="33"/>
  <c r="AS71" i="33"/>
  <c r="AF71" i="33" s="1"/>
  <c r="AB71" i="33"/>
  <c r="Z71" i="33"/>
  <c r="AZ71" i="33" s="1"/>
  <c r="AA71" i="33"/>
  <c r="AB13" i="28"/>
  <c r="Q13" i="28"/>
  <c r="BA13" i="28" s="1"/>
  <c r="BB13" i="28" s="1"/>
  <c r="P13" i="28"/>
  <c r="Z13" i="28"/>
  <c r="AZ13" i="28" s="1"/>
  <c r="AU13" i="28"/>
  <c r="V13" i="28"/>
  <c r="AY13" i="28" s="1"/>
  <c r="R13" i="28"/>
  <c r="U13" i="28"/>
  <c r="W13" i="28"/>
  <c r="S13" i="28"/>
  <c r="Y13" i="28"/>
  <c r="AE13" i="28" a="1"/>
  <c r="AE13" i="28" s="1"/>
  <c r="AA13" i="28"/>
  <c r="R95" i="46"/>
  <c r="S95" i="46"/>
  <c r="Z95" i="46"/>
  <c r="AZ95" i="46" s="1"/>
  <c r="Y95" i="46"/>
  <c r="V95" i="46"/>
  <c r="AY95" i="46" s="1"/>
  <c r="W95" i="46"/>
  <c r="U95" i="46"/>
  <c r="AB95" i="46"/>
  <c r="Q95" i="46"/>
  <c r="BA95" i="46" s="1"/>
  <c r="AA95" i="46"/>
  <c r="P95" i="46"/>
  <c r="D16" i="30"/>
  <c r="A16" i="30"/>
  <c r="Q64" i="34"/>
  <c r="BA64" i="34" s="1"/>
  <c r="Z64" i="34"/>
  <c r="AZ64" i="34" s="1"/>
  <c r="AB64" i="34"/>
  <c r="P64" i="34"/>
  <c r="V64" i="34"/>
  <c r="AY64" i="34" s="1"/>
  <c r="W64" i="34"/>
  <c r="AA64" i="34"/>
  <c r="AU64" i="34"/>
  <c r="AV36" i="34" s="1"/>
  <c r="Y64" i="34"/>
  <c r="S64" i="34"/>
  <c r="U64" i="34"/>
  <c r="R64" i="34"/>
  <c r="AB112" i="32"/>
  <c r="W112" i="32"/>
  <c r="U112" i="32"/>
  <c r="Y112" i="32"/>
  <c r="S112" i="32"/>
  <c r="AA112" i="32"/>
  <c r="Z112" i="32"/>
  <c r="AZ112" i="32" s="1"/>
  <c r="V112" i="32"/>
  <c r="AY112" i="32" s="1"/>
  <c r="R112" i="32"/>
  <c r="P112" i="32"/>
  <c r="Q112" i="32"/>
  <c r="BA112" i="32" s="1"/>
  <c r="AS112" i="32"/>
  <c r="AF112" i="32" s="1"/>
  <c r="A29" i="34"/>
  <c r="D29" i="34"/>
  <c r="AU23" i="31"/>
  <c r="AV68" i="31" s="1"/>
  <c r="W23" i="31"/>
  <c r="S23" i="31"/>
  <c r="AB23" i="31"/>
  <c r="Q23" i="31"/>
  <c r="BA23" i="31" s="1"/>
  <c r="P23" i="31"/>
  <c r="R23" i="31"/>
  <c r="Y23" i="31"/>
  <c r="Z23" i="31"/>
  <c r="AZ23" i="31" s="1"/>
  <c r="U23" i="31"/>
  <c r="AA23" i="31"/>
  <c r="V23" i="31"/>
  <c r="AY23" i="31" s="1"/>
  <c r="A9" i="12"/>
  <c r="D9" i="12"/>
  <c r="D41" i="41"/>
  <c r="A41" i="41"/>
  <c r="Y57" i="31"/>
  <c r="AB57" i="31"/>
  <c r="R57" i="31"/>
  <c r="AA57" i="31"/>
  <c r="Q57" i="31"/>
  <c r="BA57" i="31" s="1"/>
  <c r="Z57" i="31"/>
  <c r="AZ57" i="31" s="1"/>
  <c r="P57" i="31"/>
  <c r="S57" i="31"/>
  <c r="V57" i="31"/>
  <c r="AY57" i="31" s="1"/>
  <c r="BB57" i="31" s="1"/>
  <c r="AU57" i="31"/>
  <c r="W57" i="31"/>
  <c r="U57" i="31"/>
  <c r="Y60" i="46"/>
  <c r="AB60" i="46"/>
  <c r="U60" i="46"/>
  <c r="R60" i="46"/>
  <c r="S60" i="46"/>
  <c r="AA60" i="46"/>
  <c r="W60" i="46"/>
  <c r="AU60" i="46"/>
  <c r="V60" i="46"/>
  <c r="AY60" i="46" s="1"/>
  <c r="Q60" i="46"/>
  <c r="BA60" i="46" s="1"/>
  <c r="Z60" i="46"/>
  <c r="AZ60" i="46" s="1"/>
  <c r="P60" i="46"/>
  <c r="W128" i="46"/>
  <c r="V128" i="46"/>
  <c r="AY128" i="46" s="1"/>
  <c r="AB128" i="46"/>
  <c r="AA128" i="46"/>
  <c r="R128" i="46"/>
  <c r="U128" i="46"/>
  <c r="Q128" i="46"/>
  <c r="BA128" i="46" s="1"/>
  <c r="P128" i="46"/>
  <c r="Z128" i="46"/>
  <c r="AZ128" i="46" s="1"/>
  <c r="Y128" i="46"/>
  <c r="S128" i="46"/>
  <c r="AA30" i="46"/>
  <c r="U30" i="46"/>
  <c r="Q30" i="46"/>
  <c r="BA30" i="46" s="1"/>
  <c r="V30" i="46"/>
  <c r="AY30" i="46" s="1"/>
  <c r="Z30" i="46"/>
  <c r="AZ30" i="46" s="1"/>
  <c r="P30" i="46"/>
  <c r="Y30" i="46"/>
  <c r="W30" i="46"/>
  <c r="AU30" i="46"/>
  <c r="R30" i="46"/>
  <c r="S30" i="46"/>
  <c r="AB30" i="46"/>
  <c r="AI29" i="40" a="1"/>
  <c r="AI29" i="40" s="1"/>
  <c r="AJ29" i="40" s="1"/>
  <c r="AL29" i="40" s="1"/>
  <c r="AI19" i="39" a="1"/>
  <c r="AI19" i="39" s="1"/>
  <c r="AJ19" i="39" s="1"/>
  <c r="AL19" i="39" s="1"/>
  <c r="AI7" i="39" a="1"/>
  <c r="AI7" i="39" s="1"/>
  <c r="AJ7" i="39" s="1"/>
  <c r="AL7" i="39" s="1"/>
  <c r="AI4" i="39" a="1"/>
  <c r="AI4" i="39" s="1"/>
  <c r="AJ4" i="39" s="1"/>
  <c r="AL4" i="39" s="1"/>
  <c r="AI22" i="39" a="1"/>
  <c r="AI22" i="39" s="1"/>
  <c r="AJ22" i="39" s="1"/>
  <c r="AL22" i="39" s="1"/>
  <c r="AI23" i="44" a="1"/>
  <c r="AI23" i="44" s="1"/>
  <c r="AJ23" i="44" s="1"/>
  <c r="AK23" i="44" s="1"/>
  <c r="AI33" i="44" a="1"/>
  <c r="AI33" i="44" s="1"/>
  <c r="AJ33" i="44" s="1"/>
  <c r="AL33" i="44" s="1"/>
  <c r="AI24" i="44" a="1"/>
  <c r="AI24" i="44" s="1"/>
  <c r="AJ24" i="44" s="1"/>
  <c r="AK24" i="44" s="1"/>
  <c r="AI8" i="44" a="1"/>
  <c r="AI8" i="44" s="1"/>
  <c r="AJ8" i="44" s="1"/>
  <c r="AK8" i="44" s="1"/>
  <c r="AI29" i="43" a="1"/>
  <c r="AI29" i="43" s="1"/>
  <c r="AJ29" i="43" s="1"/>
  <c r="AK29" i="43" s="1"/>
  <c r="AI9" i="43" a="1"/>
  <c r="AI9" i="43" s="1"/>
  <c r="AJ9" i="43" s="1"/>
  <c r="AL9" i="43" s="1"/>
  <c r="AI23" i="41" a="1"/>
  <c r="AI23" i="41" s="1"/>
  <c r="AJ23" i="41" s="1"/>
  <c r="AL23" i="41" s="1"/>
  <c r="AI2" i="41" a="1"/>
  <c r="AI2" i="41" s="1"/>
  <c r="AJ2" i="41" s="1"/>
  <c r="AL2" i="41" s="1"/>
  <c r="AI4" i="45" a="1"/>
  <c r="AI4" i="45" s="1"/>
  <c r="AJ4" i="45" s="1"/>
  <c r="AL4" i="45" s="1"/>
  <c r="AI16" i="45" a="1"/>
  <c r="AI16" i="45" s="1"/>
  <c r="AJ16" i="45" s="1"/>
  <c r="AK16" i="45" s="1"/>
  <c r="AI19" i="45" a="1"/>
  <c r="AI19" i="45" s="1"/>
  <c r="AJ19" i="45" s="1"/>
  <c r="AL19" i="45" s="1"/>
  <c r="AI5" i="45" a="1"/>
  <c r="AI5" i="45" s="1"/>
  <c r="AJ5" i="45" s="1"/>
  <c r="AL5" i="45" s="1"/>
  <c r="AI25" i="38" a="1"/>
  <c r="AI25" i="38" s="1"/>
  <c r="AJ25" i="38" s="1"/>
  <c r="AK25" i="38" s="1"/>
  <c r="AI8" i="38" a="1"/>
  <c r="AI8" i="38" s="1"/>
  <c r="AJ8" i="38" s="1"/>
  <c r="AK8" i="38" s="1"/>
  <c r="AI29" i="38" a="1"/>
  <c r="AI29" i="38" s="1"/>
  <c r="AJ29" i="38" s="1"/>
  <c r="AL29" i="38" s="1"/>
  <c r="AI4" i="36" a="1"/>
  <c r="AI4" i="36" s="1"/>
  <c r="AJ4" i="36" s="1"/>
  <c r="AK4" i="36" s="1"/>
  <c r="AI2" i="35" a="1"/>
  <c r="AI2" i="35" s="1"/>
  <c r="AJ2" i="35" s="1"/>
  <c r="AL2" i="35" s="1"/>
  <c r="AI10" i="35" a="1"/>
  <c r="AI10" i="35" s="1"/>
  <c r="AJ10" i="35" s="1"/>
  <c r="AK10" i="35" s="1"/>
  <c r="Z104" i="55"/>
  <c r="AZ104" i="55" s="1"/>
  <c r="P104" i="55"/>
  <c r="V104" i="55"/>
  <c r="AY104" i="55" s="1"/>
  <c r="Y104" i="55"/>
  <c r="U104" i="55"/>
  <c r="R104" i="55"/>
  <c r="Q104" i="55"/>
  <c r="BA104" i="55" s="1"/>
  <c r="S104" i="55"/>
  <c r="AB104" i="55"/>
  <c r="W104" i="55"/>
  <c r="AS104" i="55"/>
  <c r="AF104" i="55" s="1"/>
  <c r="AA104" i="55"/>
  <c r="S84" i="57"/>
  <c r="R84" i="57"/>
  <c r="V84" i="57"/>
  <c r="AY84" i="57" s="1"/>
  <c r="W84" i="57"/>
  <c r="U84" i="57"/>
  <c r="AS84" i="57"/>
  <c r="AF84" i="57" s="1"/>
  <c r="AA84" i="57"/>
  <c r="Q84" i="57"/>
  <c r="BA84" i="57" s="1"/>
  <c r="AB84" i="57"/>
  <c r="P84" i="57"/>
  <c r="Z84" i="57"/>
  <c r="AZ84" i="57" s="1"/>
  <c r="Y84" i="57"/>
  <c r="V28" i="56"/>
  <c r="AY28" i="56" s="1"/>
  <c r="U28" i="56"/>
  <c r="P28" i="56"/>
  <c r="W28" i="56"/>
  <c r="Q28" i="56"/>
  <c r="BA28" i="56" s="1"/>
  <c r="Y28" i="56"/>
  <c r="AU28" i="56"/>
  <c r="AV27" i="56" s="1"/>
  <c r="AB28" i="56"/>
  <c r="AA28" i="56"/>
  <c r="S28" i="56"/>
  <c r="R28" i="56"/>
  <c r="Z28" i="56"/>
  <c r="AZ28" i="56" s="1"/>
  <c r="R82" i="52"/>
  <c r="AA82" i="52"/>
  <c r="P82" i="52"/>
  <c r="Q82" i="52"/>
  <c r="BA82" i="52" s="1"/>
  <c r="BB82" i="52" s="1"/>
  <c r="Z82" i="52"/>
  <c r="AZ82" i="52" s="1"/>
  <c r="AE82" i="52" a="1"/>
  <c r="AE82" i="52" s="1"/>
  <c r="AB82" i="52"/>
  <c r="V82" i="52"/>
  <c r="AY82" i="52" s="1"/>
  <c r="S82" i="52"/>
  <c r="Y82" i="52"/>
  <c r="U82" i="52"/>
  <c r="W82" i="52"/>
  <c r="AI30" i="56" a="1"/>
  <c r="AI30" i="56" s="1"/>
  <c r="AJ30" i="56" s="1"/>
  <c r="AL30" i="56" s="1"/>
  <c r="AI26" i="56" a="1"/>
  <c r="AI26" i="56" s="1"/>
  <c r="AJ26" i="56" s="1"/>
  <c r="AL26" i="56" s="1"/>
  <c r="AI23" i="56" a="1"/>
  <c r="AI23" i="56" s="1"/>
  <c r="AJ23" i="56" s="1"/>
  <c r="AK23" i="56" s="1"/>
  <c r="AI11" i="56" a="1"/>
  <c r="AI11" i="56" s="1"/>
  <c r="AJ11" i="56" s="1"/>
  <c r="AL11" i="56" s="1"/>
  <c r="AI14" i="56" a="1"/>
  <c r="AI14" i="56" s="1"/>
  <c r="AJ14" i="56" s="1"/>
  <c r="AL14" i="56" s="1"/>
  <c r="AI17" i="56" a="1"/>
  <c r="AI17" i="56" s="1"/>
  <c r="AJ17" i="56" s="1"/>
  <c r="AL17" i="56" s="1"/>
  <c r="AI21" i="56" a="1"/>
  <c r="AI21" i="56" s="1"/>
  <c r="AJ21" i="56" s="1"/>
  <c r="AK21" i="56" s="1"/>
  <c r="AI29" i="56" a="1"/>
  <c r="AI29" i="56" s="1"/>
  <c r="AJ29" i="56" s="1"/>
  <c r="AL29" i="56" s="1"/>
  <c r="AI32" i="56" a="1"/>
  <c r="AI32" i="56" s="1"/>
  <c r="AJ32" i="56" s="1"/>
  <c r="AL32" i="56" s="1"/>
  <c r="AI18" i="56" a="1"/>
  <c r="AI18" i="56" s="1"/>
  <c r="AJ18" i="56" s="1"/>
  <c r="AK18" i="56" s="1"/>
  <c r="AI7" i="56" a="1"/>
  <c r="AI7" i="56" s="1"/>
  <c r="AJ7" i="56" s="1"/>
  <c r="AK7" i="56" s="1"/>
  <c r="AI28" i="56" a="1"/>
  <c r="AI28" i="56" s="1"/>
  <c r="AJ28" i="56" s="1"/>
  <c r="AL28" i="56" s="1"/>
  <c r="AI20" i="56" a="1"/>
  <c r="AI20" i="56" s="1"/>
  <c r="AJ20" i="56" s="1"/>
  <c r="AK20" i="56" s="1"/>
  <c r="AI19" i="56" a="1"/>
  <c r="AI19" i="56" s="1"/>
  <c r="AJ19" i="56" s="1"/>
  <c r="AK19" i="56" s="1"/>
  <c r="AI9" i="56" a="1"/>
  <c r="AI9" i="56" s="1"/>
  <c r="AJ9" i="56" s="1"/>
  <c r="AK9" i="56" s="1"/>
  <c r="AI3" i="56" a="1"/>
  <c r="AI3" i="56" s="1"/>
  <c r="AJ3" i="56" s="1"/>
  <c r="AK3" i="56" s="1"/>
  <c r="AI25" i="56" a="1"/>
  <c r="AI25" i="56" s="1"/>
  <c r="AJ25" i="56" s="1"/>
  <c r="AK25" i="56" s="1"/>
  <c r="AI2" i="56" a="1"/>
  <c r="AI2" i="56" s="1"/>
  <c r="AJ2" i="56" s="1"/>
  <c r="AK2" i="56" s="1"/>
  <c r="AI6" i="56" a="1"/>
  <c r="AI6" i="56" s="1"/>
  <c r="AJ6" i="56" s="1"/>
  <c r="AK6" i="56" s="1"/>
  <c r="AI5" i="56" a="1"/>
  <c r="AI5" i="56" s="1"/>
  <c r="AJ5" i="56" s="1"/>
  <c r="AK5" i="56" s="1"/>
  <c r="AI31" i="56" a="1"/>
  <c r="AI31" i="56" s="1"/>
  <c r="AJ31" i="56" s="1"/>
  <c r="AL31" i="56" s="1"/>
  <c r="AI13" i="56" a="1"/>
  <c r="AI13" i="56" s="1"/>
  <c r="AJ13" i="56" s="1"/>
  <c r="AL13" i="56" s="1"/>
  <c r="AI4" i="56" a="1"/>
  <c r="AI4" i="56" s="1"/>
  <c r="AJ4" i="56" s="1"/>
  <c r="AK4" i="56" s="1"/>
  <c r="AI16" i="56" a="1"/>
  <c r="AI16" i="56" s="1"/>
  <c r="AJ16" i="56" s="1"/>
  <c r="AL16" i="56" s="1"/>
  <c r="AI27" i="56" a="1"/>
  <c r="AI27" i="56" s="1"/>
  <c r="AJ27" i="56" s="1"/>
  <c r="AL27" i="56" s="1"/>
  <c r="AI15" i="56" a="1"/>
  <c r="AI15" i="56" s="1"/>
  <c r="AJ15" i="56" s="1"/>
  <c r="AL15" i="56" s="1"/>
  <c r="AI24" i="56" a="1"/>
  <c r="AI24" i="56" s="1"/>
  <c r="AJ24" i="56" s="1"/>
  <c r="AK24" i="56" s="1"/>
  <c r="AI8" i="56" a="1"/>
  <c r="AI8" i="56" s="1"/>
  <c r="AJ8" i="56" s="1"/>
  <c r="AK8" i="56" s="1"/>
  <c r="AI22" i="56" a="1"/>
  <c r="AI22" i="56" s="1"/>
  <c r="AJ22" i="56" s="1"/>
  <c r="AK22" i="56" s="1"/>
  <c r="AI10" i="56" a="1"/>
  <c r="AI10" i="56" s="1"/>
  <c r="AJ10" i="56" s="1"/>
  <c r="AL10" i="56" s="1"/>
  <c r="AI33" i="56" a="1"/>
  <c r="AI33" i="56" s="1"/>
  <c r="AJ33" i="56" s="1"/>
  <c r="AL33" i="56" s="1"/>
  <c r="AI12" i="56" a="1"/>
  <c r="AI12" i="56" s="1"/>
  <c r="AJ12" i="56" s="1"/>
  <c r="AL12" i="56" s="1"/>
  <c r="Q92" i="58"/>
  <c r="BA92" i="58" s="1"/>
  <c r="AS92" i="58"/>
  <c r="AF92" i="58" s="1"/>
  <c r="P92" i="58"/>
  <c r="Y92" i="58"/>
  <c r="V92" i="58"/>
  <c r="AY92" i="58" s="1"/>
  <c r="S92" i="58"/>
  <c r="Z92" i="58"/>
  <c r="AZ92" i="58" s="1"/>
  <c r="U92" i="58"/>
  <c r="AB92" i="58"/>
  <c r="R92" i="58"/>
  <c r="W92" i="58"/>
  <c r="AA92" i="58"/>
  <c r="Q18" i="56"/>
  <c r="BA18" i="56" s="1"/>
  <c r="BB18" i="56" s="1"/>
  <c r="AE18" i="56" a="1"/>
  <c r="AE18" i="56" s="1"/>
  <c r="V18" i="56"/>
  <c r="AY18" i="56" s="1"/>
  <c r="AA18" i="56"/>
  <c r="AB18" i="56"/>
  <c r="Z18" i="56"/>
  <c r="AZ18" i="56" s="1"/>
  <c r="P18" i="56"/>
  <c r="W18" i="56"/>
  <c r="Y18" i="56"/>
  <c r="U18" i="56"/>
  <c r="AU18" i="56"/>
  <c r="R18" i="56"/>
  <c r="S18" i="56"/>
  <c r="R122" i="52"/>
  <c r="P122" i="52"/>
  <c r="AB122" i="52"/>
  <c r="Z122" i="52"/>
  <c r="AZ122" i="52" s="1"/>
  <c r="U122" i="52"/>
  <c r="S122" i="52"/>
  <c r="AA122" i="52"/>
  <c r="AS122" i="52"/>
  <c r="AF122" i="52" s="1"/>
  <c r="W122" i="52"/>
  <c r="Q122" i="52"/>
  <c r="BA122" i="52" s="1"/>
  <c r="V122" i="52"/>
  <c r="AY122" i="52" s="1"/>
  <c r="Y122" i="52"/>
  <c r="AA4" i="51"/>
  <c r="AB4" i="51"/>
  <c r="Q4" i="51"/>
  <c r="BA4" i="51" s="1"/>
  <c r="AU4" i="51"/>
  <c r="AV52" i="51" s="1"/>
  <c r="R4" i="51"/>
  <c r="S4" i="51"/>
  <c r="Y4" i="51"/>
  <c r="Z4" i="51"/>
  <c r="AZ4" i="51" s="1"/>
  <c r="U4" i="51"/>
  <c r="V4" i="51"/>
  <c r="AY4" i="51" s="1"/>
  <c r="BB4" i="51" s="1"/>
  <c r="W4" i="51"/>
  <c r="P4" i="51"/>
  <c r="R26" i="50"/>
  <c r="U26" i="50"/>
  <c r="W26" i="50"/>
  <c r="AU26" i="50"/>
  <c r="V26" i="50"/>
  <c r="AY26" i="50" s="1"/>
  <c r="S26" i="50"/>
  <c r="Z26" i="50"/>
  <c r="AZ26" i="50" s="1"/>
  <c r="AB26" i="50"/>
  <c r="Q26" i="50"/>
  <c r="BA26" i="50" s="1"/>
  <c r="P26" i="50"/>
  <c r="AA26" i="50"/>
  <c r="Y26" i="50"/>
  <c r="S36" i="54"/>
  <c r="U36" i="54"/>
  <c r="Y36" i="54"/>
  <c r="Z36" i="54"/>
  <c r="AZ36" i="54" s="1"/>
  <c r="V36" i="54"/>
  <c r="AY36" i="54" s="1"/>
  <c r="AE36" i="54" a="1"/>
  <c r="AE36" i="54" s="1"/>
  <c r="W36" i="54"/>
  <c r="Q36" i="54"/>
  <c r="BA36" i="54" s="1"/>
  <c r="BB36" i="54" s="1"/>
  <c r="R36" i="54"/>
  <c r="AU36" i="54"/>
  <c r="AB36" i="54"/>
  <c r="P36" i="54"/>
  <c r="AA36" i="54"/>
  <c r="Y79" i="54"/>
  <c r="R79" i="54"/>
  <c r="AS79" i="54"/>
  <c r="AF79" i="54" s="1"/>
  <c r="AA79" i="54"/>
  <c r="P79" i="54"/>
  <c r="Z79" i="54"/>
  <c r="AZ79" i="54" s="1"/>
  <c r="W79" i="54"/>
  <c r="S79" i="54"/>
  <c r="Q79" i="54"/>
  <c r="BA79" i="54" s="1"/>
  <c r="U79" i="54"/>
  <c r="V79" i="54"/>
  <c r="AY79" i="54" s="1"/>
  <c r="AB79" i="54"/>
  <c r="AA77" i="52"/>
  <c r="Y77" i="52"/>
  <c r="AB77" i="52"/>
  <c r="R77" i="52"/>
  <c r="U77" i="52"/>
  <c r="V77" i="52"/>
  <c r="AY77" i="52" s="1"/>
  <c r="P77" i="52"/>
  <c r="S77" i="52"/>
  <c r="W77" i="52"/>
  <c r="AS77" i="52"/>
  <c r="AF77" i="52" s="1"/>
  <c r="Q77" i="52"/>
  <c r="BA77" i="52" s="1"/>
  <c r="Z77" i="52"/>
  <c r="AZ77" i="52" s="1"/>
  <c r="P58" i="56"/>
  <c r="W58" i="56"/>
  <c r="V58" i="56"/>
  <c r="AY58" i="56" s="1"/>
  <c r="U58" i="56"/>
  <c r="AB58" i="56"/>
  <c r="Q58" i="56"/>
  <c r="BA58" i="56" s="1"/>
  <c r="R58" i="56"/>
  <c r="AA58" i="56"/>
  <c r="S58" i="56"/>
  <c r="Y58" i="56"/>
  <c r="Z58" i="56"/>
  <c r="AZ58" i="56" s="1"/>
  <c r="AU58" i="56"/>
  <c r="U89" i="53"/>
  <c r="W89" i="53"/>
  <c r="S89" i="53"/>
  <c r="V89" i="53"/>
  <c r="AY89" i="53" s="1"/>
  <c r="Y89" i="53"/>
  <c r="P89" i="53"/>
  <c r="R89" i="53"/>
  <c r="AB89" i="53"/>
  <c r="Q89" i="53"/>
  <c r="BA89" i="53" s="1"/>
  <c r="AA89" i="53"/>
  <c r="Z89" i="53"/>
  <c r="AZ89" i="53" s="1"/>
  <c r="AS89" i="53"/>
  <c r="AF89" i="53" s="1"/>
  <c r="U48" i="52"/>
  <c r="AU48" i="52"/>
  <c r="S48" i="52"/>
  <c r="Y48" i="52"/>
  <c r="AB48" i="52"/>
  <c r="W48" i="52"/>
  <c r="R48" i="52"/>
  <c r="V48" i="52"/>
  <c r="AY48" i="52" s="1"/>
  <c r="Q48" i="52"/>
  <c r="BA48" i="52" s="1"/>
  <c r="AA48" i="52"/>
  <c r="Z48" i="52"/>
  <c r="AZ48" i="52" s="1"/>
  <c r="P48" i="52"/>
  <c r="Z24" i="51"/>
  <c r="AZ24" i="51" s="1"/>
  <c r="W24" i="51"/>
  <c r="Q24" i="51"/>
  <c r="BA24" i="51" s="1"/>
  <c r="R24" i="51"/>
  <c r="V24" i="51"/>
  <c r="AY24" i="51" s="1"/>
  <c r="AA24" i="51"/>
  <c r="AU24" i="51"/>
  <c r="U24" i="51"/>
  <c r="Y24" i="51"/>
  <c r="S24" i="51"/>
  <c r="P24" i="51"/>
  <c r="AB24" i="51"/>
  <c r="U18" i="50"/>
  <c r="V18" i="50"/>
  <c r="AY18" i="50" s="1"/>
  <c r="AA18" i="50"/>
  <c r="Q18" i="50"/>
  <c r="BA18" i="50" s="1"/>
  <c r="BB18" i="50" s="1"/>
  <c r="AE18" i="50" a="1"/>
  <c r="AE18" i="50" s="1"/>
  <c r="Z18" i="50"/>
  <c r="AZ18" i="50" s="1"/>
  <c r="P18" i="50"/>
  <c r="AU18" i="50"/>
  <c r="AV15" i="50" s="1"/>
  <c r="Y18" i="50"/>
  <c r="W18" i="50"/>
  <c r="S18" i="50"/>
  <c r="AB18" i="50"/>
  <c r="R18" i="50"/>
  <c r="AA83" i="56"/>
  <c r="R83" i="56"/>
  <c r="V83" i="56"/>
  <c r="AY83" i="56" s="1"/>
  <c r="Q83" i="56"/>
  <c r="BA83" i="56" s="1"/>
  <c r="BB83" i="56" s="1"/>
  <c r="Z83" i="56"/>
  <c r="AZ83" i="56" s="1"/>
  <c r="P83" i="56"/>
  <c r="AB83" i="56"/>
  <c r="U83" i="56"/>
  <c r="Y83" i="56"/>
  <c r="W83" i="56"/>
  <c r="AE83" i="56" a="1"/>
  <c r="AE83" i="56" s="1"/>
  <c r="AD83" i="56" s="1"/>
  <c r="AC83" i="56" s="1"/>
  <c r="S83" i="56"/>
  <c r="Q34" i="54"/>
  <c r="BA34" i="54" s="1"/>
  <c r="BB34" i="54" s="1"/>
  <c r="V34" i="54"/>
  <c r="AY34" i="54" s="1"/>
  <c r="Z34" i="54"/>
  <c r="AZ34" i="54" s="1"/>
  <c r="U34" i="54"/>
  <c r="P34" i="54"/>
  <c r="S34" i="54"/>
  <c r="R34" i="54"/>
  <c r="Y34" i="54"/>
  <c r="W34" i="54"/>
  <c r="AE34" i="54" a="1"/>
  <c r="AE34" i="54" s="1"/>
  <c r="AB34" i="54"/>
  <c r="AU34" i="54"/>
  <c r="AV71" i="54" s="1"/>
  <c r="AA34" i="54"/>
  <c r="R54" i="52"/>
  <c r="S54" i="52"/>
  <c r="AA54" i="52"/>
  <c r="Z54" i="52"/>
  <c r="AZ54" i="52" s="1"/>
  <c r="P54" i="52"/>
  <c r="AE54" i="52" a="1"/>
  <c r="AE54" i="52" s="1"/>
  <c r="V54" i="52"/>
  <c r="AY54" i="52" s="1"/>
  <c r="Y54" i="52"/>
  <c r="AU54" i="52"/>
  <c r="AV65" i="52" s="1"/>
  <c r="U54" i="52"/>
  <c r="AB54" i="52"/>
  <c r="W54" i="52"/>
  <c r="Q54" i="52"/>
  <c r="BA54" i="52" s="1"/>
  <c r="BB54" i="52" s="1"/>
  <c r="AB129" i="52"/>
  <c r="R129" i="52"/>
  <c r="AA129" i="52"/>
  <c r="AS129" i="52"/>
  <c r="AF129" i="52" s="1"/>
  <c r="Q129" i="52"/>
  <c r="BA129" i="52" s="1"/>
  <c r="V129" i="52"/>
  <c r="AY129" i="52" s="1"/>
  <c r="P129" i="52"/>
  <c r="Y129" i="52"/>
  <c r="U129" i="52"/>
  <c r="S129" i="52"/>
  <c r="Z129" i="52"/>
  <c r="AZ129" i="52" s="1"/>
  <c r="W129" i="52"/>
  <c r="P29" i="49"/>
  <c r="V29" i="49"/>
  <c r="AY29" i="49" s="1"/>
  <c r="AU29" i="49"/>
  <c r="AV39" i="49" s="1"/>
  <c r="R29" i="49"/>
  <c r="Z29" i="49"/>
  <c r="AZ29" i="49" s="1"/>
  <c r="AB29" i="49"/>
  <c r="S29" i="49"/>
  <c r="Y29" i="49"/>
  <c r="AA29" i="49"/>
  <c r="U29" i="49"/>
  <c r="W29" i="49"/>
  <c r="Q29" i="49"/>
  <c r="BA29" i="49" s="1"/>
  <c r="BB29" i="49" s="1"/>
  <c r="AE29" i="49" a="1"/>
  <c r="AE29" i="49" s="1"/>
  <c r="AA124" i="48"/>
  <c r="Q124" i="48"/>
  <c r="BA124" i="48" s="1"/>
  <c r="Z124" i="48"/>
  <c r="AZ124" i="48" s="1"/>
  <c r="P124" i="48"/>
  <c r="Y124" i="48"/>
  <c r="U124" i="48"/>
  <c r="V124" i="48"/>
  <c r="AY124" i="48" s="1"/>
  <c r="W124" i="48"/>
  <c r="AB124" i="48"/>
  <c r="AS124" i="48"/>
  <c r="AF124" i="48" s="1"/>
  <c r="S124" i="48"/>
  <c r="R124" i="48"/>
  <c r="S54" i="49"/>
  <c r="AA54" i="49"/>
  <c r="W54" i="49"/>
  <c r="V54" i="49"/>
  <c r="AY54" i="49" s="1"/>
  <c r="P54" i="49"/>
  <c r="Y54" i="49"/>
  <c r="AU54" i="49"/>
  <c r="Q54" i="49"/>
  <c r="BA54" i="49" s="1"/>
  <c r="R54" i="49"/>
  <c r="Z54" i="49"/>
  <c r="AZ54" i="49" s="1"/>
  <c r="U54" i="49"/>
  <c r="AB54" i="49"/>
  <c r="V82" i="48"/>
  <c r="AY82" i="48" s="1"/>
  <c r="Q82" i="48"/>
  <c r="BA82" i="48" s="1"/>
  <c r="BB82" i="48" s="1"/>
  <c r="Y82" i="48"/>
  <c r="AE82" i="48" a="1"/>
  <c r="AE82" i="48" s="1"/>
  <c r="U82" i="48"/>
  <c r="Z82" i="48"/>
  <c r="AZ82" i="48" s="1"/>
  <c r="P82" i="48"/>
  <c r="AA82" i="48"/>
  <c r="S82" i="48"/>
  <c r="R82" i="48"/>
  <c r="W82" i="48"/>
  <c r="AB82" i="48"/>
  <c r="Y48" i="48"/>
  <c r="V48" i="48"/>
  <c r="AY48" i="48" s="1"/>
  <c r="Q48" i="48"/>
  <c r="BA48" i="48" s="1"/>
  <c r="Z48" i="48"/>
  <c r="AZ48" i="48" s="1"/>
  <c r="AU48" i="48"/>
  <c r="R48" i="48"/>
  <c r="P48" i="48"/>
  <c r="AA48" i="48"/>
  <c r="W48" i="48"/>
  <c r="S48" i="48"/>
  <c r="U48" i="48"/>
  <c r="AB48" i="48"/>
  <c r="AB12" i="50"/>
  <c r="W12" i="50"/>
  <c r="Z12" i="50"/>
  <c r="AZ12" i="50" s="1"/>
  <c r="R12" i="50"/>
  <c r="P12" i="50"/>
  <c r="AA12" i="50"/>
  <c r="Q12" i="50"/>
  <c r="BA12" i="50" s="1"/>
  <c r="AU12" i="50"/>
  <c r="U12" i="50"/>
  <c r="S12" i="50"/>
  <c r="V12" i="50"/>
  <c r="AY12" i="50" s="1"/>
  <c r="BB12" i="50" s="1"/>
  <c r="Y12" i="50"/>
  <c r="Q78" i="49"/>
  <c r="BA78" i="49" s="1"/>
  <c r="BB78" i="49" s="1"/>
  <c r="Z78" i="49"/>
  <c r="AZ78" i="49" s="1"/>
  <c r="R78" i="49"/>
  <c r="Y78" i="49"/>
  <c r="AA78" i="49"/>
  <c r="AE78" i="49" a="1"/>
  <c r="AE78" i="49" s="1"/>
  <c r="AD78" i="49" s="1"/>
  <c r="AC78" i="49" s="1"/>
  <c r="V78" i="49"/>
  <c r="AY78" i="49" s="1"/>
  <c r="S78" i="49"/>
  <c r="AB78" i="49"/>
  <c r="W78" i="49"/>
  <c r="U78" i="49"/>
  <c r="P78" i="49"/>
  <c r="AU50" i="50"/>
  <c r="AV22" i="50" s="1"/>
  <c r="AB50" i="50"/>
  <c r="AE50" i="50" a="1"/>
  <c r="AE50" i="50" s="1"/>
  <c r="AA50" i="50"/>
  <c r="S50" i="50"/>
  <c r="Q50" i="50"/>
  <c r="BA50" i="50" s="1"/>
  <c r="BB50" i="50" s="1"/>
  <c r="R50" i="50"/>
  <c r="V50" i="50"/>
  <c r="AY50" i="50" s="1"/>
  <c r="Z50" i="50"/>
  <c r="AZ50" i="50" s="1"/>
  <c r="Y50" i="50"/>
  <c r="U50" i="50"/>
  <c r="P50" i="50"/>
  <c r="W50" i="50"/>
  <c r="Y18" i="49"/>
  <c r="P18" i="49"/>
  <c r="R18" i="49"/>
  <c r="V18" i="49"/>
  <c r="AY18" i="49" s="1"/>
  <c r="AU18" i="49"/>
  <c r="AB18" i="49"/>
  <c r="S18" i="49"/>
  <c r="U18" i="49"/>
  <c r="W18" i="49"/>
  <c r="AA18" i="49"/>
  <c r="Q18" i="49"/>
  <c r="BA18" i="49" s="1"/>
  <c r="Z18" i="49"/>
  <c r="AZ18" i="49" s="1"/>
  <c r="U80" i="49"/>
  <c r="AE80" i="49" a="1"/>
  <c r="AE80" i="49" s="1"/>
  <c r="AD80" i="49" s="1"/>
  <c r="AC80" i="49" s="1"/>
  <c r="R80" i="49"/>
  <c r="V80" i="49"/>
  <c r="AY80" i="49" s="1"/>
  <c r="AA80" i="49"/>
  <c r="Y80" i="49"/>
  <c r="Z80" i="49"/>
  <c r="AZ80" i="49" s="1"/>
  <c r="P80" i="49"/>
  <c r="AB80" i="49"/>
  <c r="W80" i="49"/>
  <c r="S80" i="49"/>
  <c r="Q80" i="49"/>
  <c r="BA80" i="49" s="1"/>
  <c r="BB80" i="49" s="1"/>
  <c r="Q73" i="46"/>
  <c r="BA73" i="46" s="1"/>
  <c r="BB73" i="46" s="1"/>
  <c r="W73" i="46"/>
  <c r="P73" i="46"/>
  <c r="U73" i="46"/>
  <c r="AE73" i="46" a="1"/>
  <c r="AE73" i="46" s="1"/>
  <c r="AB73" i="46"/>
  <c r="R73" i="46"/>
  <c r="AA73" i="46"/>
  <c r="Y73" i="46"/>
  <c r="V73" i="46"/>
  <c r="AY73" i="46" s="1"/>
  <c r="Z73" i="46"/>
  <c r="AZ73" i="46" s="1"/>
  <c r="S73" i="46"/>
  <c r="Z81" i="49"/>
  <c r="AZ81" i="49" s="1"/>
  <c r="U81" i="49"/>
  <c r="AE81" i="49" a="1"/>
  <c r="AE81" i="49" s="1"/>
  <c r="AB81" i="49"/>
  <c r="W81" i="49"/>
  <c r="R81" i="49"/>
  <c r="P81" i="49"/>
  <c r="Q81" i="49"/>
  <c r="BA81" i="49" s="1"/>
  <c r="BB81" i="49" s="1"/>
  <c r="AA81" i="49"/>
  <c r="V81" i="49"/>
  <c r="AY81" i="49" s="1"/>
  <c r="S81" i="49"/>
  <c r="Y81" i="49"/>
  <c r="Z76" i="50"/>
  <c r="AZ76" i="50" s="1"/>
  <c r="R76" i="50"/>
  <c r="AA76" i="50"/>
  <c r="S76" i="50"/>
  <c r="Q76" i="50"/>
  <c r="BA76" i="50" s="1"/>
  <c r="AS76" i="50"/>
  <c r="AF76" i="50" s="1"/>
  <c r="AB76" i="50"/>
  <c r="P76" i="50"/>
  <c r="Y76" i="50"/>
  <c r="V76" i="50"/>
  <c r="AY76" i="50" s="1"/>
  <c r="W76" i="50"/>
  <c r="U76" i="50"/>
  <c r="D58" i="46"/>
  <c r="AW58" i="46" s="1"/>
  <c r="A58" i="46"/>
  <c r="S3" i="47"/>
  <c r="Z3" i="47"/>
  <c r="AZ3" i="47" s="1"/>
  <c r="Y3" i="47"/>
  <c r="V3" i="47"/>
  <c r="AY3" i="47" s="1"/>
  <c r="BB3" i="47" s="1"/>
  <c r="P3" i="47"/>
  <c r="AB3" i="47"/>
  <c r="R3" i="47"/>
  <c r="AA3" i="47"/>
  <c r="Q3" i="47"/>
  <c r="BA3" i="47" s="1"/>
  <c r="U3" i="47"/>
  <c r="AU3" i="47"/>
  <c r="AV124" i="47" s="1"/>
  <c r="A124" i="47" s="1"/>
  <c r="W3" i="47"/>
  <c r="D12" i="35"/>
  <c r="A12" i="35"/>
  <c r="D20" i="37"/>
  <c r="A20" i="37"/>
  <c r="V21" i="37"/>
  <c r="AY21" i="37" s="1"/>
  <c r="AA21" i="37"/>
  <c r="U21" i="37"/>
  <c r="Q21" i="37"/>
  <c r="BA21" i="37" s="1"/>
  <c r="S21" i="37"/>
  <c r="R21" i="37"/>
  <c r="Z21" i="37"/>
  <c r="AZ21" i="37" s="1"/>
  <c r="P21" i="37"/>
  <c r="Y21" i="37"/>
  <c r="AU21" i="37"/>
  <c r="AV125" i="37" s="1"/>
  <c r="W21" i="37"/>
  <c r="AB21" i="37"/>
  <c r="D14" i="33"/>
  <c r="A14" i="33"/>
  <c r="W4" i="43"/>
  <c r="V4" i="43"/>
  <c r="AY4" i="43" s="1"/>
  <c r="Y4" i="43"/>
  <c r="Q4" i="43"/>
  <c r="BA4" i="43" s="1"/>
  <c r="AB4" i="43"/>
  <c r="R4" i="43"/>
  <c r="AU4" i="43"/>
  <c r="Z4" i="43"/>
  <c r="AZ4" i="43" s="1"/>
  <c r="U4" i="43"/>
  <c r="P4" i="43"/>
  <c r="S4" i="43"/>
  <c r="AA4" i="43"/>
  <c r="Y36" i="43"/>
  <c r="Z36" i="43"/>
  <c r="AZ36" i="43" s="1"/>
  <c r="W36" i="43"/>
  <c r="V36" i="43"/>
  <c r="AY36" i="43" s="1"/>
  <c r="AB36" i="43"/>
  <c r="AU36" i="43"/>
  <c r="AA36" i="43"/>
  <c r="Q36" i="43"/>
  <c r="BA36" i="43" s="1"/>
  <c r="U36" i="43"/>
  <c r="P36" i="43"/>
  <c r="S36" i="43"/>
  <c r="R36" i="43"/>
  <c r="A73" i="33"/>
  <c r="D73" i="33"/>
  <c r="Z56" i="39"/>
  <c r="AZ56" i="39" s="1"/>
  <c r="AA56" i="39"/>
  <c r="Y56" i="39"/>
  <c r="S56" i="39"/>
  <c r="V56" i="39"/>
  <c r="AY56" i="39" s="1"/>
  <c r="W56" i="39"/>
  <c r="R56" i="39"/>
  <c r="AU56" i="39"/>
  <c r="AV119" i="39" s="1"/>
  <c r="P56" i="39"/>
  <c r="Q56" i="39"/>
  <c r="BA56" i="39" s="1"/>
  <c r="U56" i="39"/>
  <c r="AB56" i="39"/>
  <c r="AI18" i="40" a="1"/>
  <c r="AI18" i="40" s="1"/>
  <c r="AJ18" i="40" s="1"/>
  <c r="AK18" i="40" s="1"/>
  <c r="AI11" i="40" a="1"/>
  <c r="AI11" i="40" s="1"/>
  <c r="AJ11" i="40" s="1"/>
  <c r="AL11" i="40" s="1"/>
  <c r="AI28" i="40" a="1"/>
  <c r="AI28" i="40" s="1"/>
  <c r="AJ28" i="40" s="1"/>
  <c r="AL28" i="40" s="1"/>
  <c r="AI5" i="40" a="1"/>
  <c r="AI5" i="40" s="1"/>
  <c r="AJ5" i="40" s="1"/>
  <c r="AK5" i="40" s="1"/>
  <c r="AI10" i="40" a="1"/>
  <c r="AI10" i="40" s="1"/>
  <c r="AJ10" i="40" s="1"/>
  <c r="AL10" i="40" s="1"/>
  <c r="AI22" i="40" a="1"/>
  <c r="AI22" i="40" s="1"/>
  <c r="AJ22" i="40" s="1"/>
  <c r="AK22" i="40" s="1"/>
  <c r="AI13" i="40" a="1"/>
  <c r="AI13" i="40" s="1"/>
  <c r="AJ13" i="40" s="1"/>
  <c r="AL13" i="40" s="1"/>
  <c r="AI3" i="40" a="1"/>
  <c r="AI3" i="40" s="1"/>
  <c r="AJ3" i="40" s="1"/>
  <c r="AK3" i="40" s="1"/>
  <c r="AI20" i="40" a="1"/>
  <c r="AI20" i="40" s="1"/>
  <c r="AJ20" i="40" s="1"/>
  <c r="AK20" i="40" s="1"/>
  <c r="AI6" i="40" a="1"/>
  <c r="AI6" i="40" s="1"/>
  <c r="AJ6" i="40" s="1"/>
  <c r="AK6" i="40" s="1"/>
  <c r="AI2" i="40" a="1"/>
  <c r="AI2" i="40" s="1"/>
  <c r="AJ2" i="40" s="1"/>
  <c r="AK2" i="40" s="1"/>
  <c r="AI16" i="40" a="1"/>
  <c r="AI16" i="40" s="1"/>
  <c r="AJ16" i="40" s="1"/>
  <c r="AL16" i="40" s="1"/>
  <c r="AI33" i="40" a="1"/>
  <c r="AI33" i="40" s="1"/>
  <c r="AJ33" i="40" s="1"/>
  <c r="AL33" i="40" s="1"/>
  <c r="AI23" i="40" a="1"/>
  <c r="AI23" i="40" s="1"/>
  <c r="AJ23" i="40" s="1"/>
  <c r="AK23" i="40" s="1"/>
  <c r="AI14" i="40" a="1"/>
  <c r="AI14" i="40" s="1"/>
  <c r="AJ14" i="40" s="1"/>
  <c r="AL14" i="40" s="1"/>
  <c r="AI27" i="40" a="1"/>
  <c r="AI27" i="40" s="1"/>
  <c r="AJ27" i="40" s="1"/>
  <c r="AL27" i="40" s="1"/>
  <c r="V45" i="35"/>
  <c r="AY45" i="35" s="1"/>
  <c r="S45" i="35"/>
  <c r="W45" i="35"/>
  <c r="AU45" i="35"/>
  <c r="AV42" i="35" s="1"/>
  <c r="Y45" i="35"/>
  <c r="Z45" i="35"/>
  <c r="AZ45" i="35" s="1"/>
  <c r="P45" i="35"/>
  <c r="U45" i="35"/>
  <c r="AA45" i="35"/>
  <c r="Q45" i="35"/>
  <c r="BA45" i="35" s="1"/>
  <c r="BB45" i="35" s="1"/>
  <c r="AE45" i="35" a="1"/>
  <c r="AE45" i="35" s="1"/>
  <c r="AB45" i="35"/>
  <c r="R45" i="35"/>
  <c r="AI21" i="31" a="1"/>
  <c r="AI21" i="31" s="1"/>
  <c r="AJ21" i="31" s="1"/>
  <c r="AL21" i="31" s="1"/>
  <c r="AI22" i="31" a="1"/>
  <c r="AI22" i="31" s="1"/>
  <c r="AJ22" i="31" s="1"/>
  <c r="AL22" i="31" s="1"/>
  <c r="AI13" i="31" a="1"/>
  <c r="AI13" i="31" s="1"/>
  <c r="AJ13" i="31" s="1"/>
  <c r="AK13" i="31" s="1"/>
  <c r="AI23" i="31" a="1"/>
  <c r="AI23" i="31" s="1"/>
  <c r="AJ23" i="31" s="1"/>
  <c r="AL23" i="31" s="1"/>
  <c r="AI24" i="31" a="1"/>
  <c r="AI24" i="31" s="1"/>
  <c r="AJ24" i="31" s="1"/>
  <c r="AL24" i="31" s="1"/>
  <c r="AI18" i="31" a="1"/>
  <c r="AI18" i="31" s="1"/>
  <c r="AJ18" i="31" s="1"/>
  <c r="AL18" i="31" s="1"/>
  <c r="AI6" i="31" a="1"/>
  <c r="AI6" i="31" s="1"/>
  <c r="AJ6" i="31" s="1"/>
  <c r="AL6" i="31" s="1"/>
  <c r="AI17" i="31" a="1"/>
  <c r="AI17" i="31" s="1"/>
  <c r="AJ17" i="31" s="1"/>
  <c r="AK17" i="31" s="1"/>
  <c r="AI9" i="31" a="1"/>
  <c r="AI9" i="31" s="1"/>
  <c r="AJ9" i="31" s="1"/>
  <c r="AL9" i="31" s="1"/>
  <c r="AI12" i="31" a="1"/>
  <c r="AI12" i="31" s="1"/>
  <c r="AJ12" i="31" s="1"/>
  <c r="AK12" i="31" s="1"/>
  <c r="AI2" i="31" a="1"/>
  <c r="AI2" i="31" s="1"/>
  <c r="AJ2" i="31" s="1"/>
  <c r="AL2" i="31" s="1"/>
  <c r="AI4" i="31" a="1"/>
  <c r="AI4" i="31" s="1"/>
  <c r="AJ4" i="31" s="1"/>
  <c r="AL4" i="31" s="1"/>
  <c r="AI19" i="31" a="1"/>
  <c r="AI19" i="31" s="1"/>
  <c r="AJ19" i="31" s="1"/>
  <c r="AL19" i="31" s="1"/>
  <c r="AI10" i="31" a="1"/>
  <c r="AI10" i="31" s="1"/>
  <c r="AJ10" i="31" s="1"/>
  <c r="AK10" i="31" s="1"/>
  <c r="AI11" i="31" a="1"/>
  <c r="AI11" i="31" s="1"/>
  <c r="AJ11" i="31" s="1"/>
  <c r="AK11" i="31" s="1"/>
  <c r="AI32" i="31" a="1"/>
  <c r="AI32" i="31" s="1"/>
  <c r="AJ32" i="31" s="1"/>
  <c r="AK32" i="31" s="1"/>
  <c r="AI25" i="31" a="1"/>
  <c r="AI25" i="31" s="1"/>
  <c r="AJ25" i="31" s="1"/>
  <c r="AL25" i="31" s="1"/>
  <c r="AI26" i="31" a="1"/>
  <c r="AI26" i="31" s="1"/>
  <c r="AJ26" i="31" s="1"/>
  <c r="AK26" i="31" s="1"/>
  <c r="AI30" i="31" a="1"/>
  <c r="AI30" i="31" s="1"/>
  <c r="AJ30" i="31" s="1"/>
  <c r="AK30" i="31" s="1"/>
  <c r="AI27" i="31" a="1"/>
  <c r="AI27" i="31" s="1"/>
  <c r="AJ27" i="31" s="1"/>
  <c r="AK27" i="31" s="1"/>
  <c r="AI15" i="31" a="1"/>
  <c r="AI15" i="31" s="1"/>
  <c r="AJ15" i="31" s="1"/>
  <c r="AK15" i="31" s="1"/>
  <c r="AI8" i="31" a="1"/>
  <c r="AI8" i="31" s="1"/>
  <c r="AJ8" i="31" s="1"/>
  <c r="AL8" i="31" s="1"/>
  <c r="AI7" i="31" a="1"/>
  <c r="AI7" i="31" s="1"/>
  <c r="AJ7" i="31" s="1"/>
  <c r="AL7" i="31" s="1"/>
  <c r="AI3" i="31" a="1"/>
  <c r="AI3" i="31" s="1"/>
  <c r="AJ3" i="31" s="1"/>
  <c r="AL3" i="31" s="1"/>
  <c r="AI29" i="31" a="1"/>
  <c r="AI29" i="31" s="1"/>
  <c r="AJ29" i="31" s="1"/>
  <c r="AK29" i="31" s="1"/>
  <c r="AI16" i="31" a="1"/>
  <c r="AI16" i="31" s="1"/>
  <c r="AJ16" i="31" s="1"/>
  <c r="AK16" i="31" s="1"/>
  <c r="AI20" i="31" a="1"/>
  <c r="AI20" i="31" s="1"/>
  <c r="AJ20" i="31" s="1"/>
  <c r="AL20" i="31" s="1"/>
  <c r="P50" i="28"/>
  <c r="R50" i="28"/>
  <c r="Q50" i="28"/>
  <c r="BA50" i="28" s="1"/>
  <c r="Y50" i="28"/>
  <c r="V50" i="28"/>
  <c r="AY50" i="28" s="1"/>
  <c r="U50" i="28"/>
  <c r="AU50" i="28"/>
  <c r="AV75" i="28" s="1"/>
  <c r="D75" i="28" s="1"/>
  <c r="AB50" i="28"/>
  <c r="W50" i="28"/>
  <c r="S50" i="28"/>
  <c r="AA50" i="28"/>
  <c r="Z50" i="28"/>
  <c r="AZ50" i="28" s="1"/>
  <c r="P101" i="46"/>
  <c r="S101" i="46"/>
  <c r="AE101" i="46" a="1"/>
  <c r="AE101" i="46" s="1"/>
  <c r="AA101" i="46"/>
  <c r="AB101" i="46"/>
  <c r="W101" i="46"/>
  <c r="Q101" i="46"/>
  <c r="BA101" i="46" s="1"/>
  <c r="BB101" i="46" s="1"/>
  <c r="V101" i="46"/>
  <c r="AY101" i="46" s="1"/>
  <c r="R101" i="46"/>
  <c r="U101" i="46"/>
  <c r="Z101" i="46"/>
  <c r="AZ101" i="46" s="1"/>
  <c r="Y101" i="46"/>
  <c r="U40" i="35"/>
  <c r="Z40" i="35"/>
  <c r="AZ40" i="35" s="1"/>
  <c r="Y40" i="35"/>
  <c r="P40" i="35"/>
  <c r="W40" i="35"/>
  <c r="V40" i="35"/>
  <c r="AY40" i="35" s="1"/>
  <c r="S40" i="35"/>
  <c r="AB40" i="35"/>
  <c r="Q40" i="35"/>
  <c r="BA40" i="35" s="1"/>
  <c r="AU40" i="35"/>
  <c r="AV60" i="35" s="1"/>
  <c r="R40" i="35"/>
  <c r="AA40" i="35"/>
  <c r="D71" i="33"/>
  <c r="A71" i="33"/>
  <c r="A18" i="31"/>
  <c r="D18" i="31"/>
  <c r="A13" i="28"/>
  <c r="D13" i="28"/>
  <c r="Y22" i="30"/>
  <c r="Z22" i="30"/>
  <c r="AZ22" i="30" s="1"/>
  <c r="AU22" i="30"/>
  <c r="P22" i="30"/>
  <c r="S22" i="30"/>
  <c r="R22" i="30"/>
  <c r="AE22" i="30" a="1"/>
  <c r="AE22" i="30" s="1"/>
  <c r="Q22" i="30"/>
  <c r="BA22" i="30" s="1"/>
  <c r="BB22" i="30" s="1"/>
  <c r="AA22" i="30"/>
  <c r="W22" i="30"/>
  <c r="V22" i="30"/>
  <c r="AY22" i="30" s="1"/>
  <c r="U22" i="30"/>
  <c r="AB22" i="30"/>
  <c r="D4" i="28"/>
  <c r="A4" i="28"/>
  <c r="D47" i="12"/>
  <c r="A47" i="12"/>
  <c r="AB63" i="12"/>
  <c r="Y63" i="12"/>
  <c r="W63" i="12"/>
  <c r="R63" i="12"/>
  <c r="S63" i="12"/>
  <c r="AA63" i="12"/>
  <c r="V63" i="12"/>
  <c r="AY63" i="12" s="1"/>
  <c r="Q63" i="12"/>
  <c r="BA63" i="12" s="1"/>
  <c r="P63" i="12"/>
  <c r="U63" i="12"/>
  <c r="AU63" i="12"/>
  <c r="Z63" i="12"/>
  <c r="AZ63" i="12" s="1"/>
  <c r="D52" i="30"/>
  <c r="A52" i="30"/>
  <c r="A5" i="12"/>
  <c r="D5" i="12"/>
  <c r="P41" i="41"/>
  <c r="S41" i="41"/>
  <c r="AU41" i="41"/>
  <c r="V41" i="41"/>
  <c r="AY41" i="41" s="1"/>
  <c r="AB41" i="41"/>
  <c r="AA41" i="41"/>
  <c r="Y41" i="41"/>
  <c r="Z41" i="41"/>
  <c r="AZ41" i="41" s="1"/>
  <c r="R41" i="41"/>
  <c r="U41" i="41"/>
  <c r="W41" i="41"/>
  <c r="Q41" i="41"/>
  <c r="BA41" i="41" s="1"/>
  <c r="D57" i="31"/>
  <c r="A57" i="31"/>
  <c r="A12" i="30"/>
  <c r="D12" i="30"/>
  <c r="AU26" i="12"/>
  <c r="AV97" i="12" s="1"/>
  <c r="AY26" i="12"/>
  <c r="AZ26" i="12"/>
  <c r="BA26" i="12"/>
  <c r="A30" i="28"/>
  <c r="D30" i="28"/>
  <c r="AB101" i="12"/>
  <c r="U101" i="12"/>
  <c r="AE101" i="12" a="1"/>
  <c r="AE101" i="12" s="1"/>
  <c r="P101" i="12"/>
  <c r="R101" i="12"/>
  <c r="Z101" i="12"/>
  <c r="AZ101" i="12" s="1"/>
  <c r="Y101" i="12"/>
  <c r="W101" i="12"/>
  <c r="V101" i="12"/>
  <c r="AY101" i="12" s="1"/>
  <c r="Q101" i="12"/>
  <c r="BA101" i="12" s="1"/>
  <c r="BB101" i="12" s="1"/>
  <c r="S101" i="12"/>
  <c r="AA101" i="12"/>
  <c r="Y27" i="46"/>
  <c r="W27" i="46"/>
  <c r="R27" i="46"/>
  <c r="P27" i="46"/>
  <c r="AU27" i="46"/>
  <c r="AV47" i="46" s="1"/>
  <c r="AB27" i="46"/>
  <c r="S27" i="46"/>
  <c r="Z27" i="46"/>
  <c r="AZ27" i="46" s="1"/>
  <c r="AA27" i="46"/>
  <c r="U27" i="46"/>
  <c r="Q27" i="46"/>
  <c r="BA27" i="46" s="1"/>
  <c r="V27" i="46"/>
  <c r="AY27" i="46" s="1"/>
  <c r="R82" i="46"/>
  <c r="AA82" i="46"/>
  <c r="Y82" i="46"/>
  <c r="AE82" i="46" a="1"/>
  <c r="AE82" i="46" s="1"/>
  <c r="U82" i="46"/>
  <c r="Q82" i="46"/>
  <c r="BA82" i="46" s="1"/>
  <c r="BB82" i="46" s="1"/>
  <c r="V82" i="46"/>
  <c r="AY82" i="46" s="1"/>
  <c r="P82" i="46"/>
  <c r="S82" i="46"/>
  <c r="AB82" i="46"/>
  <c r="Z82" i="46"/>
  <c r="AZ82" i="46" s="1"/>
  <c r="W82" i="46"/>
  <c r="AI30" i="40" a="1"/>
  <c r="AI30" i="40" s="1"/>
  <c r="AJ30" i="40" s="1"/>
  <c r="AL30" i="40" s="1"/>
  <c r="AI12" i="40" a="1"/>
  <c r="AI12" i="40" s="1"/>
  <c r="AJ12" i="40" s="1"/>
  <c r="AL12" i="40" s="1"/>
  <c r="AI31" i="39" a="1"/>
  <c r="AI31" i="39" s="1"/>
  <c r="AJ31" i="39" s="1"/>
  <c r="AK31" i="39" s="1"/>
  <c r="AI14" i="39" a="1"/>
  <c r="AI14" i="39" s="1"/>
  <c r="AJ14" i="39" s="1"/>
  <c r="AK14" i="39" s="1"/>
  <c r="AI20" i="39" a="1"/>
  <c r="AI20" i="39" s="1"/>
  <c r="AJ20" i="39" s="1"/>
  <c r="AL20" i="39" s="1"/>
  <c r="AI3" i="39" a="1"/>
  <c r="AI3" i="39" s="1"/>
  <c r="AJ3" i="39" s="1"/>
  <c r="AL3" i="39" s="1"/>
  <c r="AI9" i="44" a="1"/>
  <c r="AI9" i="44" s="1"/>
  <c r="AJ9" i="44" s="1"/>
  <c r="AK9" i="44" s="1"/>
  <c r="AI13" i="44" a="1"/>
  <c r="AI13" i="44" s="1"/>
  <c r="AJ13" i="44" s="1"/>
  <c r="AL13" i="44" s="1"/>
  <c r="AI18" i="44" a="1"/>
  <c r="AI18" i="44" s="1"/>
  <c r="AJ18" i="44" s="1"/>
  <c r="AK18" i="44" s="1"/>
  <c r="AI15" i="44" a="1"/>
  <c r="AI15" i="44" s="1"/>
  <c r="AJ15" i="44" s="1"/>
  <c r="AL15" i="44" s="1"/>
  <c r="AI32" i="43" a="1"/>
  <c r="AI32" i="43" s="1"/>
  <c r="AJ32" i="43" s="1"/>
  <c r="AK32" i="43" s="1"/>
  <c r="AI3" i="43" a="1"/>
  <c r="AI3" i="43" s="1"/>
  <c r="AJ3" i="43" s="1"/>
  <c r="AL3" i="43" s="1"/>
  <c r="AI12" i="41" a="1"/>
  <c r="AI12" i="41" s="1"/>
  <c r="AJ12" i="41" s="1"/>
  <c r="AK12" i="41" s="1"/>
  <c r="AI5" i="31" a="1"/>
  <c r="AI5" i="31" s="1"/>
  <c r="AJ5" i="31" s="1"/>
  <c r="AL5" i="31" s="1"/>
  <c r="AI23" i="45" a="1"/>
  <c r="AI23" i="45" s="1"/>
  <c r="AJ23" i="45" s="1"/>
  <c r="AL23" i="45" s="1"/>
  <c r="AI18" i="45" a="1"/>
  <c r="AI18" i="45" s="1"/>
  <c r="AJ18" i="45" s="1"/>
  <c r="AL18" i="45" s="1"/>
  <c r="AI9" i="45" a="1"/>
  <c r="AI9" i="45" s="1"/>
  <c r="AJ9" i="45" s="1"/>
  <c r="AL9" i="45" s="1"/>
  <c r="AI25" i="45" a="1"/>
  <c r="AI25" i="45" s="1"/>
  <c r="AJ25" i="45" s="1"/>
  <c r="AL25" i="45" s="1"/>
  <c r="AI13" i="38" a="1"/>
  <c r="AI13" i="38" s="1"/>
  <c r="AJ13" i="38" s="1"/>
  <c r="AL13" i="38" s="1"/>
  <c r="AI3" i="38" a="1"/>
  <c r="AI3" i="38" s="1"/>
  <c r="AJ3" i="38" s="1"/>
  <c r="AK3" i="38" s="1"/>
  <c r="AI25" i="36" a="1"/>
  <c r="AI25" i="36" s="1"/>
  <c r="AJ25" i="36" s="1"/>
  <c r="AK25" i="36" s="1"/>
  <c r="AI31" i="35" a="1"/>
  <c r="AI31" i="35" s="1"/>
  <c r="AJ31" i="35" s="1"/>
  <c r="AK31" i="35" s="1"/>
  <c r="AI30" i="35" a="1"/>
  <c r="AI30" i="35" s="1"/>
  <c r="AJ30" i="35" s="1"/>
  <c r="AK30" i="35" s="1"/>
  <c r="S103" i="55"/>
  <c r="R103" i="55"/>
  <c r="Q103" i="55"/>
  <c r="BA103" i="55" s="1"/>
  <c r="AB103" i="55"/>
  <c r="Y103" i="55"/>
  <c r="AS103" i="55"/>
  <c r="AF103" i="55" s="1"/>
  <c r="Z103" i="55"/>
  <c r="AZ103" i="55" s="1"/>
  <c r="U103" i="55"/>
  <c r="W103" i="55"/>
  <c r="P103" i="55"/>
  <c r="V103" i="55"/>
  <c r="AY103" i="55" s="1"/>
  <c r="AA103" i="55"/>
  <c r="U105" i="57"/>
  <c r="AA105" i="57"/>
  <c r="Y105" i="57"/>
  <c r="R105" i="57"/>
  <c r="Q105" i="57"/>
  <c r="BA105" i="57" s="1"/>
  <c r="Z105" i="57"/>
  <c r="AZ105" i="57" s="1"/>
  <c r="P105" i="57"/>
  <c r="AB105" i="57"/>
  <c r="V105" i="57"/>
  <c r="AY105" i="57" s="1"/>
  <c r="AS105" i="57"/>
  <c r="AF105" i="57" s="1"/>
  <c r="S105" i="57"/>
  <c r="W105" i="57"/>
  <c r="AS78" i="54"/>
  <c r="AF78" i="54" s="1"/>
  <c r="Z78" i="54"/>
  <c r="AZ78" i="54" s="1"/>
  <c r="V78" i="54"/>
  <c r="AY78" i="54" s="1"/>
  <c r="U78" i="54"/>
  <c r="S78" i="54"/>
  <c r="AB78" i="54"/>
  <c r="Q78" i="54"/>
  <c r="BA78" i="54" s="1"/>
  <c r="Y78" i="54"/>
  <c r="P78" i="54"/>
  <c r="W78" i="54"/>
  <c r="AA78" i="54"/>
  <c r="R78" i="54"/>
  <c r="Z33" i="53"/>
  <c r="AZ33" i="53" s="1"/>
  <c r="AE33" i="53" a="1"/>
  <c r="AE33" i="53" s="1"/>
  <c r="V33" i="53"/>
  <c r="AY33" i="53" s="1"/>
  <c r="P33" i="53"/>
  <c r="R33" i="53"/>
  <c r="AB33" i="53"/>
  <c r="U33" i="53"/>
  <c r="Q33" i="53"/>
  <c r="BA33" i="53" s="1"/>
  <c r="BB33" i="53" s="1"/>
  <c r="S33" i="53"/>
  <c r="AA33" i="53"/>
  <c r="AU33" i="53"/>
  <c r="Y33" i="53"/>
  <c r="W33" i="53"/>
  <c r="V41" i="57"/>
  <c r="AY41" i="57" s="1"/>
  <c r="AB41" i="57"/>
  <c r="S41" i="57"/>
  <c r="AA41" i="57"/>
  <c r="R41" i="57"/>
  <c r="Q41" i="57"/>
  <c r="BA41" i="57" s="1"/>
  <c r="Y41" i="57"/>
  <c r="P41" i="57"/>
  <c r="AU41" i="57"/>
  <c r="W41" i="57"/>
  <c r="U41" i="57"/>
  <c r="Z41" i="57"/>
  <c r="AZ41" i="57" s="1"/>
  <c r="R104" i="56"/>
  <c r="Y104" i="56"/>
  <c r="V104" i="56"/>
  <c r="AY104" i="56" s="1"/>
  <c r="AB104" i="56"/>
  <c r="AE104" i="56" a="1"/>
  <c r="AE104" i="56" s="1"/>
  <c r="AD104" i="56" s="1"/>
  <c r="AC104" i="56" s="1"/>
  <c r="S104" i="56"/>
  <c r="AA104" i="56"/>
  <c r="Z104" i="56"/>
  <c r="AZ104" i="56" s="1"/>
  <c r="W104" i="56"/>
  <c r="Q104" i="56"/>
  <c r="BA104" i="56" s="1"/>
  <c r="BB104" i="56" s="1"/>
  <c r="P104" i="56"/>
  <c r="U104" i="56"/>
  <c r="Q66" i="55"/>
  <c r="BA66" i="55" s="1"/>
  <c r="Y66" i="55"/>
  <c r="AS66" i="55"/>
  <c r="AF66" i="55" s="1"/>
  <c r="AB66" i="55"/>
  <c r="P66" i="55"/>
  <c r="V66" i="55"/>
  <c r="AY66" i="55" s="1"/>
  <c r="BB66" i="55" s="1"/>
  <c r="W66" i="55"/>
  <c r="U66" i="55"/>
  <c r="Z66" i="55"/>
  <c r="AZ66" i="55" s="1"/>
  <c r="S66" i="55"/>
  <c r="AA66" i="55"/>
  <c r="R66" i="55"/>
  <c r="Y94" i="55"/>
  <c r="U94" i="55"/>
  <c r="V94" i="55"/>
  <c r="AY94" i="55" s="1"/>
  <c r="AE94" i="55" a="1"/>
  <c r="AE94" i="55" s="1"/>
  <c r="AD94" i="55" s="1"/>
  <c r="AC94" i="55" s="1"/>
  <c r="R94" i="55"/>
  <c r="AA94" i="55"/>
  <c r="AB94" i="55"/>
  <c r="Z94" i="55"/>
  <c r="AZ94" i="55" s="1"/>
  <c r="P94" i="55"/>
  <c r="Q94" i="55"/>
  <c r="BA94" i="55" s="1"/>
  <c r="BB94" i="55" s="1"/>
  <c r="W94" i="55"/>
  <c r="S94" i="55"/>
  <c r="Z81" i="52"/>
  <c r="AZ81" i="52" s="1"/>
  <c r="V81" i="52"/>
  <c r="AY81" i="52" s="1"/>
  <c r="AB81" i="52"/>
  <c r="U81" i="52"/>
  <c r="AS81" i="52"/>
  <c r="AF81" i="52" s="1"/>
  <c r="R81" i="52"/>
  <c r="S81" i="52"/>
  <c r="AA81" i="52"/>
  <c r="Q81" i="52"/>
  <c r="BA81" i="52" s="1"/>
  <c r="P81" i="52"/>
  <c r="W81" i="52"/>
  <c r="Y81" i="52"/>
  <c r="W121" i="53"/>
  <c r="P121" i="53"/>
  <c r="AS121" i="53"/>
  <c r="AF121" i="53" s="1"/>
  <c r="V121" i="53"/>
  <c r="AY121" i="53" s="1"/>
  <c r="S121" i="53"/>
  <c r="AB121" i="53"/>
  <c r="AA121" i="53"/>
  <c r="Z121" i="53"/>
  <c r="AZ121" i="53" s="1"/>
  <c r="R121" i="53"/>
  <c r="Q121" i="53"/>
  <c r="BA121" i="53" s="1"/>
  <c r="Y121" i="53"/>
  <c r="U121" i="53"/>
  <c r="V114" i="51"/>
  <c r="AY114" i="51" s="1"/>
  <c r="Z114" i="51"/>
  <c r="AZ114" i="51" s="1"/>
  <c r="P114" i="51"/>
  <c r="AS114" i="51"/>
  <c r="AF114" i="51" s="1"/>
  <c r="Y114" i="51"/>
  <c r="AA114" i="51"/>
  <c r="U114" i="51"/>
  <c r="AB114" i="51"/>
  <c r="R114" i="51"/>
  <c r="S114" i="51"/>
  <c r="W114" i="51"/>
  <c r="Q114" i="51"/>
  <c r="BA114" i="51" s="1"/>
  <c r="P11" i="57"/>
  <c r="AE11" i="57" a="1"/>
  <c r="AE11" i="57" s="1"/>
  <c r="AA11" i="57"/>
  <c r="V11" i="57"/>
  <c r="AY11" i="57" s="1"/>
  <c r="AU11" i="57"/>
  <c r="R11" i="57"/>
  <c r="U11" i="57"/>
  <c r="AB11" i="57"/>
  <c r="Q11" i="57"/>
  <c r="BA11" i="57" s="1"/>
  <c r="BB11" i="57" s="1"/>
  <c r="Y11" i="57"/>
  <c r="S11" i="57"/>
  <c r="Z11" i="57"/>
  <c r="AZ11" i="57" s="1"/>
  <c r="W11" i="57"/>
  <c r="U122" i="53"/>
  <c r="AE122" i="53" a="1"/>
  <c r="AE122" i="53" s="1"/>
  <c r="AD122" i="53" s="1"/>
  <c r="AC122" i="53" s="1"/>
  <c r="AB122" i="53"/>
  <c r="S122" i="53"/>
  <c r="R122" i="53"/>
  <c r="AA122" i="53"/>
  <c r="Y122" i="53"/>
  <c r="Z122" i="53"/>
  <c r="AZ122" i="53" s="1"/>
  <c r="V122" i="53"/>
  <c r="AY122" i="53" s="1"/>
  <c r="Q122" i="53"/>
  <c r="BA122" i="53" s="1"/>
  <c r="BB122" i="53" s="1"/>
  <c r="P122" i="53"/>
  <c r="W122" i="53"/>
  <c r="AE114" i="52" a="1"/>
  <c r="AE114" i="52" s="1"/>
  <c r="W114" i="52"/>
  <c r="V114" i="52"/>
  <c r="AY114" i="52" s="1"/>
  <c r="R114" i="52"/>
  <c r="Z114" i="52"/>
  <c r="AZ114" i="52" s="1"/>
  <c r="AB114" i="52"/>
  <c r="S114" i="52"/>
  <c r="U114" i="52"/>
  <c r="P114" i="52"/>
  <c r="Y114" i="52"/>
  <c r="Q114" i="52"/>
  <c r="BA114" i="52" s="1"/>
  <c r="BB114" i="52" s="1"/>
  <c r="AA114" i="52"/>
  <c r="U41" i="51"/>
  <c r="Y41" i="51"/>
  <c r="W41" i="51"/>
  <c r="S41" i="51"/>
  <c r="AB41" i="51"/>
  <c r="Z41" i="51"/>
  <c r="AZ41" i="51" s="1"/>
  <c r="P41" i="51"/>
  <c r="AA41" i="51"/>
  <c r="R41" i="51"/>
  <c r="Q41" i="51"/>
  <c r="BA41" i="51" s="1"/>
  <c r="AU41" i="51"/>
  <c r="AV48" i="51" s="1"/>
  <c r="V41" i="51"/>
  <c r="AY41" i="51" s="1"/>
  <c r="BB41" i="51" s="1"/>
  <c r="AS80" i="58"/>
  <c r="AF80" i="58" s="1"/>
  <c r="R80" i="58"/>
  <c r="AA80" i="58"/>
  <c r="Z80" i="58"/>
  <c r="AZ80" i="58" s="1"/>
  <c r="Y80" i="58"/>
  <c r="U80" i="58"/>
  <c r="W80" i="58"/>
  <c r="Q80" i="58"/>
  <c r="BA80" i="58" s="1"/>
  <c r="V80" i="58"/>
  <c r="AY80" i="58" s="1"/>
  <c r="P80" i="58"/>
  <c r="S80" i="58"/>
  <c r="AB80" i="58"/>
  <c r="Y127" i="51"/>
  <c r="R127" i="51"/>
  <c r="Q127" i="51"/>
  <c r="BA127" i="51" s="1"/>
  <c r="BB127" i="51" s="1"/>
  <c r="W127" i="51"/>
  <c r="AA127" i="51"/>
  <c r="AE127" i="51" a="1"/>
  <c r="AE127" i="51" s="1"/>
  <c r="U127" i="51"/>
  <c r="P127" i="51"/>
  <c r="Z127" i="51"/>
  <c r="AZ127" i="51" s="1"/>
  <c r="V127" i="51"/>
  <c r="AY127" i="51" s="1"/>
  <c r="S127" i="51"/>
  <c r="AB127" i="51"/>
  <c r="Q113" i="55"/>
  <c r="BA113" i="55" s="1"/>
  <c r="BB113" i="55" s="1"/>
  <c r="V113" i="55"/>
  <c r="AY113" i="55" s="1"/>
  <c r="AB113" i="55"/>
  <c r="Z113" i="55"/>
  <c r="AZ113" i="55" s="1"/>
  <c r="P113" i="55"/>
  <c r="Y113" i="55"/>
  <c r="S113" i="55"/>
  <c r="W113" i="55"/>
  <c r="U113" i="55"/>
  <c r="R113" i="55"/>
  <c r="AA113" i="55"/>
  <c r="AE113" i="55" a="1"/>
  <c r="AE113" i="55" s="1"/>
  <c r="P82" i="54"/>
  <c r="Q82" i="54"/>
  <c r="BA82" i="54" s="1"/>
  <c r="BB82" i="54" s="1"/>
  <c r="AE82" i="54" a="1"/>
  <c r="AE82" i="54" s="1"/>
  <c r="S82" i="54"/>
  <c r="V82" i="54"/>
  <c r="AY82" i="54" s="1"/>
  <c r="Z82" i="54"/>
  <c r="AZ82" i="54" s="1"/>
  <c r="W82" i="54"/>
  <c r="AB82" i="54"/>
  <c r="R82" i="54"/>
  <c r="Y82" i="54"/>
  <c r="U82" i="54"/>
  <c r="AA82" i="54"/>
  <c r="V129" i="54"/>
  <c r="AY129" i="54" s="1"/>
  <c r="P129" i="54"/>
  <c r="U129" i="54"/>
  <c r="AA129" i="54"/>
  <c r="S129" i="54"/>
  <c r="Z129" i="54"/>
  <c r="AZ129" i="54" s="1"/>
  <c r="BB129" i="54" s="1"/>
  <c r="AB129" i="54"/>
  <c r="Y129" i="54"/>
  <c r="AS129" i="54"/>
  <c r="AF129" i="54" s="1"/>
  <c r="R129" i="54"/>
  <c r="W129" i="54"/>
  <c r="Q129" i="54"/>
  <c r="BA129" i="54" s="1"/>
  <c r="Z47" i="55"/>
  <c r="AZ47" i="55" s="1"/>
  <c r="Q47" i="55"/>
  <c r="BA47" i="55" s="1"/>
  <c r="BB47" i="55" s="1"/>
  <c r="U47" i="55"/>
  <c r="AU47" i="55"/>
  <c r="AA47" i="55"/>
  <c r="S47" i="55"/>
  <c r="Y47" i="55"/>
  <c r="P47" i="55"/>
  <c r="V47" i="55"/>
  <c r="AY47" i="55" s="1"/>
  <c r="AE47" i="55" a="1"/>
  <c r="AE47" i="55" s="1"/>
  <c r="AB47" i="55"/>
  <c r="R47" i="55"/>
  <c r="W47" i="55"/>
  <c r="AE54" i="54" a="1"/>
  <c r="AE54" i="54" s="1"/>
  <c r="W54" i="54"/>
  <c r="AB54" i="54"/>
  <c r="V54" i="54"/>
  <c r="AY54" i="54" s="1"/>
  <c r="R54" i="54"/>
  <c r="AU54" i="54"/>
  <c r="U54" i="54"/>
  <c r="S54" i="54"/>
  <c r="Q54" i="54"/>
  <c r="BA54" i="54" s="1"/>
  <c r="BB54" i="54" s="1"/>
  <c r="P54" i="54"/>
  <c r="Z54" i="54"/>
  <c r="AZ54" i="54" s="1"/>
  <c r="AA54" i="54"/>
  <c r="Y54" i="54"/>
  <c r="AB25" i="56"/>
  <c r="V25" i="56"/>
  <c r="AY25" i="56" s="1"/>
  <c r="U25" i="56"/>
  <c r="S25" i="56"/>
  <c r="Z25" i="56"/>
  <c r="AZ25" i="56" s="1"/>
  <c r="Y25" i="56"/>
  <c r="W25" i="56"/>
  <c r="Q25" i="56"/>
  <c r="BA25" i="56" s="1"/>
  <c r="BB25" i="56" s="1"/>
  <c r="AA25" i="56"/>
  <c r="AU25" i="56"/>
  <c r="AV17" i="56" s="1"/>
  <c r="AE25" i="56" a="1"/>
  <c r="AE25" i="56" s="1"/>
  <c r="R25" i="56"/>
  <c r="P25" i="56"/>
  <c r="AE105" i="50" a="1"/>
  <c r="AE105" i="50" s="1"/>
  <c r="AD105" i="50" s="1"/>
  <c r="AC105" i="50" s="1"/>
  <c r="AB105" i="50"/>
  <c r="Q105" i="50"/>
  <c r="BA105" i="50" s="1"/>
  <c r="BB105" i="50" s="1"/>
  <c r="AA105" i="50"/>
  <c r="V105" i="50"/>
  <c r="AY105" i="50" s="1"/>
  <c r="Y105" i="50"/>
  <c r="P105" i="50"/>
  <c r="W105" i="50"/>
  <c r="Z105" i="50"/>
  <c r="AZ105" i="50" s="1"/>
  <c r="U105" i="50"/>
  <c r="S105" i="50"/>
  <c r="R105" i="50"/>
  <c r="AU35" i="48"/>
  <c r="Q35" i="48"/>
  <c r="BA35" i="48" s="1"/>
  <c r="BB35" i="48" s="1"/>
  <c r="Z35" i="48"/>
  <c r="AZ35" i="48" s="1"/>
  <c r="S35" i="48"/>
  <c r="W35" i="48"/>
  <c r="Y35" i="48"/>
  <c r="AE35" i="48" a="1"/>
  <c r="AE35" i="48" s="1"/>
  <c r="V35" i="48"/>
  <c r="AY35" i="48" s="1"/>
  <c r="U35" i="48"/>
  <c r="AA35" i="48"/>
  <c r="AB35" i="48"/>
  <c r="R35" i="48"/>
  <c r="P35" i="48"/>
  <c r="Y55" i="50"/>
  <c r="V55" i="50"/>
  <c r="AY55" i="50" s="1"/>
  <c r="W55" i="50"/>
  <c r="R55" i="50"/>
  <c r="U55" i="50"/>
  <c r="AB55" i="50"/>
  <c r="AU55" i="50"/>
  <c r="AE55" i="50" a="1"/>
  <c r="AE55" i="50" s="1"/>
  <c r="Q55" i="50"/>
  <c r="BA55" i="50" s="1"/>
  <c r="BB55" i="50" s="1"/>
  <c r="S55" i="50"/>
  <c r="AA55" i="50"/>
  <c r="Z55" i="50"/>
  <c r="AZ55" i="50" s="1"/>
  <c r="P55" i="50"/>
  <c r="W84" i="49"/>
  <c r="AA84" i="49"/>
  <c r="U84" i="49"/>
  <c r="P84" i="49"/>
  <c r="Z84" i="49"/>
  <c r="AZ84" i="49" s="1"/>
  <c r="R84" i="49"/>
  <c r="AS84" i="49"/>
  <c r="AF84" i="49" s="1"/>
  <c r="Y84" i="49"/>
  <c r="S84" i="49"/>
  <c r="AB84" i="49"/>
  <c r="Q84" i="49"/>
  <c r="BA84" i="49" s="1"/>
  <c r="V84" i="49"/>
  <c r="AY84" i="49" s="1"/>
  <c r="Z104" i="48"/>
  <c r="AZ104" i="48" s="1"/>
  <c r="V104" i="48"/>
  <c r="AY104" i="48" s="1"/>
  <c r="Q104" i="48"/>
  <c r="BA104" i="48" s="1"/>
  <c r="BB104" i="48" s="1"/>
  <c r="P104" i="48"/>
  <c r="Y104" i="48"/>
  <c r="AE104" i="48" a="1"/>
  <c r="AE104" i="48" s="1"/>
  <c r="U104" i="48"/>
  <c r="S104" i="48"/>
  <c r="AA104" i="48"/>
  <c r="AB104" i="48"/>
  <c r="W104" i="48"/>
  <c r="R104" i="48"/>
  <c r="W56" i="49"/>
  <c r="AB56" i="49"/>
  <c r="V56" i="49"/>
  <c r="AY56" i="49" s="1"/>
  <c r="AU56" i="49"/>
  <c r="AV115" i="49" s="1"/>
  <c r="Y56" i="49"/>
  <c r="R56" i="49"/>
  <c r="P56" i="49"/>
  <c r="Z56" i="49"/>
  <c r="AZ56" i="49" s="1"/>
  <c r="U56" i="49"/>
  <c r="S56" i="49"/>
  <c r="AA56" i="49"/>
  <c r="Q56" i="49"/>
  <c r="BA56" i="49" s="1"/>
  <c r="Z128" i="48"/>
  <c r="AZ128" i="48" s="1"/>
  <c r="R128" i="48"/>
  <c r="P128" i="48"/>
  <c r="Y128" i="48"/>
  <c r="AA128" i="48"/>
  <c r="AS128" i="48"/>
  <c r="AF128" i="48" s="1"/>
  <c r="W128" i="48"/>
  <c r="Q128" i="48"/>
  <c r="BA128" i="48" s="1"/>
  <c r="V128" i="48"/>
  <c r="AY128" i="48" s="1"/>
  <c r="U128" i="48"/>
  <c r="S128" i="48"/>
  <c r="AB128" i="48"/>
  <c r="Y82" i="50"/>
  <c r="P82" i="50"/>
  <c r="AB82" i="50"/>
  <c r="R82" i="50"/>
  <c r="W82" i="50"/>
  <c r="AA82" i="50"/>
  <c r="U82" i="50"/>
  <c r="Z82" i="50"/>
  <c r="AZ82" i="50" s="1"/>
  <c r="Q82" i="50"/>
  <c r="BA82" i="50" s="1"/>
  <c r="BB82" i="50" s="1"/>
  <c r="AE82" i="50" a="1"/>
  <c r="AE82" i="50" s="1"/>
  <c r="AD82" i="50" s="1"/>
  <c r="AC82" i="50" s="1"/>
  <c r="S82" i="50"/>
  <c r="V82" i="50"/>
  <c r="AY82" i="50" s="1"/>
  <c r="S65" i="49"/>
  <c r="R65" i="49"/>
  <c r="AB65" i="49"/>
  <c r="P65" i="49"/>
  <c r="AE65" i="49" a="1"/>
  <c r="AE65" i="49" s="1"/>
  <c r="Q65" i="49"/>
  <c r="BA65" i="49" s="1"/>
  <c r="BB65" i="49" s="1"/>
  <c r="V65" i="49"/>
  <c r="AY65" i="49" s="1"/>
  <c r="Y65" i="49"/>
  <c r="W65" i="49"/>
  <c r="Z65" i="49"/>
  <c r="AZ65" i="49" s="1"/>
  <c r="U65" i="49"/>
  <c r="AA65" i="49"/>
  <c r="S41" i="48"/>
  <c r="Z41" i="48"/>
  <c r="AZ41" i="48" s="1"/>
  <c r="AB41" i="48"/>
  <c r="W41" i="48"/>
  <c r="AA41" i="48"/>
  <c r="P41" i="48"/>
  <c r="Y41" i="48"/>
  <c r="AU41" i="48"/>
  <c r="V41" i="48"/>
  <c r="AY41" i="48" s="1"/>
  <c r="AE41" i="48" a="1"/>
  <c r="AE41" i="48" s="1"/>
  <c r="R41" i="48"/>
  <c r="Q41" i="48"/>
  <c r="BA41" i="48" s="1"/>
  <c r="BB41" i="48" s="1"/>
  <c r="U41" i="48"/>
  <c r="G58" i="46"/>
  <c r="V23" i="46"/>
  <c r="AY23" i="46" s="1"/>
  <c r="Q23" i="46"/>
  <c r="BA23" i="46" s="1"/>
  <c r="BB23" i="46" s="1"/>
  <c r="R23" i="46"/>
  <c r="U23" i="46"/>
  <c r="AA23" i="46"/>
  <c r="S23" i="46"/>
  <c r="AB23" i="46"/>
  <c r="Z23" i="46"/>
  <c r="AZ23" i="46" s="1"/>
  <c r="Y23" i="46"/>
  <c r="AE23" i="46" a="1"/>
  <c r="AE23" i="46" s="1"/>
  <c r="W23" i="46"/>
  <c r="P23" i="46"/>
  <c r="AU23" i="46"/>
  <c r="AI25" i="47" a="1"/>
  <c r="AI25" i="47" s="1"/>
  <c r="AJ25" i="47" s="1"/>
  <c r="AL25" i="47" s="1"/>
  <c r="AI20" i="47" a="1"/>
  <c r="AI20" i="47" s="1"/>
  <c r="AJ20" i="47" s="1"/>
  <c r="AL20" i="47" s="1"/>
  <c r="AI28" i="47" a="1"/>
  <c r="AI28" i="47" s="1"/>
  <c r="AJ28" i="47" s="1"/>
  <c r="AK28" i="47" s="1"/>
  <c r="AI14" i="47" a="1"/>
  <c r="AI14" i="47" s="1"/>
  <c r="AJ14" i="47" s="1"/>
  <c r="AK14" i="47" s="1"/>
  <c r="AI10" i="47" a="1"/>
  <c r="AI10" i="47" s="1"/>
  <c r="AJ10" i="47" s="1"/>
  <c r="AK10" i="47" s="1"/>
  <c r="AI12" i="47" a="1"/>
  <c r="AI12" i="47" s="1"/>
  <c r="AJ12" i="47" s="1"/>
  <c r="AK12" i="47" s="1"/>
  <c r="AI13" i="47" a="1"/>
  <c r="AI13" i="47" s="1"/>
  <c r="AJ13" i="47" s="1"/>
  <c r="AK13" i="47" s="1"/>
  <c r="AI17" i="47" a="1"/>
  <c r="AI17" i="47" s="1"/>
  <c r="AJ17" i="47" s="1"/>
  <c r="AK17" i="47" s="1"/>
  <c r="AI22" i="47" a="1"/>
  <c r="AI22" i="47" s="1"/>
  <c r="AJ22" i="47" s="1"/>
  <c r="AL22" i="47" s="1"/>
  <c r="AI9" i="47" a="1"/>
  <c r="AI9" i="47" s="1"/>
  <c r="AJ9" i="47" s="1"/>
  <c r="AL9" i="47" s="1"/>
  <c r="AI5" i="47" a="1"/>
  <c r="AI5" i="47" s="1"/>
  <c r="AJ5" i="47" s="1"/>
  <c r="AL5" i="47" s="1"/>
  <c r="AI4" i="47" a="1"/>
  <c r="AI4" i="47" s="1"/>
  <c r="AJ4" i="47" s="1"/>
  <c r="AL4" i="47" s="1"/>
  <c r="AI32" i="47" a="1"/>
  <c r="AI32" i="47" s="1"/>
  <c r="AJ32" i="47" s="1"/>
  <c r="AK32" i="47" s="1"/>
  <c r="AI26" i="47" a="1"/>
  <c r="AI26" i="47" s="1"/>
  <c r="AJ26" i="47" s="1"/>
  <c r="AK26" i="47" s="1"/>
  <c r="AI18" i="47" a="1"/>
  <c r="AI18" i="47" s="1"/>
  <c r="AJ18" i="47" s="1"/>
  <c r="AL18" i="47" s="1"/>
  <c r="AI3" i="47" a="1"/>
  <c r="AI3" i="47" s="1"/>
  <c r="AJ3" i="47" s="1"/>
  <c r="AL3" i="47" s="1"/>
  <c r="AI29" i="47" a="1"/>
  <c r="AI29" i="47" s="1"/>
  <c r="AJ29" i="47" s="1"/>
  <c r="AK29" i="47" s="1"/>
  <c r="AI31" i="47" a="1"/>
  <c r="AI31" i="47" s="1"/>
  <c r="AJ31" i="47" s="1"/>
  <c r="AK31" i="47" s="1"/>
  <c r="AI6" i="47" a="1"/>
  <c r="AI6" i="47" s="1"/>
  <c r="AJ6" i="47" s="1"/>
  <c r="AL6" i="47" s="1"/>
  <c r="AI15" i="47" a="1"/>
  <c r="AI15" i="47" s="1"/>
  <c r="AJ15" i="47" s="1"/>
  <c r="AK15" i="47" s="1"/>
  <c r="AI19" i="47" a="1"/>
  <c r="AI19" i="47" s="1"/>
  <c r="AJ19" i="47" s="1"/>
  <c r="AL19" i="47" s="1"/>
  <c r="AI33" i="47" a="1"/>
  <c r="AI33" i="47" s="1"/>
  <c r="AJ33" i="47" s="1"/>
  <c r="AK33" i="47" s="1"/>
  <c r="AI24" i="47" a="1"/>
  <c r="AI24" i="47" s="1"/>
  <c r="AJ24" i="47" s="1"/>
  <c r="AL24" i="47" s="1"/>
  <c r="AI30" i="47" a="1"/>
  <c r="AI30" i="47" s="1"/>
  <c r="AJ30" i="47" s="1"/>
  <c r="AK30" i="47" s="1"/>
  <c r="AI27" i="47" a="1"/>
  <c r="AI27" i="47" s="1"/>
  <c r="AJ27" i="47" s="1"/>
  <c r="AK27" i="47" s="1"/>
  <c r="AI2" i="47" a="1"/>
  <c r="AI2" i="47" s="1"/>
  <c r="AJ2" i="47" s="1"/>
  <c r="AL2" i="47" s="1"/>
  <c r="AI16" i="47" a="1"/>
  <c r="AI16" i="47" s="1"/>
  <c r="AJ16" i="47" s="1"/>
  <c r="AK16" i="47" s="1"/>
  <c r="AI8" i="47" a="1"/>
  <c r="AI8" i="47" s="1"/>
  <c r="AJ8" i="47" s="1"/>
  <c r="AL8" i="47" s="1"/>
  <c r="AI7" i="47" a="1"/>
  <c r="AI7" i="47" s="1"/>
  <c r="AJ7" i="47" s="1"/>
  <c r="AL7" i="47" s="1"/>
  <c r="AI23" i="47" a="1"/>
  <c r="AI23" i="47" s="1"/>
  <c r="AJ23" i="47" s="1"/>
  <c r="AL23" i="47" s="1"/>
  <c r="AI21" i="47" a="1"/>
  <c r="AI21" i="47" s="1"/>
  <c r="AJ21" i="47" s="1"/>
  <c r="AL21" i="47" s="1"/>
  <c r="AI11" i="47" a="1"/>
  <c r="AI11" i="47" s="1"/>
  <c r="AJ11" i="47" s="1"/>
  <c r="AK11" i="47" s="1"/>
  <c r="AU37" i="47"/>
  <c r="AV14" i="47" s="1"/>
  <c r="Q37" i="47"/>
  <c r="BA37" i="47" s="1"/>
  <c r="Z37" i="47"/>
  <c r="AZ37" i="47" s="1"/>
  <c r="P37" i="47"/>
  <c r="S37" i="47"/>
  <c r="R37" i="47"/>
  <c r="U37" i="47"/>
  <c r="AA37" i="47"/>
  <c r="Y37" i="47"/>
  <c r="AB37" i="47"/>
  <c r="W37" i="47"/>
  <c r="V37" i="47"/>
  <c r="AY37" i="47" s="1"/>
  <c r="Z40" i="45"/>
  <c r="AZ40" i="45" s="1"/>
  <c r="S40" i="45"/>
  <c r="V40" i="45"/>
  <c r="AY40" i="45" s="1"/>
  <c r="AB40" i="45"/>
  <c r="R40" i="45"/>
  <c r="U40" i="45"/>
  <c r="AA40" i="45"/>
  <c r="Y40" i="45"/>
  <c r="AU40" i="45"/>
  <c r="AV88" i="45" s="1"/>
  <c r="D88" i="45" s="1"/>
  <c r="W40" i="45"/>
  <c r="Q40" i="45"/>
  <c r="BA40" i="45" s="1"/>
  <c r="P40" i="45"/>
  <c r="R7" i="35"/>
  <c r="S7" i="35"/>
  <c r="Q7" i="35"/>
  <c r="BA7" i="35" s="1"/>
  <c r="P7" i="35"/>
  <c r="AU7" i="35"/>
  <c r="AV47" i="35" s="1"/>
  <c r="Z7" i="35"/>
  <c r="AZ7" i="35" s="1"/>
  <c r="Y7" i="35"/>
  <c r="V7" i="35"/>
  <c r="AY7" i="35" s="1"/>
  <c r="W7" i="35"/>
  <c r="U7" i="35"/>
  <c r="AB7" i="35"/>
  <c r="AA7" i="35"/>
  <c r="P75" i="46"/>
  <c r="W75" i="46"/>
  <c r="U75" i="46"/>
  <c r="S75" i="46"/>
  <c r="Y75" i="46"/>
  <c r="Q75" i="46"/>
  <c r="BA75" i="46" s="1"/>
  <c r="AB75" i="46"/>
  <c r="V75" i="46"/>
  <c r="AY75" i="46" s="1"/>
  <c r="AA75" i="46"/>
  <c r="R75" i="46"/>
  <c r="Z75" i="46"/>
  <c r="AZ75" i="46" s="1"/>
  <c r="Q71" i="46"/>
  <c r="BA71" i="46" s="1"/>
  <c r="BB71" i="46" s="1"/>
  <c r="S71" i="46"/>
  <c r="V71" i="46"/>
  <c r="AY71" i="46" s="1"/>
  <c r="AB71" i="46"/>
  <c r="P71" i="46"/>
  <c r="R71" i="46"/>
  <c r="U71" i="46"/>
  <c r="AA71" i="46"/>
  <c r="W71" i="46"/>
  <c r="Y71" i="46"/>
  <c r="Z71" i="46"/>
  <c r="AZ71" i="46" s="1"/>
  <c r="AE71" i="46" a="1"/>
  <c r="AE71" i="46" s="1"/>
  <c r="AU29" i="36"/>
  <c r="AV111" i="36" s="1"/>
  <c r="V29" i="36"/>
  <c r="AY29" i="36" s="1"/>
  <c r="Q29" i="36"/>
  <c r="BA29" i="36" s="1"/>
  <c r="Z29" i="36"/>
  <c r="AZ29" i="36" s="1"/>
  <c r="U29" i="36"/>
  <c r="W29" i="36"/>
  <c r="AA29" i="36"/>
  <c r="R29" i="36"/>
  <c r="AB29" i="36"/>
  <c r="Y29" i="36"/>
  <c r="P29" i="36"/>
  <c r="S29" i="36"/>
  <c r="U14" i="33"/>
  <c r="AA14" i="33"/>
  <c r="Q14" i="33"/>
  <c r="BA14" i="33" s="1"/>
  <c r="BB14" i="33" s="1"/>
  <c r="AU14" i="33"/>
  <c r="AV46" i="33" s="1"/>
  <c r="Z14" i="33"/>
  <c r="AZ14" i="33" s="1"/>
  <c r="R14" i="33"/>
  <c r="P14" i="33"/>
  <c r="W14" i="33"/>
  <c r="AE14" i="33" a="1"/>
  <c r="AE14" i="33" s="1"/>
  <c r="S14" i="33"/>
  <c r="V14" i="33"/>
  <c r="AY14" i="33" s="1"/>
  <c r="AB14" i="33"/>
  <c r="Y14" i="33"/>
  <c r="AA4" i="44"/>
  <c r="Z4" i="44"/>
  <c r="AZ4" i="44" s="1"/>
  <c r="W4" i="44"/>
  <c r="S4" i="44"/>
  <c r="AB4" i="44"/>
  <c r="AU4" i="44"/>
  <c r="V4" i="44"/>
  <c r="AY4" i="44" s="1"/>
  <c r="Q4" i="44"/>
  <c r="BA4" i="44" s="1"/>
  <c r="BB4" i="44" s="1"/>
  <c r="R4" i="44"/>
  <c r="P4" i="44"/>
  <c r="U4" i="44"/>
  <c r="AE4" i="44" a="1"/>
  <c r="AE4" i="44" s="1"/>
  <c r="Y4" i="44"/>
  <c r="Z54" i="45"/>
  <c r="AZ54" i="45" s="1"/>
  <c r="W54" i="45"/>
  <c r="V54" i="45"/>
  <c r="AY54" i="45" s="1"/>
  <c r="BB54" i="45" s="1"/>
  <c r="AA54" i="45"/>
  <c r="AU54" i="45"/>
  <c r="AV98" i="45" s="1"/>
  <c r="Y54" i="45"/>
  <c r="Q54" i="45"/>
  <c r="BA54" i="45" s="1"/>
  <c r="P54" i="45"/>
  <c r="U54" i="45"/>
  <c r="AB54" i="45"/>
  <c r="S54" i="45"/>
  <c r="R54" i="45"/>
  <c r="D87" i="35"/>
  <c r="A87" i="35"/>
  <c r="A50" i="28"/>
  <c r="BC50" i="28" s="1"/>
  <c r="D50" i="28"/>
  <c r="AI9" i="41" a="1"/>
  <c r="AI9" i="41" s="1"/>
  <c r="AJ9" i="41" s="1"/>
  <c r="AL9" i="41" s="1"/>
  <c r="AI6" i="41" a="1"/>
  <c r="AI6" i="41" s="1"/>
  <c r="AJ6" i="41" s="1"/>
  <c r="AL6" i="41" s="1"/>
  <c r="AI33" i="41" a="1"/>
  <c r="AI33" i="41" s="1"/>
  <c r="AJ33" i="41" s="1"/>
  <c r="AK33" i="41" s="1"/>
  <c r="AI17" i="41" a="1"/>
  <c r="AI17" i="41" s="1"/>
  <c r="AJ17" i="41" s="1"/>
  <c r="AK17" i="41" s="1"/>
  <c r="AI7" i="41" a="1"/>
  <c r="AI7" i="41" s="1"/>
  <c r="AJ7" i="41" s="1"/>
  <c r="AL7" i="41" s="1"/>
  <c r="AI4" i="41" a="1"/>
  <c r="AI4" i="41" s="1"/>
  <c r="AJ4" i="41" s="1"/>
  <c r="AL4" i="41" s="1"/>
  <c r="AI25" i="41" a="1"/>
  <c r="AI25" i="41" s="1"/>
  <c r="AJ25" i="41" s="1"/>
  <c r="AL25" i="41" s="1"/>
  <c r="AI11" i="41" a="1"/>
  <c r="AI11" i="41" s="1"/>
  <c r="AJ11" i="41" s="1"/>
  <c r="AK11" i="41" s="1"/>
  <c r="AI30" i="41" a="1"/>
  <c r="AI30" i="41" s="1"/>
  <c r="AJ30" i="41" s="1"/>
  <c r="AK30" i="41" s="1"/>
  <c r="AI27" i="41" a="1"/>
  <c r="AI27" i="41" s="1"/>
  <c r="AJ27" i="41" s="1"/>
  <c r="AK27" i="41" s="1"/>
  <c r="AI3" i="41" a="1"/>
  <c r="AI3" i="41" s="1"/>
  <c r="AJ3" i="41" s="1"/>
  <c r="AL3" i="41" s="1"/>
  <c r="AI5" i="41" a="1"/>
  <c r="AI5" i="41" s="1"/>
  <c r="AJ5" i="41" s="1"/>
  <c r="AL5" i="41" s="1"/>
  <c r="AI29" i="41" a="1"/>
  <c r="AI29" i="41" s="1"/>
  <c r="AJ29" i="41" s="1"/>
  <c r="AK29" i="41" s="1"/>
  <c r="AI22" i="41" a="1"/>
  <c r="AI22" i="41" s="1"/>
  <c r="AJ22" i="41" s="1"/>
  <c r="AL22" i="41" s="1"/>
  <c r="AI16" i="41" a="1"/>
  <c r="AI16" i="41" s="1"/>
  <c r="AJ16" i="41" s="1"/>
  <c r="AK16" i="41" s="1"/>
  <c r="AI28" i="41" a="1"/>
  <c r="AI28" i="41" s="1"/>
  <c r="AJ28" i="41" s="1"/>
  <c r="AK28" i="41" s="1"/>
  <c r="Y41" i="34"/>
  <c r="R41" i="34"/>
  <c r="W41" i="34"/>
  <c r="U41" i="34"/>
  <c r="P41" i="34"/>
  <c r="Q41" i="34"/>
  <c r="BA41" i="34" s="1"/>
  <c r="BB41" i="34" s="1"/>
  <c r="AB41" i="34"/>
  <c r="Z41" i="34"/>
  <c r="AZ41" i="34" s="1"/>
  <c r="AA41" i="34"/>
  <c r="V41" i="34"/>
  <c r="AY41" i="34" s="1"/>
  <c r="AE41" i="34" a="1"/>
  <c r="AE41" i="34" s="1"/>
  <c r="S41" i="34"/>
  <c r="AU41" i="34"/>
  <c r="S18" i="31"/>
  <c r="AB18" i="31"/>
  <c r="Y18" i="31"/>
  <c r="AU18" i="31"/>
  <c r="AV106" i="31" s="1"/>
  <c r="U18" i="31"/>
  <c r="P18" i="31"/>
  <c r="W18" i="31"/>
  <c r="R18" i="31"/>
  <c r="AA18" i="31"/>
  <c r="V18" i="31"/>
  <c r="AY18" i="31" s="1"/>
  <c r="Z18" i="31"/>
  <c r="AZ18" i="31" s="1"/>
  <c r="Q18" i="31"/>
  <c r="BA18" i="31" s="1"/>
  <c r="D18" i="28"/>
  <c r="A18" i="28"/>
  <c r="BC18" i="28" s="1"/>
  <c r="A43" i="32"/>
  <c r="D43" i="32"/>
  <c r="S9" i="28"/>
  <c r="W9" i="28"/>
  <c r="Z9" i="28"/>
  <c r="AZ9" i="28" s="1"/>
  <c r="U9" i="28"/>
  <c r="Y9" i="28"/>
  <c r="AB9" i="28"/>
  <c r="AA9" i="28"/>
  <c r="V9" i="28"/>
  <c r="AY9" i="28" s="1"/>
  <c r="AU9" i="28"/>
  <c r="AV101" i="28" s="1"/>
  <c r="R9" i="28"/>
  <c r="P9" i="28"/>
  <c r="Q9" i="28"/>
  <c r="BA9" i="28" s="1"/>
  <c r="D38" i="35"/>
  <c r="A38" i="35"/>
  <c r="D8" i="12"/>
  <c r="A8" i="12"/>
  <c r="R47" i="12"/>
  <c r="S47" i="12"/>
  <c r="AB47" i="12"/>
  <c r="Y47" i="12"/>
  <c r="Z47" i="12"/>
  <c r="AZ47" i="12" s="1"/>
  <c r="P47" i="12"/>
  <c r="U47" i="12"/>
  <c r="AA47" i="12"/>
  <c r="W47" i="12"/>
  <c r="Q47" i="12"/>
  <c r="BA47" i="12" s="1"/>
  <c r="V47" i="12"/>
  <c r="AY47" i="12" s="1"/>
  <c r="AU47" i="12"/>
  <c r="D63" i="12"/>
  <c r="A63" i="12"/>
  <c r="AS78" i="32"/>
  <c r="AF78" i="32" s="1"/>
  <c r="U78" i="32"/>
  <c r="P78" i="32"/>
  <c r="AA78" i="32"/>
  <c r="S78" i="32"/>
  <c r="Z78" i="32"/>
  <c r="AZ78" i="32" s="1"/>
  <c r="AB78" i="32"/>
  <c r="R78" i="32"/>
  <c r="Y78" i="32"/>
  <c r="Q78" i="32"/>
  <c r="BA78" i="32" s="1"/>
  <c r="V78" i="32"/>
  <c r="AY78" i="32" s="1"/>
  <c r="W78" i="32"/>
  <c r="AB52" i="30"/>
  <c r="AA52" i="30"/>
  <c r="Q52" i="30"/>
  <c r="BA52" i="30" s="1"/>
  <c r="BB52" i="30" s="1"/>
  <c r="Z52" i="30"/>
  <c r="AZ52" i="30" s="1"/>
  <c r="P52" i="30"/>
  <c r="Y52" i="30"/>
  <c r="AE52" i="30" a="1"/>
  <c r="AE52" i="30" s="1"/>
  <c r="V52" i="30"/>
  <c r="AY52" i="30" s="1"/>
  <c r="AU52" i="30"/>
  <c r="AV127" i="30" s="1"/>
  <c r="S52" i="30"/>
  <c r="R52" i="30"/>
  <c r="U52" i="30"/>
  <c r="W52" i="30"/>
  <c r="R113" i="12"/>
  <c r="V113" i="12"/>
  <c r="AY113" i="12" s="1"/>
  <c r="AA113" i="12"/>
  <c r="AS113" i="12"/>
  <c r="AF113" i="12" s="1"/>
  <c r="S113" i="12"/>
  <c r="W113" i="12"/>
  <c r="Q113" i="12"/>
  <c r="BA113" i="12" s="1"/>
  <c r="U113" i="12"/>
  <c r="Y113" i="12"/>
  <c r="AB113" i="12"/>
  <c r="P113" i="12"/>
  <c r="Z113" i="12"/>
  <c r="AZ113" i="12" s="1"/>
  <c r="Z49" i="41"/>
  <c r="AZ49" i="41" s="1"/>
  <c r="V49" i="41"/>
  <c r="AY49" i="41" s="1"/>
  <c r="Q49" i="41"/>
  <c r="BA49" i="41" s="1"/>
  <c r="BB49" i="41" s="1"/>
  <c r="R49" i="41"/>
  <c r="P49" i="41"/>
  <c r="AU49" i="41"/>
  <c r="AV21" i="41" s="1"/>
  <c r="S49" i="41"/>
  <c r="AE49" i="41" a="1"/>
  <c r="AE49" i="41" s="1"/>
  <c r="Y49" i="41"/>
  <c r="AB49" i="41"/>
  <c r="W49" i="41"/>
  <c r="U49" i="41"/>
  <c r="AA49" i="41"/>
  <c r="D64" i="31"/>
  <c r="A64" i="31"/>
  <c r="A33" i="12"/>
  <c r="D33" i="12"/>
  <c r="A101" i="12"/>
  <c r="D101" i="12"/>
  <c r="D13" i="12"/>
  <c r="A13" i="12"/>
  <c r="Z26" i="46"/>
  <c r="AZ26" i="46" s="1"/>
  <c r="S26" i="46"/>
  <c r="W26" i="46"/>
  <c r="AA26" i="46"/>
  <c r="U26" i="46"/>
  <c r="Q26" i="46"/>
  <c r="BA26" i="46" s="1"/>
  <c r="V26" i="46"/>
  <c r="AY26" i="46" s="1"/>
  <c r="Y26" i="46"/>
  <c r="R26" i="46"/>
  <c r="P26" i="46"/>
  <c r="AU26" i="46"/>
  <c r="AB26" i="46"/>
  <c r="AU42" i="46"/>
  <c r="Y42" i="46"/>
  <c r="W42" i="46"/>
  <c r="P42" i="46"/>
  <c r="S42" i="46"/>
  <c r="V42" i="46"/>
  <c r="AY42" i="46" s="1"/>
  <c r="BB42" i="46" s="1"/>
  <c r="AA42" i="46"/>
  <c r="R42" i="46"/>
  <c r="Q42" i="46"/>
  <c r="BA42" i="46" s="1"/>
  <c r="AB42" i="46"/>
  <c r="Z42" i="46"/>
  <c r="AZ42" i="46" s="1"/>
  <c r="U42" i="46"/>
  <c r="R89" i="46"/>
  <c r="S89" i="46"/>
  <c r="P89" i="46"/>
  <c r="Q89" i="46"/>
  <c r="BA89" i="46" s="1"/>
  <c r="BB89" i="46" s="1"/>
  <c r="AE89" i="46" a="1"/>
  <c r="AE89" i="46" s="1"/>
  <c r="AB89" i="46"/>
  <c r="U89" i="46"/>
  <c r="AA89" i="46"/>
  <c r="W89" i="46"/>
  <c r="Y89" i="46"/>
  <c r="V89" i="46"/>
  <c r="AY89" i="46" s="1"/>
  <c r="Z89" i="46"/>
  <c r="AZ89" i="46" s="1"/>
  <c r="AI8" i="40" a="1"/>
  <c r="AI8" i="40" s="1"/>
  <c r="AJ8" i="40" s="1"/>
  <c r="AK8" i="40" s="1"/>
  <c r="AI25" i="40" a="1"/>
  <c r="AI25" i="40" s="1"/>
  <c r="AJ25" i="40" s="1"/>
  <c r="AK25" i="40" s="1"/>
  <c r="AI16" i="39" a="1"/>
  <c r="AI16" i="39" s="1"/>
  <c r="AJ16" i="39" s="1"/>
  <c r="AK16" i="39" s="1"/>
  <c r="AI32" i="39" a="1"/>
  <c r="AI32" i="39" s="1"/>
  <c r="AJ32" i="39" s="1"/>
  <c r="AK32" i="39" s="1"/>
  <c r="AI27" i="39" a="1"/>
  <c r="AI27" i="39" s="1"/>
  <c r="AJ27" i="39" s="1"/>
  <c r="AK27" i="39" s="1"/>
  <c r="AI30" i="44" a="1"/>
  <c r="AI30" i="44" s="1"/>
  <c r="AJ30" i="44" s="1"/>
  <c r="AL30" i="44" s="1"/>
  <c r="AI14" i="44" a="1"/>
  <c r="AI14" i="44" s="1"/>
  <c r="AJ14" i="44" s="1"/>
  <c r="AL14" i="44" s="1"/>
  <c r="AI6" i="44" a="1"/>
  <c r="AI6" i="44" s="1"/>
  <c r="AJ6" i="44" s="1"/>
  <c r="AK6" i="44" s="1"/>
  <c r="AI12" i="44" a="1"/>
  <c r="AI12" i="44" s="1"/>
  <c r="AJ12" i="44" s="1"/>
  <c r="AL12" i="44" s="1"/>
  <c r="AI25" i="43" a="1"/>
  <c r="AI25" i="43" s="1"/>
  <c r="AJ25" i="43" s="1"/>
  <c r="AL25" i="43" s="1"/>
  <c r="AI6" i="43" a="1"/>
  <c r="AI6" i="43" s="1"/>
  <c r="AJ6" i="43" s="1"/>
  <c r="AL6" i="43" s="1"/>
  <c r="AI31" i="41" a="1"/>
  <c r="AI31" i="41" s="1"/>
  <c r="AJ31" i="41" s="1"/>
  <c r="AK31" i="41" s="1"/>
  <c r="AI18" i="41" a="1"/>
  <c r="AI18" i="41" s="1"/>
  <c r="AJ18" i="41" s="1"/>
  <c r="AL18" i="41" s="1"/>
  <c r="AI31" i="31" a="1"/>
  <c r="AI31" i="31" s="1"/>
  <c r="AJ31" i="31" s="1"/>
  <c r="AK31" i="31" s="1"/>
  <c r="AI14" i="45" a="1"/>
  <c r="AI14" i="45" s="1"/>
  <c r="AJ14" i="45" s="1"/>
  <c r="AK14" i="45" s="1"/>
  <c r="AI33" i="45" a="1"/>
  <c r="AI33" i="45" s="1"/>
  <c r="AJ33" i="45" s="1"/>
  <c r="AK33" i="45" s="1"/>
  <c r="AI24" i="45" a="1"/>
  <c r="AI24" i="45" s="1"/>
  <c r="AJ24" i="45" s="1"/>
  <c r="AL24" i="45" s="1"/>
  <c r="AI10" i="45" a="1"/>
  <c r="AI10" i="45" s="1"/>
  <c r="AJ10" i="45" s="1"/>
  <c r="AK10" i="45" s="1"/>
  <c r="AI14" i="38" a="1"/>
  <c r="AI14" i="38" s="1"/>
  <c r="AJ14" i="38" s="1"/>
  <c r="AL14" i="38" s="1"/>
  <c r="AI24" i="38" a="1"/>
  <c r="AI24" i="38" s="1"/>
  <c r="AJ24" i="38" s="1"/>
  <c r="AK24" i="38" s="1"/>
  <c r="AI13" i="36" a="1"/>
  <c r="AI13" i="36" s="1"/>
  <c r="AJ13" i="36" s="1"/>
  <c r="AL13" i="36" s="1"/>
  <c r="AI16" i="35" a="1"/>
  <c r="AI16" i="35" s="1"/>
  <c r="AJ16" i="35" s="1"/>
  <c r="AK16" i="35" s="1"/>
  <c r="AI14" i="35" a="1"/>
  <c r="AI14" i="35" s="1"/>
  <c r="AJ14" i="35" s="1"/>
  <c r="AK14" i="35" s="1"/>
  <c r="AE65" i="55" a="1"/>
  <c r="AE65" i="55" s="1"/>
  <c r="P65" i="55"/>
  <c r="U65" i="55"/>
  <c r="R65" i="55"/>
  <c r="Q65" i="55"/>
  <c r="BA65" i="55" s="1"/>
  <c r="BB65" i="55" s="1"/>
  <c r="AA65" i="55"/>
  <c r="Y65" i="55"/>
  <c r="S65" i="55"/>
  <c r="W65" i="55"/>
  <c r="Z65" i="55"/>
  <c r="AZ65" i="55" s="1"/>
  <c r="V65" i="55"/>
  <c r="AY65" i="55" s="1"/>
  <c r="AB65" i="55"/>
  <c r="U126" i="58"/>
  <c r="AB126" i="58"/>
  <c r="AS126" i="58"/>
  <c r="AF126" i="58" s="1"/>
  <c r="R126" i="58"/>
  <c r="AA126" i="58"/>
  <c r="Q126" i="58"/>
  <c r="BA126" i="58" s="1"/>
  <c r="Z126" i="58"/>
  <c r="AZ126" i="58" s="1"/>
  <c r="S126" i="58"/>
  <c r="Y126" i="58"/>
  <c r="W126" i="58"/>
  <c r="V126" i="58"/>
  <c r="AY126" i="58" s="1"/>
  <c r="P126" i="58"/>
  <c r="P18" i="58"/>
  <c r="AU18" i="58"/>
  <c r="AV3" i="58" s="1"/>
  <c r="AE18" i="58" a="1"/>
  <c r="AE18" i="58" s="1"/>
  <c r="U18" i="58"/>
  <c r="V18" i="58"/>
  <c r="AY18" i="58" s="1"/>
  <c r="Q18" i="58"/>
  <c r="BA18" i="58" s="1"/>
  <c r="BB18" i="58" s="1"/>
  <c r="AB18" i="58"/>
  <c r="S18" i="58"/>
  <c r="R18" i="58"/>
  <c r="AA18" i="58"/>
  <c r="W18" i="58"/>
  <c r="Z18" i="58"/>
  <c r="AZ18" i="58" s="1"/>
  <c r="Y18" i="58"/>
  <c r="S121" i="57"/>
  <c r="AB121" i="57"/>
  <c r="R121" i="57"/>
  <c r="AA121" i="57"/>
  <c r="Y121" i="57"/>
  <c r="Z121" i="57"/>
  <c r="AZ121" i="57" s="1"/>
  <c r="P121" i="57"/>
  <c r="AS121" i="57"/>
  <c r="AF121" i="57" s="1"/>
  <c r="V121" i="57"/>
  <c r="AY121" i="57" s="1"/>
  <c r="W121" i="57"/>
  <c r="Q121" i="57"/>
  <c r="BA121" i="57" s="1"/>
  <c r="U121" i="57"/>
  <c r="Y82" i="55"/>
  <c r="AS82" i="55"/>
  <c r="AF82" i="55" s="1"/>
  <c r="W82" i="55"/>
  <c r="R82" i="55"/>
  <c r="Z82" i="55"/>
  <c r="AZ82" i="55" s="1"/>
  <c r="S82" i="55"/>
  <c r="U82" i="55"/>
  <c r="AA82" i="55"/>
  <c r="Q82" i="55"/>
  <c r="BA82" i="55" s="1"/>
  <c r="V82" i="55"/>
  <c r="AY82" i="55" s="1"/>
  <c r="P82" i="55"/>
  <c r="AB82" i="55"/>
  <c r="AA90" i="57"/>
  <c r="Y90" i="57"/>
  <c r="AB90" i="57"/>
  <c r="Q90" i="57"/>
  <c r="BA90" i="57" s="1"/>
  <c r="BB90" i="57" s="1"/>
  <c r="W90" i="57"/>
  <c r="AE90" i="57" a="1"/>
  <c r="AE90" i="57" s="1"/>
  <c r="S90" i="57"/>
  <c r="V90" i="57"/>
  <c r="AY90" i="57" s="1"/>
  <c r="P90" i="57"/>
  <c r="Z90" i="57"/>
  <c r="AZ90" i="57" s="1"/>
  <c r="U90" i="57"/>
  <c r="R90" i="57"/>
  <c r="Q101" i="56"/>
  <c r="BA101" i="56" s="1"/>
  <c r="BB101" i="56" s="1"/>
  <c r="Y101" i="56"/>
  <c r="AE101" i="56" a="1"/>
  <c r="AE101" i="56" s="1"/>
  <c r="AD101" i="56" s="1"/>
  <c r="AC101" i="56" s="1"/>
  <c r="U101" i="56"/>
  <c r="S101" i="56"/>
  <c r="AA101" i="56"/>
  <c r="Z101" i="56"/>
  <c r="AZ101" i="56" s="1"/>
  <c r="AB101" i="56"/>
  <c r="V101" i="56"/>
  <c r="AY101" i="56" s="1"/>
  <c r="W101" i="56"/>
  <c r="R101" i="56"/>
  <c r="P101" i="56"/>
  <c r="Y110" i="55"/>
  <c r="Z110" i="55"/>
  <c r="AZ110" i="55" s="1"/>
  <c r="AA110" i="55"/>
  <c r="P110" i="55"/>
  <c r="S110" i="55"/>
  <c r="AB110" i="55"/>
  <c r="Q110" i="55"/>
  <c r="BA110" i="55" s="1"/>
  <c r="BB110" i="55" s="1"/>
  <c r="R110" i="55"/>
  <c r="AE110" i="55" a="1"/>
  <c r="AE110" i="55" s="1"/>
  <c r="AD110" i="55" s="1"/>
  <c r="AC110" i="55" s="1"/>
  <c r="W110" i="55"/>
  <c r="V110" i="55"/>
  <c r="AY110" i="55" s="1"/>
  <c r="U110" i="55"/>
  <c r="Y120" i="53"/>
  <c r="AA120" i="53"/>
  <c r="W120" i="53"/>
  <c r="P120" i="53"/>
  <c r="U120" i="53"/>
  <c r="AS120" i="53"/>
  <c r="AF120" i="53" s="1"/>
  <c r="V120" i="53"/>
  <c r="AY120" i="53" s="1"/>
  <c r="AB120" i="53"/>
  <c r="Z120" i="53"/>
  <c r="AZ120" i="53" s="1"/>
  <c r="Q120" i="53"/>
  <c r="BA120" i="53" s="1"/>
  <c r="S120" i="53"/>
  <c r="R120" i="53"/>
  <c r="V70" i="52"/>
  <c r="AY70" i="52" s="1"/>
  <c r="Q70" i="52"/>
  <c r="BA70" i="52" s="1"/>
  <c r="BB70" i="52" s="1"/>
  <c r="R70" i="52"/>
  <c r="U70" i="52"/>
  <c r="AE70" i="52" a="1"/>
  <c r="AE70" i="52" s="1"/>
  <c r="AD70" i="52" s="1"/>
  <c r="AC70" i="52" s="1"/>
  <c r="S70" i="52"/>
  <c r="Z70" i="52"/>
  <c r="AZ70" i="52" s="1"/>
  <c r="AA70" i="52"/>
  <c r="AB70" i="52"/>
  <c r="P70" i="52"/>
  <c r="Y70" i="52"/>
  <c r="W70" i="52"/>
  <c r="W42" i="54"/>
  <c r="S42" i="54"/>
  <c r="Y42" i="54"/>
  <c r="P42" i="54"/>
  <c r="Q42" i="54"/>
  <c r="BA42" i="54" s="1"/>
  <c r="AU42" i="54"/>
  <c r="AV38" i="54" s="1"/>
  <c r="AA42" i="54"/>
  <c r="R42" i="54"/>
  <c r="AB42" i="54"/>
  <c r="V42" i="54"/>
  <c r="AY42" i="54" s="1"/>
  <c r="U42" i="54"/>
  <c r="Z42" i="54"/>
  <c r="AZ42" i="54" s="1"/>
  <c r="W110" i="48"/>
  <c r="Z110" i="48"/>
  <c r="AZ110" i="48" s="1"/>
  <c r="V110" i="48"/>
  <c r="AY110" i="48" s="1"/>
  <c r="P110" i="48"/>
  <c r="S110" i="48"/>
  <c r="U110" i="48"/>
  <c r="AS110" i="48"/>
  <c r="AF110" i="48" s="1"/>
  <c r="Q110" i="48"/>
  <c r="BA110" i="48" s="1"/>
  <c r="AB110" i="48"/>
  <c r="AA110" i="48"/>
  <c r="Y110" i="48"/>
  <c r="R110" i="48"/>
  <c r="Q14" i="54"/>
  <c r="BA14" i="54" s="1"/>
  <c r="AU14" i="54"/>
  <c r="AV16" i="54" s="1"/>
  <c r="Z14" i="54"/>
  <c r="AZ14" i="54" s="1"/>
  <c r="W14" i="54"/>
  <c r="AB14" i="54"/>
  <c r="U14" i="54"/>
  <c r="P14" i="54"/>
  <c r="V14" i="54"/>
  <c r="AY14" i="54" s="1"/>
  <c r="Y14" i="54"/>
  <c r="S14" i="54"/>
  <c r="R14" i="54"/>
  <c r="AA14" i="54"/>
  <c r="W87" i="54"/>
  <c r="U87" i="54"/>
  <c r="Z87" i="54"/>
  <c r="AZ87" i="54" s="1"/>
  <c r="AE87" i="54" a="1"/>
  <c r="AE87" i="54" s="1"/>
  <c r="AD87" i="54" s="1"/>
  <c r="AC87" i="54" s="1"/>
  <c r="V87" i="54"/>
  <c r="AY87" i="54" s="1"/>
  <c r="S87" i="54"/>
  <c r="AB87" i="54"/>
  <c r="P87" i="54"/>
  <c r="Y87" i="54"/>
  <c r="R87" i="54"/>
  <c r="Q87" i="54"/>
  <c r="BA87" i="54" s="1"/>
  <c r="BB87" i="54" s="1"/>
  <c r="AA87" i="54"/>
  <c r="AA61" i="57"/>
  <c r="P61" i="57"/>
  <c r="AU61" i="57"/>
  <c r="Y61" i="57"/>
  <c r="W61" i="57"/>
  <c r="AE61" i="57" a="1"/>
  <c r="AE61" i="57" s="1"/>
  <c r="S61" i="57"/>
  <c r="U61" i="57"/>
  <c r="Q61" i="57"/>
  <c r="BA61" i="57" s="1"/>
  <c r="BB61" i="57" s="1"/>
  <c r="Z61" i="57"/>
  <c r="AZ61" i="57" s="1"/>
  <c r="AB61" i="57"/>
  <c r="V61" i="57"/>
  <c r="AY61" i="57" s="1"/>
  <c r="R61" i="57"/>
  <c r="W8" i="54"/>
  <c r="AB8" i="54"/>
  <c r="AE8" i="54" a="1"/>
  <c r="AE8" i="54" s="1"/>
  <c r="R8" i="54"/>
  <c r="V8" i="54"/>
  <c r="AY8" i="54" s="1"/>
  <c r="P8" i="54"/>
  <c r="U8" i="54"/>
  <c r="AU8" i="54"/>
  <c r="AV30" i="54" s="1"/>
  <c r="AA8" i="54"/>
  <c r="S8" i="54"/>
  <c r="Q8" i="54"/>
  <c r="BA8" i="54" s="1"/>
  <c r="BB8" i="54" s="1"/>
  <c r="Z8" i="54"/>
  <c r="AZ8" i="54" s="1"/>
  <c r="Y8" i="54"/>
  <c r="AA21" i="53"/>
  <c r="P21" i="53"/>
  <c r="U21" i="53"/>
  <c r="R21" i="53"/>
  <c r="AU21" i="53"/>
  <c r="W21" i="53"/>
  <c r="Z21" i="53"/>
  <c r="AZ21" i="53" s="1"/>
  <c r="V21" i="53"/>
  <c r="AY21" i="53" s="1"/>
  <c r="Q21" i="53"/>
  <c r="BA21" i="53" s="1"/>
  <c r="Y21" i="53"/>
  <c r="AB21" i="53"/>
  <c r="S21" i="53"/>
  <c r="S95" i="51"/>
  <c r="AB95" i="51"/>
  <c r="P95" i="51"/>
  <c r="R95" i="51"/>
  <c r="Z95" i="51"/>
  <c r="AZ95" i="51" s="1"/>
  <c r="Q95" i="51"/>
  <c r="BA95" i="51" s="1"/>
  <c r="BB95" i="51" s="1"/>
  <c r="U95" i="51"/>
  <c r="AA95" i="51"/>
  <c r="AE95" i="51" a="1"/>
  <c r="AE95" i="51" s="1"/>
  <c r="AD95" i="51" s="1"/>
  <c r="AC95" i="51" s="1"/>
  <c r="W95" i="51"/>
  <c r="Y95" i="51"/>
  <c r="V95" i="51"/>
  <c r="AY95" i="51" s="1"/>
  <c r="AB10" i="50"/>
  <c r="R10" i="50"/>
  <c r="AA10" i="50"/>
  <c r="Q10" i="50"/>
  <c r="BA10" i="50" s="1"/>
  <c r="Z10" i="50"/>
  <c r="AZ10" i="50" s="1"/>
  <c r="P10" i="50"/>
  <c r="S10" i="50"/>
  <c r="U10" i="50"/>
  <c r="V10" i="50"/>
  <c r="AY10" i="50" s="1"/>
  <c r="AU10" i="50"/>
  <c r="Y10" i="50"/>
  <c r="W10" i="50"/>
  <c r="S117" i="56"/>
  <c r="W117" i="56"/>
  <c r="AE117" i="56" a="1"/>
  <c r="AE117" i="56" s="1"/>
  <c r="R117" i="56"/>
  <c r="Y117" i="56"/>
  <c r="U117" i="56"/>
  <c r="V117" i="56"/>
  <c r="AY117" i="56" s="1"/>
  <c r="Q117" i="56"/>
  <c r="BA117" i="56" s="1"/>
  <c r="BB117" i="56" s="1"/>
  <c r="AA117" i="56"/>
  <c r="Z117" i="56"/>
  <c r="AZ117" i="56" s="1"/>
  <c r="P117" i="56"/>
  <c r="AB117" i="56"/>
  <c r="W80" i="55"/>
  <c r="V80" i="55"/>
  <c r="AY80" i="55" s="1"/>
  <c r="S80" i="55"/>
  <c r="AE80" i="55" a="1"/>
  <c r="AE80" i="55" s="1"/>
  <c r="U80" i="55"/>
  <c r="Q80" i="55"/>
  <c r="BA80" i="55" s="1"/>
  <c r="BB80" i="55" s="1"/>
  <c r="AB80" i="55"/>
  <c r="R80" i="55"/>
  <c r="AA80" i="55"/>
  <c r="Y80" i="55"/>
  <c r="P80" i="55"/>
  <c r="Z80" i="55"/>
  <c r="AZ80" i="55" s="1"/>
  <c r="R22" i="53"/>
  <c r="Y22" i="53"/>
  <c r="S22" i="53"/>
  <c r="Q22" i="53"/>
  <c r="BA22" i="53" s="1"/>
  <c r="AU22" i="53"/>
  <c r="AB22" i="53"/>
  <c r="W22" i="53"/>
  <c r="P22" i="53"/>
  <c r="AA22" i="53"/>
  <c r="U22" i="53"/>
  <c r="V22" i="53"/>
  <c r="AY22" i="53" s="1"/>
  <c r="Z22" i="53"/>
  <c r="AZ22" i="53" s="1"/>
  <c r="AB126" i="52"/>
  <c r="V126" i="52"/>
  <c r="AY126" i="52" s="1"/>
  <c r="U126" i="52"/>
  <c r="AS126" i="52"/>
  <c r="AF126" i="52" s="1"/>
  <c r="R126" i="52"/>
  <c r="P126" i="52"/>
  <c r="AA126" i="52"/>
  <c r="W126" i="52"/>
  <c r="S126" i="52"/>
  <c r="Q126" i="52"/>
  <c r="BA126" i="52" s="1"/>
  <c r="Z126" i="52"/>
  <c r="AZ126" i="52" s="1"/>
  <c r="Y126" i="52"/>
  <c r="AU28" i="52"/>
  <c r="AV39" i="52" s="1"/>
  <c r="AB28" i="52"/>
  <c r="Z28" i="52"/>
  <c r="AZ28" i="52" s="1"/>
  <c r="P28" i="52"/>
  <c r="W28" i="52"/>
  <c r="S28" i="52"/>
  <c r="R28" i="52"/>
  <c r="U28" i="52"/>
  <c r="Y28" i="52"/>
  <c r="Q28" i="52"/>
  <c r="BA28" i="52" s="1"/>
  <c r="V28" i="52"/>
  <c r="AY28" i="52" s="1"/>
  <c r="BB28" i="52" s="1"/>
  <c r="AA28" i="52"/>
  <c r="R118" i="51"/>
  <c r="AB118" i="51"/>
  <c r="Q118" i="51"/>
  <c r="BA118" i="51" s="1"/>
  <c r="AA118" i="51"/>
  <c r="Z118" i="51"/>
  <c r="AZ118" i="51" s="1"/>
  <c r="P118" i="51"/>
  <c r="Y118" i="51"/>
  <c r="U118" i="51"/>
  <c r="AS118" i="51"/>
  <c r="AF118" i="51" s="1"/>
  <c r="W118" i="51"/>
  <c r="S118" i="51"/>
  <c r="V118" i="51"/>
  <c r="AY118" i="51" s="1"/>
  <c r="Q53" i="54"/>
  <c r="BA53" i="54" s="1"/>
  <c r="BB53" i="54" s="1"/>
  <c r="V53" i="54"/>
  <c r="AY53" i="54" s="1"/>
  <c r="R53" i="54"/>
  <c r="S53" i="54"/>
  <c r="Z53" i="54"/>
  <c r="AZ53" i="54" s="1"/>
  <c r="P53" i="54"/>
  <c r="AB53" i="54"/>
  <c r="Y53" i="54"/>
  <c r="AA53" i="54"/>
  <c r="W53" i="54"/>
  <c r="U53" i="54"/>
  <c r="AE53" i="54" a="1"/>
  <c r="AE53" i="54" s="1"/>
  <c r="AU53" i="54"/>
  <c r="AU23" i="53"/>
  <c r="AV96" i="53" s="1"/>
  <c r="AA23" i="53"/>
  <c r="W23" i="53"/>
  <c r="AB23" i="53"/>
  <c r="R23" i="53"/>
  <c r="V23" i="53"/>
  <c r="AY23" i="53" s="1"/>
  <c r="Z23" i="53"/>
  <c r="AZ23" i="53" s="1"/>
  <c r="Q23" i="53"/>
  <c r="BA23" i="53" s="1"/>
  <c r="U23" i="53"/>
  <c r="P23" i="53"/>
  <c r="Y23" i="53"/>
  <c r="S23" i="53"/>
  <c r="Z119" i="57"/>
  <c r="AZ119" i="57" s="1"/>
  <c r="Y119" i="57"/>
  <c r="W119" i="57"/>
  <c r="V119" i="57"/>
  <c r="AY119" i="57" s="1"/>
  <c r="R119" i="57"/>
  <c r="AS119" i="57"/>
  <c r="AF119" i="57" s="1"/>
  <c r="U119" i="57"/>
  <c r="P119" i="57"/>
  <c r="AA119" i="57"/>
  <c r="S119" i="57"/>
  <c r="Q119" i="57"/>
  <c r="BA119" i="57" s="1"/>
  <c r="AB119" i="57"/>
  <c r="AA91" i="56"/>
  <c r="W91" i="56"/>
  <c r="AB91" i="56"/>
  <c r="Q91" i="56"/>
  <c r="BA91" i="56" s="1"/>
  <c r="S91" i="56"/>
  <c r="Z91" i="56"/>
  <c r="AZ91" i="56" s="1"/>
  <c r="BB91" i="56" s="1"/>
  <c r="R91" i="56"/>
  <c r="P91" i="56"/>
  <c r="Y91" i="56"/>
  <c r="U91" i="56"/>
  <c r="V91" i="56"/>
  <c r="AY91" i="56" s="1"/>
  <c r="AS91" i="56"/>
  <c r="AF91" i="56" s="1"/>
  <c r="AI31" i="59" a="1"/>
  <c r="AI31" i="59" s="1"/>
  <c r="AJ31" i="59" s="1"/>
  <c r="AK31" i="59" s="1"/>
  <c r="AI2" i="59" a="1"/>
  <c r="AI2" i="59" s="1"/>
  <c r="AJ2" i="59" s="1"/>
  <c r="AL2" i="59" s="1"/>
  <c r="AI30" i="59" a="1"/>
  <c r="AI30" i="59" s="1"/>
  <c r="AJ30" i="59" s="1"/>
  <c r="AK30" i="59" s="1"/>
  <c r="AI10" i="59" a="1"/>
  <c r="AI10" i="59" s="1"/>
  <c r="AJ10" i="59" s="1"/>
  <c r="AK10" i="59" s="1"/>
  <c r="AI26" i="59" a="1"/>
  <c r="AI26" i="59" s="1"/>
  <c r="AJ26" i="59" s="1"/>
  <c r="AK26" i="59" s="1"/>
  <c r="AI27" i="59" a="1"/>
  <c r="AI27" i="59" s="1"/>
  <c r="AJ27" i="59" s="1"/>
  <c r="AK27" i="59" s="1"/>
  <c r="AI5" i="59" a="1"/>
  <c r="AI5" i="59" s="1"/>
  <c r="AJ5" i="59" s="1"/>
  <c r="AL5" i="59" s="1"/>
  <c r="AI33" i="59" a="1"/>
  <c r="AI33" i="59" s="1"/>
  <c r="AJ33" i="59" s="1"/>
  <c r="AK33" i="59" s="1"/>
  <c r="AI21" i="59" a="1"/>
  <c r="AI21" i="59" s="1"/>
  <c r="AJ21" i="59" s="1"/>
  <c r="AL21" i="59" s="1"/>
  <c r="AI15" i="59" a="1"/>
  <c r="AI15" i="59" s="1"/>
  <c r="AJ15" i="59" s="1"/>
  <c r="AK15" i="59" s="1"/>
  <c r="AI24" i="59" a="1"/>
  <c r="AI24" i="59" s="1"/>
  <c r="AJ24" i="59" s="1"/>
  <c r="AL24" i="59" s="1"/>
  <c r="AI28" i="59" a="1"/>
  <c r="AI28" i="59" s="1"/>
  <c r="AJ28" i="59" s="1"/>
  <c r="AK28" i="59" s="1"/>
  <c r="AI22" i="59" a="1"/>
  <c r="AI22" i="59" s="1"/>
  <c r="AJ22" i="59" s="1"/>
  <c r="AL22" i="59" s="1"/>
  <c r="AI32" i="59" a="1"/>
  <c r="AI32" i="59" s="1"/>
  <c r="AJ32" i="59" s="1"/>
  <c r="AK32" i="59" s="1"/>
  <c r="AI29" i="59" a="1"/>
  <c r="AI29" i="59" s="1"/>
  <c r="AJ29" i="59" s="1"/>
  <c r="AK29" i="59" s="1"/>
  <c r="AI7" i="59" a="1"/>
  <c r="AI7" i="59" s="1"/>
  <c r="AJ7" i="59" s="1"/>
  <c r="AL7" i="59" s="1"/>
  <c r="AI25" i="59" a="1"/>
  <c r="AI25" i="59" s="1"/>
  <c r="AJ25" i="59" s="1"/>
  <c r="AL25" i="59" s="1"/>
  <c r="AI9" i="59" a="1"/>
  <c r="AI9" i="59" s="1"/>
  <c r="AJ9" i="59" s="1"/>
  <c r="AL9" i="59" s="1"/>
  <c r="AI23" i="59" a="1"/>
  <c r="AI23" i="59" s="1"/>
  <c r="AJ23" i="59" s="1"/>
  <c r="AL23" i="59" s="1"/>
  <c r="AI17" i="59" a="1"/>
  <c r="AI17" i="59" s="1"/>
  <c r="AJ17" i="59" s="1"/>
  <c r="AK17" i="59" s="1"/>
  <c r="AI18" i="59" a="1"/>
  <c r="AI18" i="59" s="1"/>
  <c r="AJ18" i="59" s="1"/>
  <c r="AL18" i="59" s="1"/>
  <c r="AI19" i="59" a="1"/>
  <c r="AI19" i="59" s="1"/>
  <c r="AJ19" i="59" s="1"/>
  <c r="AL19" i="59" s="1"/>
  <c r="AI16" i="59" a="1"/>
  <c r="AI16" i="59" s="1"/>
  <c r="AJ16" i="59" s="1"/>
  <c r="AK16" i="59" s="1"/>
  <c r="AI4" i="59" a="1"/>
  <c r="AI4" i="59" s="1"/>
  <c r="AJ4" i="59" s="1"/>
  <c r="AL4" i="59" s="1"/>
  <c r="AI11" i="59" a="1"/>
  <c r="AI11" i="59" s="1"/>
  <c r="AJ11" i="59" s="1"/>
  <c r="AK11" i="59" s="1"/>
  <c r="AI14" i="59" a="1"/>
  <c r="AI14" i="59" s="1"/>
  <c r="AJ14" i="59" s="1"/>
  <c r="AK14" i="59" s="1"/>
  <c r="AI3" i="59" a="1"/>
  <c r="AI3" i="59" s="1"/>
  <c r="AJ3" i="59" s="1"/>
  <c r="AL3" i="59" s="1"/>
  <c r="AI6" i="59" a="1"/>
  <c r="AI6" i="59" s="1"/>
  <c r="AJ6" i="59" s="1"/>
  <c r="AL6" i="59" s="1"/>
  <c r="AI20" i="59" a="1"/>
  <c r="AI20" i="59" s="1"/>
  <c r="AJ20" i="59" s="1"/>
  <c r="AL20" i="59" s="1"/>
  <c r="AI12" i="59" a="1"/>
  <c r="AI12" i="59" s="1"/>
  <c r="AJ12" i="59" s="1"/>
  <c r="AK12" i="59" s="1"/>
  <c r="AI13" i="59" a="1"/>
  <c r="AI13" i="59" s="1"/>
  <c r="AJ13" i="59" s="1"/>
  <c r="AK13" i="59" s="1"/>
  <c r="AI8" i="59" a="1"/>
  <c r="AI8" i="59" s="1"/>
  <c r="AJ8" i="59" s="1"/>
  <c r="AL8" i="59" s="1"/>
  <c r="V33" i="55"/>
  <c r="AY33" i="55" s="1"/>
  <c r="Z33" i="55"/>
  <c r="AZ33" i="55" s="1"/>
  <c r="U33" i="55"/>
  <c r="P33" i="55"/>
  <c r="AE33" i="55" a="1"/>
  <c r="AE33" i="55" s="1"/>
  <c r="AU33" i="55"/>
  <c r="Y33" i="55"/>
  <c r="S33" i="55"/>
  <c r="W33" i="55"/>
  <c r="R33" i="55"/>
  <c r="AB33" i="55"/>
  <c r="AA33" i="55"/>
  <c r="Q33" i="55"/>
  <c r="BA33" i="55" s="1"/>
  <c r="BB33" i="55" s="1"/>
  <c r="AA106" i="49"/>
  <c r="V106" i="49"/>
  <c r="AY106" i="49" s="1"/>
  <c r="Q106" i="49"/>
  <c r="BA106" i="49" s="1"/>
  <c r="BB106" i="49" s="1"/>
  <c r="AE106" i="49" a="1"/>
  <c r="AE106" i="49" s="1"/>
  <c r="R106" i="49"/>
  <c r="AB106" i="49"/>
  <c r="Z106" i="49"/>
  <c r="AZ106" i="49" s="1"/>
  <c r="P106" i="49"/>
  <c r="S106" i="49"/>
  <c r="Y106" i="49"/>
  <c r="W106" i="49"/>
  <c r="U106" i="49"/>
  <c r="AA126" i="48"/>
  <c r="Z126" i="48"/>
  <c r="AZ126" i="48" s="1"/>
  <c r="S126" i="48"/>
  <c r="P126" i="48"/>
  <c r="R126" i="48"/>
  <c r="Y126" i="48"/>
  <c r="Q126" i="48"/>
  <c r="BA126" i="48" s="1"/>
  <c r="W126" i="48"/>
  <c r="V126" i="48"/>
  <c r="AY126" i="48" s="1"/>
  <c r="U126" i="48"/>
  <c r="AS126" i="48"/>
  <c r="AF126" i="48" s="1"/>
  <c r="AB126" i="48"/>
  <c r="P109" i="51"/>
  <c r="AB109" i="51"/>
  <c r="Y109" i="51"/>
  <c r="Z109" i="51"/>
  <c r="AZ109" i="51" s="1"/>
  <c r="AE109" i="51" a="1"/>
  <c r="AE109" i="51" s="1"/>
  <c r="AD109" i="51" s="1"/>
  <c r="AC109" i="51" s="1"/>
  <c r="W109" i="51"/>
  <c r="V109" i="51"/>
  <c r="AY109" i="51" s="1"/>
  <c r="R109" i="51"/>
  <c r="Q109" i="51"/>
  <c r="BA109" i="51" s="1"/>
  <c r="BB109" i="51" s="1"/>
  <c r="S109" i="51"/>
  <c r="AA109" i="51"/>
  <c r="U109" i="51"/>
  <c r="Y94" i="49"/>
  <c r="AE94" i="49" a="1"/>
  <c r="AE94" i="49" s="1"/>
  <c r="AD94" i="49" s="1"/>
  <c r="AC94" i="49" s="1"/>
  <c r="W94" i="49"/>
  <c r="R94" i="49"/>
  <c r="AA94" i="49"/>
  <c r="P94" i="49"/>
  <c r="Q94" i="49"/>
  <c r="BA94" i="49" s="1"/>
  <c r="BB94" i="49" s="1"/>
  <c r="AB94" i="49"/>
  <c r="Z94" i="49"/>
  <c r="AZ94" i="49" s="1"/>
  <c r="U94" i="49"/>
  <c r="S94" i="49"/>
  <c r="V94" i="49"/>
  <c r="AY94" i="49" s="1"/>
  <c r="U46" i="48"/>
  <c r="AB46" i="48"/>
  <c r="Y46" i="48"/>
  <c r="S46" i="48"/>
  <c r="Q46" i="48"/>
  <c r="BA46" i="48" s="1"/>
  <c r="W46" i="48"/>
  <c r="R46" i="48"/>
  <c r="AA46" i="48"/>
  <c r="AU46" i="48"/>
  <c r="Z46" i="48"/>
  <c r="AZ46" i="48" s="1"/>
  <c r="P46" i="48"/>
  <c r="V46" i="48"/>
  <c r="AY46" i="48" s="1"/>
  <c r="AA66" i="51"/>
  <c r="W66" i="51"/>
  <c r="V66" i="51"/>
  <c r="AY66" i="51" s="1"/>
  <c r="U66" i="51"/>
  <c r="S66" i="51"/>
  <c r="AB66" i="51"/>
  <c r="AS66" i="51"/>
  <c r="AF66" i="51" s="1"/>
  <c r="Z66" i="51"/>
  <c r="AZ66" i="51" s="1"/>
  <c r="Y66" i="51"/>
  <c r="R66" i="51"/>
  <c r="Q66" i="51"/>
  <c r="BA66" i="51" s="1"/>
  <c r="P66" i="51"/>
  <c r="S37" i="50"/>
  <c r="AU37" i="50"/>
  <c r="AV83" i="50" s="1"/>
  <c r="U37" i="50"/>
  <c r="P37" i="50"/>
  <c r="W37" i="50"/>
  <c r="AE37" i="50" a="1"/>
  <c r="AE37" i="50" s="1"/>
  <c r="Y37" i="50"/>
  <c r="AA37" i="50"/>
  <c r="AB37" i="50"/>
  <c r="V37" i="50"/>
  <c r="AY37" i="50" s="1"/>
  <c r="R37" i="50"/>
  <c r="Q37" i="50"/>
  <c r="BA37" i="50" s="1"/>
  <c r="BB37" i="50" s="1"/>
  <c r="Z37" i="50"/>
  <c r="AZ37" i="50" s="1"/>
  <c r="Q88" i="49"/>
  <c r="BA88" i="49" s="1"/>
  <c r="U88" i="49"/>
  <c r="AA88" i="49"/>
  <c r="Z88" i="49"/>
  <c r="AZ88" i="49" s="1"/>
  <c r="W88" i="49"/>
  <c r="P88" i="49"/>
  <c r="Y88" i="49"/>
  <c r="S88" i="49"/>
  <c r="AB88" i="49"/>
  <c r="AS88" i="49"/>
  <c r="AF88" i="49" s="1"/>
  <c r="R88" i="49"/>
  <c r="V88" i="49"/>
  <c r="AY88" i="49" s="1"/>
  <c r="Q111" i="49"/>
  <c r="BA111" i="49" s="1"/>
  <c r="BB111" i="49" s="1"/>
  <c r="P111" i="49"/>
  <c r="W111" i="49"/>
  <c r="AA111" i="49"/>
  <c r="AB111" i="49"/>
  <c r="V111" i="49"/>
  <c r="AY111" i="49" s="1"/>
  <c r="Z111" i="49"/>
  <c r="AZ111" i="49" s="1"/>
  <c r="S111" i="49"/>
  <c r="Y111" i="49"/>
  <c r="U111" i="49"/>
  <c r="R111" i="49"/>
  <c r="AE111" i="49" a="1"/>
  <c r="AE111" i="49" s="1"/>
  <c r="AD111" i="49" s="1"/>
  <c r="AC111" i="49" s="1"/>
  <c r="AA126" i="46"/>
  <c r="Z126" i="46"/>
  <c r="AZ126" i="46" s="1"/>
  <c r="P126" i="46"/>
  <c r="W126" i="46"/>
  <c r="R126" i="46"/>
  <c r="V126" i="46"/>
  <c r="AY126" i="46" s="1"/>
  <c r="U126" i="46"/>
  <c r="Q126" i="46"/>
  <c r="BA126" i="46" s="1"/>
  <c r="AB126" i="46"/>
  <c r="S126" i="46"/>
  <c r="Y126" i="46"/>
  <c r="D28" i="44"/>
  <c r="A28" i="44"/>
  <c r="AB86" i="46"/>
  <c r="AA86" i="46"/>
  <c r="U86" i="46"/>
  <c r="V86" i="46"/>
  <c r="AY86" i="46" s="1"/>
  <c r="R86" i="46"/>
  <c r="AE86" i="46" a="1"/>
  <c r="AE86" i="46" s="1"/>
  <c r="Z86" i="46"/>
  <c r="AZ86" i="46" s="1"/>
  <c r="W86" i="46"/>
  <c r="Y86" i="46"/>
  <c r="S86" i="46"/>
  <c r="Q86" i="46"/>
  <c r="BA86" i="46" s="1"/>
  <c r="BB86" i="46" s="1"/>
  <c r="P86" i="46"/>
  <c r="V43" i="46"/>
  <c r="AY43" i="46" s="1"/>
  <c r="S43" i="46"/>
  <c r="R43" i="46"/>
  <c r="Z43" i="46"/>
  <c r="AZ43" i="46" s="1"/>
  <c r="Q43" i="46"/>
  <c r="BA43" i="46" s="1"/>
  <c r="P43" i="46"/>
  <c r="AB43" i="46"/>
  <c r="Y43" i="46"/>
  <c r="U43" i="46"/>
  <c r="W43" i="46"/>
  <c r="AA43" i="46"/>
  <c r="AU43" i="46"/>
  <c r="V87" i="46"/>
  <c r="AY87" i="46" s="1"/>
  <c r="S87" i="46"/>
  <c r="R87" i="46"/>
  <c r="W87" i="46"/>
  <c r="Q87" i="46"/>
  <c r="BA87" i="46" s="1"/>
  <c r="BB87" i="46" s="1"/>
  <c r="U87" i="46"/>
  <c r="AB87" i="46"/>
  <c r="Y87" i="46"/>
  <c r="Z87" i="46"/>
  <c r="AZ87" i="46" s="1"/>
  <c r="P87" i="46"/>
  <c r="AA87" i="46"/>
  <c r="AE87" i="46" a="1"/>
  <c r="AE87" i="46" s="1"/>
  <c r="AB109" i="46"/>
  <c r="AA109" i="46"/>
  <c r="Q109" i="46"/>
  <c r="BA109" i="46" s="1"/>
  <c r="R109" i="46"/>
  <c r="Z109" i="46"/>
  <c r="AZ109" i="46" s="1"/>
  <c r="Y109" i="46"/>
  <c r="P109" i="46"/>
  <c r="V109" i="46"/>
  <c r="AY109" i="46" s="1"/>
  <c r="W109" i="46"/>
  <c r="U109" i="46"/>
  <c r="S109" i="46"/>
  <c r="P45" i="34"/>
  <c r="Q45" i="34"/>
  <c r="BA45" i="34" s="1"/>
  <c r="V45" i="34"/>
  <c r="AY45" i="34" s="1"/>
  <c r="S45" i="34"/>
  <c r="AU45" i="34"/>
  <c r="AV104" i="34" s="1"/>
  <c r="R45" i="34"/>
  <c r="Z45" i="34"/>
  <c r="AZ45" i="34" s="1"/>
  <c r="AB45" i="34"/>
  <c r="AA45" i="34"/>
  <c r="W45" i="34"/>
  <c r="Y45" i="34"/>
  <c r="U45" i="34"/>
  <c r="Q2" i="37"/>
  <c r="BA2" i="37" s="1"/>
  <c r="Z2" i="37"/>
  <c r="AZ2" i="37" s="1"/>
  <c r="S2" i="37"/>
  <c r="V2" i="37"/>
  <c r="AY2" i="37" s="1"/>
  <c r="AA2" i="37"/>
  <c r="R2" i="37"/>
  <c r="U2" i="37"/>
  <c r="P2" i="37"/>
  <c r="Y2" i="37"/>
  <c r="AB2" i="37"/>
  <c r="W2" i="37"/>
  <c r="AU2" i="37"/>
  <c r="AV73" i="37" s="1"/>
  <c r="Z33" i="46"/>
  <c r="AZ33" i="46" s="1"/>
  <c r="AB33" i="46"/>
  <c r="Q33" i="46"/>
  <c r="BA33" i="46" s="1"/>
  <c r="P33" i="46"/>
  <c r="U33" i="46"/>
  <c r="R33" i="46"/>
  <c r="S33" i="46"/>
  <c r="Y33" i="46"/>
  <c r="AU33" i="46"/>
  <c r="W33" i="46"/>
  <c r="AA33" i="46"/>
  <c r="V33" i="46"/>
  <c r="AY33" i="46" s="1"/>
  <c r="V12" i="43"/>
  <c r="AY12" i="43" s="1"/>
  <c r="AE12" i="43" a="1"/>
  <c r="AE12" i="43" s="1"/>
  <c r="P12" i="43"/>
  <c r="AB12" i="43"/>
  <c r="Y12" i="43"/>
  <c r="AA12" i="43"/>
  <c r="U12" i="43"/>
  <c r="AU12" i="43"/>
  <c r="AV16" i="43" s="1"/>
  <c r="S12" i="43"/>
  <c r="R12" i="43"/>
  <c r="Z12" i="43"/>
  <c r="AZ12" i="43" s="1"/>
  <c r="W12" i="43"/>
  <c r="Q12" i="43"/>
  <c r="BA12" i="43" s="1"/>
  <c r="BB12" i="43" s="1"/>
  <c r="A51" i="37"/>
  <c r="D51" i="37"/>
  <c r="D39" i="44"/>
  <c r="A39" i="44"/>
  <c r="W64" i="39"/>
  <c r="R64" i="39"/>
  <c r="Y64" i="39"/>
  <c r="Q64" i="39"/>
  <c r="BA64" i="39" s="1"/>
  <c r="BB64" i="39" s="1"/>
  <c r="S64" i="39"/>
  <c r="AA64" i="39"/>
  <c r="AB64" i="39"/>
  <c r="P64" i="39"/>
  <c r="U64" i="39"/>
  <c r="AU64" i="39"/>
  <c r="AV82" i="39" s="1"/>
  <c r="Z64" i="39"/>
  <c r="AZ64" i="39" s="1"/>
  <c r="AE64" i="39" a="1"/>
  <c r="AE64" i="39" s="1"/>
  <c r="V64" i="39"/>
  <c r="AY64" i="39" s="1"/>
  <c r="Q8" i="37"/>
  <c r="BA8" i="37" s="1"/>
  <c r="Z8" i="37"/>
  <c r="AZ8" i="37" s="1"/>
  <c r="AB8" i="37"/>
  <c r="Y8" i="37"/>
  <c r="AA8" i="37"/>
  <c r="AU8" i="37"/>
  <c r="AV16" i="37" s="1"/>
  <c r="W8" i="37"/>
  <c r="V8" i="37"/>
  <c r="AY8" i="37" s="1"/>
  <c r="U8" i="37"/>
  <c r="S8" i="37"/>
  <c r="R8" i="37"/>
  <c r="P8" i="37"/>
  <c r="D4" i="44"/>
  <c r="A4" i="44"/>
  <c r="S60" i="37"/>
  <c r="W60" i="37"/>
  <c r="AU60" i="37"/>
  <c r="AV128" i="37" s="1"/>
  <c r="R60" i="37"/>
  <c r="AB60" i="37"/>
  <c r="Q60" i="37"/>
  <c r="BA60" i="37" s="1"/>
  <c r="BB60" i="37" s="1"/>
  <c r="U60" i="37"/>
  <c r="AA60" i="37"/>
  <c r="V60" i="37"/>
  <c r="AY60" i="37" s="1"/>
  <c r="P60" i="37"/>
  <c r="AE60" i="37" a="1"/>
  <c r="AE60" i="37" s="1"/>
  <c r="Z60" i="37"/>
  <c r="AZ60" i="37" s="1"/>
  <c r="Y60" i="37"/>
  <c r="D55" i="34"/>
  <c r="A55" i="34"/>
  <c r="D62" i="45"/>
  <c r="AH62" i="45" s="1"/>
  <c r="A62" i="45"/>
  <c r="P87" i="35"/>
  <c r="R87" i="35"/>
  <c r="AB87" i="35"/>
  <c r="Y87" i="35"/>
  <c r="Q87" i="35"/>
  <c r="BA87" i="35" s="1"/>
  <c r="AA87" i="35"/>
  <c r="W87" i="35"/>
  <c r="AS87" i="35"/>
  <c r="AF87" i="35" s="1"/>
  <c r="S87" i="35"/>
  <c r="V87" i="35"/>
  <c r="AY87" i="35" s="1"/>
  <c r="Z87" i="35"/>
  <c r="AZ87" i="35" s="1"/>
  <c r="U87" i="35"/>
  <c r="D59" i="39"/>
  <c r="A59" i="39"/>
  <c r="D39" i="30"/>
  <c r="A39" i="30"/>
  <c r="A65" i="12"/>
  <c r="D65" i="12"/>
  <c r="A41" i="34"/>
  <c r="D41" i="34"/>
  <c r="D40" i="12"/>
  <c r="A40" i="12"/>
  <c r="Q26" i="37"/>
  <c r="BA26" i="37" s="1"/>
  <c r="BB26" i="37" s="1"/>
  <c r="V26" i="37"/>
  <c r="AY26" i="37" s="1"/>
  <c r="S26" i="37"/>
  <c r="Z26" i="37"/>
  <c r="AZ26" i="37" s="1"/>
  <c r="U26" i="37"/>
  <c r="W26" i="37"/>
  <c r="Y26" i="37"/>
  <c r="AE26" i="37" a="1"/>
  <c r="AE26" i="37" s="1"/>
  <c r="R26" i="37"/>
  <c r="AB26" i="37"/>
  <c r="AA26" i="37"/>
  <c r="AU26" i="37"/>
  <c r="P26" i="37"/>
  <c r="AA7" i="34"/>
  <c r="Q7" i="34"/>
  <c r="BA7" i="34" s="1"/>
  <c r="BB7" i="34" s="1"/>
  <c r="Z7" i="34"/>
  <c r="AZ7" i="34" s="1"/>
  <c r="V7" i="34"/>
  <c r="AY7" i="34" s="1"/>
  <c r="S7" i="34"/>
  <c r="AU7" i="34"/>
  <c r="AV107" i="34" s="1"/>
  <c r="A107" i="34" s="1"/>
  <c r="W7" i="34"/>
  <c r="P7" i="34"/>
  <c r="AE7" i="34" a="1"/>
  <c r="AE7" i="34" s="1"/>
  <c r="Y7" i="34"/>
  <c r="R7" i="34"/>
  <c r="AB7" i="34"/>
  <c r="U7" i="34"/>
  <c r="U19" i="33"/>
  <c r="Z19" i="33"/>
  <c r="AZ19" i="33" s="1"/>
  <c r="P19" i="33"/>
  <c r="S19" i="33"/>
  <c r="AU19" i="33"/>
  <c r="AV42" i="33" s="1"/>
  <c r="W19" i="33"/>
  <c r="AB19" i="33"/>
  <c r="V19" i="33"/>
  <c r="AY19" i="33" s="1"/>
  <c r="R19" i="33"/>
  <c r="AA19" i="33"/>
  <c r="Q19" i="33"/>
  <c r="BA19" i="33" s="1"/>
  <c r="Y19" i="33"/>
  <c r="D32" i="31"/>
  <c r="A32" i="31"/>
  <c r="D22" i="32"/>
  <c r="A22" i="32"/>
  <c r="A19" i="28"/>
  <c r="D19" i="28"/>
  <c r="V38" i="35"/>
  <c r="AY38" i="35" s="1"/>
  <c r="U38" i="35"/>
  <c r="S38" i="35"/>
  <c r="R38" i="35"/>
  <c r="AB38" i="35"/>
  <c r="AA38" i="35"/>
  <c r="P38" i="35"/>
  <c r="Q38" i="35"/>
  <c r="BA38" i="35" s="1"/>
  <c r="Z38" i="35"/>
  <c r="AZ38" i="35" s="1"/>
  <c r="AU38" i="35"/>
  <c r="AV86" i="35" s="1"/>
  <c r="W38" i="35"/>
  <c r="Y38" i="35"/>
  <c r="V57" i="12"/>
  <c r="AY57" i="12" s="1"/>
  <c r="AU57" i="12"/>
  <c r="AV100" i="12" s="1"/>
  <c r="U57" i="12"/>
  <c r="Z57" i="12"/>
  <c r="AZ57" i="12" s="1"/>
  <c r="AA57" i="12"/>
  <c r="R57" i="12"/>
  <c r="Y57" i="12"/>
  <c r="W57" i="12"/>
  <c r="P57" i="12"/>
  <c r="S57" i="12"/>
  <c r="AB57" i="12"/>
  <c r="Q57" i="12"/>
  <c r="BA57" i="12" s="1"/>
  <c r="BB57" i="12" s="1"/>
  <c r="AE57" i="12" a="1"/>
  <c r="AE57" i="12" s="1"/>
  <c r="AU52" i="12"/>
  <c r="AA52" i="12"/>
  <c r="P52" i="12"/>
  <c r="U52" i="12"/>
  <c r="AB52" i="12"/>
  <c r="Y52" i="12"/>
  <c r="AE52" i="12" a="1"/>
  <c r="AE52" i="12" s="1"/>
  <c r="W52" i="12"/>
  <c r="Z52" i="12"/>
  <c r="AZ52" i="12" s="1"/>
  <c r="R52" i="12"/>
  <c r="V52" i="12"/>
  <c r="AY52" i="12" s="1"/>
  <c r="S52" i="12"/>
  <c r="Q52" i="12"/>
  <c r="BA52" i="12" s="1"/>
  <c r="BB52" i="12" s="1"/>
  <c r="D78" i="32"/>
  <c r="A78" i="32"/>
  <c r="D97" i="28"/>
  <c r="A97" i="28"/>
  <c r="A113" i="12"/>
  <c r="D113" i="12"/>
  <c r="W24" i="32"/>
  <c r="U24" i="32"/>
  <c r="Q24" i="32"/>
  <c r="BA24" i="32" s="1"/>
  <c r="BB24" i="32" s="1"/>
  <c r="AB24" i="32"/>
  <c r="Y24" i="32"/>
  <c r="P24" i="32"/>
  <c r="AU24" i="32"/>
  <c r="AV22" i="32" s="1"/>
  <c r="S24" i="32"/>
  <c r="R24" i="32"/>
  <c r="Z24" i="32"/>
  <c r="AZ24" i="32" s="1"/>
  <c r="AA24" i="32"/>
  <c r="AE24" i="32" a="1"/>
  <c r="AE24" i="32" s="1"/>
  <c r="V24" i="32"/>
  <c r="AY24" i="32" s="1"/>
  <c r="AI8" i="32" a="1"/>
  <c r="AI8" i="32" s="1"/>
  <c r="AJ8" i="32" s="1"/>
  <c r="AK8" i="32" s="1"/>
  <c r="AI29" i="32" a="1"/>
  <c r="AI29" i="32" s="1"/>
  <c r="AJ29" i="32" s="1"/>
  <c r="AL29" i="32" s="1"/>
  <c r="AI24" i="32" a="1"/>
  <c r="AI24" i="32" s="1"/>
  <c r="AJ24" i="32" s="1"/>
  <c r="AK24" i="32" s="1"/>
  <c r="AI27" i="32" a="1"/>
  <c r="AI27" i="32" s="1"/>
  <c r="AJ27" i="32" s="1"/>
  <c r="AL27" i="32" s="1"/>
  <c r="AI12" i="32" a="1"/>
  <c r="AI12" i="32" s="1"/>
  <c r="AJ12" i="32" s="1"/>
  <c r="AL12" i="32" s="1"/>
  <c r="AI22" i="32" a="1"/>
  <c r="AI22" i="32" s="1"/>
  <c r="AJ22" i="32" s="1"/>
  <c r="AK22" i="32" s="1"/>
  <c r="AI5" i="32" a="1"/>
  <c r="AI5" i="32" s="1"/>
  <c r="AJ5" i="32" s="1"/>
  <c r="AK5" i="32" s="1"/>
  <c r="AI4" i="32" a="1"/>
  <c r="AI4" i="32" s="1"/>
  <c r="AJ4" i="32" s="1"/>
  <c r="AK4" i="32" s="1"/>
  <c r="AI9" i="32" a="1"/>
  <c r="AI9" i="32" s="1"/>
  <c r="AJ9" i="32" s="1"/>
  <c r="AK9" i="32" s="1"/>
  <c r="AI30" i="32" a="1"/>
  <c r="AI30" i="32" s="1"/>
  <c r="AJ30" i="32" s="1"/>
  <c r="AL30" i="32" s="1"/>
  <c r="AI20" i="32" a="1"/>
  <c r="AI20" i="32" s="1"/>
  <c r="AJ20" i="32" s="1"/>
  <c r="AK20" i="32" s="1"/>
  <c r="AI28" i="32" a="1"/>
  <c r="AI28" i="32" s="1"/>
  <c r="AJ28" i="32" s="1"/>
  <c r="AL28" i="32" s="1"/>
  <c r="AI31" i="32" a="1"/>
  <c r="AI31" i="32" s="1"/>
  <c r="AJ31" i="32" s="1"/>
  <c r="AL31" i="32" s="1"/>
  <c r="AI33" i="32" a="1"/>
  <c r="AI33" i="32" s="1"/>
  <c r="AJ33" i="32" s="1"/>
  <c r="AL33" i="32" s="1"/>
  <c r="AI18" i="32" a="1"/>
  <c r="AI18" i="32" s="1"/>
  <c r="AJ18" i="32" s="1"/>
  <c r="AK18" i="32" s="1"/>
  <c r="AI23" i="32" a="1"/>
  <c r="AI23" i="32" s="1"/>
  <c r="AJ23" i="32" s="1"/>
  <c r="AK23" i="32" s="1"/>
  <c r="AI16" i="32" a="1"/>
  <c r="AI16" i="32" s="1"/>
  <c r="AJ16" i="32" s="1"/>
  <c r="AL16" i="32" s="1"/>
  <c r="AI6" i="32" a="1"/>
  <c r="AI6" i="32" s="1"/>
  <c r="AJ6" i="32" s="1"/>
  <c r="AK6" i="32" s="1"/>
  <c r="AI11" i="32" a="1"/>
  <c r="AI11" i="32" s="1"/>
  <c r="AJ11" i="32" s="1"/>
  <c r="AL11" i="32" s="1"/>
  <c r="AI14" i="32" a="1"/>
  <c r="AI14" i="32" s="1"/>
  <c r="AJ14" i="32" s="1"/>
  <c r="AL14" i="32" s="1"/>
  <c r="AI7" i="32" a="1"/>
  <c r="AI7" i="32" s="1"/>
  <c r="AJ7" i="32" s="1"/>
  <c r="AK7" i="32" s="1"/>
  <c r="AI10" i="32" a="1"/>
  <c r="AI10" i="32" s="1"/>
  <c r="AJ10" i="32" s="1"/>
  <c r="AL10" i="32" s="1"/>
  <c r="AI2" i="32" a="1"/>
  <c r="AI2" i="32" s="1"/>
  <c r="AJ2" i="32" s="1"/>
  <c r="AK2" i="32" s="1"/>
  <c r="AI13" i="32" a="1"/>
  <c r="AI13" i="32" s="1"/>
  <c r="AJ13" i="32" s="1"/>
  <c r="AL13" i="32" s="1"/>
  <c r="AI15" i="32" a="1"/>
  <c r="AI15" i="32" s="1"/>
  <c r="AJ15" i="32" s="1"/>
  <c r="AL15" i="32" s="1"/>
  <c r="AI21" i="32" a="1"/>
  <c r="AI21" i="32" s="1"/>
  <c r="AJ21" i="32" s="1"/>
  <c r="AK21" i="32" s="1"/>
  <c r="AI32" i="32" a="1"/>
  <c r="AI32" i="32" s="1"/>
  <c r="AJ32" i="32" s="1"/>
  <c r="AL32" i="32" s="1"/>
  <c r="AI19" i="32" a="1"/>
  <c r="AI19" i="32" s="1"/>
  <c r="AJ19" i="32" s="1"/>
  <c r="AK19" i="32" s="1"/>
  <c r="AI17" i="32" a="1"/>
  <c r="AI17" i="32" s="1"/>
  <c r="AJ17" i="32" s="1"/>
  <c r="AL17" i="32" s="1"/>
  <c r="AI25" i="32" a="1"/>
  <c r="AI25" i="32" s="1"/>
  <c r="AJ25" i="32" s="1"/>
  <c r="AK25" i="32" s="1"/>
  <c r="AI26" i="32" a="1"/>
  <c r="AI26" i="32" s="1"/>
  <c r="AJ26" i="32" s="1"/>
  <c r="AL26" i="32" s="1"/>
  <c r="AI3" i="32" a="1"/>
  <c r="AI3" i="32" s="1"/>
  <c r="AJ3" i="32" s="1"/>
  <c r="AK3" i="32" s="1"/>
  <c r="V65" i="46"/>
  <c r="AY65" i="46" s="1"/>
  <c r="S65" i="46"/>
  <c r="W65" i="46"/>
  <c r="AB65" i="46"/>
  <c r="AA65" i="46"/>
  <c r="R65" i="46"/>
  <c r="P65" i="46"/>
  <c r="Q65" i="46"/>
  <c r="BA65" i="46" s="1"/>
  <c r="Z65" i="46"/>
  <c r="AZ65" i="46" s="1"/>
  <c r="Y65" i="46"/>
  <c r="U65" i="46"/>
  <c r="AA12" i="30"/>
  <c r="U12" i="30"/>
  <c r="Z12" i="30"/>
  <c r="AZ12" i="30" s="1"/>
  <c r="S12" i="30"/>
  <c r="P12" i="30"/>
  <c r="AB12" i="30"/>
  <c r="AU12" i="30"/>
  <c r="AV5" i="30" s="1"/>
  <c r="R12" i="30"/>
  <c r="W12" i="30"/>
  <c r="Y12" i="30"/>
  <c r="Q12" i="30"/>
  <c r="BA12" i="30" s="1"/>
  <c r="V12" i="30"/>
  <c r="AY12" i="30" s="1"/>
  <c r="Q17" i="12"/>
  <c r="BA17" i="12" s="1"/>
  <c r="AA17" i="12"/>
  <c r="Z17" i="12"/>
  <c r="AZ17" i="12" s="1"/>
  <c r="AB17" i="12"/>
  <c r="S17" i="12"/>
  <c r="P17" i="12"/>
  <c r="U17" i="12"/>
  <c r="V17" i="12"/>
  <c r="AY17" i="12" s="1"/>
  <c r="AU17" i="12"/>
  <c r="AV34" i="12" s="1"/>
  <c r="W17" i="12"/>
  <c r="R17" i="12"/>
  <c r="Y17" i="12"/>
  <c r="P40" i="46"/>
  <c r="Y40" i="46"/>
  <c r="R40" i="46"/>
  <c r="W40" i="46"/>
  <c r="V40" i="46"/>
  <c r="AY40" i="46" s="1"/>
  <c r="AU40" i="46"/>
  <c r="AV127" i="46" s="1"/>
  <c r="AA40" i="46"/>
  <c r="S40" i="46"/>
  <c r="Q40" i="46"/>
  <c r="BA40" i="46" s="1"/>
  <c r="BB40" i="46" s="1"/>
  <c r="U40" i="46"/>
  <c r="AE40" i="46" a="1"/>
  <c r="AE40" i="46" s="1"/>
  <c r="AB40" i="46"/>
  <c r="Z40" i="46"/>
  <c r="AZ40" i="46" s="1"/>
  <c r="R90" i="46"/>
  <c r="Z90" i="46"/>
  <c r="AZ90" i="46" s="1"/>
  <c r="S90" i="46"/>
  <c r="P90" i="46"/>
  <c r="AB90" i="46"/>
  <c r="Y90" i="46"/>
  <c r="AA90" i="46"/>
  <c r="W90" i="46"/>
  <c r="U90" i="46"/>
  <c r="V90" i="46"/>
  <c r="AY90" i="46" s="1"/>
  <c r="Q90" i="46"/>
  <c r="BA90" i="46" s="1"/>
  <c r="AB113" i="46"/>
  <c r="Z113" i="46"/>
  <c r="AZ113" i="46" s="1"/>
  <c r="Q113" i="46"/>
  <c r="BA113" i="46" s="1"/>
  <c r="W113" i="46"/>
  <c r="P113" i="46"/>
  <c r="Y113" i="46"/>
  <c r="V113" i="46"/>
  <c r="AY113" i="46" s="1"/>
  <c r="S113" i="46"/>
  <c r="U113" i="46"/>
  <c r="R113" i="46"/>
  <c r="AA113" i="46"/>
  <c r="V54" i="46"/>
  <c r="AY54" i="46" s="1"/>
  <c r="W54" i="46"/>
  <c r="AU54" i="46"/>
  <c r="Q54" i="46"/>
  <c r="BA54" i="46" s="1"/>
  <c r="BB54" i="46" s="1"/>
  <c r="S54" i="46"/>
  <c r="Z54" i="46"/>
  <c r="AZ54" i="46" s="1"/>
  <c r="AA54" i="46"/>
  <c r="P54" i="46"/>
  <c r="AB54" i="46"/>
  <c r="U54" i="46"/>
  <c r="R54" i="46"/>
  <c r="Y54" i="46"/>
  <c r="AE54" i="46" a="1"/>
  <c r="AE54" i="46" s="1"/>
  <c r="AI31" i="40" a="1"/>
  <c r="AI31" i="40" s="1"/>
  <c r="AJ31" i="40" s="1"/>
  <c r="AL31" i="40" s="1"/>
  <c r="AI4" i="40" a="1"/>
  <c r="AI4" i="40" s="1"/>
  <c r="AJ4" i="40" s="1"/>
  <c r="AK4" i="40" s="1"/>
  <c r="AI15" i="39" a="1"/>
  <c r="AI15" i="39" s="1"/>
  <c r="AJ15" i="39" s="1"/>
  <c r="AK15" i="39" s="1"/>
  <c r="AI23" i="39" a="1"/>
  <c r="AI23" i="39" s="1"/>
  <c r="AJ23" i="39" s="1"/>
  <c r="AL23" i="39" s="1"/>
  <c r="AI21" i="39" a="1"/>
  <c r="AI21" i="39" s="1"/>
  <c r="AJ21" i="39" s="1"/>
  <c r="AL21" i="39" s="1"/>
  <c r="AI10" i="44" a="1"/>
  <c r="AI10" i="44" s="1"/>
  <c r="AJ10" i="44" s="1"/>
  <c r="AL10" i="44" s="1"/>
  <c r="AI7" i="44" a="1"/>
  <c r="AI7" i="44" s="1"/>
  <c r="AJ7" i="44" s="1"/>
  <c r="AK7" i="44" s="1"/>
  <c r="AI17" i="44" a="1"/>
  <c r="AI17" i="44" s="1"/>
  <c r="AJ17" i="44" s="1"/>
  <c r="AL17" i="44" s="1"/>
  <c r="AI22" i="44" a="1"/>
  <c r="AI22" i="44" s="1"/>
  <c r="AJ22" i="44" s="1"/>
  <c r="AK22" i="44" s="1"/>
  <c r="AI8" i="43" a="1"/>
  <c r="AI8" i="43" s="1"/>
  <c r="AJ8" i="43" s="1"/>
  <c r="AL8" i="43" s="1"/>
  <c r="AI26" i="43" a="1"/>
  <c r="AI26" i="43" s="1"/>
  <c r="AJ26" i="43" s="1"/>
  <c r="AK26" i="43" s="1"/>
  <c r="AI20" i="41" a="1"/>
  <c r="AI20" i="41" s="1"/>
  <c r="AJ20" i="41" s="1"/>
  <c r="AL20" i="41" s="1"/>
  <c r="AI19" i="41" a="1"/>
  <c r="AI19" i="41" s="1"/>
  <c r="AJ19" i="41" s="1"/>
  <c r="AL19" i="41" s="1"/>
  <c r="AI13" i="45" a="1"/>
  <c r="AI13" i="45" s="1"/>
  <c r="AJ13" i="45" s="1"/>
  <c r="AK13" i="45" s="1"/>
  <c r="AI31" i="45" a="1"/>
  <c r="AI31" i="45" s="1"/>
  <c r="AJ31" i="45" s="1"/>
  <c r="AK31" i="45" s="1"/>
  <c r="AI30" i="45" a="1"/>
  <c r="AI30" i="45" s="1"/>
  <c r="AJ30" i="45" s="1"/>
  <c r="AK30" i="45" s="1"/>
  <c r="AI29" i="45" a="1"/>
  <c r="AI29" i="45" s="1"/>
  <c r="AJ29" i="45" s="1"/>
  <c r="AK29" i="45" s="1"/>
  <c r="AI15" i="38" a="1"/>
  <c r="AI15" i="38" s="1"/>
  <c r="AJ15" i="38" s="1"/>
  <c r="AL15" i="38" s="1"/>
  <c r="AI30" i="38" a="1"/>
  <c r="AI30" i="38" s="1"/>
  <c r="AJ30" i="38" s="1"/>
  <c r="AL30" i="38" s="1"/>
  <c r="AI22" i="36" a="1"/>
  <c r="AI22" i="36" s="1"/>
  <c r="AJ22" i="36" s="1"/>
  <c r="AK22" i="36" s="1"/>
  <c r="AI25" i="35" a="1"/>
  <c r="AI25" i="35" s="1"/>
  <c r="AJ25" i="35" s="1"/>
  <c r="AL25" i="35" s="1"/>
  <c r="AI9" i="35" a="1"/>
  <c r="AI9" i="35" s="1"/>
  <c r="AJ9" i="35" s="1"/>
  <c r="AL9" i="35" s="1"/>
  <c r="AD101" i="48"/>
  <c r="AC101" i="48" s="1"/>
  <c r="P125" i="58"/>
  <c r="Y125" i="58"/>
  <c r="W125" i="58"/>
  <c r="V125" i="58"/>
  <c r="AY125" i="58" s="1"/>
  <c r="AA125" i="58"/>
  <c r="AS125" i="58"/>
  <c r="AF125" i="58" s="1"/>
  <c r="S125" i="58"/>
  <c r="Q125" i="58"/>
  <c r="BA125" i="58" s="1"/>
  <c r="Z125" i="58"/>
  <c r="AZ125" i="58" s="1"/>
  <c r="AB125" i="58"/>
  <c r="R125" i="58"/>
  <c r="U125" i="58"/>
  <c r="Z66" i="56"/>
  <c r="AZ66" i="56" s="1"/>
  <c r="Q66" i="56"/>
  <c r="BA66" i="56" s="1"/>
  <c r="BB66" i="56" s="1"/>
  <c r="P66" i="56"/>
  <c r="AB66" i="56"/>
  <c r="Y66" i="56"/>
  <c r="AA66" i="56"/>
  <c r="W66" i="56"/>
  <c r="U66" i="56"/>
  <c r="S66" i="56"/>
  <c r="R66" i="56"/>
  <c r="AE66" i="56" a="1"/>
  <c r="AE66" i="56" s="1"/>
  <c r="AD66" i="56" s="1"/>
  <c r="AC66" i="56" s="1"/>
  <c r="V66" i="56"/>
  <c r="AY66" i="56" s="1"/>
  <c r="S12" i="54"/>
  <c r="Y12" i="54"/>
  <c r="AU12" i="54"/>
  <c r="R12" i="54"/>
  <c r="AB12" i="54"/>
  <c r="U12" i="54"/>
  <c r="AA12" i="54"/>
  <c r="P12" i="54"/>
  <c r="Z12" i="54"/>
  <c r="AZ12" i="54" s="1"/>
  <c r="W12" i="54"/>
  <c r="V12" i="54"/>
  <c r="AY12" i="54" s="1"/>
  <c r="Q12" i="54"/>
  <c r="BA12" i="54" s="1"/>
  <c r="U106" i="57"/>
  <c r="V106" i="57"/>
  <c r="AY106" i="57" s="1"/>
  <c r="S106" i="57"/>
  <c r="R106" i="57"/>
  <c r="Z106" i="57"/>
  <c r="AZ106" i="57" s="1"/>
  <c r="Q106" i="57"/>
  <c r="BA106" i="57" s="1"/>
  <c r="BB106" i="57" s="1"/>
  <c r="Y106" i="57"/>
  <c r="AA106" i="57"/>
  <c r="AB106" i="57"/>
  <c r="W106" i="57"/>
  <c r="P106" i="57"/>
  <c r="AE106" i="57" a="1"/>
  <c r="AE106" i="57" s="1"/>
  <c r="Q122" i="58"/>
  <c r="BA122" i="58" s="1"/>
  <c r="S122" i="58"/>
  <c r="Y122" i="58"/>
  <c r="AA122" i="58"/>
  <c r="AS122" i="58"/>
  <c r="AF122" i="58" s="1"/>
  <c r="U122" i="58"/>
  <c r="W122" i="58"/>
  <c r="R122" i="58"/>
  <c r="V122" i="58"/>
  <c r="AY122" i="58" s="1"/>
  <c r="Z122" i="58"/>
  <c r="AZ122" i="58" s="1"/>
  <c r="AB122" i="58"/>
  <c r="P122" i="58"/>
  <c r="AI27" i="57" a="1"/>
  <c r="AI27" i="57" s="1"/>
  <c r="AJ27" i="57" s="1"/>
  <c r="AK27" i="57" s="1"/>
  <c r="AI10" i="57" a="1"/>
  <c r="AI10" i="57" s="1"/>
  <c r="AJ10" i="57" s="1"/>
  <c r="AK10" i="57" s="1"/>
  <c r="AI31" i="57" a="1"/>
  <c r="AI31" i="57" s="1"/>
  <c r="AJ31" i="57" s="1"/>
  <c r="AK31" i="57" s="1"/>
  <c r="AI17" i="57" a="1"/>
  <c r="AI17" i="57" s="1"/>
  <c r="AJ17" i="57" s="1"/>
  <c r="AK17" i="57" s="1"/>
  <c r="AI25" i="57" a="1"/>
  <c r="AI25" i="57" s="1"/>
  <c r="AJ25" i="57" s="1"/>
  <c r="AL25" i="57" s="1"/>
  <c r="AI13" i="57" a="1"/>
  <c r="AI13" i="57" s="1"/>
  <c r="AJ13" i="57" s="1"/>
  <c r="AK13" i="57" s="1"/>
  <c r="AI24" i="57" a="1"/>
  <c r="AI24" i="57" s="1"/>
  <c r="AJ24" i="57" s="1"/>
  <c r="AL24" i="57" s="1"/>
  <c r="AI12" i="57" a="1"/>
  <c r="AI12" i="57" s="1"/>
  <c r="AJ12" i="57" s="1"/>
  <c r="AK12" i="57" s="1"/>
  <c r="AI18" i="57" a="1"/>
  <c r="AI18" i="57" s="1"/>
  <c r="AJ18" i="57" s="1"/>
  <c r="AL18" i="57" s="1"/>
  <c r="AI28" i="57" a="1"/>
  <c r="AI28" i="57" s="1"/>
  <c r="AJ28" i="57" s="1"/>
  <c r="AK28" i="57" s="1"/>
  <c r="AI2" i="57" a="1"/>
  <c r="AI2" i="57" s="1"/>
  <c r="AJ2" i="57" s="1"/>
  <c r="AL2" i="57" s="1"/>
  <c r="AI5" i="57" a="1"/>
  <c r="AI5" i="57" s="1"/>
  <c r="AJ5" i="57" s="1"/>
  <c r="AL5" i="57" s="1"/>
  <c r="AI4" i="57" a="1"/>
  <c r="AI4" i="57" s="1"/>
  <c r="AJ4" i="57" s="1"/>
  <c r="AL4" i="57" s="1"/>
  <c r="AI32" i="57" a="1"/>
  <c r="AI32" i="57" s="1"/>
  <c r="AJ32" i="57" s="1"/>
  <c r="AK32" i="57" s="1"/>
  <c r="AI15" i="57" a="1"/>
  <c r="AI15" i="57" s="1"/>
  <c r="AJ15" i="57" s="1"/>
  <c r="AK15" i="57" s="1"/>
  <c r="AI23" i="57" a="1"/>
  <c r="AI23" i="57" s="1"/>
  <c r="AJ23" i="57" s="1"/>
  <c r="AL23" i="57" s="1"/>
  <c r="AI30" i="57" a="1"/>
  <c r="AI30" i="57" s="1"/>
  <c r="AJ30" i="57" s="1"/>
  <c r="AK30" i="57" s="1"/>
  <c r="AI3" i="57" a="1"/>
  <c r="AI3" i="57" s="1"/>
  <c r="AJ3" i="57" s="1"/>
  <c r="AL3" i="57" s="1"/>
  <c r="AI33" i="57" a="1"/>
  <c r="AI33" i="57" s="1"/>
  <c r="AJ33" i="57" s="1"/>
  <c r="AK33" i="57" s="1"/>
  <c r="AI11" i="57" a="1"/>
  <c r="AI11" i="57" s="1"/>
  <c r="AJ11" i="57" s="1"/>
  <c r="AK11" i="57" s="1"/>
  <c r="AI26" i="57" a="1"/>
  <c r="AI26" i="57" s="1"/>
  <c r="AJ26" i="57" s="1"/>
  <c r="AK26" i="57" s="1"/>
  <c r="AI14" i="57" a="1"/>
  <c r="AI14" i="57" s="1"/>
  <c r="AJ14" i="57" s="1"/>
  <c r="AK14" i="57" s="1"/>
  <c r="AI19" i="57" a="1"/>
  <c r="AI19" i="57" s="1"/>
  <c r="AJ19" i="57" s="1"/>
  <c r="AL19" i="57" s="1"/>
  <c r="AI20" i="57" a="1"/>
  <c r="AI20" i="57" s="1"/>
  <c r="AJ20" i="57" s="1"/>
  <c r="AL20" i="57" s="1"/>
  <c r="AI8" i="57" a="1"/>
  <c r="AI8" i="57" s="1"/>
  <c r="AJ8" i="57" s="1"/>
  <c r="AL8" i="57" s="1"/>
  <c r="AI7" i="57" a="1"/>
  <c r="AI7" i="57" s="1"/>
  <c r="AJ7" i="57" s="1"/>
  <c r="AL7" i="57" s="1"/>
  <c r="AI29" i="57" a="1"/>
  <c r="AI29" i="57" s="1"/>
  <c r="AJ29" i="57" s="1"/>
  <c r="AK29" i="57" s="1"/>
  <c r="AI6" i="57" a="1"/>
  <c r="AI6" i="57" s="1"/>
  <c r="AJ6" i="57" s="1"/>
  <c r="AL6" i="57" s="1"/>
  <c r="AI9" i="57" a="1"/>
  <c r="AI9" i="57" s="1"/>
  <c r="AJ9" i="57" s="1"/>
  <c r="AL9" i="57" s="1"/>
  <c r="AI22" i="57" a="1"/>
  <c r="AI22" i="57" s="1"/>
  <c r="AJ22" i="57" s="1"/>
  <c r="AL22" i="57" s="1"/>
  <c r="AI16" i="57" a="1"/>
  <c r="AI16" i="57" s="1"/>
  <c r="AJ16" i="57" s="1"/>
  <c r="AK16" i="57" s="1"/>
  <c r="AI21" i="57" a="1"/>
  <c r="AI21" i="57" s="1"/>
  <c r="AJ21" i="57" s="1"/>
  <c r="AL21" i="57" s="1"/>
  <c r="AE102" i="56" a="1"/>
  <c r="AE102" i="56" s="1"/>
  <c r="Q102" i="56"/>
  <c r="BA102" i="56" s="1"/>
  <c r="BB102" i="56" s="1"/>
  <c r="P102" i="56"/>
  <c r="AB102" i="56"/>
  <c r="Z102" i="56"/>
  <c r="AZ102" i="56" s="1"/>
  <c r="U102" i="56"/>
  <c r="AA102" i="56"/>
  <c r="Y102" i="56"/>
  <c r="V102" i="56"/>
  <c r="AY102" i="56" s="1"/>
  <c r="S102" i="56"/>
  <c r="W102" i="56"/>
  <c r="R102" i="56"/>
  <c r="W23" i="55"/>
  <c r="U23" i="55"/>
  <c r="S23" i="55"/>
  <c r="Q23" i="55"/>
  <c r="BA23" i="55" s="1"/>
  <c r="Z23" i="55"/>
  <c r="AZ23" i="55" s="1"/>
  <c r="AB23" i="55"/>
  <c r="V23" i="55"/>
  <c r="AY23" i="55" s="1"/>
  <c r="P23" i="55"/>
  <c r="Y23" i="55"/>
  <c r="R23" i="55"/>
  <c r="AU23" i="55"/>
  <c r="AV98" i="55" s="1"/>
  <c r="AA23" i="55"/>
  <c r="AI12" i="51" a="1"/>
  <c r="AI12" i="51" s="1"/>
  <c r="AJ12" i="51" s="1"/>
  <c r="AK12" i="51" s="1"/>
  <c r="AI25" i="51" a="1"/>
  <c r="AI25" i="51" s="1"/>
  <c r="AJ25" i="51" s="1"/>
  <c r="AL25" i="51" s="1"/>
  <c r="AI13" i="51" a="1"/>
  <c r="AI13" i="51" s="1"/>
  <c r="AJ13" i="51" s="1"/>
  <c r="AK13" i="51" s="1"/>
  <c r="AI6" i="51" a="1"/>
  <c r="AI6" i="51" s="1"/>
  <c r="AJ6" i="51" s="1"/>
  <c r="AL6" i="51" s="1"/>
  <c r="AI17" i="51" a="1"/>
  <c r="AI17" i="51" s="1"/>
  <c r="AJ17" i="51" s="1"/>
  <c r="AK17" i="51" s="1"/>
  <c r="AI16" i="51" a="1"/>
  <c r="AI16" i="51" s="1"/>
  <c r="AJ16" i="51" s="1"/>
  <c r="AK16" i="51" s="1"/>
  <c r="AI15" i="51" a="1"/>
  <c r="AI15" i="51" s="1"/>
  <c r="AJ15" i="51" s="1"/>
  <c r="AK15" i="51" s="1"/>
  <c r="AI18" i="51" a="1"/>
  <c r="AI18" i="51" s="1"/>
  <c r="AJ18" i="51" s="1"/>
  <c r="AL18" i="51" s="1"/>
  <c r="AI27" i="51" a="1"/>
  <c r="AI27" i="51" s="1"/>
  <c r="AJ27" i="51" s="1"/>
  <c r="AK27" i="51" s="1"/>
  <c r="AI22" i="51" a="1"/>
  <c r="AI22" i="51" s="1"/>
  <c r="AJ22" i="51" s="1"/>
  <c r="AL22" i="51" s="1"/>
  <c r="AI14" i="51" a="1"/>
  <c r="AI14" i="51" s="1"/>
  <c r="AJ14" i="51" s="1"/>
  <c r="AK14" i="51" s="1"/>
  <c r="AI3" i="51" a="1"/>
  <c r="AI3" i="51" s="1"/>
  <c r="AJ3" i="51" s="1"/>
  <c r="AL3" i="51" s="1"/>
  <c r="AI33" i="51" a="1"/>
  <c r="AI33" i="51" s="1"/>
  <c r="AJ33" i="51" s="1"/>
  <c r="AK33" i="51" s="1"/>
  <c r="AI23" i="51" a="1"/>
  <c r="AI23" i="51" s="1"/>
  <c r="AJ23" i="51" s="1"/>
  <c r="AL23" i="51" s="1"/>
  <c r="AI9" i="51" a="1"/>
  <c r="AI9" i="51" s="1"/>
  <c r="AJ9" i="51" s="1"/>
  <c r="AL9" i="51" s="1"/>
  <c r="AI8" i="51" a="1"/>
  <c r="AI8" i="51" s="1"/>
  <c r="AJ8" i="51" s="1"/>
  <c r="AL8" i="51" s="1"/>
  <c r="AI28" i="51" a="1"/>
  <c r="AI28" i="51" s="1"/>
  <c r="AJ28" i="51" s="1"/>
  <c r="AK28" i="51" s="1"/>
  <c r="AI32" i="51" a="1"/>
  <c r="AI32" i="51" s="1"/>
  <c r="AJ32" i="51" s="1"/>
  <c r="AK32" i="51" s="1"/>
  <c r="AI10" i="51" a="1"/>
  <c r="AI10" i="51" s="1"/>
  <c r="AJ10" i="51" s="1"/>
  <c r="AK10" i="51" s="1"/>
  <c r="AI11" i="51" a="1"/>
  <c r="AI11" i="51" s="1"/>
  <c r="AJ11" i="51" s="1"/>
  <c r="AK11" i="51" s="1"/>
  <c r="AI26" i="51" a="1"/>
  <c r="AI26" i="51" s="1"/>
  <c r="AJ26" i="51" s="1"/>
  <c r="AK26" i="51" s="1"/>
  <c r="AI30" i="51" a="1"/>
  <c r="AI30" i="51" s="1"/>
  <c r="AJ30" i="51" s="1"/>
  <c r="AK30" i="51" s="1"/>
  <c r="AI7" i="51" a="1"/>
  <c r="AI7" i="51" s="1"/>
  <c r="AJ7" i="51" s="1"/>
  <c r="AL7" i="51" s="1"/>
  <c r="AI4" i="51" a="1"/>
  <c r="AI4" i="51" s="1"/>
  <c r="AJ4" i="51" s="1"/>
  <c r="AL4" i="51" s="1"/>
  <c r="AI20" i="51" a="1"/>
  <c r="AI20" i="51" s="1"/>
  <c r="AJ20" i="51" s="1"/>
  <c r="AL20" i="51" s="1"/>
  <c r="AI19" i="51" a="1"/>
  <c r="AI19" i="51" s="1"/>
  <c r="AJ19" i="51" s="1"/>
  <c r="AL19" i="51" s="1"/>
  <c r="AI24" i="51" a="1"/>
  <c r="AI24" i="51" s="1"/>
  <c r="AJ24" i="51" s="1"/>
  <c r="AL24" i="51" s="1"/>
  <c r="AI29" i="51" a="1"/>
  <c r="AI29" i="51" s="1"/>
  <c r="AJ29" i="51" s="1"/>
  <c r="AK29" i="51" s="1"/>
  <c r="AI2" i="51" a="1"/>
  <c r="AI2" i="51" s="1"/>
  <c r="AJ2" i="51" s="1"/>
  <c r="AL2" i="51" s="1"/>
  <c r="AI21" i="51" a="1"/>
  <c r="AI21" i="51" s="1"/>
  <c r="AJ21" i="51" s="1"/>
  <c r="AL21" i="51" s="1"/>
  <c r="AI5" i="51" a="1"/>
  <c r="AI5" i="51" s="1"/>
  <c r="AJ5" i="51" s="1"/>
  <c r="AL5" i="51" s="1"/>
  <c r="AI31" i="51" a="1"/>
  <c r="AI31" i="51" s="1"/>
  <c r="AJ31" i="51" s="1"/>
  <c r="AK31" i="51" s="1"/>
  <c r="Y114" i="57"/>
  <c r="W114" i="57"/>
  <c r="V114" i="57"/>
  <c r="AY114" i="57" s="1"/>
  <c r="U114" i="57"/>
  <c r="AS114" i="57"/>
  <c r="AF114" i="57" s="1"/>
  <c r="S114" i="57"/>
  <c r="AB114" i="57"/>
  <c r="R114" i="57"/>
  <c r="Q114" i="57"/>
  <c r="BA114" i="57" s="1"/>
  <c r="AA114" i="57"/>
  <c r="Z114" i="57"/>
  <c r="AZ114" i="57" s="1"/>
  <c r="P114" i="57"/>
  <c r="Y13" i="54"/>
  <c r="P13" i="54"/>
  <c r="W13" i="54"/>
  <c r="V13" i="54"/>
  <c r="AY13" i="54" s="1"/>
  <c r="U13" i="54"/>
  <c r="AA13" i="54"/>
  <c r="S13" i="54"/>
  <c r="AB13" i="54"/>
  <c r="AU13" i="54"/>
  <c r="AV83" i="54" s="1"/>
  <c r="R13" i="54"/>
  <c r="Q13" i="54"/>
  <c r="BA13" i="54" s="1"/>
  <c r="Z13" i="54"/>
  <c r="AZ13" i="54" s="1"/>
  <c r="U129" i="50"/>
  <c r="R129" i="50"/>
  <c r="AS129" i="50"/>
  <c r="AF129" i="50" s="1"/>
  <c r="Q129" i="50"/>
  <c r="BA129" i="50" s="1"/>
  <c r="AB129" i="50"/>
  <c r="S129" i="50"/>
  <c r="P129" i="50"/>
  <c r="V129" i="50"/>
  <c r="AY129" i="50" s="1"/>
  <c r="Z129" i="50"/>
  <c r="AZ129" i="50" s="1"/>
  <c r="Y129" i="50"/>
  <c r="W129" i="50"/>
  <c r="AA129" i="50"/>
  <c r="R64" i="56"/>
  <c r="Z64" i="56"/>
  <c r="AZ64" i="56" s="1"/>
  <c r="AA64" i="56"/>
  <c r="P64" i="56"/>
  <c r="V64" i="56"/>
  <c r="AY64" i="56" s="1"/>
  <c r="Y64" i="56"/>
  <c r="S64" i="56"/>
  <c r="W64" i="56"/>
  <c r="U64" i="56"/>
  <c r="AU64" i="56"/>
  <c r="Q64" i="56"/>
  <c r="BA64" i="56" s="1"/>
  <c r="AB64" i="56"/>
  <c r="U73" i="53"/>
  <c r="Z73" i="53"/>
  <c r="AZ73" i="53" s="1"/>
  <c r="P73" i="53"/>
  <c r="S73" i="53"/>
  <c r="R73" i="53"/>
  <c r="Q73" i="53"/>
  <c r="BA73" i="53" s="1"/>
  <c r="AA73" i="53"/>
  <c r="V73" i="53"/>
  <c r="AY73" i="53" s="1"/>
  <c r="W73" i="53"/>
  <c r="AB73" i="53"/>
  <c r="Y73" i="53"/>
  <c r="Z91" i="51"/>
  <c r="AZ91" i="51" s="1"/>
  <c r="Y91" i="51"/>
  <c r="Q91" i="51"/>
  <c r="BA91" i="51" s="1"/>
  <c r="BB91" i="51" s="1"/>
  <c r="AB91" i="51"/>
  <c r="AA91" i="51"/>
  <c r="W91" i="51"/>
  <c r="U91" i="51"/>
  <c r="P91" i="51"/>
  <c r="V91" i="51"/>
  <c r="AY91" i="51" s="1"/>
  <c r="AE91" i="51" a="1"/>
  <c r="AE91" i="51" s="1"/>
  <c r="AD91" i="51" s="1"/>
  <c r="AC91" i="51" s="1"/>
  <c r="S91" i="51"/>
  <c r="R91" i="51"/>
  <c r="Y88" i="58"/>
  <c r="AB88" i="58"/>
  <c r="P88" i="58"/>
  <c r="Z88" i="58"/>
  <c r="AZ88" i="58" s="1"/>
  <c r="W88" i="58"/>
  <c r="V88" i="58"/>
  <c r="AY88" i="58" s="1"/>
  <c r="S88" i="58"/>
  <c r="U88" i="58"/>
  <c r="AA88" i="58"/>
  <c r="R88" i="58"/>
  <c r="Q88" i="58"/>
  <c r="BA88" i="58" s="1"/>
  <c r="BB88" i="58" s="1"/>
  <c r="AE88" i="58" a="1"/>
  <c r="AE88" i="58" s="1"/>
  <c r="AD88" i="58" s="1"/>
  <c r="AC88" i="58" s="1"/>
  <c r="Y33" i="54"/>
  <c r="AB33" i="54"/>
  <c r="R33" i="54"/>
  <c r="AA33" i="54"/>
  <c r="W33" i="54"/>
  <c r="Q33" i="54"/>
  <c r="BA33" i="54" s="1"/>
  <c r="U33" i="54"/>
  <c r="P33" i="54"/>
  <c r="V33" i="54"/>
  <c r="AY33" i="54" s="1"/>
  <c r="AU33" i="54"/>
  <c r="S33" i="54"/>
  <c r="Z33" i="54"/>
  <c r="AZ33" i="54" s="1"/>
  <c r="R121" i="55"/>
  <c r="V121" i="55"/>
  <c r="AY121" i="55" s="1"/>
  <c r="AB121" i="55"/>
  <c r="U121" i="55"/>
  <c r="AA121" i="55"/>
  <c r="AS121" i="55"/>
  <c r="AF121" i="55" s="1"/>
  <c r="W121" i="55"/>
  <c r="Q121" i="55"/>
  <c r="BA121" i="55" s="1"/>
  <c r="Z121" i="55"/>
  <c r="AZ121" i="55" s="1"/>
  <c r="S121" i="55"/>
  <c r="P121" i="55"/>
  <c r="Y121" i="55"/>
  <c r="R98" i="54"/>
  <c r="S98" i="54"/>
  <c r="AB98" i="54"/>
  <c r="AE98" i="54" a="1"/>
  <c r="AE98" i="54" s="1"/>
  <c r="W98" i="54"/>
  <c r="U98" i="54"/>
  <c r="V98" i="54"/>
  <c r="AY98" i="54" s="1"/>
  <c r="P98" i="54"/>
  <c r="Q98" i="54"/>
  <c r="BA98" i="54" s="1"/>
  <c r="BB98" i="54" s="1"/>
  <c r="AA98" i="54"/>
  <c r="Z98" i="54"/>
  <c r="AZ98" i="54" s="1"/>
  <c r="Y98" i="54"/>
  <c r="W103" i="51"/>
  <c r="AB103" i="51"/>
  <c r="Q103" i="51"/>
  <c r="BA103" i="51" s="1"/>
  <c r="S103" i="51"/>
  <c r="AS103" i="51"/>
  <c r="AF103" i="51" s="1"/>
  <c r="Y103" i="51"/>
  <c r="V103" i="51"/>
  <c r="AY103" i="51" s="1"/>
  <c r="R103" i="51"/>
  <c r="Z103" i="51"/>
  <c r="AZ103" i="51" s="1"/>
  <c r="P103" i="51"/>
  <c r="U103" i="51"/>
  <c r="AA103" i="51"/>
  <c r="AB14" i="49"/>
  <c r="AA14" i="49"/>
  <c r="Z14" i="49"/>
  <c r="AZ14" i="49" s="1"/>
  <c r="Y14" i="49"/>
  <c r="AE14" i="49" a="1"/>
  <c r="AE14" i="49" s="1"/>
  <c r="W14" i="49"/>
  <c r="P14" i="49"/>
  <c r="Q14" i="49"/>
  <c r="BA14" i="49" s="1"/>
  <c r="BB14" i="49" s="1"/>
  <c r="R14" i="49"/>
  <c r="V14" i="49"/>
  <c r="AY14" i="49" s="1"/>
  <c r="U14" i="49"/>
  <c r="S14" i="49"/>
  <c r="AU14" i="49"/>
  <c r="AV123" i="49" s="1"/>
  <c r="Y37" i="49"/>
  <c r="W37" i="49"/>
  <c r="V37" i="49"/>
  <c r="AY37" i="49" s="1"/>
  <c r="S37" i="49"/>
  <c r="AB37" i="49"/>
  <c r="Q37" i="49"/>
  <c r="BA37" i="49" s="1"/>
  <c r="U37" i="49"/>
  <c r="AA37" i="49"/>
  <c r="R37" i="49"/>
  <c r="P37" i="49"/>
  <c r="Z37" i="49"/>
  <c r="AZ37" i="49" s="1"/>
  <c r="AU37" i="49"/>
  <c r="Y85" i="50"/>
  <c r="AA85" i="50"/>
  <c r="V85" i="50"/>
  <c r="AY85" i="50" s="1"/>
  <c r="Z85" i="50"/>
  <c r="AZ85" i="50" s="1"/>
  <c r="U85" i="50"/>
  <c r="P85" i="50"/>
  <c r="S85" i="50"/>
  <c r="R85" i="50"/>
  <c r="W85" i="50"/>
  <c r="Q85" i="50"/>
  <c r="BA85" i="50" s="1"/>
  <c r="BB85" i="50" s="1"/>
  <c r="AB85" i="50"/>
  <c r="AE85" i="50" a="1"/>
  <c r="AE85" i="50" s="1"/>
  <c r="AD85" i="50" s="1"/>
  <c r="AC85" i="50" s="1"/>
  <c r="AB92" i="49"/>
  <c r="AA92" i="49"/>
  <c r="AE92" i="49" a="1"/>
  <c r="AE92" i="49" s="1"/>
  <c r="AD92" i="49" s="1"/>
  <c r="AC92" i="49" s="1"/>
  <c r="U92" i="49"/>
  <c r="R92" i="49"/>
  <c r="P92" i="49"/>
  <c r="S92" i="49"/>
  <c r="Y92" i="49"/>
  <c r="Q92" i="49"/>
  <c r="BA92" i="49" s="1"/>
  <c r="BB92" i="49" s="1"/>
  <c r="Z92" i="49"/>
  <c r="AZ92" i="49" s="1"/>
  <c r="W92" i="49"/>
  <c r="V92" i="49"/>
  <c r="AY92" i="49" s="1"/>
  <c r="Z111" i="50"/>
  <c r="AZ111" i="50" s="1"/>
  <c r="AS111" i="50"/>
  <c r="AF111" i="50" s="1"/>
  <c r="Q111" i="50"/>
  <c r="BA111" i="50" s="1"/>
  <c r="AA111" i="50"/>
  <c r="W111" i="50"/>
  <c r="S111" i="50"/>
  <c r="AB111" i="50"/>
  <c r="U111" i="50"/>
  <c r="Y111" i="50"/>
  <c r="P111" i="50"/>
  <c r="V111" i="50"/>
  <c r="AY111" i="50" s="1"/>
  <c r="R111" i="50"/>
  <c r="D30" i="43"/>
  <c r="A30" i="43"/>
  <c r="W19" i="46"/>
  <c r="AA19" i="46"/>
  <c r="AU19" i="46"/>
  <c r="AV120" i="46" s="1"/>
  <c r="Z19" i="46"/>
  <c r="AZ19" i="46" s="1"/>
  <c r="P19" i="46"/>
  <c r="U19" i="46"/>
  <c r="Y19" i="46"/>
  <c r="S19" i="46"/>
  <c r="AE19" i="46" a="1"/>
  <c r="AE19" i="46" s="1"/>
  <c r="V19" i="46"/>
  <c r="AY19" i="46" s="1"/>
  <c r="AB19" i="46"/>
  <c r="R19" i="46"/>
  <c r="Q19" i="46"/>
  <c r="BA19" i="46" s="1"/>
  <c r="BB19" i="46" s="1"/>
  <c r="U21" i="44"/>
  <c r="AE21" i="44" a="1"/>
  <c r="AE21" i="44" s="1"/>
  <c r="W21" i="44"/>
  <c r="R21" i="44"/>
  <c r="Q21" i="44"/>
  <c r="BA21" i="44" s="1"/>
  <c r="BB21" i="44" s="1"/>
  <c r="S21" i="44"/>
  <c r="AB21" i="44"/>
  <c r="P21" i="44"/>
  <c r="Z21" i="44"/>
  <c r="AZ21" i="44" s="1"/>
  <c r="V21" i="44"/>
  <c r="AY21" i="44" s="1"/>
  <c r="Y21" i="44"/>
  <c r="AA21" i="44"/>
  <c r="AU21" i="44"/>
  <c r="Y83" i="46"/>
  <c r="AA83" i="46"/>
  <c r="R83" i="46"/>
  <c r="V83" i="46"/>
  <c r="AY83" i="46" s="1"/>
  <c r="S83" i="46"/>
  <c r="Z83" i="46"/>
  <c r="AZ83" i="46" s="1"/>
  <c r="P83" i="46"/>
  <c r="W83" i="46"/>
  <c r="AE83" i="46" a="1"/>
  <c r="AE83" i="46" s="1"/>
  <c r="AB83" i="46"/>
  <c r="U83" i="46"/>
  <c r="Q83" i="46"/>
  <c r="BA83" i="46" s="1"/>
  <c r="BB83" i="46" s="1"/>
  <c r="AB41" i="46"/>
  <c r="P41" i="46"/>
  <c r="AA41" i="46"/>
  <c r="Y41" i="46"/>
  <c r="R41" i="46"/>
  <c r="AE41" i="46" a="1"/>
  <c r="AE41" i="46" s="1"/>
  <c r="Q41" i="46"/>
  <c r="BA41" i="46" s="1"/>
  <c r="BB41" i="46" s="1"/>
  <c r="V41" i="46"/>
  <c r="AY41" i="46" s="1"/>
  <c r="Z41" i="46"/>
  <c r="AZ41" i="46" s="1"/>
  <c r="AU41" i="46"/>
  <c r="AV110" i="46" s="1"/>
  <c r="U41" i="46"/>
  <c r="S41" i="46"/>
  <c r="W41" i="46"/>
  <c r="AA55" i="45"/>
  <c r="Q55" i="45"/>
  <c r="BA55" i="45" s="1"/>
  <c r="S55" i="45"/>
  <c r="R55" i="45"/>
  <c r="V55" i="45"/>
  <c r="AY55" i="45" s="1"/>
  <c r="AB55" i="45"/>
  <c r="U55" i="45"/>
  <c r="AU55" i="45"/>
  <c r="Y55" i="45"/>
  <c r="Z55" i="45"/>
  <c r="AZ55" i="45" s="1"/>
  <c r="P55" i="45"/>
  <c r="W55" i="45"/>
  <c r="D27" i="34"/>
  <c r="A27" i="34"/>
  <c r="Z127" i="46"/>
  <c r="AZ127" i="46" s="1"/>
  <c r="Y127" i="46"/>
  <c r="P127" i="46"/>
  <c r="W127" i="46"/>
  <c r="AA127" i="46"/>
  <c r="V127" i="46"/>
  <c r="AY127" i="46" s="1"/>
  <c r="R127" i="46"/>
  <c r="U127" i="46"/>
  <c r="S127" i="46"/>
  <c r="Q127" i="46"/>
  <c r="BA127" i="46" s="1"/>
  <c r="AB127" i="46"/>
  <c r="R52" i="46"/>
  <c r="Q52" i="46"/>
  <c r="BA52" i="46" s="1"/>
  <c r="BB52" i="46" s="1"/>
  <c r="P52" i="46"/>
  <c r="Y52" i="46"/>
  <c r="U52" i="46"/>
  <c r="AE52" i="46" a="1"/>
  <c r="AE52" i="46" s="1"/>
  <c r="AU52" i="46"/>
  <c r="S52" i="46"/>
  <c r="AA52" i="46"/>
  <c r="AB52" i="46"/>
  <c r="V52" i="46"/>
  <c r="AY52" i="46" s="1"/>
  <c r="W52" i="46"/>
  <c r="Z52" i="46"/>
  <c r="AZ52" i="46" s="1"/>
  <c r="D2" i="37"/>
  <c r="A2" i="37"/>
  <c r="S76" i="36"/>
  <c r="AA76" i="36"/>
  <c r="P76" i="36"/>
  <c r="Z76" i="36"/>
  <c r="AZ76" i="36" s="1"/>
  <c r="V76" i="36"/>
  <c r="AY76" i="36" s="1"/>
  <c r="AS76" i="36"/>
  <c r="AF76" i="36" s="1"/>
  <c r="Y76" i="36"/>
  <c r="W76" i="36"/>
  <c r="U76" i="36"/>
  <c r="AB76" i="36"/>
  <c r="R76" i="36"/>
  <c r="Q76" i="36"/>
  <c r="BA76" i="36" s="1"/>
  <c r="D20" i="43"/>
  <c r="A20" i="43"/>
  <c r="A13" i="35"/>
  <c r="D13" i="35"/>
  <c r="Y39" i="44"/>
  <c r="S39" i="44"/>
  <c r="P39" i="44"/>
  <c r="AU39" i="44"/>
  <c r="V39" i="44"/>
  <c r="AY39" i="44" s="1"/>
  <c r="AA39" i="44"/>
  <c r="U39" i="44"/>
  <c r="Q39" i="44"/>
  <c r="BA39" i="44" s="1"/>
  <c r="BB39" i="44" s="1"/>
  <c r="AE39" i="44" a="1"/>
  <c r="AE39" i="44" s="1"/>
  <c r="AB39" i="44"/>
  <c r="R39" i="44"/>
  <c r="W39" i="44"/>
  <c r="Z39" i="44"/>
  <c r="AZ39" i="44" s="1"/>
  <c r="D64" i="39"/>
  <c r="A64" i="39"/>
  <c r="AI6" i="36" a="1"/>
  <c r="AI6" i="36" s="1"/>
  <c r="AJ6" i="36" s="1"/>
  <c r="AK6" i="36" s="1"/>
  <c r="AI7" i="36" a="1"/>
  <c r="AI7" i="36" s="1"/>
  <c r="AJ7" i="36" s="1"/>
  <c r="AK7" i="36" s="1"/>
  <c r="AI31" i="36" a="1"/>
  <c r="AI31" i="36" s="1"/>
  <c r="AJ31" i="36" s="1"/>
  <c r="AL31" i="36" s="1"/>
  <c r="AI11" i="36" a="1"/>
  <c r="AI11" i="36" s="1"/>
  <c r="AJ11" i="36" s="1"/>
  <c r="AL11" i="36" s="1"/>
  <c r="AI10" i="36" a="1"/>
  <c r="AI10" i="36" s="1"/>
  <c r="AJ10" i="36" s="1"/>
  <c r="AL10" i="36" s="1"/>
  <c r="AI30" i="36" a="1"/>
  <c r="AI30" i="36" s="1"/>
  <c r="AJ30" i="36" s="1"/>
  <c r="AL30" i="36" s="1"/>
  <c r="AI2" i="36" a="1"/>
  <c r="AI2" i="36" s="1"/>
  <c r="AJ2" i="36" s="1"/>
  <c r="AK2" i="36" s="1"/>
  <c r="AI17" i="36" a="1"/>
  <c r="AI17" i="36" s="1"/>
  <c r="AJ17" i="36" s="1"/>
  <c r="AL17" i="36" s="1"/>
  <c r="AI12" i="36" a="1"/>
  <c r="AI12" i="36" s="1"/>
  <c r="AJ12" i="36" s="1"/>
  <c r="AL12" i="36" s="1"/>
  <c r="AI3" i="36" a="1"/>
  <c r="AI3" i="36" s="1"/>
  <c r="AJ3" i="36" s="1"/>
  <c r="AK3" i="36" s="1"/>
  <c r="AI19" i="36" a="1"/>
  <c r="AI19" i="36" s="1"/>
  <c r="AJ19" i="36" s="1"/>
  <c r="AK19" i="36" s="1"/>
  <c r="AI26" i="36" a="1"/>
  <c r="AI26" i="36" s="1"/>
  <c r="AJ26" i="36" s="1"/>
  <c r="AL26" i="36" s="1"/>
  <c r="AI14" i="36" a="1"/>
  <c r="AI14" i="36" s="1"/>
  <c r="AJ14" i="36" s="1"/>
  <c r="AL14" i="36" s="1"/>
  <c r="AI28" i="36" a="1"/>
  <c r="AI28" i="36" s="1"/>
  <c r="AJ28" i="36" s="1"/>
  <c r="AL28" i="36" s="1"/>
  <c r="AI27" i="36" a="1"/>
  <c r="AI27" i="36" s="1"/>
  <c r="AJ27" i="36" s="1"/>
  <c r="AL27" i="36" s="1"/>
  <c r="AI24" i="36" a="1"/>
  <c r="AI24" i="36" s="1"/>
  <c r="AJ24" i="36" s="1"/>
  <c r="AK24" i="36" s="1"/>
  <c r="AI33" i="36" a="1"/>
  <c r="AI33" i="36" s="1"/>
  <c r="AJ33" i="36" s="1"/>
  <c r="AL33" i="36" s="1"/>
  <c r="AI21" i="36" a="1"/>
  <c r="AI21" i="36" s="1"/>
  <c r="AJ21" i="36" s="1"/>
  <c r="AK21" i="36" s="1"/>
  <c r="AI23" i="36" a="1"/>
  <c r="AI23" i="36" s="1"/>
  <c r="AJ23" i="36" s="1"/>
  <c r="AK23" i="36" s="1"/>
  <c r="AI16" i="36" a="1"/>
  <c r="AI16" i="36" s="1"/>
  <c r="AJ16" i="36" s="1"/>
  <c r="AL16" i="36" s="1"/>
  <c r="AU62" i="45"/>
  <c r="W62" i="45"/>
  <c r="Y62" i="45"/>
  <c r="P62" i="45"/>
  <c r="AB62" i="45"/>
  <c r="Q62" i="45"/>
  <c r="BA62" i="45" s="1"/>
  <c r="BB62" i="45" s="1"/>
  <c r="Z62" i="45"/>
  <c r="AZ62" i="45" s="1"/>
  <c r="AE62" i="45" a="1"/>
  <c r="AE62" i="45" s="1"/>
  <c r="R62" i="45"/>
  <c r="V62" i="45"/>
  <c r="AY62" i="45" s="1"/>
  <c r="S62" i="45"/>
  <c r="U62" i="45"/>
  <c r="AA62" i="45"/>
  <c r="V97" i="34"/>
  <c r="AY97" i="34" s="1"/>
  <c r="AS97" i="34"/>
  <c r="AF97" i="34" s="1"/>
  <c r="Q97" i="34"/>
  <c r="BA97" i="34" s="1"/>
  <c r="AA97" i="34"/>
  <c r="AB97" i="34"/>
  <c r="Y97" i="34"/>
  <c r="Z97" i="34"/>
  <c r="AZ97" i="34" s="1"/>
  <c r="U97" i="34"/>
  <c r="P97" i="34"/>
  <c r="W97" i="34"/>
  <c r="R97" i="34"/>
  <c r="S97" i="34"/>
  <c r="AI32" i="30" a="1"/>
  <c r="AI32" i="30" s="1"/>
  <c r="AJ32" i="30" s="1"/>
  <c r="AL32" i="30" s="1"/>
  <c r="AI33" i="30" a="1"/>
  <c r="AI33" i="30" s="1"/>
  <c r="AJ33" i="30" s="1"/>
  <c r="AL33" i="30" s="1"/>
  <c r="AI31" i="30" a="1"/>
  <c r="AI31" i="30" s="1"/>
  <c r="AJ31" i="30" s="1"/>
  <c r="AL31" i="30" s="1"/>
  <c r="AI15" i="30" a="1"/>
  <c r="AI15" i="30" s="1"/>
  <c r="AJ15" i="30" s="1"/>
  <c r="AL15" i="30" s="1"/>
  <c r="AI30" i="30" a="1"/>
  <c r="AI30" i="30" s="1"/>
  <c r="AJ30" i="30" s="1"/>
  <c r="AL30" i="30" s="1"/>
  <c r="AI5" i="30" a="1"/>
  <c r="AI5" i="30" s="1"/>
  <c r="AJ5" i="30" s="1"/>
  <c r="AK5" i="30" s="1"/>
  <c r="AI27" i="30" a="1"/>
  <c r="AI27" i="30" s="1"/>
  <c r="AJ27" i="30" s="1"/>
  <c r="AL27" i="30" s="1"/>
  <c r="AI28" i="30" a="1"/>
  <c r="AI28" i="30" s="1"/>
  <c r="AJ28" i="30" s="1"/>
  <c r="AL28" i="30" s="1"/>
  <c r="AI24" i="30" a="1"/>
  <c r="AI24" i="30" s="1"/>
  <c r="AJ24" i="30" s="1"/>
  <c r="AK24" i="30" s="1"/>
  <c r="AI12" i="30" a="1"/>
  <c r="AI12" i="30" s="1"/>
  <c r="AJ12" i="30" s="1"/>
  <c r="AL12" i="30" s="1"/>
  <c r="AI7" i="30" a="1"/>
  <c r="AI7" i="30" s="1"/>
  <c r="AJ7" i="30" s="1"/>
  <c r="AK7" i="30" s="1"/>
  <c r="AI22" i="30" a="1"/>
  <c r="AI22" i="30" s="1"/>
  <c r="AJ22" i="30" s="1"/>
  <c r="AK22" i="30" s="1"/>
  <c r="AI17" i="30" a="1"/>
  <c r="AI17" i="30" s="1"/>
  <c r="AJ17" i="30" s="1"/>
  <c r="AL17" i="30" s="1"/>
  <c r="AI25" i="30" a="1"/>
  <c r="AI25" i="30" s="1"/>
  <c r="AJ25" i="30" s="1"/>
  <c r="AK25" i="30" s="1"/>
  <c r="AI6" i="30" a="1"/>
  <c r="AI6" i="30" s="1"/>
  <c r="AJ6" i="30" s="1"/>
  <c r="AK6" i="30" s="1"/>
  <c r="AI9" i="30" a="1"/>
  <c r="AI9" i="30" s="1"/>
  <c r="AJ9" i="30" s="1"/>
  <c r="AK9" i="30" s="1"/>
  <c r="AI29" i="30" a="1"/>
  <c r="AI29" i="30" s="1"/>
  <c r="AJ29" i="30" s="1"/>
  <c r="AL29" i="30" s="1"/>
  <c r="AI19" i="30" a="1"/>
  <c r="AI19" i="30" s="1"/>
  <c r="AJ19" i="30" s="1"/>
  <c r="AK19" i="30" s="1"/>
  <c r="AI26" i="30" a="1"/>
  <c r="AI26" i="30" s="1"/>
  <c r="AJ26" i="30" s="1"/>
  <c r="AL26" i="30" s="1"/>
  <c r="AI14" i="30" a="1"/>
  <c r="AI14" i="30" s="1"/>
  <c r="AJ14" i="30" s="1"/>
  <c r="AL14" i="30" s="1"/>
  <c r="AI20" i="30" a="1"/>
  <c r="AI20" i="30" s="1"/>
  <c r="AJ20" i="30" s="1"/>
  <c r="AK20" i="30" s="1"/>
  <c r="AI4" i="30" a="1"/>
  <c r="AI4" i="30" s="1"/>
  <c r="AJ4" i="30" s="1"/>
  <c r="AK4" i="30" s="1"/>
  <c r="AI8" i="30" a="1"/>
  <c r="AI8" i="30" s="1"/>
  <c r="AJ8" i="30" s="1"/>
  <c r="AK8" i="30" s="1"/>
  <c r="AI3" i="30" a="1"/>
  <c r="AI3" i="30" s="1"/>
  <c r="AJ3" i="30" s="1"/>
  <c r="AK3" i="30" s="1"/>
  <c r="AI21" i="30" a="1"/>
  <c r="AI21" i="30" s="1"/>
  <c r="AJ21" i="30" s="1"/>
  <c r="AK21" i="30" s="1"/>
  <c r="AI11" i="30" a="1"/>
  <c r="AI11" i="30" s="1"/>
  <c r="AJ11" i="30" s="1"/>
  <c r="AL11" i="30" s="1"/>
  <c r="AI18" i="30" a="1"/>
  <c r="AI18" i="30" s="1"/>
  <c r="AJ18" i="30" s="1"/>
  <c r="AK18" i="30" s="1"/>
  <c r="AI23" i="30" a="1"/>
  <c r="AI23" i="30" s="1"/>
  <c r="AJ23" i="30" s="1"/>
  <c r="AK23" i="30" s="1"/>
  <c r="AI10" i="30" a="1"/>
  <c r="AI10" i="30" s="1"/>
  <c r="AJ10" i="30" s="1"/>
  <c r="AL10" i="30" s="1"/>
  <c r="AI16" i="30" a="1"/>
  <c r="AI16" i="30" s="1"/>
  <c r="AJ16" i="30" s="1"/>
  <c r="AL16" i="30" s="1"/>
  <c r="AI13" i="30" a="1"/>
  <c r="AI13" i="30" s="1"/>
  <c r="AJ13" i="30" s="1"/>
  <c r="AL13" i="30" s="1"/>
  <c r="AI2" i="30" a="1"/>
  <c r="AI2" i="30" s="1"/>
  <c r="AJ2" i="30" s="1"/>
  <c r="AK2" i="30" s="1"/>
  <c r="A48" i="32"/>
  <c r="D48" i="32"/>
  <c r="R39" i="30"/>
  <c r="U39" i="30"/>
  <c r="AB39" i="30"/>
  <c r="Z39" i="30"/>
  <c r="AZ39" i="30" s="1"/>
  <c r="AU39" i="30"/>
  <c r="AV25" i="30" s="1"/>
  <c r="P39" i="30"/>
  <c r="AA39" i="30"/>
  <c r="AE39" i="30" a="1"/>
  <c r="AE39" i="30" s="1"/>
  <c r="V39" i="30"/>
  <c r="AY39" i="30" s="1"/>
  <c r="Q39" i="30"/>
  <c r="BA39" i="30" s="1"/>
  <c r="BB39" i="30" s="1"/>
  <c r="Y39" i="30"/>
  <c r="W39" i="30"/>
  <c r="S39" i="30"/>
  <c r="AA3" i="12"/>
  <c r="W3" i="12"/>
  <c r="U3" i="12"/>
  <c r="Z3" i="12"/>
  <c r="AZ3" i="12" s="1"/>
  <c r="R3" i="12"/>
  <c r="S3" i="12"/>
  <c r="Q3" i="12"/>
  <c r="BA3" i="12" s="1"/>
  <c r="BB3" i="12" s="1"/>
  <c r="AU3" i="12"/>
  <c r="AV53" i="12" s="1"/>
  <c r="AB3" i="12"/>
  <c r="AE3" i="12" a="1"/>
  <c r="AE3" i="12" s="1"/>
  <c r="V3" i="12"/>
  <c r="AY3" i="12" s="1"/>
  <c r="Y3" i="12"/>
  <c r="P3" i="12"/>
  <c r="AA12" i="44"/>
  <c r="V12" i="44"/>
  <c r="AY12" i="44" s="1"/>
  <c r="Q12" i="44"/>
  <c r="BA12" i="44" s="1"/>
  <c r="U12" i="44"/>
  <c r="Z12" i="44"/>
  <c r="AZ12" i="44" s="1"/>
  <c r="P12" i="44"/>
  <c r="Y12" i="44"/>
  <c r="AU12" i="44"/>
  <c r="AV67" i="44" s="1"/>
  <c r="AB12" i="44"/>
  <c r="W12" i="44"/>
  <c r="R12" i="44"/>
  <c r="S12" i="44"/>
  <c r="AB38" i="31"/>
  <c r="Z38" i="31"/>
  <c r="AZ38" i="31" s="1"/>
  <c r="P38" i="31"/>
  <c r="R38" i="31"/>
  <c r="S38" i="31"/>
  <c r="U38" i="31"/>
  <c r="Q38" i="31"/>
  <c r="BA38" i="31" s="1"/>
  <c r="AA38" i="31"/>
  <c r="V38" i="31"/>
  <c r="AY38" i="31" s="1"/>
  <c r="AU38" i="31"/>
  <c r="Y38" i="31"/>
  <c r="W38" i="31"/>
  <c r="D61" i="12"/>
  <c r="A61" i="12"/>
  <c r="A58" i="32"/>
  <c r="D58" i="32"/>
  <c r="P59" i="28"/>
  <c r="Y59" i="28"/>
  <c r="AE59" i="28" a="1"/>
  <c r="AE59" i="28" s="1"/>
  <c r="R59" i="28"/>
  <c r="AB59" i="28"/>
  <c r="U59" i="28"/>
  <c r="Z59" i="28"/>
  <c r="AZ59" i="28" s="1"/>
  <c r="Q59" i="28"/>
  <c r="BA59" i="28" s="1"/>
  <c r="BB59" i="28" s="1"/>
  <c r="W59" i="28"/>
  <c r="S59" i="28"/>
  <c r="AU59" i="28"/>
  <c r="AA59" i="28"/>
  <c r="V59" i="28"/>
  <c r="AY59" i="28" s="1"/>
  <c r="AI32" i="34" a="1"/>
  <c r="AI32" i="34" s="1"/>
  <c r="AJ32" i="34" s="1"/>
  <c r="AL32" i="34" s="1"/>
  <c r="AI7" i="34" a="1"/>
  <c r="AI7" i="34" s="1"/>
  <c r="AJ7" i="34" s="1"/>
  <c r="AK7" i="34" s="1"/>
  <c r="AI16" i="34" a="1"/>
  <c r="AI16" i="34" s="1"/>
  <c r="AJ16" i="34" s="1"/>
  <c r="AL16" i="34" s="1"/>
  <c r="AI13" i="34" a="1"/>
  <c r="AI13" i="34" s="1"/>
  <c r="AJ13" i="34" s="1"/>
  <c r="AL13" i="34" s="1"/>
  <c r="AI19" i="34" a="1"/>
  <c r="AI19" i="34" s="1"/>
  <c r="AJ19" i="34" s="1"/>
  <c r="AK19" i="34" s="1"/>
  <c r="AI8" i="34" a="1"/>
  <c r="AI8" i="34" s="1"/>
  <c r="AJ8" i="34" s="1"/>
  <c r="AK8" i="34" s="1"/>
  <c r="AI28" i="34" a="1"/>
  <c r="AI28" i="34" s="1"/>
  <c r="AJ28" i="34" s="1"/>
  <c r="AL28" i="34" s="1"/>
  <c r="AI5" i="34" a="1"/>
  <c r="AI5" i="34" s="1"/>
  <c r="AJ5" i="34" s="1"/>
  <c r="AK5" i="34" s="1"/>
  <c r="AI3" i="34" a="1"/>
  <c r="AI3" i="34" s="1"/>
  <c r="AJ3" i="34" s="1"/>
  <c r="AK3" i="34" s="1"/>
  <c r="AI23" i="34" a="1"/>
  <c r="AI23" i="34" s="1"/>
  <c r="AJ23" i="34" s="1"/>
  <c r="AK23" i="34" s="1"/>
  <c r="AI10" i="34" a="1"/>
  <c r="AI10" i="34" s="1"/>
  <c r="AJ10" i="34" s="1"/>
  <c r="AL10" i="34" s="1"/>
  <c r="AI30" i="34" a="1"/>
  <c r="AI30" i="34" s="1"/>
  <c r="AJ30" i="34" s="1"/>
  <c r="AL30" i="34" s="1"/>
  <c r="AI18" i="34" a="1"/>
  <c r="AI18" i="34" s="1"/>
  <c r="AJ18" i="34" s="1"/>
  <c r="AK18" i="34" s="1"/>
  <c r="AI21" i="34" a="1"/>
  <c r="AI21" i="34" s="1"/>
  <c r="AJ21" i="34" s="1"/>
  <c r="AK21" i="34" s="1"/>
  <c r="AI15" i="34" a="1"/>
  <c r="AI15" i="34" s="1"/>
  <c r="AJ15" i="34" s="1"/>
  <c r="AL15" i="34" s="1"/>
  <c r="AI4" i="34" a="1"/>
  <c r="AI4" i="34" s="1"/>
  <c r="AJ4" i="34" s="1"/>
  <c r="AK4" i="34" s="1"/>
  <c r="AI25" i="34" a="1"/>
  <c r="AI25" i="34" s="1"/>
  <c r="AJ25" i="34" s="1"/>
  <c r="AK25" i="34" s="1"/>
  <c r="AI22" i="34" a="1"/>
  <c r="AI22" i="34" s="1"/>
  <c r="AJ22" i="34" s="1"/>
  <c r="AK22" i="34" s="1"/>
  <c r="AI24" i="34" a="1"/>
  <c r="AI24" i="34" s="1"/>
  <c r="AJ24" i="34" s="1"/>
  <c r="AK24" i="34" s="1"/>
  <c r="AI9" i="34" a="1"/>
  <c r="AI9" i="34" s="1"/>
  <c r="AJ9" i="34" s="1"/>
  <c r="AK9" i="34" s="1"/>
  <c r="AI17" i="34" a="1"/>
  <c r="AI17" i="34" s="1"/>
  <c r="AJ17" i="34" s="1"/>
  <c r="AL17" i="34" s="1"/>
  <c r="AI33" i="34" a="1"/>
  <c r="AI33" i="34" s="1"/>
  <c r="AJ33" i="34" s="1"/>
  <c r="AL33" i="34" s="1"/>
  <c r="AI26" i="34" a="1"/>
  <c r="AI26" i="34" s="1"/>
  <c r="AJ26" i="34" s="1"/>
  <c r="AL26" i="34" s="1"/>
  <c r="AI27" i="34" a="1"/>
  <c r="AI27" i="34" s="1"/>
  <c r="AJ27" i="34" s="1"/>
  <c r="AL27" i="34" s="1"/>
  <c r="AI14" i="34" a="1"/>
  <c r="AI14" i="34" s="1"/>
  <c r="AJ14" i="34" s="1"/>
  <c r="AL14" i="34" s="1"/>
  <c r="AI11" i="34" a="1"/>
  <c r="AI11" i="34" s="1"/>
  <c r="AJ11" i="34" s="1"/>
  <c r="AL11" i="34" s="1"/>
  <c r="AI29" i="34" a="1"/>
  <c r="AI29" i="34" s="1"/>
  <c r="AJ29" i="34" s="1"/>
  <c r="AL29" i="34" s="1"/>
  <c r="AI6" i="34" a="1"/>
  <c r="AI6" i="34" s="1"/>
  <c r="AJ6" i="34" s="1"/>
  <c r="AK6" i="34" s="1"/>
  <c r="AI31" i="34" a="1"/>
  <c r="AI31" i="34" s="1"/>
  <c r="AJ31" i="34" s="1"/>
  <c r="AL31" i="34" s="1"/>
  <c r="AI20" i="34" a="1"/>
  <c r="AI20" i="34" s="1"/>
  <c r="AJ20" i="34" s="1"/>
  <c r="AK20" i="34" s="1"/>
  <c r="AI12" i="34" a="1"/>
  <c r="AI12" i="34" s="1"/>
  <c r="AJ12" i="34" s="1"/>
  <c r="AL12" i="34" s="1"/>
  <c r="AI2" i="34" a="1"/>
  <c r="AI2" i="34" s="1"/>
  <c r="AJ2" i="34" s="1"/>
  <c r="AK2" i="34" s="1"/>
  <c r="A67" i="12"/>
  <c r="D67" i="12"/>
  <c r="W4" i="28"/>
  <c r="S4" i="28"/>
  <c r="Z4" i="28"/>
  <c r="AZ4" i="28" s="1"/>
  <c r="R4" i="28"/>
  <c r="V4" i="28"/>
  <c r="AY4" i="28" s="1"/>
  <c r="AU4" i="28"/>
  <c r="AV68" i="28" s="1"/>
  <c r="AA4" i="28"/>
  <c r="U4" i="28"/>
  <c r="Q4" i="28"/>
  <c r="BA4" i="28" s="1"/>
  <c r="P4" i="28"/>
  <c r="Y4" i="28"/>
  <c r="AB4" i="28"/>
  <c r="A52" i="12"/>
  <c r="D52" i="12"/>
  <c r="U97" i="28"/>
  <c r="AE97" i="28" a="1"/>
  <c r="AE97" i="28" s="1"/>
  <c r="AD97" i="28" s="1"/>
  <c r="AC97" i="28" s="1"/>
  <c r="R97" i="28"/>
  <c r="P97" i="28"/>
  <c r="AA97" i="28"/>
  <c r="Y97" i="28"/>
  <c r="Z97" i="28"/>
  <c r="AZ97" i="28" s="1"/>
  <c r="AB97" i="28"/>
  <c r="W97" i="28"/>
  <c r="Q97" i="28"/>
  <c r="BA97" i="28" s="1"/>
  <c r="BB97" i="28" s="1"/>
  <c r="V97" i="28"/>
  <c r="AY97" i="28" s="1"/>
  <c r="S97" i="28"/>
  <c r="AS109" i="12"/>
  <c r="AF109" i="12" s="1"/>
  <c r="AA109" i="12"/>
  <c r="R109" i="12"/>
  <c r="S109" i="12"/>
  <c r="AB109" i="12"/>
  <c r="V109" i="12"/>
  <c r="AY109" i="12" s="1"/>
  <c r="Z109" i="12"/>
  <c r="AZ109" i="12" s="1"/>
  <c r="W109" i="12"/>
  <c r="U109" i="12"/>
  <c r="Y109" i="12"/>
  <c r="P109" i="12"/>
  <c r="Q109" i="12"/>
  <c r="BA109" i="12" s="1"/>
  <c r="AI16" i="33" a="1"/>
  <c r="AI16" i="33" s="1"/>
  <c r="AJ16" i="33" s="1"/>
  <c r="AK16" i="33" s="1"/>
  <c r="AI6" i="33" a="1"/>
  <c r="AI6" i="33" s="1"/>
  <c r="AJ6" i="33" s="1"/>
  <c r="AL6" i="33" s="1"/>
  <c r="AI7" i="33" a="1"/>
  <c r="AI7" i="33" s="1"/>
  <c r="AJ7" i="33" s="1"/>
  <c r="AL7" i="33" s="1"/>
  <c r="AI8" i="33" a="1"/>
  <c r="AI8" i="33" s="1"/>
  <c r="AJ8" i="33" s="1"/>
  <c r="AL8" i="33" s="1"/>
  <c r="AI22" i="33" a="1"/>
  <c r="AI22" i="33" s="1"/>
  <c r="AJ22" i="33" s="1"/>
  <c r="AL22" i="33" s="1"/>
  <c r="AI23" i="33" a="1"/>
  <c r="AI23" i="33" s="1"/>
  <c r="AJ23" i="33" s="1"/>
  <c r="AL23" i="33" s="1"/>
  <c r="AI29" i="33" a="1"/>
  <c r="AI29" i="33" s="1"/>
  <c r="AJ29" i="33" s="1"/>
  <c r="AK29" i="33" s="1"/>
  <c r="AI15" i="33" a="1"/>
  <c r="AI15" i="33" s="1"/>
  <c r="AJ15" i="33" s="1"/>
  <c r="AK15" i="33" s="1"/>
  <c r="AI33" i="33" a="1"/>
  <c r="AI33" i="33" s="1"/>
  <c r="AJ33" i="33" s="1"/>
  <c r="AK33" i="33" s="1"/>
  <c r="AI20" i="33" a="1"/>
  <c r="AI20" i="33" s="1"/>
  <c r="AJ20" i="33" s="1"/>
  <c r="AL20" i="33" s="1"/>
  <c r="AI17" i="33" a="1"/>
  <c r="AI17" i="33" s="1"/>
  <c r="AJ17" i="33" s="1"/>
  <c r="AK17" i="33" s="1"/>
  <c r="AI31" i="33" a="1"/>
  <c r="AI31" i="33" s="1"/>
  <c r="AJ31" i="33" s="1"/>
  <c r="AK31" i="33" s="1"/>
  <c r="AI11" i="33" a="1"/>
  <c r="AI11" i="33" s="1"/>
  <c r="AJ11" i="33" s="1"/>
  <c r="AK11" i="33" s="1"/>
  <c r="AI14" i="33" a="1"/>
  <c r="AI14" i="33" s="1"/>
  <c r="AJ14" i="33" s="1"/>
  <c r="AK14" i="33" s="1"/>
  <c r="AI28" i="33" a="1"/>
  <c r="AI28" i="33" s="1"/>
  <c r="AJ28" i="33" s="1"/>
  <c r="AK28" i="33" s="1"/>
  <c r="AI27" i="33" a="1"/>
  <c r="AI27" i="33" s="1"/>
  <c r="AJ27" i="33" s="1"/>
  <c r="AK27" i="33" s="1"/>
  <c r="AI21" i="33" a="1"/>
  <c r="AI21" i="33" s="1"/>
  <c r="AJ21" i="33" s="1"/>
  <c r="AL21" i="33" s="1"/>
  <c r="AI32" i="33" a="1"/>
  <c r="AI32" i="33" s="1"/>
  <c r="AJ32" i="33" s="1"/>
  <c r="AK32" i="33" s="1"/>
  <c r="AI13" i="33" a="1"/>
  <c r="AI13" i="33" s="1"/>
  <c r="AJ13" i="33" s="1"/>
  <c r="AK13" i="33" s="1"/>
  <c r="AI10" i="33" a="1"/>
  <c r="AI10" i="33" s="1"/>
  <c r="AJ10" i="33" s="1"/>
  <c r="AK10" i="33" s="1"/>
  <c r="AI24" i="33" a="1"/>
  <c r="AI24" i="33" s="1"/>
  <c r="AJ24" i="33" s="1"/>
  <c r="AL24" i="33" s="1"/>
  <c r="AI26" i="33" a="1"/>
  <c r="AI26" i="33" s="1"/>
  <c r="AJ26" i="33" s="1"/>
  <c r="AK26" i="33" s="1"/>
  <c r="AI12" i="33" a="1"/>
  <c r="AI12" i="33" s="1"/>
  <c r="AJ12" i="33" s="1"/>
  <c r="AK12" i="33" s="1"/>
  <c r="AI30" i="33" a="1"/>
  <c r="AI30" i="33" s="1"/>
  <c r="AJ30" i="33" s="1"/>
  <c r="AK30" i="33" s="1"/>
  <c r="AI9" i="33" a="1"/>
  <c r="AI9" i="33" s="1"/>
  <c r="AJ9" i="33" s="1"/>
  <c r="AL9" i="33" s="1"/>
  <c r="AI5" i="33" a="1"/>
  <c r="AI5" i="33" s="1"/>
  <c r="AJ5" i="33" s="1"/>
  <c r="AL5" i="33" s="1"/>
  <c r="AI25" i="33" a="1"/>
  <c r="AI25" i="33" s="1"/>
  <c r="AJ25" i="33" s="1"/>
  <c r="AL25" i="33" s="1"/>
  <c r="AI18" i="33" a="1"/>
  <c r="AI18" i="33" s="1"/>
  <c r="AJ18" i="33" s="1"/>
  <c r="AL18" i="33" s="1"/>
  <c r="AI4" i="33" a="1"/>
  <c r="AI4" i="33" s="1"/>
  <c r="AJ4" i="33" s="1"/>
  <c r="AL4" i="33" s="1"/>
  <c r="AI19" i="33" a="1"/>
  <c r="AI19" i="33" s="1"/>
  <c r="AJ19" i="33" s="1"/>
  <c r="AL19" i="33" s="1"/>
  <c r="AI2" i="33" a="1"/>
  <c r="AI2" i="33" s="1"/>
  <c r="AJ2" i="33" s="1"/>
  <c r="AL2" i="33" s="1"/>
  <c r="AI3" i="33" a="1"/>
  <c r="AI3" i="33" s="1"/>
  <c r="AJ3" i="33" s="1"/>
  <c r="AL3" i="33" s="1"/>
  <c r="D27" i="31"/>
  <c r="A27" i="31"/>
  <c r="AB13" i="12"/>
  <c r="AU13" i="12"/>
  <c r="AV123" i="12" s="1"/>
  <c r="R13" i="12"/>
  <c r="V13" i="12"/>
  <c r="AY13" i="12" s="1"/>
  <c r="Y13" i="12"/>
  <c r="U13" i="12"/>
  <c r="Q13" i="12"/>
  <c r="BA13" i="12" s="1"/>
  <c r="Z13" i="12"/>
  <c r="AZ13" i="12" s="1"/>
  <c r="AA13" i="12"/>
  <c r="W13" i="12"/>
  <c r="S13" i="12"/>
  <c r="P13" i="12"/>
  <c r="Q44" i="46"/>
  <c r="BA44" i="46" s="1"/>
  <c r="R44" i="46"/>
  <c r="Z44" i="46"/>
  <c r="AZ44" i="46" s="1"/>
  <c r="P44" i="46"/>
  <c r="AU44" i="46"/>
  <c r="AV66" i="46" s="1"/>
  <c r="Y44" i="46"/>
  <c r="U44" i="46"/>
  <c r="AB44" i="46"/>
  <c r="S44" i="46"/>
  <c r="W44" i="46"/>
  <c r="AA44" i="46"/>
  <c r="V44" i="46"/>
  <c r="AY44" i="46" s="1"/>
  <c r="Z25" i="46"/>
  <c r="AZ25" i="46" s="1"/>
  <c r="AA25" i="46"/>
  <c r="S25" i="46"/>
  <c r="P25" i="46"/>
  <c r="AU25" i="46"/>
  <c r="AV41" i="46" s="1"/>
  <c r="W25" i="46"/>
  <c r="Q25" i="46"/>
  <c r="BA25" i="46" s="1"/>
  <c r="BB25" i="46" s="1"/>
  <c r="U25" i="46"/>
  <c r="AE25" i="46" a="1"/>
  <c r="AE25" i="46" s="1"/>
  <c r="Y25" i="46"/>
  <c r="AB25" i="46"/>
  <c r="V25" i="46"/>
  <c r="AY25" i="46" s="1"/>
  <c r="R25" i="46"/>
  <c r="AI32" i="40" a="1"/>
  <c r="AI32" i="40" s="1"/>
  <c r="AJ32" i="40" s="1"/>
  <c r="AL32" i="40" s="1"/>
  <c r="AI24" i="40" a="1"/>
  <c r="AI24" i="40" s="1"/>
  <c r="AJ24" i="40" s="1"/>
  <c r="AK24" i="40" s="1"/>
  <c r="AI12" i="39" a="1"/>
  <c r="AI12" i="39" s="1"/>
  <c r="AJ12" i="39" s="1"/>
  <c r="AK12" i="39" s="1"/>
  <c r="AI26" i="39" a="1"/>
  <c r="AI26" i="39" s="1"/>
  <c r="AJ26" i="39" s="1"/>
  <c r="AK26" i="39" s="1"/>
  <c r="AI10" i="39" a="1"/>
  <c r="AI10" i="39" s="1"/>
  <c r="AJ10" i="39" s="1"/>
  <c r="AK10" i="39" s="1"/>
  <c r="AI29" i="44" a="1"/>
  <c r="AI29" i="44" s="1"/>
  <c r="AJ29" i="44" s="1"/>
  <c r="AL29" i="44" s="1"/>
  <c r="AI11" i="44" a="1"/>
  <c r="AI11" i="44" s="1"/>
  <c r="AJ11" i="44" s="1"/>
  <c r="AL11" i="44" s="1"/>
  <c r="AI19" i="44" a="1"/>
  <c r="AI19" i="44" s="1"/>
  <c r="AJ19" i="44" s="1"/>
  <c r="AK19" i="44" s="1"/>
  <c r="AI11" i="43" a="1"/>
  <c r="AI11" i="43" s="1"/>
  <c r="AJ11" i="43" s="1"/>
  <c r="AK11" i="43" s="1"/>
  <c r="AI7" i="43" a="1"/>
  <c r="AI7" i="43" s="1"/>
  <c r="AJ7" i="43" s="1"/>
  <c r="AL7" i="43" s="1"/>
  <c r="AI21" i="41" a="1"/>
  <c r="AI21" i="41" s="1"/>
  <c r="AJ21" i="41" s="1"/>
  <c r="AL21" i="41" s="1"/>
  <c r="AI32" i="41" a="1"/>
  <c r="AI32" i="41" s="1"/>
  <c r="AJ32" i="41" s="1"/>
  <c r="AK32" i="41" s="1"/>
  <c r="AI11" i="45" a="1"/>
  <c r="AI11" i="45" s="1"/>
  <c r="AJ11" i="45" s="1"/>
  <c r="AK11" i="45" s="1"/>
  <c r="AI6" i="45" a="1"/>
  <c r="AI6" i="45" s="1"/>
  <c r="AJ6" i="45" s="1"/>
  <c r="AL6" i="45" s="1"/>
  <c r="AI7" i="45" a="1"/>
  <c r="AI7" i="45" s="1"/>
  <c r="AJ7" i="45" s="1"/>
  <c r="AL7" i="45" s="1"/>
  <c r="AI32" i="38" a="1"/>
  <c r="AI32" i="38" s="1"/>
  <c r="AJ32" i="38" s="1"/>
  <c r="AL32" i="38" s="1"/>
  <c r="AI9" i="38" a="1"/>
  <c r="AI9" i="38" s="1"/>
  <c r="AJ9" i="38" s="1"/>
  <c r="AK9" i="38" s="1"/>
  <c r="AI20" i="36" a="1"/>
  <c r="AI20" i="36" s="1"/>
  <c r="AJ20" i="36" s="1"/>
  <c r="AK20" i="36" s="1"/>
  <c r="AI32" i="36" a="1"/>
  <c r="AI32" i="36" s="1"/>
  <c r="AJ32" i="36" s="1"/>
  <c r="AL32" i="36" s="1"/>
  <c r="AI5" i="35" a="1"/>
  <c r="AI5" i="35" s="1"/>
  <c r="AJ5" i="35" s="1"/>
  <c r="AL5" i="35" s="1"/>
  <c r="AI21" i="35" a="1"/>
  <c r="AI21" i="35" s="1"/>
  <c r="AJ21" i="35" s="1"/>
  <c r="AL21" i="35" s="1"/>
  <c r="AW53" i="46"/>
  <c r="AD55" i="46"/>
  <c r="AD18" i="46"/>
  <c r="AD50" i="46"/>
  <c r="AD57" i="46"/>
  <c r="AW56" i="46"/>
  <c r="AD56" i="46" s="1"/>
  <c r="D85" i="57"/>
  <c r="A78" i="57"/>
  <c r="A129" i="51"/>
  <c r="A82" i="44"/>
  <c r="A92" i="51"/>
  <c r="A92" i="47"/>
  <c r="A113" i="50"/>
  <c r="A114" i="53"/>
  <c r="D114" i="49"/>
  <c r="A85" i="57"/>
  <c r="D76" i="53"/>
  <c r="D125" i="47"/>
  <c r="D122" i="55"/>
  <c r="A91" i="47"/>
  <c r="A111" i="46"/>
  <c r="A88" i="45"/>
  <c r="D119" i="49"/>
  <c r="A90" i="44"/>
  <c r="D128" i="51"/>
  <c r="D124" i="48"/>
  <c r="D81" i="53"/>
  <c r="A85" i="44"/>
  <c r="D115" i="53"/>
  <c r="A76" i="45"/>
  <c r="D118" i="44"/>
  <c r="D73" i="47"/>
  <c r="D86" i="49"/>
  <c r="D67" i="47"/>
  <c r="D113" i="53"/>
  <c r="A94" i="48"/>
  <c r="A115" i="45"/>
  <c r="D112" i="46"/>
  <c r="AW112" i="46" s="1"/>
  <c r="A74" i="46"/>
  <c r="D127" i="44"/>
  <c r="A122" i="47"/>
  <c r="A127" i="48"/>
  <c r="D66" i="34"/>
  <c r="A71" i="47"/>
  <c r="D78" i="57"/>
  <c r="A93" i="48"/>
  <c r="D84" i="52"/>
  <c r="D68" i="47"/>
  <c r="A126" i="48"/>
  <c r="A81" i="34"/>
  <c r="D113" i="34"/>
  <c r="D74" i="33"/>
  <c r="A114" i="48"/>
  <c r="A100" i="35"/>
  <c r="D116" i="44"/>
  <c r="A114" i="44"/>
  <c r="D92" i="44"/>
  <c r="A101" i="31"/>
  <c r="D120" i="33"/>
  <c r="A72" i="55"/>
  <c r="A105" i="47"/>
  <c r="D111" i="50"/>
  <c r="D93" i="31"/>
  <c r="D129" i="47"/>
  <c r="D129" i="48"/>
  <c r="D123" i="47"/>
  <c r="A120" i="49"/>
  <c r="A74" i="34"/>
  <c r="A73" i="34"/>
  <c r="D107" i="34"/>
  <c r="D72" i="31"/>
  <c r="A107" i="33"/>
  <c r="D97" i="48"/>
  <c r="A67" i="34"/>
  <c r="A74" i="49"/>
  <c r="A102" i="46"/>
  <c r="A69" i="47"/>
  <c r="D125" i="43"/>
  <c r="A94" i="44"/>
  <c r="D117" i="33"/>
  <c r="D111" i="33"/>
  <c r="A87" i="28"/>
  <c r="D79" i="34"/>
  <c r="D87" i="33"/>
  <c r="D91" i="44"/>
  <c r="D127" i="51"/>
  <c r="D111" i="34"/>
  <c r="A75" i="34"/>
  <c r="A75" i="58"/>
  <c r="A129" i="31"/>
  <c r="A80" i="28"/>
  <c r="D75" i="33"/>
  <c r="A113" i="58"/>
  <c r="A112" i="33"/>
  <c r="A102" i="31"/>
  <c r="A75" i="28"/>
  <c r="D91" i="36"/>
  <c r="A72" i="34"/>
  <c r="D97" i="32"/>
  <c r="D88" i="40"/>
  <c r="D123" i="32"/>
  <c r="A75" i="45"/>
  <c r="D120" i="48"/>
  <c r="A96" i="47"/>
  <c r="A129" i="32"/>
  <c r="A103" i="51"/>
  <c r="A112" i="54"/>
  <c r="D79" i="53"/>
  <c r="D124" i="47"/>
  <c r="D71" i="35"/>
  <c r="D119" i="40"/>
  <c r="A127" i="36"/>
  <c r="A98" i="51"/>
  <c r="D109" i="33"/>
  <c r="D119" i="52"/>
  <c r="D103" i="38"/>
  <c r="D94" i="35"/>
  <c r="A94" i="35"/>
  <c r="A86" i="44"/>
  <c r="D86" i="44"/>
  <c r="D89" i="57"/>
  <c r="A89" i="57"/>
  <c r="A117" i="45"/>
  <c r="D117" i="45"/>
  <c r="D89" i="45"/>
  <c r="A89" i="45"/>
  <c r="A87" i="56"/>
  <c r="D87" i="56"/>
  <c r="D124" i="51"/>
  <c r="A124" i="51"/>
  <c r="D81" i="49"/>
  <c r="A81" i="49"/>
  <c r="A100" i="46"/>
  <c r="D100" i="46"/>
  <c r="AW100" i="46" s="1"/>
  <c r="A123" i="44"/>
  <c r="D123" i="44"/>
  <c r="A87" i="45"/>
  <c r="D87" i="45"/>
  <c r="A100" i="47"/>
  <c r="D100" i="47"/>
  <c r="A119" i="57"/>
  <c r="D119" i="57"/>
  <c r="A79" i="45"/>
  <c r="D79" i="45"/>
  <c r="A91" i="31"/>
  <c r="D71" i="55"/>
  <c r="A84" i="40"/>
  <c r="A94" i="32"/>
  <c r="A95" i="31"/>
  <c r="D72" i="47"/>
  <c r="A115" i="48"/>
  <c r="A87" i="53"/>
  <c r="D87" i="53"/>
  <c r="A125" i="48"/>
  <c r="D125" i="48"/>
  <c r="A97" i="44"/>
  <c r="D97" i="44"/>
  <c r="D91" i="43"/>
  <c r="A91" i="43"/>
  <c r="D103" i="42"/>
  <c r="A103" i="42"/>
  <c r="A117" i="52"/>
  <c r="D117" i="52"/>
  <c r="D121" i="48"/>
  <c r="A121" i="48"/>
  <c r="D96" i="48"/>
  <c r="A96" i="48"/>
  <c r="D127" i="47"/>
  <c r="A127" i="47"/>
  <c r="D94" i="51"/>
  <c r="A94" i="51"/>
  <c r="A70" i="47"/>
  <c r="D70" i="47"/>
  <c r="A82" i="48"/>
  <c r="D82" i="48"/>
  <c r="A119" i="45"/>
  <c r="D119" i="45"/>
  <c r="D115" i="44"/>
  <c r="A115" i="44"/>
  <c r="A70" i="51"/>
  <c r="D70" i="51"/>
  <c r="A121" i="49"/>
  <c r="D121" i="49"/>
  <c r="A110" i="45"/>
  <c r="D110" i="45"/>
  <c r="A104" i="42"/>
  <c r="D104" i="42"/>
  <c r="D107" i="41"/>
  <c r="A107" i="41"/>
  <c r="D77" i="33"/>
  <c r="A77" i="33"/>
  <c r="D77" i="46"/>
  <c r="AW77" i="46" s="1"/>
  <c r="A77" i="46"/>
  <c r="D105" i="42"/>
  <c r="A105" i="42"/>
  <c r="A84" i="48"/>
  <c r="D84" i="48"/>
  <c r="D95" i="48"/>
  <c r="A95" i="48"/>
  <c r="D73" i="58"/>
  <c r="A73" i="58"/>
  <c r="A97" i="56"/>
  <c r="D97" i="56"/>
  <c r="A69" i="54"/>
  <c r="D69" i="54"/>
  <c r="D85" i="52"/>
  <c r="A85" i="52"/>
  <c r="D73" i="51"/>
  <c r="A73" i="51"/>
  <c r="A80" i="46"/>
  <c r="D80" i="46"/>
  <c r="AW80" i="46" s="1"/>
  <c r="D84" i="45"/>
  <c r="A84" i="45"/>
  <c r="D72" i="43"/>
  <c r="A72" i="43"/>
  <c r="D123" i="43"/>
  <c r="A123" i="43"/>
  <c r="A98" i="42"/>
  <c r="D98" i="42"/>
  <c r="D83" i="40"/>
  <c r="A83" i="40"/>
  <c r="A92" i="40"/>
  <c r="D92" i="40"/>
  <c r="D66" i="39"/>
  <c r="A66" i="39"/>
  <c r="A109" i="38"/>
  <c r="D109" i="38"/>
  <c r="D88" i="37"/>
  <c r="A88" i="37"/>
  <c r="D111" i="37"/>
  <c r="A111" i="37"/>
  <c r="D80" i="37"/>
  <c r="A80" i="37"/>
  <c r="A98" i="35"/>
  <c r="D98" i="35"/>
  <c r="A97" i="35"/>
  <c r="D97" i="35"/>
  <c r="D76" i="34"/>
  <c r="A76" i="34"/>
  <c r="A68" i="34"/>
  <c r="D68" i="34"/>
  <c r="D89" i="32"/>
  <c r="A89" i="32"/>
  <c r="D66" i="31"/>
  <c r="A66" i="31"/>
  <c r="D103" i="31"/>
  <c r="A103" i="31"/>
  <c r="D77" i="28"/>
  <c r="A77" i="28"/>
  <c r="A113" i="28"/>
  <c r="D113" i="28"/>
  <c r="D124" i="12"/>
  <c r="A124" i="12"/>
  <c r="A85" i="12"/>
  <c r="D85" i="12"/>
  <c r="D107" i="58"/>
  <c r="A107" i="58"/>
  <c r="D117" i="56"/>
  <c r="A117" i="56"/>
  <c r="A94" i="56"/>
  <c r="D94" i="56"/>
  <c r="A91" i="52"/>
  <c r="D91" i="52"/>
  <c r="A115" i="52"/>
  <c r="D115" i="52"/>
  <c r="A86" i="52"/>
  <c r="D86" i="52"/>
  <c r="A77" i="49"/>
  <c r="D77" i="49"/>
  <c r="A118" i="49"/>
  <c r="D118" i="49"/>
  <c r="D103" i="47"/>
  <c r="A103" i="47"/>
  <c r="D94" i="47"/>
  <c r="A94" i="47"/>
  <c r="A105" i="46"/>
  <c r="D105" i="46"/>
  <c r="AW105" i="46" s="1"/>
  <c r="D116" i="45"/>
  <c r="A116" i="45"/>
  <c r="D83" i="44"/>
  <c r="A83" i="44"/>
  <c r="D77" i="42"/>
  <c r="A77" i="42"/>
  <c r="D103" i="39"/>
  <c r="A103" i="39"/>
  <c r="D75" i="38"/>
  <c r="A75" i="38"/>
  <c r="D112" i="38"/>
  <c r="A112" i="38"/>
  <c r="D72" i="38"/>
  <c r="A72" i="38"/>
  <c r="D120" i="37"/>
  <c r="A120" i="37"/>
  <c r="D109" i="37"/>
  <c r="A109" i="37"/>
  <c r="A116" i="37"/>
  <c r="D116" i="37"/>
  <c r="A120" i="36"/>
  <c r="D120" i="36"/>
  <c r="A93" i="36"/>
  <c r="D93" i="36"/>
  <c r="D129" i="36"/>
  <c r="A129" i="36"/>
  <c r="D129" i="35"/>
  <c r="A129" i="35"/>
  <c r="A67" i="35"/>
  <c r="D67" i="35"/>
  <c r="A92" i="35"/>
  <c r="D92" i="35"/>
  <c r="A102" i="34"/>
  <c r="D102" i="34"/>
  <c r="A86" i="33"/>
  <c r="D86" i="33"/>
  <c r="D79" i="33"/>
  <c r="A79" i="33"/>
  <c r="D82" i="32"/>
  <c r="A82" i="32"/>
  <c r="A105" i="31"/>
  <c r="D105" i="31"/>
  <c r="D71" i="31"/>
  <c r="A71" i="31"/>
  <c r="D100" i="31"/>
  <c r="A100" i="31"/>
  <c r="D112" i="30"/>
  <c r="A112" i="30"/>
  <c r="A76" i="28"/>
  <c r="D76" i="28"/>
  <c r="D111" i="28"/>
  <c r="A111" i="28"/>
  <c r="A97" i="12"/>
  <c r="D97" i="12"/>
  <c r="A115" i="12"/>
  <c r="D115" i="12"/>
  <c r="D94" i="55"/>
  <c r="A94" i="55"/>
  <c r="D88" i="52"/>
  <c r="A88" i="52"/>
  <c r="A83" i="52"/>
  <c r="D83" i="52"/>
  <c r="D126" i="51"/>
  <c r="A126" i="51"/>
  <c r="A100" i="51"/>
  <c r="D100" i="51"/>
  <c r="D69" i="51"/>
  <c r="A69" i="51"/>
  <c r="A68" i="50"/>
  <c r="D68" i="50"/>
  <c r="A112" i="49"/>
  <c r="D112" i="49"/>
  <c r="D79" i="46"/>
  <c r="AW79" i="46" s="1"/>
  <c r="A79" i="46"/>
  <c r="D128" i="44"/>
  <c r="A128" i="44"/>
  <c r="D87" i="44"/>
  <c r="A87" i="44"/>
  <c r="D116" i="41"/>
  <c r="A116" i="41"/>
  <c r="D127" i="40"/>
  <c r="A127" i="40"/>
  <c r="A93" i="40"/>
  <c r="D93" i="40"/>
  <c r="A95" i="39"/>
  <c r="D95" i="39"/>
  <c r="D105" i="38"/>
  <c r="A105" i="38"/>
  <c r="A84" i="37"/>
  <c r="D84" i="37"/>
  <c r="D94" i="36"/>
  <c r="A94" i="36"/>
  <c r="A89" i="36"/>
  <c r="D89" i="36"/>
  <c r="A83" i="36"/>
  <c r="D83" i="36"/>
  <c r="A128" i="35"/>
  <c r="D128" i="35"/>
  <c r="D96" i="35"/>
  <c r="A96" i="35"/>
  <c r="D103" i="34"/>
  <c r="A103" i="34"/>
  <c r="D84" i="33"/>
  <c r="A84" i="33"/>
  <c r="A81" i="33"/>
  <c r="D81" i="33"/>
  <c r="D119" i="32"/>
  <c r="A119" i="32"/>
  <c r="A88" i="32"/>
  <c r="D88" i="32"/>
  <c r="A104" i="30"/>
  <c r="D104" i="30"/>
  <c r="D81" i="30"/>
  <c r="A81" i="30"/>
  <c r="D106" i="28"/>
  <c r="A106" i="28"/>
  <c r="BC106" i="28" s="1"/>
  <c r="A85" i="28"/>
  <c r="D85" i="28"/>
  <c r="D88" i="28"/>
  <c r="A88" i="28"/>
  <c r="D87" i="12"/>
  <c r="A87" i="12"/>
  <c r="D114" i="12"/>
  <c r="A114" i="12"/>
  <c r="BC114" i="12" s="1"/>
  <c r="A128" i="12"/>
  <c r="D128" i="12"/>
  <c r="A118" i="12"/>
  <c r="D118" i="12"/>
  <c r="A127" i="39"/>
  <c r="A67" i="58"/>
  <c r="D67" i="58"/>
  <c r="D127" i="52"/>
  <c r="A127" i="52"/>
  <c r="A121" i="52"/>
  <c r="D121" i="52"/>
  <c r="D67" i="51"/>
  <c r="A67" i="51"/>
  <c r="A75" i="50"/>
  <c r="D75" i="50"/>
  <c r="A85" i="45"/>
  <c r="D85" i="45"/>
  <c r="A109" i="45"/>
  <c r="D109" i="45"/>
  <c r="D95" i="44"/>
  <c r="A95" i="44"/>
  <c r="D120" i="44"/>
  <c r="A120" i="44"/>
  <c r="D70" i="43"/>
  <c r="A70" i="43"/>
  <c r="A105" i="43"/>
  <c r="D105" i="43"/>
  <c r="D70" i="42"/>
  <c r="A70" i="42"/>
  <c r="A89" i="41"/>
  <c r="D89" i="41"/>
  <c r="D117" i="40"/>
  <c r="A117" i="40"/>
  <c r="A96" i="39"/>
  <c r="D96" i="39"/>
  <c r="A104" i="39"/>
  <c r="D104" i="39"/>
  <c r="D66" i="38"/>
  <c r="A66" i="38"/>
  <c r="D108" i="37"/>
  <c r="A108" i="37"/>
  <c r="D75" i="37"/>
  <c r="A75" i="37"/>
  <c r="A84" i="36"/>
  <c r="D84" i="36"/>
  <c r="A86" i="36"/>
  <c r="D86" i="36"/>
  <c r="D125" i="36"/>
  <c r="A125" i="36"/>
  <c r="A103" i="35"/>
  <c r="D103" i="35"/>
  <c r="A69" i="34"/>
  <c r="D69" i="34"/>
  <c r="A101" i="34"/>
  <c r="D101" i="34"/>
  <c r="D115" i="33"/>
  <c r="A115" i="33"/>
  <c r="A118" i="33"/>
  <c r="D118" i="33"/>
  <c r="A108" i="33"/>
  <c r="D108" i="33"/>
  <c r="A80" i="33"/>
  <c r="D80" i="33"/>
  <c r="D126" i="32"/>
  <c r="A126" i="32"/>
  <c r="D128" i="32"/>
  <c r="A128" i="32"/>
  <c r="A97" i="31"/>
  <c r="D97" i="31"/>
  <c r="D128" i="31"/>
  <c r="A128" i="31"/>
  <c r="A90" i="31"/>
  <c r="D90" i="31"/>
  <c r="A124" i="31"/>
  <c r="D124" i="31"/>
  <c r="D78" i="28"/>
  <c r="A78" i="28"/>
  <c r="A89" i="28"/>
  <c r="D89" i="28"/>
  <c r="D125" i="12"/>
  <c r="A125" i="12"/>
  <c r="A73" i="55"/>
  <c r="D73" i="55"/>
  <c r="D84" i="53"/>
  <c r="A84" i="53"/>
  <c r="A116" i="52"/>
  <c r="D116" i="52"/>
  <c r="A82" i="49"/>
  <c r="D82" i="49"/>
  <c r="A91" i="48"/>
  <c r="D91" i="48"/>
  <c r="A128" i="48"/>
  <c r="D128" i="48"/>
  <c r="A98" i="47"/>
  <c r="D98" i="47"/>
  <c r="A109" i="46"/>
  <c r="D109" i="46"/>
  <c r="AW109" i="46" s="1"/>
  <c r="A69" i="46"/>
  <c r="D69" i="46"/>
  <c r="AW69" i="46" s="1"/>
  <c r="D82" i="45"/>
  <c r="A82" i="45"/>
  <c r="A83" i="45"/>
  <c r="D83" i="45"/>
  <c r="D124" i="44"/>
  <c r="A124" i="44"/>
  <c r="A73" i="42"/>
  <c r="D73" i="42"/>
  <c r="A113" i="42"/>
  <c r="D113" i="42"/>
  <c r="D106" i="41"/>
  <c r="A106" i="41"/>
  <c r="D112" i="41"/>
  <c r="A112" i="41"/>
  <c r="D129" i="40"/>
  <c r="A129" i="40"/>
  <c r="D128" i="40"/>
  <c r="A128" i="40"/>
  <c r="D115" i="40"/>
  <c r="A115" i="40"/>
  <c r="D94" i="39"/>
  <c r="A94" i="39"/>
  <c r="D123" i="39"/>
  <c r="A123" i="39"/>
  <c r="D69" i="38"/>
  <c r="A69" i="38"/>
  <c r="D77" i="38"/>
  <c r="A77" i="38"/>
  <c r="A110" i="38"/>
  <c r="D110" i="38"/>
  <c r="D81" i="38"/>
  <c r="A81" i="38"/>
  <c r="A115" i="37"/>
  <c r="D115" i="37"/>
  <c r="D85" i="37"/>
  <c r="A85" i="37"/>
  <c r="D117" i="36"/>
  <c r="A117" i="36"/>
  <c r="A124" i="36"/>
  <c r="D124" i="36"/>
  <c r="A126" i="36"/>
  <c r="D126" i="36"/>
  <c r="A95" i="36"/>
  <c r="D95" i="36"/>
  <c r="A70" i="35"/>
  <c r="D70" i="35"/>
  <c r="D95" i="35"/>
  <c r="A95" i="35"/>
  <c r="A66" i="35"/>
  <c r="D66" i="35"/>
  <c r="A122" i="35"/>
  <c r="D122" i="35"/>
  <c r="A73" i="35"/>
  <c r="D73" i="35"/>
  <c r="D99" i="34"/>
  <c r="A99" i="34"/>
  <c r="A78" i="33"/>
  <c r="D78" i="33"/>
  <c r="D115" i="32"/>
  <c r="A115" i="32"/>
  <c r="D118" i="32"/>
  <c r="A118" i="32"/>
  <c r="A116" i="32"/>
  <c r="D116" i="32"/>
  <c r="D98" i="31"/>
  <c r="A98" i="31"/>
  <c r="A109" i="28"/>
  <c r="D109" i="28"/>
  <c r="A126" i="12"/>
  <c r="D126" i="12"/>
  <c r="A120" i="12"/>
  <c r="D120" i="12"/>
  <c r="D82" i="12"/>
  <c r="A82" i="12"/>
  <c r="BC82" i="12" s="1"/>
  <c r="A109" i="53"/>
  <c r="D109" i="53"/>
  <c r="A118" i="52"/>
  <c r="D118" i="52"/>
  <c r="D100" i="50"/>
  <c r="A100" i="50"/>
  <c r="D88" i="48"/>
  <c r="A88" i="48"/>
  <c r="A85" i="48"/>
  <c r="D85" i="48"/>
  <c r="A125" i="44"/>
  <c r="D125" i="44"/>
  <c r="A81" i="42"/>
  <c r="D81" i="42"/>
  <c r="A100" i="42"/>
  <c r="D100" i="42"/>
  <c r="A82" i="41"/>
  <c r="D82" i="41"/>
  <c r="D90" i="40"/>
  <c r="A90" i="40"/>
  <c r="D99" i="39"/>
  <c r="A99" i="39"/>
  <c r="A111" i="38"/>
  <c r="D111" i="38"/>
  <c r="A80" i="38"/>
  <c r="D80" i="38"/>
  <c r="D113" i="38"/>
  <c r="A113" i="38"/>
  <c r="A83" i="37"/>
  <c r="D83" i="37"/>
  <c r="D74" i="37"/>
  <c r="A74" i="37"/>
  <c r="D114" i="37"/>
  <c r="A114" i="37"/>
  <c r="A123" i="36"/>
  <c r="D123" i="36"/>
  <c r="A72" i="35"/>
  <c r="D72" i="35"/>
  <c r="A109" i="34"/>
  <c r="D109" i="34"/>
  <c r="D78" i="34"/>
  <c r="A78" i="34"/>
  <c r="D83" i="32"/>
  <c r="A83" i="32"/>
  <c r="A73" i="31"/>
  <c r="D73" i="31"/>
  <c r="D125" i="31"/>
  <c r="A125" i="31"/>
  <c r="D106" i="30"/>
  <c r="A106" i="30"/>
  <c r="A105" i="30"/>
  <c r="D105" i="30"/>
  <c r="A79" i="28"/>
  <c r="D79" i="28"/>
  <c r="D81" i="28"/>
  <c r="A81" i="28"/>
  <c r="D117" i="12"/>
  <c r="A117" i="12"/>
  <c r="D83" i="12"/>
  <c r="A83" i="12"/>
  <c r="D92" i="12"/>
  <c r="A92" i="12"/>
  <c r="D118" i="48"/>
  <c r="A118" i="48"/>
  <c r="A99" i="47"/>
  <c r="D99" i="47"/>
  <c r="A96" i="44"/>
  <c r="D96" i="44"/>
  <c r="A92" i="43"/>
  <c r="D92" i="43"/>
  <c r="D122" i="43"/>
  <c r="A122" i="43"/>
  <c r="A81" i="41"/>
  <c r="D81" i="41"/>
  <c r="A97" i="40"/>
  <c r="D97" i="40"/>
  <c r="D68" i="39"/>
  <c r="A68" i="39"/>
  <c r="D129" i="39"/>
  <c r="A129" i="39"/>
  <c r="D72" i="39"/>
  <c r="A72" i="39"/>
  <c r="A78" i="38"/>
  <c r="D78" i="38"/>
  <c r="D108" i="38"/>
  <c r="A108" i="38"/>
  <c r="A101" i="38"/>
  <c r="D101" i="38"/>
  <c r="A68" i="38"/>
  <c r="D68" i="38"/>
  <c r="D76" i="37"/>
  <c r="A76" i="37"/>
  <c r="D82" i="37"/>
  <c r="A82" i="37"/>
  <c r="A87" i="36"/>
  <c r="D87" i="36"/>
  <c r="D127" i="35"/>
  <c r="A127" i="35"/>
  <c r="D104" i="35"/>
  <c r="A104" i="35"/>
  <c r="D105" i="35"/>
  <c r="A105" i="35"/>
  <c r="D116" i="33"/>
  <c r="A116" i="33"/>
  <c r="A96" i="32"/>
  <c r="D96" i="32"/>
  <c r="D120" i="32"/>
  <c r="A120" i="32"/>
  <c r="D125" i="32"/>
  <c r="A125" i="32"/>
  <c r="D123" i="31"/>
  <c r="A123" i="31"/>
  <c r="A108" i="28"/>
  <c r="D108" i="28"/>
  <c r="D83" i="28"/>
  <c r="A83" i="28"/>
  <c r="D84" i="12"/>
  <c r="A84" i="12"/>
  <c r="D94" i="12"/>
  <c r="A94" i="12"/>
  <c r="A122" i="12"/>
  <c r="BC122" i="12" s="1"/>
  <c r="D122" i="12"/>
  <c r="D129" i="12"/>
  <c r="A129" i="12"/>
  <c r="D108" i="58"/>
  <c r="A108" i="58"/>
  <c r="A102" i="54"/>
  <c r="D102" i="54"/>
  <c r="A86" i="53"/>
  <c r="D86" i="53"/>
  <c r="D101" i="51"/>
  <c r="A101" i="51"/>
  <c r="D69" i="50"/>
  <c r="A69" i="50"/>
  <c r="A89" i="48"/>
  <c r="D89" i="48"/>
  <c r="D126" i="47"/>
  <c r="A126" i="47"/>
  <c r="A126" i="44"/>
  <c r="D126" i="44"/>
  <c r="D67" i="43"/>
  <c r="A67" i="43"/>
  <c r="D101" i="42"/>
  <c r="A101" i="42"/>
  <c r="D108" i="41"/>
  <c r="A108" i="41"/>
  <c r="D77" i="41"/>
  <c r="A77" i="41"/>
  <c r="A94" i="40"/>
  <c r="D94" i="40"/>
  <c r="A91" i="40"/>
  <c r="D91" i="40"/>
  <c r="D100" i="38"/>
  <c r="A100" i="38"/>
  <c r="A73" i="38"/>
  <c r="D73" i="38"/>
  <c r="A76" i="38"/>
  <c r="D76" i="38"/>
  <c r="D71" i="38"/>
  <c r="A71" i="38"/>
  <c r="A78" i="37"/>
  <c r="D78" i="37"/>
  <c r="A117" i="37"/>
  <c r="D117" i="37"/>
  <c r="D121" i="36"/>
  <c r="A121" i="36"/>
  <c r="D114" i="36"/>
  <c r="A114" i="36"/>
  <c r="A122" i="36"/>
  <c r="D122" i="36"/>
  <c r="A102" i="35"/>
  <c r="D102" i="35"/>
  <c r="A101" i="35"/>
  <c r="D101" i="35"/>
  <c r="D126" i="35"/>
  <c r="A126" i="35"/>
  <c r="A104" i="34"/>
  <c r="D104" i="34"/>
  <c r="A92" i="32"/>
  <c r="D92" i="32"/>
  <c r="A91" i="32"/>
  <c r="D91" i="32"/>
  <c r="D95" i="32"/>
  <c r="A95" i="32"/>
  <c r="D70" i="31"/>
  <c r="A70" i="31"/>
  <c r="A69" i="31"/>
  <c r="D69" i="31"/>
  <c r="D118" i="28"/>
  <c r="A118" i="28"/>
  <c r="A74" i="28"/>
  <c r="BC74" i="28" s="1"/>
  <c r="D74" i="28"/>
  <c r="A86" i="12"/>
  <c r="D86" i="12"/>
  <c r="D88" i="12"/>
  <c r="A88" i="12"/>
  <c r="A118" i="57"/>
  <c r="D118" i="57"/>
  <c r="D116" i="57"/>
  <c r="A116" i="57"/>
  <c r="D127" i="56"/>
  <c r="A127" i="56"/>
  <c r="D92" i="56"/>
  <c r="A92" i="56"/>
  <c r="A128" i="56"/>
  <c r="D128" i="56"/>
  <c r="D89" i="44"/>
  <c r="A89" i="44"/>
  <c r="D99" i="58"/>
  <c r="A99" i="58"/>
  <c r="D125" i="55"/>
  <c r="A125" i="55"/>
  <c r="A88" i="57"/>
  <c r="D88" i="57"/>
  <c r="D118" i="56"/>
  <c r="A118" i="56"/>
  <c r="A125" i="56"/>
  <c r="D125" i="56"/>
  <c r="A83" i="56"/>
  <c r="D83" i="56"/>
  <c r="A117" i="44"/>
  <c r="D117" i="44"/>
  <c r="D121" i="44"/>
  <c r="A121" i="44"/>
  <c r="A102" i="58"/>
  <c r="D102" i="58"/>
  <c r="A127" i="55"/>
  <c r="D127" i="55"/>
  <c r="D100" i="55"/>
  <c r="A100" i="55"/>
  <c r="A74" i="54"/>
  <c r="D74" i="54"/>
  <c r="A88" i="56"/>
  <c r="D88" i="56"/>
  <c r="A110" i="58"/>
  <c r="D110" i="58"/>
  <c r="D101" i="55"/>
  <c r="A101" i="55"/>
  <c r="D79" i="57"/>
  <c r="A79" i="57"/>
  <c r="A114" i="56"/>
  <c r="D114" i="56"/>
  <c r="D91" i="56"/>
  <c r="A91" i="56"/>
  <c r="A119" i="56"/>
  <c r="D119" i="56"/>
  <c r="D119" i="44"/>
  <c r="A119" i="44"/>
  <c r="D66" i="55"/>
  <c r="A66" i="55"/>
  <c r="D80" i="54"/>
  <c r="A80" i="54"/>
  <c r="D81" i="57"/>
  <c r="A81" i="57"/>
  <c r="A116" i="56"/>
  <c r="D116" i="56"/>
  <c r="A66" i="58"/>
  <c r="D66" i="58"/>
  <c r="A96" i="55"/>
  <c r="D96" i="55"/>
  <c r="A103" i="55"/>
  <c r="D103" i="55"/>
  <c r="A96" i="56"/>
  <c r="D96" i="56"/>
  <c r="D126" i="56"/>
  <c r="A126" i="56"/>
  <c r="D67" i="54"/>
  <c r="A67" i="54"/>
  <c r="D126" i="55"/>
  <c r="A126" i="55"/>
  <c r="A70" i="55"/>
  <c r="D70" i="55"/>
  <c r="A109" i="54"/>
  <c r="D109" i="54"/>
  <c r="A100" i="54"/>
  <c r="D100" i="54"/>
  <c r="D105" i="54"/>
  <c r="A105" i="54"/>
  <c r="A114" i="57"/>
  <c r="BC114" i="57" s="1"/>
  <c r="D114" i="57"/>
  <c r="D81" i="58"/>
  <c r="A81" i="58"/>
  <c r="A77" i="58"/>
  <c r="D77" i="58"/>
  <c r="A79" i="54"/>
  <c r="D79" i="54"/>
  <c r="D82" i="57"/>
  <c r="A82" i="57"/>
  <c r="BC82" i="57" s="1"/>
  <c r="D113" i="57"/>
  <c r="A113" i="57"/>
  <c r="A107" i="57"/>
  <c r="D107" i="57"/>
  <c r="D85" i="56"/>
  <c r="A85" i="56"/>
  <c r="D112" i="58"/>
  <c r="A112" i="58"/>
  <c r="D105" i="55"/>
  <c r="A105" i="55"/>
  <c r="D72" i="54"/>
  <c r="A72" i="54"/>
  <c r="A113" i="54"/>
  <c r="D113" i="54"/>
  <c r="A74" i="58"/>
  <c r="D74" i="58"/>
  <c r="A80" i="58"/>
  <c r="D80" i="58"/>
  <c r="D107" i="42"/>
  <c r="A107" i="42"/>
  <c r="D86" i="41"/>
  <c r="A86" i="41"/>
  <c r="D116" i="40"/>
  <c r="A116" i="40"/>
  <c r="A100" i="34"/>
  <c r="D100" i="34"/>
  <c r="A120" i="40"/>
  <c r="A72" i="58"/>
  <c r="D72" i="58"/>
  <c r="A101" i="58"/>
  <c r="D101" i="58"/>
  <c r="A120" i="57"/>
  <c r="D120" i="57"/>
  <c r="D76" i="57"/>
  <c r="A76" i="57"/>
  <c r="D110" i="57"/>
  <c r="A110" i="57"/>
  <c r="A87" i="57"/>
  <c r="D87" i="57"/>
  <c r="A129" i="56"/>
  <c r="D129" i="56"/>
  <c r="D82" i="56"/>
  <c r="A82" i="56"/>
  <c r="A115" i="56"/>
  <c r="D115" i="56"/>
  <c r="A123" i="56"/>
  <c r="D123" i="56"/>
  <c r="D68" i="55"/>
  <c r="A68" i="55"/>
  <c r="A76" i="54"/>
  <c r="D76" i="54"/>
  <c r="D108" i="54"/>
  <c r="A108" i="54"/>
  <c r="D111" i="53"/>
  <c r="A111" i="53"/>
  <c r="D85" i="53"/>
  <c r="A85" i="53"/>
  <c r="A118" i="53"/>
  <c r="D118" i="53"/>
  <c r="A89" i="53"/>
  <c r="D89" i="53"/>
  <c r="D97" i="51"/>
  <c r="A97" i="51"/>
  <c r="D105" i="50"/>
  <c r="A105" i="50"/>
  <c r="D79" i="50"/>
  <c r="A79" i="50"/>
  <c r="A74" i="50"/>
  <c r="D74" i="50"/>
  <c r="A84" i="44"/>
  <c r="D84" i="44"/>
  <c r="A99" i="43"/>
  <c r="D99" i="43"/>
  <c r="D97" i="43"/>
  <c r="A97" i="43"/>
  <c r="D126" i="43"/>
  <c r="A126" i="43"/>
  <c r="A96" i="43"/>
  <c r="D96" i="43"/>
  <c r="A75" i="42"/>
  <c r="D75" i="42"/>
  <c r="D79" i="42"/>
  <c r="A79" i="42"/>
  <c r="A111" i="41"/>
  <c r="D111" i="41"/>
  <c r="D117" i="41"/>
  <c r="A117" i="41"/>
  <c r="D95" i="40"/>
  <c r="A95" i="40"/>
  <c r="A123" i="40"/>
  <c r="D123" i="40"/>
  <c r="D125" i="39"/>
  <c r="A125" i="39"/>
  <c r="D105" i="39"/>
  <c r="A105" i="39"/>
  <c r="A106" i="38"/>
  <c r="D106" i="38"/>
  <c r="D86" i="37"/>
  <c r="A86" i="37"/>
  <c r="D93" i="35"/>
  <c r="A93" i="35"/>
  <c r="D91" i="35"/>
  <c r="A91" i="35"/>
  <c r="A76" i="33"/>
  <c r="D76" i="33"/>
  <c r="A113" i="33"/>
  <c r="D113" i="33"/>
  <c r="A78" i="30"/>
  <c r="D78" i="30"/>
  <c r="A117" i="28"/>
  <c r="D117" i="28"/>
  <c r="D89" i="12"/>
  <c r="A89" i="12"/>
  <c r="D124" i="35"/>
  <c r="A124" i="35"/>
  <c r="A110" i="30"/>
  <c r="D110" i="30"/>
  <c r="D107" i="28"/>
  <c r="A107" i="28"/>
  <c r="D104" i="58"/>
  <c r="A104" i="58"/>
  <c r="D70" i="58"/>
  <c r="A70" i="58"/>
  <c r="A74" i="57"/>
  <c r="BC74" i="57" s="1"/>
  <c r="D74" i="57"/>
  <c r="D75" i="57"/>
  <c r="A75" i="57"/>
  <c r="A86" i="56"/>
  <c r="D86" i="56"/>
  <c r="D122" i="56"/>
  <c r="A122" i="56"/>
  <c r="D98" i="55"/>
  <c r="A98" i="55"/>
  <c r="A102" i="55"/>
  <c r="D102" i="55"/>
  <c r="D104" i="55"/>
  <c r="A104" i="55"/>
  <c r="D129" i="55"/>
  <c r="A129" i="55"/>
  <c r="D95" i="55"/>
  <c r="A95" i="55"/>
  <c r="D107" i="54"/>
  <c r="A107" i="54"/>
  <c r="A106" i="54"/>
  <c r="D106" i="54"/>
  <c r="A71" i="54"/>
  <c r="D71" i="54"/>
  <c r="A75" i="53"/>
  <c r="D75" i="53"/>
  <c r="D82" i="53"/>
  <c r="A82" i="53"/>
  <c r="A82" i="52"/>
  <c r="D82" i="52"/>
  <c r="A122" i="52"/>
  <c r="D122" i="52"/>
  <c r="A114" i="52"/>
  <c r="D114" i="52"/>
  <c r="A93" i="51"/>
  <c r="D93" i="51"/>
  <c r="A71" i="51"/>
  <c r="D71" i="51"/>
  <c r="D109" i="50"/>
  <c r="A109" i="50"/>
  <c r="A80" i="50"/>
  <c r="D80" i="50"/>
  <c r="D104" i="50"/>
  <c r="A104" i="50"/>
  <c r="D123" i="48"/>
  <c r="A123" i="48"/>
  <c r="A90" i="43"/>
  <c r="D90" i="43"/>
  <c r="D66" i="43"/>
  <c r="A66" i="43"/>
  <c r="D95" i="43"/>
  <c r="A95" i="43"/>
  <c r="D102" i="43"/>
  <c r="A102" i="43"/>
  <c r="A69" i="42"/>
  <c r="D69" i="42"/>
  <c r="A76" i="42"/>
  <c r="D76" i="42"/>
  <c r="D111" i="42"/>
  <c r="A111" i="42"/>
  <c r="A110" i="41"/>
  <c r="D110" i="41"/>
  <c r="A83" i="41"/>
  <c r="D83" i="41"/>
  <c r="D74" i="41"/>
  <c r="A74" i="41"/>
  <c r="A115" i="41"/>
  <c r="D115" i="41"/>
  <c r="D122" i="40"/>
  <c r="A122" i="40"/>
  <c r="A121" i="40"/>
  <c r="D121" i="40"/>
  <c r="A82" i="40"/>
  <c r="D82" i="40"/>
  <c r="A90" i="39"/>
  <c r="D90" i="39"/>
  <c r="A67" i="39"/>
  <c r="D67" i="39"/>
  <c r="D100" i="39"/>
  <c r="A100" i="39"/>
  <c r="A97" i="39"/>
  <c r="D97" i="39"/>
  <c r="A107" i="38"/>
  <c r="D107" i="38"/>
  <c r="A102" i="38"/>
  <c r="D102" i="38"/>
  <c r="D98" i="38"/>
  <c r="A98" i="38"/>
  <c r="A97" i="36"/>
  <c r="D97" i="36"/>
  <c r="D82" i="36"/>
  <c r="A82" i="36"/>
  <c r="D90" i="36"/>
  <c r="A90" i="36"/>
  <c r="D69" i="35"/>
  <c r="A69" i="35"/>
  <c r="D105" i="34"/>
  <c r="A105" i="34"/>
  <c r="A124" i="32"/>
  <c r="D124" i="32"/>
  <c r="A74" i="30"/>
  <c r="D74" i="30"/>
  <c r="A72" i="30"/>
  <c r="D72" i="30"/>
  <c r="A80" i="30"/>
  <c r="D80" i="30"/>
  <c r="A109" i="30"/>
  <c r="D109" i="30"/>
  <c r="D121" i="12"/>
  <c r="A121" i="12"/>
  <c r="A107" i="50"/>
  <c r="D107" i="50"/>
  <c r="A72" i="42"/>
  <c r="D72" i="42"/>
  <c r="D127" i="31"/>
  <c r="A127" i="31"/>
  <c r="D77" i="30"/>
  <c r="A77" i="30"/>
  <c r="A71" i="58"/>
  <c r="D71" i="58"/>
  <c r="D105" i="58"/>
  <c r="A105" i="58"/>
  <c r="A69" i="58"/>
  <c r="D69" i="58"/>
  <c r="D117" i="57"/>
  <c r="A117" i="57"/>
  <c r="A109" i="57"/>
  <c r="D109" i="57"/>
  <c r="A86" i="57"/>
  <c r="D86" i="57"/>
  <c r="D93" i="56"/>
  <c r="A93" i="56"/>
  <c r="D90" i="55"/>
  <c r="A90" i="55"/>
  <c r="A99" i="55"/>
  <c r="D99" i="55"/>
  <c r="A66" i="54"/>
  <c r="D66" i="54"/>
  <c r="A103" i="54"/>
  <c r="D103" i="54"/>
  <c r="D75" i="54"/>
  <c r="A75" i="54"/>
  <c r="A74" i="53"/>
  <c r="D74" i="53"/>
  <c r="D88" i="53"/>
  <c r="A88" i="53"/>
  <c r="D121" i="53"/>
  <c r="A121" i="53"/>
  <c r="A128" i="52"/>
  <c r="D128" i="52"/>
  <c r="D120" i="52"/>
  <c r="A120" i="52"/>
  <c r="D96" i="51"/>
  <c r="A96" i="51"/>
  <c r="A67" i="50"/>
  <c r="D67" i="50"/>
  <c r="D66" i="50"/>
  <c r="A66" i="50"/>
  <c r="D81" i="45"/>
  <c r="A81" i="45"/>
  <c r="A73" i="43"/>
  <c r="D73" i="43"/>
  <c r="D68" i="43"/>
  <c r="A68" i="43"/>
  <c r="D129" i="43"/>
  <c r="A129" i="43"/>
  <c r="A113" i="41"/>
  <c r="D113" i="41"/>
  <c r="A109" i="41"/>
  <c r="D109" i="41"/>
  <c r="D120" i="41"/>
  <c r="A120" i="41"/>
  <c r="D79" i="41"/>
  <c r="A79" i="41"/>
  <c r="A78" i="41"/>
  <c r="D78" i="41"/>
  <c r="A126" i="40"/>
  <c r="D126" i="40"/>
  <c r="A85" i="40"/>
  <c r="D85" i="40"/>
  <c r="A89" i="40"/>
  <c r="D89" i="40"/>
  <c r="D93" i="39"/>
  <c r="A93" i="39"/>
  <c r="D126" i="39"/>
  <c r="A126" i="39"/>
  <c r="A92" i="39"/>
  <c r="D92" i="39"/>
  <c r="D128" i="39"/>
  <c r="A128" i="39"/>
  <c r="A121" i="37"/>
  <c r="D121" i="37"/>
  <c r="D119" i="36"/>
  <c r="A119" i="36"/>
  <c r="D118" i="36"/>
  <c r="A118" i="36"/>
  <c r="A128" i="36"/>
  <c r="D128" i="36"/>
  <c r="A85" i="36"/>
  <c r="D85" i="36"/>
  <c r="D77" i="34"/>
  <c r="A77" i="34"/>
  <c r="D90" i="32"/>
  <c r="A90" i="32"/>
  <c r="A111" i="30"/>
  <c r="D111" i="30"/>
  <c r="D68" i="30"/>
  <c r="A68" i="30"/>
  <c r="D84" i="28"/>
  <c r="A84" i="28"/>
  <c r="D121" i="56"/>
  <c r="A121" i="56"/>
  <c r="A89" i="49"/>
  <c r="D89" i="49"/>
  <c r="A76" i="41"/>
  <c r="D76" i="41"/>
  <c r="D70" i="39"/>
  <c r="A70" i="39"/>
  <c r="D99" i="35"/>
  <c r="A99" i="35"/>
  <c r="A83" i="33"/>
  <c r="D83" i="33"/>
  <c r="D86" i="28"/>
  <c r="A86" i="28"/>
  <c r="D77" i="50"/>
  <c r="A77" i="50"/>
  <c r="A100" i="58"/>
  <c r="D100" i="58"/>
  <c r="A76" i="58"/>
  <c r="D76" i="58"/>
  <c r="D115" i="57"/>
  <c r="A115" i="57"/>
  <c r="D111" i="57"/>
  <c r="A111" i="57"/>
  <c r="D80" i="57"/>
  <c r="A80" i="57"/>
  <c r="A124" i="56"/>
  <c r="D124" i="56"/>
  <c r="D90" i="56"/>
  <c r="A90" i="56"/>
  <c r="A120" i="56"/>
  <c r="D120" i="56"/>
  <c r="A128" i="55"/>
  <c r="D128" i="55"/>
  <c r="A123" i="55"/>
  <c r="D123" i="55"/>
  <c r="D77" i="54"/>
  <c r="A77" i="54"/>
  <c r="A120" i="53"/>
  <c r="D120" i="53"/>
  <c r="D77" i="53"/>
  <c r="A77" i="53"/>
  <c r="A123" i="52"/>
  <c r="D123" i="52"/>
  <c r="D129" i="52"/>
  <c r="A129" i="52"/>
  <c r="D105" i="51"/>
  <c r="A105" i="51"/>
  <c r="D95" i="51"/>
  <c r="A95" i="51"/>
  <c r="D99" i="51"/>
  <c r="A99" i="51"/>
  <c r="D108" i="50"/>
  <c r="A108" i="50"/>
  <c r="A98" i="50"/>
  <c r="D98" i="50"/>
  <c r="A112" i="50"/>
  <c r="D112" i="50"/>
  <c r="D110" i="50"/>
  <c r="A110" i="50"/>
  <c r="D111" i="49"/>
  <c r="A111" i="49"/>
  <c r="A110" i="46"/>
  <c r="D110" i="46"/>
  <c r="AW110" i="46" s="1"/>
  <c r="D107" i="45"/>
  <c r="A107" i="45"/>
  <c r="D129" i="44"/>
  <c r="A129" i="44"/>
  <c r="A68" i="42"/>
  <c r="D68" i="42"/>
  <c r="A121" i="41"/>
  <c r="D121" i="41"/>
  <c r="A114" i="41"/>
  <c r="D114" i="41"/>
  <c r="D118" i="40"/>
  <c r="A118" i="40"/>
  <c r="A87" i="40"/>
  <c r="D87" i="40"/>
  <c r="A70" i="38"/>
  <c r="D70" i="38"/>
  <c r="D79" i="38"/>
  <c r="A79" i="38"/>
  <c r="A67" i="38"/>
  <c r="D67" i="38"/>
  <c r="A106" i="37"/>
  <c r="D106" i="37"/>
  <c r="A118" i="37"/>
  <c r="D118" i="37"/>
  <c r="A92" i="36"/>
  <c r="D92" i="36"/>
  <c r="A90" i="35"/>
  <c r="D90" i="35"/>
  <c r="D114" i="32"/>
  <c r="A114" i="32"/>
  <c r="A126" i="31"/>
  <c r="D126" i="31"/>
  <c r="D67" i="31"/>
  <c r="A67" i="31"/>
  <c r="D101" i="30"/>
  <c r="A101" i="30"/>
  <c r="D67" i="30"/>
  <c r="A67" i="30"/>
  <c r="A69" i="55"/>
  <c r="D69" i="55"/>
  <c r="D110" i="53"/>
  <c r="A110" i="53"/>
  <c r="A108" i="42"/>
  <c r="D108" i="42"/>
  <c r="A68" i="58"/>
  <c r="D68" i="58"/>
  <c r="D98" i="58"/>
  <c r="A98" i="58"/>
  <c r="A108" i="57"/>
  <c r="D108" i="57"/>
  <c r="D106" i="57"/>
  <c r="A106" i="57"/>
  <c r="BC106" i="57" s="1"/>
  <c r="A95" i="56"/>
  <c r="D95" i="56"/>
  <c r="D97" i="55"/>
  <c r="A97" i="55"/>
  <c r="D93" i="55"/>
  <c r="A93" i="55"/>
  <c r="A111" i="54"/>
  <c r="D111" i="54"/>
  <c r="A68" i="54"/>
  <c r="D68" i="54"/>
  <c r="D119" i="53"/>
  <c r="A119" i="53"/>
  <c r="D80" i="53"/>
  <c r="A80" i="53"/>
  <c r="A117" i="53"/>
  <c r="D117" i="53"/>
  <c r="D89" i="52"/>
  <c r="A89" i="52"/>
  <c r="D93" i="52"/>
  <c r="A93" i="52"/>
  <c r="A72" i="51"/>
  <c r="D72" i="51"/>
  <c r="A71" i="50"/>
  <c r="D71" i="50"/>
  <c r="A88" i="44"/>
  <c r="D88" i="44"/>
  <c r="D100" i="43"/>
  <c r="A100" i="43"/>
  <c r="D71" i="42"/>
  <c r="A71" i="42"/>
  <c r="A85" i="41"/>
  <c r="D85" i="41"/>
  <c r="D86" i="40"/>
  <c r="A86" i="40"/>
  <c r="D122" i="39"/>
  <c r="A122" i="39"/>
  <c r="A69" i="39"/>
  <c r="D69" i="39"/>
  <c r="D98" i="39"/>
  <c r="A98" i="39"/>
  <c r="A101" i="39"/>
  <c r="D101" i="39"/>
  <c r="A71" i="39"/>
  <c r="D71" i="39"/>
  <c r="A112" i="37"/>
  <c r="D112" i="37"/>
  <c r="D123" i="35"/>
  <c r="A123" i="35"/>
  <c r="D125" i="35"/>
  <c r="A125" i="35"/>
  <c r="A68" i="35"/>
  <c r="D68" i="35"/>
  <c r="D93" i="32"/>
  <c r="A93" i="32"/>
  <c r="A84" i="32"/>
  <c r="D84" i="32"/>
  <c r="D127" i="32"/>
  <c r="A127" i="32"/>
  <c r="A87" i="32"/>
  <c r="D87" i="32"/>
  <c r="A92" i="31"/>
  <c r="D92" i="31"/>
  <c r="A108" i="30"/>
  <c r="D108" i="30"/>
  <c r="D76" i="30"/>
  <c r="A76" i="30"/>
  <c r="D100" i="30"/>
  <c r="A100" i="30"/>
  <c r="D114" i="28"/>
  <c r="A114" i="28"/>
  <c r="BC114" i="28" s="1"/>
  <c r="D112" i="28"/>
  <c r="A112" i="28"/>
  <c r="D111" i="58"/>
  <c r="A111" i="58"/>
  <c r="A92" i="55"/>
  <c r="D92" i="55"/>
  <c r="D90" i="52"/>
  <c r="A90" i="52"/>
  <c r="D73" i="50"/>
  <c r="A73" i="50"/>
  <c r="A128" i="43"/>
  <c r="D128" i="43"/>
  <c r="A88" i="33"/>
  <c r="D88" i="33"/>
  <c r="D71" i="30"/>
  <c r="A71" i="30"/>
  <c r="A78" i="58"/>
  <c r="D78" i="58"/>
  <c r="D103" i="58"/>
  <c r="A103" i="58"/>
  <c r="A109" i="58"/>
  <c r="D109" i="58"/>
  <c r="A84" i="57"/>
  <c r="D84" i="57"/>
  <c r="D112" i="57"/>
  <c r="A112" i="57"/>
  <c r="D77" i="57"/>
  <c r="A77" i="57"/>
  <c r="D84" i="56"/>
  <c r="A84" i="56"/>
  <c r="D70" i="54"/>
  <c r="A70" i="54"/>
  <c r="D110" i="54"/>
  <c r="A110" i="54"/>
  <c r="D116" i="53"/>
  <c r="A116" i="53"/>
  <c r="D78" i="53"/>
  <c r="A78" i="53"/>
  <c r="D106" i="53"/>
  <c r="A106" i="53"/>
  <c r="D107" i="53"/>
  <c r="A107" i="53"/>
  <c r="A99" i="50"/>
  <c r="D99" i="50"/>
  <c r="A69" i="43"/>
  <c r="D69" i="43"/>
  <c r="A112" i="42"/>
  <c r="D112" i="42"/>
  <c r="A99" i="42"/>
  <c r="D99" i="42"/>
  <c r="D74" i="42"/>
  <c r="A74" i="42"/>
  <c r="A87" i="41"/>
  <c r="D87" i="41"/>
  <c r="D88" i="41"/>
  <c r="A88" i="41"/>
  <c r="D114" i="40"/>
  <c r="A114" i="40"/>
  <c r="D73" i="39"/>
  <c r="A73" i="39"/>
  <c r="A124" i="39"/>
  <c r="D124" i="39"/>
  <c r="A102" i="39"/>
  <c r="D102" i="39"/>
  <c r="D91" i="39"/>
  <c r="A91" i="39"/>
  <c r="D99" i="38"/>
  <c r="A99" i="38"/>
  <c r="D74" i="38"/>
  <c r="A74" i="38"/>
  <c r="D115" i="36"/>
  <c r="A115" i="36"/>
  <c r="D98" i="34"/>
  <c r="A98" i="34"/>
  <c r="D110" i="34"/>
  <c r="A110" i="34"/>
  <c r="A117" i="32"/>
  <c r="D117" i="32"/>
  <c r="D68" i="31"/>
  <c r="A68" i="31"/>
  <c r="A122" i="31"/>
  <c r="D122" i="31"/>
  <c r="A102" i="30"/>
  <c r="D102" i="30"/>
  <c r="A115" i="28"/>
  <c r="D115" i="28"/>
  <c r="D93" i="12"/>
  <c r="A93" i="12"/>
  <c r="A81" i="54"/>
  <c r="D81" i="54"/>
  <c r="D87" i="52"/>
  <c r="A87" i="52"/>
  <c r="A102" i="50"/>
  <c r="D102" i="50"/>
  <c r="A71" i="43"/>
  <c r="D71" i="43"/>
  <c r="D67" i="42"/>
  <c r="A67" i="42"/>
  <c r="A118" i="41"/>
  <c r="D118" i="41"/>
  <c r="D79" i="58"/>
  <c r="A79" i="58"/>
  <c r="D121" i="57"/>
  <c r="A121" i="57"/>
  <c r="D83" i="57"/>
  <c r="A83" i="57"/>
  <c r="A67" i="55"/>
  <c r="D67" i="55"/>
  <c r="D124" i="55"/>
  <c r="A124" i="55"/>
  <c r="A99" i="54"/>
  <c r="D99" i="54"/>
  <c r="D101" i="54"/>
  <c r="A101" i="54"/>
  <c r="D98" i="54"/>
  <c r="A98" i="54"/>
  <c r="A83" i="53"/>
  <c r="D83" i="53"/>
  <c r="A96" i="52"/>
  <c r="D96" i="52"/>
  <c r="D92" i="52"/>
  <c r="A92" i="52"/>
  <c r="D95" i="52"/>
  <c r="A95" i="52"/>
  <c r="D91" i="51"/>
  <c r="A91" i="51"/>
  <c r="A102" i="51"/>
  <c r="D102" i="51"/>
  <c r="D106" i="50"/>
  <c r="A106" i="50"/>
  <c r="D72" i="50"/>
  <c r="A72" i="50"/>
  <c r="D92" i="48"/>
  <c r="A92" i="48"/>
  <c r="A104" i="43"/>
  <c r="D104" i="43"/>
  <c r="D124" i="43"/>
  <c r="A124" i="43"/>
  <c r="D78" i="42"/>
  <c r="A78" i="42"/>
  <c r="A119" i="41"/>
  <c r="D119" i="41"/>
  <c r="D80" i="41"/>
  <c r="A80" i="41"/>
  <c r="A124" i="40"/>
  <c r="D124" i="40"/>
  <c r="A125" i="40"/>
  <c r="D125" i="40"/>
  <c r="A96" i="40"/>
  <c r="D96" i="40"/>
  <c r="A104" i="38"/>
  <c r="D104" i="38"/>
  <c r="D119" i="37"/>
  <c r="A119" i="37"/>
  <c r="D89" i="37"/>
  <c r="A89" i="37"/>
  <c r="D106" i="34"/>
  <c r="A106" i="34"/>
  <c r="A110" i="33"/>
  <c r="D110" i="33"/>
  <c r="D85" i="32"/>
  <c r="A85" i="32"/>
  <c r="D98" i="30"/>
  <c r="A98" i="30"/>
  <c r="A79" i="30"/>
  <c r="D79" i="30"/>
  <c r="D107" i="30"/>
  <c r="A107" i="30"/>
  <c r="A70" i="30"/>
  <c r="D70" i="30"/>
  <c r="D75" i="30"/>
  <c r="A75" i="30"/>
  <c r="D121" i="28"/>
  <c r="A121" i="28"/>
  <c r="A116" i="28"/>
  <c r="D116" i="28"/>
  <c r="D123" i="12"/>
  <c r="A123" i="12"/>
  <c r="A72" i="46"/>
  <c r="D72" i="46"/>
  <c r="AW72" i="46" s="1"/>
  <c r="A109" i="42"/>
  <c r="D109" i="42"/>
  <c r="D107" i="49"/>
  <c r="A107" i="49"/>
  <c r="A117" i="49"/>
  <c r="D117" i="49"/>
  <c r="A101" i="47"/>
  <c r="D101" i="47"/>
  <c r="D73" i="46"/>
  <c r="AW73" i="46" s="1"/>
  <c r="A73" i="46"/>
  <c r="D127" i="43"/>
  <c r="A127" i="43"/>
  <c r="D114" i="33"/>
  <c r="A114" i="33"/>
  <c r="A115" i="49"/>
  <c r="D115" i="49"/>
  <c r="D116" i="48"/>
  <c r="A116" i="48"/>
  <c r="D112" i="45"/>
  <c r="A112" i="45"/>
  <c r="A98" i="43"/>
  <c r="D98" i="43"/>
  <c r="D66" i="42"/>
  <c r="A66" i="42"/>
  <c r="A99" i="46"/>
  <c r="D99" i="46"/>
  <c r="AW99" i="46" s="1"/>
  <c r="A113" i="45"/>
  <c r="D113" i="45"/>
  <c r="A73" i="30"/>
  <c r="D73" i="30"/>
  <c r="D78" i="54"/>
  <c r="A78" i="54"/>
  <c r="D88" i="49"/>
  <c r="A88" i="49"/>
  <c r="D108" i="49"/>
  <c r="A108" i="49"/>
  <c r="D85" i="49"/>
  <c r="A85" i="49"/>
  <c r="A80" i="42"/>
  <c r="D80" i="42"/>
  <c r="D91" i="12"/>
  <c r="A91" i="12"/>
  <c r="A76" i="49"/>
  <c r="D76" i="49"/>
  <c r="D90" i="48"/>
  <c r="A90" i="48"/>
  <c r="D97" i="47"/>
  <c r="A97" i="47"/>
  <c r="A77" i="45"/>
  <c r="D77" i="45"/>
  <c r="D78" i="45"/>
  <c r="A78" i="45"/>
  <c r="A94" i="43"/>
  <c r="D94" i="43"/>
  <c r="D102" i="42"/>
  <c r="A102" i="42"/>
  <c r="D106" i="42"/>
  <c r="A106" i="42"/>
  <c r="A113" i="30"/>
  <c r="D113" i="30"/>
  <c r="A83" i="49"/>
  <c r="D83" i="49"/>
  <c r="A69" i="30"/>
  <c r="D69" i="30"/>
  <c r="A75" i="49"/>
  <c r="D75" i="49"/>
  <c r="D110" i="49"/>
  <c r="A110" i="49"/>
  <c r="A95" i="47"/>
  <c r="D95" i="47"/>
  <c r="A78" i="46"/>
  <c r="D78" i="46"/>
  <c r="AW78" i="46" s="1"/>
  <c r="D120" i="45"/>
  <c r="A120" i="45"/>
  <c r="D106" i="45"/>
  <c r="A106" i="45"/>
  <c r="A74" i="45"/>
  <c r="D74" i="45"/>
  <c r="D93" i="43"/>
  <c r="A93" i="43"/>
  <c r="A86" i="32"/>
  <c r="D86" i="32"/>
  <c r="A80" i="49"/>
  <c r="D80" i="49"/>
  <c r="D109" i="49"/>
  <c r="A109" i="49"/>
  <c r="A128" i="47"/>
  <c r="D128" i="47"/>
  <c r="D118" i="45"/>
  <c r="A118" i="45"/>
  <c r="D108" i="45"/>
  <c r="A108" i="45"/>
  <c r="A121" i="45"/>
  <c r="D121" i="45"/>
  <c r="D87" i="48"/>
  <c r="A87" i="48"/>
  <c r="D102" i="47"/>
  <c r="A102" i="47"/>
  <c r="D90" i="47"/>
  <c r="A90" i="47"/>
  <c r="D66" i="46"/>
  <c r="AW66" i="46" s="1"/>
  <c r="A66" i="46"/>
  <c r="D114" i="45"/>
  <c r="A114" i="45"/>
  <c r="D111" i="45"/>
  <c r="A111" i="45"/>
  <c r="A103" i="43"/>
  <c r="D103" i="43"/>
  <c r="A104" i="54"/>
  <c r="D104" i="54"/>
  <c r="D73" i="54"/>
  <c r="A73" i="54"/>
  <c r="D90" i="51"/>
  <c r="A90" i="51"/>
  <c r="D107" i="37"/>
  <c r="A107" i="37"/>
  <c r="D108" i="53"/>
  <c r="A108" i="53"/>
  <c r="A81" i="50"/>
  <c r="D81" i="50"/>
  <c r="D66" i="30"/>
  <c r="A66" i="30"/>
  <c r="D106" i="58"/>
  <c r="A106" i="58"/>
  <c r="A125" i="51"/>
  <c r="D125" i="51"/>
  <c r="A94" i="52"/>
  <c r="D94" i="52"/>
  <c r="D101" i="50"/>
  <c r="A101" i="50"/>
  <c r="A125" i="52"/>
  <c r="D125" i="52"/>
  <c r="A88" i="36"/>
  <c r="D88" i="36"/>
  <c r="D91" i="55"/>
  <c r="A91" i="55"/>
  <c r="D124" i="52"/>
  <c r="A124" i="52"/>
  <c r="A116" i="49"/>
  <c r="D116" i="49"/>
  <c r="A70" i="50"/>
  <c r="D70" i="50"/>
  <c r="A106" i="49"/>
  <c r="D106" i="49"/>
  <c r="D78" i="49"/>
  <c r="A78" i="49"/>
  <c r="D117" i="48"/>
  <c r="A117" i="48"/>
  <c r="D126" i="52"/>
  <c r="A126" i="52"/>
  <c r="A87" i="49"/>
  <c r="D87" i="49"/>
  <c r="A122" i="48"/>
  <c r="D122" i="48"/>
  <c r="A93" i="47"/>
  <c r="D93" i="47"/>
  <c r="D103" i="50"/>
  <c r="A103" i="50"/>
  <c r="A84" i="49"/>
  <c r="D84" i="49"/>
  <c r="D83" i="48"/>
  <c r="A83" i="48"/>
  <c r="A76" i="50"/>
  <c r="D76" i="50"/>
  <c r="A112" i="53"/>
  <c r="D112" i="53"/>
  <c r="D104" i="51"/>
  <c r="A104" i="51"/>
  <c r="A78" i="50"/>
  <c r="D78" i="50"/>
  <c r="A113" i="49"/>
  <c r="D113" i="49"/>
  <c r="D66" i="51"/>
  <c r="A66" i="51"/>
  <c r="D123" i="51"/>
  <c r="A123" i="51"/>
  <c r="A68" i="51"/>
  <c r="D68" i="51"/>
  <c r="A79" i="49"/>
  <c r="D79" i="49"/>
  <c r="A97" i="52"/>
  <c r="D97" i="52"/>
  <c r="BE2" i="12" l="1" a="1"/>
  <c r="BE2" i="12" s="1"/>
  <c r="AV56" i="12"/>
  <c r="AD104" i="12"/>
  <c r="AC104" i="12" s="1"/>
  <c r="AV2" i="12"/>
  <c r="BB44" i="12"/>
  <c r="AD72" i="12"/>
  <c r="AC72" i="12" s="1"/>
  <c r="BB61" i="12"/>
  <c r="BB59" i="12"/>
  <c r="AD108" i="59"/>
  <c r="AC108" i="59" s="1"/>
  <c r="BE98" i="28" a="1"/>
  <c r="BE98" i="28" s="1"/>
  <c r="AD95" i="57"/>
  <c r="AC95" i="57" s="1"/>
  <c r="AD106" i="49"/>
  <c r="AC106" i="49" s="1"/>
  <c r="BB91" i="12"/>
  <c r="AD67" i="12"/>
  <c r="AC67" i="12" s="1"/>
  <c r="AD74" i="59"/>
  <c r="AC74" i="59" s="1"/>
  <c r="BB28" i="12"/>
  <c r="BB22" i="57"/>
  <c r="AV92" i="57"/>
  <c r="AV37" i="57"/>
  <c r="BB34" i="57"/>
  <c r="BB103" i="57"/>
  <c r="AV4" i="57"/>
  <c r="BB4" i="57"/>
  <c r="AV5" i="57"/>
  <c r="AV21" i="57"/>
  <c r="AV7" i="57"/>
  <c r="AV86" i="57"/>
  <c r="BB99" i="57"/>
  <c r="AV69" i="57"/>
  <c r="AV72" i="57"/>
  <c r="AV70" i="57"/>
  <c r="BB23" i="57"/>
  <c r="BB98" i="57"/>
  <c r="AV124" i="57"/>
  <c r="AV31" i="57"/>
  <c r="AV64" i="12"/>
  <c r="AD98" i="12"/>
  <c r="AV79" i="12"/>
  <c r="BB126" i="12"/>
  <c r="AV48" i="12"/>
  <c r="AV18" i="12"/>
  <c r="AD100" i="12"/>
  <c r="AC100" i="12" s="1"/>
  <c r="AD117" i="12"/>
  <c r="AC117" i="12" s="1"/>
  <c r="AD74" i="49"/>
  <c r="AC74" i="49" s="1"/>
  <c r="BB87" i="59"/>
  <c r="BB41" i="59"/>
  <c r="BB104" i="59"/>
  <c r="AV106" i="59"/>
  <c r="AV77" i="59"/>
  <c r="AV24" i="59"/>
  <c r="AV44" i="59"/>
  <c r="AV32" i="59"/>
  <c r="AV25" i="59"/>
  <c r="AV20" i="59"/>
  <c r="AV64" i="59"/>
  <c r="BB37" i="59"/>
  <c r="AD122" i="49"/>
  <c r="AC122" i="49" s="1"/>
  <c r="BE90" i="28" a="1"/>
  <c r="BE90" i="28" s="1"/>
  <c r="AV25" i="49"/>
  <c r="AV53" i="49"/>
  <c r="AV6" i="49"/>
  <c r="AV111" i="49"/>
  <c r="AV101" i="49"/>
  <c r="AV64" i="49"/>
  <c r="AV106" i="49"/>
  <c r="AV67" i="49"/>
  <c r="AV52" i="49"/>
  <c r="AV11" i="49"/>
  <c r="AV104" i="49"/>
  <c r="AV97" i="49"/>
  <c r="BB2" i="49"/>
  <c r="BB117" i="49"/>
  <c r="BB72" i="49"/>
  <c r="AV128" i="49"/>
  <c r="AV46" i="49"/>
  <c r="AV102" i="49"/>
  <c r="AV22" i="49"/>
  <c r="AV120" i="49"/>
  <c r="D120" i="49" s="1"/>
  <c r="AV93" i="49"/>
  <c r="BB70" i="49"/>
  <c r="BB89" i="49"/>
  <c r="AV36" i="49"/>
  <c r="AV108" i="49"/>
  <c r="AV17" i="49"/>
  <c r="AV3" i="49"/>
  <c r="AV59" i="49"/>
  <c r="AV113" i="49"/>
  <c r="AV116" i="49"/>
  <c r="AV89" i="49"/>
  <c r="AD67" i="46"/>
  <c r="AD89" i="46"/>
  <c r="AD118" i="46"/>
  <c r="AD69" i="46"/>
  <c r="AD105" i="46"/>
  <c r="AD72" i="46"/>
  <c r="AD82" i="46"/>
  <c r="AD88" i="46"/>
  <c r="AD100" i="46"/>
  <c r="AD98" i="46"/>
  <c r="AD121" i="46"/>
  <c r="AD121" i="12"/>
  <c r="AC121" i="12" s="1"/>
  <c r="AD118" i="12"/>
  <c r="AC118" i="12" s="1"/>
  <c r="BE82" i="28" a="1"/>
  <c r="BE82" i="28" s="1"/>
  <c r="BE114" i="28" a="1"/>
  <c r="BE114" i="28" s="1"/>
  <c r="BE26" i="12" a="1"/>
  <c r="BE26" i="12" s="1"/>
  <c r="BE74" i="28" a="1"/>
  <c r="BE74" i="28" s="1"/>
  <c r="BE122" i="28" a="1"/>
  <c r="BE122" i="28" s="1"/>
  <c r="BE106" i="28" a="1"/>
  <c r="BE106" i="28" s="1"/>
  <c r="BE66" i="28" a="1"/>
  <c r="BE66" i="28" s="1"/>
  <c r="AV18" i="28"/>
  <c r="AV86" i="28"/>
  <c r="AV42" i="28"/>
  <c r="AV127" i="28"/>
  <c r="AV19" i="28"/>
  <c r="AV14" i="28"/>
  <c r="BB35" i="28"/>
  <c r="BG122" i="12" a="1"/>
  <c r="BG122" i="12" s="1"/>
  <c r="AV7" i="28"/>
  <c r="AV121" i="28"/>
  <c r="AV13" i="28"/>
  <c r="AV20" i="28"/>
  <c r="AV73" i="28"/>
  <c r="BB89" i="28"/>
  <c r="AV39" i="28"/>
  <c r="AV53" i="28"/>
  <c r="AV124" i="28"/>
  <c r="AV111" i="28"/>
  <c r="AV47" i="28"/>
  <c r="AV113" i="28"/>
  <c r="AV59" i="28"/>
  <c r="AD87" i="36"/>
  <c r="AC87" i="36" s="1"/>
  <c r="AV82" i="12"/>
  <c r="BB95" i="12"/>
  <c r="AD73" i="12"/>
  <c r="AC73" i="12" s="1"/>
  <c r="BB48" i="12"/>
  <c r="AV71" i="12"/>
  <c r="AD83" i="12"/>
  <c r="AC83" i="12" s="1"/>
  <c r="BF114" i="12" a="1"/>
  <c r="BF114" i="12" s="1"/>
  <c r="BE122" i="12" a="1"/>
  <c r="BE122" i="12" s="1"/>
  <c r="AD99" i="12"/>
  <c r="AC99" i="12" s="1"/>
  <c r="BF122" i="12" a="1"/>
  <c r="BF122" i="12" s="1"/>
  <c r="AD120" i="12"/>
  <c r="AC120" i="12" s="1"/>
  <c r="BB128" i="12"/>
  <c r="BB10" i="12"/>
  <c r="AV55" i="12"/>
  <c r="BG114" i="12" a="1"/>
  <c r="BG114" i="12" s="1"/>
  <c r="AV128" i="12"/>
  <c r="AV52" i="12"/>
  <c r="AD70" i="12"/>
  <c r="AC70" i="12" s="1"/>
  <c r="AV110" i="12"/>
  <c r="AV63" i="12"/>
  <c r="BB94" i="12"/>
  <c r="AV50" i="12"/>
  <c r="AD114" i="12"/>
  <c r="AD69" i="12"/>
  <c r="AC69" i="12" s="1"/>
  <c r="AV9" i="12"/>
  <c r="BG50" i="12" a="1"/>
  <c r="BG50" i="12" s="1"/>
  <c r="AD121" i="38"/>
  <c r="AC121" i="38" s="1"/>
  <c r="BE114" i="12" a="1"/>
  <c r="BE114" i="12" s="1"/>
  <c r="BG106" i="12" a="1"/>
  <c r="BG106" i="12" s="1"/>
  <c r="BF106" i="12" a="1"/>
  <c r="BF106" i="12" s="1"/>
  <c r="BE106" i="12" a="1"/>
  <c r="BE106" i="12" s="1"/>
  <c r="BG98" i="12" a="1"/>
  <c r="BG98" i="12" s="1"/>
  <c r="BE98" i="12" a="1"/>
  <c r="BE98" i="12" s="1"/>
  <c r="BF74" i="12" a="1"/>
  <c r="BF74" i="12" s="1"/>
  <c r="BF98" i="12" a="1"/>
  <c r="BF98" i="12" s="1"/>
  <c r="BG90" i="12" a="1"/>
  <c r="BG90" i="12" s="1"/>
  <c r="BF90" i="12" a="1"/>
  <c r="BF90" i="12" s="1"/>
  <c r="BG58" i="12" a="1"/>
  <c r="BG58" i="12" s="1"/>
  <c r="BG66" i="12" a="1"/>
  <c r="BG66" i="12" s="1"/>
  <c r="BF66" i="12" a="1"/>
  <c r="BF66" i="12" s="1"/>
  <c r="BE82" i="12" a="1"/>
  <c r="BE82" i="12" s="1"/>
  <c r="BE90" i="12" a="1"/>
  <c r="BE90" i="12" s="1"/>
  <c r="BE58" i="12" a="1"/>
  <c r="BE58" i="12" s="1"/>
  <c r="BG74" i="12" a="1"/>
  <c r="BG74" i="12" s="1"/>
  <c r="BG82" i="12" a="1"/>
  <c r="BG82" i="12" s="1"/>
  <c r="BF82" i="12" a="1"/>
  <c r="BF82" i="12" s="1"/>
  <c r="BE74" i="12" a="1"/>
  <c r="BE74" i="12" s="1"/>
  <c r="BF42" i="12" a="1"/>
  <c r="BF42" i="12" s="1"/>
  <c r="BG42" i="12" a="1"/>
  <c r="BG42" i="12" s="1"/>
  <c r="BE66" i="12" a="1"/>
  <c r="BE66" i="12" s="1"/>
  <c r="BF58" i="12" a="1"/>
  <c r="BF58" i="12" s="1"/>
  <c r="BF50" i="12" a="1"/>
  <c r="BF50" i="12" s="1"/>
  <c r="BE50" i="12" a="1"/>
  <c r="BE50" i="12" s="1"/>
  <c r="BE42" i="12" a="1"/>
  <c r="BE42" i="12" s="1"/>
  <c r="BF2" i="12" a="1"/>
  <c r="BF2" i="12" s="1"/>
  <c r="BF18" i="12" a="1"/>
  <c r="BF18" i="12" s="1"/>
  <c r="BG18" i="12" a="1"/>
  <c r="BG18" i="12" s="1"/>
  <c r="BG34" i="12" a="1"/>
  <c r="BG34" i="12" s="1"/>
  <c r="BF34" i="12" a="1"/>
  <c r="BF34" i="12" s="1"/>
  <c r="BE34" i="12" a="1"/>
  <c r="BE34" i="12" s="1"/>
  <c r="BF26" i="12" a="1"/>
  <c r="BF26" i="12" s="1"/>
  <c r="BG26" i="12" a="1"/>
  <c r="BG26" i="12" s="1"/>
  <c r="BE18" i="12" a="1"/>
  <c r="BE18" i="12" s="1"/>
  <c r="BF10" i="12" a="1"/>
  <c r="BF10" i="12" s="1"/>
  <c r="BG10" i="12" a="1"/>
  <c r="BG10" i="12" s="1"/>
  <c r="BG2" i="12" a="1"/>
  <c r="BG2" i="12" s="1"/>
  <c r="BE10" i="12" a="1"/>
  <c r="BE10" i="12" s="1"/>
  <c r="BB60" i="12"/>
  <c r="AV68" i="12"/>
  <c r="AV15" i="12"/>
  <c r="AV118" i="12"/>
  <c r="AV89" i="12"/>
  <c r="AD88" i="32"/>
  <c r="AC88" i="32" s="1"/>
  <c r="AV7" i="12"/>
  <c r="AV57" i="12"/>
  <c r="AV3" i="12"/>
  <c r="AV16" i="12"/>
  <c r="AV46" i="12"/>
  <c r="AM2" i="12" a="1"/>
  <c r="AM2" i="12" s="1"/>
  <c r="AD86" i="12"/>
  <c r="AC86" i="12" s="1"/>
  <c r="AV51" i="12"/>
  <c r="AV13" i="12"/>
  <c r="AV42" i="12"/>
  <c r="AV23" i="12"/>
  <c r="AV22" i="12"/>
  <c r="AV70" i="12"/>
  <c r="AV121" i="12"/>
  <c r="AV81" i="12"/>
  <c r="AV54" i="12"/>
  <c r="AV98" i="12"/>
  <c r="AV30" i="12"/>
  <c r="AV114" i="12"/>
  <c r="AD92" i="31"/>
  <c r="AC92" i="31" s="1"/>
  <c r="AD86" i="30"/>
  <c r="AC86" i="30" s="1"/>
  <c r="AD95" i="33"/>
  <c r="AC95" i="33" s="1"/>
  <c r="AN5" i="42" a="1"/>
  <c r="AN5" i="42" s="1"/>
  <c r="AD113" i="35"/>
  <c r="AC113" i="35" s="1"/>
  <c r="AD117" i="40"/>
  <c r="AC117" i="40" s="1"/>
  <c r="AD102" i="38"/>
  <c r="AC102" i="38" s="1"/>
  <c r="AD118" i="44"/>
  <c r="AC118" i="44" s="1"/>
  <c r="AD67" i="34"/>
  <c r="AC67" i="34" s="1"/>
  <c r="AM12" i="42" a="1"/>
  <c r="AM12" i="42" s="1"/>
  <c r="AN22" i="46" a="1"/>
  <c r="AN22" i="46" s="1"/>
  <c r="AD113" i="51"/>
  <c r="AC113" i="51" s="1"/>
  <c r="AD107" i="57"/>
  <c r="AC107" i="57" s="1"/>
  <c r="AD98" i="56"/>
  <c r="AC98" i="56" s="1"/>
  <c r="AD94" i="47"/>
  <c r="AC94" i="47" s="1"/>
  <c r="AD106" i="45"/>
  <c r="AC106" i="45" s="1"/>
  <c r="AD69" i="44"/>
  <c r="AC69" i="44" s="1"/>
  <c r="AD97" i="49"/>
  <c r="AC97" i="49" s="1"/>
  <c r="AD91" i="57"/>
  <c r="AC91" i="57" s="1"/>
  <c r="AD114" i="58"/>
  <c r="AC114" i="58" s="1"/>
  <c r="AD92" i="55"/>
  <c r="AC92" i="55" s="1"/>
  <c r="AD97" i="33"/>
  <c r="AC97" i="33" s="1"/>
  <c r="AD84" i="30"/>
  <c r="AC84" i="30" s="1"/>
  <c r="AD125" i="51"/>
  <c r="AC125" i="51" s="1"/>
  <c r="AD72" i="36"/>
  <c r="AC72" i="36" s="1"/>
  <c r="AM24" i="46" a="1"/>
  <c r="AM24" i="46" s="1"/>
  <c r="AD124" i="55"/>
  <c r="AC124" i="55" s="1"/>
  <c r="AD70" i="54"/>
  <c r="AC70" i="54" s="1"/>
  <c r="AD78" i="47"/>
  <c r="AC78" i="47" s="1"/>
  <c r="AD110" i="45"/>
  <c r="AC110" i="45" s="1"/>
  <c r="AD106" i="41"/>
  <c r="AC106" i="41" s="1"/>
  <c r="AD91" i="39"/>
  <c r="AC91" i="39" s="1"/>
  <c r="AD88" i="12"/>
  <c r="AC88" i="12" s="1"/>
  <c r="AD96" i="31"/>
  <c r="AC96" i="31" s="1"/>
  <c r="AD101" i="12"/>
  <c r="AC101" i="12" s="1"/>
  <c r="AV5" i="59"/>
  <c r="AV61" i="59"/>
  <c r="AV113" i="59"/>
  <c r="AV66" i="59"/>
  <c r="AV128" i="59"/>
  <c r="AV120" i="59"/>
  <c r="AV47" i="59"/>
  <c r="AV49" i="59"/>
  <c r="AV81" i="59"/>
  <c r="AV39" i="59"/>
  <c r="AV27" i="59"/>
  <c r="AV63" i="59"/>
  <c r="AV35" i="59"/>
  <c r="AV7" i="59"/>
  <c r="AV80" i="59"/>
  <c r="AV17" i="59"/>
  <c r="AV88" i="59"/>
  <c r="AV36" i="59"/>
  <c r="AV48" i="59"/>
  <c r="AV6" i="59"/>
  <c r="AV18" i="59"/>
  <c r="AV65" i="59"/>
  <c r="AV93" i="59"/>
  <c r="BB38" i="59"/>
  <c r="AV83" i="59"/>
  <c r="BB4" i="59"/>
  <c r="AV40" i="59"/>
  <c r="AV92" i="59"/>
  <c r="AV119" i="59"/>
  <c r="AV111" i="59"/>
  <c r="AV43" i="59"/>
  <c r="AV23" i="59"/>
  <c r="AV59" i="59"/>
  <c r="AV21" i="59"/>
  <c r="AV54" i="59"/>
  <c r="AV107" i="59"/>
  <c r="AV82" i="59"/>
  <c r="AV68" i="59"/>
  <c r="AV126" i="12"/>
  <c r="AV103" i="12"/>
  <c r="AV108" i="12"/>
  <c r="AV19" i="12"/>
  <c r="AV25" i="12"/>
  <c r="AV122" i="12"/>
  <c r="AV24" i="12"/>
  <c r="AV88" i="12"/>
  <c r="AV85" i="12"/>
  <c r="AV83" i="12"/>
  <c r="AV33" i="12"/>
  <c r="AV109" i="12"/>
  <c r="BB109" i="12"/>
  <c r="AD82" i="12"/>
  <c r="AV4" i="12"/>
  <c r="AV87" i="12"/>
  <c r="BB125" i="12"/>
  <c r="AV32" i="12"/>
  <c r="AV107" i="12"/>
  <c r="AV72" i="12"/>
  <c r="AV129" i="12"/>
  <c r="AD102" i="32"/>
  <c r="AC102" i="32" s="1"/>
  <c r="AD118" i="40"/>
  <c r="AC118" i="40" s="1"/>
  <c r="AV129" i="28"/>
  <c r="AV62" i="28"/>
  <c r="AV125" i="28"/>
  <c r="AV29" i="28"/>
  <c r="BB88" i="28"/>
  <c r="AV13" i="30"/>
  <c r="AV10" i="30"/>
  <c r="BB92" i="30"/>
  <c r="BB80" i="30"/>
  <c r="AD68" i="30"/>
  <c r="AC68" i="30" s="1"/>
  <c r="AV92" i="30"/>
  <c r="AV94" i="30"/>
  <c r="AV9" i="30"/>
  <c r="AV73" i="30"/>
  <c r="AV16" i="30"/>
  <c r="AV46" i="30"/>
  <c r="BB108" i="30"/>
  <c r="BB42" i="30"/>
  <c r="AV114" i="30"/>
  <c r="AV14" i="30"/>
  <c r="AD117" i="30"/>
  <c r="AC117" i="30" s="1"/>
  <c r="AD114" i="30"/>
  <c r="AC114" i="30" s="1"/>
  <c r="AV68" i="30"/>
  <c r="AV79" i="30"/>
  <c r="AV56" i="30"/>
  <c r="AV110" i="30"/>
  <c r="BB74" i="30"/>
  <c r="BB113" i="30"/>
  <c r="AV48" i="30"/>
  <c r="AV53" i="30"/>
  <c r="AV28" i="30"/>
  <c r="BB111" i="30"/>
  <c r="AV124" i="31"/>
  <c r="AV12" i="31"/>
  <c r="AV86" i="31"/>
  <c r="AV35" i="31"/>
  <c r="AD74" i="39"/>
  <c r="AC74" i="39" s="1"/>
  <c r="AV49" i="31"/>
  <c r="AV111" i="31"/>
  <c r="AV100" i="31"/>
  <c r="AV58" i="31"/>
  <c r="AV110" i="31"/>
  <c r="AV62" i="31"/>
  <c r="BB82" i="31"/>
  <c r="AV4" i="31"/>
  <c r="AV61" i="31"/>
  <c r="AV27" i="31"/>
  <c r="AV37" i="31"/>
  <c r="AD68" i="36"/>
  <c r="AC68" i="36" s="1"/>
  <c r="BB110" i="32"/>
  <c r="AV75" i="32"/>
  <c r="AV29" i="32"/>
  <c r="AV7" i="32"/>
  <c r="AV62" i="32"/>
  <c r="BB64" i="32"/>
  <c r="BB76" i="32"/>
  <c r="AD98" i="32"/>
  <c r="AC98" i="32" s="1"/>
  <c r="AV57" i="32"/>
  <c r="AV17" i="32"/>
  <c r="AV55" i="32"/>
  <c r="AV24" i="32"/>
  <c r="BB127" i="32"/>
  <c r="AV43" i="32"/>
  <c r="AV111" i="32"/>
  <c r="AV50" i="32"/>
  <c r="AV82" i="32"/>
  <c r="AV35" i="32"/>
  <c r="BB90" i="32"/>
  <c r="AD67" i="32"/>
  <c r="AC67" i="32" s="1"/>
  <c r="BB79" i="32"/>
  <c r="BB32" i="32"/>
  <c r="BB70" i="33"/>
  <c r="AV48" i="33"/>
  <c r="AV116" i="33"/>
  <c r="AV114" i="33"/>
  <c r="AV104" i="33"/>
  <c r="AV9" i="33"/>
  <c r="AV52" i="33"/>
  <c r="BB22" i="33"/>
  <c r="AV45" i="34"/>
  <c r="AV25" i="34"/>
  <c r="AV66" i="34"/>
  <c r="A66" i="34" s="1"/>
  <c r="AV46" i="34"/>
  <c r="AV106" i="34"/>
  <c r="AV11" i="34"/>
  <c r="AV110" i="34"/>
  <c r="AV124" i="34"/>
  <c r="AD117" i="34"/>
  <c r="AC117" i="34" s="1"/>
  <c r="AV75" i="34"/>
  <c r="D75" i="34" s="1"/>
  <c r="AV96" i="34"/>
  <c r="AV111" i="35"/>
  <c r="AV61" i="35"/>
  <c r="BB86" i="35"/>
  <c r="AD129" i="35"/>
  <c r="AC129" i="35" s="1"/>
  <c r="AV35" i="35"/>
  <c r="AV119" i="35"/>
  <c r="AV129" i="35"/>
  <c r="AV112" i="35"/>
  <c r="AD96" i="35"/>
  <c r="AC96" i="35" s="1"/>
  <c r="AV9" i="36"/>
  <c r="AV21" i="36"/>
  <c r="AV110" i="36"/>
  <c r="AV128" i="36"/>
  <c r="BB64" i="36"/>
  <c r="BB65" i="36"/>
  <c r="AD113" i="39"/>
  <c r="AC113" i="39" s="1"/>
  <c r="AV47" i="36"/>
  <c r="AV41" i="36"/>
  <c r="AD72" i="42"/>
  <c r="AC72" i="42" s="1"/>
  <c r="AV119" i="36"/>
  <c r="AV69" i="36"/>
  <c r="AD86" i="36"/>
  <c r="AC86" i="36" s="1"/>
  <c r="AV6" i="36"/>
  <c r="AV38" i="36"/>
  <c r="BB17" i="36"/>
  <c r="AV16" i="36"/>
  <c r="AV32" i="36"/>
  <c r="AD113" i="49"/>
  <c r="AC113" i="49" s="1"/>
  <c r="AV20" i="37"/>
  <c r="AV19" i="37"/>
  <c r="AV127" i="37"/>
  <c r="AV32" i="37"/>
  <c r="AV34" i="37"/>
  <c r="AV18" i="37"/>
  <c r="BB102" i="37"/>
  <c r="AV14" i="37"/>
  <c r="AV84" i="37"/>
  <c r="AV57" i="37"/>
  <c r="AV31" i="37"/>
  <c r="AV99" i="37"/>
  <c r="AV58" i="37"/>
  <c r="AV72" i="37"/>
  <c r="AV104" i="37"/>
  <c r="AV11" i="37"/>
  <c r="AV100" i="37"/>
  <c r="AV118" i="37"/>
  <c r="AV98" i="37"/>
  <c r="AD126" i="37"/>
  <c r="AC126" i="37" s="1"/>
  <c r="BB4" i="37"/>
  <c r="AV61" i="38"/>
  <c r="AV122" i="38"/>
  <c r="BB97" i="38"/>
  <c r="AD82" i="48"/>
  <c r="AC82" i="48" s="1"/>
  <c r="BB65" i="38"/>
  <c r="AV98" i="38"/>
  <c r="AV117" i="38"/>
  <c r="AV38" i="38"/>
  <c r="AV54" i="38"/>
  <c r="BB96" i="38"/>
  <c r="BB61" i="38"/>
  <c r="AD115" i="44"/>
  <c r="AC115" i="44" s="1"/>
  <c r="BB59" i="38"/>
  <c r="AV13" i="38"/>
  <c r="AV65" i="38"/>
  <c r="AV19" i="38"/>
  <c r="AV72" i="38"/>
  <c r="AV127" i="38"/>
  <c r="AV84" i="38"/>
  <c r="AV129" i="38"/>
  <c r="AV83" i="38"/>
  <c r="AV12" i="38"/>
  <c r="AV51" i="38"/>
  <c r="AV45" i="38"/>
  <c r="BB122" i="38"/>
  <c r="AV22" i="38"/>
  <c r="AV31" i="38"/>
  <c r="BB93" i="38"/>
  <c r="BB32" i="38"/>
  <c r="AV63" i="38"/>
  <c r="AV73" i="38"/>
  <c r="AV56" i="38"/>
  <c r="AV112" i="38"/>
  <c r="AV17" i="38"/>
  <c r="AV124" i="38"/>
  <c r="AV50" i="39"/>
  <c r="AV61" i="39"/>
  <c r="AV73" i="39"/>
  <c r="AV99" i="39"/>
  <c r="AD75" i="43"/>
  <c r="AC75" i="43" s="1"/>
  <c r="AV78" i="39"/>
  <c r="AV92" i="39"/>
  <c r="AV24" i="39"/>
  <c r="AV94" i="39"/>
  <c r="AV72" i="39"/>
  <c r="AV126" i="39"/>
  <c r="BB50" i="39"/>
  <c r="AV91" i="39"/>
  <c r="AV69" i="39"/>
  <c r="AV13" i="39"/>
  <c r="AV101" i="39"/>
  <c r="AV129" i="39"/>
  <c r="AV54" i="39"/>
  <c r="AV35" i="40"/>
  <c r="AV42" i="40"/>
  <c r="AV90" i="40"/>
  <c r="AV40" i="40"/>
  <c r="AV55" i="40"/>
  <c r="AV111" i="40"/>
  <c r="AV32" i="40"/>
  <c r="AV27" i="40"/>
  <c r="AV75" i="40"/>
  <c r="AV25" i="40"/>
  <c r="AV101" i="40"/>
  <c r="AV107" i="40"/>
  <c r="BB76" i="40"/>
  <c r="AV12" i="40"/>
  <c r="AV18" i="40"/>
  <c r="BB49" i="40"/>
  <c r="AV22" i="40"/>
  <c r="AV84" i="40"/>
  <c r="D84" i="40" s="1"/>
  <c r="AV15" i="40"/>
  <c r="AV89" i="40"/>
  <c r="AD80" i="51"/>
  <c r="AC80" i="51" s="1"/>
  <c r="AD83" i="44"/>
  <c r="AC83" i="44" s="1"/>
  <c r="AV94" i="40"/>
  <c r="AV67" i="40"/>
  <c r="BB98" i="41"/>
  <c r="AV123" i="41"/>
  <c r="AV48" i="41"/>
  <c r="AV120" i="41"/>
  <c r="AV113" i="41"/>
  <c r="AV124" i="41"/>
  <c r="AV29" i="41"/>
  <c r="AV34" i="41"/>
  <c r="AV90" i="41"/>
  <c r="AV99" i="41"/>
  <c r="AV56" i="41"/>
  <c r="AV127" i="41"/>
  <c r="AV106" i="41"/>
  <c r="BB100" i="41"/>
  <c r="AV17" i="41"/>
  <c r="AV6" i="41"/>
  <c r="AV16" i="41"/>
  <c r="AV59" i="41"/>
  <c r="BB86" i="41"/>
  <c r="AV122" i="41"/>
  <c r="AV53" i="41"/>
  <c r="AV117" i="41"/>
  <c r="AV116" i="41"/>
  <c r="AV69" i="41"/>
  <c r="AV15" i="41"/>
  <c r="AV32" i="41"/>
  <c r="AV128" i="41"/>
  <c r="AD81" i="41"/>
  <c r="AC81" i="41" s="1"/>
  <c r="AV126" i="42"/>
  <c r="AV91" i="42"/>
  <c r="BB47" i="42"/>
  <c r="AV114" i="42"/>
  <c r="AV43" i="42"/>
  <c r="AD76" i="45"/>
  <c r="AC76" i="45" s="1"/>
  <c r="AV19" i="42"/>
  <c r="AV118" i="42"/>
  <c r="AV27" i="42"/>
  <c r="BB113" i="42"/>
  <c r="AV23" i="42"/>
  <c r="AV46" i="42"/>
  <c r="AV72" i="42"/>
  <c r="AV36" i="42"/>
  <c r="BB80" i="42"/>
  <c r="AV84" i="42"/>
  <c r="AV107" i="42"/>
  <c r="AV11" i="42"/>
  <c r="AV16" i="42"/>
  <c r="AV18" i="42"/>
  <c r="AV96" i="42"/>
  <c r="AV40" i="42"/>
  <c r="AV101" i="42"/>
  <c r="AV77" i="42"/>
  <c r="AV61" i="42"/>
  <c r="AV99" i="42"/>
  <c r="AV41" i="42"/>
  <c r="AV45" i="42"/>
  <c r="AV95" i="42"/>
  <c r="AV38" i="42"/>
  <c r="AV49" i="42"/>
  <c r="AD86" i="42"/>
  <c r="AC86" i="42" s="1"/>
  <c r="AV20" i="43"/>
  <c r="AV127" i="43"/>
  <c r="BB104" i="43"/>
  <c r="AV26" i="43"/>
  <c r="AV48" i="43"/>
  <c r="AD128" i="55"/>
  <c r="AC128" i="55" s="1"/>
  <c r="AD91" i="43"/>
  <c r="AC91" i="43" s="1"/>
  <c r="AD125" i="57"/>
  <c r="AC125" i="57" s="1"/>
  <c r="BB87" i="43"/>
  <c r="AV119" i="43"/>
  <c r="AV86" i="43"/>
  <c r="AV15" i="43"/>
  <c r="AV129" i="43"/>
  <c r="AD76" i="57"/>
  <c r="AC76" i="57" s="1"/>
  <c r="BB84" i="43"/>
  <c r="AV87" i="43"/>
  <c r="AV53" i="43"/>
  <c r="AD127" i="51"/>
  <c r="AC127" i="51" s="1"/>
  <c r="AD127" i="49"/>
  <c r="AC127" i="49" s="1"/>
  <c r="AV10" i="43"/>
  <c r="AV7" i="43"/>
  <c r="BB18" i="43"/>
  <c r="AV65" i="43"/>
  <c r="AV55" i="43"/>
  <c r="AD129" i="51"/>
  <c r="AC129" i="51" s="1"/>
  <c r="AD67" i="48"/>
  <c r="AC67" i="48" s="1"/>
  <c r="BB98" i="43"/>
  <c r="BB6" i="43"/>
  <c r="AV126" i="43"/>
  <c r="AV80" i="44"/>
  <c r="AV3" i="44"/>
  <c r="AV18" i="44"/>
  <c r="AV39" i="44"/>
  <c r="AV35" i="44"/>
  <c r="AV78" i="44"/>
  <c r="AV118" i="44"/>
  <c r="A118" i="44" s="1"/>
  <c r="AD91" i="55"/>
  <c r="AC91" i="55" s="1"/>
  <c r="AV87" i="44"/>
  <c r="AV95" i="44"/>
  <c r="AV75" i="44"/>
  <c r="AV26" i="44"/>
  <c r="AD105" i="44"/>
  <c r="AC105" i="44" s="1"/>
  <c r="AV111" i="44"/>
  <c r="AV93" i="44"/>
  <c r="D93" i="44" s="1"/>
  <c r="BB91" i="44"/>
  <c r="AV29" i="44"/>
  <c r="AV36" i="45"/>
  <c r="AV103" i="45"/>
  <c r="AV56" i="45"/>
  <c r="AV119" i="45"/>
  <c r="AV26" i="45"/>
  <c r="AV113" i="45"/>
  <c r="AV38" i="45"/>
  <c r="AV18" i="45"/>
  <c r="AV97" i="45"/>
  <c r="AV66" i="45"/>
  <c r="AV37" i="45"/>
  <c r="AV28" i="45"/>
  <c r="AV82" i="45"/>
  <c r="AV60" i="45"/>
  <c r="AV7" i="45"/>
  <c r="AV44" i="45"/>
  <c r="AV57" i="45"/>
  <c r="AV40" i="45"/>
  <c r="AV41" i="45"/>
  <c r="AV95" i="45"/>
  <c r="AV3" i="45"/>
  <c r="AV114" i="45"/>
  <c r="AV13" i="45"/>
  <c r="AV93" i="45"/>
  <c r="BB67" i="45"/>
  <c r="AV127" i="45"/>
  <c r="AV64" i="45"/>
  <c r="AV23" i="45"/>
  <c r="AV59" i="45"/>
  <c r="AV112" i="45"/>
  <c r="AV34" i="45"/>
  <c r="AD20" i="46"/>
  <c r="AM38" i="46" a="1"/>
  <c r="AM38" i="46" s="1"/>
  <c r="BB128" i="46"/>
  <c r="AD53" i="46"/>
  <c r="AM14" i="46" a="1"/>
  <c r="AM14" i="46" s="1"/>
  <c r="AM35" i="46" a="1"/>
  <c r="AM35" i="46" s="1"/>
  <c r="AN30" i="46" a="1"/>
  <c r="AN30" i="46" s="1"/>
  <c r="AV13" i="46"/>
  <c r="BB79" i="46"/>
  <c r="BB97" i="46"/>
  <c r="AV86" i="46"/>
  <c r="AD103" i="48"/>
  <c r="AC103" i="48" s="1"/>
  <c r="AM5" i="46" a="1"/>
  <c r="AM5" i="46" s="1"/>
  <c r="AV109" i="46"/>
  <c r="AM20" i="46" a="1"/>
  <c r="AM20" i="46" s="1"/>
  <c r="AV27" i="47"/>
  <c r="AV123" i="47"/>
  <c r="A123" i="47" s="1"/>
  <c r="AV127" i="47"/>
  <c r="AV50" i="47"/>
  <c r="AV32" i="47"/>
  <c r="AV23" i="47"/>
  <c r="AV118" i="47"/>
  <c r="AV75" i="47"/>
  <c r="AV30" i="47"/>
  <c r="BB25" i="47"/>
  <c r="AV108" i="47"/>
  <c r="AV97" i="47"/>
  <c r="AV13" i="47"/>
  <c r="AV22" i="47"/>
  <c r="AV77" i="47"/>
  <c r="AV128" i="47"/>
  <c r="AV9" i="48"/>
  <c r="AV52" i="48"/>
  <c r="AV113" i="48"/>
  <c r="AV34" i="48"/>
  <c r="AV46" i="48"/>
  <c r="AV94" i="48"/>
  <c r="D94" i="48" s="1"/>
  <c r="BB90" i="48"/>
  <c r="AV33" i="48"/>
  <c r="AV19" i="48"/>
  <c r="AV42" i="48"/>
  <c r="AV43" i="48"/>
  <c r="AV59" i="48"/>
  <c r="AV63" i="48"/>
  <c r="AV93" i="48"/>
  <c r="D93" i="48" s="1"/>
  <c r="BB129" i="48"/>
  <c r="AV12" i="48"/>
  <c r="AD123" i="51"/>
  <c r="AC123" i="51" s="1"/>
  <c r="AD92" i="57"/>
  <c r="AC92" i="57" s="1"/>
  <c r="AD112" i="55"/>
  <c r="AC112" i="55" s="1"/>
  <c r="AV9" i="50"/>
  <c r="AV51" i="50"/>
  <c r="AV90" i="50"/>
  <c r="AV60" i="50"/>
  <c r="AV29" i="50"/>
  <c r="AV5" i="50"/>
  <c r="AV96" i="50"/>
  <c r="AV43" i="50"/>
  <c r="AV52" i="50"/>
  <c r="AV99" i="50"/>
  <c r="BB17" i="50"/>
  <c r="BB29" i="50"/>
  <c r="BB95" i="50"/>
  <c r="AD100" i="52"/>
  <c r="AC100" i="52" s="1"/>
  <c r="AV2" i="50"/>
  <c r="AV25" i="50"/>
  <c r="BB46" i="50"/>
  <c r="AV92" i="50"/>
  <c r="AV56" i="50"/>
  <c r="AV13" i="50"/>
  <c r="AV3" i="50"/>
  <c r="AV114" i="50"/>
  <c r="AV27" i="50"/>
  <c r="AV66" i="50"/>
  <c r="AV44" i="50"/>
  <c r="AD78" i="55"/>
  <c r="AC78" i="55" s="1"/>
  <c r="AV93" i="50"/>
  <c r="AV77" i="50"/>
  <c r="AD110" i="59"/>
  <c r="AC110" i="59" s="1"/>
  <c r="AV116" i="50"/>
  <c r="AV108" i="50"/>
  <c r="AV21" i="50"/>
  <c r="AV61" i="50"/>
  <c r="AV24" i="50"/>
  <c r="AV38" i="50"/>
  <c r="AV41" i="51"/>
  <c r="AV122" i="51"/>
  <c r="A122" i="51" s="1"/>
  <c r="BB88" i="51"/>
  <c r="AV35" i="51"/>
  <c r="AV107" i="51"/>
  <c r="BB115" i="51"/>
  <c r="AV40" i="51"/>
  <c r="AV14" i="51"/>
  <c r="BB70" i="51"/>
  <c r="AD77" i="51"/>
  <c r="AC77" i="51" s="1"/>
  <c r="AD96" i="51"/>
  <c r="AC96" i="51" s="1"/>
  <c r="BB18" i="51"/>
  <c r="AV61" i="51"/>
  <c r="AV114" i="51"/>
  <c r="AV116" i="51"/>
  <c r="AV54" i="51"/>
  <c r="BB56" i="51"/>
  <c r="AV91" i="51"/>
  <c r="AV7" i="51"/>
  <c r="AV33" i="51"/>
  <c r="AV3" i="51"/>
  <c r="AV75" i="51"/>
  <c r="AV112" i="51"/>
  <c r="AV123" i="51"/>
  <c r="AV64" i="51"/>
  <c r="AV45" i="51"/>
  <c r="AV43" i="51"/>
  <c r="AV92" i="51"/>
  <c r="D92" i="51" s="1"/>
  <c r="AV106" i="51"/>
  <c r="BB72" i="51"/>
  <c r="BB3" i="51"/>
  <c r="BB22" i="51"/>
  <c r="AV112" i="52"/>
  <c r="AV12" i="52"/>
  <c r="AV53" i="52"/>
  <c r="AV6" i="52"/>
  <c r="BB65" i="52"/>
  <c r="BB43" i="52"/>
  <c r="BB13" i="52"/>
  <c r="BB107" i="52"/>
  <c r="AV110" i="52"/>
  <c r="AV55" i="52"/>
  <c r="BB123" i="52"/>
  <c r="AV85" i="52"/>
  <c r="AV74" i="52"/>
  <c r="AD99" i="52"/>
  <c r="AC99" i="52" s="1"/>
  <c r="AV87" i="52"/>
  <c r="AV119" i="52"/>
  <c r="A119" i="52" s="1"/>
  <c r="AV72" i="52"/>
  <c r="BB23" i="53"/>
  <c r="BB22" i="53"/>
  <c r="AV103" i="53"/>
  <c r="AV44" i="53"/>
  <c r="AV36" i="53"/>
  <c r="AV51" i="53"/>
  <c r="AV28" i="53"/>
  <c r="AV24" i="53"/>
  <c r="AD104" i="52"/>
  <c r="AC104" i="52" s="1"/>
  <c r="AV60" i="53"/>
  <c r="AV26" i="53"/>
  <c r="AV110" i="53"/>
  <c r="AV126" i="53"/>
  <c r="AV73" i="53"/>
  <c r="AV13" i="53"/>
  <c r="AV6" i="53"/>
  <c r="AV29" i="53"/>
  <c r="AV65" i="53"/>
  <c r="AV127" i="53"/>
  <c r="AV120" i="53"/>
  <c r="BB38" i="53"/>
  <c r="AD90" i="57"/>
  <c r="AC90" i="57" s="1"/>
  <c r="AD82" i="54"/>
  <c r="AC82" i="54" s="1"/>
  <c r="AD111" i="57"/>
  <c r="AC111" i="57" s="1"/>
  <c r="AV123" i="53"/>
  <c r="AV104" i="53"/>
  <c r="AV16" i="53"/>
  <c r="AV64" i="53"/>
  <c r="AV14" i="53"/>
  <c r="AV5" i="53"/>
  <c r="AV88" i="53"/>
  <c r="AV116" i="53"/>
  <c r="BB68" i="53"/>
  <c r="AV26" i="54"/>
  <c r="AV32" i="54"/>
  <c r="AD114" i="54"/>
  <c r="AC114" i="54" s="1"/>
  <c r="AV52" i="54"/>
  <c r="AV56" i="54"/>
  <c r="AV81" i="54"/>
  <c r="AV73" i="54"/>
  <c r="AD121" i="58"/>
  <c r="AC121" i="58" s="1"/>
  <c r="AV92" i="54"/>
  <c r="AV33" i="54"/>
  <c r="AV66" i="54"/>
  <c r="AV11" i="54"/>
  <c r="AV85" i="54"/>
  <c r="AV114" i="54"/>
  <c r="AV119" i="54"/>
  <c r="AV13" i="54"/>
  <c r="BB126" i="54"/>
  <c r="BB59" i="54"/>
  <c r="AV90" i="54"/>
  <c r="AV75" i="54"/>
  <c r="AD68" i="54"/>
  <c r="AC68" i="54" s="1"/>
  <c r="BB77" i="54"/>
  <c r="AV58" i="54"/>
  <c r="AV14" i="54"/>
  <c r="AV53" i="54"/>
  <c r="AV69" i="54"/>
  <c r="AV11" i="55"/>
  <c r="AV66" i="55"/>
  <c r="AV2" i="55"/>
  <c r="AV93" i="55"/>
  <c r="AV127" i="55"/>
  <c r="AV112" i="55"/>
  <c r="AV37" i="55"/>
  <c r="AV62" i="55"/>
  <c r="BB73" i="55"/>
  <c r="AV107" i="55"/>
  <c r="AV26" i="55"/>
  <c r="AV129" i="55"/>
  <c r="AV30" i="55"/>
  <c r="AV33" i="55"/>
  <c r="AV64" i="55"/>
  <c r="AV108" i="55"/>
  <c r="AV51" i="55"/>
  <c r="AV81" i="55"/>
  <c r="AV102" i="55"/>
  <c r="BB25" i="55"/>
  <c r="AV84" i="55"/>
  <c r="AV29" i="55"/>
  <c r="AV115" i="55"/>
  <c r="AV58" i="55"/>
  <c r="AV120" i="55"/>
  <c r="AV44" i="55"/>
  <c r="AD111" i="55"/>
  <c r="AC111" i="55" s="1"/>
  <c r="AV59" i="55"/>
  <c r="AV124" i="55"/>
  <c r="BB84" i="55"/>
  <c r="AV57" i="55"/>
  <c r="AV71" i="55"/>
  <c r="A71" i="55" s="1"/>
  <c r="BB72" i="55"/>
  <c r="BB5" i="55"/>
  <c r="AV95" i="55"/>
  <c r="AV65" i="55"/>
  <c r="AD85" i="58"/>
  <c r="AC85" i="58" s="1"/>
  <c r="BB29" i="56"/>
  <c r="AV94" i="56"/>
  <c r="AV9" i="56"/>
  <c r="AV42" i="56"/>
  <c r="AV72" i="56"/>
  <c r="AV25" i="56"/>
  <c r="AV91" i="56"/>
  <c r="AV50" i="56"/>
  <c r="AV67" i="56"/>
  <c r="AV65" i="56"/>
  <c r="AV28" i="56"/>
  <c r="AV79" i="56"/>
  <c r="AV45" i="56"/>
  <c r="AV74" i="56"/>
  <c r="AV112" i="56"/>
  <c r="AV109" i="56"/>
  <c r="AD77" i="57"/>
  <c r="AC77" i="57" s="1"/>
  <c r="AV56" i="56"/>
  <c r="AV76" i="56"/>
  <c r="AV102" i="56"/>
  <c r="AV100" i="56"/>
  <c r="AV78" i="56"/>
  <c r="AV71" i="56"/>
  <c r="AV114" i="56"/>
  <c r="AV80" i="56"/>
  <c r="AV30" i="56"/>
  <c r="AV82" i="56"/>
  <c r="AV2" i="57"/>
  <c r="AV18" i="57"/>
  <c r="BB53" i="57"/>
  <c r="AD76" i="59"/>
  <c r="AC76" i="59" s="1"/>
  <c r="AV10" i="57"/>
  <c r="AV118" i="57"/>
  <c r="BB51" i="57"/>
  <c r="AV44" i="57"/>
  <c r="AV59" i="57"/>
  <c r="AV127" i="57"/>
  <c r="AV106" i="57"/>
  <c r="AV33" i="57"/>
  <c r="AV126" i="57"/>
  <c r="BB38" i="57"/>
  <c r="AV56" i="57"/>
  <c r="AV38" i="57"/>
  <c r="AV81" i="57"/>
  <c r="AV93" i="57"/>
  <c r="AV47" i="57"/>
  <c r="AV9" i="57"/>
  <c r="AV23" i="57"/>
  <c r="AV58" i="57"/>
  <c r="AV128" i="57"/>
  <c r="AV80" i="57"/>
  <c r="AV122" i="57"/>
  <c r="AV57" i="57"/>
  <c r="AV60" i="57"/>
  <c r="AV105" i="57"/>
  <c r="BB24" i="57"/>
  <c r="AV116" i="58"/>
  <c r="AV48" i="58"/>
  <c r="AV125" i="58"/>
  <c r="AV10" i="58"/>
  <c r="AV39" i="58"/>
  <c r="AV7" i="58"/>
  <c r="AV93" i="58"/>
  <c r="AV47" i="58"/>
  <c r="AV115" i="58"/>
  <c r="BB124" i="58"/>
  <c r="AV32" i="58"/>
  <c r="AV31" i="58"/>
  <c r="AV91" i="58"/>
  <c r="AV64" i="58"/>
  <c r="AV87" i="58"/>
  <c r="AV15" i="58"/>
  <c r="AV41" i="58"/>
  <c r="AV36" i="58"/>
  <c r="BB48" i="58"/>
  <c r="AV58" i="58"/>
  <c r="AV110" i="58"/>
  <c r="BB94" i="58"/>
  <c r="AV51" i="58"/>
  <c r="AV122" i="58"/>
  <c r="AV18" i="58"/>
  <c r="AV99" i="58"/>
  <c r="AV30" i="58"/>
  <c r="AV92" i="58"/>
  <c r="AV94" i="58"/>
  <c r="AV80" i="58"/>
  <c r="AV86" i="58"/>
  <c r="AV75" i="58"/>
  <c r="D75" i="58" s="1"/>
  <c r="AV112" i="59"/>
  <c r="AV122" i="59"/>
  <c r="AV52" i="59"/>
  <c r="AV50" i="59"/>
  <c r="AV100" i="59"/>
  <c r="AV58" i="59"/>
  <c r="BB50" i="59"/>
  <c r="AV33" i="59"/>
  <c r="AV94" i="59"/>
  <c r="AV76" i="59"/>
  <c r="AV87" i="59"/>
  <c r="BB23" i="59"/>
  <c r="AV31" i="59"/>
  <c r="AV99" i="59"/>
  <c r="AD86" i="44"/>
  <c r="AC86" i="44" s="1"/>
  <c r="BB57" i="59"/>
  <c r="AV41" i="59"/>
  <c r="AV57" i="59"/>
  <c r="AV104" i="59"/>
  <c r="AV72" i="59"/>
  <c r="BB119" i="59"/>
  <c r="AV79" i="59"/>
  <c r="AV55" i="59"/>
  <c r="BB3" i="59"/>
  <c r="AD76" i="43"/>
  <c r="AC76" i="43" s="1"/>
  <c r="AD105" i="54"/>
  <c r="AC105" i="54" s="1"/>
  <c r="AV116" i="59"/>
  <c r="AV70" i="59"/>
  <c r="AD74" i="57"/>
  <c r="AC74" i="57" s="1"/>
  <c r="AV9" i="59"/>
  <c r="AV38" i="59"/>
  <c r="AV45" i="59"/>
  <c r="AV127" i="59"/>
  <c r="BB85" i="59"/>
  <c r="BB51" i="59"/>
  <c r="AV62" i="59"/>
  <c r="AV14" i="59"/>
  <c r="BB105" i="59"/>
  <c r="AV121" i="59"/>
  <c r="AV84" i="59"/>
  <c r="AD94" i="51"/>
  <c r="AC94" i="51" s="1"/>
  <c r="BB54" i="59"/>
  <c r="BB106" i="58"/>
  <c r="BB110" i="58"/>
  <c r="BB31" i="58"/>
  <c r="BB92" i="58"/>
  <c r="BB44" i="58"/>
  <c r="BB45" i="58"/>
  <c r="BB78" i="58"/>
  <c r="BB93" i="58"/>
  <c r="AV94" i="57"/>
  <c r="AV49" i="57"/>
  <c r="BB37" i="57"/>
  <c r="AV3" i="57"/>
  <c r="AV11" i="57"/>
  <c r="BB8" i="57"/>
  <c r="AD82" i="52"/>
  <c r="AC82" i="52" s="1"/>
  <c r="AD123" i="57"/>
  <c r="AC123" i="57" s="1"/>
  <c r="BB55" i="57"/>
  <c r="AV84" i="57"/>
  <c r="AV64" i="57"/>
  <c r="BB121" i="57"/>
  <c r="BB25" i="57"/>
  <c r="AV85" i="57"/>
  <c r="AV82" i="57"/>
  <c r="AV90" i="57"/>
  <c r="AV27" i="57"/>
  <c r="AV89" i="57"/>
  <c r="AV25" i="57"/>
  <c r="BB21" i="57"/>
  <c r="BB54" i="57"/>
  <c r="AV39" i="57"/>
  <c r="AV32" i="57"/>
  <c r="AV67" i="57"/>
  <c r="AV108" i="57"/>
  <c r="BB52" i="57"/>
  <c r="BB28" i="56"/>
  <c r="BB123" i="56"/>
  <c r="BB11" i="56"/>
  <c r="BB110" i="56"/>
  <c r="AV51" i="56"/>
  <c r="AV57" i="56"/>
  <c r="BB94" i="56"/>
  <c r="BB106" i="56"/>
  <c r="AV61" i="56"/>
  <c r="AV59" i="56"/>
  <c r="AV14" i="56"/>
  <c r="AV96" i="56"/>
  <c r="AV87" i="56"/>
  <c r="AV101" i="56"/>
  <c r="BB129" i="56"/>
  <c r="BB125" i="56"/>
  <c r="BB42" i="56"/>
  <c r="AV107" i="56"/>
  <c r="AV97" i="56"/>
  <c r="AV122" i="56"/>
  <c r="AV63" i="56"/>
  <c r="AV54" i="56"/>
  <c r="AV108" i="56"/>
  <c r="AV41" i="56"/>
  <c r="AV24" i="56"/>
  <c r="BB47" i="56"/>
  <c r="BB61" i="56"/>
  <c r="BB113" i="56"/>
  <c r="AD113" i="55"/>
  <c r="AC113" i="55" s="1"/>
  <c r="BB31" i="56"/>
  <c r="BB127" i="56"/>
  <c r="AV82" i="55"/>
  <c r="AV78" i="55"/>
  <c r="BB23" i="55"/>
  <c r="AV47" i="55"/>
  <c r="AV42" i="55"/>
  <c r="BB69" i="55"/>
  <c r="AV79" i="55"/>
  <c r="AV23" i="55"/>
  <c r="AD101" i="46"/>
  <c r="BB99" i="55"/>
  <c r="AD102" i="48"/>
  <c r="AC102" i="48" s="1"/>
  <c r="BB87" i="55"/>
  <c r="BB102" i="55"/>
  <c r="AV104" i="55"/>
  <c r="AV128" i="55"/>
  <c r="AD73" i="34"/>
  <c r="AC73" i="34" s="1"/>
  <c r="BB104" i="55"/>
  <c r="AD73" i="48"/>
  <c r="AC73" i="48" s="1"/>
  <c r="AV89" i="55"/>
  <c r="AV56" i="55"/>
  <c r="BB83" i="55"/>
  <c r="AV54" i="55"/>
  <c r="AV41" i="55"/>
  <c r="AV77" i="55"/>
  <c r="AV121" i="55"/>
  <c r="AV96" i="54"/>
  <c r="AV95" i="54"/>
  <c r="BB63" i="54"/>
  <c r="BB111" i="54"/>
  <c r="AV29" i="54"/>
  <c r="AV111" i="54"/>
  <c r="BB80" i="54"/>
  <c r="AV67" i="54"/>
  <c r="AV113" i="54"/>
  <c r="BB15" i="54"/>
  <c r="AV2" i="54"/>
  <c r="AV93" i="54"/>
  <c r="AV22" i="54"/>
  <c r="AV118" i="54"/>
  <c r="AD117" i="54"/>
  <c r="AC117" i="54" s="1"/>
  <c r="BB81" i="54"/>
  <c r="AV20" i="54"/>
  <c r="AV46" i="54"/>
  <c r="BB122" i="54"/>
  <c r="BB26" i="54"/>
  <c r="AV60" i="54"/>
  <c r="AV25" i="54"/>
  <c r="BB113" i="54"/>
  <c r="BB45" i="54"/>
  <c r="AV121" i="53"/>
  <c r="AV112" i="53"/>
  <c r="BB18" i="53"/>
  <c r="AD112" i="53"/>
  <c r="AC112" i="53" s="1"/>
  <c r="BB84" i="53"/>
  <c r="BB101" i="53"/>
  <c r="BB115" i="53"/>
  <c r="AV93" i="53"/>
  <c r="AV31" i="53"/>
  <c r="BB6" i="53"/>
  <c r="BB120" i="53"/>
  <c r="BB88" i="53"/>
  <c r="BB72" i="53"/>
  <c r="AD123" i="53"/>
  <c r="AC123" i="53" s="1"/>
  <c r="BB77" i="52"/>
  <c r="BB129" i="52"/>
  <c r="AD121" i="52"/>
  <c r="AC121" i="52" s="1"/>
  <c r="AV125" i="52"/>
  <c r="AV83" i="52"/>
  <c r="AV27" i="52"/>
  <c r="AV71" i="52"/>
  <c r="BB61" i="52"/>
  <c r="BB127" i="52"/>
  <c r="BB47" i="52"/>
  <c r="AV20" i="52"/>
  <c r="AV124" i="52"/>
  <c r="AV5" i="52"/>
  <c r="AD103" i="52"/>
  <c r="AC103" i="52" s="1"/>
  <c r="AV82" i="52"/>
  <c r="AV57" i="52"/>
  <c r="BB95" i="52"/>
  <c r="AV116" i="52"/>
  <c r="AV93" i="52"/>
  <c r="AV24" i="52"/>
  <c r="AV60" i="52"/>
  <c r="AV76" i="52"/>
  <c r="AV67" i="52"/>
  <c r="AV118" i="52"/>
  <c r="AV25" i="52"/>
  <c r="AV105" i="52"/>
  <c r="AV126" i="52"/>
  <c r="AV40" i="52"/>
  <c r="AV127" i="52"/>
  <c r="BB30" i="52"/>
  <c r="AV79" i="52"/>
  <c r="AV17" i="52"/>
  <c r="AV14" i="52"/>
  <c r="AV122" i="52"/>
  <c r="AV34" i="52"/>
  <c r="AV97" i="52"/>
  <c r="AV64" i="52"/>
  <c r="AV19" i="52"/>
  <c r="AV32" i="52"/>
  <c r="AV16" i="52"/>
  <c r="AV54" i="52"/>
  <c r="AV35" i="52"/>
  <c r="AV62" i="52"/>
  <c r="AV28" i="52"/>
  <c r="BB27" i="52"/>
  <c r="AJ22" i="52"/>
  <c r="AK22" i="52" s="1"/>
  <c r="AP87" i="52"/>
  <c r="AS87" i="52" s="1"/>
  <c r="AF87" i="52" s="1"/>
  <c r="AD87" i="52" s="1"/>
  <c r="AC87" i="52" s="1"/>
  <c r="AJ8" i="52"/>
  <c r="AK8" i="52" s="1"/>
  <c r="AP105" i="52"/>
  <c r="AS105" i="52" s="1"/>
  <c r="AF105" i="52" s="1"/>
  <c r="AD105" i="52" s="1"/>
  <c r="AC105" i="52" s="1"/>
  <c r="AJ7" i="52"/>
  <c r="AK7" i="52" s="1"/>
  <c r="AP78" i="52"/>
  <c r="AV33" i="52"/>
  <c r="AV29" i="52"/>
  <c r="BB15" i="52"/>
  <c r="AJ24" i="52"/>
  <c r="AK24" i="52" s="1"/>
  <c r="AP73" i="52"/>
  <c r="AS73" i="52" s="1"/>
  <c r="AF73" i="52" s="1"/>
  <c r="AD73" i="52" s="1"/>
  <c r="AC73" i="52" s="1"/>
  <c r="AJ14" i="52"/>
  <c r="AL14" i="52" s="1"/>
  <c r="AP96" i="52"/>
  <c r="BB29" i="52"/>
  <c r="BB44" i="52"/>
  <c r="BB97" i="52"/>
  <c r="AJ16" i="52"/>
  <c r="AL16" i="52" s="1"/>
  <c r="AP80" i="52"/>
  <c r="AV129" i="52"/>
  <c r="AV31" i="52"/>
  <c r="AV13" i="52"/>
  <c r="AV91" i="52"/>
  <c r="AJ31" i="52"/>
  <c r="AL31" i="52" s="1"/>
  <c r="AP88" i="52"/>
  <c r="AS88" i="52" s="1"/>
  <c r="AF88" i="52" s="1"/>
  <c r="AD88" i="52" s="1"/>
  <c r="AC88" i="52" s="1"/>
  <c r="AD68" i="52"/>
  <c r="AC68" i="52" s="1"/>
  <c r="AJ32" i="52"/>
  <c r="AL32" i="52" s="1"/>
  <c r="AP89" i="52"/>
  <c r="AS89" i="52" s="1"/>
  <c r="AF89" i="52" s="1"/>
  <c r="AD89" i="52" s="1"/>
  <c r="AC89" i="52" s="1"/>
  <c r="BB71" i="51"/>
  <c r="BB114" i="51"/>
  <c r="BB69" i="51"/>
  <c r="AV128" i="51"/>
  <c r="A128" i="51" s="1"/>
  <c r="AV121" i="51"/>
  <c r="AV25" i="51"/>
  <c r="AV74" i="51"/>
  <c r="AV97" i="51"/>
  <c r="AV96" i="51"/>
  <c r="BB86" i="51"/>
  <c r="AD118" i="36"/>
  <c r="AC118" i="36" s="1"/>
  <c r="AV50" i="51"/>
  <c r="AV17" i="51"/>
  <c r="AV65" i="51"/>
  <c r="AV19" i="51"/>
  <c r="BB121" i="51"/>
  <c r="AV38" i="51"/>
  <c r="AV108" i="51"/>
  <c r="BB87" i="51"/>
  <c r="BB111" i="50"/>
  <c r="AD129" i="49"/>
  <c r="AC129" i="49" s="1"/>
  <c r="BB30" i="50"/>
  <c r="AV129" i="50"/>
  <c r="AV6" i="50"/>
  <c r="AV107" i="50"/>
  <c r="AV118" i="50"/>
  <c r="AV74" i="50"/>
  <c r="AV4" i="50"/>
  <c r="AV36" i="50"/>
  <c r="AV33" i="50"/>
  <c r="BB93" i="50"/>
  <c r="AV30" i="50"/>
  <c r="AV126" i="50"/>
  <c r="BB62" i="50"/>
  <c r="BB26" i="50"/>
  <c r="AV28" i="50"/>
  <c r="AV64" i="50"/>
  <c r="BB43" i="50"/>
  <c r="BB94" i="50"/>
  <c r="BB75" i="50"/>
  <c r="AV55" i="50"/>
  <c r="AV49" i="50"/>
  <c r="AV70" i="50"/>
  <c r="AV88" i="50"/>
  <c r="AV76" i="50"/>
  <c r="AV62" i="50"/>
  <c r="BB97" i="50"/>
  <c r="BB124" i="50"/>
  <c r="AV121" i="49"/>
  <c r="AV50" i="49"/>
  <c r="AV27" i="49"/>
  <c r="AV56" i="49"/>
  <c r="BB25" i="49"/>
  <c r="AV38" i="49"/>
  <c r="AV98" i="49"/>
  <c r="AV88" i="49"/>
  <c r="AV26" i="49"/>
  <c r="AV85" i="49"/>
  <c r="AV127" i="49"/>
  <c r="AV90" i="49"/>
  <c r="AV87" i="49"/>
  <c r="BB73" i="49"/>
  <c r="AV65" i="49"/>
  <c r="AV82" i="49"/>
  <c r="AD80" i="39"/>
  <c r="AC80" i="39" s="1"/>
  <c r="BB118" i="49"/>
  <c r="AV31" i="49"/>
  <c r="AV118" i="49"/>
  <c r="AV66" i="49"/>
  <c r="AV18" i="49"/>
  <c r="AV35" i="49"/>
  <c r="AV2" i="49"/>
  <c r="AV103" i="49"/>
  <c r="AV117" i="49"/>
  <c r="BB23" i="49"/>
  <c r="AD87" i="46"/>
  <c r="AD110" i="49"/>
  <c r="AC110" i="49" s="1"/>
  <c r="AD117" i="46"/>
  <c r="AV102" i="48"/>
  <c r="AV25" i="48"/>
  <c r="AV56" i="48"/>
  <c r="AV61" i="48"/>
  <c r="AV108" i="48"/>
  <c r="AD96" i="39"/>
  <c r="AC96" i="39" s="1"/>
  <c r="AV91" i="48"/>
  <c r="AV109" i="48"/>
  <c r="AD103" i="46"/>
  <c r="AV60" i="48"/>
  <c r="AV116" i="48"/>
  <c r="AD70" i="48"/>
  <c r="AC70" i="48" s="1"/>
  <c r="AV120" i="48"/>
  <c r="A120" i="48" s="1"/>
  <c r="AV55" i="48"/>
  <c r="AD98" i="48"/>
  <c r="AC98" i="48" s="1"/>
  <c r="AD129" i="43"/>
  <c r="AC129" i="43" s="1"/>
  <c r="AV97" i="48"/>
  <c r="A97" i="48" s="1"/>
  <c r="AV49" i="48"/>
  <c r="AV71" i="48"/>
  <c r="AV54" i="48"/>
  <c r="BB93" i="48"/>
  <c r="AV30" i="48"/>
  <c r="AD115" i="46"/>
  <c r="AV126" i="48"/>
  <c r="D126" i="48" s="1"/>
  <c r="AV16" i="48"/>
  <c r="AV81" i="48"/>
  <c r="AV77" i="48"/>
  <c r="AD86" i="46"/>
  <c r="BB37" i="47"/>
  <c r="BB89" i="47"/>
  <c r="AV112" i="47"/>
  <c r="AV90" i="47"/>
  <c r="AV121" i="47"/>
  <c r="AV96" i="47"/>
  <c r="D96" i="47" s="1"/>
  <c r="AV52" i="47"/>
  <c r="AV9" i="47"/>
  <c r="AD100" i="30"/>
  <c r="AC100" i="30" s="1"/>
  <c r="BB102" i="47"/>
  <c r="AV43" i="47"/>
  <c r="AV122" i="47"/>
  <c r="D122" i="47" s="1"/>
  <c r="BB4" i="47"/>
  <c r="BB101" i="47"/>
  <c r="AV3" i="47"/>
  <c r="AV8" i="47"/>
  <c r="AV64" i="47"/>
  <c r="AV4" i="47"/>
  <c r="AD120" i="46"/>
  <c r="AN37" i="46" a="1"/>
  <c r="AN37" i="46" s="1"/>
  <c r="AM45" i="46" a="1"/>
  <c r="AM45" i="46" s="1"/>
  <c r="AM29" i="46" a="1"/>
  <c r="AM29" i="46" s="1"/>
  <c r="AM23" i="46" a="1"/>
  <c r="AM23" i="46" s="1"/>
  <c r="AM34" i="46" a="1"/>
  <c r="AM34" i="46" s="1"/>
  <c r="AM4" i="46" a="1"/>
  <c r="AM4" i="46" s="1"/>
  <c r="AM6" i="46" a="1"/>
  <c r="AM6" i="46" s="1"/>
  <c r="AN29" i="46" a="1"/>
  <c r="AN29" i="46" s="1"/>
  <c r="AM37" i="46" a="1"/>
  <c r="AM37" i="46" s="1"/>
  <c r="AM26" i="46" a="1"/>
  <c r="AM26" i="46" s="1"/>
  <c r="AM12" i="46" a="1"/>
  <c r="AM12" i="46" s="1"/>
  <c r="AM30" i="46" a="1"/>
  <c r="AM30" i="46" s="1"/>
  <c r="AM31" i="46" a="1"/>
  <c r="AM31" i="46" s="1"/>
  <c r="AM21" i="46" a="1"/>
  <c r="AM21" i="46" s="1"/>
  <c r="AV87" i="46"/>
  <c r="AV88" i="46"/>
  <c r="AM19" i="46" a="1"/>
  <c r="AM19" i="46" s="1"/>
  <c r="AM44" i="46" a="1"/>
  <c r="AM44" i="46" s="1"/>
  <c r="AM32" i="46" a="1"/>
  <c r="AM32" i="46" s="1"/>
  <c r="AM9" i="46" a="1"/>
  <c r="AM9" i="46" s="1"/>
  <c r="AM28" i="46" a="1"/>
  <c r="AM28" i="46" s="1"/>
  <c r="AM18" i="46" a="1"/>
  <c r="AM18" i="46" s="1"/>
  <c r="AV105" i="46"/>
  <c r="AV28" i="46"/>
  <c r="AM3" i="46" a="1"/>
  <c r="AM3" i="46" s="1"/>
  <c r="AM11" i="46" a="1"/>
  <c r="AM11" i="46" s="1"/>
  <c r="AM42" i="46" a="1"/>
  <c r="AM42" i="46" s="1"/>
  <c r="AM16" i="46" a="1"/>
  <c r="AM16" i="46" s="1"/>
  <c r="AM48" i="46" a="1"/>
  <c r="AM48" i="46" s="1"/>
  <c r="AM43" i="46" a="1"/>
  <c r="AM43" i="46" s="1"/>
  <c r="AV2" i="46"/>
  <c r="AV91" i="46"/>
  <c r="AN10" i="46" a="1"/>
  <c r="AN10" i="46" s="1"/>
  <c r="BB126" i="46"/>
  <c r="BB94" i="46"/>
  <c r="AM17" i="46" a="1"/>
  <c r="AM17" i="46" s="1"/>
  <c r="AM8" i="46" a="1"/>
  <c r="AM8" i="46" s="1"/>
  <c r="AM13" i="46" a="1"/>
  <c r="AM13" i="46" s="1"/>
  <c r="AM27" i="46" a="1"/>
  <c r="AM27" i="46" s="1"/>
  <c r="AM22" i="46" a="1"/>
  <c r="AM22" i="46" s="1"/>
  <c r="AM49" i="46" a="1"/>
  <c r="AM49" i="46" s="1"/>
  <c r="AN11" i="46" a="1"/>
  <c r="AN11" i="46" s="1"/>
  <c r="AM25" i="46" a="1"/>
  <c r="AM25" i="46" s="1"/>
  <c r="AM40" i="46" a="1"/>
  <c r="AM40" i="46" s="1"/>
  <c r="AM10" i="46" a="1"/>
  <c r="AM10" i="46" s="1"/>
  <c r="AM46" i="46" a="1"/>
  <c r="AM46" i="46" s="1"/>
  <c r="AM15" i="46" a="1"/>
  <c r="AM15" i="46" s="1"/>
  <c r="AM7" i="46" a="1"/>
  <c r="AM7" i="46" s="1"/>
  <c r="BB109" i="46"/>
  <c r="AV20" i="46"/>
  <c r="AV8" i="46"/>
  <c r="BB106" i="46"/>
  <c r="AM36" i="46" a="1"/>
  <c r="AM36" i="46" s="1"/>
  <c r="AM2" i="46" a="1"/>
  <c r="AM2" i="46" s="1"/>
  <c r="AM47" i="46" a="1"/>
  <c r="AM47" i="46" s="1"/>
  <c r="AM39" i="46" a="1"/>
  <c r="AM39" i="46" s="1"/>
  <c r="AM41" i="46" a="1"/>
  <c r="AM41" i="46" s="1"/>
  <c r="AV32" i="46"/>
  <c r="AD73" i="46"/>
  <c r="BB23" i="45"/>
  <c r="AV128" i="45"/>
  <c r="AV101" i="45"/>
  <c r="AV32" i="45"/>
  <c r="AV108" i="45"/>
  <c r="AV65" i="45"/>
  <c r="AV22" i="45"/>
  <c r="AV9" i="45"/>
  <c r="AV14" i="45"/>
  <c r="BB4" i="45"/>
  <c r="AV102" i="45"/>
  <c r="AV17" i="45"/>
  <c r="AV25" i="45"/>
  <c r="AV125" i="45"/>
  <c r="BB83" i="45"/>
  <c r="AV45" i="44"/>
  <c r="AV51" i="44"/>
  <c r="AV31" i="44"/>
  <c r="AV125" i="44"/>
  <c r="BB61" i="44"/>
  <c r="AV21" i="44"/>
  <c r="AV104" i="44"/>
  <c r="BB106" i="44"/>
  <c r="BB90" i="44"/>
  <c r="AV116" i="44"/>
  <c r="A116" i="44" s="1"/>
  <c r="AV41" i="44"/>
  <c r="AD85" i="44"/>
  <c r="AC85" i="44" s="1"/>
  <c r="AV62" i="44"/>
  <c r="AV94" i="44"/>
  <c r="D94" i="44" s="1"/>
  <c r="AV62" i="43"/>
  <c r="AV128" i="43"/>
  <c r="AV124" i="43"/>
  <c r="AV4" i="43"/>
  <c r="AV22" i="43"/>
  <c r="AV57" i="43"/>
  <c r="AV109" i="43"/>
  <c r="AV122" i="43"/>
  <c r="BB89" i="43"/>
  <c r="AD120" i="38"/>
  <c r="AC120" i="38" s="1"/>
  <c r="BB22" i="43"/>
  <c r="AV49" i="43"/>
  <c r="AV100" i="43"/>
  <c r="BB35" i="43"/>
  <c r="BB50" i="43"/>
  <c r="AV84" i="43"/>
  <c r="AV111" i="43"/>
  <c r="AV99" i="43"/>
  <c r="AV91" i="43"/>
  <c r="AD112" i="43"/>
  <c r="AC112" i="43" s="1"/>
  <c r="BB97" i="42"/>
  <c r="BB126" i="42"/>
  <c r="AN6" i="42" a="1"/>
  <c r="AN6" i="42" s="1"/>
  <c r="AM17" i="42" a="1"/>
  <c r="AM17" i="42" s="1"/>
  <c r="BB79" i="42"/>
  <c r="BB16" i="42"/>
  <c r="BB63" i="42"/>
  <c r="BB33" i="42"/>
  <c r="BB111" i="42"/>
  <c r="AV48" i="42"/>
  <c r="AV65" i="42"/>
  <c r="BB78" i="42"/>
  <c r="BB121" i="41"/>
  <c r="AV38" i="41"/>
  <c r="AV46" i="41"/>
  <c r="AV12" i="41"/>
  <c r="AV110" i="41"/>
  <c r="AV76" i="41"/>
  <c r="AV22" i="41"/>
  <c r="BB52" i="41"/>
  <c r="BB67" i="41"/>
  <c r="BB36" i="41"/>
  <c r="BB78" i="40"/>
  <c r="BB46" i="40"/>
  <c r="BB30" i="40"/>
  <c r="BB129" i="40"/>
  <c r="BB67" i="39"/>
  <c r="AV5" i="39"/>
  <c r="AV77" i="39"/>
  <c r="BB82" i="39"/>
  <c r="AD127" i="39"/>
  <c r="AC127" i="39" s="1"/>
  <c r="BB20" i="39"/>
  <c r="AV55" i="39"/>
  <c r="AV86" i="39"/>
  <c r="BB23" i="39"/>
  <c r="BB51" i="39"/>
  <c r="BB114" i="39"/>
  <c r="AV97" i="39"/>
  <c r="AV90" i="39"/>
  <c r="AV7" i="39"/>
  <c r="AV74" i="39"/>
  <c r="AD89" i="38"/>
  <c r="AC89" i="38" s="1"/>
  <c r="BB17" i="38"/>
  <c r="BB48" i="38"/>
  <c r="AD66" i="36"/>
  <c r="AC66" i="36" s="1"/>
  <c r="AV22" i="37"/>
  <c r="AV48" i="37"/>
  <c r="AV115" i="37"/>
  <c r="AV108" i="37"/>
  <c r="BB66" i="37"/>
  <c r="AV4" i="37"/>
  <c r="AV6" i="37"/>
  <c r="AV69" i="37"/>
  <c r="AD97" i="35"/>
  <c r="AC97" i="35" s="1"/>
  <c r="BB119" i="37"/>
  <c r="AV56" i="37"/>
  <c r="AV63" i="37"/>
  <c r="AV96" i="37"/>
  <c r="AV29" i="37"/>
  <c r="BB19" i="37"/>
  <c r="BB124" i="36"/>
  <c r="AV56" i="36"/>
  <c r="AV95" i="36"/>
  <c r="AV84" i="36"/>
  <c r="AV54" i="36"/>
  <c r="AV29" i="36"/>
  <c r="AV126" i="36"/>
  <c r="AD127" i="35"/>
  <c r="AC127" i="35" s="1"/>
  <c r="AV91" i="36"/>
  <c r="A91" i="36" s="1"/>
  <c r="AV15" i="36"/>
  <c r="AV28" i="36"/>
  <c r="AV63" i="36"/>
  <c r="AV39" i="36"/>
  <c r="AV62" i="36"/>
  <c r="AV92" i="36"/>
  <c r="AV129" i="36"/>
  <c r="BB62" i="36"/>
  <c r="AV10" i="36"/>
  <c r="AV67" i="36"/>
  <c r="AV82" i="36"/>
  <c r="AV35" i="36"/>
  <c r="AV118" i="36"/>
  <c r="AV121" i="36"/>
  <c r="AV20" i="35"/>
  <c r="AV128" i="35"/>
  <c r="BB36" i="35"/>
  <c r="AD93" i="35"/>
  <c r="AC93" i="35" s="1"/>
  <c r="BB88" i="35"/>
  <c r="AV8" i="35"/>
  <c r="AV84" i="35"/>
  <c r="AV68" i="35"/>
  <c r="AV22" i="35"/>
  <c r="AV81" i="35"/>
  <c r="AV115" i="35"/>
  <c r="AV3" i="35"/>
  <c r="AV65" i="35"/>
  <c r="AV98" i="35"/>
  <c r="AV94" i="35"/>
  <c r="AD124" i="35"/>
  <c r="AC124" i="35" s="1"/>
  <c r="AV41" i="35"/>
  <c r="AV102" i="35"/>
  <c r="AV34" i="35"/>
  <c r="AV39" i="35"/>
  <c r="AV40" i="35"/>
  <c r="AV78" i="35"/>
  <c r="BB106" i="34"/>
  <c r="AV59" i="34"/>
  <c r="AV93" i="34"/>
  <c r="AV101" i="34"/>
  <c r="AV68" i="34"/>
  <c r="AV84" i="34"/>
  <c r="AV105" i="34"/>
  <c r="AV61" i="34"/>
  <c r="AV109" i="34"/>
  <c r="AV47" i="34"/>
  <c r="AV56" i="34"/>
  <c r="AV22" i="34"/>
  <c r="AV15" i="34"/>
  <c r="AV53" i="34"/>
  <c r="AV37" i="34"/>
  <c r="AV18" i="34"/>
  <c r="AV72" i="34"/>
  <c r="D72" i="34" s="1"/>
  <c r="BB59" i="34"/>
  <c r="AV77" i="34"/>
  <c r="AV118" i="34"/>
  <c r="AV68" i="33"/>
  <c r="AV14" i="33"/>
  <c r="AV35" i="33"/>
  <c r="AV17" i="33"/>
  <c r="BB23" i="33"/>
  <c r="AV126" i="33"/>
  <c r="AV13" i="33"/>
  <c r="AV30" i="33"/>
  <c r="AV49" i="33"/>
  <c r="AV55" i="33"/>
  <c r="AV57" i="33"/>
  <c r="BB67" i="33"/>
  <c r="BB102" i="33"/>
  <c r="AV45" i="33"/>
  <c r="AV91" i="33"/>
  <c r="AV6" i="32"/>
  <c r="AV112" i="32"/>
  <c r="AD85" i="32"/>
  <c r="AC85" i="32" s="1"/>
  <c r="AV114" i="32"/>
  <c r="AV45" i="32"/>
  <c r="AV81" i="32"/>
  <c r="AV13" i="32"/>
  <c r="AV94" i="32"/>
  <c r="D94" i="32" s="1"/>
  <c r="AV64" i="32"/>
  <c r="BB16" i="32"/>
  <c r="AV90" i="31"/>
  <c r="AV32" i="31"/>
  <c r="BB98" i="31"/>
  <c r="AV40" i="31"/>
  <c r="AV101" i="31"/>
  <c r="D101" i="31" s="1"/>
  <c r="AV14" i="31"/>
  <c r="AV41" i="31"/>
  <c r="BB35" i="31"/>
  <c r="AV120" i="31"/>
  <c r="AV7" i="31"/>
  <c r="AV72" i="31"/>
  <c r="A72" i="31" s="1"/>
  <c r="AV33" i="31"/>
  <c r="AD81" i="31"/>
  <c r="AC81" i="31" s="1"/>
  <c r="AV113" i="30"/>
  <c r="AV32" i="30"/>
  <c r="AV35" i="30"/>
  <c r="AV45" i="30"/>
  <c r="AV111" i="30"/>
  <c r="AV86" i="30"/>
  <c r="AV62" i="30"/>
  <c r="AV117" i="30"/>
  <c r="BB109" i="30"/>
  <c r="AV43" i="30"/>
  <c r="BB46" i="30"/>
  <c r="AV84" i="30"/>
  <c r="AV75" i="30"/>
  <c r="AV42" i="30"/>
  <c r="AV17" i="30"/>
  <c r="AV26" i="28"/>
  <c r="AV79" i="28"/>
  <c r="AV34" i="28"/>
  <c r="AV15" i="28"/>
  <c r="BB6" i="28"/>
  <c r="AV109" i="28"/>
  <c r="AV45" i="28"/>
  <c r="AV49" i="28"/>
  <c r="AV94" i="28"/>
  <c r="AV81" i="28"/>
  <c r="AV97" i="28"/>
  <c r="AV9" i="28"/>
  <c r="AV107" i="28"/>
  <c r="AV28" i="28"/>
  <c r="AV58" i="28"/>
  <c r="AV112" i="28"/>
  <c r="AV63" i="28"/>
  <c r="AV78" i="28"/>
  <c r="AV41" i="28"/>
  <c r="AV61" i="28"/>
  <c r="BB108" i="44"/>
  <c r="BB83" i="59"/>
  <c r="BB121" i="55"/>
  <c r="BB110" i="48"/>
  <c r="BB102" i="49"/>
  <c r="BB120" i="55"/>
  <c r="BB122" i="56"/>
  <c r="BB32" i="48"/>
  <c r="BB102" i="45"/>
  <c r="BB122" i="58"/>
  <c r="BB96" i="56"/>
  <c r="BB129" i="46"/>
  <c r="BB116" i="57"/>
  <c r="BB94" i="48"/>
  <c r="BB97" i="48"/>
  <c r="BB91" i="48"/>
  <c r="BB123" i="46"/>
  <c r="BB80" i="50"/>
  <c r="BB120" i="47"/>
  <c r="BB124" i="48"/>
  <c r="BB124" i="34"/>
  <c r="BB95" i="40"/>
  <c r="BB101" i="49"/>
  <c r="BB92" i="56"/>
  <c r="BB32" i="54"/>
  <c r="BB49" i="48"/>
  <c r="BB103" i="43"/>
  <c r="BB116" i="51"/>
  <c r="BB20" i="43"/>
  <c r="BB38" i="49"/>
  <c r="BB89" i="37"/>
  <c r="BB114" i="57"/>
  <c r="BB119" i="57"/>
  <c r="BB121" i="53"/>
  <c r="BB112" i="46"/>
  <c r="BB96" i="48"/>
  <c r="BB94" i="54"/>
  <c r="BB115" i="57"/>
  <c r="BB106" i="54"/>
  <c r="BB113" i="48"/>
  <c r="BB122" i="42"/>
  <c r="BB111" i="52"/>
  <c r="BB98" i="55"/>
  <c r="BB95" i="56"/>
  <c r="BB79" i="58"/>
  <c r="BB93" i="46"/>
  <c r="BB34" i="51"/>
  <c r="BB105" i="43"/>
  <c r="BB64" i="56"/>
  <c r="BB129" i="50"/>
  <c r="BB118" i="51"/>
  <c r="BB128" i="48"/>
  <c r="BB84" i="49"/>
  <c r="BB76" i="50"/>
  <c r="BB122" i="52"/>
  <c r="BB71" i="33"/>
  <c r="BB114" i="47"/>
  <c r="BB111" i="46"/>
  <c r="BB127" i="50"/>
  <c r="BB56" i="53"/>
  <c r="BB109" i="48"/>
  <c r="BB85" i="53"/>
  <c r="BB81" i="50"/>
  <c r="BB104" i="47"/>
  <c r="BB114" i="43"/>
  <c r="BB104" i="57"/>
  <c r="BB90" i="52"/>
  <c r="BB96" i="52"/>
  <c r="BB104" i="53"/>
  <c r="BB86" i="45"/>
  <c r="BB123" i="58"/>
  <c r="BB99" i="45"/>
  <c r="BB84" i="57"/>
  <c r="BB103" i="51"/>
  <c r="BB110" i="50"/>
  <c r="BB96" i="50"/>
  <c r="BB125" i="48"/>
  <c r="BB92" i="42"/>
  <c r="BB117" i="53"/>
  <c r="BB118" i="53"/>
  <c r="BB86" i="59"/>
  <c r="BB66" i="57"/>
  <c r="BB109" i="50"/>
  <c r="BB90" i="46"/>
  <c r="BB88" i="49"/>
  <c r="BB126" i="52"/>
  <c r="BB82" i="55"/>
  <c r="BB80" i="58"/>
  <c r="BB81" i="52"/>
  <c r="BB105" i="57"/>
  <c r="BB95" i="46"/>
  <c r="BB125" i="46"/>
  <c r="BB104" i="51"/>
  <c r="BB122" i="50"/>
  <c r="BB125" i="52"/>
  <c r="BB86" i="55"/>
  <c r="BB118" i="55"/>
  <c r="BB100" i="49"/>
  <c r="BB99" i="51"/>
  <c r="BB2" i="53"/>
  <c r="BB91" i="46"/>
  <c r="BB110" i="46"/>
  <c r="BB124" i="46"/>
  <c r="BB110" i="54"/>
  <c r="BB112" i="56"/>
  <c r="BB103" i="49"/>
  <c r="BB89" i="57"/>
  <c r="BB112" i="50"/>
  <c r="BB97" i="58"/>
  <c r="BB79" i="52"/>
  <c r="BB102" i="59"/>
  <c r="BB111" i="56"/>
  <c r="BB125" i="58"/>
  <c r="BB89" i="53"/>
  <c r="BB119" i="49"/>
  <c r="BB100" i="51"/>
  <c r="BB126" i="50"/>
  <c r="BB114" i="59"/>
  <c r="BB126" i="56"/>
  <c r="BB117" i="59"/>
  <c r="BB105" i="51"/>
  <c r="BB127" i="46"/>
  <c r="BB113" i="46"/>
  <c r="BB87" i="35"/>
  <c r="BB126" i="48"/>
  <c r="BB126" i="58"/>
  <c r="BB103" i="55"/>
  <c r="BB79" i="54"/>
  <c r="BB107" i="46"/>
  <c r="BB122" i="46"/>
  <c r="BB115" i="43"/>
  <c r="BB81" i="42"/>
  <c r="BB120" i="57"/>
  <c r="BB78" i="54"/>
  <c r="BB78" i="56"/>
  <c r="BB15" i="46"/>
  <c r="BB26" i="56"/>
  <c r="BB3" i="35"/>
  <c r="BB12" i="54"/>
  <c r="BB7" i="35"/>
  <c r="BB42" i="42"/>
  <c r="BB77" i="56"/>
  <c r="BB27" i="46"/>
  <c r="BB57" i="55"/>
  <c r="BB46" i="54"/>
  <c r="BB55" i="45"/>
  <c r="BB14" i="54"/>
  <c r="BB56" i="39"/>
  <c r="BB54" i="49"/>
  <c r="BB50" i="51"/>
  <c r="BB62" i="52"/>
  <c r="BB7" i="53"/>
  <c r="BB26" i="52"/>
  <c r="BB2" i="37"/>
  <c r="BB58" i="56"/>
  <c r="BB60" i="46"/>
  <c r="BB48" i="54"/>
  <c r="BB68" i="57"/>
  <c r="BB28" i="50"/>
  <c r="BB16" i="48"/>
  <c r="BB44" i="54"/>
  <c r="BB106" i="38"/>
  <c r="BB12" i="44"/>
  <c r="BB73" i="53"/>
  <c r="BB13" i="54"/>
  <c r="BB3" i="53"/>
  <c r="BB50" i="53"/>
  <c r="BB46" i="46"/>
  <c r="BB63" i="50"/>
  <c r="BB7" i="55"/>
  <c r="BB28" i="46"/>
  <c r="BB51" i="47"/>
  <c r="BB24" i="47"/>
  <c r="BB10" i="56"/>
  <c r="BB34" i="55"/>
  <c r="BB69" i="57"/>
  <c r="BB41" i="57"/>
  <c r="BB24" i="51"/>
  <c r="BB24" i="31"/>
  <c r="BB29" i="46"/>
  <c r="BB2" i="43"/>
  <c r="BB52" i="53"/>
  <c r="BB21" i="47"/>
  <c r="BB48" i="52"/>
  <c r="BB36" i="49"/>
  <c r="BB74" i="48"/>
  <c r="BB33" i="48"/>
  <c r="BB7" i="47"/>
  <c r="BB61" i="46"/>
  <c r="BB6" i="55"/>
  <c r="BB94" i="30"/>
  <c r="BB66" i="59"/>
  <c r="BB71" i="55"/>
  <c r="BB32" i="50"/>
  <c r="BB40" i="51"/>
  <c r="BB66" i="51"/>
  <c r="BB10" i="50"/>
  <c r="BB4" i="43"/>
  <c r="BB55" i="53"/>
  <c r="BB75" i="58"/>
  <c r="BB33" i="50"/>
  <c r="BB56" i="57"/>
  <c r="BB44" i="50"/>
  <c r="BB71" i="37"/>
  <c r="BB6" i="51"/>
  <c r="BB27" i="54"/>
  <c r="BB33" i="54"/>
  <c r="BB17" i="12"/>
  <c r="BB12" i="30"/>
  <c r="BB21" i="53"/>
  <c r="BB42" i="54"/>
  <c r="BB75" i="46"/>
  <c r="BB51" i="49"/>
  <c r="BB48" i="50"/>
  <c r="BB38" i="51"/>
  <c r="BB8" i="53"/>
  <c r="BB37" i="51"/>
  <c r="BB39" i="55"/>
  <c r="BB10" i="52"/>
  <c r="BB37" i="49"/>
  <c r="BB30" i="46"/>
  <c r="BB16" i="46"/>
  <c r="BB63" i="46"/>
  <c r="BB80" i="46"/>
  <c r="BB49" i="46"/>
  <c r="BB31" i="46"/>
  <c r="BB59" i="48"/>
  <c r="BB17" i="44"/>
  <c r="BB122" i="30"/>
  <c r="BB119" i="35"/>
  <c r="BB22" i="49"/>
  <c r="BB44" i="46"/>
  <c r="BB46" i="48"/>
  <c r="BB36" i="43"/>
  <c r="BB18" i="49"/>
  <c r="BB21" i="49"/>
  <c r="BB79" i="48"/>
  <c r="BB47" i="36"/>
  <c r="BB76" i="48"/>
  <c r="BB28" i="48"/>
  <c r="BB62" i="48"/>
  <c r="BB47" i="48"/>
  <c r="BB48" i="44"/>
  <c r="BB26" i="42"/>
  <c r="BB14" i="34"/>
  <c r="BB117" i="37"/>
  <c r="BB22" i="47"/>
  <c r="BB94" i="32"/>
  <c r="BB106" i="12"/>
  <c r="BB113" i="12"/>
  <c r="BB56" i="49"/>
  <c r="BB48" i="48"/>
  <c r="BB23" i="31"/>
  <c r="BB58" i="12"/>
  <c r="BB61" i="48"/>
  <c r="BB81" i="46"/>
  <c r="BB76" i="42"/>
  <c r="BB75" i="42"/>
  <c r="BB122" i="32"/>
  <c r="BB67" i="43"/>
  <c r="BB116" i="33"/>
  <c r="BB11" i="36"/>
  <c r="BB52" i="43"/>
  <c r="BB65" i="46"/>
  <c r="BB43" i="46"/>
  <c r="BB9" i="28"/>
  <c r="BB40" i="45"/>
  <c r="BB3" i="39"/>
  <c r="BB11" i="12"/>
  <c r="BB68" i="49"/>
  <c r="BB23" i="47"/>
  <c r="BB59" i="46"/>
  <c r="BB51" i="43"/>
  <c r="BB9" i="33"/>
  <c r="BB33" i="32"/>
  <c r="BB6" i="35"/>
  <c r="BB126" i="36"/>
  <c r="BB104" i="39"/>
  <c r="BB35" i="49"/>
  <c r="BB33" i="46"/>
  <c r="BB26" i="46"/>
  <c r="BB50" i="49"/>
  <c r="BB75" i="48"/>
  <c r="BB17" i="46"/>
  <c r="BB13" i="46"/>
  <c r="BB10" i="44"/>
  <c r="BB57" i="49"/>
  <c r="BB69" i="49"/>
  <c r="BB53" i="47"/>
  <c r="BB74" i="34"/>
  <c r="BB67" i="35"/>
  <c r="BB71" i="43"/>
  <c r="BB45" i="34"/>
  <c r="BB41" i="41"/>
  <c r="BB30" i="32"/>
  <c r="BB85" i="35"/>
  <c r="BB63" i="32"/>
  <c r="BB76" i="12"/>
  <c r="BB66" i="31"/>
  <c r="BB117" i="35"/>
  <c r="BB125" i="32"/>
  <c r="BB40" i="35"/>
  <c r="BB105" i="33"/>
  <c r="BB100" i="35"/>
  <c r="BB119" i="33"/>
  <c r="BB35" i="33"/>
  <c r="BB100" i="37"/>
  <c r="BB28" i="36"/>
  <c r="BB111" i="12"/>
  <c r="BB87" i="39"/>
  <c r="BB81" i="32"/>
  <c r="BB109" i="34"/>
  <c r="BB83" i="41"/>
  <c r="BB86" i="37"/>
  <c r="BB5" i="28"/>
  <c r="BB18" i="28"/>
  <c r="BB46" i="36"/>
  <c r="BB52" i="39"/>
  <c r="BB109" i="32"/>
  <c r="BB10" i="30"/>
  <c r="BB13" i="30"/>
  <c r="BB20" i="28"/>
  <c r="BB48" i="30"/>
  <c r="BB14" i="12"/>
  <c r="BB18" i="31"/>
  <c r="BB111" i="40"/>
  <c r="BB60" i="30"/>
  <c r="BB93" i="30"/>
  <c r="BB42" i="12"/>
  <c r="BB85" i="37"/>
  <c r="BB78" i="32"/>
  <c r="BB118" i="33"/>
  <c r="BB68" i="37"/>
  <c r="BB33" i="34"/>
  <c r="BB122" i="36"/>
  <c r="BB111" i="34"/>
  <c r="BB38" i="31"/>
  <c r="BB76" i="36"/>
  <c r="BB8" i="37"/>
  <c r="BB29" i="36"/>
  <c r="BB64" i="34"/>
  <c r="BB20" i="37"/>
  <c r="BB43" i="36"/>
  <c r="BB38" i="39"/>
  <c r="BB10" i="32"/>
  <c r="BB96" i="30"/>
  <c r="BB81" i="34"/>
  <c r="BB115" i="33"/>
  <c r="BB126" i="30"/>
  <c r="BB99" i="31"/>
  <c r="BB51" i="35"/>
  <c r="BB60" i="36"/>
  <c r="BB96" i="34"/>
  <c r="BB18" i="39"/>
  <c r="BB124" i="12"/>
  <c r="BB122" i="34"/>
  <c r="BB67" i="37"/>
  <c r="BB117" i="33"/>
  <c r="BB116" i="37"/>
  <c r="BB19" i="33"/>
  <c r="BB50" i="28"/>
  <c r="BB21" i="37"/>
  <c r="BB112" i="32"/>
  <c r="BB87" i="28"/>
  <c r="BB82" i="28"/>
  <c r="BB113" i="40"/>
  <c r="BB121" i="37"/>
  <c r="BB58" i="36"/>
  <c r="BB56" i="41"/>
  <c r="BB25" i="33"/>
  <c r="BB72" i="31"/>
  <c r="BB80" i="32"/>
  <c r="BB78" i="36"/>
  <c r="BB97" i="30"/>
  <c r="BB58" i="32"/>
  <c r="BB22" i="39"/>
  <c r="BB104" i="33"/>
  <c r="BB74" i="32"/>
  <c r="BB117" i="31"/>
  <c r="BB9" i="31"/>
  <c r="BB77" i="32"/>
  <c r="BB126" i="32"/>
  <c r="BB66" i="35"/>
  <c r="BB70" i="37"/>
  <c r="BB118" i="35"/>
  <c r="BB15" i="34"/>
  <c r="BB84" i="35"/>
  <c r="BB84" i="28"/>
  <c r="BB99" i="41"/>
  <c r="BB107" i="12"/>
  <c r="BB97" i="34"/>
  <c r="BB47" i="12"/>
  <c r="BB63" i="12"/>
  <c r="BB92" i="34"/>
  <c r="BB36" i="33"/>
  <c r="BB51" i="33"/>
  <c r="BB88" i="31"/>
  <c r="BB7" i="31"/>
  <c r="BB69" i="31"/>
  <c r="BB125" i="36"/>
  <c r="BB76" i="34"/>
  <c r="BB121" i="28"/>
  <c r="BB4" i="28"/>
  <c r="BB26" i="12"/>
  <c r="BB31" i="12"/>
  <c r="BB30" i="30"/>
  <c r="BB48" i="32"/>
  <c r="BB37" i="31"/>
  <c r="BB36" i="28"/>
  <c r="BB56" i="37"/>
  <c r="BB118" i="28"/>
  <c r="BB101" i="41"/>
  <c r="BB82" i="41"/>
  <c r="BB26" i="36"/>
  <c r="BB91" i="30"/>
  <c r="BB78" i="30"/>
  <c r="BB13" i="12"/>
  <c r="BB38" i="35"/>
  <c r="BB73" i="33"/>
  <c r="BB100" i="28"/>
  <c r="BB27" i="36"/>
  <c r="BB30" i="34"/>
  <c r="BB51" i="37"/>
  <c r="BB3" i="33"/>
  <c r="BB45" i="30"/>
  <c r="BB104" i="28"/>
  <c r="BB49" i="12"/>
  <c r="BB71" i="31"/>
  <c r="BB101" i="35"/>
  <c r="BB97" i="40"/>
  <c r="BB105" i="37"/>
  <c r="BB69" i="41"/>
  <c r="BB73" i="39"/>
  <c r="BB54" i="33"/>
  <c r="BB114" i="41"/>
  <c r="AD114" i="52"/>
  <c r="AC114" i="52" s="1"/>
  <c r="AD117" i="50"/>
  <c r="AC117" i="50" s="1"/>
  <c r="AD81" i="49"/>
  <c r="AC81" i="49" s="1"/>
  <c r="AD68" i="48"/>
  <c r="AC68" i="48" s="1"/>
  <c r="AD76" i="49"/>
  <c r="AC76" i="49" s="1"/>
  <c r="AV45" i="12"/>
  <c r="AV12" i="12"/>
  <c r="AV28" i="12"/>
  <c r="AV105" i="12"/>
  <c r="AV47" i="12"/>
  <c r="AV62" i="12"/>
  <c r="AV86" i="12"/>
  <c r="AV112" i="12"/>
  <c r="AV59" i="12"/>
  <c r="AV91" i="12"/>
  <c r="AV117" i="12"/>
  <c r="AV26" i="12"/>
  <c r="AV120" i="12"/>
  <c r="AV106" i="12"/>
  <c r="AV69" i="12"/>
  <c r="AV6" i="12"/>
  <c r="AV101" i="12"/>
  <c r="AV99" i="12"/>
  <c r="AV10" i="12"/>
  <c r="AV37" i="12"/>
  <c r="AV94" i="12"/>
  <c r="AV125" i="12"/>
  <c r="AV124" i="12"/>
  <c r="AV78" i="12"/>
  <c r="AV35" i="12"/>
  <c r="AV41" i="12"/>
  <c r="AD83" i="46"/>
  <c r="AD102" i="56"/>
  <c r="AC102" i="56" s="1"/>
  <c r="AD68" i="46"/>
  <c r="AD106" i="57"/>
  <c r="AC106" i="57" s="1"/>
  <c r="AD117" i="56"/>
  <c r="AC117" i="56" s="1"/>
  <c r="AD114" i="48"/>
  <c r="AC114" i="48" s="1"/>
  <c r="AD98" i="54"/>
  <c r="AC98" i="54" s="1"/>
  <c r="AD80" i="55"/>
  <c r="AC80" i="55" s="1"/>
  <c r="AV68" i="49"/>
  <c r="AV74" i="49"/>
  <c r="D74" i="49" s="1"/>
  <c r="AM36" i="43" a="1"/>
  <c r="AM36" i="43" s="1"/>
  <c r="AV107" i="49"/>
  <c r="AV55" i="49"/>
  <c r="AV34" i="55"/>
  <c r="AV117" i="55"/>
  <c r="AV109" i="54"/>
  <c r="AV49" i="54"/>
  <c r="AV82" i="28"/>
  <c r="D82" i="28" s="1"/>
  <c r="AV88" i="28"/>
  <c r="AV65" i="50"/>
  <c r="AV40" i="50"/>
  <c r="AV90" i="56"/>
  <c r="AV16" i="56"/>
  <c r="AV72" i="48"/>
  <c r="AV73" i="48"/>
  <c r="AN13" i="46" a="1"/>
  <c r="AN13" i="46" s="1"/>
  <c r="AN6" i="46" a="1"/>
  <c r="AN6" i="46" s="1"/>
  <c r="AN12" i="46" a="1"/>
  <c r="AN12" i="46" s="1"/>
  <c r="AN35" i="46" a="1"/>
  <c r="AN35" i="46" s="1"/>
  <c r="AN4" i="46" a="1"/>
  <c r="AN4" i="46" s="1"/>
  <c r="AV54" i="50"/>
  <c r="AV8" i="50"/>
  <c r="AV104" i="56"/>
  <c r="AV38" i="56"/>
  <c r="AV84" i="58"/>
  <c r="AV29" i="58"/>
  <c r="AV101" i="57"/>
  <c r="AV15" i="57"/>
  <c r="AV31" i="48"/>
  <c r="AV117" i="48"/>
  <c r="AV8" i="42"/>
  <c r="AV60" i="42"/>
  <c r="AV3" i="42"/>
  <c r="AV76" i="42"/>
  <c r="AV106" i="33"/>
  <c r="D106" i="33" s="1"/>
  <c r="AV120" i="33"/>
  <c r="A120" i="33" s="1"/>
  <c r="AV11" i="33"/>
  <c r="AV51" i="33"/>
  <c r="AV126" i="32"/>
  <c r="AV68" i="32"/>
  <c r="AV120" i="30"/>
  <c r="AV77" i="30"/>
  <c r="AV127" i="44"/>
  <c r="A127" i="44" s="1"/>
  <c r="AV10" i="44"/>
  <c r="AV112" i="44"/>
  <c r="AV49" i="44"/>
  <c r="AV53" i="44"/>
  <c r="AV40" i="44"/>
  <c r="AV53" i="55"/>
  <c r="AV39" i="55"/>
  <c r="AV50" i="54"/>
  <c r="AV17" i="54"/>
  <c r="AV37" i="37"/>
  <c r="AV23" i="37"/>
  <c r="AV38" i="53"/>
  <c r="AV61" i="53"/>
  <c r="AV111" i="50"/>
  <c r="A111" i="50" s="1"/>
  <c r="AV19" i="50"/>
  <c r="AV13" i="57"/>
  <c r="AV20" i="57"/>
  <c r="AV79" i="57"/>
  <c r="AV120" i="57"/>
  <c r="AV24" i="51"/>
  <c r="AV51" i="51"/>
  <c r="AV128" i="50"/>
  <c r="AV26" i="50"/>
  <c r="AV51" i="49"/>
  <c r="AV75" i="49"/>
  <c r="AV37" i="48"/>
  <c r="AV4" i="48"/>
  <c r="AV9" i="54"/>
  <c r="AV57" i="54"/>
  <c r="AV62" i="53"/>
  <c r="AV98" i="53"/>
  <c r="AN3" i="46" a="1"/>
  <c r="AN3" i="46" s="1"/>
  <c r="AN20" i="46" a="1"/>
  <c r="AN20" i="46" s="1"/>
  <c r="AN36" i="46" a="1"/>
  <c r="AN36" i="46" s="1"/>
  <c r="AN40" i="46" a="1"/>
  <c r="AN40" i="46" s="1"/>
  <c r="AN2" i="46" a="1"/>
  <c r="AN2" i="46" s="1"/>
  <c r="AV74" i="53"/>
  <c r="AV21" i="53"/>
  <c r="AV2" i="51"/>
  <c r="AV18" i="51"/>
  <c r="AV89" i="58"/>
  <c r="AV106" i="58"/>
  <c r="AV10" i="54"/>
  <c r="AV122" i="54"/>
  <c r="AV45" i="48"/>
  <c r="AV17" i="48"/>
  <c r="AV102" i="46"/>
  <c r="D102" i="46" s="1"/>
  <c r="AW102" i="46" s="1"/>
  <c r="AV126" i="44"/>
  <c r="AV83" i="44"/>
  <c r="AV46" i="43"/>
  <c r="AV67" i="43"/>
  <c r="AV97" i="42"/>
  <c r="AV28" i="42"/>
  <c r="AV12" i="39"/>
  <c r="AV2" i="39"/>
  <c r="AV12" i="32"/>
  <c r="AV106" i="32"/>
  <c r="AV102" i="32"/>
  <c r="AV97" i="32"/>
  <c r="A97" i="32" s="1"/>
  <c r="AV74" i="31"/>
  <c r="AV53" i="31"/>
  <c r="AV61" i="12"/>
  <c r="AV49" i="12"/>
  <c r="AM18" i="42" a="1"/>
  <c r="AM18" i="42" s="1"/>
  <c r="AV128" i="56"/>
  <c r="AV118" i="56"/>
  <c r="AV8" i="53"/>
  <c r="AV107" i="53"/>
  <c r="AV83" i="57"/>
  <c r="AV104" i="57"/>
  <c r="AV123" i="50"/>
  <c r="AV75" i="50"/>
  <c r="AV21" i="52"/>
  <c r="AV48" i="52"/>
  <c r="AV18" i="50"/>
  <c r="AV125" i="50"/>
  <c r="AV8" i="54"/>
  <c r="AV23" i="54"/>
  <c r="AV22" i="52"/>
  <c r="AV117" i="52"/>
  <c r="AN33" i="46" a="1"/>
  <c r="AN33" i="46" s="1"/>
  <c r="AN38" i="46" a="1"/>
  <c r="AN38" i="46" s="1"/>
  <c r="AN23" i="46" a="1"/>
  <c r="AN23" i="46" s="1"/>
  <c r="AN26" i="46" a="1"/>
  <c r="AN26" i="46" s="1"/>
  <c r="AN28" i="46" a="1"/>
  <c r="AN28" i="46" s="1"/>
  <c r="AV77" i="49"/>
  <c r="AV43" i="49"/>
  <c r="AV118" i="51"/>
  <c r="AV119" i="51"/>
  <c r="AV37" i="51"/>
  <c r="AV93" i="51"/>
  <c r="AP17" i="46"/>
  <c r="AV108" i="53"/>
  <c r="AV68" i="53"/>
  <c r="AV81" i="47"/>
  <c r="AV16" i="47"/>
  <c r="AV42" i="39"/>
  <c r="AV43" i="39"/>
  <c r="AV112" i="33"/>
  <c r="D112" i="33" s="1"/>
  <c r="AV70" i="33"/>
  <c r="AV25" i="33"/>
  <c r="AV101" i="33"/>
  <c r="AV108" i="30"/>
  <c r="AV98" i="30"/>
  <c r="AV66" i="32"/>
  <c r="AV31" i="32"/>
  <c r="AV121" i="32"/>
  <c r="D121" i="32" s="1"/>
  <c r="AV105" i="32"/>
  <c r="AM49" i="42" a="1"/>
  <c r="AM49" i="42" s="1"/>
  <c r="AM41" i="42" a="1"/>
  <c r="AM41" i="42" s="1"/>
  <c r="AV115" i="54"/>
  <c r="AV68" i="54"/>
  <c r="AV34" i="54"/>
  <c r="AV102" i="54"/>
  <c r="AN19" i="42" a="1"/>
  <c r="AN19" i="42" s="1"/>
  <c r="AV44" i="12"/>
  <c r="AV17" i="12"/>
  <c r="AV129" i="57"/>
  <c r="AV100" i="57"/>
  <c r="AV90" i="53"/>
  <c r="AV46" i="53"/>
  <c r="AN32" i="46" a="1"/>
  <c r="AN32" i="46" s="1"/>
  <c r="AN16" i="46" a="1"/>
  <c r="AN16" i="46" s="1"/>
  <c r="AN9" i="46" a="1"/>
  <c r="AN9" i="46" s="1"/>
  <c r="AN18" i="46" a="1"/>
  <c r="AN18" i="46" s="1"/>
  <c r="AN19" i="46" a="1"/>
  <c r="AN19" i="46" s="1"/>
  <c r="AV65" i="39"/>
  <c r="AV10" i="39"/>
  <c r="AV80" i="49"/>
  <c r="AV7" i="49"/>
  <c r="AV11" i="53"/>
  <c r="AV27" i="53"/>
  <c r="AV127" i="54"/>
  <c r="AV62" i="54"/>
  <c r="AV126" i="55"/>
  <c r="AV83" i="55"/>
  <c r="AV105" i="48"/>
  <c r="AV78" i="48"/>
  <c r="AV57" i="48"/>
  <c r="AV53" i="48"/>
  <c r="AV57" i="47"/>
  <c r="AV70" i="47"/>
  <c r="AV31" i="47"/>
  <c r="AV29" i="47"/>
  <c r="AV100" i="42"/>
  <c r="AV29" i="42"/>
  <c r="AV6" i="39"/>
  <c r="AV26" i="39"/>
  <c r="AV66" i="39"/>
  <c r="AV36" i="39"/>
  <c r="AV99" i="31"/>
  <c r="D99" i="31" s="1"/>
  <c r="AV15" i="31"/>
  <c r="AV2" i="30"/>
  <c r="AV106" i="30"/>
  <c r="AV83" i="28"/>
  <c r="AV6" i="28"/>
  <c r="AV127" i="12"/>
  <c r="AV80" i="12"/>
  <c r="AV96" i="12"/>
  <c r="AV67" i="12"/>
  <c r="AV89" i="53"/>
  <c r="AV25" i="53"/>
  <c r="AV38" i="52"/>
  <c r="AV18" i="52"/>
  <c r="AV25" i="58"/>
  <c r="AV121" i="58"/>
  <c r="AV105" i="50"/>
  <c r="AV87" i="50"/>
  <c r="AM23" i="42" a="1"/>
  <c r="AM23" i="42" s="1"/>
  <c r="AV104" i="12"/>
  <c r="AV27" i="12"/>
  <c r="AN30" i="42" a="1"/>
  <c r="AN30" i="42" s="1"/>
  <c r="AV79" i="48"/>
  <c r="AV66" i="48"/>
  <c r="AV31" i="56"/>
  <c r="AV95" i="56"/>
  <c r="AV10" i="55"/>
  <c r="AV50" i="55"/>
  <c r="AV76" i="49"/>
  <c r="AV42" i="49"/>
  <c r="AV41" i="52"/>
  <c r="AV99" i="52"/>
  <c r="AV23" i="51"/>
  <c r="AV60" i="51"/>
  <c r="AV80" i="50"/>
  <c r="AV68" i="50"/>
  <c r="AV72" i="49"/>
  <c r="AV12" i="49"/>
  <c r="AN25" i="46" a="1"/>
  <c r="AN25" i="46" s="1"/>
  <c r="AN24" i="46" a="1"/>
  <c r="AN24" i="46" s="1"/>
  <c r="AN8" i="46" a="1"/>
  <c r="AN8" i="46" s="1"/>
  <c r="AN17" i="46" a="1"/>
  <c r="AN17" i="46" s="1"/>
  <c r="AV96" i="46"/>
  <c r="AV73" i="46"/>
  <c r="AV24" i="54"/>
  <c r="AV70" i="54"/>
  <c r="AV20" i="53"/>
  <c r="AV125" i="53"/>
  <c r="AV77" i="52"/>
  <c r="AV68" i="52"/>
  <c r="AV129" i="54"/>
  <c r="AV94" i="54"/>
  <c r="AV29" i="56"/>
  <c r="AV125" i="56"/>
  <c r="AV100" i="46"/>
  <c r="AV81" i="43"/>
  <c r="AV37" i="43"/>
  <c r="AM26" i="42" a="1"/>
  <c r="AM26" i="42" s="1"/>
  <c r="AN16" i="42" a="1"/>
  <c r="AN16" i="42" s="1"/>
  <c r="AV22" i="33"/>
  <c r="AV28" i="33"/>
  <c r="AV19" i="33"/>
  <c r="AV7" i="33"/>
  <c r="AV55" i="31"/>
  <c r="AV82" i="31"/>
  <c r="AV99" i="30"/>
  <c r="A99" i="30" s="1"/>
  <c r="AV26" i="30"/>
  <c r="AV117" i="28"/>
  <c r="AV100" i="28"/>
  <c r="AV12" i="28"/>
  <c r="AV122" i="28"/>
  <c r="AV39" i="12"/>
  <c r="AV73" i="12"/>
  <c r="AV69" i="42"/>
  <c r="AV54" i="42"/>
  <c r="AV93" i="30"/>
  <c r="AV109" i="30"/>
  <c r="AN3" i="42" a="1"/>
  <c r="AN3" i="42" s="1"/>
  <c r="AV46" i="52"/>
  <c r="AV2" i="52"/>
  <c r="AV117" i="53"/>
  <c r="AV15" i="53"/>
  <c r="AV111" i="46"/>
  <c r="D111" i="46" s="1"/>
  <c r="AW111" i="46" s="1"/>
  <c r="AV21" i="46"/>
  <c r="AV72" i="54"/>
  <c r="AV87" i="54"/>
  <c r="AV53" i="51"/>
  <c r="AV115" i="51"/>
  <c r="AV110" i="49"/>
  <c r="AV119" i="49"/>
  <c r="A119" i="49" s="1"/>
  <c r="AV111" i="53"/>
  <c r="AV87" i="53"/>
  <c r="AN5" i="46" a="1"/>
  <c r="AN5" i="46" s="1"/>
  <c r="AN21" i="46" a="1"/>
  <c r="AN21" i="46" s="1"/>
  <c r="AN14" i="46" a="1"/>
  <c r="AN14" i="46" s="1"/>
  <c r="AN7" i="46" a="1"/>
  <c r="AN7" i="46" s="1"/>
  <c r="AQ24" i="46" s="1"/>
  <c r="AN15" i="46" a="1"/>
  <c r="AN15" i="46" s="1"/>
  <c r="AV95" i="49"/>
  <c r="AV24" i="49"/>
  <c r="AV112" i="49"/>
  <c r="AV100" i="49"/>
  <c r="AV4" i="56"/>
  <c r="AV116" i="56"/>
  <c r="AV101" i="55"/>
  <c r="AV31" i="55"/>
  <c r="AV7" i="50"/>
  <c r="AV79" i="50"/>
  <c r="AV58" i="52"/>
  <c r="AV37" i="52"/>
  <c r="AV91" i="47"/>
  <c r="D91" i="47" s="1"/>
  <c r="AV65" i="47"/>
  <c r="AV51" i="46"/>
  <c r="AV24" i="46"/>
  <c r="AV103" i="39"/>
  <c r="AV8" i="39"/>
  <c r="AV10" i="33"/>
  <c r="AV62" i="33"/>
  <c r="AV102" i="33"/>
  <c r="AV79" i="33"/>
  <c r="AV47" i="31"/>
  <c r="AV16" i="31"/>
  <c r="AV70" i="30"/>
  <c r="AV51" i="30"/>
  <c r="AV44" i="30"/>
  <c r="AV119" i="30"/>
  <c r="AV65" i="30"/>
  <c r="AV52" i="30"/>
  <c r="AV95" i="28"/>
  <c r="AV35" i="28"/>
  <c r="AV13" i="48"/>
  <c r="AV67" i="48"/>
  <c r="AV21" i="54"/>
  <c r="AV79" i="54"/>
  <c r="AV128" i="46"/>
  <c r="AV55" i="46"/>
  <c r="AV67" i="50"/>
  <c r="AV50" i="50"/>
  <c r="AV70" i="48"/>
  <c r="AV7" i="48"/>
  <c r="AV6" i="54"/>
  <c r="AV42" i="54"/>
  <c r="AV35" i="54"/>
  <c r="AV31" i="54"/>
  <c r="AV64" i="56"/>
  <c r="AV60" i="56"/>
  <c r="AV99" i="56"/>
  <c r="AV2" i="56"/>
  <c r="AV82" i="51"/>
  <c r="AV67" i="51"/>
  <c r="AV94" i="51"/>
  <c r="AV4" i="51"/>
  <c r="AN39" i="46" a="1"/>
  <c r="AN39" i="46" s="1"/>
  <c r="AN31" i="46" a="1"/>
  <c r="AN31" i="46" s="1"/>
  <c r="AN34" i="46" a="1"/>
  <c r="AN34" i="46" s="1"/>
  <c r="AN27" i="46" a="1"/>
  <c r="AN27" i="46" s="1"/>
  <c r="AV83" i="46"/>
  <c r="AV72" i="46"/>
  <c r="AV128" i="53"/>
  <c r="AV34" i="53"/>
  <c r="AV98" i="50"/>
  <c r="AV117" i="50"/>
  <c r="AV7" i="55"/>
  <c r="AV38" i="55"/>
  <c r="AV91" i="57"/>
  <c r="AV121" i="57"/>
  <c r="AV116" i="47"/>
  <c r="AV113" i="47"/>
  <c r="AV105" i="53"/>
  <c r="AV59" i="53"/>
  <c r="AV106" i="48"/>
  <c r="AV95" i="48"/>
  <c r="AV62" i="47"/>
  <c r="AV21" i="47"/>
  <c r="AV80" i="46"/>
  <c r="AV89" i="46"/>
  <c r="AV97" i="46"/>
  <c r="AV128" i="42"/>
  <c r="AV37" i="42"/>
  <c r="AV70" i="39"/>
  <c r="AV64" i="39"/>
  <c r="A127" i="12"/>
  <c r="D127" i="12"/>
  <c r="D96" i="12"/>
  <c r="AV31" i="12"/>
  <c r="AV58" i="12"/>
  <c r="AV11" i="12"/>
  <c r="AV116" i="12"/>
  <c r="AV5" i="12"/>
  <c r="AV74" i="12"/>
  <c r="AV40" i="12"/>
  <c r="AV90" i="12"/>
  <c r="A96" i="12"/>
  <c r="AV20" i="12"/>
  <c r="AV119" i="12"/>
  <c r="AV95" i="12"/>
  <c r="AV65" i="12"/>
  <c r="AV29" i="12"/>
  <c r="AV8" i="12"/>
  <c r="AV43" i="12"/>
  <c r="AV36" i="12"/>
  <c r="AV14" i="12"/>
  <c r="AV102" i="12"/>
  <c r="AV111" i="12"/>
  <c r="AV76" i="12"/>
  <c r="AV77" i="12"/>
  <c r="AV38" i="12"/>
  <c r="AV23" i="28"/>
  <c r="AV22" i="28"/>
  <c r="AV69" i="28"/>
  <c r="AV119" i="28"/>
  <c r="AV50" i="28"/>
  <c r="AV30" i="28"/>
  <c r="AV57" i="28"/>
  <c r="AV103" i="28"/>
  <c r="AV44" i="28"/>
  <c r="AV123" i="28"/>
  <c r="AV60" i="28"/>
  <c r="AV102" i="28"/>
  <c r="AV96" i="28"/>
  <c r="AV110" i="28"/>
  <c r="AV66" i="28"/>
  <c r="AV120" i="28"/>
  <c r="AV55" i="30"/>
  <c r="AV39" i="30"/>
  <c r="AV126" i="30"/>
  <c r="AV36" i="30"/>
  <c r="AV24" i="30"/>
  <c r="AV88" i="30"/>
  <c r="AV57" i="30"/>
  <c r="AV129" i="30"/>
  <c r="AV123" i="30"/>
  <c r="AV103" i="30"/>
  <c r="AV8" i="30"/>
  <c r="AV83" i="30"/>
  <c r="D99" i="30"/>
  <c r="A99" i="31"/>
  <c r="AV96" i="31"/>
  <c r="D96" i="31" s="1"/>
  <c r="AV60" i="31"/>
  <c r="AV94" i="31"/>
  <c r="D94" i="31" s="1"/>
  <c r="AV118" i="31"/>
  <c r="AV6" i="31"/>
  <c r="AV23" i="31"/>
  <c r="AV104" i="31"/>
  <c r="D104" i="31" s="1"/>
  <c r="AV29" i="31"/>
  <c r="AV3" i="31"/>
  <c r="AV20" i="31"/>
  <c r="AV77" i="31"/>
  <c r="AV13" i="31"/>
  <c r="A121" i="32"/>
  <c r="AV77" i="32"/>
  <c r="AV49" i="32"/>
  <c r="AV27" i="32"/>
  <c r="AV2" i="32"/>
  <c r="AV122" i="32"/>
  <c r="A122" i="32" s="1"/>
  <c r="AV38" i="32"/>
  <c r="AV59" i="32"/>
  <c r="AV14" i="32"/>
  <c r="AV15" i="33"/>
  <c r="AV63" i="33"/>
  <c r="AV85" i="33"/>
  <c r="A85" i="33" s="1"/>
  <c r="AV82" i="33"/>
  <c r="A106" i="33"/>
  <c r="AV121" i="33"/>
  <c r="A121" i="33" s="1"/>
  <c r="AV89" i="33"/>
  <c r="AV119" i="33"/>
  <c r="A119" i="33" s="1"/>
  <c r="AV32" i="33"/>
  <c r="AV112" i="34"/>
  <c r="A112" i="34" s="1"/>
  <c r="AV119" i="34"/>
  <c r="AV27" i="34"/>
  <c r="AV57" i="34"/>
  <c r="AV71" i="34"/>
  <c r="D71" i="34" s="1"/>
  <c r="AV115" i="34"/>
  <c r="AV80" i="34"/>
  <c r="D80" i="34" s="1"/>
  <c r="AV70" i="34"/>
  <c r="AV21" i="34"/>
  <c r="AV108" i="34"/>
  <c r="AV28" i="34"/>
  <c r="AV116" i="34"/>
  <c r="AV21" i="35"/>
  <c r="AV56" i="35"/>
  <c r="AV108" i="35"/>
  <c r="AV27" i="35"/>
  <c r="AV50" i="35"/>
  <c r="AV80" i="35"/>
  <c r="AV107" i="35"/>
  <c r="AV58" i="35"/>
  <c r="AV36" i="35"/>
  <c r="AV13" i="35"/>
  <c r="AV27" i="36"/>
  <c r="AV96" i="36"/>
  <c r="AV7" i="36"/>
  <c r="AV78" i="36"/>
  <c r="AV80" i="36"/>
  <c r="AV73" i="36"/>
  <c r="AV107" i="36"/>
  <c r="AV24" i="36"/>
  <c r="AV109" i="36"/>
  <c r="AV116" i="36"/>
  <c r="AV112" i="36"/>
  <c r="AV74" i="36"/>
  <c r="AV44" i="36"/>
  <c r="AV76" i="36"/>
  <c r="AV71" i="37"/>
  <c r="AV129" i="37"/>
  <c r="AV51" i="37"/>
  <c r="AV110" i="37"/>
  <c r="AV47" i="37"/>
  <c r="AV21" i="37"/>
  <c r="AV17" i="37"/>
  <c r="AV87" i="37"/>
  <c r="AV79" i="37"/>
  <c r="A79" i="37" s="1"/>
  <c r="AV81" i="37"/>
  <c r="AV92" i="37"/>
  <c r="AV113" i="37"/>
  <c r="AV54" i="37"/>
  <c r="AV52" i="37"/>
  <c r="AV2" i="37"/>
  <c r="AV45" i="37"/>
  <c r="AV50" i="37"/>
  <c r="AV77" i="37"/>
  <c r="AD114" i="46"/>
  <c r="AV109" i="39"/>
  <c r="AV38" i="39"/>
  <c r="AV63" i="39"/>
  <c r="AV83" i="39"/>
  <c r="AV107" i="39"/>
  <c r="AV87" i="39"/>
  <c r="AV26" i="41"/>
  <c r="AV75" i="41"/>
  <c r="AV84" i="41"/>
  <c r="A84" i="41" s="1"/>
  <c r="AV33" i="41"/>
  <c r="AV100" i="41"/>
  <c r="AV7" i="41"/>
  <c r="AM40" i="42" a="1"/>
  <c r="AM40" i="42" s="1"/>
  <c r="AM25" i="42" a="1"/>
  <c r="AM25" i="42" s="1"/>
  <c r="AM19" i="42" a="1"/>
  <c r="AM19" i="42" s="1"/>
  <c r="AM46" i="42" a="1"/>
  <c r="AM46" i="42" s="1"/>
  <c r="AM44" i="42" a="1"/>
  <c r="AM44" i="42" s="1"/>
  <c r="AM3" i="42" a="1"/>
  <c r="AM3" i="42" s="1"/>
  <c r="AN22" i="42" a="1"/>
  <c r="AN22" i="42" s="1"/>
  <c r="AN14" i="42" a="1"/>
  <c r="AN14" i="42" s="1"/>
  <c r="AN40" i="42" a="1"/>
  <c r="AN40" i="42" s="1"/>
  <c r="AN2" i="42" a="1"/>
  <c r="AN2" i="42" s="1"/>
  <c r="AN29" i="42" a="1"/>
  <c r="AN29" i="42" s="1"/>
  <c r="AM11" i="42" a="1"/>
  <c r="AM11" i="42" s="1"/>
  <c r="AM39" i="42" a="1"/>
  <c r="AM39" i="42" s="1"/>
  <c r="AM45" i="42" a="1"/>
  <c r="AM45" i="42" s="1"/>
  <c r="AM4" i="42" a="1"/>
  <c r="AM4" i="42" s="1"/>
  <c r="AM7" i="42" a="1"/>
  <c r="AM7" i="42" s="1"/>
  <c r="AM14" i="42" a="1"/>
  <c r="AM14" i="42" s="1"/>
  <c r="AN4" i="42" a="1"/>
  <c r="AN4" i="42" s="1"/>
  <c r="AN8" i="42" a="1"/>
  <c r="AN8" i="42" s="1"/>
  <c r="AN11" i="42" a="1"/>
  <c r="AN11" i="42" s="1"/>
  <c r="AN18" i="42" a="1"/>
  <c r="AN18" i="42" s="1"/>
  <c r="AM32" i="42" a="1"/>
  <c r="AM32" i="42" s="1"/>
  <c r="AM20" i="42" a="1"/>
  <c r="AM20" i="42" s="1"/>
  <c r="AM47" i="42" a="1"/>
  <c r="AM47" i="42" s="1"/>
  <c r="AM21" i="42" a="1"/>
  <c r="AM21" i="42" s="1"/>
  <c r="AM8" i="42" a="1"/>
  <c r="AM8" i="42" s="1"/>
  <c r="AM35" i="42" a="1"/>
  <c r="AM35" i="42" s="1"/>
  <c r="AN7" i="42" a="1"/>
  <c r="AN7" i="42" s="1"/>
  <c r="AN34" i="42" a="1"/>
  <c r="AN34" i="42" s="1"/>
  <c r="AN36" i="42" a="1"/>
  <c r="AN36" i="42" s="1"/>
  <c r="AN35" i="42" a="1"/>
  <c r="AN35" i="42" s="1"/>
  <c r="AN9" i="42" a="1"/>
  <c r="AN9" i="42" s="1"/>
  <c r="AV110" i="42"/>
  <c r="D110" i="42" s="1"/>
  <c r="AV31" i="42"/>
  <c r="AM10" i="42" a="1"/>
  <c r="AM10" i="42" s="1"/>
  <c r="AM16" i="42" a="1"/>
  <c r="AM16" i="42" s="1"/>
  <c r="AM33" i="42" a="1"/>
  <c r="AM33" i="42" s="1"/>
  <c r="AM27" i="42" a="1"/>
  <c r="AM27" i="42" s="1"/>
  <c r="AM34" i="42" a="1"/>
  <c r="AM34" i="42" s="1"/>
  <c r="AM29" i="42" a="1"/>
  <c r="AM29" i="42" s="1"/>
  <c r="AN10" i="42" a="1"/>
  <c r="AN10" i="42" s="1"/>
  <c r="AN24" i="42" a="1"/>
  <c r="AN24" i="42" s="1"/>
  <c r="AN13" i="42" a="1"/>
  <c r="AN13" i="42" s="1"/>
  <c r="AN38" i="42" a="1"/>
  <c r="AN38" i="42" s="1"/>
  <c r="AN21" i="42" a="1"/>
  <c r="AN21" i="42" s="1"/>
  <c r="AQ14" i="42" s="1"/>
  <c r="AM48" i="42" a="1"/>
  <c r="AM48" i="42" s="1"/>
  <c r="AM24" i="42" a="1"/>
  <c r="AM24" i="42" s="1"/>
  <c r="AP23" i="42" s="1"/>
  <c r="AM9" i="42" a="1"/>
  <c r="AM9" i="42" s="1"/>
  <c r="AM36" i="42" a="1"/>
  <c r="AM36" i="42" s="1"/>
  <c r="AM31" i="42" a="1"/>
  <c r="AM31" i="42" s="1"/>
  <c r="AM2" i="42" a="1"/>
  <c r="AM2" i="42" s="1"/>
  <c r="AN28" i="42" a="1"/>
  <c r="AN28" i="42" s="1"/>
  <c r="AN20" i="42" a="1"/>
  <c r="AN20" i="42" s="1"/>
  <c r="AQ12" i="42" s="1"/>
  <c r="AN12" i="42" a="1"/>
  <c r="AN12" i="42" s="1"/>
  <c r="AN15" i="42" a="1"/>
  <c r="AN15" i="42" s="1"/>
  <c r="AN37" i="42" a="1"/>
  <c r="AN37" i="42" s="1"/>
  <c r="AM37" i="42" a="1"/>
  <c r="AM37" i="42" s="1"/>
  <c r="AM6" i="42" a="1"/>
  <c r="AM6" i="42" s="1"/>
  <c r="AM43" i="42" a="1"/>
  <c r="AM43" i="42" s="1"/>
  <c r="AM28" i="42" a="1"/>
  <c r="AM28" i="42" s="1"/>
  <c r="AM15" i="42" a="1"/>
  <c r="AM15" i="42" s="1"/>
  <c r="AP7" i="42" s="1"/>
  <c r="AR7" i="42" s="1"/>
  <c r="AF7" i="42" s="1"/>
  <c r="AD7" i="42" s="1"/>
  <c r="AC7" i="42" s="1"/>
  <c r="AM22" i="42" a="1"/>
  <c r="AM22" i="42" s="1"/>
  <c r="AN17" i="42" a="1"/>
  <c r="AN17" i="42" s="1"/>
  <c r="AN31" i="42" a="1"/>
  <c r="AN31" i="42" s="1"/>
  <c r="AN27" i="42" a="1"/>
  <c r="AN27" i="42" s="1"/>
  <c r="AN39" i="42" a="1"/>
  <c r="AN39" i="42" s="1"/>
  <c r="AN26" i="42" a="1"/>
  <c r="AN26" i="42" s="1"/>
  <c r="AM13" i="42" a="1"/>
  <c r="AM13" i="42" s="1"/>
  <c r="AM30" i="42" a="1"/>
  <c r="AM30" i="42" s="1"/>
  <c r="AM42" i="42" a="1"/>
  <c r="AM42" i="42" s="1"/>
  <c r="AM5" i="42" a="1"/>
  <c r="AM5" i="42" s="1"/>
  <c r="AP19" i="42" s="1"/>
  <c r="AM38" i="42" a="1"/>
  <c r="AM38" i="42" s="1"/>
  <c r="AN33" i="42" a="1"/>
  <c r="AN33" i="42" s="1"/>
  <c r="AN32" i="42" a="1"/>
  <c r="AN32" i="42" s="1"/>
  <c r="AN23" i="42" a="1"/>
  <c r="AN23" i="42" s="1"/>
  <c r="AN25" i="42" a="1"/>
  <c r="AN25" i="42" s="1"/>
  <c r="AQ9" i="42" s="1"/>
  <c r="AS57" i="42" s="1"/>
  <c r="AF57" i="42" s="1"/>
  <c r="AD57" i="42" s="1"/>
  <c r="AC57" i="42" s="1"/>
  <c r="AD71" i="46"/>
  <c r="AV101" i="43"/>
  <c r="A101" i="43" s="1"/>
  <c r="AV52" i="43"/>
  <c r="AV14" i="43"/>
  <c r="AV38" i="43"/>
  <c r="AV78" i="43"/>
  <c r="AV5" i="43"/>
  <c r="AV117" i="43"/>
  <c r="AV74" i="43"/>
  <c r="AV65" i="44"/>
  <c r="AV7" i="44"/>
  <c r="AV5" i="44"/>
  <c r="AV71" i="44"/>
  <c r="AV56" i="44"/>
  <c r="AV23" i="44"/>
  <c r="AV122" i="44"/>
  <c r="A122" i="44" s="1"/>
  <c r="AV100" i="44"/>
  <c r="AQ22" i="46"/>
  <c r="AD22" i="46" s="1"/>
  <c r="AQ8" i="46"/>
  <c r="AQ16" i="46"/>
  <c r="AP14" i="46"/>
  <c r="AP22" i="46"/>
  <c r="AV82" i="46"/>
  <c r="AV35" i="46"/>
  <c r="AV38" i="46"/>
  <c r="AV69" i="46"/>
  <c r="AQ12" i="46"/>
  <c r="AQ4" i="46"/>
  <c r="AD52" i="46" s="1"/>
  <c r="AP13" i="46"/>
  <c r="AV78" i="46"/>
  <c r="AV18" i="46"/>
  <c r="AV113" i="46"/>
  <c r="A113" i="46" s="1"/>
  <c r="AV123" i="46"/>
  <c r="AV61" i="46"/>
  <c r="AV42" i="46"/>
  <c r="AQ6" i="46"/>
  <c r="AD54" i="46" s="1"/>
  <c r="AV64" i="46"/>
  <c r="AV95" i="46"/>
  <c r="AV26" i="46"/>
  <c r="AV59" i="46"/>
  <c r="AV79" i="46"/>
  <c r="AP5" i="46"/>
  <c r="AV10" i="46"/>
  <c r="AV118" i="46"/>
  <c r="AP21" i="46"/>
  <c r="AP19" i="46"/>
  <c r="AP2" i="46"/>
  <c r="AV30" i="46"/>
  <c r="AV57" i="46"/>
  <c r="AV104" i="45"/>
  <c r="AV86" i="45"/>
  <c r="AV50" i="45"/>
  <c r="AV100" i="45"/>
  <c r="AV80" i="45"/>
  <c r="A80" i="45" s="1"/>
  <c r="AV122" i="45"/>
  <c r="AV12" i="45"/>
  <c r="AV30" i="45"/>
  <c r="D85" i="33"/>
  <c r="AV90" i="46"/>
  <c r="AV115" i="46"/>
  <c r="AQ11" i="46"/>
  <c r="AQ3" i="46"/>
  <c r="AD51" i="46" s="1"/>
  <c r="AV46" i="46"/>
  <c r="AV43" i="46"/>
  <c r="AP23" i="46"/>
  <c r="AP16" i="46"/>
  <c r="AP24" i="46"/>
  <c r="AV5" i="46"/>
  <c r="AV15" i="46"/>
  <c r="AQ10" i="46"/>
  <c r="AP18" i="46"/>
  <c r="AV39" i="46"/>
  <c r="AV116" i="46"/>
  <c r="AV101" i="46"/>
  <c r="A101" i="46" s="1"/>
  <c r="AV17" i="46"/>
  <c r="AV67" i="46"/>
  <c r="D67" i="46" s="1"/>
  <c r="AW67" i="46" s="1"/>
  <c r="AQ17" i="46"/>
  <c r="AQ5" i="46"/>
  <c r="AV68" i="46"/>
  <c r="D68" i="46" s="1"/>
  <c r="AW68" i="46" s="1"/>
  <c r="AV45" i="46"/>
  <c r="AV52" i="46"/>
  <c r="AV53" i="46"/>
  <c r="AP25" i="46"/>
  <c r="AP4" i="46"/>
  <c r="AP8" i="46"/>
  <c r="AV4" i="46"/>
  <c r="AV63" i="46"/>
  <c r="AV23" i="46"/>
  <c r="AV129" i="46"/>
  <c r="AV124" i="46"/>
  <c r="AV70" i="46"/>
  <c r="AV3" i="46"/>
  <c r="AV33" i="46"/>
  <c r="AV103" i="46"/>
  <c r="AV71" i="46"/>
  <c r="AV106" i="46"/>
  <c r="AV93" i="46"/>
  <c r="AQ2" i="46"/>
  <c r="AQ14" i="46"/>
  <c r="AP3" i="46"/>
  <c r="AP9" i="46"/>
  <c r="AP11" i="46"/>
  <c r="AV25" i="46"/>
  <c r="AV76" i="46"/>
  <c r="AV65" i="46"/>
  <c r="AV75" i="46"/>
  <c r="AV125" i="46"/>
  <c r="AV126" i="46"/>
  <c r="AP6" i="46"/>
  <c r="AV54" i="46"/>
  <c r="AV117" i="46"/>
  <c r="AV16" i="46"/>
  <c r="AV122" i="46"/>
  <c r="AV81" i="46"/>
  <c r="AV40" i="46"/>
  <c r="AV108" i="46"/>
  <c r="AV94" i="46"/>
  <c r="AV56" i="46"/>
  <c r="AV7" i="46"/>
  <c r="AV114" i="46"/>
  <c r="AP20" i="46"/>
  <c r="AD86" i="48"/>
  <c r="AC86" i="48" s="1"/>
  <c r="D113" i="46"/>
  <c r="AW113" i="46" s="1"/>
  <c r="A110" i="42"/>
  <c r="AV66" i="47"/>
  <c r="A66" i="47" s="1"/>
  <c r="AV51" i="47"/>
  <c r="AV104" i="47"/>
  <c r="AV38" i="47"/>
  <c r="AV20" i="47"/>
  <c r="AV49" i="47"/>
  <c r="D101" i="43"/>
  <c r="AD104" i="48"/>
  <c r="AC104" i="48" s="1"/>
  <c r="D101" i="46"/>
  <c r="AW101" i="46" s="1"/>
  <c r="A82" i="28"/>
  <c r="BC82" i="28" s="1"/>
  <c r="AV119" i="48"/>
  <c r="A119" i="48" s="1"/>
  <c r="AV111" i="48"/>
  <c r="AV28" i="48"/>
  <c r="AV114" i="48"/>
  <c r="D114" i="48" s="1"/>
  <c r="AV35" i="48"/>
  <c r="AV90" i="48"/>
  <c r="AV101" i="48"/>
  <c r="AV29" i="48"/>
  <c r="AV58" i="48"/>
  <c r="AV82" i="48"/>
  <c r="AV122" i="48"/>
  <c r="AV74" i="48"/>
  <c r="AV99" i="48"/>
  <c r="AV2" i="48"/>
  <c r="AV20" i="48"/>
  <c r="AV123" i="48"/>
  <c r="AV118" i="48"/>
  <c r="AV32" i="48"/>
  <c r="AV47" i="48"/>
  <c r="AV107" i="48"/>
  <c r="D79" i="37"/>
  <c r="A71" i="34"/>
  <c r="AV98" i="48"/>
  <c r="AV10" i="48"/>
  <c r="AV110" i="48"/>
  <c r="AV80" i="48"/>
  <c r="AV41" i="48"/>
  <c r="AV68" i="48"/>
  <c r="AV65" i="48"/>
  <c r="AV87" i="48"/>
  <c r="AV36" i="48"/>
  <c r="AV50" i="48"/>
  <c r="AV103" i="48"/>
  <c r="AV18" i="48"/>
  <c r="AV23" i="48"/>
  <c r="AV96" i="48"/>
  <c r="D122" i="32"/>
  <c r="D121" i="33"/>
  <c r="D80" i="45"/>
  <c r="A104" i="31"/>
  <c r="D84" i="41"/>
  <c r="A67" i="46"/>
  <c r="A80" i="34"/>
  <c r="A68" i="46"/>
  <c r="D112" i="34"/>
  <c r="D66" i="47"/>
  <c r="D122" i="44"/>
  <c r="AN13" i="28" a="1"/>
  <c r="AN13" i="28" s="1"/>
  <c r="AN25" i="28" a="1"/>
  <c r="AN25" i="28" s="1"/>
  <c r="AN9" i="28" a="1"/>
  <c r="AN9" i="28" s="1"/>
  <c r="AN30" i="28" a="1"/>
  <c r="AN30" i="28" s="1"/>
  <c r="AN20" i="28" a="1"/>
  <c r="AN20" i="28" s="1"/>
  <c r="AN16" i="28" a="1"/>
  <c r="AN16" i="28" s="1"/>
  <c r="AN26" i="28" a="1"/>
  <c r="AN26" i="28" s="1"/>
  <c r="AN28" i="28" a="1"/>
  <c r="AN28" i="28" s="1"/>
  <c r="AN24" i="28" a="1"/>
  <c r="AN24" i="28" s="1"/>
  <c r="AN19" i="28" a="1"/>
  <c r="AN19" i="28" s="1"/>
  <c r="AN10" i="28" a="1"/>
  <c r="AN10" i="28" s="1"/>
  <c r="AN18" i="28" a="1"/>
  <c r="AN18" i="28" s="1"/>
  <c r="AN35" i="28" a="1"/>
  <c r="AN35" i="28" s="1"/>
  <c r="AN5" i="28" a="1"/>
  <c r="AN5" i="28" s="1"/>
  <c r="AN38" i="28" a="1"/>
  <c r="AN38" i="28" s="1"/>
  <c r="AN17" i="28" a="1"/>
  <c r="AN17" i="28" s="1"/>
  <c r="AN32" i="28" a="1"/>
  <c r="AN32" i="28" s="1"/>
  <c r="AN27" i="28" a="1"/>
  <c r="AN27" i="28" s="1"/>
  <c r="AN31" i="28" a="1"/>
  <c r="AN31" i="28" s="1"/>
  <c r="AN37" i="28" a="1"/>
  <c r="AN37" i="28" s="1"/>
  <c r="AN15" i="28" a="1"/>
  <c r="AN15" i="28" s="1"/>
  <c r="AN22" i="28" a="1"/>
  <c r="AN22" i="28" s="1"/>
  <c r="AN7" i="28" a="1"/>
  <c r="AN7" i="28" s="1"/>
  <c r="AN40" i="28" a="1"/>
  <c r="AN40" i="28" s="1"/>
  <c r="AN36" i="28" a="1"/>
  <c r="AN36" i="28" s="1"/>
  <c r="AN21" i="28" a="1"/>
  <c r="AN21" i="28" s="1"/>
  <c r="AN4" i="28" a="1"/>
  <c r="AN4" i="28" s="1"/>
  <c r="AN39" i="28" a="1"/>
  <c r="AN39" i="28" s="1"/>
  <c r="AN6" i="28" a="1"/>
  <c r="AN6" i="28" s="1"/>
  <c r="AN12" i="28" a="1"/>
  <c r="AN12" i="28" s="1"/>
  <c r="AN33" i="28" a="1"/>
  <c r="AN33" i="28" s="1"/>
  <c r="AN3" i="28" a="1"/>
  <c r="AN3" i="28" s="1"/>
  <c r="AN11" i="28" a="1"/>
  <c r="AN11" i="28" s="1"/>
  <c r="AQ3" i="28" s="1"/>
  <c r="AN14" i="28" a="1"/>
  <c r="AN14" i="28" s="1"/>
  <c r="AQ16" i="28" s="1"/>
  <c r="AS16" i="28" s="1"/>
  <c r="AF16" i="28" s="1"/>
  <c r="AD16" i="28" s="1"/>
  <c r="AC16" i="28" s="1"/>
  <c r="AN34" i="28" a="1"/>
  <c r="AN34" i="28" s="1"/>
  <c r="AN8" i="28" a="1"/>
  <c r="AN8" i="28" s="1"/>
  <c r="AN23" i="28" a="1"/>
  <c r="AN23" i="28" s="1"/>
  <c r="AN29" i="28" a="1"/>
  <c r="AN29" i="28" s="1"/>
  <c r="AN2" i="28" a="1"/>
  <c r="AN2" i="28" s="1"/>
  <c r="AN39" i="48" a="1"/>
  <c r="AN39" i="48" s="1"/>
  <c r="AN35" i="48" a="1"/>
  <c r="AN35" i="48" s="1"/>
  <c r="AN24" i="48" a="1"/>
  <c r="AN24" i="48" s="1"/>
  <c r="AN14" i="48" a="1"/>
  <c r="AN14" i="48" s="1"/>
  <c r="AN21" i="48" a="1"/>
  <c r="AN21" i="48" s="1"/>
  <c r="AN13" i="48" a="1"/>
  <c r="AN13" i="48" s="1"/>
  <c r="AN20" i="48" a="1"/>
  <c r="AN20" i="48" s="1"/>
  <c r="AN15" i="48" a="1"/>
  <c r="AN15" i="48" s="1"/>
  <c r="AN3" i="48" a="1"/>
  <c r="AN3" i="48" s="1"/>
  <c r="AN2" i="48" a="1"/>
  <c r="AN2" i="48" s="1"/>
  <c r="AN29" i="48" a="1"/>
  <c r="AN29" i="48" s="1"/>
  <c r="AN9" i="48" a="1"/>
  <c r="AN9" i="48" s="1"/>
  <c r="AN34" i="48" a="1"/>
  <c r="AN34" i="48" s="1"/>
  <c r="AN33" i="48" a="1"/>
  <c r="AN33" i="48" s="1"/>
  <c r="AN18" i="48" a="1"/>
  <c r="AN18" i="48" s="1"/>
  <c r="AN11" i="48" a="1"/>
  <c r="AN11" i="48" s="1"/>
  <c r="AN5" i="48" a="1"/>
  <c r="AN5" i="48" s="1"/>
  <c r="AN37" i="48" a="1"/>
  <c r="AN37" i="48" s="1"/>
  <c r="AN26" i="48" a="1"/>
  <c r="AN26" i="48" s="1"/>
  <c r="AN31" i="48" a="1"/>
  <c r="AN31" i="48" s="1"/>
  <c r="AN25" i="48" a="1"/>
  <c r="AN25" i="48" s="1"/>
  <c r="AN23" i="48" a="1"/>
  <c r="AN23" i="48" s="1"/>
  <c r="AN6" i="48" a="1"/>
  <c r="AN6" i="48" s="1"/>
  <c r="AN22" i="48" a="1"/>
  <c r="AN22" i="48" s="1"/>
  <c r="AN28" i="48" a="1"/>
  <c r="AN28" i="48" s="1"/>
  <c r="AN12" i="48" a="1"/>
  <c r="AN12" i="48" s="1"/>
  <c r="AN19" i="48" a="1"/>
  <c r="AN19" i="48" s="1"/>
  <c r="AQ14" i="48" s="1"/>
  <c r="AN27" i="48" a="1"/>
  <c r="AN27" i="48" s="1"/>
  <c r="AN10" i="48" a="1"/>
  <c r="AN10" i="48" s="1"/>
  <c r="AN17" i="48" a="1"/>
  <c r="AN17" i="48" s="1"/>
  <c r="AN4" i="48" a="1"/>
  <c r="AN4" i="48" s="1"/>
  <c r="AN40" i="48" a="1"/>
  <c r="AN40" i="48" s="1"/>
  <c r="AN16" i="48" a="1"/>
  <c r="AN16" i="48" s="1"/>
  <c r="AN8" i="48" a="1"/>
  <c r="AN8" i="48" s="1"/>
  <c r="AN7" i="48" a="1"/>
  <c r="AN7" i="48" s="1"/>
  <c r="AN38" i="48" a="1"/>
  <c r="AN38" i="48" s="1"/>
  <c r="AN36" i="48" a="1"/>
  <c r="AN36" i="48" s="1"/>
  <c r="AN30" i="48" a="1"/>
  <c r="AN30" i="48" s="1"/>
  <c r="AN32" i="48" a="1"/>
  <c r="AN32" i="48" s="1"/>
  <c r="AM21" i="38" a="1"/>
  <c r="AM21" i="38" s="1"/>
  <c r="AM11" i="38" a="1"/>
  <c r="AM11" i="38" s="1"/>
  <c r="AM31" i="38" a="1"/>
  <c r="AM31" i="38" s="1"/>
  <c r="AM8" i="38" a="1"/>
  <c r="AM8" i="38" s="1"/>
  <c r="AM15" i="38" a="1"/>
  <c r="AM15" i="38" s="1"/>
  <c r="AM5" i="38" a="1"/>
  <c r="AM5" i="38" s="1"/>
  <c r="AM13" i="38" a="1"/>
  <c r="AM13" i="38" s="1"/>
  <c r="AM22" i="38" a="1"/>
  <c r="AM22" i="38" s="1"/>
  <c r="AM41" i="38" a="1"/>
  <c r="AM41" i="38" s="1"/>
  <c r="AM32" i="38" a="1"/>
  <c r="AM32" i="38" s="1"/>
  <c r="AM49" i="38" a="1"/>
  <c r="AM49" i="38" s="1"/>
  <c r="AM36" i="38" a="1"/>
  <c r="AM36" i="38" s="1"/>
  <c r="AM19" i="38" a="1"/>
  <c r="AM19" i="38" s="1"/>
  <c r="AM25" i="38" a="1"/>
  <c r="AM25" i="38" s="1"/>
  <c r="AM3" i="38" a="1"/>
  <c r="AM3" i="38" s="1"/>
  <c r="AM18" i="38" a="1"/>
  <c r="AM18" i="38" s="1"/>
  <c r="AM33" i="38" a="1"/>
  <c r="AM33" i="38" s="1"/>
  <c r="AM42" i="38" a="1"/>
  <c r="AM42" i="38" s="1"/>
  <c r="AM6" i="38" a="1"/>
  <c r="AM6" i="38" s="1"/>
  <c r="AM24" i="38" a="1"/>
  <c r="AM24" i="38" s="1"/>
  <c r="AM28" i="38" a="1"/>
  <c r="AM28" i="38" s="1"/>
  <c r="AM44" i="38" a="1"/>
  <c r="AM44" i="38" s="1"/>
  <c r="AM29" i="38" a="1"/>
  <c r="AM29" i="38" s="1"/>
  <c r="AM47" i="38" a="1"/>
  <c r="AM47" i="38" s="1"/>
  <c r="AM14" i="38" a="1"/>
  <c r="AM14" i="38" s="1"/>
  <c r="AM34" i="38" a="1"/>
  <c r="AM34" i="38" s="1"/>
  <c r="AM16" i="38" a="1"/>
  <c r="AM16" i="38" s="1"/>
  <c r="AM10" i="38" a="1"/>
  <c r="AM10" i="38" s="1"/>
  <c r="AP15" i="38" s="1"/>
  <c r="AR39" i="38" s="1"/>
  <c r="AF39" i="38" s="1"/>
  <c r="AD39" i="38" s="1"/>
  <c r="AC39" i="38" s="1"/>
  <c r="AM38" i="38" a="1"/>
  <c r="AM38" i="38" s="1"/>
  <c r="AM30" i="38" a="1"/>
  <c r="AM30" i="38" s="1"/>
  <c r="AM48" i="38" a="1"/>
  <c r="AM48" i="38" s="1"/>
  <c r="AM23" i="38" a="1"/>
  <c r="AM23" i="38" s="1"/>
  <c r="AM43" i="38" a="1"/>
  <c r="AM43" i="38" s="1"/>
  <c r="AM37" i="38" a="1"/>
  <c r="AM37" i="38" s="1"/>
  <c r="AM45" i="38" a="1"/>
  <c r="AM45" i="38" s="1"/>
  <c r="AM40" i="38" a="1"/>
  <c r="AM40" i="38" s="1"/>
  <c r="AM7" i="38" a="1"/>
  <c r="AM7" i="38" s="1"/>
  <c r="AM46" i="38" a="1"/>
  <c r="AM46" i="38" s="1"/>
  <c r="AM9" i="38" a="1"/>
  <c r="AM9" i="38" s="1"/>
  <c r="AM39" i="38" a="1"/>
  <c r="AM39" i="38" s="1"/>
  <c r="AM2" i="38" a="1"/>
  <c r="AM2" i="38" s="1"/>
  <c r="AM20" i="38" a="1"/>
  <c r="AM20" i="38" s="1"/>
  <c r="AM35" i="38" a="1"/>
  <c r="AM35" i="38" s="1"/>
  <c r="AM27" i="38" a="1"/>
  <c r="AM27" i="38" s="1"/>
  <c r="AM4" i="38" a="1"/>
  <c r="AM4" i="38" s="1"/>
  <c r="AP2" i="38" s="1"/>
  <c r="AR2" i="38" s="1"/>
  <c r="AF2" i="38" s="1"/>
  <c r="AM12" i="38" a="1"/>
  <c r="AM12" i="38" s="1"/>
  <c r="AP17" i="38" s="1"/>
  <c r="AR41" i="38" s="1"/>
  <c r="AF41" i="38" s="1"/>
  <c r="AD41" i="38" s="1"/>
  <c r="AC41" i="38" s="1"/>
  <c r="AM26" i="38" a="1"/>
  <c r="AM26" i="38" s="1"/>
  <c r="AM17" i="38" a="1"/>
  <c r="AM17" i="38" s="1"/>
  <c r="AA45" i="46"/>
  <c r="Q45" i="46"/>
  <c r="BA45" i="46" s="1"/>
  <c r="P45" i="46"/>
  <c r="Y45" i="46"/>
  <c r="V45" i="46"/>
  <c r="AY45" i="46" s="1"/>
  <c r="BB45" i="46" s="1"/>
  <c r="W45" i="46"/>
  <c r="U45" i="46"/>
  <c r="Z45" i="46"/>
  <c r="AZ45" i="46" s="1"/>
  <c r="AU45" i="46"/>
  <c r="AV60" i="46" s="1"/>
  <c r="R45" i="46"/>
  <c r="S45" i="46"/>
  <c r="AB45" i="46"/>
  <c r="AE45" i="46" a="1"/>
  <c r="AE45" i="46" s="1"/>
  <c r="AD45" i="46" s="1"/>
  <c r="AN35" i="54" a="1"/>
  <c r="AN35" i="54" s="1"/>
  <c r="AN19" i="54" a="1"/>
  <c r="AN19" i="54" s="1"/>
  <c r="AN11" i="54" a="1"/>
  <c r="AN11" i="54" s="1"/>
  <c r="AN13" i="54" a="1"/>
  <c r="AN13" i="54" s="1"/>
  <c r="AN15" i="54" a="1"/>
  <c r="AN15" i="54" s="1"/>
  <c r="AN5" i="54" a="1"/>
  <c r="AN5" i="54" s="1"/>
  <c r="AN2" i="54" a="1"/>
  <c r="AN2" i="54" s="1"/>
  <c r="AN33" i="54" a="1"/>
  <c r="AN33" i="54" s="1"/>
  <c r="AN28" i="54" a="1"/>
  <c r="AN28" i="54" s="1"/>
  <c r="AN3" i="54" a="1"/>
  <c r="AN3" i="54" s="1"/>
  <c r="AN22" i="54" a="1"/>
  <c r="AN22" i="54" s="1"/>
  <c r="AN14" i="54" a="1"/>
  <c r="AN14" i="54" s="1"/>
  <c r="AN39" i="54" a="1"/>
  <c r="AN39" i="54" s="1"/>
  <c r="AN29" i="54" a="1"/>
  <c r="AN29" i="54" s="1"/>
  <c r="AN8" i="54" a="1"/>
  <c r="AN8" i="54" s="1"/>
  <c r="AN26" i="54" a="1"/>
  <c r="AN26" i="54" s="1"/>
  <c r="AN30" i="54" a="1"/>
  <c r="AN30" i="54" s="1"/>
  <c r="AN16" i="54" a="1"/>
  <c r="AN16" i="54" s="1"/>
  <c r="AN31" i="54" a="1"/>
  <c r="AN31" i="54" s="1"/>
  <c r="AN36" i="54" a="1"/>
  <c r="AN36" i="54" s="1"/>
  <c r="AN23" i="54" a="1"/>
  <c r="AN23" i="54" s="1"/>
  <c r="AN24" i="54" a="1"/>
  <c r="AN24" i="54" s="1"/>
  <c r="AN32" i="54" a="1"/>
  <c r="AN32" i="54" s="1"/>
  <c r="AN37" i="54" a="1"/>
  <c r="AN37" i="54" s="1"/>
  <c r="AN12" i="54" a="1"/>
  <c r="AN12" i="54" s="1"/>
  <c r="AN10" i="54" a="1"/>
  <c r="AN10" i="54" s="1"/>
  <c r="AN34" i="54" a="1"/>
  <c r="AN34" i="54" s="1"/>
  <c r="AN38" i="54" a="1"/>
  <c r="AN38" i="54" s="1"/>
  <c r="AN4" i="54" a="1"/>
  <c r="AN4" i="54" s="1"/>
  <c r="AN18" i="54" a="1"/>
  <c r="AN18" i="54" s="1"/>
  <c r="AN20" i="54" a="1"/>
  <c r="AN20" i="54" s="1"/>
  <c r="AQ16" i="54" s="1"/>
  <c r="AN17" i="54" a="1"/>
  <c r="AN17" i="54" s="1"/>
  <c r="AN9" i="54" a="1"/>
  <c r="AN9" i="54" s="1"/>
  <c r="AQ18" i="54" s="1"/>
  <c r="AS18" i="54" s="1"/>
  <c r="AF18" i="54" s="1"/>
  <c r="AD18" i="54" s="1"/>
  <c r="AC18" i="54" s="1"/>
  <c r="AN27" i="54" a="1"/>
  <c r="AN27" i="54" s="1"/>
  <c r="AN40" i="54" a="1"/>
  <c r="AN40" i="54" s="1"/>
  <c r="AN25" i="54" a="1"/>
  <c r="AN25" i="54" s="1"/>
  <c r="AN6" i="54" a="1"/>
  <c r="AN6" i="54" s="1"/>
  <c r="AN21" i="54" a="1"/>
  <c r="AN21" i="54" s="1"/>
  <c r="AN7" i="54" a="1"/>
  <c r="AN7" i="54" s="1"/>
  <c r="AQ21" i="54" s="1"/>
  <c r="AS21" i="54" s="1"/>
  <c r="AF21" i="54" s="1"/>
  <c r="AD21" i="54" s="1"/>
  <c r="AC21" i="54" s="1"/>
  <c r="AN13" i="37" a="1"/>
  <c r="AN13" i="37" s="1"/>
  <c r="AN26" i="37" a="1"/>
  <c r="AN26" i="37" s="1"/>
  <c r="AN11" i="37" a="1"/>
  <c r="AN11" i="37" s="1"/>
  <c r="AN33" i="37" a="1"/>
  <c r="AN33" i="37" s="1"/>
  <c r="AN30" i="37" a="1"/>
  <c r="AN30" i="37" s="1"/>
  <c r="AN22" i="37" a="1"/>
  <c r="AN22" i="37" s="1"/>
  <c r="AN5" i="37" a="1"/>
  <c r="AN5" i="37" s="1"/>
  <c r="AN2" i="37" a="1"/>
  <c r="AN2" i="37" s="1"/>
  <c r="AN39" i="37" a="1"/>
  <c r="AN39" i="37" s="1"/>
  <c r="AN19" i="37" a="1"/>
  <c r="AN19" i="37" s="1"/>
  <c r="AN10" i="37" a="1"/>
  <c r="AN10" i="37" s="1"/>
  <c r="AN15" i="37" a="1"/>
  <c r="AN15" i="37" s="1"/>
  <c r="AN25" i="37" a="1"/>
  <c r="AN25" i="37" s="1"/>
  <c r="AN37" i="37" a="1"/>
  <c r="AN37" i="37" s="1"/>
  <c r="AN21" i="37" a="1"/>
  <c r="AN21" i="37" s="1"/>
  <c r="AN9" i="37" a="1"/>
  <c r="AN9" i="37" s="1"/>
  <c r="AN18" i="37" a="1"/>
  <c r="AN18" i="37" s="1"/>
  <c r="AN34" i="37" a="1"/>
  <c r="AN34" i="37" s="1"/>
  <c r="AN36" i="37" a="1"/>
  <c r="AN36" i="37" s="1"/>
  <c r="AN27" i="37" a="1"/>
  <c r="AN27" i="37" s="1"/>
  <c r="AN32" i="37" a="1"/>
  <c r="AN32" i="37" s="1"/>
  <c r="AN29" i="37" a="1"/>
  <c r="AN29" i="37" s="1"/>
  <c r="AN38" i="37" a="1"/>
  <c r="AN38" i="37" s="1"/>
  <c r="AN40" i="37" a="1"/>
  <c r="AN40" i="37" s="1"/>
  <c r="AN28" i="37" a="1"/>
  <c r="AN28" i="37" s="1"/>
  <c r="AN17" i="37" a="1"/>
  <c r="AN17" i="37" s="1"/>
  <c r="AN24" i="37" a="1"/>
  <c r="AN24" i="37" s="1"/>
  <c r="AN6" i="37" a="1"/>
  <c r="AN6" i="37" s="1"/>
  <c r="AN35" i="37" a="1"/>
  <c r="AN35" i="37" s="1"/>
  <c r="AN31" i="37" a="1"/>
  <c r="AN31" i="37" s="1"/>
  <c r="AN20" i="37" a="1"/>
  <c r="AN20" i="37" s="1"/>
  <c r="AN3" i="37" a="1"/>
  <c r="AN3" i="37" s="1"/>
  <c r="AN12" i="37" a="1"/>
  <c r="AN12" i="37" s="1"/>
  <c r="AN4" i="37" a="1"/>
  <c r="AN4" i="37" s="1"/>
  <c r="AN8" i="37" a="1"/>
  <c r="AN8" i="37" s="1"/>
  <c r="AN7" i="37" a="1"/>
  <c r="AN7" i="37" s="1"/>
  <c r="AN16" i="37" a="1"/>
  <c r="AN16" i="37" s="1"/>
  <c r="AN23" i="37" a="1"/>
  <c r="AN23" i="37" s="1"/>
  <c r="AN14" i="37" a="1"/>
  <c r="AN14" i="37" s="1"/>
  <c r="AM39" i="43" a="1"/>
  <c r="AM39" i="43" s="1"/>
  <c r="AM10" i="43" a="1"/>
  <c r="AM10" i="43" s="1"/>
  <c r="AM7" i="43" a="1"/>
  <c r="AM7" i="43" s="1"/>
  <c r="AM40" i="43" a="1"/>
  <c r="AM40" i="43" s="1"/>
  <c r="AM43" i="43" a="1"/>
  <c r="AM43" i="43" s="1"/>
  <c r="AM16" i="43" a="1"/>
  <c r="AM16" i="43" s="1"/>
  <c r="AM38" i="55" a="1"/>
  <c r="AM38" i="55" s="1"/>
  <c r="AM42" i="55" a="1"/>
  <c r="AM42" i="55" s="1"/>
  <c r="AM44" i="55" a="1"/>
  <c r="AM44" i="55" s="1"/>
  <c r="AM49" i="55" a="1"/>
  <c r="AM49" i="55" s="1"/>
  <c r="AM31" i="55" a="1"/>
  <c r="AM31" i="55" s="1"/>
  <c r="AM10" i="55" a="1"/>
  <c r="AM10" i="55" s="1"/>
  <c r="AM15" i="55" a="1"/>
  <c r="AM15" i="55" s="1"/>
  <c r="AM20" i="55" a="1"/>
  <c r="AM20" i="55" s="1"/>
  <c r="AM19" i="55" a="1"/>
  <c r="AM19" i="55" s="1"/>
  <c r="AM16" i="55" a="1"/>
  <c r="AM16" i="55" s="1"/>
  <c r="AM13" i="55" a="1"/>
  <c r="AM13" i="55" s="1"/>
  <c r="AM14" i="55" a="1"/>
  <c r="AM14" i="55" s="1"/>
  <c r="AM36" i="55" a="1"/>
  <c r="AM36" i="55" s="1"/>
  <c r="AM39" i="55" a="1"/>
  <c r="AM39" i="55" s="1"/>
  <c r="AM41" i="55" a="1"/>
  <c r="AM41" i="55" s="1"/>
  <c r="AM46" i="55" a="1"/>
  <c r="AM46" i="55" s="1"/>
  <c r="AM30" i="55" a="1"/>
  <c r="AM30" i="55" s="1"/>
  <c r="AM28" i="55" a="1"/>
  <c r="AM28" i="55" s="1"/>
  <c r="AM2" i="55" a="1"/>
  <c r="AM2" i="55" s="1"/>
  <c r="AM17" i="55" a="1"/>
  <c r="AM17" i="55" s="1"/>
  <c r="AM11" i="55" a="1"/>
  <c r="AM11" i="55" s="1"/>
  <c r="AM48" i="55" a="1"/>
  <c r="AM48" i="55" s="1"/>
  <c r="AM8" i="55" a="1"/>
  <c r="AM8" i="55" s="1"/>
  <c r="AM3" i="55" a="1"/>
  <c r="AM3" i="55" s="1"/>
  <c r="AM40" i="55" a="1"/>
  <c r="AM40" i="55" s="1"/>
  <c r="AM34" i="55" a="1"/>
  <c r="AM34" i="55" s="1"/>
  <c r="AM35" i="55" a="1"/>
  <c r="AM35" i="55" s="1"/>
  <c r="AM47" i="55" a="1"/>
  <c r="AM47" i="55" s="1"/>
  <c r="AM33" i="55" a="1"/>
  <c r="AM33" i="55" s="1"/>
  <c r="AM29" i="55" a="1"/>
  <c r="AM29" i="55" s="1"/>
  <c r="AM21" i="55" a="1"/>
  <c r="AM21" i="55" s="1"/>
  <c r="AM12" i="55" a="1"/>
  <c r="AM12" i="55" s="1"/>
  <c r="AM4" i="55" a="1"/>
  <c r="AM4" i="55" s="1"/>
  <c r="AM6" i="55" a="1"/>
  <c r="AM6" i="55" s="1"/>
  <c r="AM27" i="55" a="1"/>
  <c r="AM27" i="55" s="1"/>
  <c r="AM9" i="55" a="1"/>
  <c r="AM9" i="55" s="1"/>
  <c r="AM7" i="55" a="1"/>
  <c r="AM7" i="55" s="1"/>
  <c r="AM45" i="55" a="1"/>
  <c r="AM45" i="55" s="1"/>
  <c r="AM22" i="55" a="1"/>
  <c r="AM22" i="55" s="1"/>
  <c r="AM25" i="55" a="1"/>
  <c r="AM25" i="55" s="1"/>
  <c r="AM23" i="55" a="1"/>
  <c r="AM23" i="55" s="1"/>
  <c r="AM26" i="55" a="1"/>
  <c r="AM26" i="55" s="1"/>
  <c r="AM24" i="55" a="1"/>
  <c r="AM24" i="55" s="1"/>
  <c r="AP2" i="55" s="1"/>
  <c r="AR26" i="55" s="1"/>
  <c r="AF26" i="55" s="1"/>
  <c r="AD26" i="55" s="1"/>
  <c r="AC26" i="55" s="1"/>
  <c r="AM5" i="55" a="1"/>
  <c r="AM5" i="55" s="1"/>
  <c r="AP16" i="55" s="1"/>
  <c r="AR64" i="55" s="1"/>
  <c r="AF64" i="55" s="1"/>
  <c r="AD64" i="55" s="1"/>
  <c r="AC64" i="55" s="1"/>
  <c r="AM18" i="55" a="1"/>
  <c r="AM18" i="55" s="1"/>
  <c r="AP23" i="55" s="1"/>
  <c r="AM43" i="55" a="1"/>
  <c r="AM43" i="55" s="1"/>
  <c r="AM37" i="55" a="1"/>
  <c r="AM37" i="55" s="1"/>
  <c r="AM32" i="55" a="1"/>
  <c r="AM32" i="55" s="1"/>
  <c r="AM41" i="49" a="1"/>
  <c r="AM41" i="49" s="1"/>
  <c r="AM39" i="49" a="1"/>
  <c r="AM39" i="49" s="1"/>
  <c r="AM27" i="49" a="1"/>
  <c r="AM27" i="49" s="1"/>
  <c r="AM43" i="49" a="1"/>
  <c r="AM43" i="49" s="1"/>
  <c r="AM11" i="49" a="1"/>
  <c r="AM11" i="49" s="1"/>
  <c r="AM16" i="49" a="1"/>
  <c r="AM16" i="49" s="1"/>
  <c r="AM4" i="49" a="1"/>
  <c r="AM4" i="49" s="1"/>
  <c r="AM6" i="49" a="1"/>
  <c r="AM6" i="49" s="1"/>
  <c r="AM20" i="49" a="1"/>
  <c r="AM20" i="49" s="1"/>
  <c r="AM3" i="49" a="1"/>
  <c r="AM3" i="49" s="1"/>
  <c r="AM2" i="49" a="1"/>
  <c r="AM2" i="49" s="1"/>
  <c r="AP25" i="49" s="1"/>
  <c r="AM10" i="49" a="1"/>
  <c r="AM10" i="49" s="1"/>
  <c r="AM37" i="49" a="1"/>
  <c r="AM37" i="49" s="1"/>
  <c r="AM47" i="49" a="1"/>
  <c r="AM47" i="49" s="1"/>
  <c r="AM23" i="49" a="1"/>
  <c r="AM23" i="49" s="1"/>
  <c r="AM38" i="49" a="1"/>
  <c r="AM38" i="49" s="1"/>
  <c r="AM42" i="49" a="1"/>
  <c r="AM42" i="49" s="1"/>
  <c r="AM9" i="49" a="1"/>
  <c r="AM9" i="49" s="1"/>
  <c r="AM40" i="49" a="1"/>
  <c r="AM40" i="49" s="1"/>
  <c r="AM26" i="49" a="1"/>
  <c r="AM26" i="49" s="1"/>
  <c r="AM19" i="49" a="1"/>
  <c r="AM19" i="49" s="1"/>
  <c r="AM25" i="49" a="1"/>
  <c r="AM25" i="49" s="1"/>
  <c r="AM28" i="49" a="1"/>
  <c r="AM28" i="49" s="1"/>
  <c r="AM8" i="49" a="1"/>
  <c r="AM8" i="49" s="1"/>
  <c r="AM48" i="49" a="1"/>
  <c r="AM48" i="49" s="1"/>
  <c r="AM17" i="49" a="1"/>
  <c r="AM17" i="49" s="1"/>
  <c r="AM29" i="49" a="1"/>
  <c r="AM29" i="49" s="1"/>
  <c r="AM22" i="49" a="1"/>
  <c r="AM22" i="49" s="1"/>
  <c r="AM36" i="49" a="1"/>
  <c r="AM36" i="49" s="1"/>
  <c r="AM21" i="49" a="1"/>
  <c r="AM21" i="49" s="1"/>
  <c r="AM44" i="49" a="1"/>
  <c r="AM44" i="49" s="1"/>
  <c r="AM46" i="49" a="1"/>
  <c r="AM46" i="49" s="1"/>
  <c r="AM12" i="49" a="1"/>
  <c r="AM12" i="49" s="1"/>
  <c r="AP12" i="49" s="1"/>
  <c r="AR60" i="49" s="1"/>
  <c r="AF60" i="49" s="1"/>
  <c r="AD60" i="49" s="1"/>
  <c r="AC60" i="49" s="1"/>
  <c r="AM30" i="49" a="1"/>
  <c r="AM30" i="49" s="1"/>
  <c r="AM13" i="49" a="1"/>
  <c r="AM13" i="49" s="1"/>
  <c r="AP20" i="49" s="1"/>
  <c r="AM24" i="49" a="1"/>
  <c r="AM24" i="49" s="1"/>
  <c r="AP14" i="49" s="1"/>
  <c r="AR62" i="49" s="1"/>
  <c r="AF62" i="49" s="1"/>
  <c r="AD62" i="49" s="1"/>
  <c r="AC62" i="49" s="1"/>
  <c r="AM14" i="49" a="1"/>
  <c r="AM14" i="49" s="1"/>
  <c r="AM7" i="49" a="1"/>
  <c r="AM7" i="49" s="1"/>
  <c r="AM15" i="49" a="1"/>
  <c r="AM15" i="49" s="1"/>
  <c r="AM32" i="49" a="1"/>
  <c r="AM32" i="49" s="1"/>
  <c r="AM35" i="49" a="1"/>
  <c r="AM35" i="49" s="1"/>
  <c r="AM34" i="49" a="1"/>
  <c r="AM34" i="49" s="1"/>
  <c r="AM49" i="49" a="1"/>
  <c r="AM49" i="49" s="1"/>
  <c r="AM45" i="49" a="1"/>
  <c r="AM45" i="49" s="1"/>
  <c r="AM31" i="49" a="1"/>
  <c r="AM31" i="49" s="1"/>
  <c r="AM18" i="49" a="1"/>
  <c r="AM18" i="49" s="1"/>
  <c r="AP8" i="49" s="1"/>
  <c r="AR32" i="49" s="1"/>
  <c r="AF32" i="49" s="1"/>
  <c r="AD32" i="49" s="1"/>
  <c r="AC32" i="49" s="1"/>
  <c r="AM33" i="49" a="1"/>
  <c r="AM33" i="49" s="1"/>
  <c r="AM5" i="49" a="1"/>
  <c r="AM5" i="49" s="1"/>
  <c r="AM6" i="43" a="1"/>
  <c r="AM6" i="43" s="1"/>
  <c r="AM33" i="43" a="1"/>
  <c r="AM33" i="43" s="1"/>
  <c r="AM37" i="43" a="1"/>
  <c r="AM37" i="43" s="1"/>
  <c r="AM23" i="43" a="1"/>
  <c r="AM23" i="43" s="1"/>
  <c r="AM17" i="43" a="1"/>
  <c r="AM17" i="43" s="1"/>
  <c r="AM19" i="43" a="1"/>
  <c r="AM19" i="43" s="1"/>
  <c r="AM44" i="33" a="1"/>
  <c r="AM44" i="33" s="1"/>
  <c r="AM47" i="33" a="1"/>
  <c r="AM47" i="33" s="1"/>
  <c r="AM27" i="33" a="1"/>
  <c r="AM27" i="33" s="1"/>
  <c r="AM17" i="33" a="1"/>
  <c r="AM17" i="33" s="1"/>
  <c r="AM18" i="33" a="1"/>
  <c r="AM18" i="33" s="1"/>
  <c r="AM26" i="33" a="1"/>
  <c r="AM26" i="33" s="1"/>
  <c r="AM42" i="33" a="1"/>
  <c r="AM42" i="33" s="1"/>
  <c r="AM48" i="33" a="1"/>
  <c r="AM48" i="33" s="1"/>
  <c r="AM6" i="33" a="1"/>
  <c r="AM6" i="33" s="1"/>
  <c r="AM25" i="33" a="1"/>
  <c r="AM25" i="33" s="1"/>
  <c r="AM4" i="33" a="1"/>
  <c r="AM4" i="33" s="1"/>
  <c r="AM34" i="33" a="1"/>
  <c r="AM34" i="33" s="1"/>
  <c r="AM5" i="33" a="1"/>
  <c r="AM5" i="33" s="1"/>
  <c r="AM15" i="33" a="1"/>
  <c r="AM15" i="33" s="1"/>
  <c r="AM9" i="33" a="1"/>
  <c r="AM9" i="33" s="1"/>
  <c r="AM38" i="33" a="1"/>
  <c r="AM38" i="33" s="1"/>
  <c r="AM45" i="33" a="1"/>
  <c r="AM45" i="33" s="1"/>
  <c r="AM8" i="33" a="1"/>
  <c r="AM8" i="33" s="1"/>
  <c r="AM7" i="33" a="1"/>
  <c r="AM7" i="33" s="1"/>
  <c r="AM31" i="33" a="1"/>
  <c r="AM31" i="33" s="1"/>
  <c r="AM21" i="33" a="1"/>
  <c r="AM21" i="33" s="1"/>
  <c r="AM46" i="33" a="1"/>
  <c r="AM46" i="33" s="1"/>
  <c r="AM35" i="33" a="1"/>
  <c r="AM35" i="33" s="1"/>
  <c r="AM19" i="33" a="1"/>
  <c r="AM19" i="33" s="1"/>
  <c r="AM32" i="33" a="1"/>
  <c r="AM32" i="33" s="1"/>
  <c r="AM13" i="33" a="1"/>
  <c r="AM13" i="33" s="1"/>
  <c r="AM11" i="33" a="1"/>
  <c r="AM11" i="33" s="1"/>
  <c r="AM36" i="33" a="1"/>
  <c r="AM36" i="33" s="1"/>
  <c r="AM23" i="33" a="1"/>
  <c r="AM23" i="33" s="1"/>
  <c r="AM3" i="33" a="1"/>
  <c r="AM3" i="33" s="1"/>
  <c r="AM24" i="33" a="1"/>
  <c r="AM24" i="33" s="1"/>
  <c r="AM40" i="33" a="1"/>
  <c r="AM40" i="33" s="1"/>
  <c r="AM29" i="33" a="1"/>
  <c r="AM29" i="33" s="1"/>
  <c r="AM37" i="33" a="1"/>
  <c r="AM37" i="33" s="1"/>
  <c r="AM30" i="33" a="1"/>
  <c r="AM30" i="33" s="1"/>
  <c r="AM2" i="33" a="1"/>
  <c r="AM2" i="33" s="1"/>
  <c r="AM10" i="33" a="1"/>
  <c r="AM10" i="33" s="1"/>
  <c r="AM43" i="33" a="1"/>
  <c r="AM43" i="33" s="1"/>
  <c r="AM41" i="33" a="1"/>
  <c r="AM41" i="33" s="1"/>
  <c r="AM22" i="33" a="1"/>
  <c r="AM22" i="33" s="1"/>
  <c r="AM39" i="33" a="1"/>
  <c r="AM39" i="33" s="1"/>
  <c r="AM49" i="33" a="1"/>
  <c r="AM49" i="33" s="1"/>
  <c r="AM14" i="33" a="1"/>
  <c r="AM14" i="33" s="1"/>
  <c r="AM20" i="33" a="1"/>
  <c r="AM20" i="33" s="1"/>
  <c r="AM12" i="33" a="1"/>
  <c r="AM12" i="33" s="1"/>
  <c r="AP19" i="33" s="1"/>
  <c r="AM33" i="33" a="1"/>
  <c r="AM33" i="33" s="1"/>
  <c r="AM16" i="33" a="1"/>
  <c r="AM16" i="33" s="1"/>
  <c r="AP23" i="33" s="1"/>
  <c r="AM28" i="33" a="1"/>
  <c r="AM28" i="33" s="1"/>
  <c r="AM32" i="57" a="1"/>
  <c r="AM32" i="57" s="1"/>
  <c r="AM33" i="57" a="1"/>
  <c r="AM33" i="57" s="1"/>
  <c r="AM18" i="57" a="1"/>
  <c r="AM18" i="57" s="1"/>
  <c r="AM14" i="57" a="1"/>
  <c r="AM14" i="57" s="1"/>
  <c r="AM5" i="57" a="1"/>
  <c r="AM5" i="57" s="1"/>
  <c r="AM35" i="57" a="1"/>
  <c r="AM35" i="57" s="1"/>
  <c r="AM45" i="57" a="1"/>
  <c r="AM45" i="57" s="1"/>
  <c r="AM31" i="57" a="1"/>
  <c r="AM31" i="57" s="1"/>
  <c r="AM15" i="57" a="1"/>
  <c r="AM15" i="57" s="1"/>
  <c r="AM42" i="57" a="1"/>
  <c r="AM42" i="57" s="1"/>
  <c r="AM8" i="57" a="1"/>
  <c r="AM8" i="57" s="1"/>
  <c r="AM19" i="57" a="1"/>
  <c r="AM19" i="57" s="1"/>
  <c r="AM34" i="57" a="1"/>
  <c r="AM34" i="57" s="1"/>
  <c r="AM26" i="57" a="1"/>
  <c r="AM26" i="57" s="1"/>
  <c r="AM25" i="57" a="1"/>
  <c r="AM25" i="57" s="1"/>
  <c r="AM7" i="57" a="1"/>
  <c r="AM7" i="57" s="1"/>
  <c r="AM41" i="57" a="1"/>
  <c r="AM41" i="57" s="1"/>
  <c r="AM27" i="57" a="1"/>
  <c r="AM27" i="57" s="1"/>
  <c r="AM3" i="57" a="1"/>
  <c r="AM3" i="57" s="1"/>
  <c r="AM39" i="57" a="1"/>
  <c r="AM39" i="57" s="1"/>
  <c r="AM38" i="57" a="1"/>
  <c r="AM38" i="57" s="1"/>
  <c r="AM49" i="57" a="1"/>
  <c r="AM49" i="57" s="1"/>
  <c r="AM16" i="57" a="1"/>
  <c r="AM16" i="57" s="1"/>
  <c r="AM46" i="57" a="1"/>
  <c r="AM46" i="57" s="1"/>
  <c r="AM4" i="57" a="1"/>
  <c r="AM4" i="57" s="1"/>
  <c r="AM22" i="57" a="1"/>
  <c r="AM22" i="57" s="1"/>
  <c r="AM13" i="57" a="1"/>
  <c r="AM13" i="57" s="1"/>
  <c r="AM36" i="57" a="1"/>
  <c r="AM36" i="57" s="1"/>
  <c r="AM24" i="57" a="1"/>
  <c r="AM24" i="57" s="1"/>
  <c r="AM10" i="57" a="1"/>
  <c r="AM10" i="57" s="1"/>
  <c r="AM23" i="57" a="1"/>
  <c r="AM23" i="57" s="1"/>
  <c r="AM6" i="57" a="1"/>
  <c r="AM6" i="57" s="1"/>
  <c r="AM40" i="57" a="1"/>
  <c r="AM40" i="57" s="1"/>
  <c r="AM44" i="57" a="1"/>
  <c r="AM44" i="57" s="1"/>
  <c r="AM9" i="57" a="1"/>
  <c r="AM9" i="57" s="1"/>
  <c r="AM37" i="57" a="1"/>
  <c r="AM37" i="57" s="1"/>
  <c r="AM12" i="57" a="1"/>
  <c r="AM12" i="57" s="1"/>
  <c r="AP10" i="57" s="1"/>
  <c r="AR58" i="57" s="1"/>
  <c r="AF58" i="57" s="1"/>
  <c r="AD58" i="57" s="1"/>
  <c r="AC58" i="57" s="1"/>
  <c r="AM17" i="57" a="1"/>
  <c r="AM17" i="57" s="1"/>
  <c r="AM29" i="57" a="1"/>
  <c r="AM29" i="57" s="1"/>
  <c r="AM30" i="57" a="1"/>
  <c r="AM30" i="57" s="1"/>
  <c r="AM11" i="57" a="1"/>
  <c r="AM11" i="57" s="1"/>
  <c r="AM47" i="57" a="1"/>
  <c r="AM47" i="57" s="1"/>
  <c r="AM43" i="57" a="1"/>
  <c r="AM43" i="57" s="1"/>
  <c r="AM28" i="57" a="1"/>
  <c r="AM28" i="57" s="1"/>
  <c r="AM48" i="57" a="1"/>
  <c r="AM48" i="57" s="1"/>
  <c r="AM2" i="57" a="1"/>
  <c r="AM2" i="57" s="1"/>
  <c r="AP24" i="57" s="1"/>
  <c r="AM21" i="57" a="1"/>
  <c r="AM21" i="57" s="1"/>
  <c r="AM20" i="57" a="1"/>
  <c r="AM20" i="57" s="1"/>
  <c r="AN38" i="38" a="1"/>
  <c r="AN38" i="38" s="1"/>
  <c r="AN26" i="38" a="1"/>
  <c r="AN26" i="38" s="1"/>
  <c r="AN28" i="38" a="1"/>
  <c r="AN28" i="38" s="1"/>
  <c r="AN40" i="38" a="1"/>
  <c r="AN40" i="38" s="1"/>
  <c r="AN20" i="38" a="1"/>
  <c r="AN20" i="38" s="1"/>
  <c r="AN4" i="38" a="1"/>
  <c r="AN4" i="38" s="1"/>
  <c r="AN3" i="38" a="1"/>
  <c r="AN3" i="38" s="1"/>
  <c r="AN14" i="38" a="1"/>
  <c r="AN14" i="38" s="1"/>
  <c r="AN19" i="38" a="1"/>
  <c r="AN19" i="38" s="1"/>
  <c r="AN25" i="38" a="1"/>
  <c r="AN25" i="38" s="1"/>
  <c r="AN7" i="38" a="1"/>
  <c r="AN7" i="38" s="1"/>
  <c r="AN31" i="38" a="1"/>
  <c r="AN31" i="38" s="1"/>
  <c r="AN39" i="38" a="1"/>
  <c r="AN39" i="38" s="1"/>
  <c r="AN16" i="38" a="1"/>
  <c r="AN16" i="38" s="1"/>
  <c r="AN32" i="38" a="1"/>
  <c r="AN32" i="38" s="1"/>
  <c r="AN34" i="38" a="1"/>
  <c r="AN34" i="38" s="1"/>
  <c r="AN27" i="38" a="1"/>
  <c r="AN27" i="38" s="1"/>
  <c r="AN37" i="38" a="1"/>
  <c r="AN37" i="38" s="1"/>
  <c r="AN12" i="38" a="1"/>
  <c r="AN12" i="38" s="1"/>
  <c r="AN6" i="38" a="1"/>
  <c r="AN6" i="38" s="1"/>
  <c r="AN2" i="38" a="1"/>
  <c r="AN2" i="38" s="1"/>
  <c r="AN11" i="38" a="1"/>
  <c r="AN11" i="38" s="1"/>
  <c r="AN15" i="38" a="1"/>
  <c r="AN15" i="38" s="1"/>
  <c r="AN21" i="38" a="1"/>
  <c r="AN21" i="38" s="1"/>
  <c r="AN30" i="38" a="1"/>
  <c r="AN30" i="38" s="1"/>
  <c r="AN36" i="38" a="1"/>
  <c r="AN36" i="38" s="1"/>
  <c r="AN13" i="38" a="1"/>
  <c r="AN13" i="38" s="1"/>
  <c r="AN33" i="38" a="1"/>
  <c r="AN33" i="38" s="1"/>
  <c r="AN10" i="38" a="1"/>
  <c r="AN10" i="38" s="1"/>
  <c r="AN35" i="38" a="1"/>
  <c r="AN35" i="38" s="1"/>
  <c r="AN17" i="38" a="1"/>
  <c r="AN17" i="38" s="1"/>
  <c r="AN9" i="38" a="1"/>
  <c r="AN9" i="38" s="1"/>
  <c r="AN22" i="38" a="1"/>
  <c r="AN22" i="38" s="1"/>
  <c r="AN8" i="38" a="1"/>
  <c r="AN8" i="38" s="1"/>
  <c r="AN5" i="38" a="1"/>
  <c r="AN5" i="38" s="1"/>
  <c r="AN24" i="38" a="1"/>
  <c r="AN24" i="38" s="1"/>
  <c r="AN29" i="38" a="1"/>
  <c r="AN29" i="38" s="1"/>
  <c r="AN23" i="38" a="1"/>
  <c r="AN23" i="38" s="1"/>
  <c r="AQ25" i="38" s="1"/>
  <c r="AS25" i="38" s="1"/>
  <c r="AF25" i="38" s="1"/>
  <c r="AD25" i="38" s="1"/>
  <c r="AC25" i="38" s="1"/>
  <c r="AN18" i="38" a="1"/>
  <c r="AN18" i="38" s="1"/>
  <c r="AM30" i="52" a="1"/>
  <c r="AM30" i="52" s="1"/>
  <c r="AM46" i="52" a="1"/>
  <c r="AM46" i="52" s="1"/>
  <c r="AM39" i="50" a="1"/>
  <c r="AM39" i="50" s="1"/>
  <c r="AM46" i="50" a="1"/>
  <c r="AM46" i="50" s="1"/>
  <c r="AM44" i="50" a="1"/>
  <c r="AM44" i="50" s="1"/>
  <c r="AM36" i="50" a="1"/>
  <c r="AM36" i="50" s="1"/>
  <c r="AM30" i="50" a="1"/>
  <c r="AM30" i="50" s="1"/>
  <c r="AM17" i="50" a="1"/>
  <c r="AM17" i="50" s="1"/>
  <c r="AM26" i="50" a="1"/>
  <c r="AM26" i="50" s="1"/>
  <c r="AM20" i="50" a="1"/>
  <c r="AM20" i="50" s="1"/>
  <c r="AM9" i="50" a="1"/>
  <c r="AM9" i="50" s="1"/>
  <c r="AM4" i="50" a="1"/>
  <c r="AM4" i="50" s="1"/>
  <c r="AM7" i="50" a="1"/>
  <c r="AM7" i="50" s="1"/>
  <c r="AM13" i="50" a="1"/>
  <c r="AM13" i="50" s="1"/>
  <c r="AM41" i="50" a="1"/>
  <c r="AM41" i="50" s="1"/>
  <c r="AM48" i="50" a="1"/>
  <c r="AM48" i="50" s="1"/>
  <c r="AM43" i="50" a="1"/>
  <c r="AM43" i="50" s="1"/>
  <c r="AM34" i="50" a="1"/>
  <c r="AM34" i="50" s="1"/>
  <c r="AM33" i="50" a="1"/>
  <c r="AM33" i="50" s="1"/>
  <c r="AM29" i="50" a="1"/>
  <c r="AM29" i="50" s="1"/>
  <c r="AM47" i="50" a="1"/>
  <c r="AM47" i="50" s="1"/>
  <c r="AM11" i="50" a="1"/>
  <c r="AM11" i="50" s="1"/>
  <c r="AM18" i="50" a="1"/>
  <c r="AM18" i="50" s="1"/>
  <c r="AM2" i="50" a="1"/>
  <c r="AM2" i="50" s="1"/>
  <c r="AM42" i="50" a="1"/>
  <c r="AM42" i="50" s="1"/>
  <c r="AM6" i="50" a="1"/>
  <c r="AM6" i="50" s="1"/>
  <c r="AM49" i="50" a="1"/>
  <c r="AM49" i="50" s="1"/>
  <c r="AM45" i="50" a="1"/>
  <c r="AM45" i="50" s="1"/>
  <c r="AM37" i="50" a="1"/>
  <c r="AM37" i="50" s="1"/>
  <c r="AM24" i="50" a="1"/>
  <c r="AM24" i="50" s="1"/>
  <c r="AP20" i="50" s="1"/>
  <c r="AM32" i="50" a="1"/>
  <c r="AM32" i="50" s="1"/>
  <c r="AM28" i="50" a="1"/>
  <c r="AM28" i="50" s="1"/>
  <c r="AM19" i="50" a="1"/>
  <c r="AM19" i="50" s="1"/>
  <c r="AM16" i="50" a="1"/>
  <c r="AM16" i="50" s="1"/>
  <c r="AM27" i="50" a="1"/>
  <c r="AM27" i="50" s="1"/>
  <c r="AM21" i="50" a="1"/>
  <c r="AM21" i="50" s="1"/>
  <c r="AM22" i="50" a="1"/>
  <c r="AM22" i="50" s="1"/>
  <c r="AM3" i="50" a="1"/>
  <c r="AM3" i="50" s="1"/>
  <c r="AM25" i="50" a="1"/>
  <c r="AM25" i="50" s="1"/>
  <c r="AM40" i="50" a="1"/>
  <c r="AM40" i="50" s="1"/>
  <c r="AM23" i="50" a="1"/>
  <c r="AM23" i="50" s="1"/>
  <c r="AM5" i="50" a="1"/>
  <c r="AM5" i="50" s="1"/>
  <c r="AM10" i="50" a="1"/>
  <c r="AM10" i="50" s="1"/>
  <c r="AP14" i="50" s="1"/>
  <c r="AR38" i="50" s="1"/>
  <c r="AF38" i="50" s="1"/>
  <c r="AD38" i="50" s="1"/>
  <c r="AC38" i="50" s="1"/>
  <c r="AM15" i="50" a="1"/>
  <c r="AM15" i="50" s="1"/>
  <c r="AM38" i="50" a="1"/>
  <c r="AM38" i="50" s="1"/>
  <c r="AM35" i="50" a="1"/>
  <c r="AM35" i="50" s="1"/>
  <c r="AM31" i="50" a="1"/>
  <c r="AM31" i="50" s="1"/>
  <c r="AM14" i="50" a="1"/>
  <c r="AM14" i="50" s="1"/>
  <c r="AM12" i="50" a="1"/>
  <c r="AM12" i="50" s="1"/>
  <c r="AM8" i="50" a="1"/>
  <c r="AM8" i="50" s="1"/>
  <c r="AM42" i="58" a="1"/>
  <c r="AM42" i="58" s="1"/>
  <c r="AM47" i="58" a="1"/>
  <c r="AM47" i="58" s="1"/>
  <c r="AM38" i="58" a="1"/>
  <c r="AM38" i="58" s="1"/>
  <c r="AM31" i="58" a="1"/>
  <c r="AM31" i="58" s="1"/>
  <c r="AM28" i="58" a="1"/>
  <c r="AM28" i="58" s="1"/>
  <c r="AM30" i="58" a="1"/>
  <c r="AM30" i="58" s="1"/>
  <c r="AM22" i="58" a="1"/>
  <c r="AM22" i="58" s="1"/>
  <c r="AM24" i="58" a="1"/>
  <c r="AM24" i="58" s="1"/>
  <c r="AM12" i="58" a="1"/>
  <c r="AM12" i="58" s="1"/>
  <c r="AM19" i="58" a="1"/>
  <c r="AM19" i="58" s="1"/>
  <c r="AM11" i="58" a="1"/>
  <c r="AM11" i="58" s="1"/>
  <c r="AM20" i="58" a="1"/>
  <c r="AM20" i="58" s="1"/>
  <c r="AM40" i="58" a="1"/>
  <c r="AM40" i="58" s="1"/>
  <c r="AM46" i="58" a="1"/>
  <c r="AM46" i="58" s="1"/>
  <c r="AM49" i="58" a="1"/>
  <c r="AM49" i="58" s="1"/>
  <c r="AM39" i="58" a="1"/>
  <c r="AM39" i="58" s="1"/>
  <c r="AM33" i="58" a="1"/>
  <c r="AM33" i="58" s="1"/>
  <c r="AM29" i="58" a="1"/>
  <c r="AM29" i="58" s="1"/>
  <c r="AM17" i="58" a="1"/>
  <c r="AM17" i="58" s="1"/>
  <c r="AM4" i="58" a="1"/>
  <c r="AM4" i="58" s="1"/>
  <c r="AM9" i="58" a="1"/>
  <c r="AM9" i="58" s="1"/>
  <c r="AM16" i="58" a="1"/>
  <c r="AM16" i="58" s="1"/>
  <c r="AM8" i="58" a="1"/>
  <c r="AM8" i="58" s="1"/>
  <c r="AM14" i="58" a="1"/>
  <c r="AM14" i="58" s="1"/>
  <c r="AM36" i="58" a="1"/>
  <c r="AM36" i="58" s="1"/>
  <c r="AM45" i="58" a="1"/>
  <c r="AM45" i="58" s="1"/>
  <c r="AM34" i="58" a="1"/>
  <c r="AM34" i="58" s="1"/>
  <c r="AM37" i="58" a="1"/>
  <c r="AM37" i="58" s="1"/>
  <c r="AM27" i="58" a="1"/>
  <c r="AM27" i="58" s="1"/>
  <c r="AM26" i="58" a="1"/>
  <c r="AM26" i="58" s="1"/>
  <c r="AM10" i="58" a="1"/>
  <c r="AM10" i="58" s="1"/>
  <c r="AM18" i="58" a="1"/>
  <c r="AM18" i="58" s="1"/>
  <c r="AM6" i="58" a="1"/>
  <c r="AM6" i="58" s="1"/>
  <c r="AM3" i="58" a="1"/>
  <c r="AM3" i="58" s="1"/>
  <c r="AM35" i="58" a="1"/>
  <c r="AM35" i="58" s="1"/>
  <c r="AM2" i="58" a="1"/>
  <c r="AM2" i="58" s="1"/>
  <c r="AM44" i="58" a="1"/>
  <c r="AM44" i="58" s="1"/>
  <c r="AM32" i="58" a="1"/>
  <c r="AM32" i="58" s="1"/>
  <c r="AM15" i="58" a="1"/>
  <c r="AM15" i="58" s="1"/>
  <c r="AM48" i="58" a="1"/>
  <c r="AM48" i="58" s="1"/>
  <c r="AM25" i="58" a="1"/>
  <c r="AM25" i="58" s="1"/>
  <c r="AM21" i="58" a="1"/>
  <c r="AM21" i="58" s="1"/>
  <c r="AM43" i="58" a="1"/>
  <c r="AM43" i="58" s="1"/>
  <c r="AM23" i="58" a="1"/>
  <c r="AM23" i="58" s="1"/>
  <c r="AP20" i="58" s="1"/>
  <c r="AM13" i="58" a="1"/>
  <c r="AM13" i="58" s="1"/>
  <c r="AM41" i="58" a="1"/>
  <c r="AM41" i="58" s="1"/>
  <c r="AM7" i="58" a="1"/>
  <c r="AM7" i="58" s="1"/>
  <c r="AP24" i="58" s="1"/>
  <c r="AM5" i="58" a="1"/>
  <c r="AM5" i="58" s="1"/>
  <c r="AM46" i="28" a="1"/>
  <c r="AM46" i="28" s="1"/>
  <c r="AM26" i="28" a="1"/>
  <c r="AM26" i="28" s="1"/>
  <c r="AM16" i="28" a="1"/>
  <c r="AM16" i="28" s="1"/>
  <c r="AM21" i="28" a="1"/>
  <c r="AM21" i="28" s="1"/>
  <c r="AM25" i="28" a="1"/>
  <c r="AM25" i="28" s="1"/>
  <c r="AM37" i="28" a="1"/>
  <c r="AM37" i="28" s="1"/>
  <c r="AM22" i="28" a="1"/>
  <c r="AM22" i="28" s="1"/>
  <c r="AM38" i="28" a="1"/>
  <c r="AM38" i="28" s="1"/>
  <c r="AM32" i="28" a="1"/>
  <c r="AM32" i="28" s="1"/>
  <c r="AM14" i="28" a="1"/>
  <c r="AM14" i="28" s="1"/>
  <c r="AM48" i="28" a="1"/>
  <c r="AM48" i="28" s="1"/>
  <c r="AM20" i="28" a="1"/>
  <c r="AM20" i="28" s="1"/>
  <c r="AM29" i="28" a="1"/>
  <c r="AM29" i="28" s="1"/>
  <c r="AM2" i="28" a="1"/>
  <c r="AM2" i="28" s="1"/>
  <c r="AM39" i="28" a="1"/>
  <c r="AM39" i="28" s="1"/>
  <c r="AM49" i="28" a="1"/>
  <c r="AM49" i="28" s="1"/>
  <c r="AM9" i="28" a="1"/>
  <c r="AM9" i="28" s="1"/>
  <c r="AM24" i="28" a="1"/>
  <c r="AM24" i="28" s="1"/>
  <c r="AM10" i="28" a="1"/>
  <c r="AM10" i="28" s="1"/>
  <c r="AM23" i="28" a="1"/>
  <c r="AM23" i="28" s="1"/>
  <c r="AP14" i="28" s="1"/>
  <c r="AR62" i="28" s="1"/>
  <c r="AF62" i="28" s="1"/>
  <c r="AD62" i="28" s="1"/>
  <c r="AC62" i="28" s="1"/>
  <c r="AM44" i="28" a="1"/>
  <c r="AM44" i="28" s="1"/>
  <c r="AM30" i="28" a="1"/>
  <c r="AM30" i="28" s="1"/>
  <c r="AM33" i="28" a="1"/>
  <c r="AM33" i="28" s="1"/>
  <c r="AM18" i="28" a="1"/>
  <c r="AM18" i="28" s="1"/>
  <c r="AM5" i="28" a="1"/>
  <c r="AM5" i="28" s="1"/>
  <c r="AM35" i="28" a="1"/>
  <c r="AM35" i="28" s="1"/>
  <c r="AM17" i="28" a="1"/>
  <c r="AM17" i="28" s="1"/>
  <c r="AM6" i="28" a="1"/>
  <c r="AM6" i="28" s="1"/>
  <c r="AP18" i="28" s="1"/>
  <c r="AM19" i="28" a="1"/>
  <c r="AM19" i="28" s="1"/>
  <c r="AM8" i="28" a="1"/>
  <c r="AM8" i="28" s="1"/>
  <c r="AM41" i="28" a="1"/>
  <c r="AM41" i="28" s="1"/>
  <c r="AM13" i="28" a="1"/>
  <c r="AM13" i="28" s="1"/>
  <c r="AM40" i="28" a="1"/>
  <c r="AM40" i="28" s="1"/>
  <c r="AM3" i="28" a="1"/>
  <c r="AM3" i="28" s="1"/>
  <c r="AM28" i="28" a="1"/>
  <c r="AM28" i="28" s="1"/>
  <c r="AM45" i="28" a="1"/>
  <c r="AM45" i="28" s="1"/>
  <c r="AM43" i="28" a="1"/>
  <c r="AM43" i="28" s="1"/>
  <c r="AM34" i="28" a="1"/>
  <c r="AM34" i="28" s="1"/>
  <c r="AM11" i="28" a="1"/>
  <c r="AM11" i="28" s="1"/>
  <c r="AM7" i="28" a="1"/>
  <c r="AM7" i="28" s="1"/>
  <c r="AM27" i="28" a="1"/>
  <c r="AM27" i="28" s="1"/>
  <c r="AM42" i="28" a="1"/>
  <c r="AM42" i="28" s="1"/>
  <c r="AM12" i="28" a="1"/>
  <c r="AM12" i="28" s="1"/>
  <c r="AM15" i="28" a="1"/>
  <c r="AM15" i="28" s="1"/>
  <c r="AM47" i="28" a="1"/>
  <c r="AM47" i="28" s="1"/>
  <c r="AM36" i="28" a="1"/>
  <c r="AM36" i="28" s="1"/>
  <c r="AM31" i="28" a="1"/>
  <c r="AM31" i="28" s="1"/>
  <c r="AM4" i="28" a="1"/>
  <c r="AM4" i="28" s="1"/>
  <c r="AN8" i="43" a="1"/>
  <c r="AN8" i="43" s="1"/>
  <c r="AN2" i="43" a="1"/>
  <c r="AN2" i="43" s="1"/>
  <c r="AN19" i="43" a="1"/>
  <c r="AN19" i="43" s="1"/>
  <c r="AN26" i="43" a="1"/>
  <c r="AN26" i="43" s="1"/>
  <c r="AN40" i="43" a="1"/>
  <c r="AN40" i="43" s="1"/>
  <c r="AN25" i="43" a="1"/>
  <c r="AN25" i="43" s="1"/>
  <c r="AN23" i="43" a="1"/>
  <c r="AN23" i="43" s="1"/>
  <c r="AN37" i="43" a="1"/>
  <c r="AN37" i="43" s="1"/>
  <c r="AN38" i="43" a="1"/>
  <c r="AN38" i="43" s="1"/>
  <c r="AN33" i="43" a="1"/>
  <c r="AN33" i="43" s="1"/>
  <c r="AN12" i="43" a="1"/>
  <c r="AN12" i="43" s="1"/>
  <c r="AN35" i="43" a="1"/>
  <c r="AN35" i="43" s="1"/>
  <c r="AN30" i="43" a="1"/>
  <c r="AN30" i="43" s="1"/>
  <c r="AN14" i="43" a="1"/>
  <c r="AN14" i="43" s="1"/>
  <c r="AN22" i="43" a="1"/>
  <c r="AN22" i="43" s="1"/>
  <c r="AN3" i="43" a="1"/>
  <c r="AN3" i="43" s="1"/>
  <c r="AN11" i="43" a="1"/>
  <c r="AN11" i="43" s="1"/>
  <c r="AN5" i="43" a="1"/>
  <c r="AN5" i="43" s="1"/>
  <c r="AN31" i="43" a="1"/>
  <c r="AN31" i="43" s="1"/>
  <c r="AN6" i="43" a="1"/>
  <c r="AN6" i="43" s="1"/>
  <c r="AN18" i="43" a="1"/>
  <c r="AN18" i="43" s="1"/>
  <c r="AN7" i="43" a="1"/>
  <c r="AN7" i="43" s="1"/>
  <c r="AN10" i="43" a="1"/>
  <c r="AN10" i="43" s="1"/>
  <c r="AN21" i="43" a="1"/>
  <c r="AN21" i="43" s="1"/>
  <c r="AN13" i="43" a="1"/>
  <c r="AN13" i="43" s="1"/>
  <c r="AN9" i="43" a="1"/>
  <c r="AN9" i="43" s="1"/>
  <c r="AN16" i="43" a="1"/>
  <c r="AN16" i="43" s="1"/>
  <c r="AN36" i="43" a="1"/>
  <c r="AN36" i="43" s="1"/>
  <c r="AN28" i="43" a="1"/>
  <c r="AN28" i="43" s="1"/>
  <c r="AN15" i="43" a="1"/>
  <c r="AN15" i="43" s="1"/>
  <c r="AN34" i="43" a="1"/>
  <c r="AN34" i="43" s="1"/>
  <c r="AN24" i="43" a="1"/>
  <c r="AN24" i="43" s="1"/>
  <c r="AN4" i="43" a="1"/>
  <c r="AN4" i="43" s="1"/>
  <c r="AN32" i="43" a="1"/>
  <c r="AN32" i="43" s="1"/>
  <c r="AN20" i="43" a="1"/>
  <c r="AN20" i="43" s="1"/>
  <c r="AN39" i="43" a="1"/>
  <c r="AN39" i="43" s="1"/>
  <c r="AN17" i="43" a="1"/>
  <c r="AN17" i="43" s="1"/>
  <c r="AN29" i="43" a="1"/>
  <c r="AN29" i="43" s="1"/>
  <c r="AN27" i="43" a="1"/>
  <c r="AN27" i="43" s="1"/>
  <c r="AN34" i="45" a="1"/>
  <c r="AN34" i="45" s="1"/>
  <c r="AN33" i="45" a="1"/>
  <c r="AN33" i="45" s="1"/>
  <c r="AN9" i="45" a="1"/>
  <c r="AN9" i="45" s="1"/>
  <c r="AN3" i="45" a="1"/>
  <c r="AN3" i="45" s="1"/>
  <c r="AN20" i="45" a="1"/>
  <c r="AN20" i="45" s="1"/>
  <c r="AN21" i="45" a="1"/>
  <c r="AN21" i="45" s="1"/>
  <c r="AN13" i="45" a="1"/>
  <c r="AN13" i="45" s="1"/>
  <c r="AN14" i="45" a="1"/>
  <c r="AN14" i="45" s="1"/>
  <c r="AN23" i="45" a="1"/>
  <c r="AN23" i="45" s="1"/>
  <c r="AN32" i="45" a="1"/>
  <c r="AN32" i="45" s="1"/>
  <c r="AN5" i="45" a="1"/>
  <c r="AN5" i="45" s="1"/>
  <c r="AN16" i="45" a="1"/>
  <c r="AN16" i="45" s="1"/>
  <c r="AN26" i="45" a="1"/>
  <c r="AN26" i="45" s="1"/>
  <c r="AN25" i="45" a="1"/>
  <c r="AN25" i="45" s="1"/>
  <c r="AN2" i="45" a="1"/>
  <c r="AN2" i="45" s="1"/>
  <c r="AN27" i="45" a="1"/>
  <c r="AN27" i="45" s="1"/>
  <c r="AN28" i="45" a="1"/>
  <c r="AN28" i="45" s="1"/>
  <c r="AN22" i="45" a="1"/>
  <c r="AN22" i="45" s="1"/>
  <c r="AN38" i="45" a="1"/>
  <c r="AN38" i="45" s="1"/>
  <c r="AN7" i="45" a="1"/>
  <c r="AN7" i="45" s="1"/>
  <c r="AN4" i="45" a="1"/>
  <c r="AN4" i="45" s="1"/>
  <c r="AN29" i="45" a="1"/>
  <c r="AN29" i="45" s="1"/>
  <c r="AN19" i="45" a="1"/>
  <c r="AN19" i="45" s="1"/>
  <c r="AN15" i="45" a="1"/>
  <c r="AN15" i="45" s="1"/>
  <c r="AQ16" i="45" s="1"/>
  <c r="AN8" i="45" a="1"/>
  <c r="AN8" i="45" s="1"/>
  <c r="AN40" i="45" a="1"/>
  <c r="AN40" i="45" s="1"/>
  <c r="AN10" i="45" a="1"/>
  <c r="AN10" i="45" s="1"/>
  <c r="AN18" i="45" a="1"/>
  <c r="AN18" i="45" s="1"/>
  <c r="AN36" i="45" a="1"/>
  <c r="AN36" i="45" s="1"/>
  <c r="AN12" i="45" a="1"/>
  <c r="AN12" i="45" s="1"/>
  <c r="AN35" i="45" a="1"/>
  <c r="AN35" i="45" s="1"/>
  <c r="AN39" i="45" a="1"/>
  <c r="AN39" i="45" s="1"/>
  <c r="AN30" i="45" a="1"/>
  <c r="AN30" i="45" s="1"/>
  <c r="AN31" i="45" a="1"/>
  <c r="AN31" i="45" s="1"/>
  <c r="AN11" i="45" a="1"/>
  <c r="AN11" i="45" s="1"/>
  <c r="AQ6" i="45" s="1"/>
  <c r="AN37" i="45" a="1"/>
  <c r="AN37" i="45" s="1"/>
  <c r="AN17" i="45" a="1"/>
  <c r="AN17" i="45" s="1"/>
  <c r="AN24" i="45" a="1"/>
  <c r="AN24" i="45" s="1"/>
  <c r="AQ17" i="45" s="1"/>
  <c r="AN6" i="45" a="1"/>
  <c r="AN6" i="45" s="1"/>
  <c r="AQ14" i="45" s="1"/>
  <c r="AM47" i="43" a="1"/>
  <c r="AM47" i="43" s="1"/>
  <c r="AM31" i="43" a="1"/>
  <c r="AM31" i="43" s="1"/>
  <c r="AM20" i="43" a="1"/>
  <c r="AM20" i="43" s="1"/>
  <c r="AM27" i="43" a="1"/>
  <c r="AM27" i="43" s="1"/>
  <c r="AM41" i="43" a="1"/>
  <c r="AM41" i="43" s="1"/>
  <c r="AM32" i="43" a="1"/>
  <c r="AM32" i="43" s="1"/>
  <c r="AM49" i="51" a="1"/>
  <c r="AM49" i="51" s="1"/>
  <c r="AM34" i="51" a="1"/>
  <c r="AM34" i="51" s="1"/>
  <c r="AM42" i="51" a="1"/>
  <c r="AM42" i="51" s="1"/>
  <c r="AM26" i="51" a="1"/>
  <c r="AM26" i="51" s="1"/>
  <c r="AM23" i="51" a="1"/>
  <c r="AM23" i="51" s="1"/>
  <c r="AM25" i="51" a="1"/>
  <c r="AM25" i="51" s="1"/>
  <c r="AM24" i="51" a="1"/>
  <c r="AM24" i="51" s="1"/>
  <c r="AM28" i="51" a="1"/>
  <c r="AM28" i="51" s="1"/>
  <c r="AM22" i="51" a="1"/>
  <c r="AM22" i="51" s="1"/>
  <c r="AM43" i="51" a="1"/>
  <c r="AM43" i="51" s="1"/>
  <c r="AM20" i="51" a="1"/>
  <c r="AM20" i="51" s="1"/>
  <c r="AM14" i="51" a="1"/>
  <c r="AM14" i="51" s="1"/>
  <c r="AM41" i="51" a="1"/>
  <c r="AM41" i="51" s="1"/>
  <c r="AM48" i="51" a="1"/>
  <c r="AM48" i="51" s="1"/>
  <c r="AM39" i="51" a="1"/>
  <c r="AM39" i="51" s="1"/>
  <c r="AM47" i="51" a="1"/>
  <c r="AM47" i="51" s="1"/>
  <c r="AM19" i="51" a="1"/>
  <c r="AM19" i="51" s="1"/>
  <c r="AP8" i="51" s="1"/>
  <c r="AR32" i="51" s="1"/>
  <c r="AF32" i="51" s="1"/>
  <c r="AD32" i="51" s="1"/>
  <c r="AC32" i="51" s="1"/>
  <c r="AM45" i="51" a="1"/>
  <c r="AM45" i="51" s="1"/>
  <c r="AM21" i="51" a="1"/>
  <c r="AM21" i="51" s="1"/>
  <c r="AM12" i="51" a="1"/>
  <c r="AM12" i="51" s="1"/>
  <c r="AM6" i="51" a="1"/>
  <c r="AM6" i="51" s="1"/>
  <c r="AM8" i="51" a="1"/>
  <c r="AM8" i="51" s="1"/>
  <c r="AM27" i="51" a="1"/>
  <c r="AM27" i="51" s="1"/>
  <c r="AM4" i="51" a="1"/>
  <c r="AM4" i="51" s="1"/>
  <c r="AM37" i="51" a="1"/>
  <c r="AM37" i="51" s="1"/>
  <c r="AM46" i="51" a="1"/>
  <c r="AM46" i="51" s="1"/>
  <c r="AM35" i="51" a="1"/>
  <c r="AM35" i="51" s="1"/>
  <c r="AM33" i="51" a="1"/>
  <c r="AM33" i="51" s="1"/>
  <c r="AM16" i="51" a="1"/>
  <c r="AM16" i="51" s="1"/>
  <c r="AM40" i="51" a="1"/>
  <c r="AM40" i="51" s="1"/>
  <c r="AM29" i="51" a="1"/>
  <c r="AM29" i="51" s="1"/>
  <c r="AM13" i="51" a="1"/>
  <c r="AM13" i="51" s="1"/>
  <c r="AM15" i="51" a="1"/>
  <c r="AM15" i="51" s="1"/>
  <c r="AM10" i="51" a="1"/>
  <c r="AM10" i="51" s="1"/>
  <c r="AM17" i="51" a="1"/>
  <c r="AM17" i="51" s="1"/>
  <c r="AM7" i="51" a="1"/>
  <c r="AM7" i="51" s="1"/>
  <c r="AM44" i="51" a="1"/>
  <c r="AM44" i="51" s="1"/>
  <c r="AM32" i="51" a="1"/>
  <c r="AM32" i="51" s="1"/>
  <c r="AM30" i="51" a="1"/>
  <c r="AM30" i="51" s="1"/>
  <c r="AM9" i="51" a="1"/>
  <c r="AM9" i="51" s="1"/>
  <c r="AM5" i="51" a="1"/>
  <c r="AM5" i="51" s="1"/>
  <c r="AM3" i="51" a="1"/>
  <c r="AM3" i="51" s="1"/>
  <c r="AM38" i="51" a="1"/>
  <c r="AM38" i="51" s="1"/>
  <c r="AM36" i="51" a="1"/>
  <c r="AM36" i="51" s="1"/>
  <c r="AM31" i="51" a="1"/>
  <c r="AM31" i="51" s="1"/>
  <c r="AM18" i="51" a="1"/>
  <c r="AM18" i="51" s="1"/>
  <c r="AM11" i="51" a="1"/>
  <c r="AM11" i="51" s="1"/>
  <c r="AM2" i="51" a="1"/>
  <c r="AM2" i="51" s="1"/>
  <c r="AP20" i="51" s="1"/>
  <c r="AM9" i="39" a="1"/>
  <c r="AM9" i="39" s="1"/>
  <c r="AM40" i="39" a="1"/>
  <c r="AM40" i="39" s="1"/>
  <c r="AM18" i="39" a="1"/>
  <c r="AM18" i="39" s="1"/>
  <c r="AM23" i="39" a="1"/>
  <c r="AM23" i="39" s="1"/>
  <c r="AM17" i="39" a="1"/>
  <c r="AM17" i="39" s="1"/>
  <c r="AM21" i="39" a="1"/>
  <c r="AM21" i="39" s="1"/>
  <c r="AM41" i="39" a="1"/>
  <c r="AM41" i="39" s="1"/>
  <c r="AM24" i="39" a="1"/>
  <c r="AM24" i="39" s="1"/>
  <c r="AM32" i="39" a="1"/>
  <c r="AM32" i="39" s="1"/>
  <c r="AM35" i="39" a="1"/>
  <c r="AM35" i="39" s="1"/>
  <c r="AM16" i="39" a="1"/>
  <c r="AM16" i="39" s="1"/>
  <c r="AM47" i="39" a="1"/>
  <c r="AM47" i="39" s="1"/>
  <c r="AM26" i="39" a="1"/>
  <c r="AM26" i="39" s="1"/>
  <c r="AM3" i="39" a="1"/>
  <c r="AM3" i="39" s="1"/>
  <c r="AM22" i="39" a="1"/>
  <c r="AM22" i="39" s="1"/>
  <c r="AM8" i="39" a="1"/>
  <c r="AM8" i="39" s="1"/>
  <c r="AM13" i="39" a="1"/>
  <c r="AM13" i="39" s="1"/>
  <c r="AM6" i="39" a="1"/>
  <c r="AM6" i="39" s="1"/>
  <c r="AM7" i="39" a="1"/>
  <c r="AM7" i="39" s="1"/>
  <c r="AM39" i="39" a="1"/>
  <c r="AM39" i="39" s="1"/>
  <c r="AM36" i="39" a="1"/>
  <c r="AM36" i="39" s="1"/>
  <c r="AM33" i="39" a="1"/>
  <c r="AM33" i="39" s="1"/>
  <c r="AM19" i="39" a="1"/>
  <c r="AM19" i="39" s="1"/>
  <c r="AM28" i="39" a="1"/>
  <c r="AM28" i="39" s="1"/>
  <c r="AM43" i="39" a="1"/>
  <c r="AM43" i="39" s="1"/>
  <c r="AM31" i="39" a="1"/>
  <c r="AM31" i="39" s="1"/>
  <c r="AM44" i="39" a="1"/>
  <c r="AM44" i="39" s="1"/>
  <c r="AM14" i="39" a="1"/>
  <c r="AM14" i="39" s="1"/>
  <c r="AM10" i="39" a="1"/>
  <c r="AM10" i="39" s="1"/>
  <c r="AM2" i="39" a="1"/>
  <c r="AM2" i="39" s="1"/>
  <c r="AM42" i="39" a="1"/>
  <c r="AM42" i="39" s="1"/>
  <c r="AM46" i="39" a="1"/>
  <c r="AM46" i="39" s="1"/>
  <c r="AM11" i="39" a="1"/>
  <c r="AM11" i="39" s="1"/>
  <c r="AM49" i="39" a="1"/>
  <c r="AM49" i="39" s="1"/>
  <c r="AM25" i="39" a="1"/>
  <c r="AM25" i="39" s="1"/>
  <c r="AM45" i="39" a="1"/>
  <c r="AM45" i="39" s="1"/>
  <c r="AM4" i="39" a="1"/>
  <c r="AM4" i="39" s="1"/>
  <c r="AM34" i="39" a="1"/>
  <c r="AM34" i="39" s="1"/>
  <c r="AM5" i="39" a="1"/>
  <c r="AM5" i="39" s="1"/>
  <c r="AM15" i="39" a="1"/>
  <c r="AM15" i="39" s="1"/>
  <c r="AM38" i="39" a="1"/>
  <c r="AM38" i="39" s="1"/>
  <c r="AM27" i="39" a="1"/>
  <c r="AM27" i="39" s="1"/>
  <c r="AM29" i="39" a="1"/>
  <c r="AM29" i="39" s="1"/>
  <c r="AM48" i="39" a="1"/>
  <c r="AM48" i="39" s="1"/>
  <c r="AM12" i="39" a="1"/>
  <c r="AM12" i="39" s="1"/>
  <c r="AP11" i="39" s="1"/>
  <c r="AR59" i="39" s="1"/>
  <c r="AF59" i="39" s="1"/>
  <c r="AD59" i="39" s="1"/>
  <c r="AC59" i="39" s="1"/>
  <c r="AM37" i="39" a="1"/>
  <c r="AM37" i="39" s="1"/>
  <c r="AM30" i="39" a="1"/>
  <c r="AM30" i="39" s="1"/>
  <c r="AM20" i="39" a="1"/>
  <c r="AM20" i="39" s="1"/>
  <c r="AN35" i="56" a="1"/>
  <c r="AN35" i="56" s="1"/>
  <c r="AN32" i="56" a="1"/>
  <c r="AN32" i="56" s="1"/>
  <c r="AN34" i="56" a="1"/>
  <c r="AN34" i="56" s="1"/>
  <c r="AN31" i="56" a="1"/>
  <c r="AN31" i="56" s="1"/>
  <c r="AN27" i="56" a="1"/>
  <c r="AN27" i="56" s="1"/>
  <c r="AN8" i="56" a="1"/>
  <c r="AN8" i="56" s="1"/>
  <c r="AN5" i="56" a="1"/>
  <c r="AN5" i="56" s="1"/>
  <c r="AN7" i="56" a="1"/>
  <c r="AN7" i="56" s="1"/>
  <c r="AN4" i="56" a="1"/>
  <c r="AN4" i="56" s="1"/>
  <c r="AN3" i="56" a="1"/>
  <c r="AN3" i="56" s="1"/>
  <c r="AN24" i="56" a="1"/>
  <c r="AN24" i="56" s="1"/>
  <c r="AN38" i="56" a="1"/>
  <c r="AN38" i="56" s="1"/>
  <c r="AN26" i="56" a="1"/>
  <c r="AN26" i="56" s="1"/>
  <c r="AN23" i="56" a="1"/>
  <c r="AN23" i="56" s="1"/>
  <c r="AN22" i="56" a="1"/>
  <c r="AN22" i="56" s="1"/>
  <c r="AN6" i="56" a="1"/>
  <c r="AN6" i="56" s="1"/>
  <c r="AN21" i="56" a="1"/>
  <c r="AN21" i="56" s="1"/>
  <c r="AN17" i="56" a="1"/>
  <c r="AN17" i="56" s="1"/>
  <c r="AN9" i="56" a="1"/>
  <c r="AN9" i="56" s="1"/>
  <c r="AN40" i="56" a="1"/>
  <c r="AN40" i="56" s="1"/>
  <c r="AN13" i="56" a="1"/>
  <c r="AN13" i="56" s="1"/>
  <c r="AN14" i="56" a="1"/>
  <c r="AN14" i="56" s="1"/>
  <c r="AN39" i="56" a="1"/>
  <c r="AN39" i="56" s="1"/>
  <c r="AN19" i="56" a="1"/>
  <c r="AN19" i="56" s="1"/>
  <c r="AN10" i="56" a="1"/>
  <c r="AN10" i="56" s="1"/>
  <c r="AN12" i="56" a="1"/>
  <c r="AN12" i="56" s="1"/>
  <c r="AN16" i="56" a="1"/>
  <c r="AN16" i="56" s="1"/>
  <c r="AN18" i="56" a="1"/>
  <c r="AN18" i="56" s="1"/>
  <c r="AN11" i="56" a="1"/>
  <c r="AN11" i="56" s="1"/>
  <c r="AN20" i="56" a="1"/>
  <c r="AN20" i="56" s="1"/>
  <c r="AN33" i="56" a="1"/>
  <c r="AN33" i="56" s="1"/>
  <c r="AN29" i="56" a="1"/>
  <c r="AN29" i="56" s="1"/>
  <c r="AN15" i="56" a="1"/>
  <c r="AN15" i="56" s="1"/>
  <c r="AN28" i="56" a="1"/>
  <c r="AN28" i="56" s="1"/>
  <c r="AN2" i="56" a="1"/>
  <c r="AN2" i="56" s="1"/>
  <c r="AN37" i="56" a="1"/>
  <c r="AN37" i="56" s="1"/>
  <c r="AN25" i="56" a="1"/>
  <c r="AN25" i="56" s="1"/>
  <c r="AN36" i="56" a="1"/>
  <c r="AN36" i="56" s="1"/>
  <c r="AN30" i="56" a="1"/>
  <c r="AN30" i="56" s="1"/>
  <c r="AN26" i="34" a="1"/>
  <c r="AN26" i="34" s="1"/>
  <c r="AN14" i="34" a="1"/>
  <c r="AN14" i="34" s="1"/>
  <c r="AN39" i="34" a="1"/>
  <c r="AN39" i="34" s="1"/>
  <c r="AN33" i="34" a="1"/>
  <c r="AN33" i="34" s="1"/>
  <c r="AN21" i="34" a="1"/>
  <c r="AN21" i="34" s="1"/>
  <c r="AN19" i="34" a="1"/>
  <c r="AN19" i="34" s="1"/>
  <c r="AN2" i="34" a="1"/>
  <c r="AN2" i="34" s="1"/>
  <c r="AN37" i="34" a="1"/>
  <c r="AN37" i="34" s="1"/>
  <c r="AN7" i="34" a="1"/>
  <c r="AN7" i="34" s="1"/>
  <c r="AN9" i="34" a="1"/>
  <c r="AN9" i="34" s="1"/>
  <c r="AN16" i="34" a="1"/>
  <c r="AN16" i="34" s="1"/>
  <c r="AN36" i="34" a="1"/>
  <c r="AN36" i="34" s="1"/>
  <c r="AN10" i="34" a="1"/>
  <c r="AN10" i="34" s="1"/>
  <c r="AN12" i="34" a="1"/>
  <c r="AN12" i="34" s="1"/>
  <c r="AN38" i="34" a="1"/>
  <c r="AN38" i="34" s="1"/>
  <c r="AN11" i="34" a="1"/>
  <c r="AN11" i="34" s="1"/>
  <c r="AN40" i="34" a="1"/>
  <c r="AN40" i="34" s="1"/>
  <c r="AN20" i="34" a="1"/>
  <c r="AN20" i="34" s="1"/>
  <c r="AN17" i="34" a="1"/>
  <c r="AN17" i="34" s="1"/>
  <c r="AN30" i="34" a="1"/>
  <c r="AN30" i="34" s="1"/>
  <c r="AN27" i="34" a="1"/>
  <c r="AN27" i="34" s="1"/>
  <c r="AN15" i="34" a="1"/>
  <c r="AN15" i="34" s="1"/>
  <c r="AN18" i="34" a="1"/>
  <c r="AN18" i="34" s="1"/>
  <c r="AN31" i="34" a="1"/>
  <c r="AN31" i="34" s="1"/>
  <c r="AN28" i="34" a="1"/>
  <c r="AN28" i="34" s="1"/>
  <c r="AN3" i="34" a="1"/>
  <c r="AN3" i="34" s="1"/>
  <c r="AN5" i="34" a="1"/>
  <c r="AN5" i="34" s="1"/>
  <c r="AN32" i="34" a="1"/>
  <c r="AN32" i="34" s="1"/>
  <c r="AN29" i="34" a="1"/>
  <c r="AN29" i="34" s="1"/>
  <c r="AN13" i="34" a="1"/>
  <c r="AN13" i="34" s="1"/>
  <c r="AN4" i="34" a="1"/>
  <c r="AN4" i="34" s="1"/>
  <c r="AN24" i="34" a="1"/>
  <c r="AN24" i="34" s="1"/>
  <c r="AN35" i="34" a="1"/>
  <c r="AN35" i="34" s="1"/>
  <c r="AN34" i="34" a="1"/>
  <c r="AN34" i="34" s="1"/>
  <c r="AN6" i="34" a="1"/>
  <c r="AN6" i="34" s="1"/>
  <c r="AN8" i="34" a="1"/>
  <c r="AN8" i="34" s="1"/>
  <c r="AN23" i="34" a="1"/>
  <c r="AN23" i="34" s="1"/>
  <c r="AN25" i="34" a="1"/>
  <c r="AN25" i="34" s="1"/>
  <c r="AN22" i="34" a="1"/>
  <c r="AN22" i="34" s="1"/>
  <c r="AM41" i="30" a="1"/>
  <c r="AM41" i="30" s="1"/>
  <c r="AM5" i="30" a="1"/>
  <c r="AM5" i="30" s="1"/>
  <c r="AM26" i="30" a="1"/>
  <c r="AM26" i="30" s="1"/>
  <c r="AM23" i="30" a="1"/>
  <c r="AM23" i="30" s="1"/>
  <c r="AM22" i="30" a="1"/>
  <c r="AM22" i="30" s="1"/>
  <c r="AM19" i="30" a="1"/>
  <c r="AM19" i="30" s="1"/>
  <c r="AM30" i="30" a="1"/>
  <c r="AM30" i="30" s="1"/>
  <c r="AM48" i="30" a="1"/>
  <c r="AM48" i="30" s="1"/>
  <c r="AM27" i="30" a="1"/>
  <c r="AM27" i="30" s="1"/>
  <c r="AM10" i="30" a="1"/>
  <c r="AM10" i="30" s="1"/>
  <c r="AM12" i="30" a="1"/>
  <c r="AM12" i="30" s="1"/>
  <c r="AM44" i="30" a="1"/>
  <c r="AM44" i="30" s="1"/>
  <c r="AM31" i="30" a="1"/>
  <c r="AM31" i="30" s="1"/>
  <c r="AM16" i="30" a="1"/>
  <c r="AM16" i="30" s="1"/>
  <c r="AM33" i="30" a="1"/>
  <c r="AM33" i="30" s="1"/>
  <c r="AM2" i="30" a="1"/>
  <c r="AM2" i="30" s="1"/>
  <c r="AM46" i="30" a="1"/>
  <c r="AM46" i="30" s="1"/>
  <c r="AM42" i="30" a="1"/>
  <c r="AM42" i="30" s="1"/>
  <c r="AM18" i="30" a="1"/>
  <c r="AM18" i="30" s="1"/>
  <c r="AM9" i="30" a="1"/>
  <c r="AM9" i="30" s="1"/>
  <c r="AM37" i="30" a="1"/>
  <c r="AM37" i="30" s="1"/>
  <c r="AM29" i="30" a="1"/>
  <c r="AM29" i="30" s="1"/>
  <c r="AM24" i="30" a="1"/>
  <c r="AM24" i="30" s="1"/>
  <c r="AM25" i="30" a="1"/>
  <c r="AM25" i="30" s="1"/>
  <c r="AM13" i="30" a="1"/>
  <c r="AM13" i="30" s="1"/>
  <c r="AM8" i="30" a="1"/>
  <c r="AM8" i="30" s="1"/>
  <c r="AM17" i="30" a="1"/>
  <c r="AM17" i="30" s="1"/>
  <c r="AM38" i="30" a="1"/>
  <c r="AM38" i="30" s="1"/>
  <c r="AM15" i="30" a="1"/>
  <c r="AM15" i="30" s="1"/>
  <c r="AM35" i="30" a="1"/>
  <c r="AM35" i="30" s="1"/>
  <c r="AM40" i="30" a="1"/>
  <c r="AM40" i="30" s="1"/>
  <c r="AM7" i="30" a="1"/>
  <c r="AM7" i="30" s="1"/>
  <c r="AM36" i="30" a="1"/>
  <c r="AM36" i="30" s="1"/>
  <c r="AM6" i="30" a="1"/>
  <c r="AM6" i="30" s="1"/>
  <c r="AM32" i="30" a="1"/>
  <c r="AM32" i="30" s="1"/>
  <c r="AM14" i="30" a="1"/>
  <c r="AM14" i="30" s="1"/>
  <c r="AM11" i="30" a="1"/>
  <c r="AM11" i="30" s="1"/>
  <c r="AM4" i="30" a="1"/>
  <c r="AM4" i="30" s="1"/>
  <c r="AM47" i="30" a="1"/>
  <c r="AM47" i="30" s="1"/>
  <c r="AM20" i="30" a="1"/>
  <c r="AM20" i="30" s="1"/>
  <c r="AM28" i="30" a="1"/>
  <c r="AM28" i="30" s="1"/>
  <c r="AM34" i="30" a="1"/>
  <c r="AM34" i="30" s="1"/>
  <c r="AM45" i="30" a="1"/>
  <c r="AM45" i="30" s="1"/>
  <c r="AM21" i="30" a="1"/>
  <c r="AM21" i="30" s="1"/>
  <c r="AM39" i="30" a="1"/>
  <c r="AM39" i="30" s="1"/>
  <c r="AM49" i="30" a="1"/>
  <c r="AM49" i="30" s="1"/>
  <c r="AM43" i="30" a="1"/>
  <c r="AM43" i="30" s="1"/>
  <c r="AM3" i="30" a="1"/>
  <c r="AM3" i="30" s="1"/>
  <c r="AN31" i="36" a="1"/>
  <c r="AN31" i="36" s="1"/>
  <c r="AN38" i="36" a="1"/>
  <c r="AN38" i="36" s="1"/>
  <c r="AN2" i="36" a="1"/>
  <c r="AN2" i="36" s="1"/>
  <c r="AN12" i="36" a="1"/>
  <c r="AN12" i="36" s="1"/>
  <c r="AN14" i="36" a="1"/>
  <c r="AN14" i="36" s="1"/>
  <c r="AN39" i="36" a="1"/>
  <c r="AN39" i="36" s="1"/>
  <c r="AN13" i="36" a="1"/>
  <c r="AN13" i="36" s="1"/>
  <c r="AN30" i="36" a="1"/>
  <c r="AN30" i="36" s="1"/>
  <c r="AN19" i="36" a="1"/>
  <c r="AN19" i="36" s="1"/>
  <c r="AN11" i="36" a="1"/>
  <c r="AN11" i="36" s="1"/>
  <c r="AN36" i="36" a="1"/>
  <c r="AN36" i="36" s="1"/>
  <c r="AN7" i="36" a="1"/>
  <c r="AN7" i="36" s="1"/>
  <c r="AN20" i="36" a="1"/>
  <c r="AN20" i="36" s="1"/>
  <c r="AQ21" i="36" s="1"/>
  <c r="AS21" i="36" s="1"/>
  <c r="AF21" i="36" s="1"/>
  <c r="AD21" i="36" s="1"/>
  <c r="AC21" i="36" s="1"/>
  <c r="AN27" i="36" a="1"/>
  <c r="AN27" i="36" s="1"/>
  <c r="AN15" i="36" a="1"/>
  <c r="AN15" i="36" s="1"/>
  <c r="AN9" i="36" a="1"/>
  <c r="AN9" i="36" s="1"/>
  <c r="AN6" i="36" a="1"/>
  <c r="AN6" i="36" s="1"/>
  <c r="AN29" i="36" a="1"/>
  <c r="AN29" i="36" s="1"/>
  <c r="AN4" i="36" a="1"/>
  <c r="AN4" i="36" s="1"/>
  <c r="AN32" i="36" a="1"/>
  <c r="AN32" i="36" s="1"/>
  <c r="AN21" i="36" a="1"/>
  <c r="AN21" i="36" s="1"/>
  <c r="AN23" i="36" a="1"/>
  <c r="AN23" i="36" s="1"/>
  <c r="AN3" i="36" a="1"/>
  <c r="AN3" i="36" s="1"/>
  <c r="AN26" i="36" a="1"/>
  <c r="AN26" i="36" s="1"/>
  <c r="AN33" i="36" a="1"/>
  <c r="AN33" i="36" s="1"/>
  <c r="AN24" i="36" a="1"/>
  <c r="AN24" i="36" s="1"/>
  <c r="AN18" i="36" a="1"/>
  <c r="AN18" i="36" s="1"/>
  <c r="AN37" i="36" a="1"/>
  <c r="AN37" i="36" s="1"/>
  <c r="AN28" i="36" a="1"/>
  <c r="AN28" i="36" s="1"/>
  <c r="AN25" i="36" a="1"/>
  <c r="AN25" i="36" s="1"/>
  <c r="AN35" i="36" a="1"/>
  <c r="AN35" i="36" s="1"/>
  <c r="AN22" i="36" a="1"/>
  <c r="AN22" i="36" s="1"/>
  <c r="AN40" i="36" a="1"/>
  <c r="AN40" i="36" s="1"/>
  <c r="AN8" i="36" a="1"/>
  <c r="AN8" i="36" s="1"/>
  <c r="AN5" i="36" a="1"/>
  <c r="AN5" i="36" s="1"/>
  <c r="AN34" i="36" a="1"/>
  <c r="AN34" i="36" s="1"/>
  <c r="AN17" i="36" a="1"/>
  <c r="AN17" i="36" s="1"/>
  <c r="AN10" i="36" a="1"/>
  <c r="AN10" i="36" s="1"/>
  <c r="AN16" i="36" a="1"/>
  <c r="AN16" i="36" s="1"/>
  <c r="AQ6" i="36" s="1"/>
  <c r="AS54" i="36" s="1"/>
  <c r="AF54" i="36" s="1"/>
  <c r="AD54" i="36" s="1"/>
  <c r="AC54" i="36" s="1"/>
  <c r="AN22" i="40" a="1"/>
  <c r="AN22" i="40" s="1"/>
  <c r="AN18" i="40" a="1"/>
  <c r="AN18" i="40" s="1"/>
  <c r="AN28" i="40" a="1"/>
  <c r="AN28" i="40" s="1"/>
  <c r="AN23" i="40" a="1"/>
  <c r="AN23" i="40" s="1"/>
  <c r="AN30" i="40" a="1"/>
  <c r="AN30" i="40" s="1"/>
  <c r="AN32" i="40" a="1"/>
  <c r="AN32" i="40" s="1"/>
  <c r="AN4" i="40" a="1"/>
  <c r="AN4" i="40" s="1"/>
  <c r="AN19" i="40" a="1"/>
  <c r="AN19" i="40" s="1"/>
  <c r="AN17" i="40" a="1"/>
  <c r="AN17" i="40" s="1"/>
  <c r="AN29" i="40" a="1"/>
  <c r="AN29" i="40" s="1"/>
  <c r="AN35" i="40" a="1"/>
  <c r="AN35" i="40" s="1"/>
  <c r="AN39" i="40" a="1"/>
  <c r="AN39" i="40" s="1"/>
  <c r="AN3" i="40" a="1"/>
  <c r="AN3" i="40" s="1"/>
  <c r="AN6" i="40" a="1"/>
  <c r="AN6" i="40" s="1"/>
  <c r="AN33" i="40" a="1"/>
  <c r="AN33" i="40" s="1"/>
  <c r="AN36" i="40" a="1"/>
  <c r="AN36" i="40" s="1"/>
  <c r="AN14" i="40" a="1"/>
  <c r="AN14" i="40" s="1"/>
  <c r="AN34" i="40" a="1"/>
  <c r="AN34" i="40" s="1"/>
  <c r="AN16" i="40" a="1"/>
  <c r="AN16" i="40" s="1"/>
  <c r="AN37" i="40" a="1"/>
  <c r="AN37" i="40" s="1"/>
  <c r="AN31" i="40" a="1"/>
  <c r="AN31" i="40" s="1"/>
  <c r="AN2" i="40" a="1"/>
  <c r="AN2" i="40" s="1"/>
  <c r="AN21" i="40" a="1"/>
  <c r="AN21" i="40" s="1"/>
  <c r="AN40" i="40" a="1"/>
  <c r="AN40" i="40" s="1"/>
  <c r="AN12" i="40" a="1"/>
  <c r="AN12" i="40" s="1"/>
  <c r="AN24" i="40" a="1"/>
  <c r="AN24" i="40" s="1"/>
  <c r="AN11" i="40" a="1"/>
  <c r="AN11" i="40" s="1"/>
  <c r="AQ2" i="40" s="1"/>
  <c r="AS50" i="40" s="1"/>
  <c r="AF50" i="40" s="1"/>
  <c r="AD50" i="40" s="1"/>
  <c r="AC50" i="40" s="1"/>
  <c r="AN7" i="40" a="1"/>
  <c r="AN7" i="40" s="1"/>
  <c r="AN27" i="40" a="1"/>
  <c r="AN27" i="40" s="1"/>
  <c r="AN15" i="40" a="1"/>
  <c r="AN15" i="40" s="1"/>
  <c r="AN26" i="40" a="1"/>
  <c r="AN26" i="40" s="1"/>
  <c r="AN5" i="40" a="1"/>
  <c r="AN5" i="40" s="1"/>
  <c r="AN9" i="40" a="1"/>
  <c r="AN9" i="40" s="1"/>
  <c r="AN13" i="40" a="1"/>
  <c r="AN13" i="40" s="1"/>
  <c r="AN38" i="40" a="1"/>
  <c r="AN38" i="40" s="1"/>
  <c r="AN20" i="40" a="1"/>
  <c r="AN20" i="40" s="1"/>
  <c r="AN25" i="40" a="1"/>
  <c r="AN25" i="40" s="1"/>
  <c r="AN8" i="40" a="1"/>
  <c r="AN8" i="40" s="1"/>
  <c r="AN10" i="40" a="1"/>
  <c r="AN10" i="40" s="1"/>
  <c r="AN40" i="49" a="1"/>
  <c r="AN40" i="49" s="1"/>
  <c r="AN9" i="49" a="1"/>
  <c r="AN9" i="49" s="1"/>
  <c r="AN34" i="49" a="1"/>
  <c r="AN34" i="49" s="1"/>
  <c r="AN32" i="49" a="1"/>
  <c r="AN32" i="49" s="1"/>
  <c r="AN22" i="49" a="1"/>
  <c r="AN22" i="49" s="1"/>
  <c r="AN27" i="49" a="1"/>
  <c r="AN27" i="49" s="1"/>
  <c r="AN12" i="49" a="1"/>
  <c r="AN12" i="49" s="1"/>
  <c r="AN36" i="49" a="1"/>
  <c r="AN36" i="49" s="1"/>
  <c r="AN39" i="49" a="1"/>
  <c r="AN39" i="49" s="1"/>
  <c r="AN33" i="49" a="1"/>
  <c r="AN33" i="49" s="1"/>
  <c r="AN20" i="49" a="1"/>
  <c r="AN20" i="49" s="1"/>
  <c r="AN18" i="49" a="1"/>
  <c r="AN18" i="49" s="1"/>
  <c r="AN24" i="49" a="1"/>
  <c r="AN24" i="49" s="1"/>
  <c r="AN11" i="49" a="1"/>
  <c r="AN11" i="49" s="1"/>
  <c r="AN31" i="49" a="1"/>
  <c r="AN31" i="49" s="1"/>
  <c r="AN26" i="49" a="1"/>
  <c r="AN26" i="49" s="1"/>
  <c r="AN38" i="49" a="1"/>
  <c r="AN38" i="49" s="1"/>
  <c r="AN29" i="49" a="1"/>
  <c r="AN29" i="49" s="1"/>
  <c r="AN28" i="49" a="1"/>
  <c r="AN28" i="49" s="1"/>
  <c r="AN21" i="49" a="1"/>
  <c r="AN21" i="49" s="1"/>
  <c r="AN17" i="49" a="1"/>
  <c r="AN17" i="49" s="1"/>
  <c r="AN16" i="49" a="1"/>
  <c r="AN16" i="49" s="1"/>
  <c r="AN23" i="49" a="1"/>
  <c r="AN23" i="49" s="1"/>
  <c r="AN15" i="49" a="1"/>
  <c r="AN15" i="49" s="1"/>
  <c r="AN4" i="49" a="1"/>
  <c r="AN4" i="49" s="1"/>
  <c r="AN2" i="49" a="1"/>
  <c r="AN2" i="49" s="1"/>
  <c r="AN7" i="49" a="1"/>
  <c r="AN7" i="49" s="1"/>
  <c r="AN5" i="49" a="1"/>
  <c r="AN5" i="49" s="1"/>
  <c r="AN14" i="49" a="1"/>
  <c r="AN14" i="49" s="1"/>
  <c r="AN37" i="49" a="1"/>
  <c r="AN37" i="49" s="1"/>
  <c r="AN8" i="49" a="1"/>
  <c r="AN8" i="49" s="1"/>
  <c r="AN35" i="49" a="1"/>
  <c r="AN35" i="49" s="1"/>
  <c r="AN3" i="49" a="1"/>
  <c r="AN3" i="49" s="1"/>
  <c r="AN30" i="49" a="1"/>
  <c r="AN30" i="49" s="1"/>
  <c r="AN10" i="49" a="1"/>
  <c r="AN10" i="49" s="1"/>
  <c r="AN25" i="49" a="1"/>
  <c r="AN25" i="49" s="1"/>
  <c r="AN13" i="49" a="1"/>
  <c r="AN13" i="49" s="1"/>
  <c r="AQ20" i="49" s="1"/>
  <c r="AS44" i="49" s="1"/>
  <c r="AF44" i="49" s="1"/>
  <c r="AD44" i="49" s="1"/>
  <c r="AC44" i="49" s="1"/>
  <c r="AN6" i="49" a="1"/>
  <c r="AN6" i="49" s="1"/>
  <c r="AN19" i="49" a="1"/>
  <c r="AN19" i="49" s="1"/>
  <c r="AM46" i="54" a="1"/>
  <c r="AM46" i="54" s="1"/>
  <c r="AM45" i="54" a="1"/>
  <c r="AM45" i="54" s="1"/>
  <c r="AM31" i="54" a="1"/>
  <c r="AM31" i="54" s="1"/>
  <c r="AM27" i="54" a="1"/>
  <c r="AM27" i="54" s="1"/>
  <c r="AM15" i="54" a="1"/>
  <c r="AM15" i="54" s="1"/>
  <c r="AM17" i="54" a="1"/>
  <c r="AM17" i="54" s="1"/>
  <c r="AM36" i="54" a="1"/>
  <c r="AM36" i="54" s="1"/>
  <c r="AM23" i="54" a="1"/>
  <c r="AM23" i="54" s="1"/>
  <c r="AM8" i="54" a="1"/>
  <c r="AM8" i="54" s="1"/>
  <c r="AM18" i="54" a="1"/>
  <c r="AM18" i="54" s="1"/>
  <c r="AM14" i="54" a="1"/>
  <c r="AM14" i="54" s="1"/>
  <c r="AM4" i="54" a="1"/>
  <c r="AM4" i="54" s="1"/>
  <c r="AM40" i="54" a="1"/>
  <c r="AM40" i="54" s="1"/>
  <c r="AM41" i="54" a="1"/>
  <c r="AM41" i="54" s="1"/>
  <c r="AM43" i="54" a="1"/>
  <c r="AM43" i="54" s="1"/>
  <c r="AM30" i="54" a="1"/>
  <c r="AM30" i="54" s="1"/>
  <c r="AM37" i="54" a="1"/>
  <c r="AM37" i="54" s="1"/>
  <c r="AM25" i="54" a="1"/>
  <c r="AM25" i="54" s="1"/>
  <c r="AM44" i="54" a="1"/>
  <c r="AM44" i="54" s="1"/>
  <c r="AM24" i="54" a="1"/>
  <c r="AM24" i="54" s="1"/>
  <c r="AM21" i="54" a="1"/>
  <c r="AM21" i="54" s="1"/>
  <c r="AM26" i="54" a="1"/>
  <c r="AM26" i="54" s="1"/>
  <c r="AM9" i="54" a="1"/>
  <c r="AM9" i="54" s="1"/>
  <c r="AM7" i="54" a="1"/>
  <c r="AM7" i="54" s="1"/>
  <c r="AM49" i="54" a="1"/>
  <c r="AM49" i="54" s="1"/>
  <c r="AM22" i="54" a="1"/>
  <c r="AM22" i="54" s="1"/>
  <c r="AM19" i="54" a="1"/>
  <c r="AM19" i="54" s="1"/>
  <c r="AM47" i="54" a="1"/>
  <c r="AM47" i="54" s="1"/>
  <c r="AM29" i="54" a="1"/>
  <c r="AM29" i="54" s="1"/>
  <c r="AM3" i="54" a="1"/>
  <c r="AM3" i="54" s="1"/>
  <c r="AM13" i="54" a="1"/>
  <c r="AM13" i="54" s="1"/>
  <c r="AM28" i="54" a="1"/>
  <c r="AM28" i="54" s="1"/>
  <c r="AM42" i="54" a="1"/>
  <c r="AM42" i="54" s="1"/>
  <c r="AM10" i="54" a="1"/>
  <c r="AM10" i="54" s="1"/>
  <c r="AM38" i="54" a="1"/>
  <c r="AM38" i="54" s="1"/>
  <c r="AM39" i="54" a="1"/>
  <c r="AM39" i="54" s="1"/>
  <c r="AM12" i="54" a="1"/>
  <c r="AM12" i="54" s="1"/>
  <c r="AM48" i="54" a="1"/>
  <c r="AM48" i="54" s="1"/>
  <c r="AM34" i="54" a="1"/>
  <c r="AM34" i="54" s="1"/>
  <c r="AM5" i="54" a="1"/>
  <c r="AM5" i="54" s="1"/>
  <c r="AP24" i="54" s="1"/>
  <c r="AM20" i="54" a="1"/>
  <c r="AM20" i="54" s="1"/>
  <c r="AM11" i="54" a="1"/>
  <c r="AM11" i="54" s="1"/>
  <c r="AM33" i="54" a="1"/>
  <c r="AM33" i="54" s="1"/>
  <c r="AM6" i="54" a="1"/>
  <c r="AM6" i="54" s="1"/>
  <c r="AP20" i="54" s="1"/>
  <c r="AM2" i="54" a="1"/>
  <c r="AM2" i="54" s="1"/>
  <c r="AM32" i="54" a="1"/>
  <c r="AM32" i="54" s="1"/>
  <c r="AM35" i="54" a="1"/>
  <c r="AM35" i="54" s="1"/>
  <c r="AM16" i="54" a="1"/>
  <c r="AM16" i="54" s="1"/>
  <c r="AM22" i="43" a="1"/>
  <c r="AM22" i="43" s="1"/>
  <c r="AM4" i="43" a="1"/>
  <c r="AM4" i="43" s="1"/>
  <c r="AM35" i="43" a="1"/>
  <c r="AM35" i="43" s="1"/>
  <c r="AM24" i="43" a="1"/>
  <c r="AM24" i="43" s="1"/>
  <c r="AM8" i="43" a="1"/>
  <c r="AM8" i="43" s="1"/>
  <c r="AM30" i="43" a="1"/>
  <c r="AM30" i="43" s="1"/>
  <c r="AM29" i="45" a="1"/>
  <c r="AM29" i="45" s="1"/>
  <c r="AM13" i="45" a="1"/>
  <c r="AM13" i="45" s="1"/>
  <c r="AM5" i="45" a="1"/>
  <c r="AM5" i="45" s="1"/>
  <c r="AM45" i="45" a="1"/>
  <c r="AM45" i="45" s="1"/>
  <c r="AM48" i="45" a="1"/>
  <c r="AM48" i="45" s="1"/>
  <c r="AM36" i="45" a="1"/>
  <c r="AM36" i="45" s="1"/>
  <c r="AM6" i="45" a="1"/>
  <c r="AM6" i="45" s="1"/>
  <c r="AM17" i="45" a="1"/>
  <c r="AM17" i="45" s="1"/>
  <c r="AM39" i="45" a="1"/>
  <c r="AM39" i="45" s="1"/>
  <c r="AM28" i="45" a="1"/>
  <c r="AM28" i="45" s="1"/>
  <c r="AM44" i="45" a="1"/>
  <c r="AM44" i="45" s="1"/>
  <c r="AM8" i="45" a="1"/>
  <c r="AM8" i="45" s="1"/>
  <c r="AM37" i="45" a="1"/>
  <c r="AM37" i="45" s="1"/>
  <c r="AM27" i="45" a="1"/>
  <c r="AM27" i="45" s="1"/>
  <c r="AM24" i="45" a="1"/>
  <c r="AM24" i="45" s="1"/>
  <c r="AM7" i="45" a="1"/>
  <c r="AM7" i="45" s="1"/>
  <c r="AM2" i="45" a="1"/>
  <c r="AM2" i="45" s="1"/>
  <c r="AM43" i="45" a="1"/>
  <c r="AM43" i="45" s="1"/>
  <c r="AM35" i="45" a="1"/>
  <c r="AM35" i="45" s="1"/>
  <c r="AM3" i="45" a="1"/>
  <c r="AM3" i="45" s="1"/>
  <c r="AM9" i="45" a="1"/>
  <c r="AM9" i="45" s="1"/>
  <c r="AM34" i="45" a="1"/>
  <c r="AM34" i="45" s="1"/>
  <c r="AM32" i="45" a="1"/>
  <c r="AM32" i="45" s="1"/>
  <c r="AM25" i="45" a="1"/>
  <c r="AM25" i="45" s="1"/>
  <c r="AM19" i="45" a="1"/>
  <c r="AM19" i="45" s="1"/>
  <c r="AM40" i="45" a="1"/>
  <c r="AM40" i="45" s="1"/>
  <c r="AM31" i="45" a="1"/>
  <c r="AM31" i="45" s="1"/>
  <c r="AM23" i="45" a="1"/>
  <c r="AM23" i="45" s="1"/>
  <c r="AM11" i="45" a="1"/>
  <c r="AM11" i="45" s="1"/>
  <c r="AM14" i="45" a="1"/>
  <c r="AM14" i="45" s="1"/>
  <c r="AM49" i="45" a="1"/>
  <c r="AM49" i="45" s="1"/>
  <c r="AM46" i="45" a="1"/>
  <c r="AM46" i="45" s="1"/>
  <c r="AM18" i="45" a="1"/>
  <c r="AM18" i="45" s="1"/>
  <c r="AM33" i="45" a="1"/>
  <c r="AM33" i="45" s="1"/>
  <c r="AM16" i="45" a="1"/>
  <c r="AM16" i="45" s="1"/>
  <c r="AM12" i="45" a="1"/>
  <c r="AM12" i="45" s="1"/>
  <c r="AP23" i="45" s="1"/>
  <c r="AM22" i="45" a="1"/>
  <c r="AM22" i="45" s="1"/>
  <c r="AM20" i="45" a="1"/>
  <c r="AM20" i="45" s="1"/>
  <c r="AM26" i="45" a="1"/>
  <c r="AM26" i="45" s="1"/>
  <c r="AM15" i="45" a="1"/>
  <c r="AM15" i="45" s="1"/>
  <c r="AP16" i="45" s="1"/>
  <c r="AR64" i="45" s="1"/>
  <c r="AF64" i="45" s="1"/>
  <c r="AD64" i="45" s="1"/>
  <c r="AC64" i="45" s="1"/>
  <c r="AM41" i="45" a="1"/>
  <c r="AM41" i="45" s="1"/>
  <c r="AM30" i="45" a="1"/>
  <c r="AM30" i="45" s="1"/>
  <c r="AM10" i="45" a="1"/>
  <c r="AM10" i="45" s="1"/>
  <c r="AM47" i="45" a="1"/>
  <c r="AM47" i="45" s="1"/>
  <c r="AM38" i="45" a="1"/>
  <c r="AM38" i="45" s="1"/>
  <c r="AM42" i="45" a="1"/>
  <c r="AM42" i="45" s="1"/>
  <c r="AM21" i="45" a="1"/>
  <c r="AM21" i="45" s="1"/>
  <c r="AM4" i="45" a="1"/>
  <c r="AM4" i="45" s="1"/>
  <c r="AP12" i="45" s="1"/>
  <c r="AR60" i="45" s="1"/>
  <c r="AF60" i="45" s="1"/>
  <c r="AD60" i="45" s="1"/>
  <c r="AC60" i="45" s="1"/>
  <c r="AM23" i="47" a="1"/>
  <c r="AM23" i="47" s="1"/>
  <c r="AM16" i="47" a="1"/>
  <c r="AM16" i="47" s="1"/>
  <c r="AM25" i="47" a="1"/>
  <c r="AM25" i="47" s="1"/>
  <c r="AM9" i="47" a="1"/>
  <c r="AM9" i="47" s="1"/>
  <c r="AM20" i="47" a="1"/>
  <c r="AM20" i="47" s="1"/>
  <c r="AM43" i="47" a="1"/>
  <c r="AM43" i="47" s="1"/>
  <c r="AM21" i="47" a="1"/>
  <c r="AM21" i="47" s="1"/>
  <c r="AM48" i="47" a="1"/>
  <c r="AM48" i="47" s="1"/>
  <c r="AM40" i="47" a="1"/>
  <c r="AM40" i="47" s="1"/>
  <c r="AM26" i="47" a="1"/>
  <c r="AM26" i="47" s="1"/>
  <c r="AM31" i="47" a="1"/>
  <c r="AM31" i="47" s="1"/>
  <c r="AM12" i="47" a="1"/>
  <c r="AM12" i="47" s="1"/>
  <c r="AM39" i="47" a="1"/>
  <c r="AM39" i="47" s="1"/>
  <c r="AM49" i="47" a="1"/>
  <c r="AM49" i="47" s="1"/>
  <c r="AM3" i="47" a="1"/>
  <c r="AM3" i="47" s="1"/>
  <c r="AM24" i="47" a="1"/>
  <c r="AM24" i="47" s="1"/>
  <c r="AM14" i="47" a="1"/>
  <c r="AM14" i="47" s="1"/>
  <c r="AM17" i="47" a="1"/>
  <c r="AM17" i="47" s="1"/>
  <c r="AM41" i="47" a="1"/>
  <c r="AM41" i="47" s="1"/>
  <c r="AM18" i="47" a="1"/>
  <c r="AM18" i="47" s="1"/>
  <c r="AP15" i="47" s="1"/>
  <c r="AM10" i="47" a="1"/>
  <c r="AM10" i="47" s="1"/>
  <c r="AM47" i="47" a="1"/>
  <c r="AM47" i="47" s="1"/>
  <c r="AM46" i="47" a="1"/>
  <c r="AM46" i="47" s="1"/>
  <c r="AM11" i="47" a="1"/>
  <c r="AM11" i="47" s="1"/>
  <c r="AM42" i="47" a="1"/>
  <c r="AM42" i="47" s="1"/>
  <c r="AM32" i="47" a="1"/>
  <c r="AM32" i="47" s="1"/>
  <c r="AM28" i="47" a="1"/>
  <c r="AM28" i="47" s="1"/>
  <c r="AM7" i="47" a="1"/>
  <c r="AM7" i="47" s="1"/>
  <c r="AM35" i="47" a="1"/>
  <c r="AM35" i="47" s="1"/>
  <c r="AM38" i="47" a="1"/>
  <c r="AM38" i="47" s="1"/>
  <c r="AM27" i="47" a="1"/>
  <c r="AM27" i="47" s="1"/>
  <c r="AM19" i="47" a="1"/>
  <c r="AM19" i="47" s="1"/>
  <c r="AM8" i="47" a="1"/>
  <c r="AM8" i="47" s="1"/>
  <c r="AM44" i="47" a="1"/>
  <c r="AM44" i="47" s="1"/>
  <c r="AM30" i="47" a="1"/>
  <c r="AM30" i="47" s="1"/>
  <c r="AM33" i="47" a="1"/>
  <c r="AM33" i="47" s="1"/>
  <c r="AM15" i="47" a="1"/>
  <c r="AM15" i="47" s="1"/>
  <c r="AM5" i="47" a="1"/>
  <c r="AM5" i="47" s="1"/>
  <c r="AM45" i="47" a="1"/>
  <c r="AM45" i="47" s="1"/>
  <c r="AM6" i="47" a="1"/>
  <c r="AM6" i="47" s="1"/>
  <c r="AM4" i="47" a="1"/>
  <c r="AM4" i="47" s="1"/>
  <c r="AM29" i="47" a="1"/>
  <c r="AM29" i="47" s="1"/>
  <c r="AM22" i="47" a="1"/>
  <c r="AM22" i="47" s="1"/>
  <c r="AM34" i="47" a="1"/>
  <c r="AM34" i="47" s="1"/>
  <c r="AM13" i="47" a="1"/>
  <c r="AM13" i="47" s="1"/>
  <c r="AM37" i="47" a="1"/>
  <c r="AM37" i="47" s="1"/>
  <c r="AM36" i="47" a="1"/>
  <c r="AM36" i="47" s="1"/>
  <c r="AM2" i="47" a="1"/>
  <c r="AM2" i="47" s="1"/>
  <c r="AM26" i="35" a="1"/>
  <c r="AM26" i="35" s="1"/>
  <c r="AM45" i="35" a="1"/>
  <c r="AM45" i="35" s="1"/>
  <c r="AM49" i="35" a="1"/>
  <c r="AM49" i="35" s="1"/>
  <c r="AM14" i="35" a="1"/>
  <c r="AM14" i="35" s="1"/>
  <c r="AM9" i="35" a="1"/>
  <c r="AM9" i="35" s="1"/>
  <c r="AM16" i="35" a="1"/>
  <c r="AM16" i="35" s="1"/>
  <c r="AM31" i="35" a="1"/>
  <c r="AM31" i="35" s="1"/>
  <c r="AM28" i="35" a="1"/>
  <c r="AM28" i="35" s="1"/>
  <c r="AM27" i="35" a="1"/>
  <c r="AM27" i="35" s="1"/>
  <c r="AM43" i="35" a="1"/>
  <c r="AM43" i="35" s="1"/>
  <c r="AM7" i="35" a="1"/>
  <c r="AM7" i="35" s="1"/>
  <c r="AM44" i="35" a="1"/>
  <c r="AM44" i="35" s="1"/>
  <c r="AM17" i="35" a="1"/>
  <c r="AM17" i="35" s="1"/>
  <c r="AM15" i="35" a="1"/>
  <c r="AM15" i="35" s="1"/>
  <c r="AM32" i="35" a="1"/>
  <c r="AM32" i="35" s="1"/>
  <c r="AM5" i="35" a="1"/>
  <c r="AM5" i="35" s="1"/>
  <c r="AM46" i="35" a="1"/>
  <c r="AM46" i="35" s="1"/>
  <c r="AM2" i="35" a="1"/>
  <c r="AM2" i="35" s="1"/>
  <c r="AM22" i="35" a="1"/>
  <c r="AM22" i="35" s="1"/>
  <c r="AP11" i="35" s="1"/>
  <c r="AR59" i="35" s="1"/>
  <c r="AF59" i="35" s="1"/>
  <c r="AD59" i="35" s="1"/>
  <c r="AC59" i="35" s="1"/>
  <c r="AM40" i="35" a="1"/>
  <c r="AM40" i="35" s="1"/>
  <c r="AM19" i="35" a="1"/>
  <c r="AM19" i="35" s="1"/>
  <c r="AM20" i="35" a="1"/>
  <c r="AM20" i="35" s="1"/>
  <c r="AM33" i="35" a="1"/>
  <c r="AM33" i="35" s="1"/>
  <c r="AM38" i="35" a="1"/>
  <c r="AM38" i="35" s="1"/>
  <c r="AM8" i="35" a="1"/>
  <c r="AM8" i="35" s="1"/>
  <c r="AM29" i="35" a="1"/>
  <c r="AM29" i="35" s="1"/>
  <c r="AM41" i="35" a="1"/>
  <c r="AM41" i="35" s="1"/>
  <c r="AM36" i="35" a="1"/>
  <c r="AM36" i="35" s="1"/>
  <c r="AM23" i="35" a="1"/>
  <c r="AM23" i="35" s="1"/>
  <c r="AM24" i="35" a="1"/>
  <c r="AM24" i="35" s="1"/>
  <c r="AM48" i="35" a="1"/>
  <c r="AM48" i="35" s="1"/>
  <c r="AM30" i="35" a="1"/>
  <c r="AM30" i="35" s="1"/>
  <c r="AM34" i="35" a="1"/>
  <c r="AM34" i="35" s="1"/>
  <c r="AM6" i="35" a="1"/>
  <c r="AM6" i="35" s="1"/>
  <c r="AM21" i="35" a="1"/>
  <c r="AM21" i="35" s="1"/>
  <c r="AM3" i="35" a="1"/>
  <c r="AM3" i="35" s="1"/>
  <c r="AM39" i="35" a="1"/>
  <c r="AM39" i="35" s="1"/>
  <c r="AM4" i="35" a="1"/>
  <c r="AM4" i="35" s="1"/>
  <c r="AM13" i="35" a="1"/>
  <c r="AM13" i="35" s="1"/>
  <c r="AM10" i="35" a="1"/>
  <c r="AM10" i="35" s="1"/>
  <c r="AM47" i="35" a="1"/>
  <c r="AM47" i="35" s="1"/>
  <c r="AM25" i="35" a="1"/>
  <c r="AM25" i="35" s="1"/>
  <c r="AM11" i="35" a="1"/>
  <c r="AM11" i="35" s="1"/>
  <c r="AP20" i="35" s="1"/>
  <c r="AM35" i="35" a="1"/>
  <c r="AM35" i="35" s="1"/>
  <c r="AM42" i="35" a="1"/>
  <c r="AM42" i="35" s="1"/>
  <c r="AM37" i="35" a="1"/>
  <c r="AM37" i="35" s="1"/>
  <c r="AM12" i="35" a="1"/>
  <c r="AM12" i="35" s="1"/>
  <c r="AM18" i="35" a="1"/>
  <c r="AM18" i="35" s="1"/>
  <c r="AN32" i="53" a="1"/>
  <c r="AN32" i="53" s="1"/>
  <c r="AN34" i="53" a="1"/>
  <c r="AN34" i="53" s="1"/>
  <c r="AN15" i="53" a="1"/>
  <c r="AN15" i="53" s="1"/>
  <c r="AN26" i="53" a="1"/>
  <c r="AN26" i="53" s="1"/>
  <c r="AN7" i="53" a="1"/>
  <c r="AN7" i="53" s="1"/>
  <c r="AN16" i="53" a="1"/>
  <c r="AN16" i="53" s="1"/>
  <c r="AN5" i="53" a="1"/>
  <c r="AN5" i="53" s="1"/>
  <c r="AN19" i="53" a="1"/>
  <c r="AN19" i="53" s="1"/>
  <c r="AN11" i="53" a="1"/>
  <c r="AN11" i="53" s="1"/>
  <c r="AN39" i="53" a="1"/>
  <c r="AN39" i="53" s="1"/>
  <c r="AN35" i="53" a="1"/>
  <c r="AN35" i="53" s="1"/>
  <c r="AN24" i="53" a="1"/>
  <c r="AN24" i="53" s="1"/>
  <c r="AN29" i="53" a="1"/>
  <c r="AN29" i="53" s="1"/>
  <c r="AN36" i="53" a="1"/>
  <c r="AN36" i="53" s="1"/>
  <c r="AN28" i="53" a="1"/>
  <c r="AN28" i="53" s="1"/>
  <c r="AN14" i="53" a="1"/>
  <c r="AN14" i="53" s="1"/>
  <c r="AN4" i="53" a="1"/>
  <c r="AN4" i="53" s="1"/>
  <c r="AN9" i="53" a="1"/>
  <c r="AN9" i="53" s="1"/>
  <c r="AN2" i="53" a="1"/>
  <c r="AN2" i="53" s="1"/>
  <c r="AN40" i="53" a="1"/>
  <c r="AN40" i="53" s="1"/>
  <c r="AN23" i="53" a="1"/>
  <c r="AN23" i="53" s="1"/>
  <c r="AN38" i="53" a="1"/>
  <c r="AN38" i="53" s="1"/>
  <c r="AN33" i="53" a="1"/>
  <c r="AN33" i="53" s="1"/>
  <c r="AN13" i="53" a="1"/>
  <c r="AN13" i="53" s="1"/>
  <c r="AQ17" i="53" s="1"/>
  <c r="AS17" i="53" s="1"/>
  <c r="AF17" i="53" s="1"/>
  <c r="AD17" i="53" s="1"/>
  <c r="AC17" i="53" s="1"/>
  <c r="AN17" i="53" a="1"/>
  <c r="AN17" i="53" s="1"/>
  <c r="AN8" i="53" a="1"/>
  <c r="AN8" i="53" s="1"/>
  <c r="AN10" i="53" a="1"/>
  <c r="AN10" i="53" s="1"/>
  <c r="AN25" i="53" a="1"/>
  <c r="AN25" i="53" s="1"/>
  <c r="AQ24" i="53" s="1"/>
  <c r="AS48" i="53" s="1"/>
  <c r="AF48" i="53" s="1"/>
  <c r="AD48" i="53" s="1"/>
  <c r="AC48" i="53" s="1"/>
  <c r="AN20" i="53" a="1"/>
  <c r="AN20" i="53" s="1"/>
  <c r="AN31" i="53" a="1"/>
  <c r="AN31" i="53" s="1"/>
  <c r="AN22" i="53" a="1"/>
  <c r="AN22" i="53" s="1"/>
  <c r="AN30" i="53" a="1"/>
  <c r="AN30" i="53" s="1"/>
  <c r="AN6" i="53" a="1"/>
  <c r="AN6" i="53" s="1"/>
  <c r="AN12" i="53" a="1"/>
  <c r="AN12" i="53" s="1"/>
  <c r="AN21" i="53" a="1"/>
  <c r="AN21" i="53" s="1"/>
  <c r="AN37" i="53" a="1"/>
  <c r="AN37" i="53" s="1"/>
  <c r="AN3" i="53" a="1"/>
  <c r="AN3" i="53" s="1"/>
  <c r="AN18" i="53" a="1"/>
  <c r="AN18" i="53" s="1"/>
  <c r="AN27" i="53" a="1"/>
  <c r="AN27" i="53" s="1"/>
  <c r="AD24" i="46"/>
  <c r="AM21" i="41" a="1"/>
  <c r="AM21" i="41" s="1"/>
  <c r="AM28" i="41" a="1"/>
  <c r="AM28" i="41" s="1"/>
  <c r="AM20" i="41" a="1"/>
  <c r="AM20" i="41" s="1"/>
  <c r="AM3" i="41" a="1"/>
  <c r="AM3" i="41" s="1"/>
  <c r="AM19" i="41" a="1"/>
  <c r="AM19" i="41" s="1"/>
  <c r="AM48" i="41" a="1"/>
  <c r="AM48" i="41" s="1"/>
  <c r="AM38" i="41" a="1"/>
  <c r="AM38" i="41" s="1"/>
  <c r="AM29" i="41" a="1"/>
  <c r="AM29" i="41" s="1"/>
  <c r="AM26" i="41" a="1"/>
  <c r="AM26" i="41" s="1"/>
  <c r="AM49" i="41" a="1"/>
  <c r="AM49" i="41" s="1"/>
  <c r="AM35" i="41" a="1"/>
  <c r="AM35" i="41" s="1"/>
  <c r="AM23" i="41" a="1"/>
  <c r="AM23" i="41" s="1"/>
  <c r="AM11" i="41" a="1"/>
  <c r="AM11" i="41" s="1"/>
  <c r="AM15" i="41" a="1"/>
  <c r="AM15" i="41" s="1"/>
  <c r="AM43" i="41" a="1"/>
  <c r="AM43" i="41" s="1"/>
  <c r="AM36" i="41" a="1"/>
  <c r="AM36" i="41" s="1"/>
  <c r="AM33" i="41" a="1"/>
  <c r="AM33" i="41" s="1"/>
  <c r="AM27" i="41" a="1"/>
  <c r="AM27" i="41" s="1"/>
  <c r="AM17" i="41" a="1"/>
  <c r="AM17" i="41" s="1"/>
  <c r="AM24" i="41" a="1"/>
  <c r="AM24" i="41" s="1"/>
  <c r="AM40" i="41" a="1"/>
  <c r="AM40" i="41" s="1"/>
  <c r="AM7" i="41" a="1"/>
  <c r="AM7" i="41" s="1"/>
  <c r="AM34" i="41" a="1"/>
  <c r="AM34" i="41" s="1"/>
  <c r="AM25" i="41" a="1"/>
  <c r="AM25" i="41" s="1"/>
  <c r="AM39" i="41" a="1"/>
  <c r="AM39" i="41" s="1"/>
  <c r="AM30" i="41" a="1"/>
  <c r="AM30" i="41" s="1"/>
  <c r="AM22" i="41" a="1"/>
  <c r="AM22" i="41" s="1"/>
  <c r="AM47" i="41" a="1"/>
  <c r="AM47" i="41" s="1"/>
  <c r="AM41" i="41" a="1"/>
  <c r="AM41" i="41" s="1"/>
  <c r="AM13" i="41" a="1"/>
  <c r="AM13" i="41" s="1"/>
  <c r="AM10" i="41" a="1"/>
  <c r="AM10" i="41" s="1"/>
  <c r="AM2" i="41" a="1"/>
  <c r="AM2" i="41" s="1"/>
  <c r="AM46" i="41" a="1"/>
  <c r="AM46" i="41" s="1"/>
  <c r="AM8" i="41" a="1"/>
  <c r="AM8" i="41" s="1"/>
  <c r="AM44" i="41" a="1"/>
  <c r="AM44" i="41" s="1"/>
  <c r="AM14" i="41" a="1"/>
  <c r="AM14" i="41" s="1"/>
  <c r="AM37" i="41" a="1"/>
  <c r="AM37" i="41" s="1"/>
  <c r="AM42" i="41" a="1"/>
  <c r="AM42" i="41" s="1"/>
  <c r="AM31" i="41" a="1"/>
  <c r="AM31" i="41" s="1"/>
  <c r="AM32" i="41" a="1"/>
  <c r="AM32" i="41" s="1"/>
  <c r="AM5" i="41" a="1"/>
  <c r="AM5" i="41" s="1"/>
  <c r="AM4" i="41" a="1"/>
  <c r="AM4" i="41" s="1"/>
  <c r="AM16" i="41" a="1"/>
  <c r="AM16" i="41" s="1"/>
  <c r="AM18" i="41" a="1"/>
  <c r="AM18" i="41" s="1"/>
  <c r="AP15" i="41" s="1"/>
  <c r="AR63" i="41" s="1"/>
  <c r="AF63" i="41" s="1"/>
  <c r="AD63" i="41" s="1"/>
  <c r="AC63" i="41" s="1"/>
  <c r="AM9" i="41" a="1"/>
  <c r="AM9" i="41" s="1"/>
  <c r="AM12" i="41" a="1"/>
  <c r="AM12" i="41" s="1"/>
  <c r="AP14" i="41" s="1"/>
  <c r="AR62" i="41" s="1"/>
  <c r="AF62" i="41" s="1"/>
  <c r="AD62" i="41" s="1"/>
  <c r="AC62" i="41" s="1"/>
  <c r="AM6" i="41" a="1"/>
  <c r="AM6" i="41" s="1"/>
  <c r="AM45" i="41" a="1"/>
  <c r="AM45" i="41" s="1"/>
  <c r="AM35" i="37" a="1"/>
  <c r="AM35" i="37" s="1"/>
  <c r="AM40" i="37" a="1"/>
  <c r="AM40" i="37" s="1"/>
  <c r="AM21" i="37" a="1"/>
  <c r="AM21" i="37" s="1"/>
  <c r="AM49" i="37" a="1"/>
  <c r="AM49" i="37" s="1"/>
  <c r="AM7" i="37" a="1"/>
  <c r="AM7" i="37" s="1"/>
  <c r="AM15" i="37" a="1"/>
  <c r="AM15" i="37" s="1"/>
  <c r="AM2" i="37" a="1"/>
  <c r="AM2" i="37" s="1"/>
  <c r="AM44" i="37" a="1"/>
  <c r="AM44" i="37" s="1"/>
  <c r="AM43" i="37" a="1"/>
  <c r="AM43" i="37" s="1"/>
  <c r="AM19" i="37" a="1"/>
  <c r="AM19" i="37" s="1"/>
  <c r="AM48" i="37" a="1"/>
  <c r="AM48" i="37" s="1"/>
  <c r="AM28" i="37" a="1"/>
  <c r="AM28" i="37" s="1"/>
  <c r="AM34" i="37" a="1"/>
  <c r="AM34" i="37" s="1"/>
  <c r="AM33" i="37" a="1"/>
  <c r="AM33" i="37" s="1"/>
  <c r="AM29" i="37" a="1"/>
  <c r="AM29" i="37" s="1"/>
  <c r="AM24" i="37" a="1"/>
  <c r="AM24" i="37" s="1"/>
  <c r="AM13" i="37" a="1"/>
  <c r="AM13" i="37" s="1"/>
  <c r="AM41" i="37" a="1"/>
  <c r="AM41" i="37" s="1"/>
  <c r="AM17" i="37" a="1"/>
  <c r="AM17" i="37" s="1"/>
  <c r="AM5" i="37" a="1"/>
  <c r="AM5" i="37" s="1"/>
  <c r="AM6" i="37" a="1"/>
  <c r="AM6" i="37" s="1"/>
  <c r="AM27" i="37" a="1"/>
  <c r="AM27" i="37" s="1"/>
  <c r="AM32" i="37" a="1"/>
  <c r="AM32" i="37" s="1"/>
  <c r="AM46" i="37" a="1"/>
  <c r="AM46" i="37" s="1"/>
  <c r="AM39" i="37" a="1"/>
  <c r="AM39" i="37" s="1"/>
  <c r="AM38" i="37" a="1"/>
  <c r="AM38" i="37" s="1"/>
  <c r="AM36" i="37" a="1"/>
  <c r="AM36" i="37" s="1"/>
  <c r="AM47" i="37" a="1"/>
  <c r="AM47" i="37" s="1"/>
  <c r="AM4" i="37" a="1"/>
  <c r="AM4" i="37" s="1"/>
  <c r="AM26" i="37" a="1"/>
  <c r="AM26" i="37" s="1"/>
  <c r="AM42" i="37" a="1"/>
  <c r="AM42" i="37" s="1"/>
  <c r="AM10" i="37" a="1"/>
  <c r="AM10" i="37" s="1"/>
  <c r="AM9" i="37" a="1"/>
  <c r="AM9" i="37" s="1"/>
  <c r="AM22" i="37" a="1"/>
  <c r="AM22" i="37" s="1"/>
  <c r="AM37" i="37" a="1"/>
  <c r="AM37" i="37" s="1"/>
  <c r="AM3" i="37" a="1"/>
  <c r="AM3" i="37" s="1"/>
  <c r="AP16" i="37" s="1"/>
  <c r="AR64" i="37" s="1"/>
  <c r="AF64" i="37" s="1"/>
  <c r="AD64" i="37" s="1"/>
  <c r="AC64" i="37" s="1"/>
  <c r="AM30" i="37" a="1"/>
  <c r="AM30" i="37" s="1"/>
  <c r="AM12" i="37" a="1"/>
  <c r="AM12" i="37" s="1"/>
  <c r="AM18" i="37" a="1"/>
  <c r="AM18" i="37" s="1"/>
  <c r="AM11" i="37" a="1"/>
  <c r="AM11" i="37" s="1"/>
  <c r="AM23" i="37" a="1"/>
  <c r="AM23" i="37" s="1"/>
  <c r="AM25" i="37" a="1"/>
  <c r="AM25" i="37" s="1"/>
  <c r="AM45" i="37" a="1"/>
  <c r="AM45" i="37" s="1"/>
  <c r="AM20" i="37" a="1"/>
  <c r="AM20" i="37" s="1"/>
  <c r="AM14" i="37" a="1"/>
  <c r="AM14" i="37" s="1"/>
  <c r="AM8" i="37" a="1"/>
  <c r="AM8" i="37" s="1"/>
  <c r="AM16" i="37" a="1"/>
  <c r="AM16" i="37" s="1"/>
  <c r="AM31" i="37" a="1"/>
  <c r="AM31" i="37" s="1"/>
  <c r="AM3" i="43" a="1"/>
  <c r="AM3" i="43" s="1"/>
  <c r="AM14" i="43" a="1"/>
  <c r="AM14" i="43" s="1"/>
  <c r="AM11" i="43" a="1"/>
  <c r="AM11" i="43" s="1"/>
  <c r="AM2" i="43" a="1"/>
  <c r="AM2" i="43" s="1"/>
  <c r="AM13" i="43" a="1"/>
  <c r="AM13" i="43" s="1"/>
  <c r="AM42" i="43" a="1"/>
  <c r="AM42" i="43" s="1"/>
  <c r="AN24" i="57" a="1"/>
  <c r="AN24" i="57" s="1"/>
  <c r="AN32" i="57" a="1"/>
  <c r="AN32" i="57" s="1"/>
  <c r="AN40" i="57" a="1"/>
  <c r="AN40" i="57" s="1"/>
  <c r="AN34" i="57" a="1"/>
  <c r="AN34" i="57" s="1"/>
  <c r="AN37" i="57" a="1"/>
  <c r="AN37" i="57" s="1"/>
  <c r="AN38" i="57" a="1"/>
  <c r="AN38" i="57" s="1"/>
  <c r="AN10" i="57" a="1"/>
  <c r="AN10" i="57" s="1"/>
  <c r="AN13" i="57" a="1"/>
  <c r="AN13" i="57" s="1"/>
  <c r="AN25" i="57" a="1"/>
  <c r="AN25" i="57" s="1"/>
  <c r="AN11" i="57" a="1"/>
  <c r="AN11" i="57" s="1"/>
  <c r="AN20" i="57" a="1"/>
  <c r="AN20" i="57" s="1"/>
  <c r="AN29" i="57" a="1"/>
  <c r="AN29" i="57" s="1"/>
  <c r="AN7" i="57" a="1"/>
  <c r="AN7" i="57" s="1"/>
  <c r="AN14" i="57" a="1"/>
  <c r="AN14" i="57" s="1"/>
  <c r="AN2" i="57" a="1"/>
  <c r="AN2" i="57" s="1"/>
  <c r="AN3" i="57" a="1"/>
  <c r="AN3" i="57" s="1"/>
  <c r="AN4" i="57" a="1"/>
  <c r="AN4" i="57" s="1"/>
  <c r="AN26" i="57" a="1"/>
  <c r="AN26" i="57" s="1"/>
  <c r="AN16" i="57" a="1"/>
  <c r="AN16" i="57" s="1"/>
  <c r="AN18" i="57" a="1"/>
  <c r="AN18" i="57" s="1"/>
  <c r="AN19" i="57" a="1"/>
  <c r="AN19" i="57" s="1"/>
  <c r="AN21" i="57" a="1"/>
  <c r="AN21" i="57" s="1"/>
  <c r="AN33" i="57" a="1"/>
  <c r="AN33" i="57" s="1"/>
  <c r="AN22" i="57" a="1"/>
  <c r="AN22" i="57" s="1"/>
  <c r="AN17" i="57" a="1"/>
  <c r="AN17" i="57" s="1"/>
  <c r="AN12" i="57" a="1"/>
  <c r="AN12" i="57" s="1"/>
  <c r="AN9" i="57" a="1"/>
  <c r="AN9" i="57" s="1"/>
  <c r="AN30" i="57" a="1"/>
  <c r="AN30" i="57" s="1"/>
  <c r="AN8" i="57" a="1"/>
  <c r="AN8" i="57" s="1"/>
  <c r="AN36" i="57" a="1"/>
  <c r="AN36" i="57" s="1"/>
  <c r="AN5" i="57" a="1"/>
  <c r="AN5" i="57" s="1"/>
  <c r="AN28" i="57" a="1"/>
  <c r="AN28" i="57" s="1"/>
  <c r="AN39" i="57" a="1"/>
  <c r="AN39" i="57" s="1"/>
  <c r="AN27" i="57" a="1"/>
  <c r="AN27" i="57" s="1"/>
  <c r="AN35" i="57" a="1"/>
  <c r="AN35" i="57" s="1"/>
  <c r="AN15" i="57" a="1"/>
  <c r="AN15" i="57" s="1"/>
  <c r="AN23" i="57" a="1"/>
  <c r="AN23" i="57" s="1"/>
  <c r="AQ7" i="57" s="1"/>
  <c r="AN31" i="57" a="1"/>
  <c r="AN31" i="57" s="1"/>
  <c r="AN6" i="57" a="1"/>
  <c r="AN6" i="57" s="1"/>
  <c r="AN40" i="32" a="1"/>
  <c r="AN40" i="32" s="1"/>
  <c r="AN39" i="32" a="1"/>
  <c r="AN39" i="32" s="1"/>
  <c r="AN8" i="32" a="1"/>
  <c r="AN8" i="32" s="1"/>
  <c r="AN29" i="32" a="1"/>
  <c r="AN29" i="32" s="1"/>
  <c r="AN36" i="32" a="1"/>
  <c r="AN36" i="32" s="1"/>
  <c r="AN2" i="32" a="1"/>
  <c r="AN2" i="32" s="1"/>
  <c r="AN5" i="32" a="1"/>
  <c r="AN5" i="32" s="1"/>
  <c r="AN30" i="32" a="1"/>
  <c r="AN30" i="32" s="1"/>
  <c r="AN35" i="32" a="1"/>
  <c r="AN35" i="32" s="1"/>
  <c r="AN13" i="32" a="1"/>
  <c r="AN13" i="32" s="1"/>
  <c r="AN21" i="32" a="1"/>
  <c r="AN21" i="32" s="1"/>
  <c r="AN31" i="32" a="1"/>
  <c r="AN31" i="32" s="1"/>
  <c r="AN22" i="32" a="1"/>
  <c r="AN22" i="32" s="1"/>
  <c r="AN6" i="32" a="1"/>
  <c r="AN6" i="32" s="1"/>
  <c r="AN11" i="32" a="1"/>
  <c r="AN11" i="32" s="1"/>
  <c r="AN25" i="32" a="1"/>
  <c r="AN25" i="32" s="1"/>
  <c r="AN23" i="32" a="1"/>
  <c r="AN23" i="32" s="1"/>
  <c r="AN38" i="32" a="1"/>
  <c r="AN38" i="32" s="1"/>
  <c r="AN15" i="32" a="1"/>
  <c r="AN15" i="32" s="1"/>
  <c r="AN10" i="32" a="1"/>
  <c r="AN10" i="32" s="1"/>
  <c r="AN9" i="32" a="1"/>
  <c r="AN9" i="32" s="1"/>
  <c r="AN14" i="32" a="1"/>
  <c r="AN14" i="32" s="1"/>
  <c r="AN18" i="32" a="1"/>
  <c r="AN18" i="32" s="1"/>
  <c r="AN20" i="32" a="1"/>
  <c r="AN20" i="32" s="1"/>
  <c r="AN12" i="32" a="1"/>
  <c r="AN12" i="32" s="1"/>
  <c r="AN19" i="32" a="1"/>
  <c r="AN19" i="32" s="1"/>
  <c r="AQ25" i="32" s="1"/>
  <c r="AS25" i="32" s="1"/>
  <c r="AF25" i="32" s="1"/>
  <c r="AD25" i="32" s="1"/>
  <c r="AC25" i="32" s="1"/>
  <c r="AN3" i="32" a="1"/>
  <c r="AN3" i="32" s="1"/>
  <c r="AN24" i="32" a="1"/>
  <c r="AN24" i="32" s="1"/>
  <c r="AN28" i="32" a="1"/>
  <c r="AN28" i="32" s="1"/>
  <c r="AN32" i="32" a="1"/>
  <c r="AN32" i="32" s="1"/>
  <c r="AN33" i="32" a="1"/>
  <c r="AN33" i="32" s="1"/>
  <c r="AN7" i="32" a="1"/>
  <c r="AN7" i="32" s="1"/>
  <c r="AN16" i="32" a="1"/>
  <c r="AN16" i="32" s="1"/>
  <c r="AN17" i="32" a="1"/>
  <c r="AN17" i="32" s="1"/>
  <c r="AN4" i="32" a="1"/>
  <c r="AN4" i="32" s="1"/>
  <c r="AN34" i="32" a="1"/>
  <c r="AN34" i="32" s="1"/>
  <c r="AN27" i="32" a="1"/>
  <c r="AN27" i="32" s="1"/>
  <c r="AN26" i="32" a="1"/>
  <c r="AN26" i="32" s="1"/>
  <c r="AN37" i="32" a="1"/>
  <c r="AN37" i="32" s="1"/>
  <c r="AM48" i="59" a="1"/>
  <c r="AM48" i="59" s="1"/>
  <c r="AM46" i="59" a="1"/>
  <c r="AM46" i="59" s="1"/>
  <c r="AM41" i="59" a="1"/>
  <c r="AM41" i="59" s="1"/>
  <c r="AM44" i="59" a="1"/>
  <c r="AM44" i="59" s="1"/>
  <c r="AM34" i="59" a="1"/>
  <c r="AM34" i="59" s="1"/>
  <c r="AM36" i="59" a="1"/>
  <c r="AM36" i="59" s="1"/>
  <c r="AM33" i="59" a="1"/>
  <c r="AM33" i="59" s="1"/>
  <c r="AM17" i="59" a="1"/>
  <c r="AM17" i="59" s="1"/>
  <c r="AM22" i="59" a="1"/>
  <c r="AM22" i="59" s="1"/>
  <c r="AM16" i="59" a="1"/>
  <c r="AM16" i="59" s="1"/>
  <c r="AM19" i="59" a="1"/>
  <c r="AM19" i="59" s="1"/>
  <c r="AM11" i="59" a="1"/>
  <c r="AM11" i="59" s="1"/>
  <c r="AM38" i="59" a="1"/>
  <c r="AM38" i="59" s="1"/>
  <c r="AM45" i="59" a="1"/>
  <c r="AM45" i="59" s="1"/>
  <c r="AM15" i="59" a="1"/>
  <c r="AM15" i="59" s="1"/>
  <c r="AM3" i="59" a="1"/>
  <c r="AM3" i="59" s="1"/>
  <c r="AM27" i="59" a="1"/>
  <c r="AM27" i="59" s="1"/>
  <c r="AM49" i="59" a="1"/>
  <c r="AM49" i="59" s="1"/>
  <c r="AM23" i="59" a="1"/>
  <c r="AM23" i="59" s="1"/>
  <c r="AM47" i="59" a="1"/>
  <c r="AM47" i="59" s="1"/>
  <c r="AM42" i="59" a="1"/>
  <c r="AM42" i="59" s="1"/>
  <c r="AM13" i="59" a="1"/>
  <c r="AM13" i="59" s="1"/>
  <c r="AM40" i="59" a="1"/>
  <c r="AM40" i="59" s="1"/>
  <c r="AM26" i="59" a="1"/>
  <c r="AM26" i="59" s="1"/>
  <c r="AM6" i="59" a="1"/>
  <c r="AM6" i="59" s="1"/>
  <c r="AM28" i="59" a="1"/>
  <c r="AM28" i="59" s="1"/>
  <c r="AM10" i="59" a="1"/>
  <c r="AM10" i="59" s="1"/>
  <c r="AM9" i="59" a="1"/>
  <c r="AM9" i="59" s="1"/>
  <c r="AM7" i="59" a="1"/>
  <c r="AM7" i="59" s="1"/>
  <c r="AM43" i="59" a="1"/>
  <c r="AM43" i="59" s="1"/>
  <c r="AM20" i="59" a="1"/>
  <c r="AM20" i="59" s="1"/>
  <c r="AM4" i="59" a="1"/>
  <c r="AM4" i="59" s="1"/>
  <c r="AM5" i="59" a="1"/>
  <c r="AM5" i="59" s="1"/>
  <c r="AM29" i="59" a="1"/>
  <c r="AM29" i="59" s="1"/>
  <c r="AM21" i="59" a="1"/>
  <c r="AM21" i="59" s="1"/>
  <c r="AM8" i="59" a="1"/>
  <c r="AM8" i="59" s="1"/>
  <c r="AM18" i="59" a="1"/>
  <c r="AM18" i="59" s="1"/>
  <c r="AM24" i="59" a="1"/>
  <c r="AM24" i="59" s="1"/>
  <c r="AM39" i="59" a="1"/>
  <c r="AM39" i="59" s="1"/>
  <c r="AM30" i="59" a="1"/>
  <c r="AM30" i="59" s="1"/>
  <c r="AM14" i="59" a="1"/>
  <c r="AM14" i="59" s="1"/>
  <c r="AM25" i="59" a="1"/>
  <c r="AM25" i="59" s="1"/>
  <c r="AM35" i="59" a="1"/>
  <c r="AM35" i="59" s="1"/>
  <c r="AM31" i="59" a="1"/>
  <c r="AM31" i="59" s="1"/>
  <c r="AM12" i="59" a="1"/>
  <c r="AM12" i="59" s="1"/>
  <c r="AM2" i="59" a="1"/>
  <c r="AM2" i="59" s="1"/>
  <c r="AM32" i="59" a="1"/>
  <c r="AM32" i="59" s="1"/>
  <c r="AM37" i="59" a="1"/>
  <c r="AM37" i="59" s="1"/>
  <c r="AM10" i="31" a="1"/>
  <c r="AM10" i="31" s="1"/>
  <c r="AM45" i="31" a="1"/>
  <c r="AM45" i="31" s="1"/>
  <c r="AM24" i="31" a="1"/>
  <c r="AM24" i="31" s="1"/>
  <c r="AM18" i="31" a="1"/>
  <c r="AM18" i="31" s="1"/>
  <c r="AM33" i="31" a="1"/>
  <c r="AM33" i="31" s="1"/>
  <c r="AM36" i="31" a="1"/>
  <c r="AM36" i="31" s="1"/>
  <c r="AM25" i="31" a="1"/>
  <c r="AM25" i="31" s="1"/>
  <c r="AM27" i="31" a="1"/>
  <c r="AM27" i="31" s="1"/>
  <c r="AM19" i="31" a="1"/>
  <c r="AM19" i="31" s="1"/>
  <c r="AM11" i="31" a="1"/>
  <c r="AM11" i="31" s="1"/>
  <c r="AM49" i="31" a="1"/>
  <c r="AM49" i="31" s="1"/>
  <c r="AM38" i="31" a="1"/>
  <c r="AM38" i="31" s="1"/>
  <c r="AM31" i="31" a="1"/>
  <c r="AM31" i="31" s="1"/>
  <c r="AM29" i="31" a="1"/>
  <c r="AM29" i="31" s="1"/>
  <c r="AM16" i="31" a="1"/>
  <c r="AM16" i="31" s="1"/>
  <c r="AM5" i="31" a="1"/>
  <c r="AM5" i="31" s="1"/>
  <c r="AM42" i="31" a="1"/>
  <c r="AM42" i="31" s="1"/>
  <c r="AM48" i="31" a="1"/>
  <c r="AM48" i="31" s="1"/>
  <c r="AM32" i="31" a="1"/>
  <c r="AM32" i="31" s="1"/>
  <c r="AM26" i="31" a="1"/>
  <c r="AM26" i="31" s="1"/>
  <c r="AM41" i="31" a="1"/>
  <c r="AM41" i="31" s="1"/>
  <c r="AM12" i="31" a="1"/>
  <c r="AM12" i="31" s="1"/>
  <c r="AM23" i="31" a="1"/>
  <c r="AM23" i="31" s="1"/>
  <c r="AM43" i="31" a="1"/>
  <c r="AM43" i="31" s="1"/>
  <c r="AM3" i="31" a="1"/>
  <c r="AM3" i="31" s="1"/>
  <c r="AM6" i="31" a="1"/>
  <c r="AM6" i="31" s="1"/>
  <c r="AP7" i="31" s="1"/>
  <c r="AR31" i="31" s="1"/>
  <c r="AF31" i="31" s="1"/>
  <c r="AD31" i="31" s="1"/>
  <c r="AC31" i="31" s="1"/>
  <c r="AM2" i="31" a="1"/>
  <c r="AM2" i="31" s="1"/>
  <c r="AM46" i="31" a="1"/>
  <c r="AM46" i="31" s="1"/>
  <c r="AM20" i="31" a="1"/>
  <c r="AM20" i="31" s="1"/>
  <c r="AM30" i="31" a="1"/>
  <c r="AM30" i="31" s="1"/>
  <c r="AM15" i="31" a="1"/>
  <c r="AM15" i="31" s="1"/>
  <c r="AM4" i="31" a="1"/>
  <c r="AM4" i="31" s="1"/>
  <c r="AM39" i="31" a="1"/>
  <c r="AM39" i="31" s="1"/>
  <c r="AM9" i="31" a="1"/>
  <c r="AM9" i="31" s="1"/>
  <c r="AM7" i="31" a="1"/>
  <c r="AM7" i="31" s="1"/>
  <c r="AM22" i="31" a="1"/>
  <c r="AM22" i="31" s="1"/>
  <c r="AM13" i="31" a="1"/>
  <c r="AM13" i="31" s="1"/>
  <c r="AM40" i="31" a="1"/>
  <c r="AM40" i="31" s="1"/>
  <c r="AM34" i="31" a="1"/>
  <c r="AM34" i="31" s="1"/>
  <c r="AM35" i="31" a="1"/>
  <c r="AM35" i="31" s="1"/>
  <c r="AM8" i="31" a="1"/>
  <c r="AM8" i="31" s="1"/>
  <c r="AM47" i="31" a="1"/>
  <c r="AM47" i="31" s="1"/>
  <c r="AM44" i="31" a="1"/>
  <c r="AM44" i="31" s="1"/>
  <c r="AM17" i="31" a="1"/>
  <c r="AM17" i="31" s="1"/>
  <c r="AM37" i="31" a="1"/>
  <c r="AM37" i="31" s="1"/>
  <c r="AM14" i="31" a="1"/>
  <c r="AM14" i="31" s="1"/>
  <c r="AM21" i="31" a="1"/>
  <c r="AM21" i="31" s="1"/>
  <c r="AM28" i="31" a="1"/>
  <c r="AM28" i="31" s="1"/>
  <c r="AM46" i="40" a="1"/>
  <c r="AM46" i="40" s="1"/>
  <c r="AM45" i="40" a="1"/>
  <c r="AM45" i="40" s="1"/>
  <c r="AM38" i="40" a="1"/>
  <c r="AM38" i="40" s="1"/>
  <c r="AM21" i="40" a="1"/>
  <c r="AM21" i="40" s="1"/>
  <c r="AM12" i="40" a="1"/>
  <c r="AM12" i="40" s="1"/>
  <c r="AM2" i="40" a="1"/>
  <c r="AM2" i="40" s="1"/>
  <c r="AM47" i="40" a="1"/>
  <c r="AM47" i="40" s="1"/>
  <c r="AM32" i="40" a="1"/>
  <c r="AM32" i="40" s="1"/>
  <c r="AM40" i="40" a="1"/>
  <c r="AM40" i="40" s="1"/>
  <c r="AM36" i="40" a="1"/>
  <c r="AM36" i="40" s="1"/>
  <c r="AM13" i="40" a="1"/>
  <c r="AM13" i="40" s="1"/>
  <c r="AM30" i="40" a="1"/>
  <c r="AM30" i="40" s="1"/>
  <c r="AM33" i="40" a="1"/>
  <c r="AM33" i="40" s="1"/>
  <c r="AM49" i="40" a="1"/>
  <c r="AM49" i="40" s="1"/>
  <c r="AM39" i="40" a="1"/>
  <c r="AM39" i="40" s="1"/>
  <c r="AM43" i="40" a="1"/>
  <c r="AM43" i="40" s="1"/>
  <c r="AM42" i="40" a="1"/>
  <c r="AM42" i="40" s="1"/>
  <c r="AM48" i="40" a="1"/>
  <c r="AM48" i="40" s="1"/>
  <c r="AM25" i="40" a="1"/>
  <c r="AM25" i="40" s="1"/>
  <c r="AM27" i="40" a="1"/>
  <c r="AM27" i="40" s="1"/>
  <c r="AM17" i="40" a="1"/>
  <c r="AM17" i="40" s="1"/>
  <c r="AM44" i="40" a="1"/>
  <c r="AM44" i="40" s="1"/>
  <c r="AM31" i="40" a="1"/>
  <c r="AM31" i="40" s="1"/>
  <c r="AM23" i="40" a="1"/>
  <c r="AM23" i="40" s="1"/>
  <c r="AM8" i="40" a="1"/>
  <c r="AM8" i="40" s="1"/>
  <c r="AM20" i="40" a="1"/>
  <c r="AM20" i="40" s="1"/>
  <c r="AM3" i="40" a="1"/>
  <c r="AM3" i="40" s="1"/>
  <c r="AM26" i="40" a="1"/>
  <c r="AM26" i="40" s="1"/>
  <c r="AM28" i="40" a="1"/>
  <c r="AM28" i="40" s="1"/>
  <c r="AM37" i="40" a="1"/>
  <c r="AM37" i="40" s="1"/>
  <c r="AM22" i="40" a="1"/>
  <c r="AM22" i="40" s="1"/>
  <c r="AM35" i="40" a="1"/>
  <c r="AM35" i="40" s="1"/>
  <c r="AM41" i="40" a="1"/>
  <c r="AM41" i="40" s="1"/>
  <c r="AM16" i="40" a="1"/>
  <c r="AM16" i="40" s="1"/>
  <c r="AM4" i="40" a="1"/>
  <c r="AM4" i="40" s="1"/>
  <c r="AM9" i="40" a="1"/>
  <c r="AM9" i="40" s="1"/>
  <c r="AM5" i="40" a="1"/>
  <c r="AM5" i="40" s="1"/>
  <c r="AM29" i="40" a="1"/>
  <c r="AM29" i="40" s="1"/>
  <c r="AM6" i="40" a="1"/>
  <c r="AM6" i="40" s="1"/>
  <c r="AM34" i="40" a="1"/>
  <c r="AM34" i="40" s="1"/>
  <c r="AM19" i="40" a="1"/>
  <c r="AM19" i="40" s="1"/>
  <c r="AM11" i="40" a="1"/>
  <c r="AM11" i="40" s="1"/>
  <c r="AM7" i="40" a="1"/>
  <c r="AM7" i="40" s="1"/>
  <c r="AM10" i="40" a="1"/>
  <c r="AM10" i="40" s="1"/>
  <c r="AP3" i="40" s="1"/>
  <c r="AR3" i="40" s="1"/>
  <c r="AF3" i="40" s="1"/>
  <c r="AD3" i="40" s="1"/>
  <c r="AC3" i="40" s="1"/>
  <c r="AM18" i="40" a="1"/>
  <c r="AM18" i="40" s="1"/>
  <c r="AM14" i="40" a="1"/>
  <c r="AM14" i="40" s="1"/>
  <c r="AM24" i="40" a="1"/>
  <c r="AM24" i="40" s="1"/>
  <c r="AM15" i="40" a="1"/>
  <c r="AM15" i="40" s="1"/>
  <c r="AM43" i="56" a="1"/>
  <c r="AM43" i="56" s="1"/>
  <c r="AM24" i="56" a="1"/>
  <c r="AM24" i="56" s="1"/>
  <c r="AM45" i="56" a="1"/>
  <c r="AM45" i="56" s="1"/>
  <c r="AM37" i="56" a="1"/>
  <c r="AM37" i="56" s="1"/>
  <c r="AM31" i="56" a="1"/>
  <c r="AM31" i="56" s="1"/>
  <c r="AM20" i="56" a="1"/>
  <c r="AM20" i="56" s="1"/>
  <c r="AM29" i="56" a="1"/>
  <c r="AM29" i="56" s="1"/>
  <c r="AM19" i="56" a="1"/>
  <c r="AM19" i="56" s="1"/>
  <c r="AM27" i="56" a="1"/>
  <c r="AM27" i="56" s="1"/>
  <c r="AM16" i="56" a="1"/>
  <c r="AM16" i="56" s="1"/>
  <c r="AM25" i="56" a="1"/>
  <c r="AM25" i="56" s="1"/>
  <c r="AM47" i="56" a="1"/>
  <c r="AM47" i="56" s="1"/>
  <c r="AM44" i="56" a="1"/>
  <c r="AM44" i="56" s="1"/>
  <c r="AM34" i="56" a="1"/>
  <c r="AM34" i="56" s="1"/>
  <c r="AM26" i="56" a="1"/>
  <c r="AM26" i="56" s="1"/>
  <c r="AM17" i="56" a="1"/>
  <c r="AM17" i="56" s="1"/>
  <c r="AM28" i="56" a="1"/>
  <c r="AM28" i="56" s="1"/>
  <c r="AM18" i="56" a="1"/>
  <c r="AM18" i="56" s="1"/>
  <c r="AM13" i="56" a="1"/>
  <c r="AM13" i="56" s="1"/>
  <c r="AM8" i="56" a="1"/>
  <c r="AM8" i="56" s="1"/>
  <c r="AM2" i="56" a="1"/>
  <c r="AM2" i="56" s="1"/>
  <c r="AM4" i="56" a="1"/>
  <c r="AM4" i="56" s="1"/>
  <c r="AM48" i="56" a="1"/>
  <c r="AM48" i="56" s="1"/>
  <c r="AM39" i="56" a="1"/>
  <c r="AM39" i="56" s="1"/>
  <c r="AM40" i="56" a="1"/>
  <c r="AM40" i="56" s="1"/>
  <c r="AM42" i="56" a="1"/>
  <c r="AM42" i="56" s="1"/>
  <c r="AM10" i="56" a="1"/>
  <c r="AM10" i="56" s="1"/>
  <c r="AP24" i="56" s="1"/>
  <c r="AM23" i="56" a="1"/>
  <c r="AM23" i="56" s="1"/>
  <c r="AM36" i="56" a="1"/>
  <c r="AM36" i="56" s="1"/>
  <c r="AM11" i="56" a="1"/>
  <c r="AM11" i="56" s="1"/>
  <c r="AP5" i="56" s="1"/>
  <c r="AR5" i="56" s="1"/>
  <c r="AF5" i="56" s="1"/>
  <c r="AD5" i="56" s="1"/>
  <c r="AC5" i="56" s="1"/>
  <c r="AM15" i="56" a="1"/>
  <c r="AM15" i="56" s="1"/>
  <c r="AM3" i="56" a="1"/>
  <c r="AM3" i="56" s="1"/>
  <c r="AM5" i="56" a="1"/>
  <c r="AM5" i="56" s="1"/>
  <c r="AM14" i="56" a="1"/>
  <c r="AM14" i="56" s="1"/>
  <c r="AM41" i="56" a="1"/>
  <c r="AM41" i="56" s="1"/>
  <c r="AM32" i="56" a="1"/>
  <c r="AM32" i="56" s="1"/>
  <c r="AM49" i="56" a="1"/>
  <c r="AM49" i="56" s="1"/>
  <c r="AM12" i="56" a="1"/>
  <c r="AM12" i="56" s="1"/>
  <c r="AM38" i="56" a="1"/>
  <c r="AM38" i="56" s="1"/>
  <c r="AM30" i="56" a="1"/>
  <c r="AM30" i="56" s="1"/>
  <c r="AM7" i="56" a="1"/>
  <c r="AM7" i="56" s="1"/>
  <c r="AM46" i="56" a="1"/>
  <c r="AM46" i="56" s="1"/>
  <c r="AM33" i="56" a="1"/>
  <c r="AM33" i="56" s="1"/>
  <c r="AM6" i="56" a="1"/>
  <c r="AM6" i="56" s="1"/>
  <c r="AM9" i="56" a="1"/>
  <c r="AM9" i="56" s="1"/>
  <c r="AM35" i="56" a="1"/>
  <c r="AM35" i="56" s="1"/>
  <c r="AM21" i="56" a="1"/>
  <c r="AM21" i="56" s="1"/>
  <c r="AP18" i="56" s="1"/>
  <c r="AM22" i="56" a="1"/>
  <c r="AM22" i="56" s="1"/>
  <c r="AP21" i="56" s="1"/>
  <c r="AN33" i="35" a="1"/>
  <c r="AN33" i="35" s="1"/>
  <c r="AN20" i="35" a="1"/>
  <c r="AN20" i="35" s="1"/>
  <c r="AN18" i="35" a="1"/>
  <c r="AN18" i="35" s="1"/>
  <c r="AN39" i="35" a="1"/>
  <c r="AN39" i="35" s="1"/>
  <c r="AN25" i="35" a="1"/>
  <c r="AN25" i="35" s="1"/>
  <c r="AN37" i="35" a="1"/>
  <c r="AN37" i="35" s="1"/>
  <c r="AN38" i="35" a="1"/>
  <c r="AN38" i="35" s="1"/>
  <c r="AN35" i="35" a="1"/>
  <c r="AN35" i="35" s="1"/>
  <c r="AN15" i="35" a="1"/>
  <c r="AN15" i="35" s="1"/>
  <c r="AN13" i="35" a="1"/>
  <c r="AN13" i="35" s="1"/>
  <c r="AN29" i="35" a="1"/>
  <c r="AN29" i="35" s="1"/>
  <c r="AN6" i="35" a="1"/>
  <c r="AN6" i="35" s="1"/>
  <c r="AN28" i="35" a="1"/>
  <c r="AN28" i="35" s="1"/>
  <c r="AN12" i="35" a="1"/>
  <c r="AN12" i="35" s="1"/>
  <c r="AN4" i="35" a="1"/>
  <c r="AN4" i="35" s="1"/>
  <c r="AN19" i="35" a="1"/>
  <c r="AN19" i="35" s="1"/>
  <c r="AN17" i="35" a="1"/>
  <c r="AN17" i="35" s="1"/>
  <c r="AN14" i="35" a="1"/>
  <c r="AN14" i="35" s="1"/>
  <c r="AN40" i="35" a="1"/>
  <c r="AN40" i="35" s="1"/>
  <c r="AN3" i="35" a="1"/>
  <c r="AN3" i="35" s="1"/>
  <c r="AN16" i="35" a="1"/>
  <c r="AN16" i="35" s="1"/>
  <c r="AN5" i="35" a="1"/>
  <c r="AN5" i="35" s="1"/>
  <c r="AN30" i="35" a="1"/>
  <c r="AN30" i="35" s="1"/>
  <c r="AN31" i="35" a="1"/>
  <c r="AN31" i="35" s="1"/>
  <c r="AN26" i="35" a="1"/>
  <c r="AN26" i="35" s="1"/>
  <c r="AN24" i="35" a="1"/>
  <c r="AN24" i="35" s="1"/>
  <c r="AN2" i="35" a="1"/>
  <c r="AN2" i="35" s="1"/>
  <c r="AN32" i="35" a="1"/>
  <c r="AN32" i="35" s="1"/>
  <c r="AN34" i="35" a="1"/>
  <c r="AN34" i="35" s="1"/>
  <c r="AN7" i="35" a="1"/>
  <c r="AN7" i="35" s="1"/>
  <c r="AN27" i="35" a="1"/>
  <c r="AN27" i="35" s="1"/>
  <c r="AN36" i="35" a="1"/>
  <c r="AN36" i="35" s="1"/>
  <c r="AN9" i="35" a="1"/>
  <c r="AN9" i="35" s="1"/>
  <c r="AN23" i="35" a="1"/>
  <c r="AN23" i="35" s="1"/>
  <c r="AN21" i="35" a="1"/>
  <c r="AN21" i="35" s="1"/>
  <c r="AQ24" i="35" s="1"/>
  <c r="AS48" i="35" s="1"/>
  <c r="AF48" i="35" s="1"/>
  <c r="AD48" i="35" s="1"/>
  <c r="AC48" i="35" s="1"/>
  <c r="AN22" i="35" a="1"/>
  <c r="AN22" i="35" s="1"/>
  <c r="AN8" i="35" a="1"/>
  <c r="AN8" i="35" s="1"/>
  <c r="AN11" i="35" a="1"/>
  <c r="AN11" i="35" s="1"/>
  <c r="AN10" i="35" a="1"/>
  <c r="AN10" i="35" s="1"/>
  <c r="AN19" i="52" a="1"/>
  <c r="AN19" i="52" s="1"/>
  <c r="AN3" i="52" a="1"/>
  <c r="AN3" i="52" s="1"/>
  <c r="AN29" i="52" a="1"/>
  <c r="AN29" i="52" s="1"/>
  <c r="AN15" i="52" a="1"/>
  <c r="AN15" i="52" s="1"/>
  <c r="AN26" i="52" a="1"/>
  <c r="AN26" i="52" s="1"/>
  <c r="AN33" i="50" a="1"/>
  <c r="AN33" i="50" s="1"/>
  <c r="AN36" i="50" a="1"/>
  <c r="AN36" i="50" s="1"/>
  <c r="AN32" i="50" a="1"/>
  <c r="AN32" i="50" s="1"/>
  <c r="AN16" i="50" a="1"/>
  <c r="AN16" i="50" s="1"/>
  <c r="AN13" i="50" a="1"/>
  <c r="AN13" i="50" s="1"/>
  <c r="AN7" i="50" a="1"/>
  <c r="AN7" i="50" s="1"/>
  <c r="AN14" i="50" a="1"/>
  <c r="AN14" i="50" s="1"/>
  <c r="AN23" i="50" a="1"/>
  <c r="AN23" i="50" s="1"/>
  <c r="AN8" i="50" a="1"/>
  <c r="AN8" i="50" s="1"/>
  <c r="AN28" i="50" a="1"/>
  <c r="AN28" i="50" s="1"/>
  <c r="AN39" i="50" a="1"/>
  <c r="AN39" i="50" s="1"/>
  <c r="AN37" i="50" a="1"/>
  <c r="AN37" i="50" s="1"/>
  <c r="AN31" i="50" a="1"/>
  <c r="AN31" i="50" s="1"/>
  <c r="AN24" i="50" a="1"/>
  <c r="AN24" i="50" s="1"/>
  <c r="AN30" i="50" a="1"/>
  <c r="AN30" i="50" s="1"/>
  <c r="AN29" i="50" a="1"/>
  <c r="AN29" i="50" s="1"/>
  <c r="AN38" i="50" a="1"/>
  <c r="AN38" i="50" s="1"/>
  <c r="AN17" i="50" a="1"/>
  <c r="AN17" i="50" s="1"/>
  <c r="AN3" i="50" a="1"/>
  <c r="AN3" i="50" s="1"/>
  <c r="AN27" i="50" a="1"/>
  <c r="AN27" i="50" s="1"/>
  <c r="AN35" i="50" a="1"/>
  <c r="AN35" i="50" s="1"/>
  <c r="AN19" i="50" a="1"/>
  <c r="AN19" i="50" s="1"/>
  <c r="AN26" i="50" a="1"/>
  <c r="AN26" i="50" s="1"/>
  <c r="AN20" i="50" a="1"/>
  <c r="AN20" i="50" s="1"/>
  <c r="AN21" i="50" a="1"/>
  <c r="AN21" i="50" s="1"/>
  <c r="AQ15" i="50" s="1"/>
  <c r="AN22" i="50" a="1"/>
  <c r="AN22" i="50" s="1"/>
  <c r="AN25" i="50" a="1"/>
  <c r="AN25" i="50" s="1"/>
  <c r="AN12" i="50" a="1"/>
  <c r="AN12" i="50" s="1"/>
  <c r="AN2" i="50" a="1"/>
  <c r="AN2" i="50" s="1"/>
  <c r="AQ17" i="50" s="1"/>
  <c r="AN5" i="50" a="1"/>
  <c r="AN5" i="50" s="1"/>
  <c r="AN34" i="50" a="1"/>
  <c r="AN34" i="50" s="1"/>
  <c r="AN18" i="50" a="1"/>
  <c r="AN18" i="50" s="1"/>
  <c r="AQ6" i="50" s="1"/>
  <c r="AS54" i="50" s="1"/>
  <c r="AF54" i="50" s="1"/>
  <c r="AD54" i="50" s="1"/>
  <c r="AC54" i="50" s="1"/>
  <c r="AN15" i="50" a="1"/>
  <c r="AN15" i="50" s="1"/>
  <c r="AQ10" i="50" s="1"/>
  <c r="AN9" i="50" a="1"/>
  <c r="AN9" i="50" s="1"/>
  <c r="AN40" i="50" a="1"/>
  <c r="AN40" i="50" s="1"/>
  <c r="AN11" i="50" a="1"/>
  <c r="AN11" i="50" s="1"/>
  <c r="AN10" i="50" a="1"/>
  <c r="AN10" i="50" s="1"/>
  <c r="AN4" i="50" a="1"/>
  <c r="AN4" i="50" s="1"/>
  <c r="AN6" i="50" a="1"/>
  <c r="AN6" i="50" s="1"/>
  <c r="AQ18" i="50" s="1"/>
  <c r="AS18" i="50" s="1"/>
  <c r="AF18" i="50" s="1"/>
  <c r="AD18" i="50" s="1"/>
  <c r="AC18" i="50" s="1"/>
  <c r="AN38" i="55" a="1"/>
  <c r="AN38" i="55" s="1"/>
  <c r="AN40" i="55" a="1"/>
  <c r="AN40" i="55" s="1"/>
  <c r="AN37" i="55" a="1"/>
  <c r="AN37" i="55" s="1"/>
  <c r="AN12" i="55" a="1"/>
  <c r="AN12" i="55" s="1"/>
  <c r="AN20" i="55" a="1"/>
  <c r="AN20" i="55" s="1"/>
  <c r="AN29" i="55" a="1"/>
  <c r="AN29" i="55" s="1"/>
  <c r="AN22" i="55" a="1"/>
  <c r="AN22" i="55" s="1"/>
  <c r="AN36" i="55" a="1"/>
  <c r="AN36" i="55" s="1"/>
  <c r="AN7" i="55" a="1"/>
  <c r="AN7" i="55" s="1"/>
  <c r="AN24" i="55" a="1"/>
  <c r="AN24" i="55" s="1"/>
  <c r="AN25" i="55" a="1"/>
  <c r="AN25" i="55" s="1"/>
  <c r="AN33" i="55" a="1"/>
  <c r="AN33" i="55" s="1"/>
  <c r="AN18" i="55" a="1"/>
  <c r="AN18" i="55" s="1"/>
  <c r="AN17" i="55" a="1"/>
  <c r="AN17" i="55" s="1"/>
  <c r="AN14" i="55" a="1"/>
  <c r="AN14" i="55" s="1"/>
  <c r="AN19" i="55" a="1"/>
  <c r="AN19" i="55" s="1"/>
  <c r="AN13" i="55" a="1"/>
  <c r="AN13" i="55" s="1"/>
  <c r="AN15" i="55" a="1"/>
  <c r="AN15" i="55" s="1"/>
  <c r="AN16" i="55" a="1"/>
  <c r="AN16" i="55" s="1"/>
  <c r="AN5" i="55" a="1"/>
  <c r="AN5" i="55" s="1"/>
  <c r="AN31" i="55" a="1"/>
  <c r="AN31" i="55" s="1"/>
  <c r="AN9" i="55" a="1"/>
  <c r="AN9" i="55" s="1"/>
  <c r="AN30" i="55" a="1"/>
  <c r="AN30" i="55" s="1"/>
  <c r="AN26" i="55" a="1"/>
  <c r="AN26" i="55" s="1"/>
  <c r="AN28" i="55" a="1"/>
  <c r="AN28" i="55" s="1"/>
  <c r="AN23" i="55" a="1"/>
  <c r="AN23" i="55" s="1"/>
  <c r="AN21" i="55" a="1"/>
  <c r="AN21" i="55" s="1"/>
  <c r="AN11" i="55" a="1"/>
  <c r="AN11" i="55" s="1"/>
  <c r="AN39" i="55" a="1"/>
  <c r="AN39" i="55" s="1"/>
  <c r="AN6" i="55" a="1"/>
  <c r="AN6" i="55" s="1"/>
  <c r="AN10" i="55" a="1"/>
  <c r="AN10" i="55" s="1"/>
  <c r="AN35" i="55" a="1"/>
  <c r="AN35" i="55" s="1"/>
  <c r="AN4" i="55" a="1"/>
  <c r="AN4" i="55" s="1"/>
  <c r="AQ21" i="55" s="1"/>
  <c r="AS45" i="55" s="1"/>
  <c r="AF45" i="55" s="1"/>
  <c r="AD45" i="55" s="1"/>
  <c r="AC45" i="55" s="1"/>
  <c r="AN2" i="55" a="1"/>
  <c r="AN2" i="55" s="1"/>
  <c r="AN34" i="55" a="1"/>
  <c r="AN34" i="55" s="1"/>
  <c r="AN8" i="55" a="1"/>
  <c r="AN8" i="55" s="1"/>
  <c r="AN27" i="55" a="1"/>
  <c r="AN27" i="55" s="1"/>
  <c r="AN3" i="55" a="1"/>
  <c r="AN3" i="55" s="1"/>
  <c r="AN32" i="55" a="1"/>
  <c r="AN32" i="55" s="1"/>
  <c r="AM48" i="44" a="1"/>
  <c r="AM48" i="44" s="1"/>
  <c r="AM14" i="44" a="1"/>
  <c r="AM14" i="44" s="1"/>
  <c r="AM35" i="44" a="1"/>
  <c r="AM35" i="44" s="1"/>
  <c r="AM37" i="44" a="1"/>
  <c r="AM37" i="44" s="1"/>
  <c r="AM49" i="44" a="1"/>
  <c r="AM49" i="44" s="1"/>
  <c r="AM42" i="44" a="1"/>
  <c r="AM42" i="44" s="1"/>
  <c r="AM19" i="44" a="1"/>
  <c r="AM19" i="44" s="1"/>
  <c r="AM39" i="44" a="1"/>
  <c r="AM39" i="44" s="1"/>
  <c r="AM45" i="44" a="1"/>
  <c r="AM45" i="44" s="1"/>
  <c r="AM24" i="44" a="1"/>
  <c r="AM24" i="44" s="1"/>
  <c r="AM2" i="44" a="1"/>
  <c r="AM2" i="44" s="1"/>
  <c r="AM41" i="44" a="1"/>
  <c r="AM41" i="44" s="1"/>
  <c r="AM26" i="44" a="1"/>
  <c r="AM26" i="44" s="1"/>
  <c r="AM15" i="44" a="1"/>
  <c r="AM15" i="44" s="1"/>
  <c r="AM40" i="44" a="1"/>
  <c r="AM40" i="44" s="1"/>
  <c r="AM28" i="44" a="1"/>
  <c r="AM28" i="44" s="1"/>
  <c r="AM11" i="44" a="1"/>
  <c r="AM11" i="44" s="1"/>
  <c r="AM20" i="44" a="1"/>
  <c r="AM20" i="44" s="1"/>
  <c r="AM18" i="44" a="1"/>
  <c r="AM18" i="44" s="1"/>
  <c r="AP11" i="44" s="1"/>
  <c r="AR35" i="44" s="1"/>
  <c r="AF35" i="44" s="1"/>
  <c r="AD35" i="44" s="1"/>
  <c r="AC35" i="44" s="1"/>
  <c r="AM34" i="44" a="1"/>
  <c r="AM34" i="44" s="1"/>
  <c r="AM36" i="44" a="1"/>
  <c r="AM36" i="44" s="1"/>
  <c r="AM5" i="44" a="1"/>
  <c r="AM5" i="44" s="1"/>
  <c r="AM21" i="44" a="1"/>
  <c r="AM21" i="44" s="1"/>
  <c r="AM13" i="44" a="1"/>
  <c r="AM13" i="44" s="1"/>
  <c r="AM16" i="44" a="1"/>
  <c r="AM16" i="44" s="1"/>
  <c r="AM12" i="44" a="1"/>
  <c r="AM12" i="44" s="1"/>
  <c r="AM8" i="44" a="1"/>
  <c r="AM8" i="44" s="1"/>
  <c r="AP24" i="44" s="1"/>
  <c r="AM30" i="44" a="1"/>
  <c r="AM30" i="44" s="1"/>
  <c r="AM29" i="44" a="1"/>
  <c r="AM29" i="44" s="1"/>
  <c r="AM43" i="44" a="1"/>
  <c r="AM43" i="44" s="1"/>
  <c r="AM25" i="44" a="1"/>
  <c r="AM25" i="44" s="1"/>
  <c r="AM33" i="44" a="1"/>
  <c r="AM33" i="44" s="1"/>
  <c r="AM23" i="44" a="1"/>
  <c r="AM23" i="44" s="1"/>
  <c r="AM27" i="44" a="1"/>
  <c r="AM27" i="44" s="1"/>
  <c r="AM3" i="44" a="1"/>
  <c r="AM3" i="44" s="1"/>
  <c r="AP19" i="44" s="1"/>
  <c r="AM6" i="44" a="1"/>
  <c r="AM6" i="44" s="1"/>
  <c r="AM7" i="44" a="1"/>
  <c r="AM7" i="44" s="1"/>
  <c r="AM4" i="44" a="1"/>
  <c r="AM4" i="44" s="1"/>
  <c r="AM17" i="44" a="1"/>
  <c r="AM17" i="44" s="1"/>
  <c r="AM47" i="44" a="1"/>
  <c r="AM47" i="44" s="1"/>
  <c r="AM22" i="44" a="1"/>
  <c r="AM22" i="44" s="1"/>
  <c r="AM9" i="44" a="1"/>
  <c r="AM9" i="44" s="1"/>
  <c r="AM38" i="44" a="1"/>
  <c r="AM38" i="44" s="1"/>
  <c r="AM46" i="44" a="1"/>
  <c r="AM46" i="44" s="1"/>
  <c r="AM32" i="44" a="1"/>
  <c r="AM32" i="44" s="1"/>
  <c r="AM44" i="44" a="1"/>
  <c r="AM44" i="44" s="1"/>
  <c r="AM10" i="44" a="1"/>
  <c r="AM10" i="44" s="1"/>
  <c r="AM31" i="44" a="1"/>
  <c r="AM31" i="44" s="1"/>
  <c r="AM4" i="12" a="1"/>
  <c r="AM4" i="12" s="1"/>
  <c r="AM47" i="12" a="1"/>
  <c r="AM47" i="12" s="1"/>
  <c r="AM24" i="12" a="1"/>
  <c r="AM24" i="12" s="1"/>
  <c r="AM49" i="12" a="1"/>
  <c r="AM49" i="12" s="1"/>
  <c r="AM22" i="12" a="1"/>
  <c r="AM22" i="12" s="1"/>
  <c r="AM15" i="12" a="1"/>
  <c r="AM15" i="12" s="1"/>
  <c r="AM38" i="12" a="1"/>
  <c r="AM38" i="12" s="1"/>
  <c r="AM37" i="12" a="1"/>
  <c r="AM37" i="12" s="1"/>
  <c r="AM28" i="12" a="1"/>
  <c r="AM28" i="12" s="1"/>
  <c r="AM34" i="12" a="1"/>
  <c r="AM34" i="12" s="1"/>
  <c r="AM29" i="12" a="1"/>
  <c r="AM29" i="12" s="1"/>
  <c r="AM21" i="12" a="1"/>
  <c r="AM21" i="12" s="1"/>
  <c r="AM40" i="12" a="1"/>
  <c r="AM40" i="12" s="1"/>
  <c r="AM17" i="12" a="1"/>
  <c r="AM17" i="12" s="1"/>
  <c r="AM13" i="12" a="1"/>
  <c r="AM13" i="12" s="1"/>
  <c r="AM27" i="12" a="1"/>
  <c r="AM27" i="12" s="1"/>
  <c r="AM41" i="12" a="1"/>
  <c r="AM41" i="12" s="1"/>
  <c r="AM16" i="12" a="1"/>
  <c r="AM16" i="12" s="1"/>
  <c r="AM7" i="12" a="1"/>
  <c r="AM7" i="12" s="1"/>
  <c r="AM32" i="12" a="1"/>
  <c r="AM32" i="12" s="1"/>
  <c r="AM42" i="12" a="1"/>
  <c r="AM42" i="12" s="1"/>
  <c r="AM3" i="12" a="1"/>
  <c r="AM3" i="12" s="1"/>
  <c r="AM33" i="12" a="1"/>
  <c r="AM33" i="12" s="1"/>
  <c r="AM18" i="12" a="1"/>
  <c r="AM18" i="12" s="1"/>
  <c r="AM20" i="12" a="1"/>
  <c r="AM20" i="12" s="1"/>
  <c r="AM43" i="12" a="1"/>
  <c r="AM43" i="12" s="1"/>
  <c r="AM39" i="12" a="1"/>
  <c r="AM39" i="12" s="1"/>
  <c r="AM14" i="12" a="1"/>
  <c r="AM14" i="12" s="1"/>
  <c r="AM6" i="12" a="1"/>
  <c r="AM6" i="12" s="1"/>
  <c r="AM44" i="12" a="1"/>
  <c r="AM44" i="12" s="1"/>
  <c r="AM35" i="12" a="1"/>
  <c r="AM35" i="12" s="1"/>
  <c r="AM10" i="12" a="1"/>
  <c r="AM10" i="12" s="1"/>
  <c r="AM36" i="12" a="1"/>
  <c r="AM36" i="12" s="1"/>
  <c r="AM45" i="12" a="1"/>
  <c r="AM45" i="12" s="1"/>
  <c r="AM8" i="12" a="1"/>
  <c r="AM8" i="12" s="1"/>
  <c r="AM48" i="12" a="1"/>
  <c r="AM48" i="12" s="1"/>
  <c r="AM31" i="12" a="1"/>
  <c r="AM31" i="12" s="1"/>
  <c r="AM25" i="12" a="1"/>
  <c r="AM25" i="12" s="1"/>
  <c r="AM9" i="12" a="1"/>
  <c r="AM9" i="12" s="1"/>
  <c r="AM46" i="12" a="1"/>
  <c r="AM46" i="12" s="1"/>
  <c r="AM12" i="12" a="1"/>
  <c r="AM12" i="12" s="1"/>
  <c r="AM19" i="12" a="1"/>
  <c r="AM19" i="12" s="1"/>
  <c r="AM11" i="12" a="1"/>
  <c r="AM11" i="12" s="1"/>
  <c r="AM23" i="12" a="1"/>
  <c r="AM23" i="12" s="1"/>
  <c r="AM26" i="12" a="1"/>
  <c r="AM26" i="12" s="1"/>
  <c r="AM5" i="12" a="1"/>
  <c r="AM5" i="12" s="1"/>
  <c r="AM30" i="12" a="1"/>
  <c r="AM30" i="12" s="1"/>
  <c r="AM18" i="43" a="1"/>
  <c r="AM18" i="43" s="1"/>
  <c r="AM15" i="43" a="1"/>
  <c r="AM15" i="43" s="1"/>
  <c r="AM28" i="43" a="1"/>
  <c r="AM28" i="43" s="1"/>
  <c r="AM44" i="43" a="1"/>
  <c r="AM44" i="43" s="1"/>
  <c r="AM29" i="43" a="1"/>
  <c r="AM29" i="43" s="1"/>
  <c r="AM38" i="43" a="1"/>
  <c r="AM38" i="43" s="1"/>
  <c r="AM48" i="32" a="1"/>
  <c r="AM48" i="32" s="1"/>
  <c r="AM10" i="32" a="1"/>
  <c r="AM10" i="32" s="1"/>
  <c r="AM24" i="32" a="1"/>
  <c r="AM24" i="32" s="1"/>
  <c r="AM8" i="32" a="1"/>
  <c r="AM8" i="32" s="1"/>
  <c r="AM19" i="32" a="1"/>
  <c r="AM19" i="32" s="1"/>
  <c r="AM37" i="32" a="1"/>
  <c r="AM37" i="32" s="1"/>
  <c r="AM15" i="32" a="1"/>
  <c r="AM15" i="32" s="1"/>
  <c r="AM3" i="32" a="1"/>
  <c r="AM3" i="32" s="1"/>
  <c r="AM5" i="32" a="1"/>
  <c r="AM5" i="32" s="1"/>
  <c r="AM46" i="32" a="1"/>
  <c r="AM46" i="32" s="1"/>
  <c r="AM40" i="32" a="1"/>
  <c r="AM40" i="32" s="1"/>
  <c r="AM39" i="32" a="1"/>
  <c r="AM39" i="32" s="1"/>
  <c r="AM22" i="32" a="1"/>
  <c r="AM22" i="32" s="1"/>
  <c r="AM45" i="32" a="1"/>
  <c r="AM45" i="32" s="1"/>
  <c r="AM41" i="32" a="1"/>
  <c r="AM41" i="32" s="1"/>
  <c r="AM7" i="32" a="1"/>
  <c r="AM7" i="32" s="1"/>
  <c r="AM18" i="32" a="1"/>
  <c r="AM18" i="32" s="1"/>
  <c r="AM27" i="32" a="1"/>
  <c r="AM27" i="32" s="1"/>
  <c r="AM14" i="32" a="1"/>
  <c r="AM14" i="32" s="1"/>
  <c r="AM42" i="32" a="1"/>
  <c r="AM42" i="32" s="1"/>
  <c r="AM34" i="32" a="1"/>
  <c r="AM34" i="32" s="1"/>
  <c r="AM12" i="32" a="1"/>
  <c r="AM12" i="32" s="1"/>
  <c r="AM32" i="32" a="1"/>
  <c r="AM32" i="32" s="1"/>
  <c r="AM6" i="32" a="1"/>
  <c r="AM6" i="32" s="1"/>
  <c r="AM11" i="32" a="1"/>
  <c r="AM11" i="32" s="1"/>
  <c r="AM31" i="32" a="1"/>
  <c r="AM31" i="32" s="1"/>
  <c r="AM2" i="32" a="1"/>
  <c r="AM2" i="32" s="1"/>
  <c r="AM30" i="32" a="1"/>
  <c r="AM30" i="32" s="1"/>
  <c r="AM44" i="32" a="1"/>
  <c r="AM44" i="32" s="1"/>
  <c r="AM49" i="32" a="1"/>
  <c r="AM49" i="32" s="1"/>
  <c r="AM36" i="32" a="1"/>
  <c r="AM36" i="32" s="1"/>
  <c r="AM21" i="32" a="1"/>
  <c r="AM21" i="32" s="1"/>
  <c r="AM9" i="32" a="1"/>
  <c r="AM9" i="32" s="1"/>
  <c r="AM38" i="32" a="1"/>
  <c r="AM38" i="32" s="1"/>
  <c r="AM35" i="32" a="1"/>
  <c r="AM35" i="32" s="1"/>
  <c r="AM20" i="32" a="1"/>
  <c r="AM20" i="32" s="1"/>
  <c r="AP18" i="32" s="1"/>
  <c r="AM28" i="32" a="1"/>
  <c r="AM28" i="32" s="1"/>
  <c r="AM25" i="32" a="1"/>
  <c r="AM25" i="32" s="1"/>
  <c r="AM33" i="32" a="1"/>
  <c r="AM33" i="32" s="1"/>
  <c r="AM16" i="32" a="1"/>
  <c r="AM16" i="32" s="1"/>
  <c r="AM4" i="32" a="1"/>
  <c r="AM4" i="32" s="1"/>
  <c r="AP20" i="32" s="1"/>
  <c r="AM26" i="32" a="1"/>
  <c r="AM26" i="32" s="1"/>
  <c r="AM13" i="32" a="1"/>
  <c r="AM13" i="32" s="1"/>
  <c r="AM23" i="32" a="1"/>
  <c r="AM23" i="32" s="1"/>
  <c r="AM43" i="32" a="1"/>
  <c r="AM43" i="32" s="1"/>
  <c r="AM47" i="32" a="1"/>
  <c r="AM47" i="32" s="1"/>
  <c r="AM29" i="32" a="1"/>
  <c r="AM29" i="32" s="1"/>
  <c r="AM17" i="32" a="1"/>
  <c r="AM17" i="32" s="1"/>
  <c r="AN24" i="31" a="1"/>
  <c r="AN24" i="31" s="1"/>
  <c r="AN39" i="31" a="1"/>
  <c r="AN39" i="31" s="1"/>
  <c r="AN35" i="31" a="1"/>
  <c r="AN35" i="31" s="1"/>
  <c r="AN8" i="31" a="1"/>
  <c r="AN8" i="31" s="1"/>
  <c r="AN29" i="31" a="1"/>
  <c r="AN29" i="31" s="1"/>
  <c r="AN23" i="31" a="1"/>
  <c r="AN23" i="31" s="1"/>
  <c r="AN16" i="31" a="1"/>
  <c r="AN16" i="31" s="1"/>
  <c r="AN10" i="31" a="1"/>
  <c r="AN10" i="31" s="1"/>
  <c r="AN2" i="31" a="1"/>
  <c r="AN2" i="31" s="1"/>
  <c r="AN28" i="31" a="1"/>
  <c r="AN28" i="31" s="1"/>
  <c r="AN32" i="31" a="1"/>
  <c r="AN32" i="31" s="1"/>
  <c r="AN19" i="31" a="1"/>
  <c r="AN19" i="31" s="1"/>
  <c r="AN18" i="31" a="1"/>
  <c r="AN18" i="31" s="1"/>
  <c r="AN40" i="31" a="1"/>
  <c r="AN40" i="31" s="1"/>
  <c r="AN9" i="31" a="1"/>
  <c r="AN9" i="31" s="1"/>
  <c r="AN25" i="31" a="1"/>
  <c r="AN25" i="31" s="1"/>
  <c r="AN5" i="31" a="1"/>
  <c r="AN5" i="31" s="1"/>
  <c r="AN38" i="31" a="1"/>
  <c r="AN38" i="31" s="1"/>
  <c r="AN30" i="31" a="1"/>
  <c r="AN30" i="31" s="1"/>
  <c r="AN21" i="31" a="1"/>
  <c r="AN21" i="31" s="1"/>
  <c r="AN15" i="31" a="1"/>
  <c r="AN15" i="31" s="1"/>
  <c r="AN31" i="31" a="1"/>
  <c r="AN31" i="31" s="1"/>
  <c r="AN7" i="31" a="1"/>
  <c r="AN7" i="31" s="1"/>
  <c r="AN22" i="31" a="1"/>
  <c r="AN22" i="31" s="1"/>
  <c r="AN36" i="31" a="1"/>
  <c r="AN36" i="31" s="1"/>
  <c r="AN4" i="31" a="1"/>
  <c r="AN4" i="31" s="1"/>
  <c r="AN12" i="31" a="1"/>
  <c r="AN12" i="31" s="1"/>
  <c r="AN34" i="31" a="1"/>
  <c r="AN34" i="31" s="1"/>
  <c r="AN37" i="31" a="1"/>
  <c r="AN37" i="31" s="1"/>
  <c r="AN20" i="31" a="1"/>
  <c r="AN20" i="31" s="1"/>
  <c r="AN27" i="31" a="1"/>
  <c r="AN27" i="31" s="1"/>
  <c r="AN3" i="31" a="1"/>
  <c r="AN3" i="31" s="1"/>
  <c r="AN14" i="31" a="1"/>
  <c r="AN14" i="31" s="1"/>
  <c r="AN11" i="31" a="1"/>
  <c r="AN11" i="31" s="1"/>
  <c r="AN33" i="31" a="1"/>
  <c r="AN33" i="31" s="1"/>
  <c r="AN17" i="31" a="1"/>
  <c r="AN17" i="31" s="1"/>
  <c r="AQ17" i="31" s="1"/>
  <c r="AS17" i="31" s="1"/>
  <c r="AF17" i="31" s="1"/>
  <c r="AD17" i="31" s="1"/>
  <c r="AC17" i="31" s="1"/>
  <c r="AN13" i="31" a="1"/>
  <c r="AN13" i="31" s="1"/>
  <c r="AN26" i="31" a="1"/>
  <c r="AN26" i="31" s="1"/>
  <c r="AN6" i="31" a="1"/>
  <c r="AN6" i="31" s="1"/>
  <c r="AM45" i="36" a="1"/>
  <c r="AM45" i="36" s="1"/>
  <c r="AM48" i="36" a="1"/>
  <c r="AM48" i="36" s="1"/>
  <c r="AM4" i="36" a="1"/>
  <c r="AM4" i="36" s="1"/>
  <c r="AM26" i="36" a="1"/>
  <c r="AM26" i="36" s="1"/>
  <c r="AM32" i="36" a="1"/>
  <c r="AM32" i="36" s="1"/>
  <c r="AM11" i="36" a="1"/>
  <c r="AM11" i="36" s="1"/>
  <c r="AM43" i="36" a="1"/>
  <c r="AM43" i="36" s="1"/>
  <c r="AM35" i="36" a="1"/>
  <c r="AM35" i="36" s="1"/>
  <c r="AM17" i="36" a="1"/>
  <c r="AM17" i="36" s="1"/>
  <c r="AM7" i="36" a="1"/>
  <c r="AM7" i="36" s="1"/>
  <c r="AM33" i="36" a="1"/>
  <c r="AM33" i="36" s="1"/>
  <c r="AM39" i="36" a="1"/>
  <c r="AM39" i="36" s="1"/>
  <c r="AM10" i="36" a="1"/>
  <c r="AM10" i="36" s="1"/>
  <c r="AM31" i="36" a="1"/>
  <c r="AM31" i="36" s="1"/>
  <c r="AM44" i="36" a="1"/>
  <c r="AM44" i="36" s="1"/>
  <c r="AM38" i="36" a="1"/>
  <c r="AM38" i="36" s="1"/>
  <c r="AM12" i="36" a="1"/>
  <c r="AM12" i="36" s="1"/>
  <c r="AM20" i="36" a="1"/>
  <c r="AM20" i="36" s="1"/>
  <c r="AM21" i="36" a="1"/>
  <c r="AM21" i="36" s="1"/>
  <c r="AM34" i="36" a="1"/>
  <c r="AM34" i="36" s="1"/>
  <c r="AM46" i="36" a="1"/>
  <c r="AM46" i="36" s="1"/>
  <c r="AM42" i="36" a="1"/>
  <c r="AM42" i="36" s="1"/>
  <c r="AM19" i="36" a="1"/>
  <c r="AM19" i="36" s="1"/>
  <c r="AM6" i="36" a="1"/>
  <c r="AM6" i="36" s="1"/>
  <c r="AM13" i="36" a="1"/>
  <c r="AM13" i="36" s="1"/>
  <c r="AM23" i="36" a="1"/>
  <c r="AM23" i="36" s="1"/>
  <c r="AM41" i="36" a="1"/>
  <c r="AM41" i="36" s="1"/>
  <c r="AM30" i="36" a="1"/>
  <c r="AM30" i="36" s="1"/>
  <c r="AM8" i="36" a="1"/>
  <c r="AM8" i="36" s="1"/>
  <c r="AM29" i="36" a="1"/>
  <c r="AM29" i="36" s="1"/>
  <c r="AM37" i="36" a="1"/>
  <c r="AM37" i="36" s="1"/>
  <c r="AM24" i="36" a="1"/>
  <c r="AM24" i="36" s="1"/>
  <c r="AM9" i="36" a="1"/>
  <c r="AM9" i="36" s="1"/>
  <c r="AM3" i="36" a="1"/>
  <c r="AM3" i="36" s="1"/>
  <c r="AM16" i="36" a="1"/>
  <c r="AM16" i="36" s="1"/>
  <c r="AM40" i="36" a="1"/>
  <c r="AM40" i="36" s="1"/>
  <c r="AM36" i="36" a="1"/>
  <c r="AM36" i="36" s="1"/>
  <c r="AM14" i="36" a="1"/>
  <c r="AM14" i="36" s="1"/>
  <c r="AM18" i="36" a="1"/>
  <c r="AM18" i="36" s="1"/>
  <c r="AM2" i="36" a="1"/>
  <c r="AM2" i="36" s="1"/>
  <c r="AM5" i="36" a="1"/>
  <c r="AM5" i="36" s="1"/>
  <c r="AM49" i="36" a="1"/>
  <c r="AM49" i="36" s="1"/>
  <c r="AM15" i="36" a="1"/>
  <c r="AM15" i="36" s="1"/>
  <c r="AM28" i="36" a="1"/>
  <c r="AM28" i="36" s="1"/>
  <c r="AM25" i="36" a="1"/>
  <c r="AM25" i="36" s="1"/>
  <c r="AP24" i="36" s="1"/>
  <c r="AM27" i="36" a="1"/>
  <c r="AM27" i="36" s="1"/>
  <c r="AM47" i="36" a="1"/>
  <c r="AM47" i="36" s="1"/>
  <c r="AM22" i="36" a="1"/>
  <c r="AM22" i="36" s="1"/>
  <c r="AN38" i="44" a="1"/>
  <c r="AN38" i="44" s="1"/>
  <c r="AN8" i="44" a="1"/>
  <c r="AN8" i="44" s="1"/>
  <c r="AN25" i="44" a="1"/>
  <c r="AN25" i="44" s="1"/>
  <c r="AN15" i="44" a="1"/>
  <c r="AN15" i="44" s="1"/>
  <c r="AN16" i="44" a="1"/>
  <c r="AN16" i="44" s="1"/>
  <c r="AN9" i="44" a="1"/>
  <c r="AN9" i="44" s="1"/>
  <c r="AN28" i="44" a="1"/>
  <c r="AN28" i="44" s="1"/>
  <c r="AN3" i="44" a="1"/>
  <c r="AN3" i="44" s="1"/>
  <c r="AN18" i="44" a="1"/>
  <c r="AN18" i="44" s="1"/>
  <c r="AN20" i="44" a="1"/>
  <c r="AN20" i="44" s="1"/>
  <c r="AN30" i="44" a="1"/>
  <c r="AN30" i="44" s="1"/>
  <c r="AN5" i="44" a="1"/>
  <c r="AN5" i="44" s="1"/>
  <c r="AN34" i="44" a="1"/>
  <c r="AN34" i="44" s="1"/>
  <c r="AN39" i="44" a="1"/>
  <c r="AN39" i="44" s="1"/>
  <c r="AN7" i="44" a="1"/>
  <c r="AN7" i="44" s="1"/>
  <c r="AN37" i="44" a="1"/>
  <c r="AN37" i="44" s="1"/>
  <c r="AN2" i="44" a="1"/>
  <c r="AN2" i="44" s="1"/>
  <c r="AN24" i="44" a="1"/>
  <c r="AN24" i="44" s="1"/>
  <c r="AN11" i="44" a="1"/>
  <c r="AN11" i="44" s="1"/>
  <c r="AN36" i="44" a="1"/>
  <c r="AN36" i="44" s="1"/>
  <c r="AN4" i="44" a="1"/>
  <c r="AN4" i="44" s="1"/>
  <c r="AN29" i="44" a="1"/>
  <c r="AN29" i="44" s="1"/>
  <c r="AN32" i="44" a="1"/>
  <c r="AN32" i="44" s="1"/>
  <c r="AN19" i="44" a="1"/>
  <c r="AN19" i="44" s="1"/>
  <c r="AN23" i="44" a="1"/>
  <c r="AN23" i="44" s="1"/>
  <c r="AN6" i="44" a="1"/>
  <c r="AN6" i="44" s="1"/>
  <c r="AN35" i="44" a="1"/>
  <c r="AN35" i="44" s="1"/>
  <c r="AN22" i="44" a="1"/>
  <c r="AN22" i="44" s="1"/>
  <c r="AN31" i="44" a="1"/>
  <c r="AN31" i="44" s="1"/>
  <c r="AN17" i="44" a="1"/>
  <c r="AN17" i="44" s="1"/>
  <c r="AN33" i="44" a="1"/>
  <c r="AN33" i="44" s="1"/>
  <c r="AN26" i="44" a="1"/>
  <c r="AN26" i="44" s="1"/>
  <c r="AN12" i="44" a="1"/>
  <c r="AN12" i="44" s="1"/>
  <c r="AQ9" i="44" s="1"/>
  <c r="AS57" i="44" s="1"/>
  <c r="AF57" i="44" s="1"/>
  <c r="AD57" i="44" s="1"/>
  <c r="AC57" i="44" s="1"/>
  <c r="AN10" i="44" a="1"/>
  <c r="AN10" i="44" s="1"/>
  <c r="AQ15" i="44" s="1"/>
  <c r="AN21" i="44" a="1"/>
  <c r="AN21" i="44" s="1"/>
  <c r="AN14" i="44" a="1"/>
  <c r="AN14" i="44" s="1"/>
  <c r="AN40" i="44" a="1"/>
  <c r="AN40" i="44" s="1"/>
  <c r="AN13" i="44" a="1"/>
  <c r="AN13" i="44" s="1"/>
  <c r="AN27" i="44" a="1"/>
  <c r="AN27" i="44" s="1"/>
  <c r="A94" i="31"/>
  <c r="A96" i="31"/>
  <c r="AN25" i="51" a="1"/>
  <c r="AN25" i="51" s="1"/>
  <c r="AN36" i="51" a="1"/>
  <c r="AN36" i="51" s="1"/>
  <c r="AN37" i="51" a="1"/>
  <c r="AN37" i="51" s="1"/>
  <c r="AN21" i="51" a="1"/>
  <c r="AN21" i="51" s="1"/>
  <c r="AN28" i="51" a="1"/>
  <c r="AN28" i="51" s="1"/>
  <c r="AN14" i="51" a="1"/>
  <c r="AN14" i="51" s="1"/>
  <c r="AN12" i="51" a="1"/>
  <c r="AN12" i="51" s="1"/>
  <c r="AN33" i="51" a="1"/>
  <c r="AN33" i="51" s="1"/>
  <c r="AN9" i="51" a="1"/>
  <c r="AN9" i="51" s="1"/>
  <c r="AN13" i="51" a="1"/>
  <c r="AN13" i="51" s="1"/>
  <c r="AN39" i="51" a="1"/>
  <c r="AN39" i="51" s="1"/>
  <c r="AN24" i="51" a="1"/>
  <c r="AN24" i="51" s="1"/>
  <c r="AN31" i="51" a="1"/>
  <c r="AN31" i="51" s="1"/>
  <c r="AN29" i="51" a="1"/>
  <c r="AN29" i="51" s="1"/>
  <c r="AN27" i="51" a="1"/>
  <c r="AN27" i="51" s="1"/>
  <c r="AN22" i="51" a="1"/>
  <c r="AN22" i="51" s="1"/>
  <c r="AN10" i="51" a="1"/>
  <c r="AN10" i="51" s="1"/>
  <c r="AN16" i="51" a="1"/>
  <c r="AN16" i="51" s="1"/>
  <c r="AN2" i="51" a="1"/>
  <c r="AN2" i="51" s="1"/>
  <c r="AN38" i="51" a="1"/>
  <c r="AN38" i="51" s="1"/>
  <c r="AN35" i="51" a="1"/>
  <c r="AN35" i="51" s="1"/>
  <c r="AN32" i="51" a="1"/>
  <c r="AN32" i="51" s="1"/>
  <c r="AN23" i="51" a="1"/>
  <c r="AN23" i="51" s="1"/>
  <c r="AN18" i="51" a="1"/>
  <c r="AN18" i="51" s="1"/>
  <c r="AN20" i="51" a="1"/>
  <c r="AN20" i="51" s="1"/>
  <c r="AN11" i="51" a="1"/>
  <c r="AN11" i="51" s="1"/>
  <c r="AN5" i="51" a="1"/>
  <c r="AN5" i="51" s="1"/>
  <c r="AN6" i="51" a="1"/>
  <c r="AN6" i="51" s="1"/>
  <c r="AN3" i="51" a="1"/>
  <c r="AN3" i="51" s="1"/>
  <c r="AN40" i="51" a="1"/>
  <c r="AN40" i="51" s="1"/>
  <c r="AN30" i="51" a="1"/>
  <c r="AN30" i="51" s="1"/>
  <c r="AN26" i="51" a="1"/>
  <c r="AN26" i="51" s="1"/>
  <c r="AN7" i="51" a="1"/>
  <c r="AN7" i="51" s="1"/>
  <c r="AN17" i="51" a="1"/>
  <c r="AN17" i="51" s="1"/>
  <c r="AN34" i="51" a="1"/>
  <c r="AN34" i="51" s="1"/>
  <c r="AN19" i="51" a="1"/>
  <c r="AN19" i="51" s="1"/>
  <c r="AQ8" i="51" s="1"/>
  <c r="AN15" i="51" a="1"/>
  <c r="AN15" i="51" s="1"/>
  <c r="AN8" i="51" a="1"/>
  <c r="AN8" i="51" s="1"/>
  <c r="AN4" i="51" a="1"/>
  <c r="AN4" i="51" s="1"/>
  <c r="AQ21" i="51" s="1"/>
  <c r="AS45" i="51" s="1"/>
  <c r="AF45" i="51" s="1"/>
  <c r="AD45" i="51" s="1"/>
  <c r="AC45" i="51" s="1"/>
  <c r="AN17" i="41" a="1"/>
  <c r="AN17" i="41" s="1"/>
  <c r="AN14" i="41" a="1"/>
  <c r="AN14" i="41" s="1"/>
  <c r="AN24" i="41" a="1"/>
  <c r="AN24" i="41" s="1"/>
  <c r="AN37" i="41" a="1"/>
  <c r="AN37" i="41" s="1"/>
  <c r="AN15" i="41" a="1"/>
  <c r="AN15" i="41" s="1"/>
  <c r="AN16" i="41" a="1"/>
  <c r="AN16" i="41" s="1"/>
  <c r="AN3" i="41" a="1"/>
  <c r="AN3" i="41" s="1"/>
  <c r="AN28" i="41" a="1"/>
  <c r="AN28" i="41" s="1"/>
  <c r="AN4" i="41" a="1"/>
  <c r="AN4" i="41" s="1"/>
  <c r="AN30" i="41" a="1"/>
  <c r="AN30" i="41" s="1"/>
  <c r="AN21" i="41" a="1"/>
  <c r="AN21" i="41" s="1"/>
  <c r="AN9" i="41" a="1"/>
  <c r="AN9" i="41" s="1"/>
  <c r="AN38" i="41" a="1"/>
  <c r="AN38" i="41" s="1"/>
  <c r="AN7" i="41" a="1"/>
  <c r="AN7" i="41" s="1"/>
  <c r="AN26" i="41" a="1"/>
  <c r="AN26" i="41" s="1"/>
  <c r="AN25" i="41" a="1"/>
  <c r="AN25" i="41" s="1"/>
  <c r="AN36" i="41" a="1"/>
  <c r="AN36" i="41" s="1"/>
  <c r="AN33" i="41" a="1"/>
  <c r="AN33" i="41" s="1"/>
  <c r="AN23" i="41" a="1"/>
  <c r="AN23" i="41" s="1"/>
  <c r="AN22" i="41" a="1"/>
  <c r="AN22" i="41" s="1"/>
  <c r="AN31" i="41" a="1"/>
  <c r="AN31" i="41" s="1"/>
  <c r="AN5" i="41" a="1"/>
  <c r="AN5" i="41" s="1"/>
  <c r="AN8" i="41" a="1"/>
  <c r="AN8" i="41" s="1"/>
  <c r="AN27" i="41" a="1"/>
  <c r="AN27" i="41" s="1"/>
  <c r="AN39" i="41" a="1"/>
  <c r="AN39" i="41" s="1"/>
  <c r="AN6" i="41" a="1"/>
  <c r="AN6" i="41" s="1"/>
  <c r="AN34" i="41" a="1"/>
  <c r="AN34" i="41" s="1"/>
  <c r="AN13" i="41" a="1"/>
  <c r="AN13" i="41" s="1"/>
  <c r="AN35" i="41" a="1"/>
  <c r="AN35" i="41" s="1"/>
  <c r="AN10" i="41" a="1"/>
  <c r="AN10" i="41" s="1"/>
  <c r="AN18" i="41" a="1"/>
  <c r="AN18" i="41" s="1"/>
  <c r="AQ15" i="41" s="1"/>
  <c r="AS15" i="41" s="1"/>
  <c r="AF15" i="41" s="1"/>
  <c r="AD15" i="41" s="1"/>
  <c r="AC15" i="41" s="1"/>
  <c r="AN12" i="41" a="1"/>
  <c r="AN12" i="41" s="1"/>
  <c r="AN11" i="41" a="1"/>
  <c r="AN11" i="41" s="1"/>
  <c r="AN20" i="41" a="1"/>
  <c r="AN20" i="41" s="1"/>
  <c r="AN19" i="41" a="1"/>
  <c r="AN19" i="41" s="1"/>
  <c r="AN2" i="41" a="1"/>
  <c r="AN2" i="41" s="1"/>
  <c r="AN32" i="41" a="1"/>
  <c r="AN32" i="41" s="1"/>
  <c r="AN40" i="41" a="1"/>
  <c r="AN40" i="41" s="1"/>
  <c r="AN29" i="41" a="1"/>
  <c r="AN29" i="41" s="1"/>
  <c r="AN33" i="58" a="1"/>
  <c r="AN33" i="58" s="1"/>
  <c r="AN38" i="58" a="1"/>
  <c r="AN38" i="58" s="1"/>
  <c r="AN28" i="58" a="1"/>
  <c r="AN28" i="58" s="1"/>
  <c r="AN27" i="58" a="1"/>
  <c r="AN27" i="58" s="1"/>
  <c r="AN23" i="58" a="1"/>
  <c r="AN23" i="58" s="1"/>
  <c r="AN6" i="58" a="1"/>
  <c r="AN6" i="58" s="1"/>
  <c r="AN19" i="58" a="1"/>
  <c r="AN19" i="58" s="1"/>
  <c r="AN8" i="58" a="1"/>
  <c r="AN8" i="58" s="1"/>
  <c r="AN14" i="58" a="1"/>
  <c r="AN14" i="58" s="1"/>
  <c r="AN7" i="58" a="1"/>
  <c r="AN7" i="58" s="1"/>
  <c r="AN32" i="58" a="1"/>
  <c r="AN32" i="58" s="1"/>
  <c r="AN36" i="58" a="1"/>
  <c r="AN36" i="58" s="1"/>
  <c r="AN24" i="58" a="1"/>
  <c r="AN24" i="58" s="1"/>
  <c r="AN20" i="58" a="1"/>
  <c r="AN20" i="58" s="1"/>
  <c r="AN22" i="58" a="1"/>
  <c r="AN22" i="58" s="1"/>
  <c r="AN3" i="58" a="1"/>
  <c r="AN3" i="58" s="1"/>
  <c r="AN16" i="58" a="1"/>
  <c r="AN16" i="58" s="1"/>
  <c r="AN5" i="58" a="1"/>
  <c r="AN5" i="58" s="1"/>
  <c r="AN2" i="58" a="1"/>
  <c r="AN2" i="58" s="1"/>
  <c r="AN4" i="58" a="1"/>
  <c r="AN4" i="58" s="1"/>
  <c r="AN31" i="58" a="1"/>
  <c r="AN31" i="58" s="1"/>
  <c r="AN40" i="58" a="1"/>
  <c r="AN40" i="58" s="1"/>
  <c r="AN18" i="58" a="1"/>
  <c r="AN18" i="58" s="1"/>
  <c r="AN12" i="58" a="1"/>
  <c r="AN12" i="58" s="1"/>
  <c r="AN9" i="58" a="1"/>
  <c r="AN9" i="58" s="1"/>
  <c r="AN29" i="58" a="1"/>
  <c r="AN29" i="58" s="1"/>
  <c r="AN13" i="58" a="1"/>
  <c r="AN13" i="58" s="1"/>
  <c r="AN34" i="58" a="1"/>
  <c r="AN34" i="58" s="1"/>
  <c r="AN17" i="58" a="1"/>
  <c r="AN17" i="58" s="1"/>
  <c r="AN37" i="58" a="1"/>
  <c r="AN37" i="58" s="1"/>
  <c r="AN26" i="58" a="1"/>
  <c r="AN26" i="58" s="1"/>
  <c r="AN30" i="58" a="1"/>
  <c r="AN30" i="58" s="1"/>
  <c r="AN39" i="58" a="1"/>
  <c r="AN39" i="58" s="1"/>
  <c r="AN15" i="58" a="1"/>
  <c r="AN15" i="58" s="1"/>
  <c r="AQ10" i="58" s="1"/>
  <c r="AN10" i="58" a="1"/>
  <c r="AN10" i="58" s="1"/>
  <c r="AN35" i="58" a="1"/>
  <c r="AN35" i="58" s="1"/>
  <c r="AN21" i="58" a="1"/>
  <c r="AN21" i="58" s="1"/>
  <c r="AN25" i="58" a="1"/>
  <c r="AN25" i="58" s="1"/>
  <c r="AN11" i="58" a="1"/>
  <c r="AN11" i="58" s="1"/>
  <c r="AM49" i="48" a="1"/>
  <c r="AM49" i="48" s="1"/>
  <c r="AM31" i="48" a="1"/>
  <c r="AM31" i="48" s="1"/>
  <c r="AM34" i="48" a="1"/>
  <c r="AM34" i="48" s="1"/>
  <c r="AM39" i="48" a="1"/>
  <c r="AM39" i="48" s="1"/>
  <c r="AM45" i="48" a="1"/>
  <c r="AM45" i="48" s="1"/>
  <c r="AM22" i="48" a="1"/>
  <c r="AM22" i="48" s="1"/>
  <c r="AM17" i="48" a="1"/>
  <c r="AM17" i="48" s="1"/>
  <c r="AM11" i="48" a="1"/>
  <c r="AM11" i="48" s="1"/>
  <c r="AM28" i="48" a="1"/>
  <c r="AM28" i="48" s="1"/>
  <c r="AM7" i="48" a="1"/>
  <c r="AM7" i="48" s="1"/>
  <c r="AM10" i="48" a="1"/>
  <c r="AM10" i="48" s="1"/>
  <c r="AM8" i="48" a="1"/>
  <c r="AM8" i="48" s="1"/>
  <c r="AM30" i="48" a="1"/>
  <c r="AM30" i="48" s="1"/>
  <c r="AM12" i="48" a="1"/>
  <c r="AM12" i="48" s="1"/>
  <c r="AM4" i="48" a="1"/>
  <c r="AM4" i="48" s="1"/>
  <c r="AP6" i="48" s="1"/>
  <c r="AR6" i="48" s="1"/>
  <c r="AF6" i="48" s="1"/>
  <c r="AD6" i="48" s="1"/>
  <c r="AC6" i="48" s="1"/>
  <c r="AM40" i="48" a="1"/>
  <c r="AM40" i="48" s="1"/>
  <c r="AM25" i="48" a="1"/>
  <c r="AM25" i="48" s="1"/>
  <c r="AM27" i="48" a="1"/>
  <c r="AM27" i="48" s="1"/>
  <c r="AM19" i="48" a="1"/>
  <c r="AM19" i="48" s="1"/>
  <c r="AM9" i="48" a="1"/>
  <c r="AM9" i="48" s="1"/>
  <c r="AM5" i="48" a="1"/>
  <c r="AM5" i="48" s="1"/>
  <c r="AM47" i="48" a="1"/>
  <c r="AM47" i="48" s="1"/>
  <c r="AM44" i="48" a="1"/>
  <c r="AM44" i="48" s="1"/>
  <c r="AM18" i="48" a="1"/>
  <c r="AM18" i="48" s="1"/>
  <c r="AM33" i="48" a="1"/>
  <c r="AM33" i="48" s="1"/>
  <c r="AM38" i="48" a="1"/>
  <c r="AM38" i="48" s="1"/>
  <c r="AM36" i="48" a="1"/>
  <c r="AM36" i="48" s="1"/>
  <c r="AM23" i="48" a="1"/>
  <c r="AM23" i="48" s="1"/>
  <c r="AM24" i="48" a="1"/>
  <c r="AM24" i="48" s="1"/>
  <c r="AM14" i="48" a="1"/>
  <c r="AM14" i="48" s="1"/>
  <c r="AM35" i="48" a="1"/>
  <c r="AM35" i="48" s="1"/>
  <c r="AM21" i="48" a="1"/>
  <c r="AM21" i="48" s="1"/>
  <c r="AM13" i="48" a="1"/>
  <c r="AM13" i="48" s="1"/>
  <c r="AM32" i="48" a="1"/>
  <c r="AM32" i="48" s="1"/>
  <c r="AM48" i="48" a="1"/>
  <c r="AM48" i="48" s="1"/>
  <c r="AM26" i="48" a="1"/>
  <c r="AM26" i="48" s="1"/>
  <c r="AM16" i="48" a="1"/>
  <c r="AM16" i="48" s="1"/>
  <c r="AM15" i="48" a="1"/>
  <c r="AM15" i="48" s="1"/>
  <c r="AM2" i="48" a="1"/>
  <c r="AM2" i="48" s="1"/>
  <c r="AM20" i="48" a="1"/>
  <c r="AM20" i="48" s="1"/>
  <c r="AM41" i="48" a="1"/>
  <c r="AM41" i="48" s="1"/>
  <c r="AM6" i="48" a="1"/>
  <c r="AM6" i="48" s="1"/>
  <c r="AP24" i="48" s="1"/>
  <c r="AM43" i="48" a="1"/>
  <c r="AM43" i="48" s="1"/>
  <c r="AM37" i="48" a="1"/>
  <c r="AM37" i="48" s="1"/>
  <c r="AM3" i="48" a="1"/>
  <c r="AM3" i="48" s="1"/>
  <c r="AM42" i="48" a="1"/>
  <c r="AM42" i="48" s="1"/>
  <c r="AM46" i="48" a="1"/>
  <c r="AM46" i="48" s="1"/>
  <c r="AM29" i="48" a="1"/>
  <c r="AM29" i="48" s="1"/>
  <c r="AN7" i="12" a="1"/>
  <c r="AN7" i="12" s="1"/>
  <c r="AN39" i="12" a="1"/>
  <c r="AN39" i="12" s="1"/>
  <c r="AN19" i="12" a="1"/>
  <c r="AN19" i="12" s="1"/>
  <c r="AN4" i="12" a="1"/>
  <c r="AN4" i="12" s="1"/>
  <c r="AN31" i="12" a="1"/>
  <c r="AN31" i="12" s="1"/>
  <c r="AN26" i="12" a="1"/>
  <c r="AN26" i="12" s="1"/>
  <c r="AN13" i="12" a="1"/>
  <c r="AN13" i="12" s="1"/>
  <c r="AN28" i="12" a="1"/>
  <c r="AN28" i="12" s="1"/>
  <c r="AN16" i="12" a="1"/>
  <c r="AN16" i="12" s="1"/>
  <c r="AN21" i="12" a="1"/>
  <c r="AN21" i="12" s="1"/>
  <c r="AN3" i="12" a="1"/>
  <c r="AN3" i="12" s="1"/>
  <c r="AN35" i="12" a="1"/>
  <c r="AN35" i="12" s="1"/>
  <c r="AN5" i="12" a="1"/>
  <c r="AN5" i="12" s="1"/>
  <c r="AN15" i="12" a="1"/>
  <c r="AN15" i="12" s="1"/>
  <c r="AN27" i="12" a="1"/>
  <c r="AN27" i="12" s="1"/>
  <c r="AN32" i="12" a="1"/>
  <c r="AN32" i="12" s="1"/>
  <c r="AN25" i="12" a="1"/>
  <c r="AN25" i="12" s="1"/>
  <c r="AN36" i="12" a="1"/>
  <c r="AN36" i="12" s="1"/>
  <c r="AN6" i="12" a="1"/>
  <c r="AN6" i="12" s="1"/>
  <c r="AN18" i="12" a="1"/>
  <c r="AN18" i="12" s="1"/>
  <c r="AN30" i="12" a="1"/>
  <c r="AN30" i="12" s="1"/>
  <c r="AN17" i="12" a="1"/>
  <c r="AN17" i="12" s="1"/>
  <c r="AN24" i="12" a="1"/>
  <c r="AN24" i="12" s="1"/>
  <c r="AN22" i="12" a="1"/>
  <c r="AN22" i="12" s="1"/>
  <c r="AN2" i="12" a="1"/>
  <c r="AN2" i="12" s="1"/>
  <c r="AN23" i="12" a="1"/>
  <c r="AN23" i="12" s="1"/>
  <c r="AN40" i="12" a="1"/>
  <c r="AN40" i="12" s="1"/>
  <c r="AN38" i="12" a="1"/>
  <c r="AN38" i="12" s="1"/>
  <c r="AN34" i="12" a="1"/>
  <c r="AN34" i="12" s="1"/>
  <c r="AN10" i="12" a="1"/>
  <c r="AN10" i="12" s="1"/>
  <c r="AN12" i="12" a="1"/>
  <c r="AN12" i="12" s="1"/>
  <c r="AN20" i="12" a="1"/>
  <c r="AN20" i="12" s="1"/>
  <c r="AN11" i="12" a="1"/>
  <c r="AN11" i="12" s="1"/>
  <c r="AN14" i="12" a="1"/>
  <c r="AN14" i="12" s="1"/>
  <c r="AN9" i="12" a="1"/>
  <c r="AN9" i="12" s="1"/>
  <c r="AN33" i="12" a="1"/>
  <c r="AN33" i="12" s="1"/>
  <c r="AN29" i="12" a="1"/>
  <c r="AN29" i="12" s="1"/>
  <c r="AN8" i="12" a="1"/>
  <c r="AN8" i="12" s="1"/>
  <c r="AN37" i="12" a="1"/>
  <c r="AN37" i="12" s="1"/>
  <c r="AM25" i="43" a="1"/>
  <c r="AM25" i="43" s="1"/>
  <c r="AM9" i="43" a="1"/>
  <c r="AM9" i="43" s="1"/>
  <c r="AP25" i="43" s="1"/>
  <c r="AM26" i="43" a="1"/>
  <c r="AM26" i="43" s="1"/>
  <c r="AM48" i="43" a="1"/>
  <c r="AM48" i="43" s="1"/>
  <c r="AM45" i="43" a="1"/>
  <c r="AM45" i="43" s="1"/>
  <c r="AM12" i="43" a="1"/>
  <c r="AM12" i="43" s="1"/>
  <c r="AP15" i="43" s="1"/>
  <c r="AR63" i="43" s="1"/>
  <c r="AF63" i="43" s="1"/>
  <c r="AD63" i="43" s="1"/>
  <c r="AC63" i="43" s="1"/>
  <c r="AM49" i="53" a="1"/>
  <c r="AM49" i="53" s="1"/>
  <c r="AM45" i="53" a="1"/>
  <c r="AM45" i="53" s="1"/>
  <c r="AM35" i="53" a="1"/>
  <c r="AM35" i="53" s="1"/>
  <c r="AM33" i="53" a="1"/>
  <c r="AM33" i="53" s="1"/>
  <c r="AM31" i="53" a="1"/>
  <c r="AM31" i="53" s="1"/>
  <c r="AM27" i="53" a="1"/>
  <c r="AM27" i="53" s="1"/>
  <c r="AM17" i="53" a="1"/>
  <c r="AM17" i="53" s="1"/>
  <c r="AM34" i="53" a="1"/>
  <c r="AM34" i="53" s="1"/>
  <c r="AM8" i="53" a="1"/>
  <c r="AM8" i="53" s="1"/>
  <c r="AM12" i="53" a="1"/>
  <c r="AM12" i="53" s="1"/>
  <c r="AM4" i="53" a="1"/>
  <c r="AM4" i="53" s="1"/>
  <c r="AM9" i="53" a="1"/>
  <c r="AM9" i="53" s="1"/>
  <c r="AM38" i="53" a="1"/>
  <c r="AM38" i="53" s="1"/>
  <c r="AM47" i="53" a="1"/>
  <c r="AM47" i="53" s="1"/>
  <c r="AM44" i="53" a="1"/>
  <c r="AM44" i="53" s="1"/>
  <c r="AM43" i="53" a="1"/>
  <c r="AM43" i="53" s="1"/>
  <c r="AM24" i="53" a="1"/>
  <c r="AM24" i="53" s="1"/>
  <c r="AM30" i="53" a="1"/>
  <c r="AM30" i="53" s="1"/>
  <c r="AM21" i="53" a="1"/>
  <c r="AM21" i="53" s="1"/>
  <c r="AM11" i="53" a="1"/>
  <c r="AM11" i="53" s="1"/>
  <c r="AM22" i="53" a="1"/>
  <c r="AM22" i="53" s="1"/>
  <c r="AM26" i="53" a="1"/>
  <c r="AM26" i="53" s="1"/>
  <c r="AM2" i="53" a="1"/>
  <c r="AM2" i="53" s="1"/>
  <c r="AM3" i="53" a="1"/>
  <c r="AM3" i="53" s="1"/>
  <c r="AM23" i="53" a="1"/>
  <c r="AM23" i="53" s="1"/>
  <c r="AM41" i="53" a="1"/>
  <c r="AM41" i="53" s="1"/>
  <c r="AM10" i="53" a="1"/>
  <c r="AM10" i="53" s="1"/>
  <c r="AM40" i="53" a="1"/>
  <c r="AM40" i="53" s="1"/>
  <c r="AM6" i="53" a="1"/>
  <c r="AM6" i="53" s="1"/>
  <c r="AM32" i="53" a="1"/>
  <c r="AM32" i="53" s="1"/>
  <c r="AM37" i="53" a="1"/>
  <c r="AM37" i="53" s="1"/>
  <c r="AM15" i="53" a="1"/>
  <c r="AM15" i="53" s="1"/>
  <c r="AM20" i="53" a="1"/>
  <c r="AM20" i="53" s="1"/>
  <c r="AM29" i="53" a="1"/>
  <c r="AM29" i="53" s="1"/>
  <c r="AM5" i="53" a="1"/>
  <c r="AM5" i="53" s="1"/>
  <c r="AM48" i="53" a="1"/>
  <c r="AM48" i="53" s="1"/>
  <c r="AM28" i="53" a="1"/>
  <c r="AM28" i="53" s="1"/>
  <c r="AM18" i="53" a="1"/>
  <c r="AM18" i="53" s="1"/>
  <c r="AM46" i="53" a="1"/>
  <c r="AM46" i="53" s="1"/>
  <c r="AM42" i="53" a="1"/>
  <c r="AM42" i="53" s="1"/>
  <c r="AM13" i="53" a="1"/>
  <c r="AM13" i="53" s="1"/>
  <c r="AM7" i="53" a="1"/>
  <c r="AM7" i="53" s="1"/>
  <c r="AM39" i="53" a="1"/>
  <c r="AM39" i="53" s="1"/>
  <c r="AM16" i="53" a="1"/>
  <c r="AM16" i="53" s="1"/>
  <c r="AM19" i="53" a="1"/>
  <c r="AM19" i="53" s="1"/>
  <c r="AM36" i="53" a="1"/>
  <c r="AM36" i="53" s="1"/>
  <c r="AM14" i="53" a="1"/>
  <c r="AM14" i="53" s="1"/>
  <c r="AM25" i="53" a="1"/>
  <c r="AM25" i="53" s="1"/>
  <c r="A104" i="46"/>
  <c r="AM11" i="34" a="1"/>
  <c r="AM11" i="34" s="1"/>
  <c r="AM39" i="34" a="1"/>
  <c r="AM39" i="34" s="1"/>
  <c r="AM2" i="34" a="1"/>
  <c r="AM2" i="34" s="1"/>
  <c r="AM33" i="34" a="1"/>
  <c r="AM33" i="34" s="1"/>
  <c r="AM45" i="34" a="1"/>
  <c r="AM45" i="34" s="1"/>
  <c r="AM20" i="34" a="1"/>
  <c r="AM20" i="34" s="1"/>
  <c r="AM36" i="34" a="1"/>
  <c r="AM36" i="34" s="1"/>
  <c r="AM42" i="34" a="1"/>
  <c r="AM42" i="34" s="1"/>
  <c r="AM24" i="34" a="1"/>
  <c r="AM24" i="34" s="1"/>
  <c r="AM27" i="34" a="1"/>
  <c r="AM27" i="34" s="1"/>
  <c r="AM12" i="34" a="1"/>
  <c r="AM12" i="34" s="1"/>
  <c r="AM10" i="34" a="1"/>
  <c r="AM10" i="34" s="1"/>
  <c r="AM17" i="34" a="1"/>
  <c r="AM17" i="34" s="1"/>
  <c r="AM43" i="34" a="1"/>
  <c r="AM43" i="34" s="1"/>
  <c r="AM21" i="34" a="1"/>
  <c r="AM21" i="34" s="1"/>
  <c r="AM8" i="34" a="1"/>
  <c r="AM8" i="34" s="1"/>
  <c r="AM38" i="34" a="1"/>
  <c r="AM38" i="34" s="1"/>
  <c r="AM7" i="34" a="1"/>
  <c r="AM7" i="34" s="1"/>
  <c r="AM30" i="34" a="1"/>
  <c r="AM30" i="34" s="1"/>
  <c r="AM6" i="34" a="1"/>
  <c r="AM6" i="34" s="1"/>
  <c r="AM22" i="34" a="1"/>
  <c r="AM22" i="34" s="1"/>
  <c r="AM49" i="34" a="1"/>
  <c r="AM49" i="34" s="1"/>
  <c r="AM35" i="34" a="1"/>
  <c r="AM35" i="34" s="1"/>
  <c r="AM23" i="34" a="1"/>
  <c r="AM23" i="34" s="1"/>
  <c r="AM26" i="34" a="1"/>
  <c r="AM26" i="34" s="1"/>
  <c r="AM9" i="34" a="1"/>
  <c r="AM9" i="34" s="1"/>
  <c r="AM44" i="34" a="1"/>
  <c r="AM44" i="34" s="1"/>
  <c r="AM29" i="34" a="1"/>
  <c r="AM29" i="34" s="1"/>
  <c r="AM16" i="34" a="1"/>
  <c r="AM16" i="34" s="1"/>
  <c r="AM18" i="34" a="1"/>
  <c r="AM18" i="34" s="1"/>
  <c r="AM19" i="34" a="1"/>
  <c r="AM19" i="34" s="1"/>
  <c r="AM34" i="34" a="1"/>
  <c r="AM34" i="34" s="1"/>
  <c r="AM15" i="34" a="1"/>
  <c r="AM15" i="34" s="1"/>
  <c r="AM31" i="34" a="1"/>
  <c r="AM31" i="34" s="1"/>
  <c r="AM32" i="34" a="1"/>
  <c r="AM32" i="34" s="1"/>
  <c r="AM13" i="34" a="1"/>
  <c r="AM13" i="34" s="1"/>
  <c r="AM4" i="34" a="1"/>
  <c r="AM4" i="34" s="1"/>
  <c r="AM48" i="34" a="1"/>
  <c r="AM48" i="34" s="1"/>
  <c r="AM46" i="34" a="1"/>
  <c r="AM46" i="34" s="1"/>
  <c r="AM41" i="34" a="1"/>
  <c r="AM41" i="34" s="1"/>
  <c r="AM40" i="34" a="1"/>
  <c r="AM40" i="34" s="1"/>
  <c r="AM25" i="34" a="1"/>
  <c r="AM25" i="34" s="1"/>
  <c r="AM3" i="34" a="1"/>
  <c r="AM3" i="34" s="1"/>
  <c r="AM28" i="34" a="1"/>
  <c r="AM28" i="34" s="1"/>
  <c r="AM47" i="34" a="1"/>
  <c r="AM47" i="34" s="1"/>
  <c r="AM5" i="34" a="1"/>
  <c r="AM5" i="34" s="1"/>
  <c r="AM14" i="34" a="1"/>
  <c r="AM14" i="34" s="1"/>
  <c r="AM37" i="34" a="1"/>
  <c r="AM37" i="34" s="1"/>
  <c r="AN30" i="30" a="1"/>
  <c r="AN30" i="30" s="1"/>
  <c r="AN18" i="30" a="1"/>
  <c r="AN18" i="30" s="1"/>
  <c r="AN2" i="30" a="1"/>
  <c r="AN2" i="30" s="1"/>
  <c r="AN16" i="30" a="1"/>
  <c r="AN16" i="30" s="1"/>
  <c r="AN21" i="30" a="1"/>
  <c r="AN21" i="30" s="1"/>
  <c r="AN5" i="30" a="1"/>
  <c r="AN5" i="30" s="1"/>
  <c r="AN19" i="30" a="1"/>
  <c r="AN19" i="30" s="1"/>
  <c r="AN31" i="30" a="1"/>
  <c r="AN31" i="30" s="1"/>
  <c r="AN38" i="30" a="1"/>
  <c r="AN38" i="30" s="1"/>
  <c r="AN26" i="30" a="1"/>
  <c r="AN26" i="30" s="1"/>
  <c r="AN6" i="30" a="1"/>
  <c r="AN6" i="30" s="1"/>
  <c r="AN36" i="30" a="1"/>
  <c r="AN36" i="30" s="1"/>
  <c r="AN40" i="30" a="1"/>
  <c r="AN40" i="30" s="1"/>
  <c r="AN35" i="30" a="1"/>
  <c r="AN35" i="30" s="1"/>
  <c r="AN17" i="30" a="1"/>
  <c r="AN17" i="30" s="1"/>
  <c r="AN28" i="30" a="1"/>
  <c r="AN28" i="30" s="1"/>
  <c r="AN13" i="30" a="1"/>
  <c r="AN13" i="30" s="1"/>
  <c r="AN4" i="30" a="1"/>
  <c r="AN4" i="30" s="1"/>
  <c r="AN39" i="30" a="1"/>
  <c r="AN39" i="30" s="1"/>
  <c r="AN20" i="30" a="1"/>
  <c r="AN20" i="30" s="1"/>
  <c r="AN3" i="30" a="1"/>
  <c r="AN3" i="30" s="1"/>
  <c r="AN25" i="30" a="1"/>
  <c r="AN25" i="30" s="1"/>
  <c r="AN33" i="30" a="1"/>
  <c r="AN33" i="30" s="1"/>
  <c r="AN9" i="30" a="1"/>
  <c r="AN9" i="30" s="1"/>
  <c r="AN14" i="30" a="1"/>
  <c r="AN14" i="30" s="1"/>
  <c r="AN10" i="30" a="1"/>
  <c r="AN10" i="30" s="1"/>
  <c r="AN29" i="30" a="1"/>
  <c r="AN29" i="30" s="1"/>
  <c r="AN11" i="30" a="1"/>
  <c r="AN11" i="30" s="1"/>
  <c r="AN8" i="30" a="1"/>
  <c r="AN8" i="30" s="1"/>
  <c r="AN34" i="30" a="1"/>
  <c r="AN34" i="30" s="1"/>
  <c r="AN23" i="30" a="1"/>
  <c r="AN23" i="30" s="1"/>
  <c r="AN7" i="30" a="1"/>
  <c r="AN7" i="30" s="1"/>
  <c r="AQ20" i="30" s="1"/>
  <c r="AS20" i="30" s="1"/>
  <c r="AF20" i="30" s="1"/>
  <c r="AD20" i="30" s="1"/>
  <c r="AC20" i="30" s="1"/>
  <c r="AN27" i="30" a="1"/>
  <c r="AN27" i="30" s="1"/>
  <c r="AN22" i="30" a="1"/>
  <c r="AN22" i="30" s="1"/>
  <c r="AN32" i="30" a="1"/>
  <c r="AN32" i="30" s="1"/>
  <c r="AN24" i="30" a="1"/>
  <c r="AN24" i="30" s="1"/>
  <c r="AN15" i="30" a="1"/>
  <c r="AN15" i="30" s="1"/>
  <c r="AN12" i="30" a="1"/>
  <c r="AN12" i="30" s="1"/>
  <c r="AN37" i="30" a="1"/>
  <c r="AN37" i="30" s="1"/>
  <c r="AN12" i="33" a="1"/>
  <c r="AN12" i="33" s="1"/>
  <c r="AN26" i="33" a="1"/>
  <c r="AN26" i="33" s="1"/>
  <c r="AN24" i="33" a="1"/>
  <c r="AN24" i="33" s="1"/>
  <c r="AN9" i="33" a="1"/>
  <c r="AN9" i="33" s="1"/>
  <c r="AN30" i="33" a="1"/>
  <c r="AN30" i="33" s="1"/>
  <c r="AN20" i="33" a="1"/>
  <c r="AN20" i="33" s="1"/>
  <c r="AN33" i="33" a="1"/>
  <c r="AN33" i="33" s="1"/>
  <c r="AN22" i="33" a="1"/>
  <c r="AN22" i="33" s="1"/>
  <c r="AN2" i="33" a="1"/>
  <c r="AN2" i="33" s="1"/>
  <c r="AN5" i="33" a="1"/>
  <c r="AN5" i="33" s="1"/>
  <c r="AN13" i="33" a="1"/>
  <c r="AN13" i="33" s="1"/>
  <c r="AN4" i="33" a="1"/>
  <c r="AN4" i="33" s="1"/>
  <c r="AN16" i="33" a="1"/>
  <c r="AN16" i="33" s="1"/>
  <c r="AN23" i="33" a="1"/>
  <c r="AN23" i="33" s="1"/>
  <c r="AN7" i="33" a="1"/>
  <c r="AN7" i="33" s="1"/>
  <c r="AN10" i="33" a="1"/>
  <c r="AN10" i="33" s="1"/>
  <c r="AN19" i="33" a="1"/>
  <c r="AN19" i="33" s="1"/>
  <c r="AN14" i="33" a="1"/>
  <c r="AN14" i="33" s="1"/>
  <c r="AN36" i="33" a="1"/>
  <c r="AN36" i="33" s="1"/>
  <c r="AN34" i="33" a="1"/>
  <c r="AN34" i="33" s="1"/>
  <c r="AN27" i="33" a="1"/>
  <c r="AN27" i="33" s="1"/>
  <c r="AN21" i="33" a="1"/>
  <c r="AN21" i="33" s="1"/>
  <c r="AN28" i="33" a="1"/>
  <c r="AN28" i="33" s="1"/>
  <c r="AN11" i="33" a="1"/>
  <c r="AN11" i="33" s="1"/>
  <c r="AN40" i="33" a="1"/>
  <c r="AN40" i="33" s="1"/>
  <c r="AN37" i="33" a="1"/>
  <c r="AN37" i="33" s="1"/>
  <c r="AN25" i="33" a="1"/>
  <c r="AN25" i="33" s="1"/>
  <c r="AN35" i="33" a="1"/>
  <c r="AN35" i="33" s="1"/>
  <c r="AN39" i="33" a="1"/>
  <c r="AN39" i="33" s="1"/>
  <c r="AN15" i="33" a="1"/>
  <c r="AN15" i="33" s="1"/>
  <c r="AN6" i="33" a="1"/>
  <c r="AN6" i="33" s="1"/>
  <c r="AN32" i="33" a="1"/>
  <c r="AN32" i="33" s="1"/>
  <c r="AN18" i="33" a="1"/>
  <c r="AN18" i="33" s="1"/>
  <c r="AQ3" i="33" s="1"/>
  <c r="AN38" i="33" a="1"/>
  <c r="AN38" i="33" s="1"/>
  <c r="AN29" i="33" a="1"/>
  <c r="AN29" i="33" s="1"/>
  <c r="AN8" i="33" a="1"/>
  <c r="AN8" i="33" s="1"/>
  <c r="AN17" i="33" a="1"/>
  <c r="AN17" i="33" s="1"/>
  <c r="AQ16" i="33" s="1"/>
  <c r="AS16" i="33" s="1"/>
  <c r="AF16" i="33" s="1"/>
  <c r="AD16" i="33" s="1"/>
  <c r="AC16" i="33" s="1"/>
  <c r="AN31" i="33" a="1"/>
  <c r="AN31" i="33" s="1"/>
  <c r="AN3" i="33" a="1"/>
  <c r="AN3" i="33" s="1"/>
  <c r="AN28" i="59" a="1"/>
  <c r="AN28" i="59" s="1"/>
  <c r="AN15" i="59" a="1"/>
  <c r="AN15" i="59" s="1"/>
  <c r="AN7" i="59" a="1"/>
  <c r="AN7" i="59" s="1"/>
  <c r="AN16" i="59" a="1"/>
  <c r="AN16" i="59" s="1"/>
  <c r="AN18" i="59" a="1"/>
  <c r="AN18" i="59" s="1"/>
  <c r="AN25" i="59" a="1"/>
  <c r="AN25" i="59" s="1"/>
  <c r="AN11" i="59" a="1"/>
  <c r="AN11" i="59" s="1"/>
  <c r="AN35" i="59" a="1"/>
  <c r="AN35" i="59" s="1"/>
  <c r="AN24" i="59" a="1"/>
  <c r="AN24" i="59" s="1"/>
  <c r="AN33" i="59" a="1"/>
  <c r="AN33" i="59" s="1"/>
  <c r="AN19" i="59" a="1"/>
  <c r="AN19" i="59" s="1"/>
  <c r="AN14" i="59" a="1"/>
  <c r="AN14" i="59" s="1"/>
  <c r="AN6" i="59" a="1"/>
  <c r="AN6" i="59" s="1"/>
  <c r="AN34" i="59" a="1"/>
  <c r="AN34" i="59" s="1"/>
  <c r="AN3" i="59" a="1"/>
  <c r="AN3" i="59" s="1"/>
  <c r="AN36" i="59" a="1"/>
  <c r="AN36" i="59" s="1"/>
  <c r="AN22" i="59" a="1"/>
  <c r="AN22" i="59" s="1"/>
  <c r="AN8" i="59" a="1"/>
  <c r="AN8" i="59" s="1"/>
  <c r="AN32" i="59" a="1"/>
  <c r="AN32" i="59" s="1"/>
  <c r="AN2" i="59" a="1"/>
  <c r="AN2" i="59" s="1"/>
  <c r="AN30" i="59" a="1"/>
  <c r="AN30" i="59" s="1"/>
  <c r="AN31" i="59" a="1"/>
  <c r="AN31" i="59" s="1"/>
  <c r="AN9" i="59" a="1"/>
  <c r="AN9" i="59" s="1"/>
  <c r="AN10" i="59" a="1"/>
  <c r="AN10" i="59" s="1"/>
  <c r="AN37" i="59" a="1"/>
  <c r="AN37" i="59" s="1"/>
  <c r="AN23" i="59" a="1"/>
  <c r="AN23" i="59" s="1"/>
  <c r="AN13" i="59" a="1"/>
  <c r="AN13" i="59" s="1"/>
  <c r="AN27" i="59" a="1"/>
  <c r="AN27" i="59" s="1"/>
  <c r="AN20" i="59" a="1"/>
  <c r="AN20" i="59" s="1"/>
  <c r="AN17" i="59" a="1"/>
  <c r="AN17" i="59" s="1"/>
  <c r="AN38" i="59" a="1"/>
  <c r="AN38" i="59" s="1"/>
  <c r="AN40" i="59" a="1"/>
  <c r="AN40" i="59" s="1"/>
  <c r="AN39" i="59" a="1"/>
  <c r="AN39" i="59" s="1"/>
  <c r="AN26" i="59" a="1"/>
  <c r="AN26" i="59" s="1"/>
  <c r="AN4" i="59" a="1"/>
  <c r="AN4" i="59" s="1"/>
  <c r="AN5" i="59" a="1"/>
  <c r="AN5" i="59" s="1"/>
  <c r="AN21" i="59" a="1"/>
  <c r="AN21" i="59" s="1"/>
  <c r="AN12" i="59" a="1"/>
  <c r="AN12" i="59" s="1"/>
  <c r="AN29" i="59" a="1"/>
  <c r="AN29" i="59" s="1"/>
  <c r="AN16" i="47" a="1"/>
  <c r="AN16" i="47" s="1"/>
  <c r="AN30" i="47" a="1"/>
  <c r="AN30" i="47" s="1"/>
  <c r="AN12" i="47" a="1"/>
  <c r="AN12" i="47" s="1"/>
  <c r="AN35" i="47" a="1"/>
  <c r="AN35" i="47" s="1"/>
  <c r="AN5" i="47" a="1"/>
  <c r="AN5" i="47" s="1"/>
  <c r="AN15" i="47" a="1"/>
  <c r="AN15" i="47" s="1"/>
  <c r="AN39" i="47" a="1"/>
  <c r="AN39" i="47" s="1"/>
  <c r="AN33" i="47" a="1"/>
  <c r="AN33" i="47" s="1"/>
  <c r="AN4" i="47" a="1"/>
  <c r="AN4" i="47" s="1"/>
  <c r="AN18" i="47" a="1"/>
  <c r="AN18" i="47" s="1"/>
  <c r="AN25" i="47" a="1"/>
  <c r="AN25" i="47" s="1"/>
  <c r="AN40" i="47" a="1"/>
  <c r="AN40" i="47" s="1"/>
  <c r="AN17" i="47" a="1"/>
  <c r="AN17" i="47" s="1"/>
  <c r="AQ7" i="47" s="1"/>
  <c r="AN9" i="47" a="1"/>
  <c r="AN9" i="47" s="1"/>
  <c r="AN38" i="47" a="1"/>
  <c r="AN38" i="47" s="1"/>
  <c r="AN24" i="47" a="1"/>
  <c r="AN24" i="47" s="1"/>
  <c r="AN20" i="47" a="1"/>
  <c r="AN20" i="47" s="1"/>
  <c r="AN14" i="47" a="1"/>
  <c r="AN14" i="47" s="1"/>
  <c r="AN13" i="47" a="1"/>
  <c r="AN13" i="47" s="1"/>
  <c r="AN26" i="47" a="1"/>
  <c r="AN26" i="47" s="1"/>
  <c r="AN3" i="47" a="1"/>
  <c r="AN3" i="47" s="1"/>
  <c r="AN7" i="47" a="1"/>
  <c r="AN7" i="47" s="1"/>
  <c r="AQ20" i="47" s="1"/>
  <c r="AS44" i="47" s="1"/>
  <c r="AF44" i="47" s="1"/>
  <c r="AD44" i="47" s="1"/>
  <c r="AC44" i="47" s="1"/>
  <c r="AN36" i="47" a="1"/>
  <c r="AN36" i="47" s="1"/>
  <c r="AN29" i="47" a="1"/>
  <c r="AN29" i="47" s="1"/>
  <c r="AN31" i="47" a="1"/>
  <c r="AN31" i="47" s="1"/>
  <c r="AN27" i="47" a="1"/>
  <c r="AN27" i="47" s="1"/>
  <c r="AN10" i="47" a="1"/>
  <c r="AN10" i="47" s="1"/>
  <c r="AN19" i="47" a="1"/>
  <c r="AN19" i="47" s="1"/>
  <c r="AN37" i="47" a="1"/>
  <c r="AN37" i="47" s="1"/>
  <c r="AN34" i="47" a="1"/>
  <c r="AN34" i="47" s="1"/>
  <c r="AN21" i="47" a="1"/>
  <c r="AN21" i="47" s="1"/>
  <c r="AN6" i="47" a="1"/>
  <c r="AN6" i="47" s="1"/>
  <c r="AN32" i="47" a="1"/>
  <c r="AN32" i="47" s="1"/>
  <c r="AN23" i="47" a="1"/>
  <c r="AN23" i="47" s="1"/>
  <c r="AN11" i="47" a="1"/>
  <c r="AN11" i="47" s="1"/>
  <c r="AN2" i="47" a="1"/>
  <c r="AN2" i="47" s="1"/>
  <c r="AN22" i="47" a="1"/>
  <c r="AN22" i="47" s="1"/>
  <c r="AQ13" i="47" s="1"/>
  <c r="AS13" i="47" s="1"/>
  <c r="AF13" i="47" s="1"/>
  <c r="AD13" i="47" s="1"/>
  <c r="AC13" i="47" s="1"/>
  <c r="AN8" i="47" a="1"/>
  <c r="AN8" i="47" s="1"/>
  <c r="AN28" i="47" a="1"/>
  <c r="AN28" i="47" s="1"/>
  <c r="S58" i="46"/>
  <c r="V58" i="46"/>
  <c r="AY58" i="46" s="1"/>
  <c r="Q58" i="46"/>
  <c r="BA58" i="46" s="1"/>
  <c r="Z58" i="46"/>
  <c r="AZ58" i="46" s="1"/>
  <c r="P58" i="46"/>
  <c r="Y58" i="46"/>
  <c r="AU58" i="46"/>
  <c r="AV104" i="46" s="1"/>
  <c r="D104" i="46" s="1"/>
  <c r="AW104" i="46" s="1"/>
  <c r="U58" i="46"/>
  <c r="AA58" i="46"/>
  <c r="AB58" i="46"/>
  <c r="W58" i="46"/>
  <c r="R58" i="46"/>
  <c r="AE58" i="46" a="1"/>
  <c r="AE58" i="46" s="1"/>
  <c r="AD58" i="46" s="1"/>
  <c r="AN2" i="39" a="1"/>
  <c r="AN2" i="39" s="1"/>
  <c r="AN14" i="39" a="1"/>
  <c r="AN14" i="39" s="1"/>
  <c r="AN18" i="39" a="1"/>
  <c r="AN18" i="39" s="1"/>
  <c r="AN28" i="39" a="1"/>
  <c r="AN28" i="39" s="1"/>
  <c r="AN37" i="39" a="1"/>
  <c r="AN37" i="39" s="1"/>
  <c r="AN21" i="39" a="1"/>
  <c r="AN21" i="39" s="1"/>
  <c r="AN7" i="39" a="1"/>
  <c r="AN7" i="39" s="1"/>
  <c r="AN36" i="39" a="1"/>
  <c r="AN36" i="39" s="1"/>
  <c r="AN26" i="39" a="1"/>
  <c r="AN26" i="39" s="1"/>
  <c r="AN17" i="39" a="1"/>
  <c r="AN17" i="39" s="1"/>
  <c r="AN13" i="39" a="1"/>
  <c r="AN13" i="39" s="1"/>
  <c r="AN6" i="39" a="1"/>
  <c r="AN6" i="39" s="1"/>
  <c r="AN12" i="39" a="1"/>
  <c r="AN12" i="39" s="1"/>
  <c r="AN34" i="39" a="1"/>
  <c r="AN34" i="39" s="1"/>
  <c r="AN32" i="39" a="1"/>
  <c r="AN32" i="39" s="1"/>
  <c r="AN20" i="39" a="1"/>
  <c r="AN20" i="39" s="1"/>
  <c r="AN11" i="39" a="1"/>
  <c r="AN11" i="39" s="1"/>
  <c r="AN25" i="39" a="1"/>
  <c r="AN25" i="39" s="1"/>
  <c r="AN33" i="39" a="1"/>
  <c r="AN33" i="39" s="1"/>
  <c r="AN29" i="39" a="1"/>
  <c r="AN29" i="39" s="1"/>
  <c r="AN10" i="39" a="1"/>
  <c r="AN10" i="39" s="1"/>
  <c r="AN31" i="39" a="1"/>
  <c r="AN31" i="39" s="1"/>
  <c r="AN5" i="39" a="1"/>
  <c r="AN5" i="39" s="1"/>
  <c r="AN40" i="39" a="1"/>
  <c r="AN40" i="39" s="1"/>
  <c r="AN8" i="39" a="1"/>
  <c r="AN8" i="39" s="1"/>
  <c r="AN22" i="39" a="1"/>
  <c r="AN22" i="39" s="1"/>
  <c r="AN24" i="39" a="1"/>
  <c r="AN24" i="39" s="1"/>
  <c r="AN27" i="39" a="1"/>
  <c r="AN27" i="39" s="1"/>
  <c r="AN38" i="39" a="1"/>
  <c r="AN38" i="39" s="1"/>
  <c r="AN35" i="39" a="1"/>
  <c r="AN35" i="39" s="1"/>
  <c r="AN3" i="39" a="1"/>
  <c r="AN3" i="39" s="1"/>
  <c r="AN19" i="39" a="1"/>
  <c r="AN19" i="39" s="1"/>
  <c r="AN16" i="39" a="1"/>
  <c r="AN16" i="39" s="1"/>
  <c r="AN30" i="39" a="1"/>
  <c r="AN30" i="39" s="1"/>
  <c r="AN4" i="39" a="1"/>
  <c r="AN4" i="39" s="1"/>
  <c r="AN23" i="39" a="1"/>
  <c r="AN23" i="39" s="1"/>
  <c r="AN9" i="39" a="1"/>
  <c r="AN9" i="39" s="1"/>
  <c r="AN39" i="39" a="1"/>
  <c r="AN39" i="39" s="1"/>
  <c r="AN15" i="39" a="1"/>
  <c r="AN15" i="39" s="1"/>
  <c r="AM49" i="43" a="1"/>
  <c r="AM49" i="43" s="1"/>
  <c r="AM46" i="43" a="1"/>
  <c r="AM46" i="43" s="1"/>
  <c r="AM5" i="43" a="1"/>
  <c r="AM5" i="43" s="1"/>
  <c r="AP24" i="43" s="1"/>
  <c r="AM21" i="43" a="1"/>
  <c r="AM21" i="43" s="1"/>
  <c r="AM34" i="43" a="1"/>
  <c r="AM34" i="43" s="1"/>
  <c r="A35" i="47"/>
  <c r="A3" i="47"/>
  <c r="A5" i="47"/>
  <c r="D9" i="47"/>
  <c r="D40" i="47"/>
  <c r="AH31" i="47"/>
  <c r="AH26" i="47"/>
  <c r="A36" i="47"/>
  <c r="D36" i="47"/>
  <c r="A34" i="47"/>
  <c r="A26" i="47"/>
  <c r="D8" i="47"/>
  <c r="AH61" i="47"/>
  <c r="AH32" i="47"/>
  <c r="D38" i="47"/>
  <c r="D2" i="47"/>
  <c r="A37" i="47"/>
  <c r="D32" i="47"/>
  <c r="A63" i="47"/>
  <c r="D61" i="47"/>
  <c r="A31" i="47"/>
  <c r="D31" i="47"/>
  <c r="A33" i="47"/>
  <c r="D33" i="47"/>
  <c r="AH33" i="47"/>
  <c r="A65" i="47"/>
  <c r="AH65" i="47"/>
  <c r="A30" i="47"/>
  <c r="AH30" i="47"/>
  <c r="D63" i="47"/>
  <c r="AH63" i="47"/>
  <c r="A4" i="47"/>
  <c r="D39" i="47"/>
  <c r="D6" i="47"/>
  <c r="A41" i="47"/>
  <c r="D7" i="47"/>
  <c r="A27" i="47"/>
  <c r="D27" i="47"/>
  <c r="AH27" i="47"/>
  <c r="A62" i="47"/>
  <c r="AH62" i="47"/>
  <c r="A58" i="47"/>
  <c r="AH58" i="47"/>
  <c r="A60" i="47"/>
  <c r="AH60" i="47"/>
  <c r="A28" i="47"/>
  <c r="D28" i="47"/>
  <c r="AH28" i="47"/>
  <c r="A59" i="47"/>
  <c r="D59" i="47"/>
  <c r="AH59" i="47"/>
  <c r="D29" i="47"/>
  <c r="AH29" i="47"/>
  <c r="A64" i="47"/>
  <c r="AH64" i="47"/>
  <c r="AQ13" i="59" l="1"/>
  <c r="AS13" i="59" s="1"/>
  <c r="AF13" i="59" s="1"/>
  <c r="AD13" i="59" s="1"/>
  <c r="AC13" i="59" s="1"/>
  <c r="AQ19" i="49"/>
  <c r="AS43" i="49" s="1"/>
  <c r="AF43" i="49" s="1"/>
  <c r="AD43" i="49" s="1"/>
  <c r="AC43" i="49" s="1"/>
  <c r="AP7" i="49"/>
  <c r="AR31" i="49" s="1"/>
  <c r="AF31" i="49" s="1"/>
  <c r="AD31" i="49" s="1"/>
  <c r="AC31" i="49" s="1"/>
  <c r="AQ17" i="28"/>
  <c r="AS17" i="28" s="1"/>
  <c r="AF17" i="28" s="1"/>
  <c r="AD17" i="28" s="1"/>
  <c r="AC17" i="28" s="1"/>
  <c r="AQ23" i="12"/>
  <c r="AS23" i="12" s="1"/>
  <c r="AF23" i="12" s="1"/>
  <c r="AD23" i="12" s="1"/>
  <c r="AC23" i="12" s="1"/>
  <c r="AP9" i="12"/>
  <c r="AR9" i="12" s="1"/>
  <c r="AF9" i="12" s="1"/>
  <c r="AD9" i="12" s="1"/>
  <c r="AC9" i="12" s="1"/>
  <c r="AP23" i="31"/>
  <c r="AQ10" i="53"/>
  <c r="AS10" i="53" s="1"/>
  <c r="AF10" i="53" s="1"/>
  <c r="AD10" i="53" s="1"/>
  <c r="AC10" i="53" s="1"/>
  <c r="AP5" i="28"/>
  <c r="AR29" i="28" s="1"/>
  <c r="AF29" i="28" s="1"/>
  <c r="AD29" i="28" s="1"/>
  <c r="AC29" i="28" s="1"/>
  <c r="AP2" i="58"/>
  <c r="AR2" i="58" s="1"/>
  <c r="AF2" i="58" s="1"/>
  <c r="AP7" i="33"/>
  <c r="AR31" i="33" s="1"/>
  <c r="AF31" i="33" s="1"/>
  <c r="AD31" i="33" s="1"/>
  <c r="AC31" i="33" s="1"/>
  <c r="AQ13" i="58"/>
  <c r="AQ4" i="59"/>
  <c r="AP17" i="34"/>
  <c r="AR41" i="34" s="1"/>
  <c r="AF41" i="34" s="1"/>
  <c r="AD41" i="34" s="1"/>
  <c r="AC41" i="34" s="1"/>
  <c r="AQ6" i="35"/>
  <c r="AQ16" i="56"/>
  <c r="AP14" i="57"/>
  <c r="AR62" i="57" s="1"/>
  <c r="AF62" i="57" s="1"/>
  <c r="AD62" i="57" s="1"/>
  <c r="AC62" i="57" s="1"/>
  <c r="AP11" i="49"/>
  <c r="AR59" i="49" s="1"/>
  <c r="AF59" i="49" s="1"/>
  <c r="AD59" i="49" s="1"/>
  <c r="AC59" i="49" s="1"/>
  <c r="AP2" i="49"/>
  <c r="AR26" i="49" s="1"/>
  <c r="AF26" i="49" s="1"/>
  <c r="AD26" i="49" s="1"/>
  <c r="AC26" i="49" s="1"/>
  <c r="AQ22" i="41"/>
  <c r="AS46" i="41" s="1"/>
  <c r="AF46" i="41" s="1"/>
  <c r="AD46" i="41" s="1"/>
  <c r="AC46" i="41" s="1"/>
  <c r="AQ5" i="45"/>
  <c r="AQ2" i="43"/>
  <c r="AP13" i="58"/>
  <c r="AR37" i="58" s="1"/>
  <c r="AF37" i="58" s="1"/>
  <c r="AD37" i="58" s="1"/>
  <c r="AC37" i="58" s="1"/>
  <c r="AP19" i="50"/>
  <c r="AP17" i="50"/>
  <c r="AR41" i="50" s="1"/>
  <c r="AF41" i="50" s="1"/>
  <c r="AD41" i="50" s="1"/>
  <c r="AC41" i="50" s="1"/>
  <c r="AP9" i="37"/>
  <c r="AR33" i="37" s="1"/>
  <c r="AF33" i="37" s="1"/>
  <c r="AD33" i="37" s="1"/>
  <c r="AC33" i="37" s="1"/>
  <c r="AQ6" i="49"/>
  <c r="AP14" i="30"/>
  <c r="AR38" i="30" s="1"/>
  <c r="AF38" i="30" s="1"/>
  <c r="AD38" i="30" s="1"/>
  <c r="AC38" i="30" s="1"/>
  <c r="AQ2" i="38"/>
  <c r="AS50" i="38" s="1"/>
  <c r="AF50" i="38" s="1"/>
  <c r="AD50" i="38" s="1"/>
  <c r="AC50" i="38" s="1"/>
  <c r="AP18" i="55"/>
  <c r="AP22" i="43"/>
  <c r="AP20" i="56"/>
  <c r="AQ25" i="57"/>
  <c r="AS49" i="57" s="1"/>
  <c r="AF49" i="57" s="1"/>
  <c r="AD49" i="57" s="1"/>
  <c r="AC49" i="57" s="1"/>
  <c r="AQ12" i="33"/>
  <c r="AS12" i="33" s="1"/>
  <c r="AF12" i="33" s="1"/>
  <c r="AD12" i="33" s="1"/>
  <c r="AC12" i="33" s="1"/>
  <c r="AP18" i="35"/>
  <c r="AP6" i="49"/>
  <c r="AR30" i="49" s="1"/>
  <c r="AF30" i="49" s="1"/>
  <c r="AD30" i="49" s="1"/>
  <c r="AC30" i="49" s="1"/>
  <c r="AP17" i="58"/>
  <c r="AR41" i="58" s="1"/>
  <c r="AF41" i="58" s="1"/>
  <c r="AD41" i="58" s="1"/>
  <c r="AC41" i="58" s="1"/>
  <c r="AP14" i="38"/>
  <c r="AR38" i="38" s="1"/>
  <c r="AF38" i="38" s="1"/>
  <c r="AD38" i="38" s="1"/>
  <c r="AC38" i="38" s="1"/>
  <c r="AQ12" i="55"/>
  <c r="AS12" i="55" s="1"/>
  <c r="AF12" i="55" s="1"/>
  <c r="AD12" i="55" s="1"/>
  <c r="AC12" i="55" s="1"/>
  <c r="AQ2" i="50"/>
  <c r="AS50" i="50" s="1"/>
  <c r="AF50" i="50" s="1"/>
  <c r="AD50" i="50" s="1"/>
  <c r="AC50" i="50" s="1"/>
  <c r="AQ10" i="32"/>
  <c r="AP23" i="41"/>
  <c r="AP14" i="47"/>
  <c r="AR62" i="47" s="1"/>
  <c r="AF62" i="47" s="1"/>
  <c r="AD62" i="47" s="1"/>
  <c r="AC62" i="47" s="1"/>
  <c r="AQ23" i="36"/>
  <c r="AS23" i="36" s="1"/>
  <c r="AF23" i="36" s="1"/>
  <c r="AD23" i="36" s="1"/>
  <c r="AC23" i="36" s="1"/>
  <c r="AQ16" i="34"/>
  <c r="AQ2" i="34"/>
  <c r="AS50" i="34" s="1"/>
  <c r="AF50" i="34" s="1"/>
  <c r="AD50" i="34" s="1"/>
  <c r="AC50" i="34" s="1"/>
  <c r="AP13" i="39"/>
  <c r="AR61" i="39" s="1"/>
  <c r="AF61" i="39" s="1"/>
  <c r="AD61" i="39" s="1"/>
  <c r="AC61" i="39" s="1"/>
  <c r="AP16" i="39"/>
  <c r="AR64" i="39" s="1"/>
  <c r="AF64" i="39" s="1"/>
  <c r="AD64" i="39" s="1"/>
  <c r="AC64" i="39" s="1"/>
  <c r="AP13" i="51"/>
  <c r="AR61" i="51" s="1"/>
  <c r="AF61" i="51" s="1"/>
  <c r="AD61" i="51" s="1"/>
  <c r="AC61" i="51" s="1"/>
  <c r="AQ16" i="43"/>
  <c r="AS16" i="43" s="1"/>
  <c r="AF16" i="43" s="1"/>
  <c r="AD16" i="43" s="1"/>
  <c r="AC16" i="43" s="1"/>
  <c r="AP19" i="28"/>
  <c r="AP25" i="57"/>
  <c r="AP19" i="55"/>
  <c r="AQ7" i="54"/>
  <c r="AS55" i="54" s="1"/>
  <c r="AF55" i="54" s="1"/>
  <c r="AD55" i="54" s="1"/>
  <c r="AC55" i="54" s="1"/>
  <c r="AQ22" i="28"/>
  <c r="AS46" i="28" s="1"/>
  <c r="AF46" i="28" s="1"/>
  <c r="AD46" i="28" s="1"/>
  <c r="AC46" i="28" s="1"/>
  <c r="AQ15" i="46"/>
  <c r="AP10" i="53"/>
  <c r="AR58" i="53" s="1"/>
  <c r="AF58" i="53" s="1"/>
  <c r="AD58" i="53" s="1"/>
  <c r="AC58" i="53" s="1"/>
  <c r="AQ20" i="58"/>
  <c r="AS20" i="58" s="1"/>
  <c r="AF20" i="58" s="1"/>
  <c r="AD20" i="58" s="1"/>
  <c r="AC20" i="58" s="1"/>
  <c r="AQ16" i="51"/>
  <c r="AS16" i="51" s="1"/>
  <c r="AF16" i="51" s="1"/>
  <c r="AD16" i="51" s="1"/>
  <c r="AC16" i="51" s="1"/>
  <c r="AP12" i="56"/>
  <c r="AR36" i="56" s="1"/>
  <c r="AF36" i="56" s="1"/>
  <c r="AD36" i="56" s="1"/>
  <c r="AC36" i="56" s="1"/>
  <c r="AQ17" i="47"/>
  <c r="AS17" i="47" s="1"/>
  <c r="AF17" i="47" s="1"/>
  <c r="AD17" i="47" s="1"/>
  <c r="AC17" i="47" s="1"/>
  <c r="AP16" i="56"/>
  <c r="AR40" i="56" s="1"/>
  <c r="AF40" i="56" s="1"/>
  <c r="AD40" i="56" s="1"/>
  <c r="AC40" i="56" s="1"/>
  <c r="AQ3" i="49"/>
  <c r="AQ8" i="39"/>
  <c r="AQ18" i="51"/>
  <c r="AS42" i="51" s="1"/>
  <c r="AF42" i="51" s="1"/>
  <c r="AD42" i="51" s="1"/>
  <c r="AC42" i="51" s="1"/>
  <c r="AP7" i="32"/>
  <c r="AR7" i="32" s="1"/>
  <c r="AF7" i="32" s="1"/>
  <c r="AD7" i="32" s="1"/>
  <c r="AC7" i="32" s="1"/>
  <c r="AP17" i="12"/>
  <c r="AR41" i="12" s="1"/>
  <c r="AF41" i="12" s="1"/>
  <c r="AD41" i="12" s="1"/>
  <c r="AC41" i="12" s="1"/>
  <c r="AP9" i="40"/>
  <c r="AR9" i="40" s="1"/>
  <c r="AF9" i="40" s="1"/>
  <c r="AD9" i="40" s="1"/>
  <c r="AC9" i="40" s="1"/>
  <c r="AP15" i="31"/>
  <c r="AR63" i="31" s="1"/>
  <c r="AF63" i="31" s="1"/>
  <c r="AD63" i="31" s="1"/>
  <c r="AC63" i="31" s="1"/>
  <c r="AQ3" i="57"/>
  <c r="AP24" i="47"/>
  <c r="AQ25" i="49"/>
  <c r="AS49" i="49" s="1"/>
  <c r="AF49" i="49" s="1"/>
  <c r="AD49" i="49" s="1"/>
  <c r="AC49" i="49" s="1"/>
  <c r="AQ15" i="40"/>
  <c r="AQ6" i="56"/>
  <c r="AS54" i="56" s="1"/>
  <c r="AF54" i="56" s="1"/>
  <c r="AD54" i="56" s="1"/>
  <c r="AC54" i="56" s="1"/>
  <c r="AP10" i="50"/>
  <c r="AR34" i="50" s="1"/>
  <c r="AF34" i="50" s="1"/>
  <c r="AD34" i="50" s="1"/>
  <c r="AC34" i="50" s="1"/>
  <c r="AP15" i="50"/>
  <c r="AR39" i="50" s="1"/>
  <c r="AF39" i="50" s="1"/>
  <c r="AD39" i="50" s="1"/>
  <c r="AC39" i="50" s="1"/>
  <c r="AQ20" i="54"/>
  <c r="AS20" i="54" s="1"/>
  <c r="AF20" i="54" s="1"/>
  <c r="AD20" i="54" s="1"/>
  <c r="AC20" i="54" s="1"/>
  <c r="AQ20" i="28"/>
  <c r="AS44" i="28" s="1"/>
  <c r="AF44" i="28" s="1"/>
  <c r="AD44" i="28" s="1"/>
  <c r="AC44" i="28" s="1"/>
  <c r="AQ11" i="12"/>
  <c r="AQ14" i="12"/>
  <c r="AQ7" i="51"/>
  <c r="AQ15" i="51"/>
  <c r="AS15" i="51" s="1"/>
  <c r="AF15" i="51" s="1"/>
  <c r="AD15" i="51" s="1"/>
  <c r="AC15" i="51" s="1"/>
  <c r="AQ15" i="55"/>
  <c r="AS15" i="55" s="1"/>
  <c r="AF15" i="55" s="1"/>
  <c r="AD15" i="55" s="1"/>
  <c r="AC15" i="55" s="1"/>
  <c r="AP22" i="45"/>
  <c r="AP23" i="54"/>
  <c r="AP19" i="54"/>
  <c r="AP25" i="54"/>
  <c r="AP8" i="54"/>
  <c r="AR8" i="54" s="1"/>
  <c r="AF8" i="54" s="1"/>
  <c r="AD8" i="54" s="1"/>
  <c r="AC8" i="54" s="1"/>
  <c r="AQ3" i="43"/>
  <c r="AP9" i="58"/>
  <c r="AR9" i="58" s="1"/>
  <c r="AF9" i="58" s="1"/>
  <c r="AD9" i="58" s="1"/>
  <c r="AC9" i="58" s="1"/>
  <c r="AP21" i="58"/>
  <c r="AP15" i="46"/>
  <c r="AM15" i="52" a="1"/>
  <c r="AM15" i="52" s="1"/>
  <c r="AP12" i="43"/>
  <c r="AR60" i="43" s="1"/>
  <c r="AF60" i="43" s="1"/>
  <c r="AD60" i="43" s="1"/>
  <c r="AC60" i="43" s="1"/>
  <c r="AP7" i="36"/>
  <c r="AR7" i="36" s="1"/>
  <c r="AF7" i="36" s="1"/>
  <c r="AD7" i="36" s="1"/>
  <c r="AC7" i="36" s="1"/>
  <c r="AQ17" i="55"/>
  <c r="AS17" i="55" s="1"/>
  <c r="AF17" i="55" s="1"/>
  <c r="AD17" i="55" s="1"/>
  <c r="AC17" i="55" s="1"/>
  <c r="AQ16" i="55"/>
  <c r="AS16" i="55" s="1"/>
  <c r="AF16" i="55" s="1"/>
  <c r="AD16" i="55" s="1"/>
  <c r="AC16" i="55" s="1"/>
  <c r="AQ11" i="57"/>
  <c r="AS11" i="57" s="1"/>
  <c r="AF11" i="57" s="1"/>
  <c r="AD11" i="57" s="1"/>
  <c r="AC11" i="57" s="1"/>
  <c r="AQ21" i="57"/>
  <c r="AS45" i="57" s="1"/>
  <c r="AF45" i="57" s="1"/>
  <c r="AD45" i="57" s="1"/>
  <c r="AC45" i="57" s="1"/>
  <c r="AP22" i="51"/>
  <c r="AQ25" i="45"/>
  <c r="AQ24" i="48"/>
  <c r="AS24" i="48" s="1"/>
  <c r="AF24" i="48" s="1"/>
  <c r="AD24" i="48" s="1"/>
  <c r="AC24" i="48" s="1"/>
  <c r="AP22" i="40"/>
  <c r="AQ21" i="49"/>
  <c r="AS45" i="49" s="1"/>
  <c r="AF45" i="49" s="1"/>
  <c r="AD45" i="49" s="1"/>
  <c r="AC45" i="49" s="1"/>
  <c r="AP2" i="50"/>
  <c r="AR2" i="50" s="1"/>
  <c r="AF2" i="50" s="1"/>
  <c r="AQ19" i="54"/>
  <c r="AS19" i="54" s="1"/>
  <c r="AF19" i="54" s="1"/>
  <c r="AD19" i="54" s="1"/>
  <c r="AC19" i="54" s="1"/>
  <c r="AQ11" i="59"/>
  <c r="AS11" i="59" s="1"/>
  <c r="AF11" i="59" s="1"/>
  <c r="AD11" i="59" s="1"/>
  <c r="AC11" i="59" s="1"/>
  <c r="AQ17" i="59"/>
  <c r="AS17" i="59" s="1"/>
  <c r="AF17" i="59" s="1"/>
  <c r="AD17" i="59" s="1"/>
  <c r="AC17" i="59" s="1"/>
  <c r="AP3" i="59"/>
  <c r="AR27" i="59" s="1"/>
  <c r="AF27" i="59" s="1"/>
  <c r="AD27" i="59" s="1"/>
  <c r="AC27" i="59" s="1"/>
  <c r="AP11" i="59"/>
  <c r="AR59" i="59" s="1"/>
  <c r="AF59" i="59" s="1"/>
  <c r="AD59" i="59" s="1"/>
  <c r="AC59" i="59" s="1"/>
  <c r="AP21" i="12"/>
  <c r="AP22" i="12"/>
  <c r="AP12" i="12"/>
  <c r="AR36" i="12" s="1"/>
  <c r="AF36" i="12" s="1"/>
  <c r="AD36" i="12" s="1"/>
  <c r="AC36" i="12" s="1"/>
  <c r="AQ15" i="12"/>
  <c r="AQ14" i="28"/>
  <c r="AS14" i="28" s="1"/>
  <c r="AF14" i="28" s="1"/>
  <c r="AD14" i="28" s="1"/>
  <c r="AC14" i="28" s="1"/>
  <c r="AQ6" i="30"/>
  <c r="AS54" i="30" s="1"/>
  <c r="AF54" i="30" s="1"/>
  <c r="AD54" i="30" s="1"/>
  <c r="AC54" i="30" s="1"/>
  <c r="AP18" i="30"/>
  <c r="AQ17" i="30"/>
  <c r="AQ6" i="31"/>
  <c r="AQ2" i="31"/>
  <c r="AQ24" i="31"/>
  <c r="AS48" i="31" s="1"/>
  <c r="AF48" i="31" s="1"/>
  <c r="AD48" i="31" s="1"/>
  <c r="AC48" i="31" s="1"/>
  <c r="AQ20" i="31"/>
  <c r="AS44" i="31" s="1"/>
  <c r="AF44" i="31" s="1"/>
  <c r="AD44" i="31" s="1"/>
  <c r="AC44" i="31" s="1"/>
  <c r="AQ16" i="31"/>
  <c r="AS16" i="31" s="1"/>
  <c r="AF16" i="31" s="1"/>
  <c r="AD16" i="31" s="1"/>
  <c r="AC16" i="31" s="1"/>
  <c r="AP19" i="32"/>
  <c r="AQ20" i="33"/>
  <c r="AS44" i="33" s="1"/>
  <c r="AF44" i="33" s="1"/>
  <c r="AD44" i="33" s="1"/>
  <c r="AC44" i="33" s="1"/>
  <c r="AP5" i="33"/>
  <c r="AR29" i="33" s="1"/>
  <c r="AF29" i="33" s="1"/>
  <c r="AD29" i="33" s="1"/>
  <c r="AC29" i="33" s="1"/>
  <c r="AP24" i="33"/>
  <c r="AQ13" i="33"/>
  <c r="AS13" i="33" s="1"/>
  <c r="AF13" i="33" s="1"/>
  <c r="AD13" i="33" s="1"/>
  <c r="AC13" i="33" s="1"/>
  <c r="AQ17" i="34"/>
  <c r="AP2" i="34"/>
  <c r="AR2" i="34" s="1"/>
  <c r="AF2" i="34" s="1"/>
  <c r="AQ19" i="34"/>
  <c r="AS19" i="34" s="1"/>
  <c r="AF19" i="34" s="1"/>
  <c r="AD19" i="34" s="1"/>
  <c r="AC19" i="34" s="1"/>
  <c r="AP21" i="34"/>
  <c r="AQ14" i="35"/>
  <c r="AS14" i="35" s="1"/>
  <c r="AF14" i="35" s="1"/>
  <c r="AD14" i="35" s="1"/>
  <c r="AC14" i="35" s="1"/>
  <c r="AP25" i="35"/>
  <c r="AP2" i="35"/>
  <c r="AR26" i="35" s="1"/>
  <c r="AF26" i="35" s="1"/>
  <c r="AD26" i="35" s="1"/>
  <c r="AC26" i="35" s="1"/>
  <c r="AQ3" i="35"/>
  <c r="AP3" i="35"/>
  <c r="AR27" i="35" s="1"/>
  <c r="AF27" i="35" s="1"/>
  <c r="AD27" i="35" s="1"/>
  <c r="AC27" i="35" s="1"/>
  <c r="AP5" i="36"/>
  <c r="AR5" i="36" s="1"/>
  <c r="AF5" i="36" s="1"/>
  <c r="AD5" i="36" s="1"/>
  <c r="AC5" i="36" s="1"/>
  <c r="AQ17" i="36"/>
  <c r="AP18" i="36"/>
  <c r="AP19" i="36"/>
  <c r="AP21" i="36"/>
  <c r="AQ4" i="37"/>
  <c r="AQ24" i="37"/>
  <c r="AS48" i="37" s="1"/>
  <c r="AF48" i="37" s="1"/>
  <c r="AD48" i="37" s="1"/>
  <c r="AC48" i="37" s="1"/>
  <c r="AQ5" i="37"/>
  <c r="AP10" i="37"/>
  <c r="AR58" i="37" s="1"/>
  <c r="AF58" i="37" s="1"/>
  <c r="AD58" i="37" s="1"/>
  <c r="AC58" i="37" s="1"/>
  <c r="AP25" i="38"/>
  <c r="AQ22" i="38"/>
  <c r="AS22" i="38" s="1"/>
  <c r="AF22" i="38" s="1"/>
  <c r="AD22" i="38" s="1"/>
  <c r="AC22" i="38" s="1"/>
  <c r="AP3" i="39"/>
  <c r="AR27" i="39" s="1"/>
  <c r="AF27" i="39" s="1"/>
  <c r="AD27" i="39" s="1"/>
  <c r="AC27" i="39" s="1"/>
  <c r="AQ14" i="39"/>
  <c r="AS14" i="39" s="1"/>
  <c r="AF14" i="39" s="1"/>
  <c r="AD14" i="39" s="1"/>
  <c r="AC14" i="39" s="1"/>
  <c r="AP4" i="39"/>
  <c r="AR28" i="39" s="1"/>
  <c r="AF28" i="39" s="1"/>
  <c r="AD28" i="39" s="1"/>
  <c r="AC28" i="39" s="1"/>
  <c r="AP14" i="40"/>
  <c r="AR38" i="40" s="1"/>
  <c r="AF38" i="40" s="1"/>
  <c r="AD38" i="40" s="1"/>
  <c r="AC38" i="40" s="1"/>
  <c r="AQ22" i="40"/>
  <c r="AS22" i="40" s="1"/>
  <c r="AF22" i="40" s="1"/>
  <c r="AD22" i="40" s="1"/>
  <c r="AC22" i="40" s="1"/>
  <c r="AQ8" i="40"/>
  <c r="AS56" i="40" s="1"/>
  <c r="AF56" i="40" s="1"/>
  <c r="AD56" i="40" s="1"/>
  <c r="AC56" i="40" s="1"/>
  <c r="AP21" i="40"/>
  <c r="AQ3" i="40"/>
  <c r="AS51" i="40" s="1"/>
  <c r="AF51" i="40" s="1"/>
  <c r="AD51" i="40" s="1"/>
  <c r="AC51" i="40" s="1"/>
  <c r="AP17" i="41"/>
  <c r="AR65" i="41" s="1"/>
  <c r="AF65" i="41" s="1"/>
  <c r="AD65" i="41" s="1"/>
  <c r="AC65" i="41" s="1"/>
  <c r="AQ7" i="42"/>
  <c r="AS55" i="42" s="1"/>
  <c r="AF55" i="42" s="1"/>
  <c r="AD55" i="42" s="1"/>
  <c r="AC55" i="42" s="1"/>
  <c r="AP18" i="42"/>
  <c r="AP4" i="42"/>
  <c r="AR4" i="42" s="1"/>
  <c r="AF4" i="42" s="1"/>
  <c r="AD4" i="42" s="1"/>
  <c r="AC4" i="42" s="1"/>
  <c r="AQ23" i="42"/>
  <c r="AS23" i="42" s="1"/>
  <c r="AF23" i="42" s="1"/>
  <c r="AD23" i="42" s="1"/>
  <c r="AC23" i="42" s="1"/>
  <c r="AQ4" i="43"/>
  <c r="AQ6" i="43"/>
  <c r="AP21" i="43"/>
  <c r="AQ10" i="44"/>
  <c r="AP15" i="44"/>
  <c r="AR39" i="44" s="1"/>
  <c r="AF39" i="44" s="1"/>
  <c r="AD39" i="44" s="1"/>
  <c r="AC39" i="44" s="1"/>
  <c r="AQ18" i="45"/>
  <c r="AP10" i="45"/>
  <c r="AR58" i="45" s="1"/>
  <c r="AF58" i="45" s="1"/>
  <c r="AD58" i="45" s="1"/>
  <c r="AC58" i="45" s="1"/>
  <c r="AP12" i="46"/>
  <c r="AV11" i="46"/>
  <c r="AQ18" i="46"/>
  <c r="AP10" i="46"/>
  <c r="AQ20" i="46"/>
  <c r="AQ9" i="46"/>
  <c r="AQ7" i="46"/>
  <c r="AQ25" i="46"/>
  <c r="AD25" i="46" s="1"/>
  <c r="AP22" i="50"/>
  <c r="AP13" i="50"/>
  <c r="AR37" i="50" s="1"/>
  <c r="AF37" i="50" s="1"/>
  <c r="AD37" i="50" s="1"/>
  <c r="AC37" i="50" s="1"/>
  <c r="AQ14" i="50"/>
  <c r="AQ12" i="50"/>
  <c r="AQ3" i="50"/>
  <c r="AS51" i="50" s="1"/>
  <c r="AF51" i="50" s="1"/>
  <c r="AD51" i="50" s="1"/>
  <c r="AC51" i="50" s="1"/>
  <c r="AQ9" i="50"/>
  <c r="AS57" i="50" s="1"/>
  <c r="AF57" i="50" s="1"/>
  <c r="AD57" i="50" s="1"/>
  <c r="AC57" i="50" s="1"/>
  <c r="AQ8" i="50"/>
  <c r="AS56" i="50" s="1"/>
  <c r="AF56" i="50" s="1"/>
  <c r="AD56" i="50" s="1"/>
  <c r="AC56" i="50" s="1"/>
  <c r="AQ7" i="50"/>
  <c r="AS55" i="50" s="1"/>
  <c r="AF55" i="50" s="1"/>
  <c r="AD55" i="50" s="1"/>
  <c r="AC55" i="50" s="1"/>
  <c r="AP23" i="50"/>
  <c r="AP18" i="51"/>
  <c r="AP3" i="51"/>
  <c r="AR27" i="51" s="1"/>
  <c r="AF27" i="51" s="1"/>
  <c r="AD27" i="51" s="1"/>
  <c r="AC27" i="51" s="1"/>
  <c r="AQ11" i="51"/>
  <c r="AS11" i="51" s="1"/>
  <c r="AF11" i="51" s="1"/>
  <c r="AD11" i="51" s="1"/>
  <c r="AC11" i="51" s="1"/>
  <c r="AP15" i="51"/>
  <c r="AR63" i="51" s="1"/>
  <c r="AF63" i="51" s="1"/>
  <c r="AD63" i="51" s="1"/>
  <c r="AC63" i="51" s="1"/>
  <c r="AM18" i="52" a="1"/>
  <c r="AM18" i="52" s="1"/>
  <c r="AM39" i="52" a="1"/>
  <c r="AM39" i="52" s="1"/>
  <c r="AM6" i="52" a="1"/>
  <c r="AM6" i="52" s="1"/>
  <c r="AM11" i="52" a="1"/>
  <c r="AM11" i="52" s="1"/>
  <c r="AQ5" i="53"/>
  <c r="AQ13" i="53"/>
  <c r="AS13" i="53" s="1"/>
  <c r="AF13" i="53" s="1"/>
  <c r="AD13" i="53" s="1"/>
  <c r="AC13" i="53" s="1"/>
  <c r="AP24" i="53"/>
  <c r="AQ21" i="53"/>
  <c r="AS45" i="53" s="1"/>
  <c r="AF45" i="53" s="1"/>
  <c r="AD45" i="53" s="1"/>
  <c r="AC45" i="53" s="1"/>
  <c r="AQ7" i="53"/>
  <c r="AP7" i="53"/>
  <c r="AR31" i="53" s="1"/>
  <c r="AF31" i="53" s="1"/>
  <c r="AD31" i="53" s="1"/>
  <c r="AC31" i="53" s="1"/>
  <c r="AP11" i="53"/>
  <c r="AR59" i="53" s="1"/>
  <c r="AF59" i="53" s="1"/>
  <c r="AD59" i="53" s="1"/>
  <c r="AC59" i="53" s="1"/>
  <c r="AP6" i="53"/>
  <c r="AR30" i="53" s="1"/>
  <c r="AF30" i="53" s="1"/>
  <c r="AD30" i="53" s="1"/>
  <c r="AC30" i="53" s="1"/>
  <c r="AP18" i="54"/>
  <c r="AP7" i="54"/>
  <c r="AR7" i="54" s="1"/>
  <c r="AF7" i="54" s="1"/>
  <c r="AD7" i="54" s="1"/>
  <c r="AC7" i="54" s="1"/>
  <c r="AQ25" i="54"/>
  <c r="AS25" i="54" s="1"/>
  <c r="AF25" i="54" s="1"/>
  <c r="AD25" i="54" s="1"/>
  <c r="AC25" i="54" s="1"/>
  <c r="AQ9" i="54"/>
  <c r="AS57" i="54" s="1"/>
  <c r="AF57" i="54" s="1"/>
  <c r="AD57" i="54" s="1"/>
  <c r="AC57" i="54" s="1"/>
  <c r="AQ11" i="54"/>
  <c r="AP10" i="54"/>
  <c r="AR34" i="54" s="1"/>
  <c r="AF34" i="54" s="1"/>
  <c r="AD34" i="54" s="1"/>
  <c r="AC34" i="54" s="1"/>
  <c r="AQ13" i="54"/>
  <c r="AP11" i="55"/>
  <c r="AR59" i="55" s="1"/>
  <c r="AF59" i="55" s="1"/>
  <c r="AD59" i="55" s="1"/>
  <c r="AC59" i="55" s="1"/>
  <c r="AP22" i="55"/>
  <c r="AQ11" i="56"/>
  <c r="AQ18" i="56"/>
  <c r="AS18" i="56" s="1"/>
  <c r="AF18" i="56" s="1"/>
  <c r="AD18" i="56" s="1"/>
  <c r="AC18" i="56" s="1"/>
  <c r="AQ14" i="56"/>
  <c r="AQ9" i="56"/>
  <c r="AS57" i="56" s="1"/>
  <c r="AF57" i="56" s="1"/>
  <c r="AD57" i="56" s="1"/>
  <c r="AC57" i="56" s="1"/>
  <c r="AP22" i="56"/>
  <c r="AQ20" i="56"/>
  <c r="AS20" i="56" s="1"/>
  <c r="AF20" i="56" s="1"/>
  <c r="AD20" i="56" s="1"/>
  <c r="AC20" i="56" s="1"/>
  <c r="AP13" i="56"/>
  <c r="AR37" i="56" s="1"/>
  <c r="AF37" i="56" s="1"/>
  <c r="AD37" i="56" s="1"/>
  <c r="AC37" i="56" s="1"/>
  <c r="AQ25" i="56"/>
  <c r="AS25" i="56" s="1"/>
  <c r="AF25" i="56" s="1"/>
  <c r="AD25" i="56" s="1"/>
  <c r="AC25" i="56" s="1"/>
  <c r="AP2" i="57"/>
  <c r="AR26" i="57" s="1"/>
  <c r="AF26" i="57" s="1"/>
  <c r="AD26" i="57" s="1"/>
  <c r="AC26" i="57" s="1"/>
  <c r="AQ19" i="58"/>
  <c r="AS19" i="58" s="1"/>
  <c r="AF19" i="58" s="1"/>
  <c r="AD19" i="58" s="1"/>
  <c r="AC19" i="58" s="1"/>
  <c r="AP15" i="58"/>
  <c r="AR39" i="58" s="1"/>
  <c r="AF39" i="58" s="1"/>
  <c r="AD39" i="58" s="1"/>
  <c r="AC39" i="58" s="1"/>
  <c r="AQ18" i="58"/>
  <c r="AS18" i="58" s="1"/>
  <c r="AF18" i="58" s="1"/>
  <c r="AD18" i="58" s="1"/>
  <c r="AC18" i="58" s="1"/>
  <c r="AQ8" i="58"/>
  <c r="AS56" i="58" s="1"/>
  <c r="AF56" i="58" s="1"/>
  <c r="AD56" i="58" s="1"/>
  <c r="AC56" i="58" s="1"/>
  <c r="AQ6" i="58"/>
  <c r="AS54" i="58" s="1"/>
  <c r="AF54" i="58" s="1"/>
  <c r="AD54" i="58" s="1"/>
  <c r="AC54" i="58" s="1"/>
  <c r="AP4" i="58"/>
  <c r="AR4" i="58" s="1"/>
  <c r="AF4" i="58" s="1"/>
  <c r="AD4" i="58" s="1"/>
  <c r="AC4" i="58" s="1"/>
  <c r="AP23" i="59"/>
  <c r="AQ20" i="59"/>
  <c r="AS44" i="59" s="1"/>
  <c r="AF44" i="59" s="1"/>
  <c r="AD44" i="59" s="1"/>
  <c r="AC44" i="59" s="1"/>
  <c r="AQ12" i="59"/>
  <c r="AS12" i="59" s="1"/>
  <c r="AF12" i="59" s="1"/>
  <c r="AD12" i="59" s="1"/>
  <c r="AC12" i="59" s="1"/>
  <c r="AP7" i="59"/>
  <c r="AR31" i="59" s="1"/>
  <c r="AF31" i="59" s="1"/>
  <c r="AD31" i="59" s="1"/>
  <c r="AC31" i="59" s="1"/>
  <c r="AP13" i="59"/>
  <c r="AR61" i="59" s="1"/>
  <c r="AF61" i="59" s="1"/>
  <c r="AD61" i="59" s="1"/>
  <c r="AC61" i="59" s="1"/>
  <c r="AP17" i="59"/>
  <c r="AR65" i="59" s="1"/>
  <c r="AF65" i="59" s="1"/>
  <c r="AD65" i="59" s="1"/>
  <c r="AC65" i="59" s="1"/>
  <c r="AQ18" i="59"/>
  <c r="AS42" i="59" s="1"/>
  <c r="AF42" i="59" s="1"/>
  <c r="AD42" i="59" s="1"/>
  <c r="AC42" i="59" s="1"/>
  <c r="AP16" i="59"/>
  <c r="AR64" i="59" s="1"/>
  <c r="AF64" i="59" s="1"/>
  <c r="AD64" i="59" s="1"/>
  <c r="AC64" i="59" s="1"/>
  <c r="AP12" i="59"/>
  <c r="AR60" i="59" s="1"/>
  <c r="AF60" i="59" s="1"/>
  <c r="AD60" i="59" s="1"/>
  <c r="AC60" i="59" s="1"/>
  <c r="AQ19" i="59"/>
  <c r="AS43" i="59" s="1"/>
  <c r="AF43" i="59" s="1"/>
  <c r="AD43" i="59" s="1"/>
  <c r="AC43" i="59" s="1"/>
  <c r="AQ22" i="59"/>
  <c r="AS46" i="59" s="1"/>
  <c r="AF46" i="59" s="1"/>
  <c r="AD46" i="59" s="1"/>
  <c r="AC46" i="59" s="1"/>
  <c r="AP9" i="59"/>
  <c r="AR33" i="59" s="1"/>
  <c r="AF33" i="59" s="1"/>
  <c r="AD33" i="59" s="1"/>
  <c r="AC33" i="59" s="1"/>
  <c r="AP21" i="59"/>
  <c r="AP10" i="59"/>
  <c r="AR58" i="59" s="1"/>
  <c r="AF58" i="59" s="1"/>
  <c r="AD58" i="59" s="1"/>
  <c r="AC58" i="59" s="1"/>
  <c r="AP22" i="59"/>
  <c r="AP25" i="59"/>
  <c r="AQ23" i="59"/>
  <c r="AS47" i="59" s="1"/>
  <c r="AF47" i="59" s="1"/>
  <c r="AD47" i="59" s="1"/>
  <c r="AC47" i="59" s="1"/>
  <c r="AQ21" i="58"/>
  <c r="AS21" i="58" s="1"/>
  <c r="AF21" i="58" s="1"/>
  <c r="AD21" i="58" s="1"/>
  <c r="AC21" i="58" s="1"/>
  <c r="AQ25" i="58"/>
  <c r="AS25" i="58" s="1"/>
  <c r="AF25" i="58" s="1"/>
  <c r="AD25" i="58" s="1"/>
  <c r="AC25" i="58" s="1"/>
  <c r="AQ12" i="58"/>
  <c r="AP16" i="58"/>
  <c r="AR40" i="58" s="1"/>
  <c r="AF40" i="58" s="1"/>
  <c r="AD40" i="58" s="1"/>
  <c r="AC40" i="58" s="1"/>
  <c r="AQ23" i="58"/>
  <c r="AS23" i="58" s="1"/>
  <c r="AF23" i="58" s="1"/>
  <c r="AD23" i="58" s="1"/>
  <c r="AC23" i="58" s="1"/>
  <c r="AP8" i="58"/>
  <c r="AR8" i="58" s="1"/>
  <c r="AF8" i="58" s="1"/>
  <c r="AD8" i="58" s="1"/>
  <c r="AC8" i="58" s="1"/>
  <c r="AQ15" i="58"/>
  <c r="AP22" i="58"/>
  <c r="AP7" i="58"/>
  <c r="AR7" i="58" s="1"/>
  <c r="AF7" i="58" s="1"/>
  <c r="AD7" i="58" s="1"/>
  <c r="AC7" i="58" s="1"/>
  <c r="AQ17" i="57"/>
  <c r="AS17" i="57" s="1"/>
  <c r="AF17" i="57" s="1"/>
  <c r="AD17" i="57" s="1"/>
  <c r="AC17" i="57" s="1"/>
  <c r="AQ13" i="57"/>
  <c r="AS13" i="57" s="1"/>
  <c r="AF13" i="57" s="1"/>
  <c r="AD13" i="57" s="1"/>
  <c r="AC13" i="57" s="1"/>
  <c r="AP15" i="57"/>
  <c r="AR63" i="57" s="1"/>
  <c r="AF63" i="57" s="1"/>
  <c r="AD63" i="57" s="1"/>
  <c r="AC63" i="57" s="1"/>
  <c r="AP8" i="57"/>
  <c r="AR32" i="57" s="1"/>
  <c r="AF32" i="57" s="1"/>
  <c r="AD32" i="57" s="1"/>
  <c r="AC32" i="57" s="1"/>
  <c r="AP13" i="57"/>
  <c r="AR61" i="57" s="1"/>
  <c r="AF61" i="57" s="1"/>
  <c r="AD61" i="57" s="1"/>
  <c r="AC61" i="57" s="1"/>
  <c r="AQ14" i="57"/>
  <c r="AS14" i="57" s="1"/>
  <c r="AF14" i="57" s="1"/>
  <c r="AD14" i="57" s="1"/>
  <c r="AC14" i="57" s="1"/>
  <c r="AQ21" i="56"/>
  <c r="AS21" i="56" s="1"/>
  <c r="AF21" i="56" s="1"/>
  <c r="AD21" i="56" s="1"/>
  <c r="AC21" i="56" s="1"/>
  <c r="AQ4" i="56"/>
  <c r="AS52" i="56" s="1"/>
  <c r="AF52" i="56" s="1"/>
  <c r="AD52" i="56" s="1"/>
  <c r="AC52" i="56" s="1"/>
  <c r="AP11" i="56"/>
  <c r="AR35" i="56" s="1"/>
  <c r="AF35" i="56" s="1"/>
  <c r="AD35" i="56" s="1"/>
  <c r="AC35" i="56" s="1"/>
  <c r="AP14" i="56"/>
  <c r="AR38" i="56" s="1"/>
  <c r="AF38" i="56" s="1"/>
  <c r="AD38" i="56" s="1"/>
  <c r="AC38" i="56" s="1"/>
  <c r="AP9" i="56"/>
  <c r="AR9" i="56" s="1"/>
  <c r="AF9" i="56" s="1"/>
  <c r="AD9" i="56" s="1"/>
  <c r="AC9" i="56" s="1"/>
  <c r="AP2" i="56"/>
  <c r="AR2" i="56" s="1"/>
  <c r="AF2" i="56" s="1"/>
  <c r="AQ24" i="56"/>
  <c r="AS24" i="56" s="1"/>
  <c r="AF24" i="56" s="1"/>
  <c r="AD24" i="56" s="1"/>
  <c r="AC24" i="56" s="1"/>
  <c r="AP3" i="56"/>
  <c r="AR3" i="56" s="1"/>
  <c r="AF3" i="56" s="1"/>
  <c r="AD3" i="56" s="1"/>
  <c r="AC3" i="56" s="1"/>
  <c r="AQ23" i="55"/>
  <c r="AS47" i="55" s="1"/>
  <c r="AF47" i="55" s="1"/>
  <c r="AD47" i="55" s="1"/>
  <c r="AC47" i="55" s="1"/>
  <c r="AP24" i="55"/>
  <c r="AQ2" i="55"/>
  <c r="AP4" i="55"/>
  <c r="AR28" i="55" s="1"/>
  <c r="AF28" i="55" s="1"/>
  <c r="AD28" i="55" s="1"/>
  <c r="AC28" i="55" s="1"/>
  <c r="AQ24" i="55"/>
  <c r="AS48" i="55" s="1"/>
  <c r="AF48" i="55" s="1"/>
  <c r="AD48" i="55" s="1"/>
  <c r="AC48" i="55" s="1"/>
  <c r="AP20" i="55"/>
  <c r="AP25" i="55"/>
  <c r="AQ10" i="55"/>
  <c r="AS10" i="55" s="1"/>
  <c r="AF10" i="55" s="1"/>
  <c r="AD10" i="55" s="1"/>
  <c r="AC10" i="55" s="1"/>
  <c r="AP3" i="55"/>
  <c r="AR27" i="55" s="1"/>
  <c r="AF27" i="55" s="1"/>
  <c r="AD27" i="55" s="1"/>
  <c r="AC27" i="55" s="1"/>
  <c r="AP14" i="55"/>
  <c r="AR62" i="55" s="1"/>
  <c r="AF62" i="55" s="1"/>
  <c r="AD62" i="55" s="1"/>
  <c r="AC62" i="55" s="1"/>
  <c r="AQ18" i="55"/>
  <c r="AS42" i="55" s="1"/>
  <c r="AF42" i="55" s="1"/>
  <c r="AD42" i="55" s="1"/>
  <c r="AC42" i="55" s="1"/>
  <c r="AP9" i="54"/>
  <c r="AR9" i="54" s="1"/>
  <c r="AF9" i="54" s="1"/>
  <c r="AD9" i="54" s="1"/>
  <c r="AC9" i="54" s="1"/>
  <c r="AP21" i="54"/>
  <c r="AQ5" i="54"/>
  <c r="AS53" i="54" s="1"/>
  <c r="AF53" i="54" s="1"/>
  <c r="AD53" i="54" s="1"/>
  <c r="AC53" i="54" s="1"/>
  <c r="AQ14" i="54"/>
  <c r="AQ17" i="54"/>
  <c r="AP22" i="54"/>
  <c r="AP13" i="54"/>
  <c r="AR37" i="54" s="1"/>
  <c r="AF37" i="54" s="1"/>
  <c r="AD37" i="54" s="1"/>
  <c r="AC37" i="54" s="1"/>
  <c r="AQ23" i="54"/>
  <c r="AS23" i="54" s="1"/>
  <c r="AF23" i="54" s="1"/>
  <c r="AD23" i="54" s="1"/>
  <c r="AC23" i="54" s="1"/>
  <c r="AQ12" i="53"/>
  <c r="AS12" i="53" s="1"/>
  <c r="AF12" i="53" s="1"/>
  <c r="AD12" i="53" s="1"/>
  <c r="AC12" i="53" s="1"/>
  <c r="AP20" i="53"/>
  <c r="AQ22" i="53"/>
  <c r="AS46" i="53" s="1"/>
  <c r="AF46" i="53" s="1"/>
  <c r="AD46" i="53" s="1"/>
  <c r="AC46" i="53" s="1"/>
  <c r="AP18" i="53"/>
  <c r="AP25" i="53"/>
  <c r="AQ25" i="53"/>
  <c r="AS49" i="53" s="1"/>
  <c r="AF49" i="53" s="1"/>
  <c r="AD49" i="53" s="1"/>
  <c r="AC49" i="53" s="1"/>
  <c r="AP9" i="53"/>
  <c r="AR33" i="53" s="1"/>
  <c r="AF33" i="53" s="1"/>
  <c r="AD33" i="53" s="1"/>
  <c r="AC33" i="53" s="1"/>
  <c r="AP16" i="53"/>
  <c r="AR64" i="53" s="1"/>
  <c r="AF64" i="53" s="1"/>
  <c r="AD64" i="53" s="1"/>
  <c r="AC64" i="53" s="1"/>
  <c r="AM22" i="52" a="1"/>
  <c r="AM22" i="52" s="1"/>
  <c r="AM38" i="52" a="1"/>
  <c r="AM38" i="52" s="1"/>
  <c r="AM21" i="52" a="1"/>
  <c r="AM21" i="52" s="1"/>
  <c r="AM19" i="52" a="1"/>
  <c r="AM19" i="52" s="1"/>
  <c r="AM31" i="52" a="1"/>
  <c r="AM31" i="52" s="1"/>
  <c r="AM25" i="52" a="1"/>
  <c r="AM25" i="52" s="1"/>
  <c r="AM4" i="52" a="1"/>
  <c r="AM4" i="52" s="1"/>
  <c r="AM42" i="52" a="1"/>
  <c r="AM42" i="52" s="1"/>
  <c r="AM14" i="52" a="1"/>
  <c r="AM14" i="52" s="1"/>
  <c r="AM12" i="52" a="1"/>
  <c r="AM12" i="52" s="1"/>
  <c r="AM36" i="52" a="1"/>
  <c r="AM36" i="52" s="1"/>
  <c r="AM20" i="52" a="1"/>
  <c r="AM20" i="52" s="1"/>
  <c r="AM34" i="52" a="1"/>
  <c r="AM34" i="52" s="1"/>
  <c r="AM2" i="52" a="1"/>
  <c r="AM2" i="52" s="1"/>
  <c r="AM9" i="52" a="1"/>
  <c r="AM9" i="52" s="1"/>
  <c r="AM26" i="52" a="1"/>
  <c r="AM26" i="52" s="1"/>
  <c r="AM5" i="52" a="1"/>
  <c r="AM5" i="52" s="1"/>
  <c r="AM27" i="52" a="1"/>
  <c r="AM27" i="52" s="1"/>
  <c r="AM40" i="52" a="1"/>
  <c r="AM40" i="52" s="1"/>
  <c r="AM3" i="52" a="1"/>
  <c r="AM3" i="52" s="1"/>
  <c r="AM23" i="52" a="1"/>
  <c r="AM23" i="52" s="1"/>
  <c r="AM49" i="52" a="1"/>
  <c r="AM49" i="52" s="1"/>
  <c r="AM16" i="52" a="1"/>
  <c r="AM16" i="52" s="1"/>
  <c r="AM43" i="52" a="1"/>
  <c r="AM43" i="52" s="1"/>
  <c r="AM10" i="52" a="1"/>
  <c r="AM10" i="52" s="1"/>
  <c r="AP21" i="52" s="1"/>
  <c r="AM33" i="52" a="1"/>
  <c r="AM33" i="52" s="1"/>
  <c r="AM47" i="52" a="1"/>
  <c r="AM47" i="52" s="1"/>
  <c r="AM13" i="52" a="1"/>
  <c r="AM13" i="52" s="1"/>
  <c r="AM29" i="52" a="1"/>
  <c r="AM29" i="52" s="1"/>
  <c r="AM41" i="52" a="1"/>
  <c r="AM41" i="52" s="1"/>
  <c r="AM24" i="52" a="1"/>
  <c r="AM24" i="52" s="1"/>
  <c r="AM37" i="52" a="1"/>
  <c r="AM37" i="52" s="1"/>
  <c r="AM48" i="52" a="1"/>
  <c r="AM48" i="52" s="1"/>
  <c r="AM8" i="52" a="1"/>
  <c r="AM8" i="52" s="1"/>
  <c r="AM32" i="52" a="1"/>
  <c r="AM32" i="52" s="1"/>
  <c r="AM44" i="52" a="1"/>
  <c r="AM44" i="52" s="1"/>
  <c r="AM7" i="52" a="1"/>
  <c r="AM7" i="52" s="1"/>
  <c r="AM28" i="52" a="1"/>
  <c r="AM28" i="52" s="1"/>
  <c r="AM45" i="52" a="1"/>
  <c r="AM45" i="52" s="1"/>
  <c r="AM35" i="52" a="1"/>
  <c r="AM35" i="52" s="1"/>
  <c r="AM17" i="52" a="1"/>
  <c r="AM17" i="52" s="1"/>
  <c r="AP7" i="52" s="1"/>
  <c r="AR7" i="52" s="1"/>
  <c r="AF7" i="52" s="1"/>
  <c r="AD7" i="52" s="1"/>
  <c r="AC7" i="52" s="1"/>
  <c r="AN11" i="52" a="1"/>
  <c r="AN11" i="52" s="1"/>
  <c r="AN36" i="52" a="1"/>
  <c r="AN36" i="52" s="1"/>
  <c r="AN21" i="52" a="1"/>
  <c r="AN21" i="52" s="1"/>
  <c r="AN7" i="52" a="1"/>
  <c r="AN7" i="52" s="1"/>
  <c r="AN25" i="52" a="1"/>
  <c r="AN25" i="52" s="1"/>
  <c r="AN22" i="52" a="1"/>
  <c r="AN22" i="52" s="1"/>
  <c r="AP2" i="52"/>
  <c r="AR2" i="52" s="1"/>
  <c r="AF2" i="52" s="1"/>
  <c r="AN14" i="52" a="1"/>
  <c r="AN14" i="52" s="1"/>
  <c r="AN6" i="52" a="1"/>
  <c r="AN6" i="52" s="1"/>
  <c r="AN13" i="52" a="1"/>
  <c r="AN13" i="52" s="1"/>
  <c r="AN33" i="52" a="1"/>
  <c r="AN33" i="52" s="1"/>
  <c r="AN40" i="52" a="1"/>
  <c r="AN40" i="52" s="1"/>
  <c r="AP11" i="52"/>
  <c r="AR35" i="52" s="1"/>
  <c r="AF35" i="52" s="1"/>
  <c r="AD35" i="52" s="1"/>
  <c r="AC35" i="52" s="1"/>
  <c r="AN12" i="52" a="1"/>
  <c r="AN12" i="52" s="1"/>
  <c r="AN39" i="52" a="1"/>
  <c r="AN39" i="52" s="1"/>
  <c r="AN24" i="52" a="1"/>
  <c r="AN24" i="52" s="1"/>
  <c r="AN23" i="52" a="1"/>
  <c r="AN23" i="52" s="1"/>
  <c r="AN30" i="52" a="1"/>
  <c r="AN30" i="52" s="1"/>
  <c r="AN16" i="52" a="1"/>
  <c r="AN16" i="52" s="1"/>
  <c r="AN27" i="52" a="1"/>
  <c r="AN27" i="52" s="1"/>
  <c r="AN28" i="52" a="1"/>
  <c r="AN28" i="52" s="1"/>
  <c r="AN9" i="52" a="1"/>
  <c r="AN9" i="52" s="1"/>
  <c r="AN37" i="52" a="1"/>
  <c r="AN37" i="52" s="1"/>
  <c r="AN34" i="52" a="1"/>
  <c r="AN34" i="52" s="1"/>
  <c r="AN20" i="52" a="1"/>
  <c r="AN20" i="52" s="1"/>
  <c r="AN32" i="52" a="1"/>
  <c r="AN32" i="52" s="1"/>
  <c r="AN2" i="52" a="1"/>
  <c r="AN2" i="52" s="1"/>
  <c r="AN31" i="52" a="1"/>
  <c r="AN31" i="52" s="1"/>
  <c r="AN35" i="52" a="1"/>
  <c r="AN35" i="52" s="1"/>
  <c r="AN8" i="52" a="1"/>
  <c r="AN8" i="52" s="1"/>
  <c r="AN10" i="52" a="1"/>
  <c r="AN10" i="52" s="1"/>
  <c r="AN5" i="52" a="1"/>
  <c r="AN5" i="52" s="1"/>
  <c r="AQ15" i="52" s="1"/>
  <c r="AP10" i="52"/>
  <c r="AR34" i="52" s="1"/>
  <c r="AF34" i="52" s="1"/>
  <c r="AD34" i="52" s="1"/>
  <c r="AC34" i="52" s="1"/>
  <c r="AN38" i="52" a="1"/>
  <c r="AN38" i="52" s="1"/>
  <c r="AN4" i="52" a="1"/>
  <c r="AN4" i="52" s="1"/>
  <c r="AQ24" i="52" s="1"/>
  <c r="AS24" i="52" s="1"/>
  <c r="AF24" i="52" s="1"/>
  <c r="AD24" i="52" s="1"/>
  <c r="AC24" i="52" s="1"/>
  <c r="AN17" i="52" a="1"/>
  <c r="AN17" i="52" s="1"/>
  <c r="AN18" i="52" a="1"/>
  <c r="AN18" i="52" s="1"/>
  <c r="AP14" i="52"/>
  <c r="AR38" i="52" s="1"/>
  <c r="AF38" i="52" s="1"/>
  <c r="AD38" i="52" s="1"/>
  <c r="AC38" i="52" s="1"/>
  <c r="AQ3" i="51"/>
  <c r="AQ6" i="51"/>
  <c r="AQ19" i="51"/>
  <c r="AS43" i="51" s="1"/>
  <c r="AF43" i="51" s="1"/>
  <c r="AD43" i="51" s="1"/>
  <c r="AC43" i="51" s="1"/>
  <c r="AQ9" i="51"/>
  <c r="AP16" i="51"/>
  <c r="AR64" i="51" s="1"/>
  <c r="AF64" i="51" s="1"/>
  <c r="AD64" i="51" s="1"/>
  <c r="AC64" i="51" s="1"/>
  <c r="AQ20" i="51"/>
  <c r="AS44" i="51" s="1"/>
  <c r="AF44" i="51" s="1"/>
  <c r="AD44" i="51" s="1"/>
  <c r="AC44" i="51" s="1"/>
  <c r="AQ2" i="51"/>
  <c r="AP9" i="51"/>
  <c r="AR33" i="51" s="1"/>
  <c r="AF33" i="51" s="1"/>
  <c r="AD33" i="51" s="1"/>
  <c r="AC33" i="51" s="1"/>
  <c r="AP19" i="51"/>
  <c r="AP11" i="51"/>
  <c r="AR59" i="51" s="1"/>
  <c r="AF59" i="51" s="1"/>
  <c r="AD59" i="51" s="1"/>
  <c r="AC59" i="51" s="1"/>
  <c r="AP23" i="51"/>
  <c r="AQ24" i="50"/>
  <c r="AS24" i="50" s="1"/>
  <c r="AF24" i="50" s="1"/>
  <c r="AD24" i="50" s="1"/>
  <c r="AC24" i="50" s="1"/>
  <c r="AP8" i="50"/>
  <c r="AR8" i="50" s="1"/>
  <c r="AF8" i="50" s="1"/>
  <c r="AD8" i="50" s="1"/>
  <c r="AC8" i="50" s="1"/>
  <c r="AP24" i="50"/>
  <c r="AP7" i="50"/>
  <c r="AR7" i="50" s="1"/>
  <c r="AF7" i="50" s="1"/>
  <c r="AD7" i="50" s="1"/>
  <c r="AC7" i="50" s="1"/>
  <c r="AQ22" i="50"/>
  <c r="AS22" i="50" s="1"/>
  <c r="AF22" i="50" s="1"/>
  <c r="AD22" i="50" s="1"/>
  <c r="AC22" i="50" s="1"/>
  <c r="AQ16" i="49"/>
  <c r="AS16" i="49" s="1"/>
  <c r="AF16" i="49" s="1"/>
  <c r="AD16" i="49" s="1"/>
  <c r="AC16" i="49" s="1"/>
  <c r="AQ14" i="49"/>
  <c r="AS14" i="49" s="1"/>
  <c r="AF14" i="49" s="1"/>
  <c r="AD14" i="49" s="1"/>
  <c r="AC14" i="49" s="1"/>
  <c r="AP9" i="49"/>
  <c r="AR33" i="49" s="1"/>
  <c r="AF33" i="49" s="1"/>
  <c r="AD33" i="49" s="1"/>
  <c r="AC33" i="49" s="1"/>
  <c r="AQ5" i="49"/>
  <c r="AQ17" i="49"/>
  <c r="AS17" i="49" s="1"/>
  <c r="AF17" i="49" s="1"/>
  <c r="AD17" i="49" s="1"/>
  <c r="AC17" i="49" s="1"/>
  <c r="AQ10" i="49"/>
  <c r="AS10" i="49" s="1"/>
  <c r="AF10" i="49" s="1"/>
  <c r="AD10" i="49" s="1"/>
  <c r="AC10" i="49" s="1"/>
  <c r="AQ4" i="49"/>
  <c r="AP24" i="49"/>
  <c r="AP5" i="49"/>
  <c r="AR29" i="49" s="1"/>
  <c r="AF29" i="49" s="1"/>
  <c r="AD29" i="49" s="1"/>
  <c r="AC29" i="49" s="1"/>
  <c r="AQ24" i="49"/>
  <c r="AS48" i="49" s="1"/>
  <c r="AF48" i="49" s="1"/>
  <c r="AD48" i="49" s="1"/>
  <c r="AC48" i="49" s="1"/>
  <c r="AP21" i="49"/>
  <c r="AP5" i="48"/>
  <c r="AR5" i="48" s="1"/>
  <c r="AF5" i="48" s="1"/>
  <c r="AD5" i="48" s="1"/>
  <c r="AC5" i="48" s="1"/>
  <c r="AP16" i="48"/>
  <c r="AR40" i="48" s="1"/>
  <c r="AF40" i="48" s="1"/>
  <c r="AD40" i="48" s="1"/>
  <c r="AC40" i="48" s="1"/>
  <c r="AP7" i="47"/>
  <c r="AR31" i="47" s="1"/>
  <c r="AF31" i="47" s="1"/>
  <c r="AD31" i="47" s="1"/>
  <c r="AC31" i="47" s="1"/>
  <c r="AP11" i="47"/>
  <c r="AR59" i="47" s="1"/>
  <c r="AF59" i="47" s="1"/>
  <c r="AD59" i="47" s="1"/>
  <c r="AC59" i="47" s="1"/>
  <c r="AP5" i="47"/>
  <c r="AR29" i="47" s="1"/>
  <c r="AF29" i="47" s="1"/>
  <c r="AD29" i="47" s="1"/>
  <c r="AC29" i="47" s="1"/>
  <c r="AQ21" i="47"/>
  <c r="AS45" i="47" s="1"/>
  <c r="AF45" i="47" s="1"/>
  <c r="AD45" i="47" s="1"/>
  <c r="AC45" i="47" s="1"/>
  <c r="AQ8" i="47"/>
  <c r="AQ12" i="47"/>
  <c r="AS12" i="47" s="1"/>
  <c r="AF12" i="47" s="1"/>
  <c r="AD12" i="47" s="1"/>
  <c r="AC12" i="47" s="1"/>
  <c r="AQ21" i="46"/>
  <c r="AD21" i="46" s="1"/>
  <c r="AV58" i="46"/>
  <c r="AQ23" i="46"/>
  <c r="AD23" i="46" s="1"/>
  <c r="AP7" i="46"/>
  <c r="AQ19" i="46"/>
  <c r="AD19" i="46" s="1"/>
  <c r="AV121" i="46"/>
  <c r="AP21" i="45"/>
  <c r="AP6" i="45"/>
  <c r="AR30" i="45" s="1"/>
  <c r="AF30" i="45" s="1"/>
  <c r="AD30" i="45" s="1"/>
  <c r="AC30" i="45" s="1"/>
  <c r="AQ11" i="45"/>
  <c r="AQ3" i="44"/>
  <c r="AS51" i="44" s="1"/>
  <c r="AF51" i="44" s="1"/>
  <c r="AD51" i="44" s="1"/>
  <c r="AC51" i="44" s="1"/>
  <c r="AQ23" i="44"/>
  <c r="AS23" i="44" s="1"/>
  <c r="AF23" i="44" s="1"/>
  <c r="AD23" i="44" s="1"/>
  <c r="AC23" i="44" s="1"/>
  <c r="AP21" i="44"/>
  <c r="AQ11" i="44"/>
  <c r="AP17" i="44"/>
  <c r="AR41" i="44" s="1"/>
  <c r="AF41" i="44" s="1"/>
  <c r="AD41" i="44" s="1"/>
  <c r="AC41" i="44" s="1"/>
  <c r="AQ12" i="44"/>
  <c r="AP13" i="44"/>
  <c r="AR37" i="44" s="1"/>
  <c r="AF37" i="44" s="1"/>
  <c r="AD37" i="44" s="1"/>
  <c r="AC37" i="44" s="1"/>
  <c r="AQ14" i="43"/>
  <c r="AS14" i="43" s="1"/>
  <c r="AF14" i="43" s="1"/>
  <c r="AD14" i="43" s="1"/>
  <c r="AC14" i="43" s="1"/>
  <c r="AQ17" i="43"/>
  <c r="AS17" i="43" s="1"/>
  <c r="AF17" i="43" s="1"/>
  <c r="AD17" i="43" s="1"/>
  <c r="AC17" i="43" s="1"/>
  <c r="AQ25" i="43"/>
  <c r="AS49" i="43" s="1"/>
  <c r="AF49" i="43" s="1"/>
  <c r="AD49" i="43" s="1"/>
  <c r="AC49" i="43" s="1"/>
  <c r="AP2" i="43"/>
  <c r="AR26" i="43" s="1"/>
  <c r="AF26" i="43" s="1"/>
  <c r="AD26" i="43" s="1"/>
  <c r="AC26" i="43" s="1"/>
  <c r="AP17" i="42"/>
  <c r="AR41" i="42" s="1"/>
  <c r="AF41" i="42" s="1"/>
  <c r="AD41" i="42" s="1"/>
  <c r="AC41" i="42" s="1"/>
  <c r="AQ19" i="42"/>
  <c r="AS19" i="42" s="1"/>
  <c r="AF19" i="42" s="1"/>
  <c r="AD19" i="42" s="1"/>
  <c r="AC19" i="42" s="1"/>
  <c r="AQ22" i="42"/>
  <c r="AS22" i="42" s="1"/>
  <c r="AF22" i="42" s="1"/>
  <c r="AD22" i="42" s="1"/>
  <c r="AC22" i="42" s="1"/>
  <c r="AP25" i="42"/>
  <c r="AP21" i="42"/>
  <c r="AP8" i="42"/>
  <c r="AR8" i="42" s="1"/>
  <c r="AF8" i="42" s="1"/>
  <c r="AD8" i="42" s="1"/>
  <c r="AC8" i="42" s="1"/>
  <c r="AP12" i="42"/>
  <c r="AR36" i="42" s="1"/>
  <c r="AF36" i="42" s="1"/>
  <c r="AD36" i="42" s="1"/>
  <c r="AC36" i="42" s="1"/>
  <c r="AP12" i="41"/>
  <c r="AR60" i="41" s="1"/>
  <c r="AF60" i="41" s="1"/>
  <c r="AD60" i="41" s="1"/>
  <c r="AC60" i="41" s="1"/>
  <c r="AQ6" i="41"/>
  <c r="AP19" i="41"/>
  <c r="AP25" i="41"/>
  <c r="AQ17" i="41"/>
  <c r="AS17" i="41" s="1"/>
  <c r="AF17" i="41" s="1"/>
  <c r="AD17" i="41" s="1"/>
  <c r="AC17" i="41" s="1"/>
  <c r="AQ12" i="41"/>
  <c r="AS12" i="41" s="1"/>
  <c r="AF12" i="41" s="1"/>
  <c r="AD12" i="41" s="1"/>
  <c r="AC12" i="41" s="1"/>
  <c r="AQ21" i="41"/>
  <c r="AS45" i="41" s="1"/>
  <c r="AF45" i="41" s="1"/>
  <c r="AD45" i="41" s="1"/>
  <c r="AC45" i="41" s="1"/>
  <c r="AQ10" i="41"/>
  <c r="AS10" i="41" s="1"/>
  <c r="AF10" i="41" s="1"/>
  <c r="AD10" i="41" s="1"/>
  <c r="AC10" i="41" s="1"/>
  <c r="AP4" i="40"/>
  <c r="AR4" i="40" s="1"/>
  <c r="AF4" i="40" s="1"/>
  <c r="AD4" i="40" s="1"/>
  <c r="AC4" i="40" s="1"/>
  <c r="AQ19" i="40"/>
  <c r="AS19" i="40" s="1"/>
  <c r="AF19" i="40" s="1"/>
  <c r="AD19" i="40" s="1"/>
  <c r="AC19" i="40" s="1"/>
  <c r="AP2" i="40"/>
  <c r="AR2" i="40" s="1"/>
  <c r="AF2" i="40" s="1"/>
  <c r="AP23" i="40"/>
  <c r="AP15" i="40"/>
  <c r="AR39" i="40" s="1"/>
  <c r="AF39" i="40" s="1"/>
  <c r="AD39" i="40" s="1"/>
  <c r="AC39" i="40" s="1"/>
  <c r="AP20" i="39"/>
  <c r="AP24" i="39"/>
  <c r="AQ15" i="39"/>
  <c r="AS15" i="39" s="1"/>
  <c r="AF15" i="39" s="1"/>
  <c r="AD15" i="39" s="1"/>
  <c r="AC15" i="39" s="1"/>
  <c r="AQ7" i="39"/>
  <c r="AQ20" i="39"/>
  <c r="AS44" i="39" s="1"/>
  <c r="AF44" i="39" s="1"/>
  <c r="AD44" i="39" s="1"/>
  <c r="AC44" i="39" s="1"/>
  <c r="AQ24" i="39"/>
  <c r="AS48" i="39" s="1"/>
  <c r="AF48" i="39" s="1"/>
  <c r="AD48" i="39" s="1"/>
  <c r="AC48" i="39" s="1"/>
  <c r="AP25" i="39"/>
  <c r="AQ21" i="38"/>
  <c r="AS21" i="38" s="1"/>
  <c r="AF21" i="38" s="1"/>
  <c r="AD21" i="38" s="1"/>
  <c r="AC21" i="38" s="1"/>
  <c r="AP19" i="38"/>
  <c r="AQ3" i="38"/>
  <c r="AS51" i="38" s="1"/>
  <c r="AF51" i="38" s="1"/>
  <c r="AD51" i="38" s="1"/>
  <c r="AC51" i="38" s="1"/>
  <c r="AQ23" i="38"/>
  <c r="AS23" i="38" s="1"/>
  <c r="AF23" i="38" s="1"/>
  <c r="AD23" i="38" s="1"/>
  <c r="AC23" i="38" s="1"/>
  <c r="AP5" i="38"/>
  <c r="AR5" i="38" s="1"/>
  <c r="AF5" i="38" s="1"/>
  <c r="AD5" i="38" s="1"/>
  <c r="AC5" i="38" s="1"/>
  <c r="AP24" i="38"/>
  <c r="AP8" i="38"/>
  <c r="AR8" i="38" s="1"/>
  <c r="AF8" i="38" s="1"/>
  <c r="AD8" i="38" s="1"/>
  <c r="AC8" i="38" s="1"/>
  <c r="AP5" i="37"/>
  <c r="AR29" i="37" s="1"/>
  <c r="AF29" i="37" s="1"/>
  <c r="AD29" i="37" s="1"/>
  <c r="AC29" i="37" s="1"/>
  <c r="AP14" i="37"/>
  <c r="AR62" i="37" s="1"/>
  <c r="AF62" i="37" s="1"/>
  <c r="AD62" i="37" s="1"/>
  <c r="AC62" i="37" s="1"/>
  <c r="AP20" i="37"/>
  <c r="AQ6" i="37"/>
  <c r="AP21" i="37"/>
  <c r="AQ3" i="37"/>
  <c r="AQ10" i="37"/>
  <c r="AS10" i="37" s="1"/>
  <c r="AF10" i="37" s="1"/>
  <c r="AD10" i="37" s="1"/>
  <c r="AC10" i="37" s="1"/>
  <c r="AP3" i="37"/>
  <c r="AR27" i="37" s="1"/>
  <c r="AF27" i="37" s="1"/>
  <c r="AD27" i="37" s="1"/>
  <c r="AC27" i="37" s="1"/>
  <c r="AQ19" i="37"/>
  <c r="AS43" i="37" s="1"/>
  <c r="AF43" i="37" s="1"/>
  <c r="AD43" i="37" s="1"/>
  <c r="AC43" i="37" s="1"/>
  <c r="AP20" i="36"/>
  <c r="AP17" i="36"/>
  <c r="AR41" i="36" s="1"/>
  <c r="AF41" i="36" s="1"/>
  <c r="AD41" i="36" s="1"/>
  <c r="AC41" i="36" s="1"/>
  <c r="AP10" i="36"/>
  <c r="AR34" i="36" s="1"/>
  <c r="AF34" i="36" s="1"/>
  <c r="AD34" i="36" s="1"/>
  <c r="AC34" i="36" s="1"/>
  <c r="AP22" i="36"/>
  <c r="AQ4" i="36"/>
  <c r="AS52" i="36" s="1"/>
  <c r="AF52" i="36" s="1"/>
  <c r="AD52" i="36" s="1"/>
  <c r="AC52" i="36" s="1"/>
  <c r="AQ25" i="36"/>
  <c r="AS25" i="36" s="1"/>
  <c r="AF25" i="36" s="1"/>
  <c r="AD25" i="36" s="1"/>
  <c r="AC25" i="36" s="1"/>
  <c r="AQ2" i="35"/>
  <c r="AP12" i="35"/>
  <c r="AR60" i="35" s="1"/>
  <c r="AF60" i="35" s="1"/>
  <c r="AD60" i="35" s="1"/>
  <c r="AC60" i="35" s="1"/>
  <c r="AQ13" i="35"/>
  <c r="AS13" i="35" s="1"/>
  <c r="AF13" i="35" s="1"/>
  <c r="AD13" i="35" s="1"/>
  <c r="AC13" i="35" s="1"/>
  <c r="AQ12" i="35"/>
  <c r="AS12" i="35" s="1"/>
  <c r="AF12" i="35" s="1"/>
  <c r="AD12" i="35" s="1"/>
  <c r="AC12" i="35" s="1"/>
  <c r="AQ22" i="35"/>
  <c r="AS46" i="35" s="1"/>
  <c r="AF46" i="35" s="1"/>
  <c r="AD46" i="35" s="1"/>
  <c r="AC46" i="35" s="1"/>
  <c r="AQ21" i="35"/>
  <c r="AS45" i="35" s="1"/>
  <c r="AF45" i="35" s="1"/>
  <c r="AD45" i="35" s="1"/>
  <c r="AC45" i="35" s="1"/>
  <c r="AP18" i="34"/>
  <c r="AP25" i="34"/>
  <c r="AP23" i="34"/>
  <c r="AP5" i="34"/>
  <c r="AR5" i="34" s="1"/>
  <c r="AF5" i="34" s="1"/>
  <c r="AD5" i="34" s="1"/>
  <c r="AC5" i="34" s="1"/>
  <c r="AQ11" i="34"/>
  <c r="AP24" i="34"/>
  <c r="AP11" i="34"/>
  <c r="AR35" i="34" s="1"/>
  <c r="AF35" i="34" s="1"/>
  <c r="AD35" i="34" s="1"/>
  <c r="AC35" i="34" s="1"/>
  <c r="AQ7" i="34"/>
  <c r="AS55" i="34" s="1"/>
  <c r="AF55" i="34" s="1"/>
  <c r="AD55" i="34" s="1"/>
  <c r="AC55" i="34" s="1"/>
  <c r="AQ5" i="34"/>
  <c r="AS53" i="34" s="1"/>
  <c r="AF53" i="34" s="1"/>
  <c r="AD53" i="34" s="1"/>
  <c r="AC53" i="34" s="1"/>
  <c r="AP10" i="33"/>
  <c r="AR58" i="33" s="1"/>
  <c r="AF58" i="33" s="1"/>
  <c r="AD58" i="33" s="1"/>
  <c r="AC58" i="33" s="1"/>
  <c r="AP9" i="33"/>
  <c r="AR33" i="33" s="1"/>
  <c r="AF33" i="33" s="1"/>
  <c r="AD33" i="33" s="1"/>
  <c r="AC33" i="33" s="1"/>
  <c r="AQ22" i="33"/>
  <c r="AS46" i="33" s="1"/>
  <c r="AF46" i="33" s="1"/>
  <c r="AD46" i="33" s="1"/>
  <c r="AC46" i="33" s="1"/>
  <c r="AP22" i="33"/>
  <c r="AQ18" i="33"/>
  <c r="AS42" i="33" s="1"/>
  <c r="AF42" i="33" s="1"/>
  <c r="AD42" i="33" s="1"/>
  <c r="AC42" i="33" s="1"/>
  <c r="AQ24" i="33"/>
  <c r="AS48" i="33" s="1"/>
  <c r="AF48" i="33" s="1"/>
  <c r="AD48" i="33" s="1"/>
  <c r="AC48" i="33" s="1"/>
  <c r="AQ15" i="33"/>
  <c r="AS15" i="33" s="1"/>
  <c r="AF15" i="33" s="1"/>
  <c r="AD15" i="33" s="1"/>
  <c r="AC15" i="33" s="1"/>
  <c r="AP4" i="33"/>
  <c r="AR28" i="33" s="1"/>
  <c r="AF28" i="33" s="1"/>
  <c r="AD28" i="33" s="1"/>
  <c r="AC28" i="33" s="1"/>
  <c r="AP8" i="32"/>
  <c r="AR8" i="32" s="1"/>
  <c r="AF8" i="32" s="1"/>
  <c r="AD8" i="32" s="1"/>
  <c r="AC8" i="32" s="1"/>
  <c r="AP4" i="32"/>
  <c r="AR4" i="32" s="1"/>
  <c r="AF4" i="32" s="1"/>
  <c r="AD4" i="32" s="1"/>
  <c r="AC4" i="32" s="1"/>
  <c r="AP14" i="32"/>
  <c r="AR38" i="32" s="1"/>
  <c r="AF38" i="32" s="1"/>
  <c r="AD38" i="32" s="1"/>
  <c r="AC38" i="32" s="1"/>
  <c r="AP9" i="32"/>
  <c r="AR9" i="32" s="1"/>
  <c r="AF9" i="32" s="1"/>
  <c r="AD9" i="32" s="1"/>
  <c r="AC9" i="32" s="1"/>
  <c r="AP2" i="32"/>
  <c r="AR2" i="32" s="1"/>
  <c r="AF2" i="32" s="1"/>
  <c r="AQ20" i="32"/>
  <c r="AS20" i="32" s="1"/>
  <c r="AF20" i="32" s="1"/>
  <c r="AD20" i="32" s="1"/>
  <c r="AC20" i="32" s="1"/>
  <c r="AQ2" i="32"/>
  <c r="AS50" i="32" s="1"/>
  <c r="AF50" i="32" s="1"/>
  <c r="AD50" i="32" s="1"/>
  <c r="AC50" i="32" s="1"/>
  <c r="AQ19" i="32"/>
  <c r="AS19" i="32" s="1"/>
  <c r="AF19" i="32" s="1"/>
  <c r="AD19" i="32" s="1"/>
  <c r="AC19" i="32" s="1"/>
  <c r="AQ5" i="32"/>
  <c r="AS53" i="32" s="1"/>
  <c r="AF53" i="32" s="1"/>
  <c r="AD53" i="32" s="1"/>
  <c r="AC53" i="32" s="1"/>
  <c r="AP17" i="31"/>
  <c r="AR65" i="31" s="1"/>
  <c r="AF65" i="31" s="1"/>
  <c r="AD65" i="31" s="1"/>
  <c r="AC65" i="31" s="1"/>
  <c r="AP11" i="31"/>
  <c r="AR59" i="31" s="1"/>
  <c r="AF59" i="31" s="1"/>
  <c r="AD59" i="31" s="1"/>
  <c r="AC59" i="31" s="1"/>
  <c r="AQ7" i="31"/>
  <c r="AP14" i="31"/>
  <c r="AR62" i="31" s="1"/>
  <c r="AF62" i="31" s="1"/>
  <c r="AD62" i="31" s="1"/>
  <c r="AC62" i="31" s="1"/>
  <c r="AP5" i="31"/>
  <c r="AR29" i="31" s="1"/>
  <c r="AF29" i="31" s="1"/>
  <c r="AD29" i="31" s="1"/>
  <c r="AC29" i="31" s="1"/>
  <c r="AQ10" i="31"/>
  <c r="AS10" i="31" s="1"/>
  <c r="AF10" i="31" s="1"/>
  <c r="AD10" i="31" s="1"/>
  <c r="AC10" i="31" s="1"/>
  <c r="AQ13" i="31"/>
  <c r="AS13" i="31" s="1"/>
  <c r="AF13" i="31" s="1"/>
  <c r="AD13" i="31" s="1"/>
  <c r="AC13" i="31" s="1"/>
  <c r="AP9" i="30"/>
  <c r="AR9" i="30" s="1"/>
  <c r="AF9" i="30" s="1"/>
  <c r="AD9" i="30" s="1"/>
  <c r="AC9" i="30" s="1"/>
  <c r="AP25" i="30"/>
  <c r="AP23" i="30"/>
  <c r="AQ10" i="30"/>
  <c r="AP3" i="30"/>
  <c r="AR3" i="30" s="1"/>
  <c r="AF3" i="30" s="1"/>
  <c r="AD3" i="30" s="1"/>
  <c r="AC3" i="30" s="1"/>
  <c r="AP2" i="28"/>
  <c r="AR26" i="28" s="1"/>
  <c r="AF26" i="28" s="1"/>
  <c r="AD26" i="28" s="1"/>
  <c r="AC26" i="28" s="1"/>
  <c r="AP16" i="28"/>
  <c r="AR64" i="28" s="1"/>
  <c r="AF64" i="28" s="1"/>
  <c r="AD64" i="28" s="1"/>
  <c r="AC64" i="28" s="1"/>
  <c r="AQ13" i="28"/>
  <c r="AS13" i="28" s="1"/>
  <c r="AF13" i="28" s="1"/>
  <c r="AD13" i="28" s="1"/>
  <c r="AC13" i="28" s="1"/>
  <c r="AP17" i="28"/>
  <c r="AR65" i="28" s="1"/>
  <c r="AF65" i="28" s="1"/>
  <c r="AD65" i="28" s="1"/>
  <c r="AC65" i="28" s="1"/>
  <c r="AQ23" i="28"/>
  <c r="AS47" i="28" s="1"/>
  <c r="AF47" i="28" s="1"/>
  <c r="AD47" i="28" s="1"/>
  <c r="AC47" i="28" s="1"/>
  <c r="BB58" i="46"/>
  <c r="AP4" i="12"/>
  <c r="AR4" i="12" s="1"/>
  <c r="AF4" i="12" s="1"/>
  <c r="AD4" i="12" s="1"/>
  <c r="AC4" i="12" s="1"/>
  <c r="AQ16" i="12"/>
  <c r="AP6" i="12"/>
  <c r="AR6" i="12" s="1"/>
  <c r="AF6" i="12" s="1"/>
  <c r="AD6" i="12" s="1"/>
  <c r="AC6" i="12" s="1"/>
  <c r="AQ12" i="12"/>
  <c r="AQ4" i="12"/>
  <c r="AS52" i="12" s="1"/>
  <c r="AF52" i="12" s="1"/>
  <c r="AD52" i="12" s="1"/>
  <c r="AC52" i="12" s="1"/>
  <c r="AP7" i="12"/>
  <c r="AR7" i="12" s="1"/>
  <c r="AF7" i="12" s="1"/>
  <c r="AD7" i="12" s="1"/>
  <c r="AC7" i="12" s="1"/>
  <c r="AQ19" i="45"/>
  <c r="AP4" i="48"/>
  <c r="AR4" i="48" s="1"/>
  <c r="AF4" i="48" s="1"/>
  <c r="AD4" i="48" s="1"/>
  <c r="AC4" i="48" s="1"/>
  <c r="AQ11" i="41"/>
  <c r="AS11" i="41" s="1"/>
  <c r="AF11" i="41" s="1"/>
  <c r="AD11" i="41" s="1"/>
  <c r="AC11" i="41" s="1"/>
  <c r="AQ5" i="44"/>
  <c r="AS53" i="44" s="1"/>
  <c r="AF53" i="44" s="1"/>
  <c r="AD53" i="44" s="1"/>
  <c r="AC53" i="44" s="1"/>
  <c r="AQ4" i="50"/>
  <c r="AS52" i="50" s="1"/>
  <c r="AF52" i="50" s="1"/>
  <c r="AD52" i="50" s="1"/>
  <c r="AC52" i="50" s="1"/>
  <c r="AQ5" i="52"/>
  <c r="AS53" i="52" s="1"/>
  <c r="AF53" i="52" s="1"/>
  <c r="AD53" i="52" s="1"/>
  <c r="AC53" i="52" s="1"/>
  <c r="AQ22" i="32"/>
  <c r="AS22" i="32" s="1"/>
  <c r="AF22" i="32" s="1"/>
  <c r="AD22" i="32" s="1"/>
  <c r="AC22" i="32" s="1"/>
  <c r="AQ16" i="53"/>
  <c r="AS16" i="53" s="1"/>
  <c r="AF16" i="53" s="1"/>
  <c r="AD16" i="53" s="1"/>
  <c r="AC16" i="53" s="1"/>
  <c r="AQ19" i="53"/>
  <c r="AS43" i="53" s="1"/>
  <c r="AF43" i="53" s="1"/>
  <c r="AD43" i="53" s="1"/>
  <c r="AC43" i="53" s="1"/>
  <c r="AQ3" i="53"/>
  <c r="AP6" i="54"/>
  <c r="AR6" i="54" s="1"/>
  <c r="AF6" i="54" s="1"/>
  <c r="AD6" i="54" s="1"/>
  <c r="AC6" i="54" s="1"/>
  <c r="AP14" i="54"/>
  <c r="AR38" i="54" s="1"/>
  <c r="AF38" i="54" s="1"/>
  <c r="AD38" i="54" s="1"/>
  <c r="AC38" i="54" s="1"/>
  <c r="AQ11" i="49"/>
  <c r="AS11" i="49" s="1"/>
  <c r="AF11" i="49" s="1"/>
  <c r="AD11" i="49" s="1"/>
  <c r="AC11" i="49" s="1"/>
  <c r="AQ8" i="49"/>
  <c r="AQ12" i="40"/>
  <c r="AQ16" i="36"/>
  <c r="AQ13" i="36"/>
  <c r="AQ12" i="56"/>
  <c r="AQ5" i="56"/>
  <c r="AS53" i="56" s="1"/>
  <c r="AF53" i="56" s="1"/>
  <c r="AD53" i="56" s="1"/>
  <c r="AC53" i="56" s="1"/>
  <c r="AP2" i="51"/>
  <c r="AR26" i="51" s="1"/>
  <c r="AF26" i="51" s="1"/>
  <c r="AD26" i="51" s="1"/>
  <c r="AC26" i="51" s="1"/>
  <c r="AP20" i="28"/>
  <c r="AP16" i="50"/>
  <c r="AR40" i="50" s="1"/>
  <c r="AF40" i="50" s="1"/>
  <c r="AD40" i="50" s="1"/>
  <c r="AC40" i="50" s="1"/>
  <c r="AP25" i="52"/>
  <c r="AQ13" i="38"/>
  <c r="AP20" i="43"/>
  <c r="AP16" i="49"/>
  <c r="AR64" i="49" s="1"/>
  <c r="AF64" i="49" s="1"/>
  <c r="AD64" i="49" s="1"/>
  <c r="AC64" i="49" s="1"/>
  <c r="AP18" i="49"/>
  <c r="AP17" i="55"/>
  <c r="AR65" i="55" s="1"/>
  <c r="AF65" i="55" s="1"/>
  <c r="AD65" i="55" s="1"/>
  <c r="AC65" i="55" s="1"/>
  <c r="AP13" i="55"/>
  <c r="AR61" i="55" s="1"/>
  <c r="AF61" i="55" s="1"/>
  <c r="AD61" i="55" s="1"/>
  <c r="AC61" i="55" s="1"/>
  <c r="AQ8" i="37"/>
  <c r="AQ13" i="37"/>
  <c r="AS13" i="37" s="1"/>
  <c r="AF13" i="37" s="1"/>
  <c r="AD13" i="37" s="1"/>
  <c r="AC13" i="37" s="1"/>
  <c r="AQ3" i="54"/>
  <c r="AS51" i="54" s="1"/>
  <c r="AF51" i="54" s="1"/>
  <c r="AD51" i="54" s="1"/>
  <c r="AC51" i="54" s="1"/>
  <c r="AP13" i="38"/>
  <c r="AR37" i="38" s="1"/>
  <c r="AF37" i="38" s="1"/>
  <c r="AD37" i="38" s="1"/>
  <c r="AC37" i="38" s="1"/>
  <c r="AQ6" i="48"/>
  <c r="AS54" i="48" s="1"/>
  <c r="AF54" i="48" s="1"/>
  <c r="AD54" i="48" s="1"/>
  <c r="AC54" i="48" s="1"/>
  <c r="AP14" i="42"/>
  <c r="AR38" i="42" s="1"/>
  <c r="AF38" i="42" s="1"/>
  <c r="AD38" i="42" s="1"/>
  <c r="AC38" i="42" s="1"/>
  <c r="AP15" i="54"/>
  <c r="AR39" i="54" s="1"/>
  <c r="AF39" i="54" s="1"/>
  <c r="AD39" i="54" s="1"/>
  <c r="AC39" i="54" s="1"/>
  <c r="AQ9" i="39"/>
  <c r="AQ6" i="47"/>
  <c r="AQ5" i="47"/>
  <c r="AQ11" i="30"/>
  <c r="AQ24" i="30"/>
  <c r="AS24" i="30" s="1"/>
  <c r="AF24" i="30" s="1"/>
  <c r="AD24" i="30" s="1"/>
  <c r="AC24" i="30" s="1"/>
  <c r="AP23" i="53"/>
  <c r="AP22" i="53"/>
  <c r="AQ22" i="12"/>
  <c r="AS22" i="12" s="1"/>
  <c r="AF22" i="12" s="1"/>
  <c r="AD22" i="12" s="1"/>
  <c r="AC22" i="12" s="1"/>
  <c r="AQ4" i="58"/>
  <c r="AS52" i="58" s="1"/>
  <c r="AF52" i="58" s="1"/>
  <c r="AD52" i="58" s="1"/>
  <c r="AC52" i="58" s="1"/>
  <c r="AQ24" i="58"/>
  <c r="AS24" i="58" s="1"/>
  <c r="AF24" i="58" s="1"/>
  <c r="AD24" i="58" s="1"/>
  <c r="AC24" i="58" s="1"/>
  <c r="AP16" i="32"/>
  <c r="AR40" i="32" s="1"/>
  <c r="AF40" i="32" s="1"/>
  <c r="AD40" i="32" s="1"/>
  <c r="AC40" i="32" s="1"/>
  <c r="AQ7" i="55"/>
  <c r="AQ25" i="55"/>
  <c r="AS49" i="55" s="1"/>
  <c r="AF49" i="55" s="1"/>
  <c r="AD49" i="55" s="1"/>
  <c r="AC49" i="55" s="1"/>
  <c r="AQ13" i="50"/>
  <c r="AP10" i="56"/>
  <c r="AR34" i="56" s="1"/>
  <c r="AF34" i="56" s="1"/>
  <c r="AD34" i="56" s="1"/>
  <c r="AC34" i="56" s="1"/>
  <c r="AP7" i="56"/>
  <c r="AR7" i="56" s="1"/>
  <c r="AF7" i="56" s="1"/>
  <c r="AD7" i="56" s="1"/>
  <c r="AC7" i="56" s="1"/>
  <c r="AP18" i="59"/>
  <c r="AQ22" i="57"/>
  <c r="AS46" i="57" s="1"/>
  <c r="AF46" i="57" s="1"/>
  <c r="AD46" i="57" s="1"/>
  <c r="AC46" i="57" s="1"/>
  <c r="AP24" i="41"/>
  <c r="AP12" i="54"/>
  <c r="AR36" i="54" s="1"/>
  <c r="AF36" i="54" s="1"/>
  <c r="AD36" i="54" s="1"/>
  <c r="AC36" i="54" s="1"/>
  <c r="AQ7" i="40"/>
  <c r="AS55" i="40" s="1"/>
  <c r="AF55" i="40" s="1"/>
  <c r="AD55" i="40" s="1"/>
  <c r="AC55" i="40" s="1"/>
  <c r="AP15" i="30"/>
  <c r="AR39" i="30" s="1"/>
  <c r="AF39" i="30" s="1"/>
  <c r="AD39" i="30" s="1"/>
  <c r="AC39" i="30" s="1"/>
  <c r="AQ12" i="34"/>
  <c r="AQ7" i="56"/>
  <c r="AS55" i="56" s="1"/>
  <c r="AF55" i="56" s="1"/>
  <c r="AD55" i="56" s="1"/>
  <c r="AC55" i="56" s="1"/>
  <c r="AP16" i="52"/>
  <c r="AR40" i="52" s="1"/>
  <c r="AF40" i="52" s="1"/>
  <c r="AD40" i="52" s="1"/>
  <c r="AC40" i="52" s="1"/>
  <c r="AP25" i="33"/>
  <c r="AP4" i="49"/>
  <c r="AR28" i="49" s="1"/>
  <c r="AF28" i="49" s="1"/>
  <c r="AD28" i="49" s="1"/>
  <c r="AC28" i="49" s="1"/>
  <c r="AP10" i="55"/>
  <c r="AR58" i="55" s="1"/>
  <c r="AF58" i="55" s="1"/>
  <c r="AD58" i="55" s="1"/>
  <c r="AC58" i="55" s="1"/>
  <c r="AQ12" i="54"/>
  <c r="AV98" i="46"/>
  <c r="AQ16" i="59"/>
  <c r="AS16" i="59" s="1"/>
  <c r="AF16" i="59" s="1"/>
  <c r="AD16" i="59" s="1"/>
  <c r="AC16" i="59" s="1"/>
  <c r="AQ18" i="39"/>
  <c r="AS42" i="39" s="1"/>
  <c r="AF42" i="39" s="1"/>
  <c r="AD42" i="39" s="1"/>
  <c r="AC42" i="39" s="1"/>
  <c r="AQ19" i="39"/>
  <c r="AS43" i="39" s="1"/>
  <c r="AF43" i="39" s="1"/>
  <c r="AD43" i="39" s="1"/>
  <c r="AC43" i="39" s="1"/>
  <c r="AQ25" i="59"/>
  <c r="AS49" i="59" s="1"/>
  <c r="AF49" i="59" s="1"/>
  <c r="AD49" i="59" s="1"/>
  <c r="AC49" i="59" s="1"/>
  <c r="AQ3" i="59"/>
  <c r="AQ14" i="59"/>
  <c r="AS14" i="59" s="1"/>
  <c r="AF14" i="59" s="1"/>
  <c r="AD14" i="59" s="1"/>
  <c r="AC14" i="59" s="1"/>
  <c r="AQ9" i="59"/>
  <c r="AQ3" i="30"/>
  <c r="AS51" i="30" s="1"/>
  <c r="AF51" i="30" s="1"/>
  <c r="AD51" i="30" s="1"/>
  <c r="AC51" i="30" s="1"/>
  <c r="AQ8" i="30"/>
  <c r="AS56" i="30" s="1"/>
  <c r="AF56" i="30" s="1"/>
  <c r="AD56" i="30" s="1"/>
  <c r="AC56" i="30" s="1"/>
  <c r="AP3" i="53"/>
  <c r="AR27" i="53" s="1"/>
  <c r="AF27" i="53" s="1"/>
  <c r="AD27" i="53" s="1"/>
  <c r="AC27" i="53" s="1"/>
  <c r="AP8" i="53"/>
  <c r="AR32" i="53" s="1"/>
  <c r="AF32" i="53" s="1"/>
  <c r="AD32" i="53" s="1"/>
  <c r="AC32" i="53" s="1"/>
  <c r="AQ6" i="12"/>
  <c r="AS54" i="12" s="1"/>
  <c r="AF54" i="12" s="1"/>
  <c r="AD54" i="12" s="1"/>
  <c r="AC54" i="12" s="1"/>
  <c r="AQ16" i="58"/>
  <c r="AQ14" i="58"/>
  <c r="AQ4" i="41"/>
  <c r="AQ16" i="41"/>
  <c r="AS16" i="41" s="1"/>
  <c r="AF16" i="41" s="1"/>
  <c r="AD16" i="41" s="1"/>
  <c r="AC16" i="41" s="1"/>
  <c r="AQ25" i="51"/>
  <c r="AS49" i="51" s="1"/>
  <c r="AF49" i="51" s="1"/>
  <c r="AD49" i="51" s="1"/>
  <c r="AC49" i="51" s="1"/>
  <c r="AQ5" i="51"/>
  <c r="AQ12" i="51"/>
  <c r="AS12" i="51" s="1"/>
  <c r="AF12" i="51" s="1"/>
  <c r="AD12" i="51" s="1"/>
  <c r="AC12" i="51" s="1"/>
  <c r="AQ24" i="51"/>
  <c r="AS48" i="51" s="1"/>
  <c r="AF48" i="51" s="1"/>
  <c r="AD48" i="51" s="1"/>
  <c r="AC48" i="51" s="1"/>
  <c r="AQ8" i="44"/>
  <c r="AS56" i="44" s="1"/>
  <c r="AF56" i="44" s="1"/>
  <c r="AD56" i="44" s="1"/>
  <c r="AC56" i="44" s="1"/>
  <c r="AQ25" i="44"/>
  <c r="AS25" i="44" s="1"/>
  <c r="AF25" i="44" s="1"/>
  <c r="AD25" i="44" s="1"/>
  <c r="AC25" i="44" s="1"/>
  <c r="AP6" i="36"/>
  <c r="AR6" i="36" s="1"/>
  <c r="AF6" i="36" s="1"/>
  <c r="AD6" i="36" s="1"/>
  <c r="AC6" i="36" s="1"/>
  <c r="AP25" i="36"/>
  <c r="AQ18" i="31"/>
  <c r="AS42" i="31" s="1"/>
  <c r="AF42" i="31" s="1"/>
  <c r="AD42" i="31" s="1"/>
  <c r="AC42" i="31" s="1"/>
  <c r="AQ23" i="31"/>
  <c r="AS47" i="31" s="1"/>
  <c r="AF47" i="31" s="1"/>
  <c r="AD47" i="31" s="1"/>
  <c r="AC47" i="31" s="1"/>
  <c r="AP20" i="12"/>
  <c r="AP10" i="12"/>
  <c r="AR34" i="12" s="1"/>
  <c r="AF34" i="12" s="1"/>
  <c r="AD34" i="12" s="1"/>
  <c r="AP12" i="44"/>
  <c r="AR36" i="44" s="1"/>
  <c r="AF36" i="44" s="1"/>
  <c r="AD36" i="44" s="1"/>
  <c r="AC36" i="44" s="1"/>
  <c r="AP9" i="44"/>
  <c r="AR9" i="44" s="1"/>
  <c r="AF9" i="44" s="1"/>
  <c r="AD9" i="44" s="1"/>
  <c r="AC9" i="44" s="1"/>
  <c r="AP4" i="44"/>
  <c r="AR4" i="44" s="1"/>
  <c r="AF4" i="44" s="1"/>
  <c r="AD4" i="44" s="1"/>
  <c r="AC4" i="44" s="1"/>
  <c r="AP3" i="44"/>
  <c r="AR3" i="44" s="1"/>
  <c r="AF3" i="44" s="1"/>
  <c r="AD3" i="44" s="1"/>
  <c r="AC3" i="44" s="1"/>
  <c r="AQ14" i="55"/>
  <c r="AS14" i="55" s="1"/>
  <c r="AF14" i="55" s="1"/>
  <c r="AD14" i="55" s="1"/>
  <c r="AC14" i="55" s="1"/>
  <c r="AQ11" i="55"/>
  <c r="AS11" i="55" s="1"/>
  <c r="AF11" i="55" s="1"/>
  <c r="AD11" i="55" s="1"/>
  <c r="AC11" i="55" s="1"/>
  <c r="AQ20" i="55"/>
  <c r="AS44" i="55" s="1"/>
  <c r="AF44" i="55" s="1"/>
  <c r="AD44" i="55" s="1"/>
  <c r="AC44" i="55" s="1"/>
  <c r="AQ11" i="50"/>
  <c r="AP4" i="56"/>
  <c r="AR4" i="56" s="1"/>
  <c r="AF4" i="56" s="1"/>
  <c r="AD4" i="56" s="1"/>
  <c r="AC4" i="56" s="1"/>
  <c r="AP18" i="31"/>
  <c r="AP6" i="59"/>
  <c r="AR30" i="59" s="1"/>
  <c r="AF30" i="59" s="1"/>
  <c r="AD30" i="59" s="1"/>
  <c r="AC30" i="59" s="1"/>
  <c r="AP24" i="59"/>
  <c r="AQ11" i="32"/>
  <c r="AP18" i="43"/>
  <c r="AP23" i="37"/>
  <c r="AQ18" i="53"/>
  <c r="AS42" i="53" s="1"/>
  <c r="AF42" i="53" s="1"/>
  <c r="AD42" i="53" s="1"/>
  <c r="AC42" i="53" s="1"/>
  <c r="AQ2" i="53"/>
  <c r="AQ9" i="53"/>
  <c r="AP22" i="47"/>
  <c r="AP4" i="43"/>
  <c r="AR28" i="43" s="1"/>
  <c r="AF28" i="43" s="1"/>
  <c r="AD28" i="43" s="1"/>
  <c r="AC28" i="43" s="1"/>
  <c r="AP3" i="54"/>
  <c r="AR3" i="54" s="1"/>
  <c r="AF3" i="54" s="1"/>
  <c r="AD3" i="54" s="1"/>
  <c r="AC3" i="54" s="1"/>
  <c r="AQ23" i="49"/>
  <c r="AS47" i="49" s="1"/>
  <c r="AF47" i="49" s="1"/>
  <c r="AD47" i="49" s="1"/>
  <c r="AC47" i="49" s="1"/>
  <c r="AQ14" i="36"/>
  <c r="AP12" i="30"/>
  <c r="AR36" i="30" s="1"/>
  <c r="AF36" i="30" s="1"/>
  <c r="AD36" i="30" s="1"/>
  <c r="AC36" i="30" s="1"/>
  <c r="AP13" i="30"/>
  <c r="AR37" i="30" s="1"/>
  <c r="AF37" i="30" s="1"/>
  <c r="AD37" i="30" s="1"/>
  <c r="AC37" i="30" s="1"/>
  <c r="AP11" i="30"/>
  <c r="AR35" i="30" s="1"/>
  <c r="AF35" i="30" s="1"/>
  <c r="AD35" i="30" s="1"/>
  <c r="AC35" i="30" s="1"/>
  <c r="AQ10" i="34"/>
  <c r="AQ8" i="56"/>
  <c r="AS56" i="56" s="1"/>
  <c r="AF56" i="56" s="1"/>
  <c r="AD56" i="56" s="1"/>
  <c r="AC56" i="56" s="1"/>
  <c r="AQ3" i="56"/>
  <c r="AS51" i="56" s="1"/>
  <c r="AF51" i="56" s="1"/>
  <c r="AD51" i="56" s="1"/>
  <c r="AC51" i="56" s="1"/>
  <c r="AP10" i="39"/>
  <c r="AR58" i="39" s="1"/>
  <c r="AF58" i="39" s="1"/>
  <c r="AD58" i="39" s="1"/>
  <c r="AC58" i="39" s="1"/>
  <c r="AP17" i="51"/>
  <c r="AR65" i="51" s="1"/>
  <c r="AF65" i="51" s="1"/>
  <c r="AD65" i="51" s="1"/>
  <c r="AC65" i="51" s="1"/>
  <c r="AP25" i="51"/>
  <c r="AQ12" i="43"/>
  <c r="AS12" i="43" s="1"/>
  <c r="AF12" i="43" s="1"/>
  <c r="AD12" i="43" s="1"/>
  <c r="AC12" i="43" s="1"/>
  <c r="AP22" i="28"/>
  <c r="AP15" i="28"/>
  <c r="AR63" i="28" s="1"/>
  <c r="AF63" i="28" s="1"/>
  <c r="AD63" i="28" s="1"/>
  <c r="AC63" i="28" s="1"/>
  <c r="AP19" i="58"/>
  <c r="AP14" i="58"/>
  <c r="AR38" i="58" s="1"/>
  <c r="AF38" i="58" s="1"/>
  <c r="AD38" i="58" s="1"/>
  <c r="AC38" i="58" s="1"/>
  <c r="AP11" i="58"/>
  <c r="AR35" i="58" s="1"/>
  <c r="AF35" i="58" s="1"/>
  <c r="AD35" i="58" s="1"/>
  <c r="AC35" i="58" s="1"/>
  <c r="AP4" i="50"/>
  <c r="AR4" i="50" s="1"/>
  <c r="AF4" i="50" s="1"/>
  <c r="AD4" i="50" s="1"/>
  <c r="AC4" i="50" s="1"/>
  <c r="AP18" i="50"/>
  <c r="AP5" i="50"/>
  <c r="AR5" i="50" s="1"/>
  <c r="AF5" i="50" s="1"/>
  <c r="AD5" i="50" s="1"/>
  <c r="AC5" i="50" s="1"/>
  <c r="AP18" i="52"/>
  <c r="AP4" i="52"/>
  <c r="AR4" i="52" s="1"/>
  <c r="AF4" i="52" s="1"/>
  <c r="AD4" i="52" s="1"/>
  <c r="AC4" i="52" s="1"/>
  <c r="AQ24" i="38"/>
  <c r="AS24" i="38" s="1"/>
  <c r="AF24" i="38" s="1"/>
  <c r="AD24" i="38" s="1"/>
  <c r="AC24" i="38" s="1"/>
  <c r="AP18" i="33"/>
  <c r="AP19" i="49"/>
  <c r="AP15" i="49"/>
  <c r="AR63" i="49" s="1"/>
  <c r="AF63" i="49" s="1"/>
  <c r="AD63" i="49" s="1"/>
  <c r="AC63" i="49" s="1"/>
  <c r="AP7" i="55"/>
  <c r="AR31" i="55" s="1"/>
  <c r="AF31" i="55" s="1"/>
  <c r="AD31" i="55" s="1"/>
  <c r="AC31" i="55" s="1"/>
  <c r="AQ4" i="28"/>
  <c r="AP20" i="42"/>
  <c r="AQ18" i="42"/>
  <c r="AS18" i="42" s="1"/>
  <c r="AF18" i="42" s="1"/>
  <c r="AD18" i="42" s="1"/>
  <c r="AC18" i="42" s="1"/>
  <c r="AQ6" i="53"/>
  <c r="AQ22" i="47"/>
  <c r="AS46" i="47" s="1"/>
  <c r="AF46" i="47" s="1"/>
  <c r="AD46" i="47" s="1"/>
  <c r="AC46" i="47" s="1"/>
  <c r="AQ8" i="59"/>
  <c r="AQ6" i="59"/>
  <c r="AQ15" i="59"/>
  <c r="AS15" i="59" s="1"/>
  <c r="AF15" i="59" s="1"/>
  <c r="AD15" i="59" s="1"/>
  <c r="AC15" i="59" s="1"/>
  <c r="AQ7" i="30"/>
  <c r="AS55" i="30" s="1"/>
  <c r="AF55" i="30" s="1"/>
  <c r="AD55" i="30" s="1"/>
  <c r="AC55" i="30" s="1"/>
  <c r="AP17" i="53"/>
  <c r="AR65" i="53" s="1"/>
  <c r="AF65" i="53" s="1"/>
  <c r="AD65" i="53" s="1"/>
  <c r="AC65" i="53" s="1"/>
  <c r="AP19" i="53"/>
  <c r="AP12" i="53"/>
  <c r="AR60" i="53" s="1"/>
  <c r="AF60" i="53" s="1"/>
  <c r="AD60" i="53" s="1"/>
  <c r="AC60" i="53" s="1"/>
  <c r="AP4" i="53"/>
  <c r="AR28" i="53" s="1"/>
  <c r="AF28" i="53" s="1"/>
  <c r="AD28" i="53" s="1"/>
  <c r="AC28" i="53" s="1"/>
  <c r="AQ13" i="12"/>
  <c r="AQ22" i="58"/>
  <c r="AS22" i="58" s="1"/>
  <c r="AF22" i="58" s="1"/>
  <c r="AD22" i="58" s="1"/>
  <c r="AC22" i="58" s="1"/>
  <c r="AP4" i="36"/>
  <c r="AR4" i="36" s="1"/>
  <c r="AF4" i="36" s="1"/>
  <c r="AD4" i="36" s="1"/>
  <c r="AC4" i="36" s="1"/>
  <c r="AQ19" i="31"/>
  <c r="AS43" i="31" s="1"/>
  <c r="AF43" i="31" s="1"/>
  <c r="AD43" i="31" s="1"/>
  <c r="AC43" i="31" s="1"/>
  <c r="AP13" i="32"/>
  <c r="AR37" i="32" s="1"/>
  <c r="AF37" i="32" s="1"/>
  <c r="AD37" i="32" s="1"/>
  <c r="AC37" i="32" s="1"/>
  <c r="AQ5" i="55"/>
  <c r="AQ22" i="55"/>
  <c r="AS46" i="55" s="1"/>
  <c r="AF46" i="55" s="1"/>
  <c r="AD46" i="55" s="1"/>
  <c r="AC46" i="55" s="1"/>
  <c r="AQ13" i="55"/>
  <c r="AS13" i="55" s="1"/>
  <c r="AF13" i="55" s="1"/>
  <c r="AD13" i="55" s="1"/>
  <c r="AC13" i="55" s="1"/>
  <c r="AP23" i="56"/>
  <c r="AP19" i="56"/>
  <c r="AP17" i="56"/>
  <c r="AR41" i="56" s="1"/>
  <c r="AF41" i="56" s="1"/>
  <c r="AD41" i="56" s="1"/>
  <c r="AC41" i="56" s="1"/>
  <c r="AP13" i="40"/>
  <c r="AR37" i="40" s="1"/>
  <c r="AF37" i="40" s="1"/>
  <c r="AD37" i="40" s="1"/>
  <c r="AC37" i="40" s="1"/>
  <c r="AP20" i="31"/>
  <c r="AP8" i="59"/>
  <c r="AR32" i="59" s="1"/>
  <c r="AF32" i="59" s="1"/>
  <c r="AD32" i="59" s="1"/>
  <c r="AC32" i="59" s="1"/>
  <c r="AP14" i="59"/>
  <c r="AR62" i="59" s="1"/>
  <c r="AF62" i="59" s="1"/>
  <c r="AD62" i="59" s="1"/>
  <c r="AC62" i="59" s="1"/>
  <c r="AQ24" i="32"/>
  <c r="AS24" i="32" s="1"/>
  <c r="AF24" i="32" s="1"/>
  <c r="AD24" i="32" s="1"/>
  <c r="AC24" i="32" s="1"/>
  <c r="AP12" i="37"/>
  <c r="AR60" i="37" s="1"/>
  <c r="AF60" i="37" s="1"/>
  <c r="AD60" i="37" s="1"/>
  <c r="AC60" i="37" s="1"/>
  <c r="AP22" i="41"/>
  <c r="AP11" i="41"/>
  <c r="AR59" i="41" s="1"/>
  <c r="AF59" i="41" s="1"/>
  <c r="AD59" i="41" s="1"/>
  <c r="AC59" i="41" s="1"/>
  <c r="AQ8" i="53"/>
  <c r="AQ4" i="53"/>
  <c r="AQ20" i="53"/>
  <c r="AS44" i="53" s="1"/>
  <c r="AF44" i="53" s="1"/>
  <c r="AD44" i="53" s="1"/>
  <c r="AC44" i="53" s="1"/>
  <c r="AP24" i="35"/>
  <c r="AP6" i="35"/>
  <c r="AR30" i="35" s="1"/>
  <c r="AF30" i="35" s="1"/>
  <c r="AD30" i="35" s="1"/>
  <c r="AC30" i="35" s="1"/>
  <c r="AP7" i="45"/>
  <c r="AR31" i="45" s="1"/>
  <c r="AF31" i="45" s="1"/>
  <c r="AD31" i="45" s="1"/>
  <c r="AC31" i="45" s="1"/>
  <c r="AP9" i="45"/>
  <c r="AR33" i="45" s="1"/>
  <c r="AF33" i="45" s="1"/>
  <c r="AD33" i="45" s="1"/>
  <c r="AC33" i="45" s="1"/>
  <c r="AP16" i="54"/>
  <c r="AR40" i="54" s="1"/>
  <c r="AF40" i="54" s="1"/>
  <c r="AD40" i="54" s="1"/>
  <c r="AC40" i="54" s="1"/>
  <c r="AP2" i="54"/>
  <c r="AR2" i="54" s="1"/>
  <c r="AF2" i="54" s="1"/>
  <c r="AQ9" i="49"/>
  <c r="AQ18" i="49"/>
  <c r="AS42" i="49" s="1"/>
  <c r="AF42" i="49" s="1"/>
  <c r="AD42" i="49" s="1"/>
  <c r="AC42" i="49" s="1"/>
  <c r="AQ14" i="40"/>
  <c r="AQ20" i="40"/>
  <c r="AS20" i="40" s="1"/>
  <c r="AF20" i="40" s="1"/>
  <c r="AD20" i="40" s="1"/>
  <c r="AC20" i="40" s="1"/>
  <c r="AQ23" i="40"/>
  <c r="AS23" i="40" s="1"/>
  <c r="AF23" i="40" s="1"/>
  <c r="AD23" i="40" s="1"/>
  <c r="AC23" i="40" s="1"/>
  <c r="AQ2" i="36"/>
  <c r="AS50" i="36" s="1"/>
  <c r="AF50" i="36" s="1"/>
  <c r="AD50" i="36" s="1"/>
  <c r="AC50" i="36" s="1"/>
  <c r="AP4" i="30"/>
  <c r="AR4" i="30" s="1"/>
  <c r="AF4" i="30" s="1"/>
  <c r="AD4" i="30" s="1"/>
  <c r="AC4" i="30" s="1"/>
  <c r="AP7" i="30"/>
  <c r="AR7" i="30" s="1"/>
  <c r="AF7" i="30" s="1"/>
  <c r="AD7" i="30" s="1"/>
  <c r="AC7" i="30" s="1"/>
  <c r="AQ14" i="34"/>
  <c r="AQ8" i="34"/>
  <c r="AS56" i="34" s="1"/>
  <c r="AF56" i="34" s="1"/>
  <c r="AD56" i="34" s="1"/>
  <c r="AC56" i="34" s="1"/>
  <c r="AQ3" i="34"/>
  <c r="AS51" i="34" s="1"/>
  <c r="AF51" i="34" s="1"/>
  <c r="AD51" i="34" s="1"/>
  <c r="AC51" i="34" s="1"/>
  <c r="AQ13" i="56"/>
  <c r="AQ19" i="56"/>
  <c r="AS19" i="56" s="1"/>
  <c r="AF19" i="56" s="1"/>
  <c r="AD19" i="56" s="1"/>
  <c r="AC19" i="56" s="1"/>
  <c r="AQ23" i="56"/>
  <c r="AS23" i="56" s="1"/>
  <c r="AF23" i="56" s="1"/>
  <c r="AD23" i="56" s="1"/>
  <c r="AC23" i="56" s="1"/>
  <c r="AP19" i="39"/>
  <c r="AP10" i="51"/>
  <c r="AR58" i="51" s="1"/>
  <c r="AF58" i="51" s="1"/>
  <c r="AD58" i="51" s="1"/>
  <c r="AC58" i="51" s="1"/>
  <c r="AP5" i="51"/>
  <c r="AR29" i="51" s="1"/>
  <c r="AF29" i="51" s="1"/>
  <c r="AD29" i="51" s="1"/>
  <c r="AC29" i="51" s="1"/>
  <c r="AQ10" i="43"/>
  <c r="AS10" i="43" s="1"/>
  <c r="AF10" i="43" s="1"/>
  <c r="AD10" i="43" s="1"/>
  <c r="AC10" i="43" s="1"/>
  <c r="AQ9" i="43"/>
  <c r="AQ20" i="43"/>
  <c r="AS44" i="43" s="1"/>
  <c r="AF44" i="43" s="1"/>
  <c r="AD44" i="43" s="1"/>
  <c r="AC44" i="43" s="1"/>
  <c r="AP3" i="28"/>
  <c r="AR27" i="28" s="1"/>
  <c r="AF27" i="28" s="1"/>
  <c r="AD27" i="28" s="1"/>
  <c r="AC27" i="28" s="1"/>
  <c r="AP7" i="28"/>
  <c r="AR31" i="28" s="1"/>
  <c r="AF31" i="28" s="1"/>
  <c r="AD31" i="28" s="1"/>
  <c r="AC31" i="28" s="1"/>
  <c r="AP10" i="58"/>
  <c r="AR34" i="58" s="1"/>
  <c r="AF34" i="58" s="1"/>
  <c r="AD34" i="58" s="1"/>
  <c r="AC34" i="58" s="1"/>
  <c r="AP18" i="58"/>
  <c r="AP6" i="58"/>
  <c r="AR6" i="58" s="1"/>
  <c r="AF6" i="58" s="1"/>
  <c r="AD6" i="58" s="1"/>
  <c r="AC6" i="58" s="1"/>
  <c r="AP12" i="58"/>
  <c r="AR36" i="58" s="1"/>
  <c r="AF36" i="58" s="1"/>
  <c r="AD36" i="58" s="1"/>
  <c r="AC36" i="58" s="1"/>
  <c r="AP9" i="50"/>
  <c r="AR9" i="50" s="1"/>
  <c r="AF9" i="50" s="1"/>
  <c r="AD9" i="50" s="1"/>
  <c r="AC9" i="50" s="1"/>
  <c r="AP25" i="50"/>
  <c r="AP17" i="52"/>
  <c r="AR41" i="52" s="1"/>
  <c r="AF41" i="52" s="1"/>
  <c r="AD41" i="52" s="1"/>
  <c r="AC41" i="52" s="1"/>
  <c r="AP19" i="52"/>
  <c r="AQ12" i="38"/>
  <c r="AP9" i="57"/>
  <c r="AR33" i="57" s="1"/>
  <c r="AF33" i="57" s="1"/>
  <c r="AD33" i="57" s="1"/>
  <c r="AC33" i="57" s="1"/>
  <c r="AP10" i="49"/>
  <c r="AR58" i="49" s="1"/>
  <c r="AF58" i="49" s="1"/>
  <c r="AD58" i="49" s="1"/>
  <c r="AC58" i="49" s="1"/>
  <c r="AP9" i="55"/>
  <c r="AR33" i="55" s="1"/>
  <c r="AF33" i="55" s="1"/>
  <c r="AD33" i="55" s="1"/>
  <c r="AC33" i="55" s="1"/>
  <c r="AP10" i="43"/>
  <c r="AR58" i="43" s="1"/>
  <c r="AF58" i="43" s="1"/>
  <c r="AD58" i="43" s="1"/>
  <c r="AC58" i="43" s="1"/>
  <c r="AP9" i="38"/>
  <c r="AR9" i="38" s="1"/>
  <c r="AF9" i="38" s="1"/>
  <c r="AD9" i="38" s="1"/>
  <c r="AC9" i="38" s="1"/>
  <c r="AQ24" i="28"/>
  <c r="AS48" i="28" s="1"/>
  <c r="AF48" i="28" s="1"/>
  <c r="AD48" i="28" s="1"/>
  <c r="AC48" i="28" s="1"/>
  <c r="AQ17" i="42"/>
  <c r="AP3" i="42"/>
  <c r="AR3" i="42" s="1"/>
  <c r="AF3" i="42" s="1"/>
  <c r="AD3" i="42" s="1"/>
  <c r="AC3" i="42" s="1"/>
  <c r="AP5" i="55"/>
  <c r="AR29" i="55" s="1"/>
  <c r="AF29" i="55" s="1"/>
  <c r="AD29" i="55" s="1"/>
  <c r="AC29" i="55" s="1"/>
  <c r="AP12" i="55"/>
  <c r="AR60" i="55" s="1"/>
  <c r="AF60" i="55" s="1"/>
  <c r="AD60" i="55" s="1"/>
  <c r="AC60" i="55" s="1"/>
  <c r="AQ16" i="37"/>
  <c r="AS16" i="37" s="1"/>
  <c r="AF16" i="37" s="1"/>
  <c r="AD16" i="37" s="1"/>
  <c r="AC16" i="37" s="1"/>
  <c r="AQ2" i="54"/>
  <c r="AS50" i="54" s="1"/>
  <c r="AF50" i="54" s="1"/>
  <c r="AD50" i="54" s="1"/>
  <c r="AC50" i="54" s="1"/>
  <c r="AQ22" i="54"/>
  <c r="AS22" i="54" s="1"/>
  <c r="AF22" i="54" s="1"/>
  <c r="AD22" i="54" s="1"/>
  <c r="AC22" i="54" s="1"/>
  <c r="AQ25" i="42"/>
  <c r="AS25" i="42" s="1"/>
  <c r="AF25" i="42" s="1"/>
  <c r="AD25" i="42" s="1"/>
  <c r="AC25" i="42" s="1"/>
  <c r="AQ7" i="58"/>
  <c r="AS55" i="58" s="1"/>
  <c r="AF55" i="58" s="1"/>
  <c r="AD55" i="58" s="1"/>
  <c r="AC55" i="58" s="1"/>
  <c r="AQ23" i="51"/>
  <c r="AS47" i="51" s="1"/>
  <c r="AF47" i="51" s="1"/>
  <c r="AD47" i="51" s="1"/>
  <c r="AC47" i="51" s="1"/>
  <c r="AQ12" i="39"/>
  <c r="AS12" i="39" s="1"/>
  <c r="AF12" i="39" s="1"/>
  <c r="AD12" i="39" s="1"/>
  <c r="AC12" i="39" s="1"/>
  <c r="AQ10" i="47"/>
  <c r="AS10" i="47" s="1"/>
  <c r="AF10" i="47" s="1"/>
  <c r="AD10" i="47" s="1"/>
  <c r="AC10" i="47" s="1"/>
  <c r="AQ2" i="47"/>
  <c r="AQ11" i="47"/>
  <c r="AS11" i="47" s="1"/>
  <c r="AF11" i="47" s="1"/>
  <c r="AD11" i="47" s="1"/>
  <c r="AC11" i="47" s="1"/>
  <c r="AQ10" i="59"/>
  <c r="AS10" i="59" s="1"/>
  <c r="AF10" i="59" s="1"/>
  <c r="AD10" i="59" s="1"/>
  <c r="AC10" i="59" s="1"/>
  <c r="AQ11" i="33"/>
  <c r="AS11" i="33" s="1"/>
  <c r="AF11" i="33" s="1"/>
  <c r="AD11" i="33" s="1"/>
  <c r="AC11" i="33" s="1"/>
  <c r="AQ16" i="30"/>
  <c r="AQ9" i="30"/>
  <c r="AS57" i="30" s="1"/>
  <c r="AF57" i="30" s="1"/>
  <c r="AD57" i="30" s="1"/>
  <c r="AC57" i="30" s="1"/>
  <c r="AQ22" i="30"/>
  <c r="AS22" i="30" s="1"/>
  <c r="AF22" i="30" s="1"/>
  <c r="AD22" i="30" s="1"/>
  <c r="AC22" i="30" s="1"/>
  <c r="AP15" i="53"/>
  <c r="AR63" i="53" s="1"/>
  <c r="AF63" i="53" s="1"/>
  <c r="AD63" i="53" s="1"/>
  <c r="AC63" i="53" s="1"/>
  <c r="AP2" i="53"/>
  <c r="AR26" i="53" s="1"/>
  <c r="AF26" i="53" s="1"/>
  <c r="AD26" i="53" s="1"/>
  <c r="AC26" i="53" s="1"/>
  <c r="AP13" i="53"/>
  <c r="AR61" i="53" s="1"/>
  <c r="AF61" i="53" s="1"/>
  <c r="AD61" i="53" s="1"/>
  <c r="AC61" i="53" s="1"/>
  <c r="AP11" i="48"/>
  <c r="AR35" i="48" s="1"/>
  <c r="AF35" i="48" s="1"/>
  <c r="AD35" i="48" s="1"/>
  <c r="AC35" i="48" s="1"/>
  <c r="AQ2" i="58"/>
  <c r="AS50" i="58" s="1"/>
  <c r="AF50" i="58" s="1"/>
  <c r="AD50" i="58" s="1"/>
  <c r="AC50" i="58" s="1"/>
  <c r="AQ3" i="58"/>
  <c r="AS51" i="58" s="1"/>
  <c r="AF51" i="58" s="1"/>
  <c r="AD51" i="58" s="1"/>
  <c r="AC51" i="58" s="1"/>
  <c r="AQ9" i="58"/>
  <c r="AS57" i="58" s="1"/>
  <c r="AF57" i="58" s="1"/>
  <c r="AD57" i="58" s="1"/>
  <c r="AC57" i="58" s="1"/>
  <c r="AQ7" i="41"/>
  <c r="AQ4" i="51"/>
  <c r="AQ22" i="51"/>
  <c r="AS46" i="51" s="1"/>
  <c r="AF46" i="51" s="1"/>
  <c r="AD46" i="51" s="1"/>
  <c r="AC46" i="51" s="1"/>
  <c r="AP3" i="36"/>
  <c r="AR3" i="36" s="1"/>
  <c r="AF3" i="36" s="1"/>
  <c r="AD3" i="36" s="1"/>
  <c r="AC3" i="36" s="1"/>
  <c r="AP11" i="36"/>
  <c r="AR35" i="36" s="1"/>
  <c r="AF35" i="36" s="1"/>
  <c r="AD35" i="36" s="1"/>
  <c r="AC35" i="36" s="1"/>
  <c r="AQ9" i="31"/>
  <c r="AQ6" i="55"/>
  <c r="AQ19" i="50"/>
  <c r="AS19" i="50" s="1"/>
  <c r="AF19" i="50" s="1"/>
  <c r="AD19" i="50" s="1"/>
  <c r="AC19" i="50" s="1"/>
  <c r="AQ17" i="52"/>
  <c r="AQ6" i="52"/>
  <c r="AS54" i="52" s="1"/>
  <c r="AF54" i="52" s="1"/>
  <c r="AD54" i="52" s="1"/>
  <c r="AC54" i="52" s="1"/>
  <c r="AQ2" i="52"/>
  <c r="AS50" i="52" s="1"/>
  <c r="AF50" i="52" s="1"/>
  <c r="AD50" i="52" s="1"/>
  <c r="AC50" i="52" s="1"/>
  <c r="AQ20" i="35"/>
  <c r="AS44" i="35" s="1"/>
  <c r="AF44" i="35" s="1"/>
  <c r="AD44" i="35" s="1"/>
  <c r="AC44" i="35" s="1"/>
  <c r="AP6" i="56"/>
  <c r="AR6" i="56" s="1"/>
  <c r="AF6" i="56" s="1"/>
  <c r="AD6" i="56" s="1"/>
  <c r="AC6" i="56" s="1"/>
  <c r="AP20" i="40"/>
  <c r="AP13" i="31"/>
  <c r="AR61" i="31" s="1"/>
  <c r="AF61" i="31" s="1"/>
  <c r="AD61" i="31" s="1"/>
  <c r="AC61" i="31" s="1"/>
  <c r="AP19" i="59"/>
  <c r="AP4" i="59"/>
  <c r="AR28" i="59" s="1"/>
  <c r="AF28" i="59" s="1"/>
  <c r="AD28" i="59" s="1"/>
  <c r="AC28" i="59" s="1"/>
  <c r="AP20" i="59"/>
  <c r="AQ21" i="32"/>
  <c r="AS21" i="32" s="1"/>
  <c r="AF21" i="32" s="1"/>
  <c r="AD21" i="32" s="1"/>
  <c r="AC21" i="32" s="1"/>
  <c r="AQ9" i="32"/>
  <c r="AS57" i="32" s="1"/>
  <c r="AF57" i="32" s="1"/>
  <c r="AD57" i="32" s="1"/>
  <c r="AC57" i="32" s="1"/>
  <c r="AQ9" i="57"/>
  <c r="AQ20" i="57"/>
  <c r="AS44" i="57" s="1"/>
  <c r="AF44" i="57" s="1"/>
  <c r="AD44" i="57" s="1"/>
  <c r="AC44" i="57" s="1"/>
  <c r="AQ19" i="57"/>
  <c r="AS43" i="57" s="1"/>
  <c r="AF43" i="57" s="1"/>
  <c r="AD43" i="57" s="1"/>
  <c r="AC43" i="57" s="1"/>
  <c r="AP18" i="37"/>
  <c r="AP7" i="41"/>
  <c r="AR31" i="41" s="1"/>
  <c r="AF31" i="41" s="1"/>
  <c r="AD31" i="41" s="1"/>
  <c r="AC31" i="41" s="1"/>
  <c r="AQ15" i="53"/>
  <c r="AS15" i="53" s="1"/>
  <c r="AF15" i="53" s="1"/>
  <c r="AD15" i="53" s="1"/>
  <c r="AC15" i="53" s="1"/>
  <c r="AQ14" i="53"/>
  <c r="AS14" i="53" s="1"/>
  <c r="AF14" i="53" s="1"/>
  <c r="AD14" i="53" s="1"/>
  <c r="AC14" i="53" s="1"/>
  <c r="AP2" i="47"/>
  <c r="AR26" i="47" s="1"/>
  <c r="AF26" i="47" s="1"/>
  <c r="AD26" i="47" s="1"/>
  <c r="AC26" i="47" s="1"/>
  <c r="AP21" i="47"/>
  <c r="AP17" i="47"/>
  <c r="AR65" i="47" s="1"/>
  <c r="AF65" i="47" s="1"/>
  <c r="AD65" i="47" s="1"/>
  <c r="AC65" i="47" s="1"/>
  <c r="AP13" i="45"/>
  <c r="AR61" i="45" s="1"/>
  <c r="AF61" i="45" s="1"/>
  <c r="AD61" i="45" s="1"/>
  <c r="AC61" i="45" s="1"/>
  <c r="AP17" i="54"/>
  <c r="AR41" i="54" s="1"/>
  <c r="AF41" i="54" s="1"/>
  <c r="AD41" i="54" s="1"/>
  <c r="AC41" i="54" s="1"/>
  <c r="AQ13" i="49"/>
  <c r="AS13" i="49" s="1"/>
  <c r="AF13" i="49" s="1"/>
  <c r="AD13" i="49" s="1"/>
  <c r="AC13" i="49" s="1"/>
  <c r="AQ12" i="49"/>
  <c r="AS12" i="49" s="1"/>
  <c r="AF12" i="49" s="1"/>
  <c r="AD12" i="49" s="1"/>
  <c r="AC12" i="49" s="1"/>
  <c r="AQ8" i="36"/>
  <c r="AS56" i="36" s="1"/>
  <c r="AF56" i="36" s="1"/>
  <c r="AD56" i="36" s="1"/>
  <c r="AC56" i="36" s="1"/>
  <c r="AQ17" i="56"/>
  <c r="AQ22" i="56"/>
  <c r="AS22" i="56" s="1"/>
  <c r="AF22" i="56" s="1"/>
  <c r="AD22" i="56" s="1"/>
  <c r="AC22" i="56" s="1"/>
  <c r="AP5" i="39"/>
  <c r="AR29" i="39" s="1"/>
  <c r="AF29" i="39" s="1"/>
  <c r="AD29" i="39" s="1"/>
  <c r="AC29" i="39" s="1"/>
  <c r="AP12" i="51"/>
  <c r="AR60" i="51" s="1"/>
  <c r="AF60" i="51" s="1"/>
  <c r="AD60" i="51" s="1"/>
  <c r="AC60" i="51" s="1"/>
  <c r="AP21" i="51"/>
  <c r="AP6" i="50"/>
  <c r="AR6" i="50" s="1"/>
  <c r="AF6" i="50" s="1"/>
  <c r="AD6" i="50" s="1"/>
  <c r="AC6" i="50" s="1"/>
  <c r="AP15" i="52"/>
  <c r="AR39" i="52" s="1"/>
  <c r="AF39" i="52" s="1"/>
  <c r="AD39" i="52" s="1"/>
  <c r="AC39" i="52" s="1"/>
  <c r="AQ6" i="38"/>
  <c r="AS54" i="38" s="1"/>
  <c r="AF54" i="38" s="1"/>
  <c r="AD54" i="38" s="1"/>
  <c r="AC54" i="38" s="1"/>
  <c r="AP6" i="57"/>
  <c r="AR30" i="57" s="1"/>
  <c r="AF30" i="57" s="1"/>
  <c r="AD30" i="57" s="1"/>
  <c r="AC30" i="57" s="1"/>
  <c r="AP21" i="57"/>
  <c r="AP23" i="49"/>
  <c r="AQ21" i="37"/>
  <c r="AS45" i="37" s="1"/>
  <c r="AF45" i="37" s="1"/>
  <c r="AD45" i="37" s="1"/>
  <c r="AC45" i="37" s="1"/>
  <c r="AQ7" i="37"/>
  <c r="AQ8" i="54"/>
  <c r="AS56" i="54" s="1"/>
  <c r="AF56" i="54" s="1"/>
  <c r="AD56" i="54" s="1"/>
  <c r="AC56" i="54" s="1"/>
  <c r="AQ6" i="54"/>
  <c r="AS54" i="54" s="1"/>
  <c r="AF54" i="54" s="1"/>
  <c r="AD54" i="54" s="1"/>
  <c r="AC54" i="54" s="1"/>
  <c r="AQ24" i="54"/>
  <c r="AS24" i="54" s="1"/>
  <c r="AF24" i="54" s="1"/>
  <c r="AD24" i="54" s="1"/>
  <c r="AC24" i="54" s="1"/>
  <c r="AP22" i="38"/>
  <c r="AQ7" i="48"/>
  <c r="AS55" i="48" s="1"/>
  <c r="AF55" i="48" s="1"/>
  <c r="AD55" i="48" s="1"/>
  <c r="AC55" i="48" s="1"/>
  <c r="AQ13" i="48"/>
  <c r="AQ2" i="28"/>
  <c r="AQ15" i="28"/>
  <c r="AS15" i="28" s="1"/>
  <c r="AF15" i="28" s="1"/>
  <c r="AD15" i="28" s="1"/>
  <c r="AC15" i="28" s="1"/>
  <c r="AV49" i="46"/>
  <c r="AQ2" i="42"/>
  <c r="AS50" i="42" s="1"/>
  <c r="AF50" i="42" s="1"/>
  <c r="AD50" i="42" s="1"/>
  <c r="AC50" i="42" s="1"/>
  <c r="AQ21" i="42"/>
  <c r="AS21" i="42" s="1"/>
  <c r="AF21" i="42" s="1"/>
  <c r="AD21" i="42" s="1"/>
  <c r="AC21" i="42" s="1"/>
  <c r="AQ6" i="39"/>
  <c r="AQ5" i="39"/>
  <c r="AQ21" i="59"/>
  <c r="AS45" i="59" s="1"/>
  <c r="AF45" i="59" s="1"/>
  <c r="AD45" i="59" s="1"/>
  <c r="AC45" i="59" s="1"/>
  <c r="AQ5" i="59"/>
  <c r="AQ24" i="59"/>
  <c r="AS48" i="59" s="1"/>
  <c r="AF48" i="59" s="1"/>
  <c r="AD48" i="59" s="1"/>
  <c r="AC48" i="59" s="1"/>
  <c r="AQ8" i="33"/>
  <c r="AQ4" i="33"/>
  <c r="AP15" i="34"/>
  <c r="AR39" i="34" s="1"/>
  <c r="AF39" i="34" s="1"/>
  <c r="AD39" i="34" s="1"/>
  <c r="AC39" i="34" s="1"/>
  <c r="AP8" i="34"/>
  <c r="AR8" i="34" s="1"/>
  <c r="AF8" i="34" s="1"/>
  <c r="AD8" i="34" s="1"/>
  <c r="AC8" i="34" s="1"/>
  <c r="AQ17" i="58"/>
  <c r="AQ5" i="58"/>
  <c r="AS53" i="58" s="1"/>
  <c r="AF53" i="58" s="1"/>
  <c r="AD53" i="58" s="1"/>
  <c r="AC53" i="58" s="1"/>
  <c r="AQ11" i="58"/>
  <c r="AQ13" i="51"/>
  <c r="AS13" i="51" s="1"/>
  <c r="AF13" i="51" s="1"/>
  <c r="AD13" i="51" s="1"/>
  <c r="AC13" i="51" s="1"/>
  <c r="AQ10" i="51"/>
  <c r="AS10" i="51" s="1"/>
  <c r="AF10" i="51" s="1"/>
  <c r="AD10" i="51" s="1"/>
  <c r="AC10" i="51" s="1"/>
  <c r="AP2" i="12"/>
  <c r="AR2" i="12" s="1"/>
  <c r="AF2" i="12" s="1"/>
  <c r="AQ9" i="55"/>
  <c r="AQ3" i="55"/>
  <c r="AQ16" i="50"/>
  <c r="AQ23" i="50"/>
  <c r="AS23" i="50" s="1"/>
  <c r="AF23" i="50" s="1"/>
  <c r="AD23" i="50" s="1"/>
  <c r="AC23" i="50" s="1"/>
  <c r="AQ25" i="50"/>
  <c r="AS25" i="50" s="1"/>
  <c r="AF25" i="50" s="1"/>
  <c r="AD25" i="50" s="1"/>
  <c r="AC25" i="50" s="1"/>
  <c r="AQ20" i="50"/>
  <c r="AS20" i="50" s="1"/>
  <c r="AF20" i="50" s="1"/>
  <c r="AD20" i="50" s="1"/>
  <c r="AC20" i="50" s="1"/>
  <c r="AQ21" i="50"/>
  <c r="AS21" i="50" s="1"/>
  <c r="AF21" i="50" s="1"/>
  <c r="AD21" i="50" s="1"/>
  <c r="AC21" i="50" s="1"/>
  <c r="AQ18" i="52"/>
  <c r="AS18" i="52" s="1"/>
  <c r="AF18" i="52" s="1"/>
  <c r="AD18" i="52" s="1"/>
  <c r="AC18" i="52" s="1"/>
  <c r="AQ12" i="52"/>
  <c r="AQ13" i="52"/>
  <c r="AQ15" i="35"/>
  <c r="AS15" i="35" s="1"/>
  <c r="AF15" i="35" s="1"/>
  <c r="AD15" i="35" s="1"/>
  <c r="AC15" i="35" s="1"/>
  <c r="AQ4" i="35"/>
  <c r="AP8" i="56"/>
  <c r="AR8" i="56" s="1"/>
  <c r="AF8" i="56" s="1"/>
  <c r="AD8" i="56" s="1"/>
  <c r="AC8" i="56" s="1"/>
  <c r="AP25" i="56"/>
  <c r="AP5" i="59"/>
  <c r="AR29" i="59" s="1"/>
  <c r="AF29" i="59" s="1"/>
  <c r="AD29" i="59" s="1"/>
  <c r="AC29" i="59" s="1"/>
  <c r="AP2" i="59"/>
  <c r="AR26" i="59" s="1"/>
  <c r="AF26" i="59" s="1"/>
  <c r="AD26" i="59" s="1"/>
  <c r="AC26" i="59" s="1"/>
  <c r="AQ24" i="57"/>
  <c r="AS48" i="57" s="1"/>
  <c r="AF48" i="57" s="1"/>
  <c r="AD48" i="57" s="1"/>
  <c r="AC48" i="57" s="1"/>
  <c r="AP4" i="37"/>
  <c r="AR28" i="37" s="1"/>
  <c r="AF28" i="37" s="1"/>
  <c r="AD28" i="37" s="1"/>
  <c r="AC28" i="37" s="1"/>
  <c r="AP6" i="37"/>
  <c r="AR30" i="37" s="1"/>
  <c r="AF30" i="37" s="1"/>
  <c r="AD30" i="37" s="1"/>
  <c r="AC30" i="37" s="1"/>
  <c r="AP8" i="41"/>
  <c r="AR32" i="41" s="1"/>
  <c r="AF32" i="41" s="1"/>
  <c r="AD32" i="41" s="1"/>
  <c r="AC32" i="41" s="1"/>
  <c r="AQ23" i="53"/>
  <c r="AS47" i="53" s="1"/>
  <c r="AF47" i="53" s="1"/>
  <c r="AD47" i="53" s="1"/>
  <c r="AC47" i="53" s="1"/>
  <c r="AP22" i="35"/>
  <c r="AP25" i="47"/>
  <c r="AP11" i="54"/>
  <c r="AR35" i="54" s="1"/>
  <c r="AF35" i="54" s="1"/>
  <c r="AD35" i="54" s="1"/>
  <c r="AC35" i="54" s="1"/>
  <c r="AQ22" i="49"/>
  <c r="AS46" i="49" s="1"/>
  <c r="AF46" i="49" s="1"/>
  <c r="AD46" i="49" s="1"/>
  <c r="AC46" i="49" s="1"/>
  <c r="AQ2" i="49"/>
  <c r="AQ15" i="49"/>
  <c r="AS15" i="49" s="1"/>
  <c r="AF15" i="49" s="1"/>
  <c r="AD15" i="49" s="1"/>
  <c r="AC15" i="49" s="1"/>
  <c r="AQ18" i="40"/>
  <c r="AS18" i="40" s="1"/>
  <c r="AF18" i="40" s="1"/>
  <c r="AD18" i="40" s="1"/>
  <c r="AC18" i="40" s="1"/>
  <c r="AP8" i="30"/>
  <c r="AR8" i="30" s="1"/>
  <c r="AF8" i="30" s="1"/>
  <c r="AD8" i="30" s="1"/>
  <c r="AC8" i="30" s="1"/>
  <c r="AP22" i="39"/>
  <c r="AP6" i="51"/>
  <c r="AR30" i="51" s="1"/>
  <c r="AF30" i="51" s="1"/>
  <c r="AD30" i="51" s="1"/>
  <c r="AC30" i="51" s="1"/>
  <c r="AP14" i="51"/>
  <c r="AR62" i="51" s="1"/>
  <c r="AF62" i="51" s="1"/>
  <c r="AD62" i="51" s="1"/>
  <c r="AC62" i="51" s="1"/>
  <c r="AQ20" i="45"/>
  <c r="AQ12" i="45"/>
  <c r="AQ8" i="43"/>
  <c r="AP8" i="28"/>
  <c r="AR32" i="28" s="1"/>
  <c r="AF32" i="28" s="1"/>
  <c r="AD32" i="28" s="1"/>
  <c r="AC32" i="28" s="1"/>
  <c r="AP6" i="28"/>
  <c r="AR30" i="28" s="1"/>
  <c r="AF30" i="28" s="1"/>
  <c r="AD30" i="28" s="1"/>
  <c r="AC30" i="28" s="1"/>
  <c r="AP23" i="58"/>
  <c r="AP3" i="58"/>
  <c r="AR3" i="58" s="1"/>
  <c r="AF3" i="58" s="1"/>
  <c r="AD3" i="58" s="1"/>
  <c r="AC3" i="58" s="1"/>
  <c r="AP3" i="50"/>
  <c r="AR3" i="50" s="1"/>
  <c r="AF3" i="50" s="1"/>
  <c r="AD3" i="50" s="1"/>
  <c r="AC3" i="50" s="1"/>
  <c r="AP12" i="50"/>
  <c r="AR36" i="50" s="1"/>
  <c r="AF36" i="50" s="1"/>
  <c r="AD36" i="50" s="1"/>
  <c r="AC36" i="50" s="1"/>
  <c r="AP20" i="52"/>
  <c r="AP12" i="57"/>
  <c r="AR60" i="57" s="1"/>
  <c r="AF60" i="57" s="1"/>
  <c r="AD60" i="57" s="1"/>
  <c r="AC60" i="57" s="1"/>
  <c r="AP7" i="57"/>
  <c r="AR31" i="57" s="1"/>
  <c r="AF31" i="57" s="1"/>
  <c r="AD31" i="57" s="1"/>
  <c r="AC31" i="57" s="1"/>
  <c r="AP21" i="33"/>
  <c r="AP3" i="49"/>
  <c r="AR27" i="49" s="1"/>
  <c r="AF27" i="49" s="1"/>
  <c r="AD27" i="49" s="1"/>
  <c r="AC27" i="49" s="1"/>
  <c r="AP21" i="55"/>
  <c r="AP6" i="55"/>
  <c r="AR30" i="55" s="1"/>
  <c r="AF30" i="55" s="1"/>
  <c r="AD30" i="55" s="1"/>
  <c r="AC30" i="55" s="1"/>
  <c r="AQ23" i="37"/>
  <c r="AS47" i="37" s="1"/>
  <c r="AF47" i="37" s="1"/>
  <c r="AD47" i="37" s="1"/>
  <c r="AC47" i="37" s="1"/>
  <c r="AQ15" i="54"/>
  <c r="AQ4" i="54"/>
  <c r="AS52" i="54" s="1"/>
  <c r="AF52" i="54" s="1"/>
  <c r="AD52" i="54" s="1"/>
  <c r="AC52" i="54" s="1"/>
  <c r="AP12" i="38"/>
  <c r="AR36" i="38" s="1"/>
  <c r="AF36" i="38" s="1"/>
  <c r="AD36" i="38" s="1"/>
  <c r="AC36" i="38" s="1"/>
  <c r="AQ11" i="28"/>
  <c r="AS11" i="28" s="1"/>
  <c r="AF11" i="28" s="1"/>
  <c r="AD11" i="28" s="1"/>
  <c r="AC11" i="28" s="1"/>
  <c r="AQ6" i="42"/>
  <c r="AS54" i="42" s="1"/>
  <c r="AF54" i="42" s="1"/>
  <c r="AD54" i="42" s="1"/>
  <c r="AC54" i="42" s="1"/>
  <c r="AQ5" i="50"/>
  <c r="AS53" i="50" s="1"/>
  <c r="AF53" i="50" s="1"/>
  <c r="AD53" i="50" s="1"/>
  <c r="AC53" i="50" s="1"/>
  <c r="AP3" i="41"/>
  <c r="AR27" i="41" s="1"/>
  <c r="AF27" i="41" s="1"/>
  <c r="AD27" i="41" s="1"/>
  <c r="AC27" i="41" s="1"/>
  <c r="AQ25" i="39"/>
  <c r="AS49" i="39" s="1"/>
  <c r="AF49" i="39" s="1"/>
  <c r="AD49" i="39" s="1"/>
  <c r="AC49" i="39" s="1"/>
  <c r="AQ2" i="59"/>
  <c r="AQ7" i="59"/>
  <c r="AQ23" i="33"/>
  <c r="AS47" i="33" s="1"/>
  <c r="AF47" i="33" s="1"/>
  <c r="AD47" i="33" s="1"/>
  <c r="AC47" i="33" s="1"/>
  <c r="AP14" i="53"/>
  <c r="AR62" i="53" s="1"/>
  <c r="AF62" i="53" s="1"/>
  <c r="AD62" i="53" s="1"/>
  <c r="AC62" i="53" s="1"/>
  <c r="AP5" i="53"/>
  <c r="AR29" i="53" s="1"/>
  <c r="AF29" i="53" s="1"/>
  <c r="AD29" i="53" s="1"/>
  <c r="AC29" i="53" s="1"/>
  <c r="AP21" i="53"/>
  <c r="AQ19" i="12"/>
  <c r="AS19" i="12" s="1"/>
  <c r="AF19" i="12" s="1"/>
  <c r="AD19" i="12" s="1"/>
  <c r="AC19" i="12" s="1"/>
  <c r="AQ21" i="12"/>
  <c r="AS21" i="12" s="1"/>
  <c r="AF21" i="12" s="1"/>
  <c r="AD21" i="12" s="1"/>
  <c r="AC21" i="12" s="1"/>
  <c r="AP10" i="48"/>
  <c r="AR34" i="48" s="1"/>
  <c r="AF34" i="48" s="1"/>
  <c r="AD34" i="48" s="1"/>
  <c r="AC34" i="48" s="1"/>
  <c r="AQ23" i="41"/>
  <c r="AS47" i="41" s="1"/>
  <c r="AF47" i="41" s="1"/>
  <c r="AD47" i="41" s="1"/>
  <c r="AC47" i="41" s="1"/>
  <c r="AQ8" i="41"/>
  <c r="AQ2" i="41"/>
  <c r="AQ14" i="51"/>
  <c r="AS14" i="51" s="1"/>
  <c r="AF14" i="51" s="1"/>
  <c r="AD14" i="51" s="1"/>
  <c r="AC14" i="51" s="1"/>
  <c r="AQ17" i="51"/>
  <c r="AS17" i="51" s="1"/>
  <c r="AF17" i="51" s="1"/>
  <c r="AD17" i="51" s="1"/>
  <c r="AC17" i="51" s="1"/>
  <c r="AQ22" i="44"/>
  <c r="AS22" i="44" s="1"/>
  <c r="AF22" i="44" s="1"/>
  <c r="AD22" i="44" s="1"/>
  <c r="AC22" i="44" s="1"/>
  <c r="AQ18" i="44"/>
  <c r="AS18" i="44" s="1"/>
  <c r="AF18" i="44" s="1"/>
  <c r="AD18" i="44" s="1"/>
  <c r="AC18" i="44" s="1"/>
  <c r="AQ25" i="31"/>
  <c r="AS49" i="31" s="1"/>
  <c r="AF49" i="31" s="1"/>
  <c r="AD49" i="31" s="1"/>
  <c r="AC49" i="31" s="1"/>
  <c r="AP3" i="32"/>
  <c r="AR3" i="32" s="1"/>
  <c r="AF3" i="32" s="1"/>
  <c r="AD3" i="32" s="1"/>
  <c r="AC3" i="32" s="1"/>
  <c r="AP25" i="32"/>
  <c r="AP23" i="12"/>
  <c r="AP3" i="12"/>
  <c r="AR3" i="12" s="1"/>
  <c r="AF3" i="12" s="1"/>
  <c r="AD3" i="12" s="1"/>
  <c r="AC3" i="12" s="1"/>
  <c r="AQ8" i="55"/>
  <c r="AQ4" i="55"/>
  <c r="AQ19" i="55"/>
  <c r="AS43" i="55" s="1"/>
  <c r="AF43" i="55" s="1"/>
  <c r="AD43" i="55" s="1"/>
  <c r="AC43" i="55" s="1"/>
  <c r="AQ8" i="52"/>
  <c r="AS56" i="52" s="1"/>
  <c r="AF56" i="52" s="1"/>
  <c r="AD56" i="52" s="1"/>
  <c r="AC56" i="52" s="1"/>
  <c r="AQ11" i="35"/>
  <c r="AS11" i="35" s="1"/>
  <c r="AF11" i="35" s="1"/>
  <c r="AD11" i="35" s="1"/>
  <c r="AC11" i="35" s="1"/>
  <c r="AQ25" i="35"/>
  <c r="AS49" i="35" s="1"/>
  <c r="AF49" i="35" s="1"/>
  <c r="AD49" i="35" s="1"/>
  <c r="AC49" i="35" s="1"/>
  <c r="AP15" i="56"/>
  <c r="AR39" i="56" s="1"/>
  <c r="AF39" i="56" s="1"/>
  <c r="AD39" i="56" s="1"/>
  <c r="AC39" i="56" s="1"/>
  <c r="AP25" i="40"/>
  <c r="AP8" i="40"/>
  <c r="AR8" i="40" s="1"/>
  <c r="AF8" i="40" s="1"/>
  <c r="AD8" i="40" s="1"/>
  <c r="AC8" i="40" s="1"/>
  <c r="AP25" i="31"/>
  <c r="AP15" i="59"/>
  <c r="AR63" i="59" s="1"/>
  <c r="AF63" i="59" s="1"/>
  <c r="AD63" i="59" s="1"/>
  <c r="AC63" i="59" s="1"/>
  <c r="AQ13" i="32"/>
  <c r="AQ7" i="32"/>
  <c r="AS55" i="32" s="1"/>
  <c r="AF55" i="32" s="1"/>
  <c r="AD55" i="32" s="1"/>
  <c r="AC55" i="32" s="1"/>
  <c r="AQ23" i="32"/>
  <c r="AS23" i="32" s="1"/>
  <c r="AF23" i="32" s="1"/>
  <c r="AD23" i="32" s="1"/>
  <c r="AC23" i="32" s="1"/>
  <c r="AQ12" i="57"/>
  <c r="AS12" i="57" s="1"/>
  <c r="AF12" i="57" s="1"/>
  <c r="AD12" i="57" s="1"/>
  <c r="AC12" i="57" s="1"/>
  <c r="AQ16" i="57"/>
  <c r="AS16" i="57" s="1"/>
  <c r="AF16" i="57" s="1"/>
  <c r="AD16" i="57" s="1"/>
  <c r="AC16" i="57" s="1"/>
  <c r="AP4" i="41"/>
  <c r="AR28" i="41" s="1"/>
  <c r="AF28" i="41" s="1"/>
  <c r="AD28" i="41" s="1"/>
  <c r="AC28" i="41" s="1"/>
  <c r="AQ11" i="53"/>
  <c r="AS11" i="53" s="1"/>
  <c r="AF11" i="53" s="1"/>
  <c r="AD11" i="53" s="1"/>
  <c r="AC11" i="53" s="1"/>
  <c r="AP8" i="35"/>
  <c r="AR32" i="35" s="1"/>
  <c r="AF32" i="35" s="1"/>
  <c r="AD32" i="35" s="1"/>
  <c r="AC32" i="35" s="1"/>
  <c r="AP10" i="35"/>
  <c r="AR58" i="35" s="1"/>
  <c r="AF58" i="35" s="1"/>
  <c r="AD58" i="35" s="1"/>
  <c r="AC58" i="35" s="1"/>
  <c r="AP6" i="47"/>
  <c r="AR30" i="47" s="1"/>
  <c r="AF30" i="47" s="1"/>
  <c r="AD30" i="47" s="1"/>
  <c r="AC30" i="47" s="1"/>
  <c r="AP16" i="47"/>
  <c r="AR64" i="47" s="1"/>
  <c r="AF64" i="47" s="1"/>
  <c r="AD64" i="47" s="1"/>
  <c r="AC64" i="47" s="1"/>
  <c r="AP3" i="45"/>
  <c r="AR27" i="45" s="1"/>
  <c r="AF27" i="45" s="1"/>
  <c r="AD27" i="45" s="1"/>
  <c r="AC27" i="45" s="1"/>
  <c r="AP6" i="43"/>
  <c r="AR30" i="43" s="1"/>
  <c r="AF30" i="43" s="1"/>
  <c r="AD30" i="43" s="1"/>
  <c r="AC30" i="43" s="1"/>
  <c r="AP5" i="54"/>
  <c r="AR5" i="54" s="1"/>
  <c r="AF5" i="54" s="1"/>
  <c r="AD5" i="54" s="1"/>
  <c r="AC5" i="54" s="1"/>
  <c r="AP4" i="54"/>
  <c r="AR4" i="54" s="1"/>
  <c r="AF4" i="54" s="1"/>
  <c r="AD4" i="54" s="1"/>
  <c r="AC4" i="54" s="1"/>
  <c r="AQ7" i="49"/>
  <c r="AQ13" i="40"/>
  <c r="AQ5" i="40"/>
  <c r="AS53" i="40" s="1"/>
  <c r="AF53" i="40" s="1"/>
  <c r="AD53" i="40" s="1"/>
  <c r="AC53" i="40" s="1"/>
  <c r="AP2" i="30"/>
  <c r="AR2" i="30" s="1"/>
  <c r="AF2" i="30" s="1"/>
  <c r="AQ10" i="56"/>
  <c r="AQ15" i="56"/>
  <c r="AQ2" i="56"/>
  <c r="AS50" i="56" s="1"/>
  <c r="AF50" i="56" s="1"/>
  <c r="AD50" i="56" s="1"/>
  <c r="AC50" i="56" s="1"/>
  <c r="AP12" i="39"/>
  <c r="AR60" i="39" s="1"/>
  <c r="AF60" i="39" s="1"/>
  <c r="AD60" i="39" s="1"/>
  <c r="AC60" i="39" s="1"/>
  <c r="AP7" i="51"/>
  <c r="AR31" i="51" s="1"/>
  <c r="AF31" i="51" s="1"/>
  <c r="AD31" i="51" s="1"/>
  <c r="AC31" i="51" s="1"/>
  <c r="AP4" i="51"/>
  <c r="AR28" i="51" s="1"/>
  <c r="AF28" i="51" s="1"/>
  <c r="AD28" i="51" s="1"/>
  <c r="AC28" i="51" s="1"/>
  <c r="AP24" i="51"/>
  <c r="AP5" i="58"/>
  <c r="AR5" i="58" s="1"/>
  <c r="AF5" i="58" s="1"/>
  <c r="AD5" i="58" s="1"/>
  <c r="AC5" i="58" s="1"/>
  <c r="AP25" i="58"/>
  <c r="AP11" i="50"/>
  <c r="AR35" i="50" s="1"/>
  <c r="AF35" i="50" s="1"/>
  <c r="AD35" i="50" s="1"/>
  <c r="AC35" i="50" s="1"/>
  <c r="AP21" i="50"/>
  <c r="AP5" i="52"/>
  <c r="AR5" i="52" s="1"/>
  <c r="AF5" i="52" s="1"/>
  <c r="AD5" i="52" s="1"/>
  <c r="AC5" i="52" s="1"/>
  <c r="AP13" i="33"/>
  <c r="AR61" i="33" s="1"/>
  <c r="AF61" i="33" s="1"/>
  <c r="AD61" i="33" s="1"/>
  <c r="AC61" i="33" s="1"/>
  <c r="AP17" i="49"/>
  <c r="AR65" i="49" s="1"/>
  <c r="AF65" i="49" s="1"/>
  <c r="AD65" i="49" s="1"/>
  <c r="AC65" i="49" s="1"/>
  <c r="AP13" i="49"/>
  <c r="AR61" i="49" s="1"/>
  <c r="AF61" i="49" s="1"/>
  <c r="AD61" i="49" s="1"/>
  <c r="AC61" i="49" s="1"/>
  <c r="AP22" i="49"/>
  <c r="AP8" i="55"/>
  <c r="AR32" i="55" s="1"/>
  <c r="AF32" i="55" s="1"/>
  <c r="AD32" i="55" s="1"/>
  <c r="AC32" i="55" s="1"/>
  <c r="AP15" i="55"/>
  <c r="AR63" i="55" s="1"/>
  <c r="AF63" i="55" s="1"/>
  <c r="AD63" i="55" s="1"/>
  <c r="AC63" i="55" s="1"/>
  <c r="AQ2" i="37"/>
  <c r="AQ10" i="54"/>
  <c r="AQ8" i="48"/>
  <c r="AS56" i="48" s="1"/>
  <c r="AF56" i="48" s="1"/>
  <c r="AD56" i="48" s="1"/>
  <c r="AC56" i="48" s="1"/>
  <c r="AQ20" i="42"/>
  <c r="AS20" i="42" s="1"/>
  <c r="AF20" i="42" s="1"/>
  <c r="AD20" i="42" s="1"/>
  <c r="AC20" i="42" s="1"/>
  <c r="AQ13" i="46"/>
  <c r="A95" i="12"/>
  <c r="AP18" i="12"/>
  <c r="A90" i="12"/>
  <c r="BC90" i="12" s="1"/>
  <c r="D90" i="12"/>
  <c r="AQ2" i="12"/>
  <c r="AS50" i="12" s="1"/>
  <c r="AF50" i="12" s="1"/>
  <c r="AD50" i="12" s="1"/>
  <c r="AQ3" i="12"/>
  <c r="AS51" i="12" s="1"/>
  <c r="AF51" i="12" s="1"/>
  <c r="AD51" i="12" s="1"/>
  <c r="AC51" i="12" s="1"/>
  <c r="AQ9" i="12"/>
  <c r="AS57" i="12" s="1"/>
  <c r="AF57" i="12" s="1"/>
  <c r="AD57" i="12" s="1"/>
  <c r="AC57" i="12" s="1"/>
  <c r="AQ17" i="12"/>
  <c r="AQ8" i="12"/>
  <c r="AS56" i="12" s="1"/>
  <c r="AF56" i="12" s="1"/>
  <c r="AD56" i="12" s="1"/>
  <c r="AC56" i="12" s="1"/>
  <c r="AQ18" i="12"/>
  <c r="AS18" i="12" s="1"/>
  <c r="AF18" i="12" s="1"/>
  <c r="AD18" i="12" s="1"/>
  <c r="AP15" i="12"/>
  <c r="AR39" i="12" s="1"/>
  <c r="AF39" i="12" s="1"/>
  <c r="AD39" i="12" s="1"/>
  <c r="AC39" i="12" s="1"/>
  <c r="AP8" i="12"/>
  <c r="AR8" i="12" s="1"/>
  <c r="AF8" i="12" s="1"/>
  <c r="AD8" i="12" s="1"/>
  <c r="AC8" i="12" s="1"/>
  <c r="AQ24" i="12"/>
  <c r="AS24" i="12" s="1"/>
  <c r="AF24" i="12" s="1"/>
  <c r="AD24" i="12" s="1"/>
  <c r="AC24" i="12" s="1"/>
  <c r="AP5" i="12"/>
  <c r="AR5" i="12" s="1"/>
  <c r="AF5" i="12" s="1"/>
  <c r="AD5" i="12" s="1"/>
  <c r="AC5" i="12" s="1"/>
  <c r="AP11" i="12"/>
  <c r="AR35" i="12" s="1"/>
  <c r="AF35" i="12" s="1"/>
  <c r="AD35" i="12" s="1"/>
  <c r="AC35" i="12" s="1"/>
  <c r="D116" i="12"/>
  <c r="A116" i="12"/>
  <c r="AQ5" i="12"/>
  <c r="AS53" i="12" s="1"/>
  <c r="AF53" i="12" s="1"/>
  <c r="AD53" i="12" s="1"/>
  <c r="AC53" i="12" s="1"/>
  <c r="AQ25" i="12"/>
  <c r="AS25" i="12" s="1"/>
  <c r="AF25" i="12" s="1"/>
  <c r="AD25" i="12" s="1"/>
  <c r="AC25" i="12" s="1"/>
  <c r="AP19" i="12"/>
  <c r="AP13" i="12"/>
  <c r="AR37" i="12" s="1"/>
  <c r="AF37" i="12" s="1"/>
  <c r="AD37" i="12" s="1"/>
  <c r="AC37" i="12" s="1"/>
  <c r="A119" i="12"/>
  <c r="D119" i="12"/>
  <c r="AQ7" i="12"/>
  <c r="AS55" i="12" s="1"/>
  <c r="AF55" i="12" s="1"/>
  <c r="AD55" i="12" s="1"/>
  <c r="AC55" i="12" s="1"/>
  <c r="AP14" i="12"/>
  <c r="AR38" i="12" s="1"/>
  <c r="AF38" i="12" s="1"/>
  <c r="AD38" i="12" s="1"/>
  <c r="AC38" i="12" s="1"/>
  <c r="AP25" i="12"/>
  <c r="AQ20" i="12"/>
  <c r="AS20" i="12" s="1"/>
  <c r="AF20" i="12" s="1"/>
  <c r="AD20" i="12" s="1"/>
  <c r="AC20" i="12" s="1"/>
  <c r="AQ10" i="12"/>
  <c r="AP16" i="12"/>
  <c r="AR40" i="12" s="1"/>
  <c r="AF40" i="12" s="1"/>
  <c r="AD40" i="12" s="1"/>
  <c r="AC40" i="12" s="1"/>
  <c r="AP24" i="12"/>
  <c r="AQ9" i="28"/>
  <c r="AQ7" i="28"/>
  <c r="AQ5" i="28"/>
  <c r="AQ10" i="28"/>
  <c r="AS10" i="28" s="1"/>
  <c r="AF10" i="28" s="1"/>
  <c r="AD10" i="28" s="1"/>
  <c r="AC10" i="28" s="1"/>
  <c r="A120" i="28"/>
  <c r="D120" i="28"/>
  <c r="AP13" i="28"/>
  <c r="AR61" i="28" s="1"/>
  <c r="AF61" i="28" s="1"/>
  <c r="AD61" i="28" s="1"/>
  <c r="AC61" i="28" s="1"/>
  <c r="AQ18" i="28"/>
  <c r="AS42" i="28" s="1"/>
  <c r="AF42" i="28" s="1"/>
  <c r="AD42" i="28" s="1"/>
  <c r="AC42" i="28" s="1"/>
  <c r="AQ8" i="28"/>
  <c r="AQ6" i="28"/>
  <c r="AP23" i="28"/>
  <c r="AP12" i="28"/>
  <c r="AR60" i="28" s="1"/>
  <c r="AF60" i="28" s="1"/>
  <c r="AD60" i="28" s="1"/>
  <c r="AC60" i="28" s="1"/>
  <c r="AQ12" i="28"/>
  <c r="AS12" i="28" s="1"/>
  <c r="AF12" i="28" s="1"/>
  <c r="AD12" i="28" s="1"/>
  <c r="AC12" i="28" s="1"/>
  <c r="A110" i="28"/>
  <c r="D110" i="28"/>
  <c r="AP4" i="28"/>
  <c r="AR28" i="28" s="1"/>
  <c r="AF28" i="28" s="1"/>
  <c r="AD28" i="28" s="1"/>
  <c r="AC28" i="28" s="1"/>
  <c r="AQ25" i="28"/>
  <c r="AS49" i="28" s="1"/>
  <c r="AF49" i="28" s="1"/>
  <c r="AD49" i="28" s="1"/>
  <c r="AC49" i="28" s="1"/>
  <c r="AQ19" i="28"/>
  <c r="AS43" i="28" s="1"/>
  <c r="AF43" i="28" s="1"/>
  <c r="AD43" i="28" s="1"/>
  <c r="AC43" i="28" s="1"/>
  <c r="AQ21" i="28"/>
  <c r="AS45" i="28" s="1"/>
  <c r="AF45" i="28" s="1"/>
  <c r="AD45" i="28" s="1"/>
  <c r="AC45" i="28" s="1"/>
  <c r="A119" i="28"/>
  <c r="D119" i="28"/>
  <c r="AP21" i="28"/>
  <c r="AP25" i="28"/>
  <c r="AP9" i="28"/>
  <c r="AR33" i="28" s="1"/>
  <c r="AF33" i="28" s="1"/>
  <c r="AD33" i="28" s="1"/>
  <c r="AC33" i="28" s="1"/>
  <c r="AP11" i="28"/>
  <c r="AR59" i="28" s="1"/>
  <c r="AF59" i="28" s="1"/>
  <c r="AD59" i="28" s="1"/>
  <c r="AC59" i="28" s="1"/>
  <c r="AP24" i="28"/>
  <c r="AP10" i="28"/>
  <c r="AR58" i="28" s="1"/>
  <c r="AF58" i="28" s="1"/>
  <c r="AD58" i="28" s="1"/>
  <c r="AC58" i="28" s="1"/>
  <c r="AQ15" i="30"/>
  <c r="AQ14" i="30"/>
  <c r="AP19" i="30"/>
  <c r="AQ23" i="30"/>
  <c r="AS23" i="30" s="1"/>
  <c r="AF23" i="30" s="1"/>
  <c r="AD23" i="30" s="1"/>
  <c r="AC23" i="30" s="1"/>
  <c r="AP6" i="30"/>
  <c r="AR6" i="30" s="1"/>
  <c r="AF6" i="30" s="1"/>
  <c r="AD6" i="30" s="1"/>
  <c r="AC6" i="30" s="1"/>
  <c r="AP10" i="30"/>
  <c r="AR34" i="30" s="1"/>
  <c r="AF34" i="30" s="1"/>
  <c r="AD34" i="30" s="1"/>
  <c r="AC34" i="30" s="1"/>
  <c r="AP16" i="30"/>
  <c r="AR40" i="30" s="1"/>
  <c r="AF40" i="30" s="1"/>
  <c r="AD40" i="30" s="1"/>
  <c r="AC40" i="30" s="1"/>
  <c r="AQ13" i="30"/>
  <c r="AQ18" i="30"/>
  <c r="AS18" i="30" s="1"/>
  <c r="AF18" i="30" s="1"/>
  <c r="AD18" i="30" s="1"/>
  <c r="AC18" i="30" s="1"/>
  <c r="AQ4" i="30"/>
  <c r="AS52" i="30" s="1"/>
  <c r="AF52" i="30" s="1"/>
  <c r="AD52" i="30" s="1"/>
  <c r="AC52" i="30" s="1"/>
  <c r="AP21" i="30"/>
  <c r="AP17" i="30"/>
  <c r="AR41" i="30" s="1"/>
  <c r="AF41" i="30" s="1"/>
  <c r="AD41" i="30" s="1"/>
  <c r="AC41" i="30" s="1"/>
  <c r="AP24" i="30"/>
  <c r="AP22" i="30"/>
  <c r="AQ19" i="30"/>
  <c r="AS19" i="30" s="1"/>
  <c r="AF19" i="30" s="1"/>
  <c r="AD19" i="30" s="1"/>
  <c r="AC19" i="30" s="1"/>
  <c r="AQ12" i="30"/>
  <c r="AQ2" i="30"/>
  <c r="AS50" i="30" s="1"/>
  <c r="AF50" i="30" s="1"/>
  <c r="AD50" i="30" s="1"/>
  <c r="AC50" i="30" s="1"/>
  <c r="AQ25" i="30"/>
  <c r="AS25" i="30" s="1"/>
  <c r="AF25" i="30" s="1"/>
  <c r="AD25" i="30" s="1"/>
  <c r="AC25" i="30" s="1"/>
  <c r="D103" i="30"/>
  <c r="A103" i="30"/>
  <c r="AQ21" i="30"/>
  <c r="AS21" i="30" s="1"/>
  <c r="AF21" i="30" s="1"/>
  <c r="AD21" i="30" s="1"/>
  <c r="AC21" i="30" s="1"/>
  <c r="AQ5" i="30"/>
  <c r="AS53" i="30" s="1"/>
  <c r="AF53" i="30" s="1"/>
  <c r="AD53" i="30" s="1"/>
  <c r="AC53" i="30" s="1"/>
  <c r="AP20" i="30"/>
  <c r="AP5" i="30"/>
  <c r="AR5" i="30" s="1"/>
  <c r="AF5" i="30" s="1"/>
  <c r="AD5" i="30" s="1"/>
  <c r="AC5" i="30" s="1"/>
  <c r="AQ22" i="31"/>
  <c r="AS46" i="31" s="1"/>
  <c r="AF46" i="31" s="1"/>
  <c r="AD46" i="31" s="1"/>
  <c r="AC46" i="31" s="1"/>
  <c r="AQ5" i="31"/>
  <c r="AP24" i="31"/>
  <c r="AQ11" i="31"/>
  <c r="AS11" i="31" s="1"/>
  <c r="AF11" i="31" s="1"/>
  <c r="AD11" i="31" s="1"/>
  <c r="AC11" i="31" s="1"/>
  <c r="AQ3" i="31"/>
  <c r="AP21" i="31"/>
  <c r="AP4" i="31"/>
  <c r="AR28" i="31" s="1"/>
  <c r="AF28" i="31" s="1"/>
  <c r="AD28" i="31" s="1"/>
  <c r="AC28" i="31" s="1"/>
  <c r="AP3" i="31"/>
  <c r="AR27" i="31" s="1"/>
  <c r="AF27" i="31" s="1"/>
  <c r="AD27" i="31" s="1"/>
  <c r="AC27" i="31" s="1"/>
  <c r="AP22" i="31"/>
  <c r="AQ12" i="31"/>
  <c r="AS12" i="31" s="1"/>
  <c r="AF12" i="31" s="1"/>
  <c r="AD12" i="31" s="1"/>
  <c r="AC12" i="31" s="1"/>
  <c r="AQ4" i="31"/>
  <c r="AP2" i="31"/>
  <c r="AR26" i="31" s="1"/>
  <c r="AF26" i="31" s="1"/>
  <c r="AD26" i="31" s="1"/>
  <c r="AC26" i="31" s="1"/>
  <c r="AP8" i="31"/>
  <c r="AR32" i="31" s="1"/>
  <c r="AF32" i="31" s="1"/>
  <c r="AD32" i="31" s="1"/>
  <c r="AC32" i="31" s="1"/>
  <c r="AQ21" i="31"/>
  <c r="AS45" i="31" s="1"/>
  <c r="AF45" i="31" s="1"/>
  <c r="AD45" i="31" s="1"/>
  <c r="AC45" i="31" s="1"/>
  <c r="AP12" i="31"/>
  <c r="AR60" i="31" s="1"/>
  <c r="AF60" i="31" s="1"/>
  <c r="AD60" i="31" s="1"/>
  <c r="AC60" i="31" s="1"/>
  <c r="AQ15" i="31"/>
  <c r="AS15" i="31" s="1"/>
  <c r="AF15" i="31" s="1"/>
  <c r="AD15" i="31" s="1"/>
  <c r="AC15" i="31" s="1"/>
  <c r="AQ14" i="31"/>
  <c r="AS14" i="31" s="1"/>
  <c r="AF14" i="31" s="1"/>
  <c r="AD14" i="31" s="1"/>
  <c r="AC14" i="31" s="1"/>
  <c r="AP16" i="31"/>
  <c r="AR64" i="31" s="1"/>
  <c r="AF64" i="31" s="1"/>
  <c r="AD64" i="31" s="1"/>
  <c r="AC64" i="31" s="1"/>
  <c r="AP6" i="31"/>
  <c r="AR30" i="31" s="1"/>
  <c r="AF30" i="31" s="1"/>
  <c r="AD30" i="31" s="1"/>
  <c r="AC30" i="31" s="1"/>
  <c r="AQ8" i="31"/>
  <c r="AP9" i="31"/>
  <c r="AR33" i="31" s="1"/>
  <c r="AF33" i="31" s="1"/>
  <c r="AD33" i="31" s="1"/>
  <c r="AC33" i="31" s="1"/>
  <c r="AP10" i="31"/>
  <c r="AR58" i="31" s="1"/>
  <c r="AF58" i="31" s="1"/>
  <c r="AD58" i="31" s="1"/>
  <c r="AC58" i="31" s="1"/>
  <c r="AP19" i="31"/>
  <c r="AP21" i="32"/>
  <c r="AQ4" i="32"/>
  <c r="AS52" i="32" s="1"/>
  <c r="AF52" i="32" s="1"/>
  <c r="AD52" i="32" s="1"/>
  <c r="AC52" i="32" s="1"/>
  <c r="AQ18" i="32"/>
  <c r="AS18" i="32" s="1"/>
  <c r="AF18" i="32" s="1"/>
  <c r="AD18" i="32" s="1"/>
  <c r="AC18" i="32" s="1"/>
  <c r="AQ14" i="32"/>
  <c r="AQ17" i="32"/>
  <c r="AQ16" i="32"/>
  <c r="AP5" i="32"/>
  <c r="AR5" i="32" s="1"/>
  <c r="AF5" i="32" s="1"/>
  <c r="AD5" i="32" s="1"/>
  <c r="AC5" i="32" s="1"/>
  <c r="AP22" i="32"/>
  <c r="AP11" i="32"/>
  <c r="AR35" i="32" s="1"/>
  <c r="AF35" i="32" s="1"/>
  <c r="AD35" i="32" s="1"/>
  <c r="AC35" i="32" s="1"/>
  <c r="AQ12" i="32"/>
  <c r="AQ3" i="32"/>
  <c r="AS51" i="32" s="1"/>
  <c r="AF51" i="32" s="1"/>
  <c r="AD51" i="32" s="1"/>
  <c r="AC51" i="32" s="1"/>
  <c r="AP15" i="32"/>
  <c r="AR39" i="32" s="1"/>
  <c r="AF39" i="32" s="1"/>
  <c r="AD39" i="32" s="1"/>
  <c r="AC39" i="32" s="1"/>
  <c r="AQ15" i="32"/>
  <c r="AP12" i="32"/>
  <c r="AR36" i="32" s="1"/>
  <c r="AF36" i="32" s="1"/>
  <c r="AD36" i="32" s="1"/>
  <c r="AC36" i="32" s="1"/>
  <c r="AP23" i="32"/>
  <c r="AQ6" i="32"/>
  <c r="AS54" i="32" s="1"/>
  <c r="AF54" i="32" s="1"/>
  <c r="AD54" i="32" s="1"/>
  <c r="AC54" i="32" s="1"/>
  <c r="AP6" i="32"/>
  <c r="AR6" i="32" s="1"/>
  <c r="AF6" i="32" s="1"/>
  <c r="AD6" i="32" s="1"/>
  <c r="AC6" i="32" s="1"/>
  <c r="AP17" i="32"/>
  <c r="AR41" i="32" s="1"/>
  <c r="AF41" i="32" s="1"/>
  <c r="AD41" i="32" s="1"/>
  <c r="AC41" i="32" s="1"/>
  <c r="AP10" i="32"/>
  <c r="AR34" i="32" s="1"/>
  <c r="AF34" i="32" s="1"/>
  <c r="AD34" i="32" s="1"/>
  <c r="AC34" i="32" s="1"/>
  <c r="AP24" i="32"/>
  <c r="AQ8" i="32"/>
  <c r="AS56" i="32" s="1"/>
  <c r="AF56" i="32" s="1"/>
  <c r="AD56" i="32" s="1"/>
  <c r="AC56" i="32" s="1"/>
  <c r="AQ6" i="33"/>
  <c r="AQ14" i="33"/>
  <c r="AS14" i="33" s="1"/>
  <c r="AF14" i="33" s="1"/>
  <c r="AD14" i="33" s="1"/>
  <c r="AC14" i="33" s="1"/>
  <c r="AP14" i="33"/>
  <c r="AR62" i="33" s="1"/>
  <c r="AF62" i="33" s="1"/>
  <c r="AD62" i="33" s="1"/>
  <c r="AC62" i="33" s="1"/>
  <c r="A89" i="33"/>
  <c r="D89" i="33"/>
  <c r="AQ7" i="33"/>
  <c r="AQ5" i="33"/>
  <c r="AP15" i="33"/>
  <c r="AR63" i="33" s="1"/>
  <c r="AF63" i="33" s="1"/>
  <c r="AD63" i="33" s="1"/>
  <c r="AC63" i="33" s="1"/>
  <c r="AP8" i="33"/>
  <c r="AR32" i="33" s="1"/>
  <c r="AF32" i="33" s="1"/>
  <c r="AD32" i="33" s="1"/>
  <c r="AC32" i="33" s="1"/>
  <c r="AQ10" i="33"/>
  <c r="AS10" i="33" s="1"/>
  <c r="AF10" i="33" s="1"/>
  <c r="AD10" i="33" s="1"/>
  <c r="AC10" i="33" s="1"/>
  <c r="AQ17" i="33"/>
  <c r="AS17" i="33" s="1"/>
  <c r="AF17" i="33" s="1"/>
  <c r="AD17" i="33" s="1"/>
  <c r="AC17" i="33" s="1"/>
  <c r="AP20" i="33"/>
  <c r="AP17" i="33"/>
  <c r="AR65" i="33" s="1"/>
  <c r="AF65" i="33" s="1"/>
  <c r="AD65" i="33" s="1"/>
  <c r="AC65" i="33" s="1"/>
  <c r="AP3" i="33"/>
  <c r="AR27" i="33" s="1"/>
  <c r="AF27" i="33" s="1"/>
  <c r="AD27" i="33" s="1"/>
  <c r="AC27" i="33" s="1"/>
  <c r="AQ21" i="33"/>
  <c r="AS45" i="33" s="1"/>
  <c r="AF45" i="33" s="1"/>
  <c r="AD45" i="33" s="1"/>
  <c r="AC45" i="33" s="1"/>
  <c r="AQ19" i="33"/>
  <c r="AS43" i="33" s="1"/>
  <c r="AF43" i="33" s="1"/>
  <c r="AD43" i="33" s="1"/>
  <c r="AC43" i="33" s="1"/>
  <c r="AP2" i="33"/>
  <c r="AR26" i="33" s="1"/>
  <c r="AF26" i="33" s="1"/>
  <c r="AD26" i="33" s="1"/>
  <c r="AC26" i="33" s="1"/>
  <c r="AP16" i="33"/>
  <c r="AR64" i="33" s="1"/>
  <c r="AF64" i="33" s="1"/>
  <c r="AD64" i="33" s="1"/>
  <c r="AC64" i="33" s="1"/>
  <c r="D82" i="33"/>
  <c r="A82" i="33"/>
  <c r="AP12" i="33"/>
  <c r="AR60" i="33" s="1"/>
  <c r="AF60" i="33" s="1"/>
  <c r="AD60" i="33" s="1"/>
  <c r="AC60" i="33" s="1"/>
  <c r="AP6" i="33"/>
  <c r="AR30" i="33" s="1"/>
  <c r="AF30" i="33" s="1"/>
  <c r="AD30" i="33" s="1"/>
  <c r="AC30" i="33" s="1"/>
  <c r="AQ9" i="33"/>
  <c r="AQ25" i="33"/>
  <c r="AS49" i="33" s="1"/>
  <c r="AF49" i="33" s="1"/>
  <c r="AD49" i="33" s="1"/>
  <c r="AC49" i="33" s="1"/>
  <c r="AQ2" i="33"/>
  <c r="AP11" i="33"/>
  <c r="AR59" i="33" s="1"/>
  <c r="AF59" i="33" s="1"/>
  <c r="AD59" i="33" s="1"/>
  <c r="AC59" i="33" s="1"/>
  <c r="D119" i="33"/>
  <c r="AP3" i="34"/>
  <c r="AR3" i="34" s="1"/>
  <c r="AF3" i="34" s="1"/>
  <c r="AD3" i="34" s="1"/>
  <c r="AC3" i="34" s="1"/>
  <c r="AP7" i="34"/>
  <c r="AR7" i="34" s="1"/>
  <c r="AF7" i="34" s="1"/>
  <c r="AD7" i="34" s="1"/>
  <c r="AC7" i="34" s="1"/>
  <c r="AQ21" i="34"/>
  <c r="AS21" i="34" s="1"/>
  <c r="AF21" i="34" s="1"/>
  <c r="AD21" i="34" s="1"/>
  <c r="AC21" i="34" s="1"/>
  <c r="D70" i="34"/>
  <c r="A70" i="34"/>
  <c r="AP22" i="34"/>
  <c r="AP14" i="34"/>
  <c r="AR38" i="34" s="1"/>
  <c r="AF38" i="34" s="1"/>
  <c r="AD38" i="34" s="1"/>
  <c r="AC38" i="34" s="1"/>
  <c r="AP6" i="34"/>
  <c r="AR6" i="34" s="1"/>
  <c r="AF6" i="34" s="1"/>
  <c r="AD6" i="34" s="1"/>
  <c r="AC6" i="34" s="1"/>
  <c r="AQ9" i="34"/>
  <c r="AS57" i="34" s="1"/>
  <c r="AF57" i="34" s="1"/>
  <c r="AD57" i="34" s="1"/>
  <c r="AC57" i="34" s="1"/>
  <c r="AQ13" i="34"/>
  <c r="AP19" i="34"/>
  <c r="AQ15" i="34"/>
  <c r="AQ24" i="34"/>
  <c r="AS24" i="34" s="1"/>
  <c r="AF24" i="34" s="1"/>
  <c r="AD24" i="34" s="1"/>
  <c r="AC24" i="34" s="1"/>
  <c r="AQ4" i="34"/>
  <c r="AS52" i="34" s="1"/>
  <c r="AF52" i="34" s="1"/>
  <c r="AD52" i="34" s="1"/>
  <c r="AC52" i="34" s="1"/>
  <c r="AQ22" i="34"/>
  <c r="AS22" i="34" s="1"/>
  <c r="AF22" i="34" s="1"/>
  <c r="AD22" i="34" s="1"/>
  <c r="AC22" i="34" s="1"/>
  <c r="AQ20" i="34"/>
  <c r="AS20" i="34" s="1"/>
  <c r="AF20" i="34" s="1"/>
  <c r="AD20" i="34" s="1"/>
  <c r="AC20" i="34" s="1"/>
  <c r="AQ18" i="34"/>
  <c r="AS18" i="34" s="1"/>
  <c r="AF18" i="34" s="1"/>
  <c r="AD18" i="34" s="1"/>
  <c r="AC18" i="34" s="1"/>
  <c r="AP20" i="34"/>
  <c r="AP9" i="34"/>
  <c r="AR9" i="34" s="1"/>
  <c r="AF9" i="34" s="1"/>
  <c r="AD9" i="34" s="1"/>
  <c r="AC9" i="34" s="1"/>
  <c r="AP13" i="34"/>
  <c r="AR37" i="34" s="1"/>
  <c r="AF37" i="34" s="1"/>
  <c r="AD37" i="34" s="1"/>
  <c r="AC37" i="34" s="1"/>
  <c r="AQ6" i="34"/>
  <c r="AS54" i="34" s="1"/>
  <c r="AF54" i="34" s="1"/>
  <c r="AD54" i="34" s="1"/>
  <c r="AC54" i="34" s="1"/>
  <c r="AQ25" i="34"/>
  <c r="AS25" i="34" s="1"/>
  <c r="AF25" i="34" s="1"/>
  <c r="AD25" i="34" s="1"/>
  <c r="AC25" i="34" s="1"/>
  <c r="AP4" i="34"/>
  <c r="AR4" i="34" s="1"/>
  <c r="AF4" i="34" s="1"/>
  <c r="AD4" i="34" s="1"/>
  <c r="AC4" i="34" s="1"/>
  <c r="AP12" i="34"/>
  <c r="AR36" i="34" s="1"/>
  <c r="AF36" i="34" s="1"/>
  <c r="AD36" i="34" s="1"/>
  <c r="AC36" i="34" s="1"/>
  <c r="AP10" i="34"/>
  <c r="AR34" i="34" s="1"/>
  <c r="AF34" i="34" s="1"/>
  <c r="AD34" i="34" s="1"/>
  <c r="AC34" i="34" s="1"/>
  <c r="AQ23" i="34"/>
  <c r="AS23" i="34" s="1"/>
  <c r="AF23" i="34" s="1"/>
  <c r="AD23" i="34" s="1"/>
  <c r="AC23" i="34" s="1"/>
  <c r="A108" i="34"/>
  <c r="D108" i="34"/>
  <c r="AP16" i="34"/>
  <c r="AR40" i="34" s="1"/>
  <c r="AF40" i="34" s="1"/>
  <c r="AD40" i="34" s="1"/>
  <c r="AC40" i="34" s="1"/>
  <c r="AQ23" i="35"/>
  <c r="AS47" i="35" s="1"/>
  <c r="AF47" i="35" s="1"/>
  <c r="AD47" i="35" s="1"/>
  <c r="AC47" i="35" s="1"/>
  <c r="AQ10" i="35"/>
  <c r="AS10" i="35" s="1"/>
  <c r="AF10" i="35" s="1"/>
  <c r="AD10" i="35" s="1"/>
  <c r="AC10" i="35" s="1"/>
  <c r="AQ5" i="35"/>
  <c r="AP21" i="35"/>
  <c r="AP17" i="35"/>
  <c r="AR65" i="35" s="1"/>
  <c r="AF65" i="35" s="1"/>
  <c r="AD65" i="35" s="1"/>
  <c r="AC65" i="35" s="1"/>
  <c r="AP7" i="35"/>
  <c r="AR31" i="35" s="1"/>
  <c r="AF31" i="35" s="1"/>
  <c r="AD31" i="35" s="1"/>
  <c r="AC31" i="35" s="1"/>
  <c r="AP16" i="35"/>
  <c r="AR64" i="35" s="1"/>
  <c r="AF64" i="35" s="1"/>
  <c r="AD64" i="35" s="1"/>
  <c r="AC64" i="35" s="1"/>
  <c r="AQ16" i="35"/>
  <c r="AS16" i="35" s="1"/>
  <c r="AF16" i="35" s="1"/>
  <c r="AD16" i="35" s="1"/>
  <c r="AC16" i="35" s="1"/>
  <c r="AQ7" i="35"/>
  <c r="AQ19" i="35"/>
  <c r="AS43" i="35" s="1"/>
  <c r="AF43" i="35" s="1"/>
  <c r="AD43" i="35" s="1"/>
  <c r="AC43" i="35" s="1"/>
  <c r="AP13" i="35"/>
  <c r="AR61" i="35" s="1"/>
  <c r="AF61" i="35" s="1"/>
  <c r="AD61" i="35" s="1"/>
  <c r="AC61" i="35" s="1"/>
  <c r="AP23" i="35"/>
  <c r="AQ17" i="35"/>
  <c r="AS17" i="35" s="1"/>
  <c r="AF17" i="35" s="1"/>
  <c r="AD17" i="35" s="1"/>
  <c r="AC17" i="35" s="1"/>
  <c r="AQ18" i="35"/>
  <c r="AS42" i="35" s="1"/>
  <c r="AF42" i="35" s="1"/>
  <c r="AD42" i="35" s="1"/>
  <c r="AC42" i="35" s="1"/>
  <c r="AP4" i="35"/>
  <c r="AR28" i="35" s="1"/>
  <c r="AF28" i="35" s="1"/>
  <c r="AD28" i="35" s="1"/>
  <c r="AC28" i="35" s="1"/>
  <c r="AQ8" i="35"/>
  <c r="AP9" i="35"/>
  <c r="AR33" i="35" s="1"/>
  <c r="AF33" i="35" s="1"/>
  <c r="AD33" i="35" s="1"/>
  <c r="AC33" i="35" s="1"/>
  <c r="AQ9" i="35"/>
  <c r="AP14" i="35"/>
  <c r="AR62" i="35" s="1"/>
  <c r="AF62" i="35" s="1"/>
  <c r="AD62" i="35" s="1"/>
  <c r="AC62" i="35" s="1"/>
  <c r="AP5" i="35"/>
  <c r="AR29" i="35" s="1"/>
  <c r="AF29" i="35" s="1"/>
  <c r="AD29" i="35" s="1"/>
  <c r="AC29" i="35" s="1"/>
  <c r="AP19" i="35"/>
  <c r="AP15" i="35"/>
  <c r="AR63" i="35" s="1"/>
  <c r="AF63" i="35" s="1"/>
  <c r="AD63" i="35" s="1"/>
  <c r="AC63" i="35" s="1"/>
  <c r="AP8" i="36"/>
  <c r="AR8" i="36" s="1"/>
  <c r="AF8" i="36" s="1"/>
  <c r="AD8" i="36" s="1"/>
  <c r="AC8" i="36" s="1"/>
  <c r="AQ5" i="36"/>
  <c r="AS53" i="36" s="1"/>
  <c r="AF53" i="36" s="1"/>
  <c r="AD53" i="36" s="1"/>
  <c r="AC53" i="36" s="1"/>
  <c r="AQ9" i="36"/>
  <c r="AS57" i="36" s="1"/>
  <c r="AF57" i="36" s="1"/>
  <c r="AD57" i="36" s="1"/>
  <c r="AC57" i="36" s="1"/>
  <c r="AQ19" i="36"/>
  <c r="AS19" i="36" s="1"/>
  <c r="AF19" i="36" s="1"/>
  <c r="AD19" i="36" s="1"/>
  <c r="AC19" i="36" s="1"/>
  <c r="AQ24" i="36"/>
  <c r="AS24" i="36" s="1"/>
  <c r="AF24" i="36" s="1"/>
  <c r="AD24" i="36" s="1"/>
  <c r="AC24" i="36" s="1"/>
  <c r="AP16" i="36"/>
  <c r="AR40" i="36" s="1"/>
  <c r="AF40" i="36" s="1"/>
  <c r="AD40" i="36" s="1"/>
  <c r="AC40" i="36" s="1"/>
  <c r="AP23" i="36"/>
  <c r="AQ22" i="36"/>
  <c r="AS22" i="36" s="1"/>
  <c r="AF22" i="36" s="1"/>
  <c r="AD22" i="36" s="1"/>
  <c r="AC22" i="36" s="1"/>
  <c r="AQ20" i="36"/>
  <c r="AS20" i="36" s="1"/>
  <c r="AF20" i="36" s="1"/>
  <c r="AD20" i="36" s="1"/>
  <c r="AC20" i="36" s="1"/>
  <c r="AP2" i="36"/>
  <c r="AR2" i="36" s="1"/>
  <c r="AF2" i="36" s="1"/>
  <c r="AQ10" i="36"/>
  <c r="AP9" i="36"/>
  <c r="AR9" i="36" s="1"/>
  <c r="AF9" i="36" s="1"/>
  <c r="AD9" i="36" s="1"/>
  <c r="AC9" i="36" s="1"/>
  <c r="AP13" i="36"/>
  <c r="AR37" i="36" s="1"/>
  <c r="AF37" i="36" s="1"/>
  <c r="AD37" i="36" s="1"/>
  <c r="AC37" i="36" s="1"/>
  <c r="AP14" i="36"/>
  <c r="AR38" i="36" s="1"/>
  <c r="AF38" i="36" s="1"/>
  <c r="AD38" i="36" s="1"/>
  <c r="AC38" i="36" s="1"/>
  <c r="AQ12" i="36"/>
  <c r="AQ3" i="36"/>
  <c r="AS51" i="36" s="1"/>
  <c r="AF51" i="36" s="1"/>
  <c r="AD51" i="36" s="1"/>
  <c r="AC51" i="36" s="1"/>
  <c r="AQ18" i="36"/>
  <c r="AS18" i="36" s="1"/>
  <c r="AF18" i="36" s="1"/>
  <c r="AD18" i="36" s="1"/>
  <c r="AC18" i="36" s="1"/>
  <c r="AQ11" i="36"/>
  <c r="A116" i="36"/>
  <c r="D116" i="36"/>
  <c r="D96" i="36"/>
  <c r="A96" i="36"/>
  <c r="AP12" i="36"/>
  <c r="AR36" i="36" s="1"/>
  <c r="AF36" i="36" s="1"/>
  <c r="AD36" i="36" s="1"/>
  <c r="AC36" i="36" s="1"/>
  <c r="AP15" i="36"/>
  <c r="AR39" i="36" s="1"/>
  <c r="AF39" i="36" s="1"/>
  <c r="AD39" i="36" s="1"/>
  <c r="AC39" i="36" s="1"/>
  <c r="AQ7" i="36"/>
  <c r="AS55" i="36" s="1"/>
  <c r="AF55" i="36" s="1"/>
  <c r="AD55" i="36" s="1"/>
  <c r="AC55" i="36" s="1"/>
  <c r="AQ15" i="36"/>
  <c r="AP2" i="37"/>
  <c r="AR26" i="37" s="1"/>
  <c r="AF26" i="37" s="1"/>
  <c r="AD26" i="37" s="1"/>
  <c r="AC26" i="37" s="1"/>
  <c r="AP25" i="37"/>
  <c r="AP15" i="37"/>
  <c r="AR63" i="37" s="1"/>
  <c r="AF63" i="37" s="1"/>
  <c r="AD63" i="37" s="1"/>
  <c r="AC63" i="37" s="1"/>
  <c r="AQ18" i="37"/>
  <c r="AS42" i="37" s="1"/>
  <c r="AF42" i="37" s="1"/>
  <c r="AD42" i="37" s="1"/>
  <c r="AC42" i="37" s="1"/>
  <c r="AQ22" i="37"/>
  <c r="AS46" i="37" s="1"/>
  <c r="AF46" i="37" s="1"/>
  <c r="AD46" i="37" s="1"/>
  <c r="AC46" i="37" s="1"/>
  <c r="AQ12" i="37"/>
  <c r="AS12" i="37" s="1"/>
  <c r="AF12" i="37" s="1"/>
  <c r="AD12" i="37" s="1"/>
  <c r="AC12" i="37" s="1"/>
  <c r="AQ9" i="37"/>
  <c r="A87" i="37"/>
  <c r="D87" i="37"/>
  <c r="AP19" i="37"/>
  <c r="AP11" i="37"/>
  <c r="AR59" i="37" s="1"/>
  <c r="AF59" i="37" s="1"/>
  <c r="AD59" i="37" s="1"/>
  <c r="AC59" i="37" s="1"/>
  <c r="AQ15" i="37"/>
  <c r="AS15" i="37" s="1"/>
  <c r="AF15" i="37" s="1"/>
  <c r="AD15" i="37" s="1"/>
  <c r="AC15" i="37" s="1"/>
  <c r="AP22" i="37"/>
  <c r="AQ17" i="37"/>
  <c r="AS17" i="37" s="1"/>
  <c r="AF17" i="37" s="1"/>
  <c r="AD17" i="37" s="1"/>
  <c r="AC17" i="37" s="1"/>
  <c r="AQ14" i="37"/>
  <c r="AS14" i="37" s="1"/>
  <c r="AF14" i="37" s="1"/>
  <c r="AD14" i="37" s="1"/>
  <c r="AC14" i="37" s="1"/>
  <c r="AQ11" i="37"/>
  <c r="AS11" i="37" s="1"/>
  <c r="AF11" i="37" s="1"/>
  <c r="AD11" i="37" s="1"/>
  <c r="AC11" i="37" s="1"/>
  <c r="AQ20" i="37"/>
  <c r="AS44" i="37" s="1"/>
  <c r="AF44" i="37" s="1"/>
  <c r="AD44" i="37" s="1"/>
  <c r="AC44" i="37" s="1"/>
  <c r="AP17" i="37"/>
  <c r="AR65" i="37" s="1"/>
  <c r="AF65" i="37" s="1"/>
  <c r="AD65" i="37" s="1"/>
  <c r="AC65" i="37" s="1"/>
  <c r="AP13" i="37"/>
  <c r="AR61" i="37" s="1"/>
  <c r="AF61" i="37" s="1"/>
  <c r="AD61" i="37" s="1"/>
  <c r="AC61" i="37" s="1"/>
  <c r="D113" i="37"/>
  <c r="A113" i="37"/>
  <c r="A110" i="37"/>
  <c r="D110" i="37"/>
  <c r="AP8" i="37"/>
  <c r="AR32" i="37" s="1"/>
  <c r="AF32" i="37" s="1"/>
  <c r="AD32" i="37" s="1"/>
  <c r="AC32" i="37" s="1"/>
  <c r="AQ25" i="37"/>
  <c r="AS49" i="37" s="1"/>
  <c r="AF49" i="37" s="1"/>
  <c r="AD49" i="37" s="1"/>
  <c r="AC49" i="37" s="1"/>
  <c r="AP24" i="37"/>
  <c r="AP7" i="37"/>
  <c r="AR31" i="37" s="1"/>
  <c r="AF31" i="37" s="1"/>
  <c r="AD31" i="37" s="1"/>
  <c r="AC31" i="37" s="1"/>
  <c r="A77" i="37"/>
  <c r="D77" i="37"/>
  <c r="A81" i="37"/>
  <c r="D81" i="37"/>
  <c r="AQ18" i="38"/>
  <c r="AS18" i="38" s="1"/>
  <c r="AF18" i="38" s="1"/>
  <c r="AD18" i="38" s="1"/>
  <c r="AC18" i="38" s="1"/>
  <c r="AQ4" i="38"/>
  <c r="AS52" i="38" s="1"/>
  <c r="AF52" i="38" s="1"/>
  <c r="AD52" i="38" s="1"/>
  <c r="AC52" i="38" s="1"/>
  <c r="AP3" i="38"/>
  <c r="AR3" i="38" s="1"/>
  <c r="AF3" i="38" s="1"/>
  <c r="AD3" i="38" s="1"/>
  <c r="AC3" i="38" s="1"/>
  <c r="AP21" i="38"/>
  <c r="AQ20" i="38"/>
  <c r="AS20" i="38" s="1"/>
  <c r="AF20" i="38" s="1"/>
  <c r="AD20" i="38" s="1"/>
  <c r="AC20" i="38" s="1"/>
  <c r="AQ19" i="38"/>
  <c r="AS19" i="38" s="1"/>
  <c r="AF19" i="38" s="1"/>
  <c r="AD19" i="38" s="1"/>
  <c r="AC19" i="38" s="1"/>
  <c r="AQ5" i="38"/>
  <c r="AS53" i="38" s="1"/>
  <c r="AF53" i="38" s="1"/>
  <c r="AD53" i="38" s="1"/>
  <c r="AC53" i="38" s="1"/>
  <c r="AP7" i="38"/>
  <c r="AR7" i="38" s="1"/>
  <c r="AF7" i="38" s="1"/>
  <c r="AD7" i="38" s="1"/>
  <c r="AC7" i="38" s="1"/>
  <c r="AP10" i="38"/>
  <c r="AR34" i="38" s="1"/>
  <c r="AF34" i="38" s="1"/>
  <c r="AD34" i="38" s="1"/>
  <c r="AC34" i="38" s="1"/>
  <c r="AQ8" i="38"/>
  <c r="AS56" i="38" s="1"/>
  <c r="AF56" i="38" s="1"/>
  <c r="AD56" i="38" s="1"/>
  <c r="AC56" i="38" s="1"/>
  <c r="AQ11" i="38"/>
  <c r="AQ7" i="38"/>
  <c r="AS55" i="38" s="1"/>
  <c r="AF55" i="38" s="1"/>
  <c r="AD55" i="38" s="1"/>
  <c r="AC55" i="38" s="1"/>
  <c r="AP4" i="38"/>
  <c r="AR4" i="38" s="1"/>
  <c r="AF4" i="38" s="1"/>
  <c r="AD4" i="38" s="1"/>
  <c r="AC4" i="38" s="1"/>
  <c r="AP16" i="38"/>
  <c r="AR40" i="38" s="1"/>
  <c r="AF40" i="38" s="1"/>
  <c r="AD40" i="38" s="1"/>
  <c r="AC40" i="38" s="1"/>
  <c r="AP20" i="38"/>
  <c r="AP11" i="38"/>
  <c r="AR35" i="38" s="1"/>
  <c r="AF35" i="38" s="1"/>
  <c r="AD35" i="38" s="1"/>
  <c r="AC35" i="38" s="1"/>
  <c r="AQ15" i="38"/>
  <c r="AQ14" i="38"/>
  <c r="AP6" i="38"/>
  <c r="AR6" i="38" s="1"/>
  <c r="AF6" i="38" s="1"/>
  <c r="AD6" i="38" s="1"/>
  <c r="AC6" i="38" s="1"/>
  <c r="AP18" i="38"/>
  <c r="AP23" i="38"/>
  <c r="AQ16" i="38"/>
  <c r="AQ10" i="38"/>
  <c r="AQ17" i="38"/>
  <c r="AQ9" i="38"/>
  <c r="AS57" i="38" s="1"/>
  <c r="AF57" i="38" s="1"/>
  <c r="AD57" i="38" s="1"/>
  <c r="AC57" i="38" s="1"/>
  <c r="AQ23" i="39"/>
  <c r="AS47" i="39" s="1"/>
  <c r="AF47" i="39" s="1"/>
  <c r="AD47" i="39" s="1"/>
  <c r="AC47" i="39" s="1"/>
  <c r="AQ3" i="39"/>
  <c r="AQ10" i="39"/>
  <c r="AS10" i="39" s="1"/>
  <c r="AF10" i="39" s="1"/>
  <c r="AD10" i="39" s="1"/>
  <c r="AC10" i="39" s="1"/>
  <c r="AP15" i="39"/>
  <c r="AR63" i="39" s="1"/>
  <c r="AF63" i="39" s="1"/>
  <c r="AD63" i="39" s="1"/>
  <c r="AC63" i="39" s="1"/>
  <c r="AQ2" i="39"/>
  <c r="AP23" i="39"/>
  <c r="AP9" i="39"/>
  <c r="AR33" i="39" s="1"/>
  <c r="AF33" i="39" s="1"/>
  <c r="AD33" i="39" s="1"/>
  <c r="AC33" i="39" s="1"/>
  <c r="AQ11" i="39"/>
  <c r="AS11" i="39" s="1"/>
  <c r="AF11" i="39" s="1"/>
  <c r="AD11" i="39" s="1"/>
  <c r="AC11" i="39" s="1"/>
  <c r="AP8" i="39"/>
  <c r="AR32" i="39" s="1"/>
  <c r="AF32" i="39" s="1"/>
  <c r="AD32" i="39" s="1"/>
  <c r="AC32" i="39" s="1"/>
  <c r="AP18" i="39"/>
  <c r="AQ4" i="39"/>
  <c r="AQ21" i="39"/>
  <c r="AS45" i="39" s="1"/>
  <c r="AF45" i="39" s="1"/>
  <c r="AD45" i="39" s="1"/>
  <c r="AC45" i="39" s="1"/>
  <c r="AQ16" i="39"/>
  <c r="AS16" i="39" s="1"/>
  <c r="AF16" i="39" s="1"/>
  <c r="AD16" i="39" s="1"/>
  <c r="AC16" i="39" s="1"/>
  <c r="AQ17" i="39"/>
  <c r="AS17" i="39" s="1"/>
  <c r="AF17" i="39" s="1"/>
  <c r="AD17" i="39" s="1"/>
  <c r="AC17" i="39" s="1"/>
  <c r="AP7" i="39"/>
  <c r="AR31" i="39" s="1"/>
  <c r="AF31" i="39" s="1"/>
  <c r="AD31" i="39" s="1"/>
  <c r="AC31" i="39" s="1"/>
  <c r="AP6" i="39"/>
  <c r="AR30" i="39" s="1"/>
  <c r="AF30" i="39" s="1"/>
  <c r="AD30" i="39" s="1"/>
  <c r="AC30" i="39" s="1"/>
  <c r="AP17" i="39"/>
  <c r="AR65" i="39" s="1"/>
  <c r="AF65" i="39" s="1"/>
  <c r="AD65" i="39" s="1"/>
  <c r="AC65" i="39" s="1"/>
  <c r="AQ13" i="39"/>
  <c r="AS13" i="39" s="1"/>
  <c r="AF13" i="39" s="1"/>
  <c r="AD13" i="39" s="1"/>
  <c r="AC13" i="39" s="1"/>
  <c r="AP14" i="39"/>
  <c r="AR62" i="39" s="1"/>
  <c r="AF62" i="39" s="1"/>
  <c r="AD62" i="39" s="1"/>
  <c r="AC62" i="39" s="1"/>
  <c r="AQ22" i="39"/>
  <c r="AS46" i="39" s="1"/>
  <c r="AF46" i="39" s="1"/>
  <c r="AD46" i="39" s="1"/>
  <c r="AC46" i="39" s="1"/>
  <c r="AP2" i="39"/>
  <c r="AR26" i="39" s="1"/>
  <c r="AF26" i="39" s="1"/>
  <c r="AD26" i="39" s="1"/>
  <c r="AC26" i="39" s="1"/>
  <c r="AP21" i="39"/>
  <c r="AP17" i="40"/>
  <c r="AR41" i="40" s="1"/>
  <c r="AF41" i="40" s="1"/>
  <c r="AD41" i="40" s="1"/>
  <c r="AC41" i="40" s="1"/>
  <c r="AP18" i="40"/>
  <c r="AP19" i="40"/>
  <c r="AP12" i="40"/>
  <c r="AR36" i="40" s="1"/>
  <c r="AF36" i="40" s="1"/>
  <c r="AD36" i="40" s="1"/>
  <c r="AC36" i="40" s="1"/>
  <c r="AQ17" i="40"/>
  <c r="AQ21" i="40"/>
  <c r="AS21" i="40" s="1"/>
  <c r="AF21" i="40" s="1"/>
  <c r="AD21" i="40" s="1"/>
  <c r="AC21" i="40" s="1"/>
  <c r="AP16" i="40"/>
  <c r="AR40" i="40" s="1"/>
  <c r="AF40" i="40" s="1"/>
  <c r="AD40" i="40" s="1"/>
  <c r="AC40" i="40" s="1"/>
  <c r="AP7" i="40"/>
  <c r="AR7" i="40" s="1"/>
  <c r="AF7" i="40" s="1"/>
  <c r="AD7" i="40" s="1"/>
  <c r="AC7" i="40" s="1"/>
  <c r="AQ16" i="40"/>
  <c r="AP5" i="40"/>
  <c r="AR5" i="40" s="1"/>
  <c r="AF5" i="40" s="1"/>
  <c r="AD5" i="40" s="1"/>
  <c r="AC5" i="40" s="1"/>
  <c r="AQ4" i="40"/>
  <c r="AS52" i="40" s="1"/>
  <c r="AF52" i="40" s="1"/>
  <c r="AD52" i="40" s="1"/>
  <c r="AC52" i="40" s="1"/>
  <c r="AQ6" i="40"/>
  <c r="AS54" i="40" s="1"/>
  <c r="AF54" i="40" s="1"/>
  <c r="AD54" i="40" s="1"/>
  <c r="AC54" i="40" s="1"/>
  <c r="AP10" i="40"/>
  <c r="AR34" i="40" s="1"/>
  <c r="AF34" i="40" s="1"/>
  <c r="AD34" i="40" s="1"/>
  <c r="AC34" i="40" s="1"/>
  <c r="AP6" i="40"/>
  <c r="AR6" i="40" s="1"/>
  <c r="AF6" i="40" s="1"/>
  <c r="AD6" i="40" s="1"/>
  <c r="AC6" i="40" s="1"/>
  <c r="AQ25" i="40"/>
  <c r="AS25" i="40" s="1"/>
  <c r="AF25" i="40" s="1"/>
  <c r="AD25" i="40" s="1"/>
  <c r="AC25" i="40" s="1"/>
  <c r="AQ9" i="40"/>
  <c r="AS57" i="40" s="1"/>
  <c r="AF57" i="40" s="1"/>
  <c r="AD57" i="40" s="1"/>
  <c r="AC57" i="40" s="1"/>
  <c r="AP24" i="40"/>
  <c r="AP11" i="40"/>
  <c r="AR35" i="40" s="1"/>
  <c r="AF35" i="40" s="1"/>
  <c r="AD35" i="40" s="1"/>
  <c r="AC35" i="40" s="1"/>
  <c r="AQ24" i="40"/>
  <c r="AS24" i="40" s="1"/>
  <c r="AF24" i="40" s="1"/>
  <c r="AD24" i="40" s="1"/>
  <c r="AC24" i="40" s="1"/>
  <c r="AQ11" i="40"/>
  <c r="AQ10" i="40"/>
  <c r="AQ25" i="41"/>
  <c r="AS49" i="41" s="1"/>
  <c r="AF49" i="41" s="1"/>
  <c r="AD49" i="41" s="1"/>
  <c r="AC49" i="41" s="1"/>
  <c r="AP21" i="41"/>
  <c r="AP6" i="41"/>
  <c r="AR30" i="41" s="1"/>
  <c r="AF30" i="41" s="1"/>
  <c r="AD30" i="41" s="1"/>
  <c r="AC30" i="41" s="1"/>
  <c r="AQ18" i="41"/>
  <c r="AS42" i="41" s="1"/>
  <c r="AF42" i="41" s="1"/>
  <c r="AD42" i="41" s="1"/>
  <c r="AC42" i="41" s="1"/>
  <c r="AQ19" i="41"/>
  <c r="AS43" i="41" s="1"/>
  <c r="AF43" i="41" s="1"/>
  <c r="AD43" i="41" s="1"/>
  <c r="AC43" i="41" s="1"/>
  <c r="AP2" i="41"/>
  <c r="AR26" i="41" s="1"/>
  <c r="AF26" i="41" s="1"/>
  <c r="AD26" i="41" s="1"/>
  <c r="AC26" i="41" s="1"/>
  <c r="AP9" i="41"/>
  <c r="AR33" i="41" s="1"/>
  <c r="AF33" i="41" s="1"/>
  <c r="AD33" i="41" s="1"/>
  <c r="AC33" i="41" s="1"/>
  <c r="AP10" i="41"/>
  <c r="AR58" i="41" s="1"/>
  <c r="AF58" i="41" s="1"/>
  <c r="AD58" i="41" s="1"/>
  <c r="AC58" i="41" s="1"/>
  <c r="AQ9" i="41"/>
  <c r="AP16" i="41"/>
  <c r="AR64" i="41" s="1"/>
  <c r="AF64" i="41" s="1"/>
  <c r="AD64" i="41" s="1"/>
  <c r="AC64" i="41" s="1"/>
  <c r="AP13" i="41"/>
  <c r="AR61" i="41" s="1"/>
  <c r="AF61" i="41" s="1"/>
  <c r="AD61" i="41" s="1"/>
  <c r="AC61" i="41" s="1"/>
  <c r="AQ14" i="41"/>
  <c r="AS14" i="41" s="1"/>
  <c r="AF14" i="41" s="1"/>
  <c r="AD14" i="41" s="1"/>
  <c r="AC14" i="41" s="1"/>
  <c r="AQ3" i="41"/>
  <c r="AQ13" i="41"/>
  <c r="AS13" i="41" s="1"/>
  <c r="AF13" i="41" s="1"/>
  <c r="AD13" i="41" s="1"/>
  <c r="AC13" i="41" s="1"/>
  <c r="AQ20" i="41"/>
  <c r="AS44" i="41" s="1"/>
  <c r="AF44" i="41" s="1"/>
  <c r="AD44" i="41" s="1"/>
  <c r="AC44" i="41" s="1"/>
  <c r="AQ24" i="41"/>
  <c r="AS48" i="41" s="1"/>
  <c r="AF48" i="41" s="1"/>
  <c r="AD48" i="41" s="1"/>
  <c r="AC48" i="41" s="1"/>
  <c r="AP18" i="41"/>
  <c r="AQ5" i="41"/>
  <c r="AP20" i="41"/>
  <c r="AP5" i="41"/>
  <c r="AR29" i="41" s="1"/>
  <c r="AF29" i="41" s="1"/>
  <c r="AD29" i="41" s="1"/>
  <c r="AC29" i="41" s="1"/>
  <c r="D75" i="41"/>
  <c r="A75" i="41"/>
  <c r="AQ24" i="42"/>
  <c r="AS24" i="42" s="1"/>
  <c r="AF24" i="42" s="1"/>
  <c r="AD24" i="42" s="1"/>
  <c r="AC24" i="42" s="1"/>
  <c r="AP15" i="42"/>
  <c r="AR39" i="42" s="1"/>
  <c r="AF39" i="42" s="1"/>
  <c r="AD39" i="42" s="1"/>
  <c r="AC39" i="42" s="1"/>
  <c r="AP6" i="42"/>
  <c r="AR6" i="42" s="1"/>
  <c r="AF6" i="42" s="1"/>
  <c r="AD6" i="42" s="1"/>
  <c r="AC6" i="42" s="1"/>
  <c r="AQ4" i="42"/>
  <c r="AS52" i="42" s="1"/>
  <c r="AF52" i="42" s="1"/>
  <c r="AD52" i="42" s="1"/>
  <c r="AC52" i="42" s="1"/>
  <c r="AP2" i="42"/>
  <c r="AR2" i="42" s="1"/>
  <c r="AF2" i="42" s="1"/>
  <c r="AQ16" i="42"/>
  <c r="AQ15" i="42"/>
  <c r="AP13" i="42"/>
  <c r="AR37" i="42" s="1"/>
  <c r="AF37" i="42" s="1"/>
  <c r="AD37" i="42" s="1"/>
  <c r="AC37" i="42" s="1"/>
  <c r="AQ10" i="42"/>
  <c r="AP5" i="42"/>
  <c r="AR5" i="42" s="1"/>
  <c r="AF5" i="42" s="1"/>
  <c r="AD5" i="42" s="1"/>
  <c r="AC5" i="42" s="1"/>
  <c r="AQ5" i="42"/>
  <c r="AS53" i="42" s="1"/>
  <c r="AF53" i="42" s="1"/>
  <c r="AD53" i="42" s="1"/>
  <c r="AC53" i="42" s="1"/>
  <c r="AP11" i="42"/>
  <c r="AR35" i="42" s="1"/>
  <c r="AF35" i="42" s="1"/>
  <c r="AD35" i="42" s="1"/>
  <c r="AC35" i="42" s="1"/>
  <c r="AQ13" i="42"/>
  <c r="AP10" i="42"/>
  <c r="AR34" i="42" s="1"/>
  <c r="AF34" i="42" s="1"/>
  <c r="AD34" i="42" s="1"/>
  <c r="AC34" i="42" s="1"/>
  <c r="AQ8" i="42"/>
  <c r="AS56" i="42" s="1"/>
  <c r="AF56" i="42" s="1"/>
  <c r="AD56" i="42" s="1"/>
  <c r="AC56" i="42" s="1"/>
  <c r="AP22" i="42"/>
  <c r="AP24" i="42"/>
  <c r="AP16" i="42"/>
  <c r="AR40" i="42" s="1"/>
  <c r="AF40" i="42" s="1"/>
  <c r="AD40" i="42" s="1"/>
  <c r="AC40" i="42" s="1"/>
  <c r="AQ11" i="42"/>
  <c r="AP9" i="42"/>
  <c r="AR9" i="42" s="1"/>
  <c r="AF9" i="42" s="1"/>
  <c r="AD9" i="42" s="1"/>
  <c r="AC9" i="42" s="1"/>
  <c r="AQ3" i="42"/>
  <c r="AS51" i="42" s="1"/>
  <c r="AF51" i="42" s="1"/>
  <c r="AD51" i="42" s="1"/>
  <c r="AC51" i="42" s="1"/>
  <c r="AQ13" i="43"/>
  <c r="AS13" i="43" s="1"/>
  <c r="AF13" i="43" s="1"/>
  <c r="AD13" i="43" s="1"/>
  <c r="AC13" i="43" s="1"/>
  <c r="AQ18" i="43"/>
  <c r="AS42" i="43" s="1"/>
  <c r="AF42" i="43" s="1"/>
  <c r="AD42" i="43" s="1"/>
  <c r="AC42" i="43" s="1"/>
  <c r="AP11" i="43"/>
  <c r="AR59" i="43" s="1"/>
  <c r="AF59" i="43" s="1"/>
  <c r="AD59" i="43" s="1"/>
  <c r="AC59" i="43" s="1"/>
  <c r="AP9" i="43"/>
  <c r="AR33" i="43" s="1"/>
  <c r="AF33" i="43" s="1"/>
  <c r="AD33" i="43" s="1"/>
  <c r="AC33" i="43" s="1"/>
  <c r="AP8" i="43"/>
  <c r="AR32" i="43" s="1"/>
  <c r="AF32" i="43" s="1"/>
  <c r="AD32" i="43" s="1"/>
  <c r="AC32" i="43" s="1"/>
  <c r="AQ11" i="43"/>
  <c r="AS11" i="43" s="1"/>
  <c r="AF11" i="43" s="1"/>
  <c r="AD11" i="43" s="1"/>
  <c r="AC11" i="43" s="1"/>
  <c r="AQ19" i="43"/>
  <c r="AS43" i="43" s="1"/>
  <c r="AF43" i="43" s="1"/>
  <c r="AD43" i="43" s="1"/>
  <c r="AC43" i="43" s="1"/>
  <c r="AQ22" i="43"/>
  <c r="AS46" i="43" s="1"/>
  <c r="AF46" i="43" s="1"/>
  <c r="AD46" i="43" s="1"/>
  <c r="AC46" i="43" s="1"/>
  <c r="AP3" i="43"/>
  <c r="AR27" i="43" s="1"/>
  <c r="AF27" i="43" s="1"/>
  <c r="AD27" i="43" s="1"/>
  <c r="AC27" i="43" s="1"/>
  <c r="AP23" i="43"/>
  <c r="AP5" i="43"/>
  <c r="AR29" i="43" s="1"/>
  <c r="AF29" i="43" s="1"/>
  <c r="AD29" i="43" s="1"/>
  <c r="AC29" i="43" s="1"/>
  <c r="AQ7" i="43"/>
  <c r="AQ15" i="43"/>
  <c r="AS15" i="43" s="1"/>
  <c r="AF15" i="43" s="1"/>
  <c r="AD15" i="43" s="1"/>
  <c r="AC15" i="43" s="1"/>
  <c r="AQ23" i="43"/>
  <c r="AS47" i="43" s="1"/>
  <c r="AF47" i="43" s="1"/>
  <c r="AD47" i="43" s="1"/>
  <c r="AC47" i="43" s="1"/>
  <c r="AP16" i="43"/>
  <c r="AR64" i="43" s="1"/>
  <c r="AF64" i="43" s="1"/>
  <c r="AD64" i="43" s="1"/>
  <c r="AC64" i="43" s="1"/>
  <c r="AP7" i="43"/>
  <c r="AR31" i="43" s="1"/>
  <c r="AF31" i="43" s="1"/>
  <c r="AD31" i="43" s="1"/>
  <c r="AC31" i="43" s="1"/>
  <c r="AP13" i="43"/>
  <c r="AR61" i="43" s="1"/>
  <c r="AF61" i="43" s="1"/>
  <c r="AD61" i="43" s="1"/>
  <c r="AC61" i="43" s="1"/>
  <c r="AP17" i="43"/>
  <c r="AR65" i="43" s="1"/>
  <c r="AF65" i="43" s="1"/>
  <c r="AD65" i="43" s="1"/>
  <c r="AC65" i="43" s="1"/>
  <c r="AQ24" i="43"/>
  <c r="AS48" i="43" s="1"/>
  <c r="AF48" i="43" s="1"/>
  <c r="AD48" i="43" s="1"/>
  <c r="AC48" i="43" s="1"/>
  <c r="AQ5" i="43"/>
  <c r="AP19" i="43"/>
  <c r="AP14" i="43"/>
  <c r="AR62" i="43" s="1"/>
  <c r="AF62" i="43" s="1"/>
  <c r="AD62" i="43" s="1"/>
  <c r="AC62" i="43" s="1"/>
  <c r="AQ21" i="43"/>
  <c r="AS45" i="43" s="1"/>
  <c r="AF45" i="43" s="1"/>
  <c r="AD45" i="43" s="1"/>
  <c r="AC45" i="43" s="1"/>
  <c r="AQ6" i="44"/>
  <c r="AS54" i="44" s="1"/>
  <c r="AF54" i="44" s="1"/>
  <c r="AD54" i="44" s="1"/>
  <c r="AC54" i="44" s="1"/>
  <c r="AP16" i="44"/>
  <c r="AR40" i="44" s="1"/>
  <c r="AF40" i="44" s="1"/>
  <c r="AD40" i="44" s="1"/>
  <c r="AC40" i="44" s="1"/>
  <c r="AQ17" i="44"/>
  <c r="AQ4" i="44"/>
  <c r="AS52" i="44" s="1"/>
  <c r="AF52" i="44" s="1"/>
  <c r="AD52" i="44" s="1"/>
  <c r="AC52" i="44" s="1"/>
  <c r="AQ16" i="44"/>
  <c r="AQ24" i="44"/>
  <c r="AS24" i="44" s="1"/>
  <c r="AF24" i="44" s="1"/>
  <c r="AD24" i="44" s="1"/>
  <c r="AC24" i="44" s="1"/>
  <c r="AP23" i="44"/>
  <c r="AP10" i="44"/>
  <c r="AR34" i="44" s="1"/>
  <c r="AF34" i="44" s="1"/>
  <c r="AD34" i="44" s="1"/>
  <c r="AC34" i="44" s="1"/>
  <c r="AP6" i="44"/>
  <c r="AR6" i="44" s="1"/>
  <c r="AF6" i="44" s="1"/>
  <c r="AD6" i="44" s="1"/>
  <c r="AC6" i="44" s="1"/>
  <c r="AQ21" i="44"/>
  <c r="AS21" i="44" s="1"/>
  <c r="AF21" i="44" s="1"/>
  <c r="AD21" i="44" s="1"/>
  <c r="AC21" i="44" s="1"/>
  <c r="AQ13" i="44"/>
  <c r="AP22" i="44"/>
  <c r="AQ7" i="44"/>
  <c r="AS55" i="44" s="1"/>
  <c r="AF55" i="44" s="1"/>
  <c r="AD55" i="44" s="1"/>
  <c r="AC55" i="44" s="1"/>
  <c r="AQ19" i="44"/>
  <c r="AS19" i="44" s="1"/>
  <c r="AF19" i="44" s="1"/>
  <c r="AD19" i="44" s="1"/>
  <c r="AC19" i="44" s="1"/>
  <c r="AP18" i="44"/>
  <c r="AP25" i="44"/>
  <c r="AP8" i="44"/>
  <c r="AR8" i="44" s="1"/>
  <c r="AF8" i="44" s="1"/>
  <c r="AD8" i="44" s="1"/>
  <c r="AC8" i="44" s="1"/>
  <c r="AP7" i="44"/>
  <c r="AR7" i="44" s="1"/>
  <c r="AF7" i="44" s="1"/>
  <c r="AD7" i="44" s="1"/>
  <c r="AC7" i="44" s="1"/>
  <c r="AQ20" i="44"/>
  <c r="AS20" i="44" s="1"/>
  <c r="AF20" i="44" s="1"/>
  <c r="AD20" i="44" s="1"/>
  <c r="AC20" i="44" s="1"/>
  <c r="AP5" i="44"/>
  <c r="AR5" i="44" s="1"/>
  <c r="AF5" i="44" s="1"/>
  <c r="AD5" i="44" s="1"/>
  <c r="AC5" i="44" s="1"/>
  <c r="AP2" i="44"/>
  <c r="AR2" i="44" s="1"/>
  <c r="AF2" i="44" s="1"/>
  <c r="AP14" i="44"/>
  <c r="AR38" i="44" s="1"/>
  <c r="AF38" i="44" s="1"/>
  <c r="AD38" i="44" s="1"/>
  <c r="AC38" i="44" s="1"/>
  <c r="AP20" i="44"/>
  <c r="AQ2" i="44"/>
  <c r="AS50" i="44" s="1"/>
  <c r="AF50" i="44" s="1"/>
  <c r="AD50" i="44" s="1"/>
  <c r="AC50" i="44" s="1"/>
  <c r="AQ14" i="44"/>
  <c r="AP15" i="45"/>
  <c r="AR63" i="45" s="1"/>
  <c r="AF63" i="45" s="1"/>
  <c r="AD63" i="45" s="1"/>
  <c r="AC63" i="45" s="1"/>
  <c r="AP8" i="45"/>
  <c r="AR32" i="45" s="1"/>
  <c r="AF32" i="45" s="1"/>
  <c r="AD32" i="45" s="1"/>
  <c r="AC32" i="45" s="1"/>
  <c r="AQ15" i="45"/>
  <c r="AP2" i="45"/>
  <c r="AP25" i="45"/>
  <c r="AQ22" i="45"/>
  <c r="AP11" i="45"/>
  <c r="AR59" i="45" s="1"/>
  <c r="AF59" i="45" s="1"/>
  <c r="AD59" i="45" s="1"/>
  <c r="AC59" i="45" s="1"/>
  <c r="AQ21" i="45"/>
  <c r="AP19" i="45"/>
  <c r="AP5" i="45"/>
  <c r="AR29" i="45" s="1"/>
  <c r="AF29" i="45" s="1"/>
  <c r="AD29" i="45" s="1"/>
  <c r="AC29" i="45" s="1"/>
  <c r="AP18" i="45"/>
  <c r="AQ23" i="45"/>
  <c r="AQ24" i="45"/>
  <c r="AQ3" i="45"/>
  <c r="AP24" i="45"/>
  <c r="AP4" i="45"/>
  <c r="AR28" i="45" s="1"/>
  <c r="AF28" i="45" s="1"/>
  <c r="AD28" i="45" s="1"/>
  <c r="AC28" i="45" s="1"/>
  <c r="AP20" i="45"/>
  <c r="AQ10" i="45"/>
  <c r="AS10" i="45" s="1"/>
  <c r="AP17" i="45"/>
  <c r="AR65" i="45" s="1"/>
  <c r="AF65" i="45" s="1"/>
  <c r="AD65" i="45" s="1"/>
  <c r="AC65" i="45" s="1"/>
  <c r="AP14" i="45"/>
  <c r="AR62" i="45" s="1"/>
  <c r="AF62" i="45" s="1"/>
  <c r="AD62" i="45" s="1"/>
  <c r="AC62" i="45" s="1"/>
  <c r="AQ13" i="45"/>
  <c r="AQ4" i="45"/>
  <c r="AQ9" i="45"/>
  <c r="AQ2" i="45"/>
  <c r="D86" i="45"/>
  <c r="A86" i="45"/>
  <c r="AQ7" i="45"/>
  <c r="AQ8" i="45"/>
  <c r="D103" i="46"/>
  <c r="AW103" i="46" s="1"/>
  <c r="A103" i="46"/>
  <c r="D81" i="46"/>
  <c r="AW81" i="46" s="1"/>
  <c r="A81" i="46"/>
  <c r="D75" i="46"/>
  <c r="AW75" i="46" s="1"/>
  <c r="A75" i="46"/>
  <c r="D98" i="46"/>
  <c r="AW98" i="46" s="1"/>
  <c r="A98" i="46"/>
  <c r="D76" i="46"/>
  <c r="AW76" i="46" s="1"/>
  <c r="A76" i="46"/>
  <c r="D70" i="46"/>
  <c r="AW70" i="46" s="1"/>
  <c r="A70" i="46"/>
  <c r="D106" i="46"/>
  <c r="AW106" i="46" s="1"/>
  <c r="A106" i="46"/>
  <c r="AV14" i="46"/>
  <c r="AV85" i="46"/>
  <c r="AV107" i="46"/>
  <c r="AV119" i="46"/>
  <c r="A108" i="46"/>
  <c r="D108" i="46"/>
  <c r="AW108" i="46" s="1"/>
  <c r="A71" i="46"/>
  <c r="D71" i="46"/>
  <c r="AW71" i="46" s="1"/>
  <c r="AQ25" i="47"/>
  <c r="AS49" i="47" s="1"/>
  <c r="AF49" i="47" s="1"/>
  <c r="AD49" i="47" s="1"/>
  <c r="AC49" i="47" s="1"/>
  <c r="AQ18" i="47"/>
  <c r="AS42" i="47" s="1"/>
  <c r="AF42" i="47" s="1"/>
  <c r="AD42" i="47" s="1"/>
  <c r="AC42" i="47" s="1"/>
  <c r="AP12" i="47"/>
  <c r="AR60" i="47" s="1"/>
  <c r="AF60" i="47" s="1"/>
  <c r="AD60" i="47" s="1"/>
  <c r="AC60" i="47" s="1"/>
  <c r="AP9" i="47"/>
  <c r="AR33" i="47" s="1"/>
  <c r="AF33" i="47" s="1"/>
  <c r="AD33" i="47" s="1"/>
  <c r="AC33" i="47" s="1"/>
  <c r="AP10" i="47"/>
  <c r="AR58" i="47" s="1"/>
  <c r="AF58" i="47" s="1"/>
  <c r="AD58" i="47" s="1"/>
  <c r="AC58" i="47" s="1"/>
  <c r="D64" i="47"/>
  <c r="D62" i="47"/>
  <c r="D65" i="47"/>
  <c r="A38" i="47"/>
  <c r="AQ19" i="47"/>
  <c r="AS43" i="47" s="1"/>
  <c r="AF43" i="47" s="1"/>
  <c r="AD43" i="47" s="1"/>
  <c r="AC43" i="47" s="1"/>
  <c r="AQ9" i="47"/>
  <c r="AQ24" i="47"/>
  <c r="AS48" i="47" s="1"/>
  <c r="AF48" i="47" s="1"/>
  <c r="AD48" i="47" s="1"/>
  <c r="AC48" i="47" s="1"/>
  <c r="AQ3" i="47"/>
  <c r="AP20" i="47"/>
  <c r="AP8" i="47"/>
  <c r="AR32" i="47" s="1"/>
  <c r="AF32" i="47" s="1"/>
  <c r="AD32" i="47" s="1"/>
  <c r="AC32" i="47" s="1"/>
  <c r="AQ23" i="47"/>
  <c r="AS47" i="47" s="1"/>
  <c r="AF47" i="47" s="1"/>
  <c r="AD47" i="47" s="1"/>
  <c r="AC47" i="47" s="1"/>
  <c r="AQ15" i="47"/>
  <c r="AS15" i="47" s="1"/>
  <c r="AF15" i="47" s="1"/>
  <c r="AD15" i="47" s="1"/>
  <c r="AC15" i="47" s="1"/>
  <c r="AP13" i="47"/>
  <c r="AR61" i="47" s="1"/>
  <c r="AF61" i="47" s="1"/>
  <c r="AD61" i="47" s="1"/>
  <c r="AC61" i="47" s="1"/>
  <c r="AP3" i="47"/>
  <c r="AR27" i="47" s="1"/>
  <c r="AF27" i="47" s="1"/>
  <c r="AD27" i="47" s="1"/>
  <c r="AC27" i="47" s="1"/>
  <c r="D104" i="47"/>
  <c r="A104" i="47"/>
  <c r="AQ14" i="47"/>
  <c r="AS14" i="47" s="1"/>
  <c r="AF14" i="47" s="1"/>
  <c r="AD14" i="47" s="1"/>
  <c r="AC14" i="47" s="1"/>
  <c r="AQ4" i="47"/>
  <c r="AP23" i="47"/>
  <c r="A61" i="47"/>
  <c r="AQ16" i="47"/>
  <c r="AS16" i="47" s="1"/>
  <c r="AF16" i="47" s="1"/>
  <c r="AD16" i="47" s="1"/>
  <c r="AC16" i="47" s="1"/>
  <c r="AP18" i="47"/>
  <c r="AP19" i="47"/>
  <c r="AP4" i="47"/>
  <c r="AR28" i="47" s="1"/>
  <c r="AF28" i="47" s="1"/>
  <c r="AD28" i="47" s="1"/>
  <c r="AC28" i="47" s="1"/>
  <c r="AP15" i="48"/>
  <c r="AR39" i="48" s="1"/>
  <c r="AF39" i="48" s="1"/>
  <c r="AD39" i="48" s="1"/>
  <c r="AC39" i="48" s="1"/>
  <c r="AQ12" i="48"/>
  <c r="AP20" i="48"/>
  <c r="AP7" i="48"/>
  <c r="AR7" i="48" s="1"/>
  <c r="AF7" i="48" s="1"/>
  <c r="AD7" i="48" s="1"/>
  <c r="AC7" i="48" s="1"/>
  <c r="AQ2" i="48"/>
  <c r="AS50" i="48" s="1"/>
  <c r="AF50" i="48" s="1"/>
  <c r="AD50" i="48" s="1"/>
  <c r="AC50" i="48" s="1"/>
  <c r="AQ5" i="48"/>
  <c r="AS53" i="48" s="1"/>
  <c r="AF53" i="48" s="1"/>
  <c r="AD53" i="48" s="1"/>
  <c r="AC53" i="48" s="1"/>
  <c r="AQ20" i="48"/>
  <c r="AS20" i="48" s="1"/>
  <c r="AF20" i="48" s="1"/>
  <c r="AD20" i="48" s="1"/>
  <c r="AC20" i="48" s="1"/>
  <c r="AP8" i="48"/>
  <c r="AR8" i="48" s="1"/>
  <c r="AF8" i="48" s="1"/>
  <c r="AD8" i="48" s="1"/>
  <c r="AC8" i="48" s="1"/>
  <c r="AQ4" i="48"/>
  <c r="AS52" i="48" s="1"/>
  <c r="AF52" i="48" s="1"/>
  <c r="AD52" i="48" s="1"/>
  <c r="AC52" i="48" s="1"/>
  <c r="AP2" i="48"/>
  <c r="AR2" i="48" s="1"/>
  <c r="AF2" i="48" s="1"/>
  <c r="AP25" i="48"/>
  <c r="AP14" i="48"/>
  <c r="AR38" i="48" s="1"/>
  <c r="AF38" i="48" s="1"/>
  <c r="AD38" i="48" s="1"/>
  <c r="AC38" i="48" s="1"/>
  <c r="AQ23" i="48"/>
  <c r="AS23" i="48" s="1"/>
  <c r="AF23" i="48" s="1"/>
  <c r="AD23" i="48" s="1"/>
  <c r="AC23" i="48" s="1"/>
  <c r="AP21" i="48"/>
  <c r="AQ18" i="48"/>
  <c r="AS18" i="48" s="1"/>
  <c r="AF18" i="48" s="1"/>
  <c r="AD18" i="48" s="1"/>
  <c r="AC18" i="48" s="1"/>
  <c r="AP18" i="48"/>
  <c r="AP9" i="48"/>
  <c r="AR9" i="48" s="1"/>
  <c r="AF9" i="48" s="1"/>
  <c r="AD9" i="48" s="1"/>
  <c r="AC9" i="48" s="1"/>
  <c r="AQ9" i="48"/>
  <c r="AS57" i="48" s="1"/>
  <c r="AF57" i="48" s="1"/>
  <c r="AD57" i="48" s="1"/>
  <c r="AC57" i="48" s="1"/>
  <c r="AQ25" i="48"/>
  <c r="AS25" i="48" s="1"/>
  <c r="AF25" i="48" s="1"/>
  <c r="AD25" i="48" s="1"/>
  <c r="AC25" i="48" s="1"/>
  <c r="AP23" i="48"/>
  <c r="AP19" i="48"/>
  <c r="AQ10" i="48"/>
  <c r="AQ22" i="48"/>
  <c r="AS22" i="48" s="1"/>
  <c r="AF22" i="48" s="1"/>
  <c r="AD22" i="48" s="1"/>
  <c r="AC22" i="48" s="1"/>
  <c r="AQ21" i="48"/>
  <c r="AS21" i="48" s="1"/>
  <c r="AF21" i="48" s="1"/>
  <c r="AD21" i="48" s="1"/>
  <c r="AC21" i="48" s="1"/>
  <c r="AQ17" i="48"/>
  <c r="AP22" i="48"/>
  <c r="AP13" i="48"/>
  <c r="AR37" i="48" s="1"/>
  <c r="AF37" i="48" s="1"/>
  <c r="AD37" i="48" s="1"/>
  <c r="AC37" i="48" s="1"/>
  <c r="AQ16" i="48"/>
  <c r="AP12" i="48"/>
  <c r="AR36" i="48" s="1"/>
  <c r="AF36" i="48" s="1"/>
  <c r="AD36" i="48" s="1"/>
  <c r="AC36" i="48" s="1"/>
  <c r="AP17" i="48"/>
  <c r="AR41" i="48" s="1"/>
  <c r="AF41" i="48" s="1"/>
  <c r="AD41" i="48" s="1"/>
  <c r="AC41" i="48" s="1"/>
  <c r="AP3" i="48"/>
  <c r="AR3" i="48" s="1"/>
  <c r="AF3" i="48" s="1"/>
  <c r="AD3" i="48" s="1"/>
  <c r="AC3" i="48" s="1"/>
  <c r="AQ3" i="48"/>
  <c r="AS51" i="48" s="1"/>
  <c r="AF51" i="48" s="1"/>
  <c r="AD51" i="48" s="1"/>
  <c r="AC51" i="48" s="1"/>
  <c r="AQ15" i="48"/>
  <c r="AQ19" i="48"/>
  <c r="AS19" i="48" s="1"/>
  <c r="AF19" i="48" s="1"/>
  <c r="AD19" i="48" s="1"/>
  <c r="AC19" i="48" s="1"/>
  <c r="AQ11" i="48"/>
  <c r="AQ2" i="57"/>
  <c r="AP4" i="57"/>
  <c r="AR28" i="57" s="1"/>
  <c r="AF28" i="57" s="1"/>
  <c r="AD28" i="57" s="1"/>
  <c r="AC28" i="57" s="1"/>
  <c r="AP23" i="57"/>
  <c r="AP3" i="57"/>
  <c r="AR27" i="57" s="1"/>
  <c r="AF27" i="57" s="1"/>
  <c r="AD27" i="57" s="1"/>
  <c r="AC27" i="57" s="1"/>
  <c r="AP17" i="57"/>
  <c r="AR65" i="57" s="1"/>
  <c r="AF65" i="57" s="1"/>
  <c r="AD65" i="57" s="1"/>
  <c r="AC65" i="57" s="1"/>
  <c r="AP16" i="57"/>
  <c r="AR64" i="57" s="1"/>
  <c r="AF64" i="57" s="1"/>
  <c r="AD64" i="57" s="1"/>
  <c r="AC64" i="57" s="1"/>
  <c r="AQ5" i="57"/>
  <c r="AQ4" i="57"/>
  <c r="AQ6" i="57"/>
  <c r="AP5" i="57"/>
  <c r="AR29" i="57" s="1"/>
  <c r="AF29" i="57" s="1"/>
  <c r="AD29" i="57" s="1"/>
  <c r="AC29" i="57" s="1"/>
  <c r="AP19" i="57"/>
  <c r="AP20" i="57"/>
  <c r="AP11" i="57"/>
  <c r="AR59" i="57" s="1"/>
  <c r="AF59" i="57" s="1"/>
  <c r="AD59" i="57" s="1"/>
  <c r="AC59" i="57" s="1"/>
  <c r="AP22" i="57"/>
  <c r="AQ10" i="57"/>
  <c r="AS10" i="57" s="1"/>
  <c r="AF10" i="57" s="1"/>
  <c r="AD10" i="57" s="1"/>
  <c r="AC10" i="57" s="1"/>
  <c r="AQ18" i="57"/>
  <c r="AS42" i="57" s="1"/>
  <c r="AF42" i="57" s="1"/>
  <c r="AD42" i="57" s="1"/>
  <c r="AC42" i="57" s="1"/>
  <c r="AQ8" i="57"/>
  <c r="AQ23" i="57"/>
  <c r="AS47" i="57" s="1"/>
  <c r="AF47" i="57" s="1"/>
  <c r="AD47" i="57" s="1"/>
  <c r="AC47" i="57" s="1"/>
  <c r="AQ15" i="57"/>
  <c r="AS15" i="57" s="1"/>
  <c r="AF15" i="57" s="1"/>
  <c r="AD15" i="57" s="1"/>
  <c r="AC15" i="57" s="1"/>
  <c r="AP18" i="57"/>
  <c r="AR63" i="47"/>
  <c r="AF63" i="47" s="1"/>
  <c r="AD63" i="47" s="1"/>
  <c r="AC63" i="47" s="1"/>
  <c r="D60" i="47"/>
  <c r="A9" i="47"/>
  <c r="A107" i="46"/>
  <c r="D107" i="46"/>
  <c r="AW107" i="46" s="1"/>
  <c r="D58" i="47"/>
  <c r="A32" i="47"/>
  <c r="D3" i="47"/>
  <c r="D30" i="47"/>
  <c r="A8" i="47"/>
  <c r="D4" i="47"/>
  <c r="A7" i="47"/>
  <c r="D34" i="47"/>
  <c r="A2" i="47"/>
  <c r="D35" i="47"/>
  <c r="D41" i="47"/>
  <c r="A29" i="47"/>
  <c r="D37" i="47"/>
  <c r="A6" i="47"/>
  <c r="D26" i="47"/>
  <c r="D5" i="47"/>
  <c r="A39" i="47"/>
  <c r="A40" i="47"/>
  <c r="D52" i="45"/>
  <c r="A25" i="45"/>
  <c r="A24" i="45"/>
  <c r="A53" i="45"/>
  <c r="D23" i="45"/>
  <c r="AH14" i="45"/>
  <c r="AS14" i="45" s="1"/>
  <c r="AF14" i="45" s="1"/>
  <c r="AD14" i="45" s="1"/>
  <c r="AC14" i="45" s="1"/>
  <c r="A50" i="45"/>
  <c r="D14" i="45"/>
  <c r="A57" i="45"/>
  <c r="D46" i="45"/>
  <c r="AH46" i="45"/>
  <c r="D11" i="45"/>
  <c r="AH11" i="45"/>
  <c r="D10" i="45"/>
  <c r="AH10" i="45"/>
  <c r="A51" i="45"/>
  <c r="D51" i="45"/>
  <c r="A20" i="45"/>
  <c r="A13" i="45"/>
  <c r="AH13" i="45"/>
  <c r="A45" i="45"/>
  <c r="AH45" i="45"/>
  <c r="A44" i="45"/>
  <c r="D44" i="45"/>
  <c r="AH44" i="45"/>
  <c r="A47" i="45"/>
  <c r="AH47" i="45"/>
  <c r="D49" i="45"/>
  <c r="AH49" i="45"/>
  <c r="A55" i="45"/>
  <c r="D55" i="45"/>
  <c r="A19" i="45"/>
  <c r="D54" i="45"/>
  <c r="D56" i="45"/>
  <c r="A22" i="45"/>
  <c r="A16" i="45"/>
  <c r="AH16" i="45"/>
  <c r="AS16" i="45" s="1"/>
  <c r="AF16" i="45" s="1"/>
  <c r="AD16" i="45" s="1"/>
  <c r="AC16" i="45" s="1"/>
  <c r="A12" i="45"/>
  <c r="AH12" i="45"/>
  <c r="A15" i="45"/>
  <c r="AH15" i="45"/>
  <c r="A18" i="45"/>
  <c r="D18" i="45"/>
  <c r="A21" i="45"/>
  <c r="A48" i="45"/>
  <c r="AH48" i="45"/>
  <c r="A42" i="45"/>
  <c r="AH42" i="45"/>
  <c r="D43" i="45"/>
  <c r="AH43" i="45"/>
  <c r="A17" i="45"/>
  <c r="AH17" i="45"/>
  <c r="AS17" i="45" s="1"/>
  <c r="AF17" i="45" s="1"/>
  <c r="AD17" i="45" s="1"/>
  <c r="AC17" i="45" s="1"/>
  <c r="AS42" i="45" l="1"/>
  <c r="AF42" i="45" s="1"/>
  <c r="AD42" i="45" s="1"/>
  <c r="AC42" i="45" s="1"/>
  <c r="AR26" i="45"/>
  <c r="AF26" i="45" s="1"/>
  <c r="AD26" i="45" s="1"/>
  <c r="AC26" i="45" s="1"/>
  <c r="AD2" i="12"/>
  <c r="AS49" i="45"/>
  <c r="AF49" i="45" s="1"/>
  <c r="AD49" i="45" s="1"/>
  <c r="AC49" i="45" s="1"/>
  <c r="AP9" i="52"/>
  <c r="AR9" i="52" s="1"/>
  <c r="AF9" i="52" s="1"/>
  <c r="AD9" i="52" s="1"/>
  <c r="AC9" i="52" s="1"/>
  <c r="AP12" i="52"/>
  <c r="AR36" i="52" s="1"/>
  <c r="AF36" i="52" s="1"/>
  <c r="AD36" i="52" s="1"/>
  <c r="AC36" i="52" s="1"/>
  <c r="AQ21" i="52"/>
  <c r="AS21" i="52" s="1"/>
  <c r="AF21" i="52" s="1"/>
  <c r="AD21" i="52" s="1"/>
  <c r="AC21" i="52" s="1"/>
  <c r="AQ9" i="52"/>
  <c r="AS57" i="52" s="1"/>
  <c r="AF57" i="52" s="1"/>
  <c r="AD57" i="52" s="1"/>
  <c r="AC57" i="52" s="1"/>
  <c r="AS44" i="45"/>
  <c r="AF44" i="45" s="1"/>
  <c r="AD44" i="45" s="1"/>
  <c r="AC44" i="45" s="1"/>
  <c r="AS11" i="45"/>
  <c r="AF11" i="45" s="1"/>
  <c r="AD11" i="45" s="1"/>
  <c r="AC11" i="45" s="1"/>
  <c r="AQ23" i="52"/>
  <c r="AS23" i="52" s="1"/>
  <c r="AF23" i="52" s="1"/>
  <c r="AD23" i="52" s="1"/>
  <c r="AC23" i="52" s="1"/>
  <c r="AQ11" i="52"/>
  <c r="AP23" i="52"/>
  <c r="AP24" i="52"/>
  <c r="AP22" i="52"/>
  <c r="AP6" i="52"/>
  <c r="AR6" i="52" s="1"/>
  <c r="AF6" i="52" s="1"/>
  <c r="AD6" i="52" s="1"/>
  <c r="AC6" i="52" s="1"/>
  <c r="AQ16" i="52"/>
  <c r="AQ22" i="52"/>
  <c r="AS22" i="52" s="1"/>
  <c r="AF22" i="52" s="1"/>
  <c r="AD22" i="52" s="1"/>
  <c r="AC22" i="52" s="1"/>
  <c r="AQ10" i="52"/>
  <c r="AQ7" i="52"/>
  <c r="AS55" i="52" s="1"/>
  <c r="AF55" i="52" s="1"/>
  <c r="AD55" i="52" s="1"/>
  <c r="AC55" i="52" s="1"/>
  <c r="AP3" i="52"/>
  <c r="AR3" i="52" s="1"/>
  <c r="AF3" i="52" s="1"/>
  <c r="AD3" i="52" s="1"/>
  <c r="AC3" i="52" s="1"/>
  <c r="AP8" i="52"/>
  <c r="AR8" i="52" s="1"/>
  <c r="AF8" i="52" s="1"/>
  <c r="AD8" i="52" s="1"/>
  <c r="AC8" i="52" s="1"/>
  <c r="AP13" i="52"/>
  <c r="AR37" i="52" s="1"/>
  <c r="AF37" i="52" s="1"/>
  <c r="AD37" i="52" s="1"/>
  <c r="AC37" i="52" s="1"/>
  <c r="AQ19" i="52"/>
  <c r="AS19" i="52" s="1"/>
  <c r="AF19" i="52" s="1"/>
  <c r="AD19" i="52" s="1"/>
  <c r="AC19" i="52" s="1"/>
  <c r="AQ20" i="52"/>
  <c r="AS20" i="52" s="1"/>
  <c r="AF20" i="52" s="1"/>
  <c r="AD20" i="52" s="1"/>
  <c r="AC20" i="52" s="1"/>
  <c r="AQ4" i="52"/>
  <c r="AS52" i="52" s="1"/>
  <c r="AF52" i="52" s="1"/>
  <c r="AD52" i="52" s="1"/>
  <c r="AC52" i="52" s="1"/>
  <c r="AQ25" i="52"/>
  <c r="AS25" i="52" s="1"/>
  <c r="AF25" i="52" s="1"/>
  <c r="AD25" i="52" s="1"/>
  <c r="AC25" i="52" s="1"/>
  <c r="AQ3" i="52"/>
  <c r="AS51" i="52" s="1"/>
  <c r="AF51" i="52" s="1"/>
  <c r="AD51" i="52" s="1"/>
  <c r="AC51" i="52" s="1"/>
  <c r="AQ14" i="52"/>
  <c r="AS43" i="45"/>
  <c r="AF43" i="45" s="1"/>
  <c r="AD43" i="45" s="1"/>
  <c r="AC43" i="45" s="1"/>
  <c r="AS12" i="45"/>
  <c r="AF12" i="45" s="1"/>
  <c r="AD12" i="45" s="1"/>
  <c r="AC12" i="45" s="1"/>
  <c r="D95" i="12"/>
  <c r="AS45" i="45"/>
  <c r="AF45" i="45" s="1"/>
  <c r="AD45" i="45" s="1"/>
  <c r="AC45" i="45" s="1"/>
  <c r="AS13" i="45"/>
  <c r="AF13" i="45" s="1"/>
  <c r="AD13" i="45" s="1"/>
  <c r="AC13" i="45" s="1"/>
  <c r="AS48" i="45"/>
  <c r="AF48" i="45" s="1"/>
  <c r="AD48" i="45" s="1"/>
  <c r="AC48" i="45" s="1"/>
  <c r="AS47" i="45"/>
  <c r="AF47" i="45" s="1"/>
  <c r="AD47" i="45" s="1"/>
  <c r="AC47" i="45" s="1"/>
  <c r="AS15" i="45"/>
  <c r="AF15" i="45" s="1"/>
  <c r="AD15" i="45" s="1"/>
  <c r="AC15" i="45" s="1"/>
  <c r="AS46" i="45"/>
  <c r="AF46" i="45" s="1"/>
  <c r="AD46" i="45" s="1"/>
  <c r="AC46" i="45" s="1"/>
  <c r="AF10" i="45"/>
  <c r="AD10" i="45" s="1"/>
  <c r="AC10" i="45" s="1"/>
  <c r="D21" i="45"/>
  <c r="D13" i="45"/>
  <c r="D12" i="45"/>
  <c r="A52" i="45"/>
  <c r="D16" i="45"/>
  <c r="D15" i="45"/>
  <c r="D48" i="45"/>
  <c r="D24" i="45"/>
  <c r="D47" i="45"/>
  <c r="D17" i="45"/>
  <c r="D19" i="45"/>
  <c r="D57" i="45"/>
  <c r="A23" i="45"/>
  <c r="D50" i="45"/>
  <c r="A11" i="45"/>
  <c r="A46" i="45"/>
  <c r="D25" i="45"/>
  <c r="A49" i="45"/>
  <c r="A56" i="45"/>
  <c r="D22" i="45"/>
  <c r="D45" i="45"/>
  <c r="A10" i="45"/>
  <c r="D53" i="45"/>
  <c r="A43" i="45"/>
  <c r="A54" i="45"/>
  <c r="A14" i="45"/>
  <c r="D42" i="45"/>
  <c r="D20" i="45"/>
  <c r="A38" i="46" l="1"/>
  <c r="A8" i="46"/>
  <c r="A47" i="46"/>
  <c r="A36" i="46"/>
  <c r="A10" i="46"/>
  <c r="A43" i="46"/>
  <c r="A9" i="46"/>
  <c r="A49" i="46"/>
  <c r="A14" i="46"/>
  <c r="A48" i="46"/>
  <c r="A15" i="46"/>
  <c r="A7" i="46"/>
  <c r="A39" i="46"/>
  <c r="A17" i="46"/>
  <c r="A42" i="46"/>
  <c r="A11" i="46"/>
  <c r="D15" i="46"/>
  <c r="AW15" i="46" s="1"/>
  <c r="A12" i="46"/>
  <c r="A2" i="46"/>
  <c r="A34" i="46"/>
  <c r="A13" i="46"/>
  <c r="A46" i="46"/>
  <c r="A5" i="46"/>
  <c r="D43" i="46"/>
  <c r="AW43" i="46" s="1"/>
  <c r="A16" i="46"/>
  <c r="A35" i="46"/>
  <c r="A41" i="46"/>
  <c r="D2" i="46"/>
  <c r="AW2" i="46" s="1"/>
  <c r="A40" i="46"/>
  <c r="A37" i="46"/>
  <c r="A45" i="46"/>
  <c r="D11" i="46"/>
  <c r="AW11" i="46" s="1"/>
  <c r="D42" i="46"/>
  <c r="AW42" i="46" s="1"/>
  <c r="D39" i="46"/>
  <c r="AW39" i="46" s="1"/>
  <c r="AD39" i="46" s="1"/>
  <c r="D10" i="46"/>
  <c r="AW10" i="46" s="1"/>
  <c r="D44" i="46"/>
  <c r="AW44" i="46" s="1"/>
  <c r="A44" i="46"/>
  <c r="A4" i="46"/>
  <c r="D17" i="46"/>
  <c r="AW17" i="46" s="1"/>
  <c r="D8" i="46"/>
  <c r="AW8" i="46" s="1"/>
  <c r="D16" i="46"/>
  <c r="AW16" i="46" s="1"/>
  <c r="D4" i="46"/>
  <c r="AW4" i="46" s="1"/>
  <c r="D46" i="46"/>
  <c r="AW46" i="46" s="1"/>
  <c r="A3" i="46"/>
  <c r="D12" i="46"/>
  <c r="AW12" i="46" s="1"/>
  <c r="A6" i="46"/>
  <c r="D14" i="46"/>
  <c r="AW14" i="46" s="1"/>
  <c r="D13" i="46"/>
  <c r="AW13" i="46" s="1"/>
  <c r="D49" i="46"/>
  <c r="AW49" i="46" s="1"/>
  <c r="D45" i="46"/>
  <c r="AW45" i="46" s="1"/>
  <c r="D6" i="46"/>
  <c r="AW6" i="46" s="1"/>
  <c r="D36" i="46"/>
  <c r="AW36" i="46" s="1"/>
  <c r="AD36" i="46" s="1"/>
  <c r="D5" i="46"/>
  <c r="AW5" i="46" s="1"/>
  <c r="D7" i="46"/>
  <c r="AW7" i="46" s="1"/>
  <c r="D48" i="46"/>
  <c r="AW48" i="46" s="1"/>
  <c r="D35" i="46"/>
  <c r="AW35" i="46" s="1"/>
  <c r="AD35" i="46" s="1"/>
  <c r="D34" i="46"/>
  <c r="AW34" i="46" s="1"/>
  <c r="AD34" i="46" s="1"/>
  <c r="D9" i="46"/>
  <c r="AW9" i="46" s="1"/>
  <c r="D40" i="46"/>
  <c r="AW40" i="46" s="1"/>
  <c r="AD40" i="46" s="1"/>
  <c r="D3" i="46"/>
  <c r="AW3" i="46" s="1"/>
  <c r="D37" i="46"/>
  <c r="AW37" i="46" s="1"/>
  <c r="AD37" i="46" s="1"/>
  <c r="D41" i="46"/>
  <c r="AW41" i="46" s="1"/>
  <c r="AD41" i="46" s="1"/>
  <c r="D47" i="46"/>
  <c r="AW47" i="46" s="1"/>
  <c r="D38" i="46"/>
  <c r="AW38" i="46" s="1"/>
  <c r="AD38" i="4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<sst xmlns="http://schemas.openxmlformats.org/spreadsheetml/2006/main" count="21764" uniqueCount="1309">
  <si>
    <t>word</t>
  </si>
  <si>
    <t>code</t>
  </si>
  <si>
    <t>trigger</t>
  </si>
  <si>
    <t>Banan_1</t>
  </si>
  <si>
    <t>Banan_2</t>
  </si>
  <si>
    <t>Banan_3</t>
  </si>
  <si>
    <t>Banan_4</t>
  </si>
  <si>
    <t>Banan_5</t>
  </si>
  <si>
    <t>Banan_6</t>
  </si>
  <si>
    <t>Banan_7</t>
  </si>
  <si>
    <t>Banan_8</t>
  </si>
  <si>
    <t>Finik_1</t>
  </si>
  <si>
    <t>Finik_2</t>
  </si>
  <si>
    <t>Finik_3</t>
  </si>
  <si>
    <t>Finik_4</t>
  </si>
  <si>
    <t>Finik_5</t>
  </si>
  <si>
    <t>Finik_6</t>
  </si>
  <si>
    <t>Finik_7</t>
  </si>
  <si>
    <t>Finik_8</t>
  </si>
  <si>
    <t>Goroh_1</t>
  </si>
  <si>
    <t>Goroh_2</t>
  </si>
  <si>
    <t>Goroh_3</t>
  </si>
  <si>
    <t>Goroh_4</t>
  </si>
  <si>
    <t>Goroh_5</t>
  </si>
  <si>
    <t>Goroh_6</t>
  </si>
  <si>
    <t>Goroh_7</t>
  </si>
  <si>
    <t>Goroh_8</t>
  </si>
  <si>
    <t>Kokos_1</t>
  </si>
  <si>
    <t>Kokos_2</t>
  </si>
  <si>
    <t>Kokos_3</t>
  </si>
  <si>
    <t>Kokos_4</t>
  </si>
  <si>
    <t>Kokos_5</t>
  </si>
  <si>
    <t>Kokos_6</t>
  </si>
  <si>
    <t>Kokos_7</t>
  </si>
  <si>
    <t>Kokos_8</t>
  </si>
  <si>
    <t>Limon_1</t>
  </si>
  <si>
    <t>Limon_2</t>
  </si>
  <si>
    <t>Limon_3</t>
  </si>
  <si>
    <t>Limon_4</t>
  </si>
  <si>
    <t>Limon_5</t>
  </si>
  <si>
    <t>Limon_6</t>
  </si>
  <si>
    <t>Limon_7</t>
  </si>
  <si>
    <t>Limon_8</t>
  </si>
  <si>
    <t>Peper_1</t>
  </si>
  <si>
    <t>Peper_2</t>
  </si>
  <si>
    <t>Peper_3</t>
  </si>
  <si>
    <t>Peper_4</t>
  </si>
  <si>
    <t>Peper_5</t>
  </si>
  <si>
    <t>Peper_6</t>
  </si>
  <si>
    <t>Peper_7</t>
  </si>
  <si>
    <t>Peper_8</t>
  </si>
  <si>
    <t>Redis_1</t>
  </si>
  <si>
    <t>Redis_2</t>
  </si>
  <si>
    <t>Redis_3</t>
  </si>
  <si>
    <t>Redis_4</t>
  </si>
  <si>
    <t>Redis_5</t>
  </si>
  <si>
    <t>Redis_6</t>
  </si>
  <si>
    <t>Redis_7</t>
  </si>
  <si>
    <t>Redis_8</t>
  </si>
  <si>
    <t>Tomat_1</t>
  </si>
  <si>
    <t>Tomat_2</t>
  </si>
  <si>
    <t>Tomat_3</t>
  </si>
  <si>
    <t>Tomat_4</t>
  </si>
  <si>
    <t>Tomat_5</t>
  </si>
  <si>
    <t>Tomat_6</t>
  </si>
  <si>
    <t>Tomat_7</t>
  </si>
  <si>
    <t>Tomat_8</t>
  </si>
  <si>
    <t>pics\\Banan_1.jpg</t>
  </si>
  <si>
    <t>pics\\Banan_2.jpg</t>
  </si>
  <si>
    <t>pics\\Banan_3.jpg</t>
  </si>
  <si>
    <t>pics\\Banan_4.jpg</t>
  </si>
  <si>
    <t>pics\\Banan_5.jpg</t>
  </si>
  <si>
    <t>pics\\Banan_6.jpg</t>
  </si>
  <si>
    <t>pics\\Banan_7.jpg</t>
  </si>
  <si>
    <t>pics\\Banan_8.jpg</t>
  </si>
  <si>
    <t>pics\\File</t>
  </si>
  <si>
    <t>pics\\Finik_1.jpg</t>
  </si>
  <si>
    <t>pics\\Finik_2.jpg</t>
  </si>
  <si>
    <t>pics\\Finik_3.jpg</t>
  </si>
  <si>
    <t>pics\\Finik_4.jpg</t>
  </si>
  <si>
    <t>pics\\Finik_5.jpg</t>
  </si>
  <si>
    <t>pics\\Finik_6.jpg</t>
  </si>
  <si>
    <t>pics\\Finik_7.jpg</t>
  </si>
  <si>
    <t>pics\\Finik_8.jpg</t>
  </si>
  <si>
    <t>pics\\Goroh_1.jpg</t>
  </si>
  <si>
    <t>pics\\Goroh_2.jpg</t>
  </si>
  <si>
    <t>pics\\Redis_1.jpg</t>
  </si>
  <si>
    <t>pics\\Redis_2.jpg</t>
  </si>
  <si>
    <t>pics\\Redis_3.jpg</t>
  </si>
  <si>
    <t>pics\\Redis_4.jpg</t>
  </si>
  <si>
    <t>pics\\Redis_5.jpg</t>
  </si>
  <si>
    <t>pics\\Redis_6.jpg</t>
  </si>
  <si>
    <t>pics\\Redis_7.jpg</t>
  </si>
  <si>
    <t>pics\\Redis_8.jpg</t>
  </si>
  <si>
    <t>pics\\Goroh_3.jpg</t>
  </si>
  <si>
    <t>pics\\Goroh_4.jpg</t>
  </si>
  <si>
    <t>pics\\Goroh_5.jpg</t>
  </si>
  <si>
    <t>pics\\Goroh_6.jpg</t>
  </si>
  <si>
    <t>pics\\Goroh_7.jpg</t>
  </si>
  <si>
    <t>pics\\Goroh_8.jpg</t>
  </si>
  <si>
    <t>pics\\Kokos_1.jpg</t>
  </si>
  <si>
    <t>pics\\Kokos_2.jpg</t>
  </si>
  <si>
    <t>pics\\Kokos_3.jpg</t>
  </si>
  <si>
    <t>pics\\Kokos_4.jpg</t>
  </si>
  <si>
    <t>pics\\Kokos_5.jpg</t>
  </si>
  <si>
    <t>pics\\Kokos_6.jpg</t>
  </si>
  <si>
    <t>pics\\Kokos_7.jpg</t>
  </si>
  <si>
    <t>pics\\Kokos_8.jpg</t>
  </si>
  <si>
    <t>pics\\Limon_1.jpg</t>
  </si>
  <si>
    <t>pics\\Limon_2.jpg</t>
  </si>
  <si>
    <t>pics\\Limon_3.jpg</t>
  </si>
  <si>
    <t>pics\\Limon_4.jpg</t>
  </si>
  <si>
    <t>pics\\Limon_5.jpg</t>
  </si>
  <si>
    <t>pics\\Limon_6.jpg</t>
  </si>
  <si>
    <t>pics\\Limon_7.jpg</t>
  </si>
  <si>
    <t>pics\\Limon_8.jpg</t>
  </si>
  <si>
    <t>pics\\Peper_1.jpg</t>
  </si>
  <si>
    <t>pics\\Peper_2.jpg</t>
  </si>
  <si>
    <t>pics\\Peper_3.jpg</t>
  </si>
  <si>
    <t>pics\\Peper_4.jpg</t>
  </si>
  <si>
    <t>pics\\Peper_5.jpg</t>
  </si>
  <si>
    <t>pics\\Peper_6.jpg</t>
  </si>
  <si>
    <t>pics\\Peper_7.jpg</t>
  </si>
  <si>
    <t>pics\\Peper_8.jpg</t>
  </si>
  <si>
    <t>pics\\Tomat_1.jpg</t>
  </si>
  <si>
    <t>pics\\Tomat_2.jpg</t>
  </si>
  <si>
    <t>pics\\Tomat_3.jpg</t>
  </si>
  <si>
    <t>pics\\Tomat_4.jpg</t>
  </si>
  <si>
    <t>pics\\Tomat_5.jpg</t>
  </si>
  <si>
    <t>pics\\Tomat_6.jpg</t>
  </si>
  <si>
    <t>pics\\Tomat_7.jpg</t>
  </si>
  <si>
    <t>pics\\Tomat_8.jpg</t>
  </si>
  <si>
    <t>pics\\ZF_4.jpg</t>
  </si>
  <si>
    <t>pics\\ZF_5.jpg</t>
  </si>
  <si>
    <t>pics\\Tamanid_8.jpg</t>
  </si>
  <si>
    <t>pics\\ZF_7.jpg</t>
  </si>
  <si>
    <t>pics\\Ackee_8.jpg</t>
  </si>
  <si>
    <t>pics\\ZF_6.jpg</t>
  </si>
  <si>
    <t>pics\\ZF_2.jpg</t>
  </si>
  <si>
    <t>pics\\ZF_3.jpg</t>
  </si>
  <si>
    <t>pics\\ZF_1.jpg</t>
  </si>
  <si>
    <t>pics\\Sapota_1.jpg</t>
  </si>
  <si>
    <t>pics\\Ake_7.jpg</t>
  </si>
  <si>
    <t>pics\\Finger_2.jpg</t>
  </si>
  <si>
    <t>pics\\Finger_3.jpg</t>
  </si>
  <si>
    <t>pics\\Ake_6.jpg</t>
  </si>
  <si>
    <t>pics\\Sapota_2.jpg</t>
  </si>
  <si>
    <t>pics\\Ake_4.jpg</t>
  </si>
  <si>
    <t>pics\\Finger_1.jpg</t>
  </si>
  <si>
    <t>pics\\Ake_5.jpg</t>
  </si>
  <si>
    <t>pics\\Sapota_3.jpg</t>
  </si>
  <si>
    <t>pics\\Ake_1.jpg</t>
  </si>
  <si>
    <t>pics\\Sapota_7.jpg</t>
  </si>
  <si>
    <t>pics\\Finger_4.jpg</t>
  </si>
  <si>
    <t>pics\\Noni_8.jpg</t>
  </si>
  <si>
    <t>pics\\Finger_5.jpg</t>
  </si>
  <si>
    <t>pics\\Sapota_6.jpg</t>
  </si>
  <si>
    <t>pics\\Gac_8.jpg</t>
  </si>
  <si>
    <t>pics\\Ake_2.jpg</t>
  </si>
  <si>
    <t>pics\\Sapota_4.jpg</t>
  </si>
  <si>
    <t>pics\\Finger_7.jpg</t>
  </si>
  <si>
    <t>pics\\Finger_6.jpg</t>
  </si>
  <si>
    <t>pics\\Sapota_5.jpg</t>
  </si>
  <si>
    <t>pics\\Ake_3.jpg</t>
  </si>
  <si>
    <t>pics\\Gac_4.jpg</t>
  </si>
  <si>
    <t>pics\\Sapota_8.jpg</t>
  </si>
  <si>
    <t>pics\\Noni_6.jpg</t>
  </si>
  <si>
    <t>pics\\Noni_7.jpg</t>
  </si>
  <si>
    <t>pics\\Gac_5.jpg</t>
  </si>
  <si>
    <t>pics\\Gac_7.jpg</t>
  </si>
  <si>
    <t>pics\\Finger_8.jpg</t>
  </si>
  <si>
    <t>pics\\Noni_5.jpg</t>
  </si>
  <si>
    <t>pics\\Noni_4.jpg</t>
  </si>
  <si>
    <t>pics\\Gac_6.jpg</t>
  </si>
  <si>
    <t>pics\\Gac_2.jpg</t>
  </si>
  <si>
    <t>pics\\Ake_8.jpg</t>
  </si>
  <si>
    <t>pics\\Noni_1.jpg</t>
  </si>
  <si>
    <t>pics\\Gac_3.jpg</t>
  </si>
  <si>
    <t>pics\\Gac_1.jpg</t>
  </si>
  <si>
    <t>pics\\Noni_3.jpg</t>
  </si>
  <si>
    <t>pics\\Noni_2.jpg</t>
  </si>
  <si>
    <t>pics\\Tamanid_2.jpg</t>
  </si>
  <si>
    <t>pics\\Ackee_2.jpg</t>
  </si>
  <si>
    <t>pics\\Ackee_3.jpg</t>
  </si>
  <si>
    <t>pics\\Tamanid_3.jpg</t>
  </si>
  <si>
    <t>pics\\Tamanid_1.jpg</t>
  </si>
  <si>
    <t>pics\\Ackee_1.jpg</t>
  </si>
  <si>
    <t>pics\\Tamanid_4.jpg</t>
  </si>
  <si>
    <t>pics\\Ackee_4.jpg</t>
  </si>
  <si>
    <t>pics\\Ackee_5.jpg</t>
  </si>
  <si>
    <t>pics\\Tamanid_5.jpg</t>
  </si>
  <si>
    <t>pics\\Tamanid_7.jpg</t>
  </si>
  <si>
    <t>pics\\ZF_8.jpg</t>
  </si>
  <si>
    <t>pics\\Ackee_7.jpg</t>
  </si>
  <si>
    <t>pics\\Ackee_6.jpg</t>
  </si>
  <si>
    <t>pics\\Tamanid_6.jpg</t>
  </si>
  <si>
    <t>Ackee_1</t>
  </si>
  <si>
    <t>Ackee_2</t>
  </si>
  <si>
    <t>Ackee_3</t>
  </si>
  <si>
    <t>Ackee_4</t>
  </si>
  <si>
    <t>Ackee_5</t>
  </si>
  <si>
    <t>Ackee_6</t>
  </si>
  <si>
    <t>Ackee_7</t>
  </si>
  <si>
    <t>Ackee_8</t>
  </si>
  <si>
    <t>Ake_1</t>
  </si>
  <si>
    <t>Ake_2</t>
  </si>
  <si>
    <t>Ake_3</t>
  </si>
  <si>
    <t>Ake_4</t>
  </si>
  <si>
    <t>Ake_5</t>
  </si>
  <si>
    <t>Ake_6</t>
  </si>
  <si>
    <t>Ake_7</t>
  </si>
  <si>
    <t>Ake_8</t>
  </si>
  <si>
    <t>Finger_1</t>
  </si>
  <si>
    <t>Finger_2</t>
  </si>
  <si>
    <t>Finger_3</t>
  </si>
  <si>
    <t>Finger_4</t>
  </si>
  <si>
    <t>Finger_5</t>
  </si>
  <si>
    <t>Finger_6</t>
  </si>
  <si>
    <t>Finger_7</t>
  </si>
  <si>
    <t>Finger_8</t>
  </si>
  <si>
    <t>Gac_1</t>
  </si>
  <si>
    <t>Gac_2</t>
  </si>
  <si>
    <t>Gac_3</t>
  </si>
  <si>
    <t>Gac_4</t>
  </si>
  <si>
    <t>Gac_5</t>
  </si>
  <si>
    <t>Gac_6</t>
  </si>
  <si>
    <t>Gac_7</t>
  </si>
  <si>
    <t>Gac_8</t>
  </si>
  <si>
    <t>Noni_1</t>
  </si>
  <si>
    <t>Noni_2</t>
  </si>
  <si>
    <t>Noni_3</t>
  </si>
  <si>
    <t>Noni_4</t>
  </si>
  <si>
    <t>Noni_5</t>
  </si>
  <si>
    <t>Noni_6</t>
  </si>
  <si>
    <t>Noni_7</t>
  </si>
  <si>
    <t>Noni_8</t>
  </si>
  <si>
    <t>Sapota_1</t>
  </si>
  <si>
    <t>Sapota_2</t>
  </si>
  <si>
    <t>Sapota_3</t>
  </si>
  <si>
    <t>Sapota_4</t>
  </si>
  <si>
    <t>Sapota_5</t>
  </si>
  <si>
    <t>Sapota_6</t>
  </si>
  <si>
    <t>Sapota_7</t>
  </si>
  <si>
    <t>Sapota_8</t>
  </si>
  <si>
    <t>Tamanid_1</t>
  </si>
  <si>
    <t>Tamanid_2</t>
  </si>
  <si>
    <t>Tamanid_3</t>
  </si>
  <si>
    <t>Tamanid_4</t>
  </si>
  <si>
    <t>Tamanid_5</t>
  </si>
  <si>
    <t>Tamanid_6</t>
  </si>
  <si>
    <t>Tamanid_7</t>
  </si>
  <si>
    <t>Tamanid_8</t>
  </si>
  <si>
    <t>ZF_1</t>
  </si>
  <si>
    <t>ZF_2</t>
  </si>
  <si>
    <t>ZF_3</t>
  </si>
  <si>
    <t>ZF_4</t>
  </si>
  <si>
    <t>ZF_5</t>
  </si>
  <si>
    <t>ZF_6</t>
  </si>
  <si>
    <t>ZF_7</t>
  </si>
  <si>
    <t>ZF_8</t>
  </si>
  <si>
    <t>id</t>
  </si>
  <si>
    <t>sound</t>
  </si>
  <si>
    <t>pic_seq1</t>
  </si>
  <si>
    <t>pic_seq2</t>
  </si>
  <si>
    <t>pic_seq3</t>
  </si>
  <si>
    <t>pic_seq4</t>
  </si>
  <si>
    <t>pic_seq5</t>
  </si>
  <si>
    <t>pic_seq6</t>
  </si>
  <si>
    <t>pic_seq7</t>
  </si>
  <si>
    <t>pic_seq8</t>
  </si>
  <si>
    <t>pic_seq9</t>
  </si>
  <si>
    <t>pic_seq10</t>
  </si>
  <si>
    <t>pic_seq11</t>
  </si>
  <si>
    <t>pic_seq12</t>
  </si>
  <si>
    <t>pic_seq13</t>
  </si>
  <si>
    <t>pic_seq14</t>
  </si>
  <si>
    <t>pic_seq15</t>
  </si>
  <si>
    <t>pic_seq16</t>
  </si>
  <si>
    <t>pic_seq17</t>
  </si>
  <si>
    <t>pic_seq18</t>
  </si>
  <si>
    <t>pic_seq19</t>
  </si>
  <si>
    <t>pic_seq20</t>
  </si>
  <si>
    <t>pic_seq21</t>
  </si>
  <si>
    <t>pic_seq22</t>
  </si>
  <si>
    <t>pic_seq23</t>
  </si>
  <si>
    <t>pic_seq24</t>
  </si>
  <si>
    <t>pic_seq25</t>
  </si>
  <si>
    <t>pic_seq26</t>
  </si>
  <si>
    <t>pic_seq27</t>
  </si>
  <si>
    <t>pic_seq28</t>
  </si>
  <si>
    <t>pic_seq29</t>
  </si>
  <si>
    <t>pic_seq30</t>
  </si>
  <si>
    <t>pic_seq31</t>
  </si>
  <si>
    <t>pic_seq32</t>
  </si>
  <si>
    <t>метка_seq1</t>
  </si>
  <si>
    <t>метка_seq2</t>
  </si>
  <si>
    <t>метка_seq3</t>
  </si>
  <si>
    <t>метка_seq4</t>
  </si>
  <si>
    <t>метка_seq5</t>
  </si>
  <si>
    <t>метка_seq6</t>
  </si>
  <si>
    <t>метка_seq7</t>
  </si>
  <si>
    <t>метка_seq8</t>
  </si>
  <si>
    <t>метка_seq9</t>
  </si>
  <si>
    <t>метка_seq10</t>
  </si>
  <si>
    <t>метка_seq11</t>
  </si>
  <si>
    <t>метка_seq12</t>
  </si>
  <si>
    <t>метка_seq13</t>
  </si>
  <si>
    <t>метка_seq14</t>
  </si>
  <si>
    <t>метка_seq15</t>
  </si>
  <si>
    <t>метка_seq16</t>
  </si>
  <si>
    <t>метка_seq17</t>
  </si>
  <si>
    <t>метка_seq18</t>
  </si>
  <si>
    <t>метка_seq19</t>
  </si>
  <si>
    <t>метка_seq20</t>
  </si>
  <si>
    <t>метка_seq21</t>
  </si>
  <si>
    <t>метка_seq22</t>
  </si>
  <si>
    <t>метка_seq23</t>
  </si>
  <si>
    <t>метка_seq24</t>
  </si>
  <si>
    <t>метка_seq25</t>
  </si>
  <si>
    <t>метка_seq26</t>
  </si>
  <si>
    <t>метка_seq27</t>
  </si>
  <si>
    <t>метка_seq28</t>
  </si>
  <si>
    <t>метка_seq29</t>
  </si>
  <si>
    <t>метка_seq30</t>
  </si>
  <si>
    <t>метка_seq31</t>
  </si>
  <si>
    <t>метка_seq32</t>
  </si>
  <si>
    <t>sound\\Tomato.wav</t>
  </si>
  <si>
    <t>sound\\Coconut.wav</t>
  </si>
  <si>
    <t>sound\\Banan.wav</t>
  </si>
  <si>
    <t>sound\\Date.wav</t>
  </si>
  <si>
    <t>sound\\Peas.wav</t>
  </si>
  <si>
    <t>sound\\Renan.wav</t>
  </si>
  <si>
    <t>sound\\Baroh.wav</t>
  </si>
  <si>
    <t>sound\\Liroh.wav</t>
  </si>
  <si>
    <t>sound\\Codis.wav</t>
  </si>
  <si>
    <t>sound\\Gonic.wav</t>
  </si>
  <si>
    <t>sound\\Pemat.wav</t>
  </si>
  <si>
    <t>sound\\Lemon.wav</t>
  </si>
  <si>
    <t>sound\\Radish.wav</t>
  </si>
  <si>
    <t>sound\\Pepper.wav</t>
  </si>
  <si>
    <t>sound\\Fimon.wav</t>
  </si>
  <si>
    <t>sound\\Todis.wav</t>
  </si>
  <si>
    <t>Tomato</t>
  </si>
  <si>
    <t>Lemon</t>
  </si>
  <si>
    <t>Coconut</t>
  </si>
  <si>
    <t>Radish</t>
  </si>
  <si>
    <t>Pepper</t>
  </si>
  <si>
    <t>Banan</t>
  </si>
  <si>
    <t>Date</t>
  </si>
  <si>
    <t>Peas</t>
  </si>
  <si>
    <t>Renan</t>
  </si>
  <si>
    <t>Baroh</t>
  </si>
  <si>
    <t>Liroh</t>
  </si>
  <si>
    <t>Fimon</t>
  </si>
  <si>
    <t>Codis</t>
  </si>
  <si>
    <t>Gonic</t>
  </si>
  <si>
    <t>Todis</t>
  </si>
  <si>
    <t>Pemat</t>
  </si>
  <si>
    <t>pic</t>
  </si>
  <si>
    <t>№_old</t>
  </si>
  <si>
    <t>pic_code</t>
  </si>
  <si>
    <t>pic_file</t>
  </si>
  <si>
    <t>pic_trigger</t>
  </si>
  <si>
    <t>quest1_b</t>
  </si>
  <si>
    <t>quest1_b_sound_id</t>
  </si>
  <si>
    <t>quest1_b_sound</t>
  </si>
  <si>
    <t>quest1_b_trigger</t>
  </si>
  <si>
    <t>quest2_b</t>
  </si>
  <si>
    <t>quest2_b_sound_id</t>
  </si>
  <si>
    <t>quest2_b_sound</t>
  </si>
  <si>
    <t>quest2_b_trigger</t>
  </si>
  <si>
    <t>ans</t>
  </si>
  <si>
    <t>нет</t>
  </si>
  <si>
    <t>да</t>
  </si>
  <si>
    <t>sound\\On_tolsheniy.wav</t>
  </si>
  <si>
    <t>sound\\On_stariy.wav</t>
  </si>
  <si>
    <t>sound\\Zhirniy_li_on.wav</t>
  </si>
  <si>
    <t>sound\\Zeleniy_li_on.wav</t>
  </si>
  <si>
    <t>sound\\Poristiy_li_on.wav</t>
  </si>
  <si>
    <t>sound\\Crepkiy_li_on.wav</t>
  </si>
  <si>
    <t>sound\\On_scolzckiy.wav</t>
  </si>
  <si>
    <t>sound\\On_myagkiy.wav</t>
  </si>
  <si>
    <t>sound\\Mohnatiy_li_on.wav</t>
  </si>
  <si>
    <t>sound\\Blestit_li_on.wav</t>
  </si>
  <si>
    <t>sound\\Vyazkiy_li_on.wav</t>
  </si>
  <si>
    <t>sound\\Yadovitiy_li_on.wav</t>
  </si>
  <si>
    <t>sound\\On_chistiy.wav</t>
  </si>
  <si>
    <t>sound\\On_vorsistyi.wav</t>
  </si>
  <si>
    <t>sound\\On_s_molokom.wav</t>
  </si>
  <si>
    <t>sound\\Svehiy_li_on.wav</t>
  </si>
  <si>
    <t>sound\\On_dlinniy.wav</t>
  </si>
  <si>
    <t>sound\\Hrustyashiy_li_on.wav</t>
  </si>
  <si>
    <t>sound\\On_s_kostochoy.wav</t>
  </si>
  <si>
    <t>sound\\Plotniy_li_on.wav</t>
  </si>
  <si>
    <t>sound\\On_ploskiy.wav</t>
  </si>
  <si>
    <t>sound\\Gladkiy_li_on.wav</t>
  </si>
  <si>
    <t>sound\\Korichneviy_li_on.wav</t>
  </si>
  <si>
    <t>sound\\Saharistiy_li_on.wav</t>
  </si>
  <si>
    <t>sound\\On_vareniy.wav</t>
  </si>
  <si>
    <t>sound\\On_treugolniy.wav</t>
  </si>
  <si>
    <t>sound\\On_krugliy.wav</t>
  </si>
  <si>
    <t>sound\\Sladriy_li_on.wav</t>
  </si>
  <si>
    <t>sound\\Sireneviy_li_on.wav</t>
  </si>
  <si>
    <t>sound\\Ligkiy_li_on.wav</t>
  </si>
  <si>
    <t>sound\\Fioletoviy_li_on.wav</t>
  </si>
  <si>
    <t>sound\\Gorkiy_li_on.wav</t>
  </si>
  <si>
    <t>sound\\On_bez_kozhuri.wav</t>
  </si>
  <si>
    <t>sound\\On_ostriy.wav</t>
  </si>
  <si>
    <t>sound\\On_zharenniy.wav</t>
  </si>
  <si>
    <t>sound\\Chierniy_li_on.wav</t>
  </si>
  <si>
    <t>sound\\Rihliy_li_on.wav</t>
  </si>
  <si>
    <t>sound\\Pishniy_li_on.wav</t>
  </si>
  <si>
    <t>sound\\On_polosatiy.wav</t>
  </si>
  <si>
    <t>sound\\On_seriy.wav</t>
  </si>
  <si>
    <t>sound\\On_smorshenniy.wav</t>
  </si>
  <si>
    <t>sound\\On_solyeliy.wav</t>
  </si>
  <si>
    <t>sound\\On_speliy.wav</t>
  </si>
  <si>
    <t>sound\\Uprugiy_li_on.wav</t>
  </si>
  <si>
    <t>sound\\On_gniloy.wav</t>
  </si>
  <si>
    <t>sound\\On_yarkiy.wav</t>
  </si>
  <si>
    <t>sound\\Sochniy_li_on.wav</t>
  </si>
  <si>
    <t>sound\\Vlazhniy_li_on.wav</t>
  </si>
  <si>
    <t>sound\\Myasistiy_li_on.wav</t>
  </si>
  <si>
    <t>sound\\On_sloeniy.wav</t>
  </si>
  <si>
    <t>sound\\Siroy_li_on.wav</t>
  </si>
  <si>
    <t>sound\\On_s_botvoy.wav</t>
  </si>
  <si>
    <t>sound\\On_bugristiy.wav</t>
  </si>
  <si>
    <t>sound\\On_citrusoviy.wav</t>
  </si>
  <si>
    <t>sound\\On_sedobniy.wav</t>
  </si>
  <si>
    <t>sound\\On_s_cedroy.wav</t>
  </si>
  <si>
    <t>sound\\On_aliy.wav</t>
  </si>
  <si>
    <t>sound\\On_v_struchke.wav</t>
  </si>
  <si>
    <t>sound\\Kisliy_li_on.wav</t>
  </si>
  <si>
    <t>sound\\On_repchatiy.wav</t>
  </si>
  <si>
    <t>sound\\Posmotrite_vot.wav</t>
  </si>
  <si>
    <t>sound\\Na_ecrane.wav</t>
  </si>
  <si>
    <t>sound\\Vot.wav</t>
  </si>
  <si>
    <t>sound\\Eto.wav</t>
  </si>
  <si>
    <t>sound\\Na_kartinke.wav</t>
  </si>
  <si>
    <t>sound\\Na_monitore.wav</t>
  </si>
  <si>
    <t>sound\\Vi_vidite.wav</t>
  </si>
  <si>
    <t>sound\\Pered_vami.wav</t>
  </si>
  <si>
    <t>sound\\On_volnistiy.wav</t>
  </si>
  <si>
    <t>sound\\Ovalniy_li_on.wav</t>
  </si>
  <si>
    <t>sound\\On_buriy.wav</t>
  </si>
  <si>
    <t>sound\\On_rasskrit.wav</t>
  </si>
  <si>
    <t>sound\\Ochishen_li_on.wav</t>
  </si>
  <si>
    <t>sound\\On_s_lepestkami.wav</t>
  </si>
  <si>
    <t>sound\\Spressovan_li_on.wav</t>
  </si>
  <si>
    <t>sound\\Goluboy_li_on.wav</t>
  </si>
  <si>
    <t>sound\\On_s_bugorkami.wav</t>
  </si>
  <si>
    <t>sound\\On_rozoviy.wav</t>
  </si>
  <si>
    <t>sound\\Kolyuchiy_li_on.wav</t>
  </si>
  <si>
    <t>sound\\Vityanut_li_on.wav</t>
  </si>
  <si>
    <t>sound\\Obyemniy_li_on.wav</t>
  </si>
  <si>
    <t>sound\\On_sklizskiy.wav</t>
  </si>
  <si>
    <t>sound\\Pustoy_li_on.wav</t>
  </si>
  <si>
    <t>sound\\On_shershaviy.wav</t>
  </si>
  <si>
    <t>sound\\Pyatnistiy_li_on.wav</t>
  </si>
  <si>
    <t>sound\\On_zernistiy.wav</t>
  </si>
  <si>
    <t>sound\\Izognut_li_on.wav</t>
  </si>
  <si>
    <t>sound\\On_kvadratniy.wav</t>
  </si>
  <si>
    <t>sound\\On_nadrezan.wav</t>
  </si>
  <si>
    <t>sound\\Siniy_li_on.wav</t>
  </si>
  <si>
    <t>sound\\On_izmelchen.wav</t>
  </si>
  <si>
    <t>sound\\On_zolotistiy.wav</t>
  </si>
  <si>
    <t>sound\\On_krasnovatiy.wav</t>
  </si>
  <si>
    <t>sound\\Okruglya_li_on.wav</t>
  </si>
  <si>
    <t>sound\\On_s_kozhuroy.wav</t>
  </si>
  <si>
    <t>sound\\Myatiy_li_on.wav</t>
  </si>
  <si>
    <t>sound\\Pushistiy_li_on.wav</t>
  </si>
  <si>
    <t>sound\\Zhidkiy_li_on.wav</t>
  </si>
  <si>
    <t>sound\\On_visushenniy.wav</t>
  </si>
  <si>
    <t>sound\\Sushenniy_li_on.wav</t>
  </si>
  <si>
    <t>sound\\Zheltiy_li_on.wav</t>
  </si>
  <si>
    <t>sound\\On_nadloman.wav</t>
  </si>
  <si>
    <t>sound\\Rebristiy_li_on.wav</t>
  </si>
  <si>
    <t>sound\\Celniy_li_on.wav</t>
  </si>
  <si>
    <t>sound\\On_prozrachniy.wav</t>
  </si>
  <si>
    <t>sound\\Uvyadshiy_li_on.wav</t>
  </si>
  <si>
    <t>sound\\Rovniy_li_on.wav</t>
  </si>
  <si>
    <t>sound\\Prodolgovatiy_li_on.wav</t>
  </si>
  <si>
    <t>sound\\Tonkiy_li_on.wav</t>
  </si>
  <si>
    <t>sound\\Zaostrin_li_on.wav</t>
  </si>
  <si>
    <t>sound\\On_s_chashuykami.wav</t>
  </si>
  <si>
    <t>sound\\Skruchen_li_on.wav</t>
  </si>
  <si>
    <t>sound\\On_farshirovanniy.wav</t>
  </si>
  <si>
    <t>sound\\Odnotonniy_li_on.wav</t>
  </si>
  <si>
    <t>sound\\On_vizhatiy.wav</t>
  </si>
  <si>
    <t>sound\\Raznocvetniy_li_on.wav</t>
  </si>
  <si>
    <t>sound\\On_s_dolkami.wav</t>
  </si>
  <si>
    <t>sound\\On_perekruchen.wav</t>
  </si>
  <si>
    <t>sound\\Oranzheviy_li_on.wav</t>
  </si>
  <si>
    <t>sound\\Ispachkan_li_on.wav</t>
  </si>
  <si>
    <t>sound\\Cvetushiy_li_on.wav</t>
  </si>
  <si>
    <t>sound\\On_rassipchatiy.wav</t>
  </si>
  <si>
    <t>quest1_a</t>
  </si>
  <si>
    <t>quest1_a_sound_id</t>
  </si>
  <si>
    <t>quest1_a_sound</t>
  </si>
  <si>
    <t>quest1_a_trigger</t>
  </si>
  <si>
    <t>sound\\Lomkiy_li_on.wav</t>
  </si>
  <si>
    <t>sound\\Polii_li_on.wav</t>
  </si>
  <si>
    <t>sound\\Pryanyi_li_on.wav</t>
  </si>
  <si>
    <t>sound\\Celiy_li_on.wav</t>
  </si>
  <si>
    <t>sound\\On_imeet_myakot.wav</t>
  </si>
  <si>
    <t>sound\\On_razrezanniy.wav</t>
  </si>
  <si>
    <t>sound\\On_beliy_vnutri.wav</t>
  </si>
  <si>
    <t>sound\\On_lohmatiy.wav</t>
  </si>
  <si>
    <t>sound\\On_sharoobraxniy.wav</t>
  </si>
  <si>
    <t>sound\\Sorvan_li_on.wav</t>
  </si>
  <si>
    <t>sound\\On_imeet_shipi.wav</t>
  </si>
  <si>
    <t>sound\\On_s_vetochkoy.wav</t>
  </si>
  <si>
    <t>sound\\Belyi_li_on.wav</t>
  </si>
  <si>
    <t>sound\\On_barhatistiy.wav</t>
  </si>
  <si>
    <t>sound\\Hrustyashiy_li.wav</t>
  </si>
  <si>
    <t>sound\\Vyazskiy_li.wav</t>
  </si>
  <si>
    <t>sound\\Yadovitiy_li.wav</t>
  </si>
  <si>
    <t>sound\\Polosatiy_li.wav</t>
  </si>
  <si>
    <t>sound\\Smorshenniy_li.wav</t>
  </si>
  <si>
    <t>sound\\Speliy_li.wav</t>
  </si>
  <si>
    <t>sound\\Seriy_li.wav</t>
  </si>
  <si>
    <t>sound\\Sohniy_li.wav</t>
  </si>
  <si>
    <t>sound\\Ostriy_li.wav</t>
  </si>
  <si>
    <t>sound\\Stariy_li.wav</t>
  </si>
  <si>
    <t>sound\\Sireneviy_li.wav</t>
  </si>
  <si>
    <t>sound\\Legkiy_li.wav</t>
  </si>
  <si>
    <t>sound\\Pishniy_li.wav</t>
  </si>
  <si>
    <t>sound\\Treugolniy_li.wav</t>
  </si>
  <si>
    <t>sound\\Gniloy_li.wav</t>
  </si>
  <si>
    <t>sound\\Skolzskiy_li.wav</t>
  </si>
  <si>
    <t>sound\\Citrusoviy_li.wav</t>
  </si>
  <si>
    <t>sound\\Bez_kozhuri_li.wav</t>
  </si>
  <si>
    <t>sound\\Mochnatiy_li.wav</t>
  </si>
  <si>
    <t>sound\\Solenniy_li.wav</t>
  </si>
  <si>
    <t>sound\\Varyonniy_li.wav</t>
  </si>
  <si>
    <t>sound\\Kisliy_li.wav</t>
  </si>
  <si>
    <t>sound\\Uprugiy_li.wav</t>
  </si>
  <si>
    <t>sound\\Svizhiy_li.wav</t>
  </si>
  <si>
    <t>sound\\Chistiy_li.wav</t>
  </si>
  <si>
    <t>sound\\Zelenniy_li.wav</t>
  </si>
  <si>
    <t>sound\\Myagkiy_li.wav</t>
  </si>
  <si>
    <t>sound\\Vlazhniy_li.wav</t>
  </si>
  <si>
    <t>sound\\S_cedroy_li.wav</t>
  </si>
  <si>
    <t>sound\\Glagkiy_li.wav</t>
  </si>
  <si>
    <t>sound\\Syedobniy_li.wav</t>
  </si>
  <si>
    <t>sound\\Cherniy_li.wav</t>
  </si>
  <si>
    <t>sound\\Gorkiy_li.wav</t>
  </si>
  <si>
    <t>sound\\Krepkiy_li.wav</t>
  </si>
  <si>
    <t>sound\\Vorsistiy_li.wav</t>
  </si>
  <si>
    <t>sound\\Krugliy_li.wav</t>
  </si>
  <si>
    <t>sound\\S_molokom_li.wav</t>
  </si>
  <si>
    <t>sound\\Sladriy_li.wav</t>
  </si>
  <si>
    <t>sound\\Tolchenniy_li.wav</t>
  </si>
  <si>
    <t>sound\\Korichneviy_li.wav</t>
  </si>
  <si>
    <t>sound\\Zharenniy_li.wav</t>
  </si>
  <si>
    <t>sound\\Saharistiy_li.wav</t>
  </si>
  <si>
    <t>sound\\Yarkiy_li.wav</t>
  </si>
  <si>
    <t>sound\\Fioletoviy_li.wav</t>
  </si>
  <si>
    <t>sound\\Rihliy_li.wav</t>
  </si>
  <si>
    <t>sound\\Celiy_li.wav</t>
  </si>
  <si>
    <t>sound\\Sloyenniy_li.wav</t>
  </si>
  <si>
    <t>sound\\Siroy_li.wav</t>
  </si>
  <si>
    <t>sound\\S_kostochkoy_li.wav</t>
  </si>
  <si>
    <t>sound\\Blestit_li.wav</t>
  </si>
  <si>
    <t>sound\\Plotniy_li.wav</t>
  </si>
  <si>
    <t>sound\\Zhirniy_li.wav</t>
  </si>
  <si>
    <t>sound\\Dlinniy_li.wav</t>
  </si>
  <si>
    <t>sound\\Razrezan_li.wav</t>
  </si>
  <si>
    <t>sound\\Perekruchen_li.wav</t>
  </si>
  <si>
    <t>sound\\Odnotonniy_li.wav</t>
  </si>
  <si>
    <t>sound\\Tonkiy_li.wav</t>
  </si>
  <si>
    <t>sound\\Ispachkan_li.wav</t>
  </si>
  <si>
    <t>sound\\S_lepestkami_li.wav</t>
  </si>
  <si>
    <t>sound\\Rozoviy_li.wav</t>
  </si>
  <si>
    <t>sound\\Uvyadshiy_li.wav</t>
  </si>
  <si>
    <t>sound\\Barhatistiy_li.wav</t>
  </si>
  <si>
    <t>sound\\Obemniy_li.wav</t>
  </si>
  <si>
    <t>sound\\Visushenniy_li.wav</t>
  </si>
  <si>
    <t>sound\\Izmelchen_li.wav</t>
  </si>
  <si>
    <t>sound\\S_kochuroy_li.wav</t>
  </si>
  <si>
    <t>sound\\Ovalniy_li.wav</t>
  </si>
  <si>
    <t>sound\\Kolyuchiy_li.wav</t>
  </si>
  <si>
    <t>sound\\Vityanut_li.wav</t>
  </si>
  <si>
    <t>sound\\Beliy_li_vnutri.wav</t>
  </si>
  <si>
    <t>sound\\Oranzhrviy_li.wav</t>
  </si>
  <si>
    <t>sound\\Cvetushiy_li.wav</t>
  </si>
  <si>
    <t>sound\\S_vetochkoy_li.wav</t>
  </si>
  <si>
    <t>sound\\Prozrachniy_li.wav</t>
  </si>
  <si>
    <t>sound\\Zolotistiy_li.wav</t>
  </si>
  <si>
    <t>sound\\Sorvan_li.wav</t>
  </si>
  <si>
    <t>sound\\Sushenniy_li.wav</t>
  </si>
  <si>
    <t>sound\\Zernistiy_li.wav</t>
  </si>
  <si>
    <t>sound\\Pustoy_li.wav</t>
  </si>
  <si>
    <t>sound\\Goluboy_li.wav</t>
  </si>
  <si>
    <t>sound\\Volnistiy_li.wav</t>
  </si>
  <si>
    <t>sound\\Izognut_li.wav</t>
  </si>
  <si>
    <t>sound\\Raznocvetniy_li.wav</t>
  </si>
  <si>
    <t>sound\\Beliy_li.wav</t>
  </si>
  <si>
    <t>sound\\Okrugliy_li.wav</t>
  </si>
  <si>
    <t>sound\\Spresovan_li.wav</t>
  </si>
  <si>
    <t>sound\\Celniy_li.wav</t>
  </si>
  <si>
    <t>sound\\S_bugorkami_li.wav</t>
  </si>
  <si>
    <t>sound\\Imeet_li_myakot.wav</t>
  </si>
  <si>
    <t>sound\\Pushistiy_li.wav</t>
  </si>
  <si>
    <t>sound\\Sharoobrazniy_li.wav</t>
  </si>
  <si>
    <t>sound\\Rovniy_li.wav</t>
  </si>
  <si>
    <t>sound\\Rebristiy_li.wav</t>
  </si>
  <si>
    <t>sound\\Zheltiy_li.wav</t>
  </si>
  <si>
    <t>sound\\Buriy_li.wav</t>
  </si>
  <si>
    <t>sound\\Kvadratniy_li.wav</t>
  </si>
  <si>
    <t>sound\\Krasnovatiy_li.wav</t>
  </si>
  <si>
    <t>sound\\Ochishen_li.wav</t>
  </si>
  <si>
    <t>sound\\Farshirovanniy_li.wav</t>
  </si>
  <si>
    <t>sound\\Zaostryen_li.wav</t>
  </si>
  <si>
    <t>sound\\Sklizskiy_li.wav</t>
  </si>
  <si>
    <t>sound\\Siniy_li.wav</t>
  </si>
  <si>
    <t>sound\\Rasskrit_li.wav</t>
  </si>
  <si>
    <t>sound\\Myatiy_li.wav</t>
  </si>
  <si>
    <t>sound\\Zhidkiy_li.wav</t>
  </si>
  <si>
    <t>sound\\Nadrezan_li.wav</t>
  </si>
  <si>
    <t>sound\\Lohmatiy_li.wav</t>
  </si>
  <si>
    <t>sound\\Vizhatiy_li.wav</t>
  </si>
  <si>
    <t>sound\\Skruchen_li.wav</t>
  </si>
  <si>
    <t>sound\\S_chashuykami_li.wav</t>
  </si>
  <si>
    <t>sound\\Prodolgovatiy_li.wav</t>
  </si>
  <si>
    <t>sound\\Rassipchatiy_li.wav</t>
  </si>
  <si>
    <t>sound\\Lomkyi_li.wav</t>
  </si>
  <si>
    <t>sound\\Poristiy_li.wav</t>
  </si>
  <si>
    <t>sound\\Alyi_li.wav</t>
  </si>
  <si>
    <t>sound\\Imeet_li_shipi.wav</t>
  </si>
  <si>
    <t>sound\\Shershaviy_li.wav</t>
  </si>
  <si>
    <t>sound\\Tomon.wav</t>
  </si>
  <si>
    <t>sound\\Goman.wav</t>
  </si>
  <si>
    <t>sound\\Peman.wav</t>
  </si>
  <si>
    <t>sound\\Linik.wav</t>
  </si>
  <si>
    <t>sound\\Limat.wav</t>
  </si>
  <si>
    <t>sound\\Bakos.wav</t>
  </si>
  <si>
    <t>sound\\Lirec.wav</t>
  </si>
  <si>
    <t>sound\\1306_silent_1.wav</t>
  </si>
  <si>
    <t>sound\\1307_silent_2.wav</t>
  </si>
  <si>
    <t>sound\\1308_silent_3.wav</t>
  </si>
  <si>
    <t>sound\\1309_silent_4.wav</t>
  </si>
  <si>
    <t>sound\\1310_silent_5.wav</t>
  </si>
  <si>
    <t>sound\\Repchaliy_li.wav</t>
  </si>
  <si>
    <t>sound\\V_struchke_li.wav</t>
  </si>
  <si>
    <t>sound\\Ploskiy_li.wav</t>
  </si>
  <si>
    <t>sound\\Polyi_li.wav</t>
  </si>
  <si>
    <t>sound\\Bugristyi_li.wav</t>
  </si>
  <si>
    <t>sound\\S_botvoy_li.wav</t>
  </si>
  <si>
    <t>sound\\Pryaniy_li.wav</t>
  </si>
  <si>
    <t>sound\\Myasistiy_li.wav</t>
  </si>
  <si>
    <t>sound\\Pyatnistyi_li.wav</t>
  </si>
  <si>
    <t>sound\\S_dolkami_li.wav</t>
  </si>
  <si>
    <t>sound\\Nadloman_li.wav</t>
  </si>
  <si>
    <t>Метка</t>
  </si>
  <si>
    <t>импл_реал_с_названием</t>
  </si>
  <si>
    <t>экспл_реал_с_названием</t>
  </si>
  <si>
    <t>импл_реал_без_названия</t>
  </si>
  <si>
    <t>экспл_реал_без_названия</t>
  </si>
  <si>
    <t>импл_новые_с_названием</t>
  </si>
  <si>
    <t>экспл_новые_с_названием</t>
  </si>
  <si>
    <t>импл_новые_без_названия</t>
  </si>
  <si>
    <t>экспл_новые_без_названия</t>
  </si>
  <si>
    <t>Finik</t>
  </si>
  <si>
    <t>Goroh</t>
  </si>
  <si>
    <t>Kokos</t>
  </si>
  <si>
    <t>Limon</t>
  </si>
  <si>
    <t>Peper</t>
  </si>
  <si>
    <t>Redis</t>
  </si>
  <si>
    <t>Tomat</t>
  </si>
  <si>
    <t>Ackee</t>
  </si>
  <si>
    <t>Ake</t>
  </si>
  <si>
    <t>Finger</t>
  </si>
  <si>
    <t>Gac</t>
  </si>
  <si>
    <t>Noni</t>
  </si>
  <si>
    <t>Sapota</t>
  </si>
  <si>
    <t>Tamanid</t>
  </si>
  <si>
    <t>ZF</t>
  </si>
  <si>
    <t>sound_code</t>
  </si>
  <si>
    <t>слово</t>
  </si>
  <si>
    <t>sound_trigger</t>
  </si>
  <si>
    <t>название категории</t>
  </si>
  <si>
    <t>pic_name</t>
  </si>
  <si>
    <t>№_pic</t>
  </si>
  <si>
    <t>quest1_b_sound_trigger</t>
  </si>
  <si>
    <t>quest2_b_sound_trigger</t>
  </si>
  <si>
    <t>dis_for_EE</t>
  </si>
  <si>
    <t>dis_for_FM</t>
  </si>
  <si>
    <t>_1</t>
  </si>
  <si>
    <t>_2</t>
  </si>
  <si>
    <t>_3</t>
  </si>
  <si>
    <t>_4</t>
  </si>
  <si>
    <t>_5</t>
  </si>
  <si>
    <t>_6</t>
  </si>
  <si>
    <t>_7</t>
  </si>
  <si>
    <t>_8</t>
  </si>
  <si>
    <t>sound\\Noviy_plod.wav</t>
  </si>
  <si>
    <t>sound\\Redkiy_plod.wav</t>
  </si>
  <si>
    <t>sound\\Tropicheskiy_plod.wav</t>
  </si>
  <si>
    <t>sound\\Ogorodniy_plod.wav</t>
  </si>
  <si>
    <t>Новые_понятия</t>
  </si>
  <si>
    <t>Известные_понятия</t>
  </si>
  <si>
    <t>Экспл_реал</t>
  </si>
  <si>
    <t>FM_Экспл_реал</t>
  </si>
  <si>
    <t>Injir_1</t>
  </si>
  <si>
    <t>Injir_2</t>
  </si>
  <si>
    <t>Injir_3</t>
  </si>
  <si>
    <t>Injir_4</t>
  </si>
  <si>
    <t>Injir_5</t>
  </si>
  <si>
    <t>Injir_6</t>
  </si>
  <si>
    <t>Injir_7</t>
  </si>
  <si>
    <t>Injir_8</t>
  </si>
  <si>
    <t>Tikva_1</t>
  </si>
  <si>
    <t>Tikva_2</t>
  </si>
  <si>
    <t>Tikva_3</t>
  </si>
  <si>
    <t>Tikva_4</t>
  </si>
  <si>
    <t>Tikva_5</t>
  </si>
  <si>
    <t>Tikva_6</t>
  </si>
  <si>
    <t>Tikva_7</t>
  </si>
  <si>
    <t>Tikva_8</t>
  </si>
  <si>
    <t>pics\\Injir_1.jpg</t>
  </si>
  <si>
    <t>pics\\Injir_2.jpg</t>
  </si>
  <si>
    <t>pics\\Injir_3.jpg</t>
  </si>
  <si>
    <t>pics\\Injir_4.jpg</t>
  </si>
  <si>
    <t>pics\\Injir_5.jpg</t>
  </si>
  <si>
    <t>pics\\Injir_6.jpg</t>
  </si>
  <si>
    <t>pics\\Injir_7.jpg</t>
  </si>
  <si>
    <t>pics\\Injir_8.jpg</t>
  </si>
  <si>
    <t>pics\\Tikva_1.jpg</t>
  </si>
  <si>
    <t>pics\\Tikva_2.jpg</t>
  </si>
  <si>
    <t>pics\\Tikva_3.jpg</t>
  </si>
  <si>
    <t>pics\\Tikva_4.jpg</t>
  </si>
  <si>
    <t>pics\\Tikva_5.jpg</t>
  </si>
  <si>
    <t>pics\\Tikva_6.jpg</t>
  </si>
  <si>
    <t>pics\\Tikva_7.jpg</t>
  </si>
  <si>
    <t>pics\\Tikva_8.jpg</t>
  </si>
  <si>
    <t>FM_цель</t>
  </si>
  <si>
    <t>Тропики</t>
  </si>
  <si>
    <t>Огород</t>
  </si>
  <si>
    <t>Тропики_короткие</t>
  </si>
  <si>
    <t>Ogorod_short</t>
  </si>
  <si>
    <t>pics\\dis6.jpg</t>
  </si>
  <si>
    <t>pics\\dis36.jpg</t>
  </si>
  <si>
    <t>pics\\dis22.jpg</t>
  </si>
  <si>
    <t>pics\\dis23.jpg</t>
  </si>
  <si>
    <t>pics\\dis37.jpg</t>
  </si>
  <si>
    <t>pics\\dis7.jpg</t>
  </si>
  <si>
    <t>pics\\dis5.jpg</t>
  </si>
  <si>
    <t>pics\\dis21.jpg</t>
  </si>
  <si>
    <t>pics\\dis35.jpg</t>
  </si>
  <si>
    <t>pics\\dis34.jpg</t>
  </si>
  <si>
    <t>pics\\dis20.jpg</t>
  </si>
  <si>
    <t>pics\\dis4.jpg</t>
  </si>
  <si>
    <t>pics\\dis24.jpg</t>
  </si>
  <si>
    <t>pics\\dis30.jpg</t>
  </si>
  <si>
    <t>pics\\dis18.jpg</t>
  </si>
  <si>
    <t>pics\\dis19.jpg</t>
  </si>
  <si>
    <t>pics\\dis31.jpg</t>
  </si>
  <si>
    <t>pics\\dis25.jpg</t>
  </si>
  <si>
    <t>pics\\dis1.jpg</t>
  </si>
  <si>
    <t>pics\\dis3.jpg</t>
  </si>
  <si>
    <t>pics\\dis33.jpg</t>
  </si>
  <si>
    <t>pics\\dis27.jpg</t>
  </si>
  <si>
    <t>pics\\dis26.jpg</t>
  </si>
  <si>
    <t>pics\\dis32.jpg</t>
  </si>
  <si>
    <t>pics\\dis2.jpg</t>
  </si>
  <si>
    <t>pics\\dis55.jpg</t>
  </si>
  <si>
    <t>pics\\dis41.jpg</t>
  </si>
  <si>
    <t>pics\\dis40.jpg</t>
  </si>
  <si>
    <t>pics\\dis54.jpg</t>
  </si>
  <si>
    <t>pics\\dis42.jpg</t>
  </si>
  <si>
    <t>pics\\dis56.jpg</t>
  </si>
  <si>
    <t>pics\\dis57.jpg</t>
  </si>
  <si>
    <t>pics\\dis43.jpg</t>
  </si>
  <si>
    <t>pics\\dis47.jpg</t>
  </si>
  <si>
    <t>pics\\dis53.jpg</t>
  </si>
  <si>
    <t>pics\\dis52.jpg</t>
  </si>
  <si>
    <t>pics\\dis46.jpg</t>
  </si>
  <si>
    <t>pics\\dis50.jpg</t>
  </si>
  <si>
    <t>pics\\dis44.jpg</t>
  </si>
  <si>
    <t>pics\\dis45.jpg</t>
  </si>
  <si>
    <t>pics\\dis51.jpg</t>
  </si>
  <si>
    <t>pics\\dis48.jpg</t>
  </si>
  <si>
    <t>pics\\dis60.jpg</t>
  </si>
  <si>
    <t>pics\\dis61.jpg</t>
  </si>
  <si>
    <t>pics\\dis49.jpg</t>
  </si>
  <si>
    <t>pics\\dis63.jpg</t>
  </si>
  <si>
    <t>pics\\dis62.jpg</t>
  </si>
  <si>
    <t>pics\\dis59.jpg</t>
  </si>
  <si>
    <t>pics\\dis58.jpg</t>
  </si>
  <si>
    <t>pics\\dis64.jpg</t>
  </si>
  <si>
    <t>pics\\dis17.jpg</t>
  </si>
  <si>
    <t>pics\\dis16.jpg</t>
  </si>
  <si>
    <t>pics\\dis28.jpg</t>
  </si>
  <si>
    <t>pics\\dis14.jpg</t>
  </si>
  <si>
    <t>pics\\dis15.jpg</t>
  </si>
  <si>
    <t>pics\\dis29.jpg</t>
  </si>
  <si>
    <t>pics\\dis9.jpg</t>
  </si>
  <si>
    <t>pics\\dis11.jpg</t>
  </si>
  <si>
    <t>pics\\dis39.jpg</t>
  </si>
  <si>
    <t>pics\\dis38.jpg</t>
  </si>
  <si>
    <t>pics\\dis10.jpg</t>
  </si>
  <si>
    <t>pics\\dis8.jpg</t>
  </si>
  <si>
    <t>pics\\dis12.jpg</t>
  </si>
  <si>
    <t>pics\\dis13.jpg</t>
  </si>
  <si>
    <t>dis6</t>
  </si>
  <si>
    <t>dis36</t>
  </si>
  <si>
    <t>dis22</t>
  </si>
  <si>
    <t>dis23</t>
  </si>
  <si>
    <t>dis37</t>
  </si>
  <si>
    <t>dis7</t>
  </si>
  <si>
    <t>dis5</t>
  </si>
  <si>
    <t>dis21</t>
  </si>
  <si>
    <t>dis35</t>
  </si>
  <si>
    <t>dis34</t>
  </si>
  <si>
    <t>dis20</t>
  </si>
  <si>
    <t>dis4</t>
  </si>
  <si>
    <t>dis24</t>
  </si>
  <si>
    <t>dis30</t>
  </si>
  <si>
    <t>dis18</t>
  </si>
  <si>
    <t>dis19</t>
  </si>
  <si>
    <t>dis31</t>
  </si>
  <si>
    <t>dis25</t>
  </si>
  <si>
    <t>dis1</t>
  </si>
  <si>
    <t>dis3</t>
  </si>
  <si>
    <t>dis33</t>
  </si>
  <si>
    <t>dis27</t>
  </si>
  <si>
    <t>dis26</t>
  </si>
  <si>
    <t>dis32</t>
  </si>
  <si>
    <t>dis2</t>
  </si>
  <si>
    <t>dis55</t>
  </si>
  <si>
    <t>dis41</t>
  </si>
  <si>
    <t>dis40</t>
  </si>
  <si>
    <t>dis54</t>
  </si>
  <si>
    <t>dis42</t>
  </si>
  <si>
    <t>dis56</t>
  </si>
  <si>
    <t>dis57</t>
  </si>
  <si>
    <t>dis43</t>
  </si>
  <si>
    <t>dis47</t>
  </si>
  <si>
    <t>dis53</t>
  </si>
  <si>
    <t>dis52</t>
  </si>
  <si>
    <t>dis46</t>
  </si>
  <si>
    <t>dis50</t>
  </si>
  <si>
    <t>dis44</t>
  </si>
  <si>
    <t>dis45</t>
  </si>
  <si>
    <t>dis51</t>
  </si>
  <si>
    <t>dis48</t>
  </si>
  <si>
    <t>dis60</t>
  </si>
  <si>
    <t>dis61</t>
  </si>
  <si>
    <t>dis49</t>
  </si>
  <si>
    <t>dis63</t>
  </si>
  <si>
    <t>dis62</t>
  </si>
  <si>
    <t>dis59</t>
  </si>
  <si>
    <t>dis58</t>
  </si>
  <si>
    <t>dis64</t>
  </si>
  <si>
    <t>dis17</t>
  </si>
  <si>
    <t>dis16</t>
  </si>
  <si>
    <t>dis28</t>
  </si>
  <si>
    <t>dis14</t>
  </si>
  <si>
    <t>dis15</t>
  </si>
  <si>
    <t>dis29</t>
  </si>
  <si>
    <t>dis9</t>
  </si>
  <si>
    <t>dis11</t>
  </si>
  <si>
    <t>dis39</t>
  </si>
  <si>
    <t>dis38</t>
  </si>
  <si>
    <t>dis10</t>
  </si>
  <si>
    <t>dis8</t>
  </si>
  <si>
    <t>dis12</t>
  </si>
  <si>
    <t>dis13</t>
  </si>
  <si>
    <t>Дистракторы</t>
  </si>
  <si>
    <t>ac_row</t>
  </si>
  <si>
    <t>На_экране_</t>
  </si>
  <si>
    <t>Вот_</t>
  </si>
  <si>
    <t>Это_</t>
  </si>
  <si>
    <t>На_картинке_</t>
  </si>
  <si>
    <t>На_мониторе_</t>
  </si>
  <si>
    <t>Перед_Вами_</t>
  </si>
  <si>
    <t>Вы_видите_</t>
  </si>
  <si>
    <t>ТОМОН</t>
  </si>
  <si>
    <t>ГОМАН</t>
  </si>
  <si>
    <t>ПЕМАН</t>
  </si>
  <si>
    <t>ЛИНИК</t>
  </si>
  <si>
    <t>ЛИМАТ</t>
  </si>
  <si>
    <t>ЛИРЕК</t>
  </si>
  <si>
    <t>ПЕМАТ</t>
  </si>
  <si>
    <t>БАКОС</t>
  </si>
  <si>
    <t>_Он_чистый?</t>
  </si>
  <si>
    <t>_Свежий_ли_он?</t>
  </si>
  <si>
    <t>ТОМАТ</t>
  </si>
  <si>
    <t>КОКОС</t>
  </si>
  <si>
    <t>РЕДИС</t>
  </si>
  <si>
    <t>ПЕРЕЦ</t>
  </si>
  <si>
    <t>БАНАН</t>
  </si>
  <si>
    <t>ФИНИК</t>
  </si>
  <si>
    <t>ГОРОХ</t>
  </si>
  <si>
    <t>РЕНАН</t>
  </si>
  <si>
    <t>БАРОХ</t>
  </si>
  <si>
    <t>ЛИРОХ</t>
  </si>
  <si>
    <t>ФИМОН</t>
  </si>
  <si>
    <t>КОДИС</t>
  </si>
  <si>
    <t>ГОНИК</t>
  </si>
  <si>
    <t>ТОДИС</t>
  </si>
  <si>
    <t>_Целый_ли_он?</t>
  </si>
  <si>
    <t>_Мясистый_ли_он?</t>
  </si>
  <si>
    <t>_Он_яркий?</t>
  </si>
  <si>
    <t>_Он_острый?</t>
  </si>
  <si>
    <t>_Он_спелый?</t>
  </si>
  <si>
    <t>_Он_жаренный?</t>
  </si>
  <si>
    <t>_Сладкий_ли_он?</t>
  </si>
  <si>
    <t>_Влажный_ли_он?</t>
  </si>
  <si>
    <t>_Он_съедобный?</t>
  </si>
  <si>
    <t>_Сиреневый_ли_он?</t>
  </si>
  <si>
    <t>_Он_репчатый?</t>
  </si>
  <si>
    <t>_Коричневый_ли_он?</t>
  </si>
  <si>
    <t>_Сахаристый_ли_он?</t>
  </si>
  <si>
    <t>_Он_скользкий?</t>
  </si>
  <si>
    <t>_Ломкий_ли_он?</t>
  </si>
  <si>
    <t>_Мохнатый_ли_он?</t>
  </si>
  <si>
    <t>_Он_сморщенный?</t>
  </si>
  <si>
    <t>_Он_с_косточкой?</t>
  </si>
  <si>
    <t>_Он_треугольный?</t>
  </si>
  <si>
    <t>_Рыхлый_ли_он?</t>
  </si>
  <si>
    <t>_Он_в_стручке?</t>
  </si>
  <si>
    <t>_Ядовитый_ли_он?</t>
  </si>
  <si>
    <t>_Он_полосатый?</t>
  </si>
  <si>
    <t>_Он_плоский?</t>
  </si>
  <si>
    <t>_Он_толченый?</t>
  </si>
  <si>
    <t>_Зеленый_ли_он?</t>
  </si>
  <si>
    <t>_Легкий_ли_он?</t>
  </si>
  <si>
    <t>_Он_с_молоком?</t>
  </si>
  <si>
    <t>_Полый_ли_он?</t>
  </si>
  <si>
    <t>_Гладкий_ли_он?</t>
  </si>
  <si>
    <t>_Пористый_ли_он?</t>
  </si>
  <si>
    <t>_Он_вареный?</t>
  </si>
  <si>
    <t>_Плотный_ли_он?</t>
  </si>
  <si>
    <t>_Он_ворсистый?</t>
  </si>
  <si>
    <t>_Он_мягкий?</t>
  </si>
  <si>
    <t>_Он_старый?</t>
  </si>
  <si>
    <t>_Фиолетовый_ли_он?</t>
  </si>
  <si>
    <t>_Он_серый?</t>
  </si>
  <si>
    <t>_Вязкий_ли_он?</t>
  </si>
  <si>
    <t>_Сушеный_ли_он?</t>
  </si>
  <si>
    <t>НОВЫЙ_ПЛОД_</t>
  </si>
  <si>
    <t>РЕДКИЙ_ПЛОД_</t>
  </si>
  <si>
    <t>ТРОПИЧЕСКИЙ_ПЛОД_</t>
  </si>
  <si>
    <t>ОГОРОДНЫЙ_ПЛОД_</t>
  </si>
  <si>
    <t>_Он_с_цедрой?</t>
  </si>
  <si>
    <t>_Он_длинный?</t>
  </si>
  <si>
    <t>_Он_без_кожуры?</t>
  </si>
  <si>
    <t>_Он_гнилой?</t>
  </si>
  <si>
    <t>_Он_бугристый?</t>
  </si>
  <si>
    <t>_Он_слоеный?</t>
  </si>
  <si>
    <t>_Он_цитрусовый?</t>
  </si>
  <si>
    <t>_Он_алый?</t>
  </si>
  <si>
    <t>_Он_с_ботвой?</t>
  </si>
  <si>
    <t>_Он_соленый?</t>
  </si>
  <si>
    <t>_Он_с_веточкой?</t>
  </si>
  <si>
    <t>_Он_раскрыт?</t>
  </si>
  <si>
    <t>_Он_квадратный?</t>
  </si>
  <si>
    <t>_Он_склизкий?</t>
  </si>
  <si>
    <t>_Он_имеет_мякоть?</t>
  </si>
  <si>
    <t>_Он_с_кожурой?</t>
  </si>
  <si>
    <t>_Он_с_дольками?</t>
  </si>
  <si>
    <t>_Он_высушенный?</t>
  </si>
  <si>
    <t>_Он_выжатый?</t>
  </si>
  <si>
    <t>_Он_надломан?</t>
  </si>
  <si>
    <t>_Он_волнистый?</t>
  </si>
  <si>
    <t>_Он_бурый?</t>
  </si>
  <si>
    <t>_Он_фаршированный?</t>
  </si>
  <si>
    <t>_Он_разрезанный?</t>
  </si>
  <si>
    <t>_Он_с_лепестками?</t>
  </si>
  <si>
    <t>_Он_зернистый?</t>
  </si>
  <si>
    <t>_Он_белый_внутри?</t>
  </si>
  <si>
    <t>_Он_с_бугорками?</t>
  </si>
  <si>
    <t>_Он_лохматый?</t>
  </si>
  <si>
    <t>_Он_золотистый?</t>
  </si>
  <si>
    <t>_Он_шарообразный?</t>
  </si>
  <si>
    <t>_Он_надрезан?</t>
  </si>
  <si>
    <t>_Он_перекручен?</t>
  </si>
  <si>
    <t>_Он_имеет_шипы?</t>
  </si>
  <si>
    <t>_Он_красноватый?</t>
  </si>
  <si>
    <t>_Он_бархатистый?</t>
  </si>
  <si>
    <t>_Он_прозрачный?</t>
  </si>
  <si>
    <t>_Он_измельчен?</t>
  </si>
  <si>
    <t>_Он_с_чешуйками?</t>
  </si>
  <si>
    <t>_Он_розовый?</t>
  </si>
  <si>
    <t>_Он_шершавый?</t>
  </si>
  <si>
    <t>_Он_рассыпчатый?</t>
  </si>
  <si>
    <t>_Кислый_ли_он?</t>
  </si>
  <si>
    <t>_Упругий_ли_он?</t>
  </si>
  <si>
    <t>_Сочный_ли_он?</t>
  </si>
  <si>
    <t>_Сырой_ли_он?</t>
  </si>
  <si>
    <t>_Черный_ли_он?</t>
  </si>
  <si>
    <t>_Хрустящий_ли_он?</t>
  </si>
  <si>
    <t>_Блестит_ли_он?</t>
  </si>
  <si>
    <t>_Пряный_ли_он?</t>
  </si>
  <si>
    <t>_Жирный_ли_он?</t>
  </si>
  <si>
    <t>_Пушистый_ли_он?</t>
  </si>
  <si>
    <t>_Разноцветный_ли_он?</t>
  </si>
  <si>
    <t>_Увядший_ли_он?</t>
  </si>
  <si>
    <t>_Продолговатый_ли_он?</t>
  </si>
  <si>
    <t>_Пятнистый_ли_он?</t>
  </si>
  <si>
    <t>_Синий_ли_он?</t>
  </si>
  <si>
    <t>_Мятый_ли_он?</t>
  </si>
  <si>
    <t>_Вытянут_ли_он?</t>
  </si>
  <si>
    <t>_Объемный_ли_он?</t>
  </si>
  <si>
    <t>_Пустой_ли_он?</t>
  </si>
  <si>
    <t>_Белый_ли_он?</t>
  </si>
  <si>
    <t>_Испачкан_ли_он?</t>
  </si>
  <si>
    <t>_Колючий_ли_он?</t>
  </si>
  <si>
    <t>_Оранжевый_ли_он?</t>
  </si>
  <si>
    <t>_Округлый_ли_он?</t>
  </si>
  <si>
    <t>_Ребристый_ли_он?</t>
  </si>
  <si>
    <t>_Голубой_ли_он?</t>
  </si>
  <si>
    <t>_Овальный_ли_он?</t>
  </si>
  <si>
    <t>_Жидкий_ли_он?</t>
  </si>
  <si>
    <t>_Сорван_ли_он?</t>
  </si>
  <si>
    <t>_Спрессован_ли_он?</t>
  </si>
  <si>
    <t>_Желтый_ли_он?</t>
  </si>
  <si>
    <t>_Ровный_ли_он?</t>
  </si>
  <si>
    <t>_Изогнут_ли_он?</t>
  </si>
  <si>
    <t>_Однотонный_ли_он?</t>
  </si>
  <si>
    <t>_Цветущий_ли_он?</t>
  </si>
  <si>
    <t>_Скручен_ли_он?</t>
  </si>
  <si>
    <t>_Тонкий_ли_он?</t>
  </si>
  <si>
    <t>_Цельный_ли_он?</t>
  </si>
  <si>
    <t>_Заострен_ли_он?</t>
  </si>
  <si>
    <t>_Очищен_ли_он?</t>
  </si>
  <si>
    <t>_Чистый_ли_</t>
  </si>
  <si>
    <t>_Свежий_ли_</t>
  </si>
  <si>
    <t>_Жаренный_ли_</t>
  </si>
  <si>
    <t>_Сладкий_ли_</t>
  </si>
  <si>
    <t>_Влажный_ли_</t>
  </si>
  <si>
    <t>_Съедобный_ли_</t>
  </si>
  <si>
    <t>_Сиреневый_ли_</t>
  </si>
  <si>
    <t>_Репчатый_ли_</t>
  </si>
  <si>
    <t>_Коричневый_ли_</t>
  </si>
  <si>
    <t>_Сахаристый_ли_</t>
  </si>
  <si>
    <t>_Скользкий_ли_</t>
  </si>
  <si>
    <t>_Ломкий_ли_</t>
  </si>
  <si>
    <t>_Мохнатый_ли_</t>
  </si>
  <si>
    <t>_Сморщенный_ли_</t>
  </si>
  <si>
    <t>_С_косточкой_ли_</t>
  </si>
  <si>
    <t>_Треугольный_ли_</t>
  </si>
  <si>
    <t>_Рыхлый_ли_</t>
  </si>
  <si>
    <t>_В_стручке_ли_</t>
  </si>
  <si>
    <t>_Ядовитый_ли_</t>
  </si>
  <si>
    <t>_Полосатый_ли_</t>
  </si>
  <si>
    <t>_Плоский_ли_</t>
  </si>
  <si>
    <t>_Толченый_ли_</t>
  </si>
  <si>
    <t>_Зеленый_ли_</t>
  </si>
  <si>
    <t>_Легкий_ли_</t>
  </si>
  <si>
    <t>_С_молоком_ли_</t>
  </si>
  <si>
    <t>_Полый_ли_</t>
  </si>
  <si>
    <t>_Гладкий_ли_</t>
  </si>
  <si>
    <t>_Пористый_ли_</t>
  </si>
  <si>
    <t>_Вареный_ли_</t>
  </si>
  <si>
    <t>_Плотный_ли_</t>
  </si>
  <si>
    <t>_Ворсистый_ли_</t>
  </si>
  <si>
    <t>_Сырой_ли_</t>
  </si>
  <si>
    <t>_Гнилой_ли_</t>
  </si>
  <si>
    <t>_Бугристый_ли_</t>
  </si>
  <si>
    <t>_Черный_ли_</t>
  </si>
  <si>
    <t>_Хрустящий_ли_</t>
  </si>
  <si>
    <t>_Блестит_ли_</t>
  </si>
  <si>
    <t>_Цитрусовый_ли_</t>
  </si>
  <si>
    <t>_С_ботвой_ли_</t>
  </si>
  <si>
    <t>_Алый_ли_</t>
  </si>
  <si>
    <t>_Пряный_ли_</t>
  </si>
  <si>
    <t>_Жирный_ли_</t>
  </si>
  <si>
    <t>_Соленый_ли_</t>
  </si>
  <si>
    <t>_Пышный_ли_</t>
  </si>
  <si>
    <t>_Крепкий_ли_</t>
  </si>
  <si>
    <t>_Круглый_ли_</t>
  </si>
  <si>
    <t>_Целый_ли_</t>
  </si>
  <si>
    <t>_Мясистый_ли_</t>
  </si>
  <si>
    <t>_Горький_ли_</t>
  </si>
  <si>
    <t>_Яркий_ли_</t>
  </si>
  <si>
    <t>_Острый_ли_</t>
  </si>
  <si>
    <t>_Спелый_ли_</t>
  </si>
  <si>
    <t>_Серый_ли_</t>
  </si>
  <si>
    <t>_Вязкий_ли_</t>
  </si>
  <si>
    <t>_Сушеный_ли_</t>
  </si>
  <si>
    <t>_С_веточкой_ли_</t>
  </si>
  <si>
    <t>_Раскрыт_ли_</t>
  </si>
  <si>
    <t>_Пушистый_ли_</t>
  </si>
  <si>
    <t>_Квадратный_ли_</t>
  </si>
  <si>
    <t>_Склизкий_ли_</t>
  </si>
  <si>
    <t>_Увядший_ли_</t>
  </si>
  <si>
    <t>_Разноцветный_ли_</t>
  </si>
  <si>
    <t>_Продолговатый_ли_</t>
  </si>
  <si>
    <t>_Пятнистый_ли_</t>
  </si>
  <si>
    <t>_Синий_ли_</t>
  </si>
  <si>
    <t>_С_дольками_ли_</t>
  </si>
  <si>
    <t>_Высушенный_ли_</t>
  </si>
  <si>
    <t>_Мятый_ли_</t>
  </si>
  <si>
    <t>_Вытянут_ли_</t>
  </si>
  <si>
    <t>_Надломан_ли_</t>
  </si>
  <si>
    <t>_Волнистый_ли_</t>
  </si>
  <si>
    <t>_Бурый_ли_</t>
  </si>
  <si>
    <t>_Выжатый_ли_</t>
  </si>
  <si>
    <t>_Объемный_ли_</t>
  </si>
  <si>
    <t>_Пустой_ли_</t>
  </si>
  <si>
    <t>_Белый_ли_</t>
  </si>
  <si>
    <t>_Испачкан_ли_</t>
  </si>
  <si>
    <t>_Фаршированный_ли_</t>
  </si>
  <si>
    <t>_Разрезан_ли_</t>
  </si>
  <si>
    <t>_С_лепестками_ли_</t>
  </si>
  <si>
    <t>_Колючий_ли_</t>
  </si>
  <si>
    <t>_Оранжевый_ли_</t>
  </si>
  <si>
    <t>_Зернистый_ли_</t>
  </si>
  <si>
    <t>_Округлый_ли_</t>
  </si>
  <si>
    <t>_Ребристый_ли_</t>
  </si>
  <si>
    <t>_Голубой_ли_</t>
  </si>
  <si>
    <t>_С_бугорками_ли_</t>
  </si>
  <si>
    <t>_Овальный_ли_</t>
  </si>
  <si>
    <t>_Жидкий_ли_</t>
  </si>
  <si>
    <t>_Лохматый_ли_</t>
  </si>
  <si>
    <t>_Золотистый_ли_</t>
  </si>
  <si>
    <t>_Шарообразный_ли_</t>
  </si>
  <si>
    <t>_Надрезан_ли_</t>
  </si>
  <si>
    <t>_Перекручен_ли_</t>
  </si>
  <si>
    <t>_Сорван_ли_</t>
  </si>
  <si>
    <t>_Спрессован_ли_</t>
  </si>
  <si>
    <t>_Желтый_ли_</t>
  </si>
  <si>
    <t>_Ровный_ли_</t>
  </si>
  <si>
    <t>_Красноватый_ли_</t>
  </si>
  <si>
    <t>_Изогнут_ли_</t>
  </si>
  <si>
    <t>_Бархатистый_ли_</t>
  </si>
  <si>
    <t>_Однотонный_ли_</t>
  </si>
  <si>
    <t>_Прозрачный_ли_</t>
  </si>
  <si>
    <t>_Измельчен_ли_</t>
  </si>
  <si>
    <t>_Цветущий_ли_</t>
  </si>
  <si>
    <t>_Скручен_ли_</t>
  </si>
  <si>
    <t>_С_чешуйками_ли_</t>
  </si>
  <si>
    <t>_Розовый_ли_</t>
  </si>
  <si>
    <t>_Очищен_ли_</t>
  </si>
  <si>
    <t>_Тонкий_ли_</t>
  </si>
  <si>
    <t>_Шершавый_ли_</t>
  </si>
  <si>
    <t>_Заострен_ли_</t>
  </si>
  <si>
    <t>_Рассыпчатый_ли_</t>
  </si>
  <si>
    <t>_Цельный_ли_</t>
  </si>
  <si>
    <t>_Мягкий_ли_</t>
  </si>
  <si>
    <t>_Старый_ли_</t>
  </si>
  <si>
    <t>_Фиолетовый_ли_</t>
  </si>
  <si>
    <t>_С_цедрой_ли_</t>
  </si>
  <si>
    <t>_Кислый_ли_</t>
  </si>
  <si>
    <t>_Сочный_ли_</t>
  </si>
  <si>
    <t>_Длинный_ли_</t>
  </si>
  <si>
    <t>_Упругий_ли_</t>
  </si>
  <si>
    <t>_Без_кожуры_ли_</t>
  </si>
  <si>
    <t>_Слоеный_ли_</t>
  </si>
  <si>
    <t>_Белый_ли_внутри_</t>
  </si>
  <si>
    <t>text_quest</t>
  </si>
  <si>
    <t>ЛИМОН</t>
  </si>
  <si>
    <t>_Имеет_ли_шипы_</t>
  </si>
  <si>
    <t>_Горький_ли_он?</t>
  </si>
  <si>
    <t>_Пышный_ли_он?</t>
  </si>
  <si>
    <t>_Крепкий_ли_он?</t>
  </si>
  <si>
    <t>_Он_круглый?</t>
  </si>
  <si>
    <t>_Имеет_ли_мякоть_</t>
  </si>
  <si>
    <t>Посмотрите,_вот_</t>
  </si>
  <si>
    <t>Перед Вами Арбуз Он сочный?</t>
  </si>
  <si>
    <t>Порезана ли Груша?</t>
  </si>
  <si>
    <t>Зеленный ли _____</t>
  </si>
  <si>
    <t>На мониторне Он пушистый</t>
  </si>
  <si>
    <t>Имееет ли красные семена ,,,</t>
  </si>
  <si>
    <t>Фиолетоввый ли )))</t>
  </si>
  <si>
    <t>Вот ____ Он имеет бугорки?</t>
  </si>
  <si>
    <t>Это ___ Он продолговатый?</t>
  </si>
  <si>
    <t>pic2</t>
  </si>
  <si>
    <t>pic3</t>
  </si>
  <si>
    <t>pic4</t>
  </si>
  <si>
    <t>экспл</t>
  </si>
  <si>
    <t>импл_</t>
  </si>
  <si>
    <t>pic1_cor</t>
  </si>
  <si>
    <t>uns</t>
  </si>
  <si>
    <t>Один прайм ложный и один пряйм правильный</t>
  </si>
  <si>
    <t>Это может быть одна и та же картинка?</t>
  </si>
  <si>
    <t>Если эти картинки разные нужно ли какие правила рандомизации учитывать?</t>
  </si>
  <si>
    <t>Renan.word</t>
  </si>
  <si>
    <t>Renan.pic</t>
  </si>
  <si>
    <t>Renan.pic.search</t>
  </si>
  <si>
    <t>Renan.word.search</t>
  </si>
  <si>
    <t>Baroh.word</t>
  </si>
  <si>
    <t>Baroh.pic</t>
  </si>
  <si>
    <t>Baroh.pic.search</t>
  </si>
  <si>
    <t>Baroh.word.search</t>
  </si>
  <si>
    <t>Liroh.word</t>
  </si>
  <si>
    <t>Liroh.pic</t>
  </si>
  <si>
    <t>Liroh.pic.search</t>
  </si>
  <si>
    <t>Liroh.word.search</t>
  </si>
  <si>
    <t>Fimon.word</t>
  </si>
  <si>
    <t>Fimon.pic</t>
  </si>
  <si>
    <t>Fimon.pic.search</t>
  </si>
  <si>
    <t>Fimon.word.search</t>
  </si>
  <si>
    <t>Codis.word</t>
  </si>
  <si>
    <t>Codis.pic</t>
  </si>
  <si>
    <t>Codis.pic.search</t>
  </si>
  <si>
    <t>Codis.word.search</t>
  </si>
  <si>
    <t>Gonic.word</t>
  </si>
  <si>
    <t>Gonic.pic</t>
  </si>
  <si>
    <t>Gonic.pic.search</t>
  </si>
  <si>
    <t>Gonic.word.search</t>
  </si>
  <si>
    <t>Todis.word</t>
  </si>
  <si>
    <t>Todis.pic</t>
  </si>
  <si>
    <t>Todis.pic.search</t>
  </si>
  <si>
    <t>Todis.word.search</t>
  </si>
  <si>
    <t>Pemat.word</t>
  </si>
  <si>
    <t>Pemat.pic</t>
  </si>
  <si>
    <t>Pemat.pic.search</t>
  </si>
  <si>
    <t>Pemat.word.search</t>
  </si>
  <si>
    <t>Perob.word</t>
  </si>
  <si>
    <t>Perob.pic</t>
  </si>
  <si>
    <t>Butat.word</t>
  </si>
  <si>
    <t>Butat.pic</t>
  </si>
  <si>
    <t>Barop.word</t>
  </si>
  <si>
    <t>Barop.pic</t>
  </si>
  <si>
    <t>Kilat.word</t>
  </si>
  <si>
    <t>Kilat.pic</t>
  </si>
  <si>
    <t>Sakan.word</t>
  </si>
  <si>
    <t>Sakan.pic</t>
  </si>
  <si>
    <t>Perak.word</t>
  </si>
  <si>
    <t>Perak.pic</t>
  </si>
  <si>
    <t>Kirak.word</t>
  </si>
  <si>
    <t>Kirak.pic</t>
  </si>
  <si>
    <t>seq1</t>
  </si>
  <si>
    <t>A</t>
  </si>
  <si>
    <t>F</t>
  </si>
  <si>
    <t>G</t>
  </si>
  <si>
    <t>B</t>
  </si>
  <si>
    <t>C</t>
  </si>
  <si>
    <t>E</t>
  </si>
  <si>
    <t>D</t>
  </si>
  <si>
    <t>H</t>
  </si>
  <si>
    <t>cor</t>
  </si>
  <si>
    <t>coll1</t>
  </si>
  <si>
    <t>coll2</t>
  </si>
  <si>
    <t>coll3</t>
  </si>
  <si>
    <t>middle</t>
  </si>
  <si>
    <t>Sazil.word</t>
  </si>
  <si>
    <t>Sazil.pic</t>
  </si>
  <si>
    <t>Перемешиваем картинки, но нельзя подряд одинаковый плод (слово)</t>
  </si>
  <si>
    <t>coll4</t>
  </si>
  <si>
    <t>seq3</t>
  </si>
  <si>
    <t>pic_search</t>
  </si>
  <si>
    <t>Prime</t>
  </si>
  <si>
    <t>prime</t>
  </si>
  <si>
    <t>seq</t>
  </si>
  <si>
    <t>fruit</t>
  </si>
  <si>
    <t>number</t>
  </si>
  <si>
    <t>expect</t>
  </si>
  <si>
    <t>carambola_in_tangerine.pic</t>
  </si>
  <si>
    <t>craiyon.pic</t>
  </si>
  <si>
    <t>grape_in_cabbage.pic</t>
  </si>
  <si>
    <t>Guava_str.pic</t>
  </si>
  <si>
    <t>Kivi_str.pic</t>
  </si>
  <si>
    <t>Mango_str.pic</t>
  </si>
  <si>
    <t>Orange.pic</t>
  </si>
  <si>
    <t>Pear.pic</t>
  </si>
  <si>
    <t>Ackee.pic1</t>
  </si>
  <si>
    <t>Ackee.pic2</t>
  </si>
  <si>
    <t>Ackee.pic3</t>
  </si>
  <si>
    <t>Ackee.pic4</t>
  </si>
  <si>
    <t>Ake.pic1</t>
  </si>
  <si>
    <t>Ake.pic2</t>
  </si>
  <si>
    <t>Ake.pic3</t>
  </si>
  <si>
    <t>Ake.pic4</t>
  </si>
  <si>
    <t>Finger.pic1</t>
  </si>
  <si>
    <t>Finger.pic2</t>
  </si>
  <si>
    <t>Finger.pic3</t>
  </si>
  <si>
    <t>Finger.pic4</t>
  </si>
  <si>
    <t>Gac.pic1</t>
  </si>
  <si>
    <t>Gac.pic2</t>
  </si>
  <si>
    <t>Gac.pic3</t>
  </si>
  <si>
    <t>Gac.pic4</t>
  </si>
  <si>
    <t>Noni.pic1</t>
  </si>
  <si>
    <t>Noni.pic2</t>
  </si>
  <si>
    <t>Noni.pic3</t>
  </si>
  <si>
    <t>Noni.pic4</t>
  </si>
  <si>
    <t>Sapota.pic1</t>
  </si>
  <si>
    <t>Sapota.pic2</t>
  </si>
  <si>
    <t>Sapota.pic3</t>
  </si>
  <si>
    <t>Sapota.pic4</t>
  </si>
  <si>
    <t>Tamanid.pic1</t>
  </si>
  <si>
    <t>Tamanid.pic2</t>
  </si>
  <si>
    <t>Tamanid.pic3</t>
  </si>
  <si>
    <t>Tamanid.pic4</t>
  </si>
  <si>
    <t>ПЕРОБ</t>
  </si>
  <si>
    <t>БУТАТ</t>
  </si>
  <si>
    <t>БАРОП</t>
  </si>
  <si>
    <t>КИЛАТ</t>
  </si>
  <si>
    <t>САКАН</t>
  </si>
  <si>
    <t>САЗИЛ</t>
  </si>
  <si>
    <t>ПЕРАК</t>
  </si>
  <si>
    <t>КИРАК</t>
  </si>
  <si>
    <t>carambola_in_tangerine</t>
  </si>
  <si>
    <t>craiyon</t>
  </si>
  <si>
    <t>grape_in_cabbage</t>
  </si>
  <si>
    <t>Guava_str</t>
  </si>
  <si>
    <t>Kivi_str</t>
  </si>
  <si>
    <t>Mango_str</t>
  </si>
  <si>
    <t>Orange</t>
  </si>
  <si>
    <t>Pear</t>
  </si>
  <si>
    <t>Content</t>
  </si>
  <si>
    <t>ZF_1.pic1</t>
  </si>
  <si>
    <t>ZF_2.pic2</t>
  </si>
  <si>
    <t>ZF_3.pic3</t>
  </si>
  <si>
    <t>ZF_4.pic4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</si>
</sst>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name val="Calibri"/>
      <family val="2"/>
    </font>
    <font>
      <sz val="8"/>
      <name val="Calibri"/>
      <family val="2"/>
    </font>
    <font>
      <sz val="11"/>
      <color rgb="FF000000"/>
      <name val="Calibri"/>
      <family val="2"/>
      <charset val="204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6"/>
      <color rgb="FF404040"/>
      <name val="Noto Sans"/>
      <family val="2"/>
    </font>
    <font>
      <sz val="8"/>
      <color theme="1"/>
      <name val="Calibri"/>
      <family val="2"/>
      <scheme val="minor"/>
    </font>
    <font>
      <sz val="6"/>
      <color rgb="FFFF0000"/>
      <name val="Noto Sans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3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0" xfId="0" applyFont="1"/>
    <xf numFmtId="0" fontId="4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3" xfId="0" applyBorder="1"/>
    <xf numFmtId="0" fontId="5" fillId="0" borderId="3" xfId="0" applyFont="1" applyBorder="1"/>
    <xf numFmtId="0" fontId="6" fillId="0" borderId="0" xfId="0" applyFont="1"/>
    <xf numFmtId="0" fontId="6" fillId="0" borderId="3" xfId="0" applyFont="1" applyBorder="1"/>
    <xf numFmtId="0" fontId="7" fillId="0" borderId="3" xfId="0" applyFont="1" applyBorder="1"/>
    <xf numFmtId="0" fontId="6" fillId="0" borderId="0" xfId="0" applyFont="1" applyAlignment="1">
      <alignment horizontal="left" vertical="top"/>
    </xf>
    <xf numFmtId="0" fontId="0" fillId="2" borderId="3" xfId="0" applyFill="1" applyBorder="1"/>
    <xf numFmtId="0" fontId="6" fillId="2" borderId="3" xfId="0" applyFont="1" applyFill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1" fillId="0" borderId="2" xfId="0" applyFont="1" applyBorder="1"/>
    <xf numFmtId="0" fontId="4" fillId="0" borderId="2" xfId="0" applyFont="1" applyBorder="1"/>
    <xf numFmtId="0" fontId="5" fillId="0" borderId="0" xfId="0" applyFont="1"/>
    <xf numFmtId="0" fontId="4" fillId="0" borderId="0" xfId="1"/>
    <xf numFmtId="0" fontId="4" fillId="0" borderId="0" xfId="0" applyFont="1" applyAlignment="1">
      <alignment horizontal="right"/>
    </xf>
    <xf numFmtId="0" fontId="1" fillId="0" borderId="0" xfId="1" applyFont="1"/>
    <xf numFmtId="0" fontId="4" fillId="0" borderId="0" xfId="0" applyFont="1"/>
    <xf numFmtId="0" fontId="4" fillId="0" borderId="0" xfId="0" applyFont="1" applyAlignment="1">
      <alignment horizontal="left"/>
    </xf>
    <xf numFmtId="0" fontId="2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</cellXfs>
  <cellStyles count="2">
    <cellStyle name="Normal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775457</xdr:colOff>
      <xdr:row>141</xdr:row>
      <xdr:rowOff>142875</xdr:rowOff>
    </xdr:from>
    <xdr:to>
      <xdr:col>15</xdr:col>
      <xdr:colOff>627066</xdr:colOff>
      <xdr:row>158</xdr:row>
      <xdr:rowOff>31089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DBD447-B807-4E77-9E08-1882CF2A6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9020" y="25660350"/>
          <a:ext cx="5257046" cy="29647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2AA06-B1B9-5447-8F29-98C3EB515C23}">
  <dimension ref="A1:B57"/>
  <sheetViews>
    <sheetView tabSelected="1" topLeftCell="A25" workbookViewId="0">
      <selection activeCell="D41" sqref="D41"/>
    </sheetView>
  </sheetViews>
  <sheetFormatPr defaultColWidth="10.6640625" defaultRowHeight="14.25" x14ac:dyDescent="0.45"/>
  <cols>
    <col min="1" max="2" width="19.46484375" customWidth="1"/>
  </cols>
  <sheetData>
    <row r="1" spans="1:2" x14ac:dyDescent="0.45">
      <c r="A1" t="s">
        <v>1245</v>
      </c>
      <c r="B1" t="s">
        <v>1239</v>
      </c>
    </row>
    <row r="2" spans="1:2" x14ac:dyDescent="0.45">
      <c r="A2" t="s">
        <v>1252</v>
      </c>
      <c r="B2" t="s">
        <v>1296</v>
      </c>
    </row>
    <row r="3" spans="1:2" x14ac:dyDescent="0.45">
      <c r="A3" t="s">
        <v>1253</v>
      </c>
      <c r="B3" t="s">
        <v>1297</v>
      </c>
    </row>
    <row r="4" spans="1:2" x14ac:dyDescent="0.45">
      <c r="A4" t="s">
        <v>1254</v>
      </c>
      <c r="B4" t="s">
        <v>1298</v>
      </c>
    </row>
    <row r="5" spans="1:2" x14ac:dyDescent="0.45">
      <c r="A5" t="s">
        <v>1255</v>
      </c>
      <c r="B5" t="s">
        <v>1299</v>
      </c>
    </row>
    <row r="6" spans="1:2" x14ac:dyDescent="0.45">
      <c r="A6" t="s">
        <v>1256</v>
      </c>
      <c r="B6" t="s">
        <v>1300</v>
      </c>
    </row>
    <row r="7" spans="1:2" x14ac:dyDescent="0.45">
      <c r="A7" t="s">
        <v>1257</v>
      </c>
      <c r="B7" t="s">
        <v>1301</v>
      </c>
    </row>
    <row r="8" spans="1:2" x14ac:dyDescent="0.45">
      <c r="A8" t="s">
        <v>1258</v>
      </c>
      <c r="B8" t="s">
        <v>1302</v>
      </c>
    </row>
    <row r="9" spans="1:2" x14ac:dyDescent="0.45">
      <c r="A9" t="s">
        <v>1259</v>
      </c>
      <c r="B9" t="s">
        <v>1303</v>
      </c>
    </row>
    <row r="10" spans="1:2" x14ac:dyDescent="0.45">
      <c r="A10" s="29" t="s">
        <v>1180</v>
      </c>
      <c r="B10" t="s">
        <v>895</v>
      </c>
    </row>
    <row r="11" spans="1:2" x14ac:dyDescent="0.45">
      <c r="A11" s="29" t="s">
        <v>1184</v>
      </c>
      <c r="B11" t="s">
        <v>896</v>
      </c>
    </row>
    <row r="12" spans="1:2" x14ac:dyDescent="0.45">
      <c r="A12" s="29" t="s">
        <v>1188</v>
      </c>
      <c r="B12" t="s">
        <v>897</v>
      </c>
    </row>
    <row r="13" spans="1:2" x14ac:dyDescent="0.45">
      <c r="A13" s="29" t="s">
        <v>1192</v>
      </c>
      <c r="B13" t="s">
        <v>898</v>
      </c>
    </row>
    <row r="14" spans="1:2" x14ac:dyDescent="0.45">
      <c r="A14" s="29" t="s">
        <v>1196</v>
      </c>
      <c r="B14" t="s">
        <v>899</v>
      </c>
    </row>
    <row r="15" spans="1:2" x14ac:dyDescent="0.45">
      <c r="A15" s="29" t="s">
        <v>1200</v>
      </c>
      <c r="B15" t="s">
        <v>900</v>
      </c>
    </row>
    <row r="16" spans="1:2" x14ac:dyDescent="0.45">
      <c r="A16" s="29" t="s">
        <v>1204</v>
      </c>
      <c r="B16" t="s">
        <v>901</v>
      </c>
    </row>
    <row r="17" spans="1:2" x14ac:dyDescent="0.45">
      <c r="A17" s="29" t="s">
        <v>1208</v>
      </c>
      <c r="B17" t="s">
        <v>884</v>
      </c>
    </row>
    <row r="18" spans="1:2" x14ac:dyDescent="0.45">
      <c r="A18" s="29" t="s">
        <v>1212</v>
      </c>
      <c r="B18" t="s">
        <v>1288</v>
      </c>
    </row>
    <row r="19" spans="1:2" x14ac:dyDescent="0.45">
      <c r="A19" s="29" t="s">
        <v>1214</v>
      </c>
      <c r="B19" t="s">
        <v>1289</v>
      </c>
    </row>
    <row r="20" spans="1:2" x14ac:dyDescent="0.45">
      <c r="A20" s="29" t="s">
        <v>1216</v>
      </c>
      <c r="B20" t="s">
        <v>1290</v>
      </c>
    </row>
    <row r="21" spans="1:2" x14ac:dyDescent="0.45">
      <c r="A21" s="29" t="s">
        <v>1218</v>
      </c>
      <c r="B21" t="s">
        <v>1291</v>
      </c>
    </row>
    <row r="22" spans="1:2" x14ac:dyDescent="0.45">
      <c r="A22" s="29" t="s">
        <v>1220</v>
      </c>
      <c r="B22" t="s">
        <v>1292</v>
      </c>
    </row>
    <row r="23" spans="1:2" x14ac:dyDescent="0.45">
      <c r="A23" s="29" t="s">
        <v>1240</v>
      </c>
      <c r="B23" t="s">
        <v>1293</v>
      </c>
    </row>
    <row r="24" spans="1:2" x14ac:dyDescent="0.45">
      <c r="A24" s="29" t="s">
        <v>1222</v>
      </c>
      <c r="B24" t="s">
        <v>1294</v>
      </c>
    </row>
    <row r="25" spans="1:2" x14ac:dyDescent="0.45">
      <c r="A25" s="29" t="s">
        <v>1224</v>
      </c>
      <c r="B25" t="s">
        <v>1295</v>
      </c>
    </row>
    <row r="26" spans="1:2" x14ac:dyDescent="0.45">
      <c r="A26" t="s">
        <v>1260</v>
      </c>
      <c r="B26" t="s">
        <v>196</v>
      </c>
    </row>
    <row r="27" spans="1:2" x14ac:dyDescent="0.45">
      <c r="A27" t="s">
        <v>1261</v>
      </c>
      <c r="B27" t="s">
        <v>197</v>
      </c>
    </row>
    <row r="28" spans="1:2" x14ac:dyDescent="0.45">
      <c r="A28" t="s">
        <v>1262</v>
      </c>
      <c r="B28" t="s">
        <v>198</v>
      </c>
    </row>
    <row r="29" spans="1:2" x14ac:dyDescent="0.45">
      <c r="A29" t="s">
        <v>1263</v>
      </c>
      <c r="B29" t="s">
        <v>199</v>
      </c>
    </row>
    <row r="30" spans="1:2" x14ac:dyDescent="0.45">
      <c r="A30" t="s">
        <v>1264</v>
      </c>
      <c r="B30" t="s">
        <v>204</v>
      </c>
    </row>
    <row r="31" spans="1:2" x14ac:dyDescent="0.45">
      <c r="A31" t="s">
        <v>1265</v>
      </c>
      <c r="B31" t="s">
        <v>205</v>
      </c>
    </row>
    <row r="32" spans="1:2" x14ac:dyDescent="0.45">
      <c r="A32" t="s">
        <v>1266</v>
      </c>
      <c r="B32" t="s">
        <v>206</v>
      </c>
    </row>
    <row r="33" spans="1:2" x14ac:dyDescent="0.45">
      <c r="A33" t="s">
        <v>1267</v>
      </c>
      <c r="B33" t="s">
        <v>207</v>
      </c>
    </row>
    <row r="34" spans="1:2" x14ac:dyDescent="0.45">
      <c r="A34" t="s">
        <v>1268</v>
      </c>
      <c r="B34" t="s">
        <v>212</v>
      </c>
    </row>
    <row r="35" spans="1:2" x14ac:dyDescent="0.45">
      <c r="A35" t="s">
        <v>1269</v>
      </c>
      <c r="B35" t="s">
        <v>213</v>
      </c>
    </row>
    <row r="36" spans="1:2" x14ac:dyDescent="0.45">
      <c r="A36" t="s">
        <v>1270</v>
      </c>
      <c r="B36" t="s">
        <v>214</v>
      </c>
    </row>
    <row r="37" spans="1:2" x14ac:dyDescent="0.45">
      <c r="A37" t="s">
        <v>1271</v>
      </c>
      <c r="B37" t="s">
        <v>215</v>
      </c>
    </row>
    <row r="38" spans="1:2" x14ac:dyDescent="0.45">
      <c r="A38" t="s">
        <v>1272</v>
      </c>
      <c r="B38" t="s">
        <v>220</v>
      </c>
    </row>
    <row r="39" spans="1:2" x14ac:dyDescent="0.45">
      <c r="A39" t="s">
        <v>1273</v>
      </c>
      <c r="B39" t="s">
        <v>221</v>
      </c>
    </row>
    <row r="40" spans="1:2" x14ac:dyDescent="0.45">
      <c r="A40" t="s">
        <v>1274</v>
      </c>
      <c r="B40" t="s">
        <v>222</v>
      </c>
    </row>
    <row r="41" spans="1:2" x14ac:dyDescent="0.45">
      <c r="A41" t="s">
        <v>1275</v>
      </c>
      <c r="B41" t="s">
        <v>223</v>
      </c>
    </row>
    <row r="42" spans="1:2" x14ac:dyDescent="0.45">
      <c r="A42" t="s">
        <v>1276</v>
      </c>
      <c r="B42" t="s">
        <v>228</v>
      </c>
    </row>
    <row r="43" spans="1:2" x14ac:dyDescent="0.45">
      <c r="A43" t="s">
        <v>1277</v>
      </c>
      <c r="B43" t="s">
        <v>229</v>
      </c>
    </row>
    <row r="44" spans="1:2" x14ac:dyDescent="0.45">
      <c r="A44" t="s">
        <v>1278</v>
      </c>
      <c r="B44" t="s">
        <v>230</v>
      </c>
    </row>
    <row r="45" spans="1:2" x14ac:dyDescent="0.45">
      <c r="A45" t="s">
        <v>1279</v>
      </c>
      <c r="B45" t="s">
        <v>231</v>
      </c>
    </row>
    <row r="46" spans="1:2" x14ac:dyDescent="0.45">
      <c r="A46" t="s">
        <v>1280</v>
      </c>
      <c r="B46" t="s">
        <v>236</v>
      </c>
    </row>
    <row r="47" spans="1:2" x14ac:dyDescent="0.45">
      <c r="A47" t="s">
        <v>1281</v>
      </c>
      <c r="B47" t="s">
        <v>237</v>
      </c>
    </row>
    <row r="48" spans="1:2" x14ac:dyDescent="0.45">
      <c r="A48" t="s">
        <v>1282</v>
      </c>
      <c r="B48" t="s">
        <v>238</v>
      </c>
    </row>
    <row r="49" spans="1:2" x14ac:dyDescent="0.45">
      <c r="A49" t="s">
        <v>1283</v>
      </c>
      <c r="B49" t="s">
        <v>239</v>
      </c>
    </row>
    <row r="50" spans="1:2" x14ac:dyDescent="0.45">
      <c r="A50" t="s">
        <v>1284</v>
      </c>
      <c r="B50" t="s">
        <v>244</v>
      </c>
    </row>
    <row r="51" spans="1:2" x14ac:dyDescent="0.45">
      <c r="A51" t="s">
        <v>1285</v>
      </c>
      <c r="B51" t="s">
        <v>245</v>
      </c>
    </row>
    <row r="52" spans="1:2" x14ac:dyDescent="0.45">
      <c r="A52" t="s">
        <v>1286</v>
      </c>
      <c r="B52" t="s">
        <v>246</v>
      </c>
    </row>
    <row r="53" spans="1:2" x14ac:dyDescent="0.45">
      <c r="A53" t="s">
        <v>1287</v>
      </c>
      <c r="B53" t="s">
        <v>247</v>
      </c>
    </row>
    <row r="54" spans="1:2" x14ac:dyDescent="0.45">
      <c r="A54" t="s">
        <v>1305</v>
      </c>
      <c r="B54" t="s">
        <v>252</v>
      </c>
    </row>
    <row r="55" spans="1:2" x14ac:dyDescent="0.45">
      <c r="A55" t="s">
        <v>1306</v>
      </c>
      <c r="B55" t="s">
        <v>253</v>
      </c>
    </row>
    <row r="56" spans="1:2" x14ac:dyDescent="0.45">
      <c r="A56" t="s">
        <v>1307</v>
      </c>
      <c r="B56" t="s">
        <v>254</v>
      </c>
    </row>
    <row r="57" spans="1:2" x14ac:dyDescent="0.45">
      <c r="A57" t="s">
        <v>1308</v>
      </c>
      <c r="B57" t="s">
        <v>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35C5A-7DB8-4F44-B1D2-622D629DC79E}">
  <dimension ref="A1:AD188"/>
  <sheetViews>
    <sheetView topLeftCell="H1" zoomScale="72" zoomScaleNormal="72" workbookViewId="0">
      <selection activeCell="AC1" sqref="AC1:AD1048576"/>
    </sheetView>
  </sheetViews>
  <sheetFormatPr defaultColWidth="8.796875" defaultRowHeight="14.25" x14ac:dyDescent="0.45"/>
  <cols>
    <col min="1" max="1" width="23.1328125" customWidth="1"/>
    <col min="2" max="2" width="23.6640625" customWidth="1"/>
    <col min="3" max="3" width="16.796875" customWidth="1"/>
    <col min="5" max="5" width="7.46484375" customWidth="1"/>
    <col min="6" max="6" width="6" customWidth="1"/>
    <col min="7" max="7" width="18.796875" customWidth="1"/>
    <col min="8" max="8" width="12.796875" customWidth="1"/>
    <col min="9" max="10" width="12.1328125" customWidth="1"/>
    <col min="16" max="16" width="12.1328125" customWidth="1"/>
    <col min="19" max="19" width="15.796875" customWidth="1"/>
    <col min="29" max="29" width="16.6640625" customWidth="1"/>
  </cols>
  <sheetData>
    <row r="1" spans="1:30" x14ac:dyDescent="0.45">
      <c r="A1" t="s">
        <v>1248</v>
      </c>
      <c r="B1" t="s">
        <v>1247</v>
      </c>
      <c r="C1" t="s">
        <v>1226</v>
      </c>
      <c r="D1" t="s">
        <v>0</v>
      </c>
      <c r="E1" s="22" t="s">
        <v>1249</v>
      </c>
      <c r="F1" s="22" t="s">
        <v>1250</v>
      </c>
      <c r="G1" s="22" t="s">
        <v>1245</v>
      </c>
      <c r="H1" s="22" t="s">
        <v>1239</v>
      </c>
      <c r="I1" t="s">
        <v>1236</v>
      </c>
      <c r="J1" t="s">
        <v>1237</v>
      </c>
      <c r="K1" t="s">
        <v>1238</v>
      </c>
      <c r="L1" t="s">
        <v>1243</v>
      </c>
      <c r="M1" t="s">
        <v>1235</v>
      </c>
      <c r="N1" t="s">
        <v>1251</v>
      </c>
      <c r="S1" t="s">
        <v>1244</v>
      </c>
      <c r="U1" s="22" t="s">
        <v>1239</v>
      </c>
      <c r="V1" s="22"/>
      <c r="W1" s="22" t="s">
        <v>1239</v>
      </c>
      <c r="X1" t="s">
        <v>1236</v>
      </c>
      <c r="Y1" t="s">
        <v>1237</v>
      </c>
      <c r="Z1" t="s">
        <v>1238</v>
      </c>
      <c r="AA1" t="s">
        <v>1243</v>
      </c>
      <c r="AC1" t="s">
        <v>1246</v>
      </c>
      <c r="AD1" t="s">
        <v>1304</v>
      </c>
    </row>
    <row r="2" spans="1:30" x14ac:dyDescent="0.45">
      <c r="A2" t="s">
        <v>1226</v>
      </c>
      <c r="B2" s="29" t="s">
        <v>1180</v>
      </c>
      <c r="C2" s="22" t="s">
        <v>1182</v>
      </c>
      <c r="D2" t="str">
        <f t="shared" ref="D2:D33" si="0">LEFT(C2,5)</f>
        <v>Renan</v>
      </c>
      <c r="E2" s="22" t="str">
        <f>VLOOKUP(D2,audio_list_stym!$A$3:$E$18,5,FALSE)</f>
        <v>Ackee</v>
      </c>
      <c r="F2" s="22">
        <v>1</v>
      </c>
      <c r="G2" s="22" t="str">
        <f t="shared" ref="G2:G33" si="1">C2&amp;F2</f>
        <v>Renan.pic.search1</v>
      </c>
      <c r="H2" s="22" t="str">
        <f t="shared" ref="H2:H33" si="2">E2&amp;"_"&amp;F2</f>
        <v>Ackee_1</v>
      </c>
      <c r="I2">
        <f>VLOOKUP(E2,$P$2:$Q$9,2,FALSE)</f>
        <v>1</v>
      </c>
      <c r="J2" s="30">
        <f>IF(I2&lt;4,I2+1,I2-1)</f>
        <v>2</v>
      </c>
      <c r="K2" s="31">
        <f>IF(I2&lt;4,I2+2,I2-2)</f>
        <v>3</v>
      </c>
      <c r="L2" s="31">
        <f>IF(I2&lt;4,I2+3,I2-3)</f>
        <v>4</v>
      </c>
      <c r="M2">
        <v>1</v>
      </c>
      <c r="N2" t="str">
        <f t="shared" ref="N2:N33" si="3">IF(M2=1,"q",IF(M2=2,"w",IF(M2=3,"a",IF(M2=4,"s",0))))</f>
        <v>q</v>
      </c>
      <c r="O2">
        <v>1</v>
      </c>
      <c r="P2" t="s">
        <v>670</v>
      </c>
      <c r="Q2">
        <v>1</v>
      </c>
      <c r="R2" t="s">
        <v>1244</v>
      </c>
      <c r="S2" s="29" t="s">
        <v>1182</v>
      </c>
      <c r="T2" t="str">
        <f t="shared" ref="T2:T9" si="4">LEFT(S2,5)</f>
        <v>Renan</v>
      </c>
      <c r="U2" s="22" t="str">
        <f>VLOOKUP(T2,audio_list_stym!$A$3:$H$18,7,FALSE)</f>
        <v>Ake</v>
      </c>
      <c r="V2" s="22">
        <v>1</v>
      </c>
      <c r="W2" s="22" t="str">
        <f t="shared" ref="W2:W9" si="5">U2&amp;V2</f>
        <v>Ake1</v>
      </c>
      <c r="X2" t="s">
        <v>1227</v>
      </c>
      <c r="AC2" t="s">
        <v>1252</v>
      </c>
      <c r="AD2" t="s">
        <v>1296</v>
      </c>
    </row>
    <row r="3" spans="1:30" x14ac:dyDescent="0.45">
      <c r="B3" s="29" t="s">
        <v>1180</v>
      </c>
      <c r="C3" s="22" t="s">
        <v>1182</v>
      </c>
      <c r="D3" t="str">
        <f t="shared" si="0"/>
        <v>Renan</v>
      </c>
      <c r="E3" s="22" t="str">
        <f>VLOOKUP(D3,audio_list_stym!$A$3:$E$18,5,FALSE)</f>
        <v>Ackee</v>
      </c>
      <c r="F3" s="22">
        <v>2</v>
      </c>
      <c r="G3" s="22" t="str">
        <f t="shared" si="1"/>
        <v>Renan.pic.search2</v>
      </c>
      <c r="H3" s="22" t="str">
        <f t="shared" si="2"/>
        <v>Ackee_2</v>
      </c>
      <c r="I3" s="30">
        <f>IF(J3&lt;4,J3+1,J3-1)</f>
        <v>2</v>
      </c>
      <c r="J3">
        <f>VLOOKUP(E3,$P$2:$Q$9,2,FALSE)</f>
        <v>1</v>
      </c>
      <c r="K3" s="31">
        <f>IF(J3&lt;4,J3+2,J3-2)</f>
        <v>3</v>
      </c>
      <c r="L3" s="31">
        <f>IF(J3&lt;4,J3+3,J3-3)</f>
        <v>4</v>
      </c>
      <c r="M3">
        <v>2</v>
      </c>
      <c r="N3" t="str">
        <f t="shared" si="3"/>
        <v>w</v>
      </c>
      <c r="P3" t="s">
        <v>671</v>
      </c>
      <c r="Q3">
        <v>2</v>
      </c>
      <c r="S3" s="29" t="s">
        <v>1182</v>
      </c>
      <c r="T3" t="str">
        <f t="shared" si="4"/>
        <v>Renan</v>
      </c>
      <c r="U3" s="22" t="str">
        <f>VLOOKUP(T3,audio_list_stym!$A$3:$H$18,7,FALSE)</f>
        <v>Ake</v>
      </c>
      <c r="V3" s="22">
        <v>2</v>
      </c>
      <c r="W3" s="22" t="str">
        <f t="shared" si="5"/>
        <v>Ake2</v>
      </c>
      <c r="AC3" t="s">
        <v>1253</v>
      </c>
      <c r="AD3" t="s">
        <v>1297</v>
      </c>
    </row>
    <row r="4" spans="1:30" x14ac:dyDescent="0.45">
      <c r="B4" s="29" t="s">
        <v>1180</v>
      </c>
      <c r="C4" s="22" t="s">
        <v>1182</v>
      </c>
      <c r="D4" t="str">
        <f t="shared" si="0"/>
        <v>Renan</v>
      </c>
      <c r="E4" s="22" t="str">
        <f>VLOOKUP(D4,audio_list_stym!$A$3:$E$18,5,FALSE)</f>
        <v>Ackee</v>
      </c>
      <c r="F4" s="22">
        <v>3</v>
      </c>
      <c r="G4" s="22" t="str">
        <f t="shared" si="1"/>
        <v>Renan.pic.search3</v>
      </c>
      <c r="H4" s="22" t="str">
        <f t="shared" si="2"/>
        <v>Ackee_3</v>
      </c>
      <c r="I4" s="30">
        <f>IF(K4&lt;4,K4+1,K4-1)</f>
        <v>2</v>
      </c>
      <c r="J4" s="30">
        <f>IF(K4&lt;4,K4+2,K4-2)</f>
        <v>3</v>
      </c>
      <c r="K4">
        <f>VLOOKUP(E4,$P$2:$Q$9,2,FALSE)</f>
        <v>1</v>
      </c>
      <c r="L4" s="31">
        <f>IF(K4&lt;4,K4+3,K4-3)</f>
        <v>4</v>
      </c>
      <c r="M4">
        <v>3</v>
      </c>
      <c r="N4" t="str">
        <f t="shared" si="3"/>
        <v>a</v>
      </c>
      <c r="P4" t="s">
        <v>672</v>
      </c>
      <c r="Q4">
        <v>3</v>
      </c>
      <c r="S4" s="29" t="s">
        <v>1182</v>
      </c>
      <c r="T4" t="str">
        <f t="shared" si="4"/>
        <v>Renan</v>
      </c>
      <c r="U4" s="22" t="str">
        <f>VLOOKUP(T4,audio_list_stym!$A$3:$H$18,7,FALSE)</f>
        <v>Ake</v>
      </c>
      <c r="V4" s="22">
        <v>3</v>
      </c>
      <c r="W4" s="22" t="str">
        <f t="shared" si="5"/>
        <v>Ake3</v>
      </c>
      <c r="AC4" t="s">
        <v>1254</v>
      </c>
      <c r="AD4" t="s">
        <v>1298</v>
      </c>
    </row>
    <row r="5" spans="1:30" x14ac:dyDescent="0.45">
      <c r="B5" s="29" t="s">
        <v>1180</v>
      </c>
      <c r="C5" s="22" t="s">
        <v>1182</v>
      </c>
      <c r="D5" t="str">
        <f t="shared" si="0"/>
        <v>Renan</v>
      </c>
      <c r="E5" s="22" t="str">
        <f>VLOOKUP(D5,audio_list_stym!$A$3:$E$18,5,FALSE)</f>
        <v>Ackee</v>
      </c>
      <c r="F5" s="22">
        <v>4</v>
      </c>
      <c r="G5" s="22" t="str">
        <f t="shared" si="1"/>
        <v>Renan.pic.search4</v>
      </c>
      <c r="H5" s="22" t="str">
        <f t="shared" si="2"/>
        <v>Ackee_4</v>
      </c>
      <c r="I5" s="30">
        <f>IF(L5&lt;4,L5+1,L5-1)</f>
        <v>2</v>
      </c>
      <c r="J5" s="30">
        <f>IF(L5&lt;4,L5+2,L5-2)</f>
        <v>3</v>
      </c>
      <c r="K5" s="30">
        <f>IF(L5&lt;4,L5+3,L5-3)</f>
        <v>4</v>
      </c>
      <c r="L5">
        <f>VLOOKUP(E5,$P$2:$Q$9,2,FALSE)</f>
        <v>1</v>
      </c>
      <c r="M5">
        <v>4</v>
      </c>
      <c r="N5" t="str">
        <f t="shared" si="3"/>
        <v>s</v>
      </c>
      <c r="P5" t="s">
        <v>673</v>
      </c>
      <c r="Q5">
        <v>5</v>
      </c>
      <c r="S5" s="29" t="s">
        <v>1182</v>
      </c>
      <c r="T5" t="str">
        <f t="shared" si="4"/>
        <v>Renan</v>
      </c>
      <c r="U5" s="22" t="str">
        <f>VLOOKUP(T5,audio_list_stym!$A$3:$H$18,7,FALSE)</f>
        <v>Ake</v>
      </c>
      <c r="V5" s="22">
        <v>4</v>
      </c>
      <c r="W5" s="22" t="str">
        <f t="shared" si="5"/>
        <v>Ake4</v>
      </c>
      <c r="AC5" t="s">
        <v>1255</v>
      </c>
      <c r="AD5" t="s">
        <v>1299</v>
      </c>
    </row>
    <row r="6" spans="1:30" x14ac:dyDescent="0.45">
      <c r="B6" s="29" t="s">
        <v>1184</v>
      </c>
      <c r="C6" s="22" t="s">
        <v>1186</v>
      </c>
      <c r="D6" t="str">
        <f t="shared" si="0"/>
        <v>Baroh</v>
      </c>
      <c r="E6" s="22" t="str">
        <f>VLOOKUP(D6,audio_list_stym!$A$3:$E$18,5,FALSE)</f>
        <v>Ake</v>
      </c>
      <c r="F6" s="22">
        <v>1</v>
      </c>
      <c r="G6" s="22" t="str">
        <f t="shared" si="1"/>
        <v>Baroh.pic.search1</v>
      </c>
      <c r="H6" s="22" t="str">
        <f t="shared" si="2"/>
        <v>Ake_1</v>
      </c>
      <c r="I6">
        <f>VLOOKUP(E6,$P$2:$Q$9,2,FALSE)</f>
        <v>2</v>
      </c>
      <c r="J6" s="30">
        <f>IF(I6&lt;4,I6+1,I6-1)</f>
        <v>3</v>
      </c>
      <c r="K6" s="31">
        <f>IF(I6&lt;4,I6+2,I6-2)</f>
        <v>4</v>
      </c>
      <c r="L6" s="31">
        <f>IF(I6&lt;4,I6+3,I6-3)</f>
        <v>5</v>
      </c>
      <c r="M6">
        <v>1</v>
      </c>
      <c r="N6" t="str">
        <f t="shared" si="3"/>
        <v>q</v>
      </c>
      <c r="O6">
        <v>3</v>
      </c>
      <c r="P6" t="s">
        <v>674</v>
      </c>
      <c r="Q6">
        <v>7</v>
      </c>
      <c r="S6" s="29" t="s">
        <v>1198</v>
      </c>
      <c r="T6" t="str">
        <f t="shared" si="4"/>
        <v>Codis</v>
      </c>
      <c r="U6" s="22" t="str">
        <f>VLOOKUP(T6,audio_list_stym!$A$3:$H$18,7,FALSE)</f>
        <v>Sapota</v>
      </c>
      <c r="V6" s="22">
        <v>1</v>
      </c>
      <c r="W6" s="22" t="str">
        <f t="shared" si="5"/>
        <v>Sapota1</v>
      </c>
      <c r="AC6" t="s">
        <v>1256</v>
      </c>
      <c r="AD6" t="s">
        <v>1300</v>
      </c>
    </row>
    <row r="7" spans="1:30" x14ac:dyDescent="0.45">
      <c r="B7" s="29" t="s">
        <v>1184</v>
      </c>
      <c r="C7" s="22" t="s">
        <v>1186</v>
      </c>
      <c r="D7" t="str">
        <f t="shared" si="0"/>
        <v>Baroh</v>
      </c>
      <c r="E7" s="22" t="str">
        <f>VLOOKUP(D7,audio_list_stym!$A$3:$E$18,5,FALSE)</f>
        <v>Ake</v>
      </c>
      <c r="F7" s="22">
        <v>2</v>
      </c>
      <c r="G7" s="22" t="str">
        <f t="shared" si="1"/>
        <v>Baroh.pic.search2</v>
      </c>
      <c r="H7" s="22" t="str">
        <f t="shared" si="2"/>
        <v>Ake_2</v>
      </c>
      <c r="I7" s="30">
        <f>IF(J7&lt;4,J7+1,J7-1)</f>
        <v>3</v>
      </c>
      <c r="J7">
        <f>VLOOKUP(E7,$P$2:$Q$9,2,FALSE)</f>
        <v>2</v>
      </c>
      <c r="K7" s="31">
        <f>IF(J7&lt;4,J7+2,J7-2)</f>
        <v>4</v>
      </c>
      <c r="L7" s="31">
        <f>IF(J7&lt;4,J7+3,J7-3)</f>
        <v>5</v>
      </c>
      <c r="M7">
        <v>2</v>
      </c>
      <c r="N7" t="str">
        <f t="shared" si="3"/>
        <v>w</v>
      </c>
      <c r="P7" t="s">
        <v>675</v>
      </c>
      <c r="Q7">
        <v>4</v>
      </c>
      <c r="S7" s="29" t="s">
        <v>1198</v>
      </c>
      <c r="T7" t="str">
        <f t="shared" si="4"/>
        <v>Codis</v>
      </c>
      <c r="U7" s="22" t="str">
        <f>VLOOKUP(T7,audio_list_stym!$A$3:$H$18,7,FALSE)</f>
        <v>Sapota</v>
      </c>
      <c r="V7" s="22">
        <v>2</v>
      </c>
      <c r="W7" s="22" t="str">
        <f t="shared" si="5"/>
        <v>Sapota2</v>
      </c>
      <c r="AC7" t="s">
        <v>1257</v>
      </c>
      <c r="AD7" t="s">
        <v>1301</v>
      </c>
    </row>
    <row r="8" spans="1:30" x14ac:dyDescent="0.45">
      <c r="B8" s="29" t="s">
        <v>1184</v>
      </c>
      <c r="C8" s="22" t="s">
        <v>1186</v>
      </c>
      <c r="D8" t="str">
        <f t="shared" si="0"/>
        <v>Baroh</v>
      </c>
      <c r="E8" s="22" t="str">
        <f>VLOOKUP(D8,audio_list_stym!$A$3:$E$18,5,FALSE)</f>
        <v>Ake</v>
      </c>
      <c r="F8" s="22">
        <v>3</v>
      </c>
      <c r="G8" s="22" t="str">
        <f t="shared" si="1"/>
        <v>Baroh.pic.search3</v>
      </c>
      <c r="H8" s="22" t="str">
        <f t="shared" si="2"/>
        <v>Ake_3</v>
      </c>
      <c r="I8" s="30">
        <f>IF(K8&lt;4,K8+1,K8-1)</f>
        <v>3</v>
      </c>
      <c r="J8" s="30">
        <f>IF(K8&lt;4,K8+2,K8-2)</f>
        <v>4</v>
      </c>
      <c r="K8">
        <f>VLOOKUP(E8,$P$2:$Q$9,2,FALSE)</f>
        <v>2</v>
      </c>
      <c r="L8" s="31">
        <f>IF(K8&lt;4,K8+3,K8-3)</f>
        <v>5</v>
      </c>
      <c r="M8">
        <v>3</v>
      </c>
      <c r="N8" t="str">
        <f t="shared" si="3"/>
        <v>a</v>
      </c>
      <c r="P8" t="s">
        <v>676</v>
      </c>
      <c r="Q8">
        <v>8</v>
      </c>
      <c r="S8" s="29" t="s">
        <v>1198</v>
      </c>
      <c r="T8" t="str">
        <f t="shared" si="4"/>
        <v>Codis</v>
      </c>
      <c r="U8" s="22" t="str">
        <f>VLOOKUP(T8,audio_list_stym!$A$3:$H$18,7,FALSE)</f>
        <v>Sapota</v>
      </c>
      <c r="V8" s="22">
        <v>3</v>
      </c>
      <c r="W8" s="22" t="str">
        <f t="shared" si="5"/>
        <v>Sapota3</v>
      </c>
      <c r="AC8" t="s">
        <v>1258</v>
      </c>
      <c r="AD8" t="s">
        <v>1302</v>
      </c>
    </row>
    <row r="9" spans="1:30" x14ac:dyDescent="0.45">
      <c r="B9" s="29" t="s">
        <v>1184</v>
      </c>
      <c r="C9" s="22" t="s">
        <v>1186</v>
      </c>
      <c r="D9" t="str">
        <f t="shared" si="0"/>
        <v>Baroh</v>
      </c>
      <c r="E9" s="22" t="str">
        <f>VLOOKUP(D9,audio_list_stym!$A$3:$E$18,5,FALSE)</f>
        <v>Ake</v>
      </c>
      <c r="F9" s="22">
        <v>4</v>
      </c>
      <c r="G9" s="22" t="str">
        <f t="shared" si="1"/>
        <v>Baroh.pic.search4</v>
      </c>
      <c r="H9" s="22" t="str">
        <f t="shared" si="2"/>
        <v>Ake_4</v>
      </c>
      <c r="I9" s="30">
        <f>IF(L9&lt;4,L9+1,L9-1)</f>
        <v>3</v>
      </c>
      <c r="J9" s="30">
        <f>IF(L9&lt;4,L9+2,L9-2)</f>
        <v>4</v>
      </c>
      <c r="K9" s="30">
        <f>IF(L9&lt;4,L9+3,L9-3)</f>
        <v>5</v>
      </c>
      <c r="L9">
        <f>VLOOKUP(E9,$P$2:$Q$9,2,FALSE)</f>
        <v>2</v>
      </c>
      <c r="M9">
        <v>4</v>
      </c>
      <c r="N9" t="str">
        <f t="shared" si="3"/>
        <v>s</v>
      </c>
      <c r="P9" t="s">
        <v>677</v>
      </c>
      <c r="Q9">
        <v>6</v>
      </c>
      <c r="S9" s="29" t="s">
        <v>1198</v>
      </c>
      <c r="T9" t="str">
        <f t="shared" si="4"/>
        <v>Codis</v>
      </c>
      <c r="U9" s="22" t="str">
        <f>VLOOKUP(T9,audio_list_stym!$A$3:$H$18,7,FALSE)</f>
        <v>Sapota</v>
      </c>
      <c r="V9" s="22">
        <v>4</v>
      </c>
      <c r="W9" s="22" t="str">
        <f t="shared" si="5"/>
        <v>Sapota4</v>
      </c>
      <c r="AC9" t="s">
        <v>1259</v>
      </c>
      <c r="AD9" t="s">
        <v>1303</v>
      </c>
    </row>
    <row r="10" spans="1:30" x14ac:dyDescent="0.45">
      <c r="B10" s="29" t="s">
        <v>1188</v>
      </c>
      <c r="C10" s="22" t="s">
        <v>1190</v>
      </c>
      <c r="D10" t="str">
        <f t="shared" si="0"/>
        <v>Liroh</v>
      </c>
      <c r="E10" s="22" t="str">
        <f>VLOOKUP(D10,audio_list_stym!$A$3:$E$18,5,FALSE)</f>
        <v>Finger</v>
      </c>
      <c r="F10" s="22">
        <v>1</v>
      </c>
      <c r="G10" s="22" t="str">
        <f t="shared" si="1"/>
        <v>Liroh.pic.search1</v>
      </c>
      <c r="H10" s="22" t="str">
        <f t="shared" si="2"/>
        <v>Finger_1</v>
      </c>
      <c r="I10">
        <f>VLOOKUP(E10,$P$2:$Q$9,2,FALSE)</f>
        <v>3</v>
      </c>
      <c r="J10" s="30">
        <f>IF(I10&lt;4,I10+1,I10-1)</f>
        <v>4</v>
      </c>
      <c r="K10" s="31">
        <f>IF(I10&lt;4,I10+2,I10-2)</f>
        <v>5</v>
      </c>
      <c r="L10" s="31">
        <f>IF(I10&lt;4,I10+3,I10-3)</f>
        <v>6</v>
      </c>
      <c r="M10">
        <v>1</v>
      </c>
      <c r="N10" t="str">
        <f t="shared" si="3"/>
        <v>q</v>
      </c>
      <c r="O10">
        <v>5</v>
      </c>
      <c r="S10" s="29"/>
      <c r="U10" s="22"/>
      <c r="V10" s="22"/>
      <c r="W10" s="22"/>
      <c r="AC10" s="29" t="s">
        <v>1180</v>
      </c>
      <c r="AD10" t="s">
        <v>895</v>
      </c>
    </row>
    <row r="11" spans="1:30" x14ac:dyDescent="0.45">
      <c r="B11" s="29" t="s">
        <v>1188</v>
      </c>
      <c r="C11" s="22" t="s">
        <v>1190</v>
      </c>
      <c r="D11" t="str">
        <f t="shared" si="0"/>
        <v>Liroh</v>
      </c>
      <c r="E11" s="22" t="str">
        <f>VLOOKUP(D11,audio_list_stym!$A$3:$E$18,5,FALSE)</f>
        <v>Finger</v>
      </c>
      <c r="F11" s="22">
        <v>2</v>
      </c>
      <c r="G11" s="22" t="str">
        <f t="shared" si="1"/>
        <v>Liroh.pic.search2</v>
      </c>
      <c r="H11" s="22" t="str">
        <f t="shared" si="2"/>
        <v>Finger_2</v>
      </c>
      <c r="I11" s="30">
        <f>IF(J11&lt;4,J11+1,J11-1)</f>
        <v>4</v>
      </c>
      <c r="J11">
        <f>VLOOKUP(E11,$P$2:$Q$9,2,FALSE)</f>
        <v>3</v>
      </c>
      <c r="K11" s="31">
        <f>IF(J11&lt;4,J11+2,J11-2)</f>
        <v>5</v>
      </c>
      <c r="L11" s="31">
        <f>IF(J11&lt;4,J11+3,J11-3)</f>
        <v>6</v>
      </c>
      <c r="M11">
        <v>2</v>
      </c>
      <c r="N11" t="str">
        <f t="shared" si="3"/>
        <v>w</v>
      </c>
      <c r="P11" t="s">
        <v>350</v>
      </c>
      <c r="Q11" t="s">
        <v>895</v>
      </c>
      <c r="S11" s="29"/>
      <c r="U11" s="22"/>
      <c r="V11" s="22"/>
      <c r="W11" s="22"/>
      <c r="AC11" s="29" t="s">
        <v>1184</v>
      </c>
      <c r="AD11" t="s">
        <v>896</v>
      </c>
    </row>
    <row r="12" spans="1:30" x14ac:dyDescent="0.45">
      <c r="B12" s="29" t="s">
        <v>1188</v>
      </c>
      <c r="C12" s="22" t="s">
        <v>1190</v>
      </c>
      <c r="D12" t="str">
        <f t="shared" si="0"/>
        <v>Liroh</v>
      </c>
      <c r="E12" s="22" t="str">
        <f>VLOOKUP(D12,audio_list_stym!$A$3:$E$18,5,FALSE)</f>
        <v>Finger</v>
      </c>
      <c r="F12" s="22">
        <v>3</v>
      </c>
      <c r="G12" s="22" t="str">
        <f t="shared" si="1"/>
        <v>Liroh.pic.search3</v>
      </c>
      <c r="H12" s="22" t="str">
        <f t="shared" si="2"/>
        <v>Finger_3</v>
      </c>
      <c r="I12" s="30">
        <f>IF(K12&lt;4,K12+1,K12-1)</f>
        <v>4</v>
      </c>
      <c r="J12" s="30">
        <f>IF(K12&lt;4,K12+2,K12-2)</f>
        <v>5</v>
      </c>
      <c r="K12">
        <f>VLOOKUP(E12,$P$2:$Q$9,2,FALSE)</f>
        <v>3</v>
      </c>
      <c r="L12" s="31">
        <f>IF(K12&lt;4,K12+3,K12-3)</f>
        <v>6</v>
      </c>
      <c r="M12">
        <v>3</v>
      </c>
      <c r="N12" t="str">
        <f t="shared" si="3"/>
        <v>a</v>
      </c>
      <c r="P12" t="s">
        <v>351</v>
      </c>
      <c r="Q12" t="s">
        <v>896</v>
      </c>
      <c r="S12" s="29"/>
      <c r="U12" s="22"/>
      <c r="V12" s="22"/>
      <c r="W12" s="22"/>
      <c r="AC12" s="29" t="s">
        <v>1188</v>
      </c>
      <c r="AD12" t="s">
        <v>897</v>
      </c>
    </row>
    <row r="13" spans="1:30" x14ac:dyDescent="0.45">
      <c r="B13" s="29" t="s">
        <v>1188</v>
      </c>
      <c r="C13" s="22" t="s">
        <v>1190</v>
      </c>
      <c r="D13" t="str">
        <f t="shared" si="0"/>
        <v>Liroh</v>
      </c>
      <c r="E13" s="22" t="str">
        <f>VLOOKUP(D13,audio_list_stym!$A$3:$E$18,5,FALSE)</f>
        <v>Finger</v>
      </c>
      <c r="F13" s="22">
        <v>4</v>
      </c>
      <c r="G13" s="22" t="str">
        <f t="shared" si="1"/>
        <v>Liroh.pic.search4</v>
      </c>
      <c r="H13" s="22" t="str">
        <f t="shared" si="2"/>
        <v>Finger_4</v>
      </c>
      <c r="I13" s="30">
        <f>IF(L13&lt;4,L13+1,L13-1)</f>
        <v>4</v>
      </c>
      <c r="J13" s="30">
        <f>IF(L13&lt;4,L13+2,L13-2)</f>
        <v>5</v>
      </c>
      <c r="K13" s="30">
        <f>IF(L13&lt;4,L13+3,L13-3)</f>
        <v>6</v>
      </c>
      <c r="L13">
        <f>VLOOKUP(E13,$P$2:$Q$9,2,FALSE)</f>
        <v>3</v>
      </c>
      <c r="M13">
        <v>4</v>
      </c>
      <c r="N13" t="str">
        <f t="shared" si="3"/>
        <v>s</v>
      </c>
      <c r="P13" t="s">
        <v>352</v>
      </c>
      <c r="Q13" t="s">
        <v>897</v>
      </c>
      <c r="S13" s="29"/>
      <c r="U13" s="22"/>
      <c r="V13" s="22"/>
      <c r="W13" s="22"/>
      <c r="AC13" s="29" t="s">
        <v>1192</v>
      </c>
      <c r="AD13" t="s">
        <v>898</v>
      </c>
    </row>
    <row r="14" spans="1:30" x14ac:dyDescent="0.45">
      <c r="B14" s="29" t="s">
        <v>1192</v>
      </c>
      <c r="C14" s="22" t="s">
        <v>1194</v>
      </c>
      <c r="D14" t="str">
        <f t="shared" si="0"/>
        <v>Fimon</v>
      </c>
      <c r="E14" s="22" t="str">
        <f>VLOOKUP(D14,audio_list_stym!$A$3:$E$18,5,FALSE)</f>
        <v>Gac</v>
      </c>
      <c r="F14" s="22">
        <v>1</v>
      </c>
      <c r="G14" s="22" t="str">
        <f t="shared" si="1"/>
        <v>Fimon.pic.search1</v>
      </c>
      <c r="H14" s="22" t="str">
        <f t="shared" si="2"/>
        <v>Gac_1</v>
      </c>
      <c r="I14">
        <f>VLOOKUP(E14,$P$2:$Q$9,2,FALSE)</f>
        <v>5</v>
      </c>
      <c r="J14" s="30">
        <f>IF(I14&lt;4,I14+1,I14-1)</f>
        <v>4</v>
      </c>
      <c r="K14" s="31">
        <f>IF(I14&lt;4,I14+2,I14-2)</f>
        <v>3</v>
      </c>
      <c r="L14" s="31">
        <f>IF(I14&lt;4,I14+3,I14-3)</f>
        <v>2</v>
      </c>
      <c r="M14">
        <v>1</v>
      </c>
      <c r="N14" t="str">
        <f t="shared" si="3"/>
        <v>q</v>
      </c>
      <c r="O14">
        <v>7</v>
      </c>
      <c r="P14" t="s">
        <v>353</v>
      </c>
      <c r="Q14" t="s">
        <v>898</v>
      </c>
      <c r="S14" s="29"/>
      <c r="U14" s="22"/>
      <c r="V14" s="22"/>
      <c r="W14" s="22"/>
      <c r="AC14" s="29" t="s">
        <v>1196</v>
      </c>
      <c r="AD14" t="s">
        <v>899</v>
      </c>
    </row>
    <row r="15" spans="1:30" x14ac:dyDescent="0.45">
      <c r="B15" s="29" t="s">
        <v>1192</v>
      </c>
      <c r="C15" s="22" t="s">
        <v>1194</v>
      </c>
      <c r="D15" t="str">
        <f t="shared" si="0"/>
        <v>Fimon</v>
      </c>
      <c r="E15" s="22" t="str">
        <f>VLOOKUP(D15,audio_list_stym!$A$3:$E$18,5,FALSE)</f>
        <v>Gac</v>
      </c>
      <c r="F15" s="22">
        <v>2</v>
      </c>
      <c r="G15" s="22" t="str">
        <f t="shared" si="1"/>
        <v>Fimon.pic.search2</v>
      </c>
      <c r="H15" s="22" t="str">
        <f t="shared" si="2"/>
        <v>Gac_2</v>
      </c>
      <c r="I15" s="30">
        <f>IF(J15&lt;4,J15+1,J15-1)</f>
        <v>4</v>
      </c>
      <c r="J15">
        <f>VLOOKUP(E15,$P$2:$Q$9,2,FALSE)</f>
        <v>5</v>
      </c>
      <c r="K15" s="31">
        <f>IF(J15&lt;4,J15+2,J15-2)</f>
        <v>3</v>
      </c>
      <c r="L15" s="31">
        <f>IF(J15&lt;4,J15+3,J15-3)</f>
        <v>2</v>
      </c>
      <c r="M15">
        <v>2</v>
      </c>
      <c r="N15" t="str">
        <f t="shared" si="3"/>
        <v>w</v>
      </c>
      <c r="P15" t="s">
        <v>354</v>
      </c>
      <c r="Q15" t="s">
        <v>899</v>
      </c>
      <c r="S15" s="29"/>
      <c r="U15" s="22"/>
      <c r="V15" s="22"/>
      <c r="W15" s="22"/>
      <c r="AC15" s="29" t="s">
        <v>1200</v>
      </c>
      <c r="AD15" t="s">
        <v>900</v>
      </c>
    </row>
    <row r="16" spans="1:30" x14ac:dyDescent="0.45">
      <c r="B16" s="29" t="s">
        <v>1192</v>
      </c>
      <c r="C16" s="22" t="s">
        <v>1194</v>
      </c>
      <c r="D16" t="str">
        <f t="shared" si="0"/>
        <v>Fimon</v>
      </c>
      <c r="E16" s="22" t="str">
        <f>VLOOKUP(D16,audio_list_stym!$A$3:$E$18,5,FALSE)</f>
        <v>Gac</v>
      </c>
      <c r="F16" s="22">
        <v>3</v>
      </c>
      <c r="G16" s="22" t="str">
        <f t="shared" si="1"/>
        <v>Fimon.pic.search3</v>
      </c>
      <c r="H16" s="22" t="str">
        <f t="shared" si="2"/>
        <v>Gac_3</v>
      </c>
      <c r="I16" s="30">
        <f>IF(K16&lt;4,K16+1,K16-1)</f>
        <v>4</v>
      </c>
      <c r="J16" s="30">
        <f>IF(K16&lt;4,K16+2,K16-2)</f>
        <v>3</v>
      </c>
      <c r="K16">
        <f>VLOOKUP(E16,$P$2:$Q$9,2,FALSE)</f>
        <v>5</v>
      </c>
      <c r="L16" s="31">
        <f>IF(K16&lt;4,K16+3,K16-3)</f>
        <v>2</v>
      </c>
      <c r="M16">
        <v>3</v>
      </c>
      <c r="N16" t="str">
        <f t="shared" si="3"/>
        <v>a</v>
      </c>
      <c r="P16" t="s">
        <v>355</v>
      </c>
      <c r="Q16" t="s">
        <v>900</v>
      </c>
      <c r="S16" s="29"/>
      <c r="U16" s="22"/>
      <c r="V16" s="22"/>
      <c r="W16" s="22"/>
      <c r="AC16" s="29" t="s">
        <v>1204</v>
      </c>
      <c r="AD16" t="s">
        <v>901</v>
      </c>
    </row>
    <row r="17" spans="2:30" x14ac:dyDescent="0.45">
      <c r="B17" s="29" t="s">
        <v>1192</v>
      </c>
      <c r="C17" s="22" t="s">
        <v>1194</v>
      </c>
      <c r="D17" t="str">
        <f t="shared" si="0"/>
        <v>Fimon</v>
      </c>
      <c r="E17" s="22" t="str">
        <f>VLOOKUP(D17,audio_list_stym!$A$3:$E$18,5,FALSE)</f>
        <v>Gac</v>
      </c>
      <c r="F17" s="22">
        <v>4</v>
      </c>
      <c r="G17" s="22" t="str">
        <f t="shared" si="1"/>
        <v>Fimon.pic.search4</v>
      </c>
      <c r="H17" s="22" t="str">
        <f t="shared" si="2"/>
        <v>Gac_4</v>
      </c>
      <c r="I17" s="30">
        <f>IF(L17&lt;4,L17+1,L17-1)</f>
        <v>4</v>
      </c>
      <c r="J17" s="30">
        <f>IF(L17&lt;4,L17+2,L17-2)</f>
        <v>3</v>
      </c>
      <c r="K17" s="30">
        <f>IF(L17&lt;4,L17+3,L17-3)</f>
        <v>2</v>
      </c>
      <c r="L17">
        <f>VLOOKUP(E17,$P$2:$Q$9,2,FALSE)</f>
        <v>5</v>
      </c>
      <c r="M17">
        <v>4</v>
      </c>
      <c r="N17" t="str">
        <f t="shared" si="3"/>
        <v>s</v>
      </c>
      <c r="P17" t="s">
        <v>356</v>
      </c>
      <c r="Q17" t="s">
        <v>901</v>
      </c>
      <c r="S17" s="29"/>
      <c r="U17" s="22"/>
      <c r="V17" s="22"/>
      <c r="W17" s="22"/>
      <c r="AC17" s="29" t="s">
        <v>1208</v>
      </c>
      <c r="AD17" t="s">
        <v>884</v>
      </c>
    </row>
    <row r="18" spans="2:30" x14ac:dyDescent="0.45">
      <c r="B18" s="29" t="s">
        <v>1196</v>
      </c>
      <c r="C18" s="22" t="s">
        <v>1198</v>
      </c>
      <c r="D18" t="str">
        <f t="shared" si="0"/>
        <v>Codis</v>
      </c>
      <c r="E18" s="22" t="str">
        <f>VLOOKUP(D18,audio_list_stym!$A$3:$E$18,5,FALSE)</f>
        <v>Noni</v>
      </c>
      <c r="F18" s="22">
        <v>1</v>
      </c>
      <c r="G18" s="22" t="str">
        <f t="shared" si="1"/>
        <v>Codis.pic.search1</v>
      </c>
      <c r="H18" s="22" t="str">
        <f t="shared" si="2"/>
        <v>Noni_1</v>
      </c>
      <c r="I18">
        <f>VLOOKUP(E18,$P$2:$Q$9,2,FALSE)</f>
        <v>7</v>
      </c>
      <c r="J18" s="30">
        <f>IF(I18&lt;4,I18+1,I18-1)</f>
        <v>6</v>
      </c>
      <c r="K18" s="31">
        <f>IF(I18&lt;4,I18+2,I18-2)</f>
        <v>5</v>
      </c>
      <c r="L18" s="31">
        <f>IF(I18&lt;4,I18+3,I18-3)</f>
        <v>4</v>
      </c>
      <c r="M18">
        <v>1</v>
      </c>
      <c r="N18" t="str">
        <f t="shared" si="3"/>
        <v>q</v>
      </c>
      <c r="P18" t="s">
        <v>357</v>
      </c>
      <c r="Q18" t="s">
        <v>884</v>
      </c>
      <c r="S18" s="29"/>
      <c r="U18" s="22"/>
      <c r="V18" s="22"/>
      <c r="W18" s="22"/>
      <c r="AC18" s="29" t="s">
        <v>1212</v>
      </c>
      <c r="AD18" t="s">
        <v>1288</v>
      </c>
    </row>
    <row r="19" spans="2:30" x14ac:dyDescent="0.45">
      <c r="B19" s="29" t="s">
        <v>1196</v>
      </c>
      <c r="C19" s="22" t="s">
        <v>1198</v>
      </c>
      <c r="D19" t="str">
        <f t="shared" si="0"/>
        <v>Codis</v>
      </c>
      <c r="E19" s="22" t="str">
        <f>VLOOKUP(D19,audio_list_stym!$A$3:$E$18,5,FALSE)</f>
        <v>Noni</v>
      </c>
      <c r="F19" s="22">
        <v>2</v>
      </c>
      <c r="G19" s="22" t="str">
        <f t="shared" si="1"/>
        <v>Codis.pic.search2</v>
      </c>
      <c r="H19" s="22" t="str">
        <f t="shared" si="2"/>
        <v>Noni_2</v>
      </c>
      <c r="I19" s="30">
        <f>IF(J19&lt;4,J19+1,J19-1)</f>
        <v>6</v>
      </c>
      <c r="J19">
        <f>VLOOKUP(E19,$P$2:$Q$9,2,FALSE)</f>
        <v>7</v>
      </c>
      <c r="K19" s="31">
        <f>IF(J19&lt;4,J19+2,J19-2)</f>
        <v>5</v>
      </c>
      <c r="L19" s="31">
        <f>IF(J19&lt;4,J19+3,J19-3)</f>
        <v>4</v>
      </c>
      <c r="M19">
        <v>2</v>
      </c>
      <c r="N19" t="str">
        <f t="shared" si="3"/>
        <v>w</v>
      </c>
      <c r="S19" s="29"/>
      <c r="U19" s="22"/>
      <c r="V19" s="22"/>
      <c r="W19" s="22"/>
      <c r="AC19" s="29" t="s">
        <v>1214</v>
      </c>
      <c r="AD19" t="s">
        <v>1289</v>
      </c>
    </row>
    <row r="20" spans="2:30" x14ac:dyDescent="0.45">
      <c r="B20" s="29" t="s">
        <v>1196</v>
      </c>
      <c r="C20" s="22" t="s">
        <v>1198</v>
      </c>
      <c r="D20" t="str">
        <f t="shared" si="0"/>
        <v>Codis</v>
      </c>
      <c r="E20" s="22" t="str">
        <f>VLOOKUP(D20,audio_list_stym!$A$3:$E$18,5,FALSE)</f>
        <v>Noni</v>
      </c>
      <c r="F20" s="22">
        <v>3</v>
      </c>
      <c r="G20" s="22" t="str">
        <f t="shared" si="1"/>
        <v>Codis.pic.search3</v>
      </c>
      <c r="H20" s="22" t="str">
        <f t="shared" si="2"/>
        <v>Noni_3</v>
      </c>
      <c r="I20" s="30">
        <f>IF(K20&lt;4,K20+1,K20-1)</f>
        <v>6</v>
      </c>
      <c r="J20" s="30">
        <f>IF(K20&lt;4,K20+2,K20-2)</f>
        <v>5</v>
      </c>
      <c r="K20">
        <f>VLOOKUP(E20,$P$2:$Q$9,2,FALSE)</f>
        <v>7</v>
      </c>
      <c r="L20" s="31">
        <f>IF(K20&lt;4,K20+3,K20-3)</f>
        <v>4</v>
      </c>
      <c r="M20">
        <v>3</v>
      </c>
      <c r="N20" t="str">
        <f t="shared" si="3"/>
        <v>a</v>
      </c>
      <c r="P20" s="29" t="s">
        <v>1180</v>
      </c>
      <c r="S20" s="29"/>
      <c r="U20" s="22"/>
      <c r="V20" s="22"/>
      <c r="W20" s="22"/>
      <c r="AC20" s="29" t="s">
        <v>1216</v>
      </c>
      <c r="AD20" t="s">
        <v>1290</v>
      </c>
    </row>
    <row r="21" spans="2:30" x14ac:dyDescent="0.45">
      <c r="B21" s="29" t="s">
        <v>1196</v>
      </c>
      <c r="C21" s="22" t="s">
        <v>1198</v>
      </c>
      <c r="D21" t="str">
        <f t="shared" si="0"/>
        <v>Codis</v>
      </c>
      <c r="E21" s="22" t="str">
        <f>VLOOKUP(D21,audio_list_stym!$A$3:$E$18,5,FALSE)</f>
        <v>Noni</v>
      </c>
      <c r="F21" s="22">
        <v>4</v>
      </c>
      <c r="G21" s="22" t="str">
        <f t="shared" si="1"/>
        <v>Codis.pic.search4</v>
      </c>
      <c r="H21" s="22" t="str">
        <f t="shared" si="2"/>
        <v>Noni_4</v>
      </c>
      <c r="I21" s="30">
        <f>IF(L21&lt;4,L21+1,L21-1)</f>
        <v>6</v>
      </c>
      <c r="J21" s="30">
        <f>IF(L21&lt;4,L21+2,L21-2)</f>
        <v>5</v>
      </c>
      <c r="K21" s="30">
        <f>IF(L21&lt;4,L21+3,L21-3)</f>
        <v>4</v>
      </c>
      <c r="L21">
        <f>VLOOKUP(E21,$P$2:$Q$9,2,FALSE)</f>
        <v>7</v>
      </c>
      <c r="M21">
        <v>4</v>
      </c>
      <c r="N21" t="str">
        <f t="shared" si="3"/>
        <v>s</v>
      </c>
      <c r="P21" s="29" t="s">
        <v>1184</v>
      </c>
      <c r="S21" s="29"/>
      <c r="U21" s="22"/>
      <c r="V21" s="22"/>
      <c r="W21" s="22"/>
      <c r="AC21" s="29" t="s">
        <v>1218</v>
      </c>
      <c r="AD21" t="s">
        <v>1291</v>
      </c>
    </row>
    <row r="22" spans="2:30" x14ac:dyDescent="0.45">
      <c r="B22" s="29" t="s">
        <v>1200</v>
      </c>
      <c r="C22" s="22" t="s">
        <v>1202</v>
      </c>
      <c r="D22" t="str">
        <f t="shared" si="0"/>
        <v>Gonic</v>
      </c>
      <c r="E22" s="22" t="str">
        <f>VLOOKUP(D22,audio_list_stym!$A$3:$E$18,5,FALSE)</f>
        <v>Sapota</v>
      </c>
      <c r="F22" s="22">
        <v>1</v>
      </c>
      <c r="G22" s="22" t="str">
        <f t="shared" si="1"/>
        <v>Gonic.pic.search1</v>
      </c>
      <c r="H22" s="22" t="str">
        <f t="shared" si="2"/>
        <v>Sapota_1</v>
      </c>
      <c r="I22">
        <f>VLOOKUP(E22,$P$2:$Q$9,2,FALSE)</f>
        <v>4</v>
      </c>
      <c r="J22" s="30">
        <f>IF(I22&lt;4,I22+1,I22-1)</f>
        <v>3</v>
      </c>
      <c r="K22" s="31">
        <f>IF(I22&lt;4,I22+2,I22-2)</f>
        <v>2</v>
      </c>
      <c r="L22" s="31">
        <f>IF(I22&lt;4,I22+3,I22-3)</f>
        <v>1</v>
      </c>
      <c r="M22">
        <v>1</v>
      </c>
      <c r="N22" t="str">
        <f t="shared" si="3"/>
        <v>q</v>
      </c>
      <c r="P22" s="29" t="s">
        <v>1188</v>
      </c>
      <c r="S22" s="29"/>
      <c r="U22" s="22"/>
      <c r="V22" s="22"/>
      <c r="W22" s="22"/>
      <c r="AC22" s="29" t="s">
        <v>1220</v>
      </c>
      <c r="AD22" t="s">
        <v>1292</v>
      </c>
    </row>
    <row r="23" spans="2:30" x14ac:dyDescent="0.45">
      <c r="B23" s="29" t="s">
        <v>1200</v>
      </c>
      <c r="C23" s="22" t="s">
        <v>1202</v>
      </c>
      <c r="D23" t="str">
        <f t="shared" si="0"/>
        <v>Gonic</v>
      </c>
      <c r="E23" s="22" t="str">
        <f>VLOOKUP(D23,audio_list_stym!$A$3:$E$18,5,FALSE)</f>
        <v>Sapota</v>
      </c>
      <c r="F23" s="22">
        <v>2</v>
      </c>
      <c r="G23" s="22" t="str">
        <f t="shared" si="1"/>
        <v>Gonic.pic.search2</v>
      </c>
      <c r="H23" s="22" t="str">
        <f t="shared" si="2"/>
        <v>Sapota_2</v>
      </c>
      <c r="I23" s="30">
        <f>IF(J23&lt;4,J23+1,J23-1)</f>
        <v>3</v>
      </c>
      <c r="J23">
        <f>VLOOKUP(E23,$P$2:$Q$9,2,FALSE)</f>
        <v>4</v>
      </c>
      <c r="K23" s="31">
        <f>IF(J23&lt;4,J23+2,J23-2)</f>
        <v>2</v>
      </c>
      <c r="L23" s="31">
        <f>IF(J23&lt;4,J23+3,J23-3)</f>
        <v>1</v>
      </c>
      <c r="M23">
        <v>2</v>
      </c>
      <c r="N23" t="str">
        <f t="shared" si="3"/>
        <v>w</v>
      </c>
      <c r="P23" s="29" t="s">
        <v>1192</v>
      </c>
      <c r="S23" s="29"/>
      <c r="U23" s="22"/>
      <c r="V23" s="22"/>
      <c r="W23" s="22"/>
      <c r="AC23" s="29" t="s">
        <v>1240</v>
      </c>
      <c r="AD23" t="s">
        <v>1293</v>
      </c>
    </row>
    <row r="24" spans="2:30" x14ac:dyDescent="0.45">
      <c r="B24" s="29" t="s">
        <v>1200</v>
      </c>
      <c r="C24" s="22" t="s">
        <v>1202</v>
      </c>
      <c r="D24" t="str">
        <f t="shared" si="0"/>
        <v>Gonic</v>
      </c>
      <c r="E24" s="22" t="str">
        <f>VLOOKUP(D24,audio_list_stym!$A$3:$E$18,5,FALSE)</f>
        <v>Sapota</v>
      </c>
      <c r="F24" s="22">
        <v>3</v>
      </c>
      <c r="G24" s="22" t="str">
        <f t="shared" si="1"/>
        <v>Gonic.pic.search3</v>
      </c>
      <c r="H24" s="22" t="str">
        <f t="shared" si="2"/>
        <v>Sapota_3</v>
      </c>
      <c r="I24" s="30">
        <f>IF(K24&lt;4,K24+1,K24-1)</f>
        <v>3</v>
      </c>
      <c r="J24" s="30">
        <f>IF(K24&lt;4,K24+2,K24-2)</f>
        <v>2</v>
      </c>
      <c r="K24">
        <f>VLOOKUP(E24,$P$2:$Q$9,2,FALSE)</f>
        <v>4</v>
      </c>
      <c r="L24" s="31">
        <f>IF(K24&lt;4,K24+3,K24-3)</f>
        <v>1</v>
      </c>
      <c r="M24">
        <v>3</v>
      </c>
      <c r="N24" t="str">
        <f t="shared" si="3"/>
        <v>a</v>
      </c>
      <c r="P24" s="29" t="s">
        <v>1196</v>
      </c>
      <c r="S24" s="29"/>
      <c r="U24" s="22"/>
      <c r="V24" s="22"/>
      <c r="W24" s="22"/>
      <c r="AC24" s="29" t="s">
        <v>1222</v>
      </c>
      <c r="AD24" t="s">
        <v>1294</v>
      </c>
    </row>
    <row r="25" spans="2:30" x14ac:dyDescent="0.45">
      <c r="B25" s="29" t="s">
        <v>1200</v>
      </c>
      <c r="C25" s="22" t="s">
        <v>1202</v>
      </c>
      <c r="D25" t="str">
        <f t="shared" si="0"/>
        <v>Gonic</v>
      </c>
      <c r="E25" s="22" t="str">
        <f>VLOOKUP(D25,audio_list_stym!$A$3:$E$18,5,FALSE)</f>
        <v>Sapota</v>
      </c>
      <c r="F25" s="22">
        <v>4</v>
      </c>
      <c r="G25" s="22" t="str">
        <f t="shared" si="1"/>
        <v>Gonic.pic.search4</v>
      </c>
      <c r="H25" s="22" t="str">
        <f t="shared" si="2"/>
        <v>Sapota_4</v>
      </c>
      <c r="I25" s="30">
        <f>IF(L25&lt;4,L25+1,L25-1)</f>
        <v>3</v>
      </c>
      <c r="J25" s="30">
        <f>IF(L25&lt;4,L25+2,L25-2)</f>
        <v>2</v>
      </c>
      <c r="K25" s="30">
        <f>IF(L25&lt;4,L25+3,L25-3)</f>
        <v>1</v>
      </c>
      <c r="L25">
        <f>VLOOKUP(E25,$P$2:$Q$9,2,FALSE)</f>
        <v>4</v>
      </c>
      <c r="M25">
        <v>4</v>
      </c>
      <c r="N25" t="str">
        <f t="shared" si="3"/>
        <v>s</v>
      </c>
      <c r="P25" s="29" t="s">
        <v>1200</v>
      </c>
      <c r="S25" s="29"/>
      <c r="U25" s="22"/>
      <c r="V25" s="22"/>
      <c r="W25" s="22"/>
      <c r="AC25" s="29" t="s">
        <v>1224</v>
      </c>
      <c r="AD25" t="s">
        <v>1295</v>
      </c>
    </row>
    <row r="26" spans="2:30" x14ac:dyDescent="0.45">
      <c r="B26" s="29" t="s">
        <v>1204</v>
      </c>
      <c r="C26" s="22" t="s">
        <v>1206</v>
      </c>
      <c r="D26" t="str">
        <f t="shared" si="0"/>
        <v>Todis</v>
      </c>
      <c r="E26" s="22" t="str">
        <f>VLOOKUP(D26,audio_list_stym!$A$3:$E$18,5,FALSE)</f>
        <v>Tamanid</v>
      </c>
      <c r="F26" s="22">
        <v>1</v>
      </c>
      <c r="G26" s="22" t="str">
        <f t="shared" si="1"/>
        <v>Todis.pic.search1</v>
      </c>
      <c r="H26" s="22" t="str">
        <f t="shared" si="2"/>
        <v>Tamanid_1</v>
      </c>
      <c r="I26">
        <f>VLOOKUP(E26,$P$2:$Q$9,2,FALSE)</f>
        <v>8</v>
      </c>
      <c r="J26" s="30">
        <f>IF(I26&lt;4,I26+1,I26-1)</f>
        <v>7</v>
      </c>
      <c r="K26" s="31">
        <f>IF(I26&lt;4,I26+2,I26-2)</f>
        <v>6</v>
      </c>
      <c r="L26" s="31">
        <f>IF(I26&lt;4,I26+3,I26-3)</f>
        <v>5</v>
      </c>
      <c r="M26">
        <v>1</v>
      </c>
      <c r="N26" t="str">
        <f t="shared" si="3"/>
        <v>q</v>
      </c>
      <c r="P26" s="29" t="s">
        <v>1204</v>
      </c>
      <c r="S26" s="29"/>
      <c r="U26" s="22"/>
      <c r="V26" s="22"/>
      <c r="W26" s="22"/>
      <c r="AC26" t="s">
        <v>1260</v>
      </c>
      <c r="AD26" t="s">
        <v>196</v>
      </c>
    </row>
    <row r="27" spans="2:30" x14ac:dyDescent="0.45">
      <c r="B27" s="29" t="s">
        <v>1204</v>
      </c>
      <c r="C27" s="22" t="s">
        <v>1206</v>
      </c>
      <c r="D27" t="str">
        <f t="shared" si="0"/>
        <v>Todis</v>
      </c>
      <c r="E27" s="22" t="str">
        <f>VLOOKUP(D27,audio_list_stym!$A$3:$E$18,5,FALSE)</f>
        <v>Tamanid</v>
      </c>
      <c r="F27" s="22">
        <v>2</v>
      </c>
      <c r="G27" s="22" t="str">
        <f t="shared" si="1"/>
        <v>Todis.pic.search2</v>
      </c>
      <c r="H27" s="22" t="str">
        <f t="shared" si="2"/>
        <v>Tamanid_2</v>
      </c>
      <c r="I27" s="30">
        <f>IF(J27&lt;4,J27+1,J27-1)</f>
        <v>7</v>
      </c>
      <c r="J27">
        <f>VLOOKUP(E27,$P$2:$Q$9,2,FALSE)</f>
        <v>8</v>
      </c>
      <c r="K27" s="31">
        <f>IF(J27&lt;4,J27+2,J27-2)</f>
        <v>6</v>
      </c>
      <c r="L27" s="31">
        <f>IF(J27&lt;4,J27+3,J27-3)</f>
        <v>5</v>
      </c>
      <c r="M27">
        <v>2</v>
      </c>
      <c r="N27" t="str">
        <f t="shared" si="3"/>
        <v>w</v>
      </c>
      <c r="P27" s="29" t="s">
        <v>1208</v>
      </c>
      <c r="S27" s="29"/>
      <c r="U27" s="22"/>
      <c r="V27" s="22"/>
      <c r="W27" s="22"/>
      <c r="AC27" t="s">
        <v>1261</v>
      </c>
      <c r="AD27" t="s">
        <v>197</v>
      </c>
    </row>
    <row r="28" spans="2:30" x14ac:dyDescent="0.45">
      <c r="B28" s="29" t="s">
        <v>1204</v>
      </c>
      <c r="C28" s="22" t="s">
        <v>1206</v>
      </c>
      <c r="D28" t="str">
        <f t="shared" si="0"/>
        <v>Todis</v>
      </c>
      <c r="E28" s="22" t="str">
        <f>VLOOKUP(D28,audio_list_stym!$A$3:$E$18,5,FALSE)</f>
        <v>Tamanid</v>
      </c>
      <c r="F28" s="22">
        <v>3</v>
      </c>
      <c r="G28" s="22" t="str">
        <f t="shared" si="1"/>
        <v>Todis.pic.search3</v>
      </c>
      <c r="H28" s="22" t="str">
        <f t="shared" si="2"/>
        <v>Tamanid_3</v>
      </c>
      <c r="I28" s="30">
        <f>IF(K28&lt;4,K28+1,K28-1)</f>
        <v>7</v>
      </c>
      <c r="J28" s="30">
        <f>IF(K28&lt;4,K28+2,K28-2)</f>
        <v>6</v>
      </c>
      <c r="K28">
        <f>VLOOKUP(E28,$P$2:$Q$9,2,FALSE)</f>
        <v>8</v>
      </c>
      <c r="L28" s="31">
        <f>IF(K28&lt;4,K28+3,K28-3)</f>
        <v>5</v>
      </c>
      <c r="M28">
        <v>3</v>
      </c>
      <c r="N28" t="str">
        <f t="shared" si="3"/>
        <v>a</v>
      </c>
      <c r="P28" s="29" t="s">
        <v>1212</v>
      </c>
      <c r="S28" s="29"/>
      <c r="U28" s="22"/>
      <c r="V28" s="22"/>
      <c r="W28" s="22"/>
      <c r="AC28" t="s">
        <v>1262</v>
      </c>
      <c r="AD28" t="s">
        <v>198</v>
      </c>
    </row>
    <row r="29" spans="2:30" x14ac:dyDescent="0.45">
      <c r="B29" s="29" t="s">
        <v>1204</v>
      </c>
      <c r="C29" s="22" t="s">
        <v>1206</v>
      </c>
      <c r="D29" t="str">
        <f t="shared" si="0"/>
        <v>Todis</v>
      </c>
      <c r="E29" s="22" t="str">
        <f>VLOOKUP(D29,audio_list_stym!$A$3:$E$18,5,FALSE)</f>
        <v>Tamanid</v>
      </c>
      <c r="F29" s="22">
        <v>4</v>
      </c>
      <c r="G29" s="22" t="str">
        <f t="shared" si="1"/>
        <v>Todis.pic.search4</v>
      </c>
      <c r="H29" s="22" t="str">
        <f t="shared" si="2"/>
        <v>Tamanid_4</v>
      </c>
      <c r="I29" s="30">
        <f>IF(L29&lt;4,L29+1,L29-1)</f>
        <v>7</v>
      </c>
      <c r="J29" s="30">
        <f>IF(L29&lt;4,L29+2,L29-2)</f>
        <v>6</v>
      </c>
      <c r="K29" s="30">
        <f>IF(L29&lt;4,L29+3,L29-3)</f>
        <v>5</v>
      </c>
      <c r="L29">
        <f>VLOOKUP(E29,$P$2:$Q$9,2,FALSE)</f>
        <v>8</v>
      </c>
      <c r="M29">
        <v>4</v>
      </c>
      <c r="N29" t="str">
        <f t="shared" si="3"/>
        <v>s</v>
      </c>
      <c r="P29" s="29" t="s">
        <v>1214</v>
      </c>
      <c r="S29" s="29"/>
      <c r="U29" s="22"/>
      <c r="V29" s="22"/>
      <c r="W29" s="22"/>
      <c r="AC29" t="s">
        <v>1263</v>
      </c>
      <c r="AD29" t="s">
        <v>199</v>
      </c>
    </row>
    <row r="30" spans="2:30" x14ac:dyDescent="0.45">
      <c r="B30" s="29" t="s">
        <v>1212</v>
      </c>
      <c r="C30" s="22" t="s">
        <v>1210</v>
      </c>
      <c r="D30" t="str">
        <f t="shared" si="0"/>
        <v>Pemat</v>
      </c>
      <c r="E30" s="22" t="str">
        <f>VLOOKUP(D30,audio_list_stym!$A$3:$E$18,5,FALSE)</f>
        <v>ZF</v>
      </c>
      <c r="F30" s="22">
        <v>1</v>
      </c>
      <c r="G30" s="22" t="str">
        <f t="shared" si="1"/>
        <v>Pemat.pic.search1</v>
      </c>
      <c r="H30" s="22" t="str">
        <f t="shared" si="2"/>
        <v>ZF_1</v>
      </c>
      <c r="I30">
        <f>VLOOKUP(E30,$P$2:$Q$9,2,FALSE)</f>
        <v>6</v>
      </c>
      <c r="J30" s="30">
        <f>IF(I30&lt;4,I30+1,I30-1)</f>
        <v>5</v>
      </c>
      <c r="K30" s="31">
        <f>IF(I30&lt;4,I30+2,I30-2)</f>
        <v>4</v>
      </c>
      <c r="L30" s="31">
        <f>IF(I30&lt;4,I30+3,I30-3)</f>
        <v>3</v>
      </c>
      <c r="M30">
        <v>1</v>
      </c>
      <c r="N30" t="str">
        <f t="shared" si="3"/>
        <v>q</v>
      </c>
      <c r="P30" s="29" t="s">
        <v>1216</v>
      </c>
      <c r="S30" s="29"/>
      <c r="U30" s="22"/>
      <c r="V30" s="22"/>
      <c r="W30" s="22"/>
      <c r="AC30" t="s">
        <v>1264</v>
      </c>
      <c r="AD30" t="s">
        <v>204</v>
      </c>
    </row>
    <row r="31" spans="2:30" x14ac:dyDescent="0.45">
      <c r="B31" s="29" t="s">
        <v>1214</v>
      </c>
      <c r="C31" s="22" t="s">
        <v>1210</v>
      </c>
      <c r="D31" t="str">
        <f t="shared" si="0"/>
        <v>Pemat</v>
      </c>
      <c r="E31" s="22" t="str">
        <f>VLOOKUP(D31,audio_list_stym!$A$3:$E$18,5,FALSE)</f>
        <v>ZF</v>
      </c>
      <c r="F31" s="22">
        <v>2</v>
      </c>
      <c r="G31" s="22" t="str">
        <f t="shared" si="1"/>
        <v>Pemat.pic.search2</v>
      </c>
      <c r="H31" s="22" t="str">
        <f t="shared" si="2"/>
        <v>ZF_2</v>
      </c>
      <c r="I31" s="30">
        <f>IF(J31&lt;4,J31+1,J31-1)</f>
        <v>5</v>
      </c>
      <c r="J31">
        <f>VLOOKUP(E31,$P$2:$Q$9,2,FALSE)</f>
        <v>6</v>
      </c>
      <c r="K31" s="31">
        <f>IF(J31&lt;4,J31+2,J31-2)</f>
        <v>4</v>
      </c>
      <c r="L31" s="31">
        <f>IF(J31&lt;4,J31+3,J31-3)</f>
        <v>3</v>
      </c>
      <c r="M31">
        <v>2</v>
      </c>
      <c r="N31" t="str">
        <f t="shared" si="3"/>
        <v>w</v>
      </c>
      <c r="P31" s="29" t="s">
        <v>1218</v>
      </c>
      <c r="S31" s="29"/>
      <c r="U31" s="22"/>
      <c r="V31" s="22"/>
      <c r="W31" s="22"/>
      <c r="AC31" t="s">
        <v>1265</v>
      </c>
      <c r="AD31" t="s">
        <v>205</v>
      </c>
    </row>
    <row r="32" spans="2:30" x14ac:dyDescent="0.45">
      <c r="B32" s="29" t="s">
        <v>1216</v>
      </c>
      <c r="C32" s="22" t="s">
        <v>1210</v>
      </c>
      <c r="D32" t="str">
        <f t="shared" si="0"/>
        <v>Pemat</v>
      </c>
      <c r="E32" s="22" t="str">
        <f>VLOOKUP(D32,audio_list_stym!$A$3:$E$18,5,FALSE)</f>
        <v>ZF</v>
      </c>
      <c r="F32" s="22">
        <v>3</v>
      </c>
      <c r="G32" s="22" t="str">
        <f t="shared" si="1"/>
        <v>Pemat.pic.search3</v>
      </c>
      <c r="H32" s="22" t="str">
        <f t="shared" si="2"/>
        <v>ZF_3</v>
      </c>
      <c r="I32" s="30">
        <f>IF(K32&lt;4,K32+1,K32-1)</f>
        <v>5</v>
      </c>
      <c r="J32" s="30">
        <f>IF(K32&lt;4,K32+2,K32-2)</f>
        <v>4</v>
      </c>
      <c r="K32">
        <f>VLOOKUP(E32,$P$2:$Q$9,2,FALSE)</f>
        <v>6</v>
      </c>
      <c r="L32" s="31">
        <f>IF(K32&lt;4,K32+3,K32-3)</f>
        <v>3</v>
      </c>
      <c r="M32">
        <v>3</v>
      </c>
      <c r="N32" t="str">
        <f t="shared" si="3"/>
        <v>a</v>
      </c>
      <c r="P32" s="29" t="s">
        <v>1220</v>
      </c>
      <c r="S32" s="29"/>
      <c r="U32" s="22"/>
      <c r="V32" s="22"/>
      <c r="W32" s="22"/>
      <c r="AC32" t="s">
        <v>1266</v>
      </c>
      <c r="AD32" t="s">
        <v>206</v>
      </c>
    </row>
    <row r="33" spans="1:30" x14ac:dyDescent="0.45">
      <c r="B33" s="29" t="s">
        <v>1218</v>
      </c>
      <c r="C33" s="22" t="s">
        <v>1210</v>
      </c>
      <c r="D33" t="str">
        <f t="shared" si="0"/>
        <v>Pemat</v>
      </c>
      <c r="E33" s="22" t="str">
        <f>VLOOKUP(D33,audio_list_stym!$A$3:$E$18,5,FALSE)</f>
        <v>ZF</v>
      </c>
      <c r="F33" s="22">
        <v>4</v>
      </c>
      <c r="G33" s="22" t="str">
        <f t="shared" si="1"/>
        <v>Pemat.pic.search4</v>
      </c>
      <c r="H33" s="22" t="str">
        <f t="shared" si="2"/>
        <v>ZF_4</v>
      </c>
      <c r="I33" s="30">
        <f>IF(L33&lt;4,L33+1,L33-1)</f>
        <v>5</v>
      </c>
      <c r="J33" s="30">
        <f>IF(L33&lt;4,L33+2,L33-2)</f>
        <v>4</v>
      </c>
      <c r="K33" s="30">
        <f>IF(L33&lt;4,L33+3,L33-3)</f>
        <v>3</v>
      </c>
      <c r="L33">
        <f>VLOOKUP(E33,$P$2:$Q$9,2,FALSE)</f>
        <v>6</v>
      </c>
      <c r="M33">
        <v>4</v>
      </c>
      <c r="N33" t="str">
        <f t="shared" si="3"/>
        <v>s</v>
      </c>
      <c r="P33" s="29" t="s">
        <v>1240</v>
      </c>
      <c r="S33" s="29"/>
      <c r="U33" s="22"/>
      <c r="V33" s="22"/>
      <c r="W33" s="22"/>
      <c r="AC33" t="s">
        <v>1267</v>
      </c>
      <c r="AD33" t="s">
        <v>207</v>
      </c>
    </row>
    <row r="34" spans="1:30" x14ac:dyDescent="0.45">
      <c r="A34">
        <v>1</v>
      </c>
      <c r="B34" s="29" t="s">
        <v>1220</v>
      </c>
      <c r="C34" s="22" t="s">
        <v>1182</v>
      </c>
      <c r="D34" t="str">
        <f t="shared" ref="D34:D65" si="6">LEFT(C34,5)</f>
        <v>Renan</v>
      </c>
      <c r="E34" s="22" t="str">
        <f>VLOOKUP(D34,audio_list_stym!$A$3:$E$18,5,FALSE)</f>
        <v>Ackee</v>
      </c>
      <c r="F34" s="22">
        <v>5</v>
      </c>
      <c r="G34" s="22" t="str">
        <f t="shared" ref="G34:G65" si="7">C34&amp;F34</f>
        <v>Renan.pic.search5</v>
      </c>
      <c r="H34" s="22" t="str">
        <f t="shared" ref="H34:H65" si="8">E34&amp;"_"&amp;A34</f>
        <v>Ackee_1</v>
      </c>
      <c r="I34" s="30">
        <f>IF(L34&lt;4,L34+1,L34-1)</f>
        <v>2</v>
      </c>
      <c r="J34" s="30">
        <f>IF(L34&lt;4,L34+2,L34-2)</f>
        <v>3</v>
      </c>
      <c r="K34" s="30">
        <f>IF(L34&lt;4,L34+3,L34-3)</f>
        <v>4</v>
      </c>
      <c r="L34">
        <f>VLOOKUP(E34,$P$2:$Q$9,2,FALSE)</f>
        <v>1</v>
      </c>
      <c r="M34">
        <v>4</v>
      </c>
      <c r="N34" t="str">
        <f t="shared" ref="N34:N65" si="9">IF(M34=1,"q",IF(M34=2,"w",IF(M34=3,"a",IF(M34=4,"s",0))))</f>
        <v>s</v>
      </c>
      <c r="P34" s="29" t="s">
        <v>1222</v>
      </c>
      <c r="S34" s="29"/>
      <c r="U34" s="22"/>
      <c r="V34" s="22"/>
      <c r="W34" s="22"/>
      <c r="AC34" t="s">
        <v>1268</v>
      </c>
      <c r="AD34" t="s">
        <v>212</v>
      </c>
    </row>
    <row r="35" spans="1:30" x14ac:dyDescent="0.45">
      <c r="A35">
        <v>2</v>
      </c>
      <c r="B35" s="29" t="s">
        <v>1240</v>
      </c>
      <c r="C35" s="22" t="s">
        <v>1182</v>
      </c>
      <c r="D35" t="str">
        <f t="shared" si="6"/>
        <v>Renan</v>
      </c>
      <c r="E35" s="22" t="str">
        <f>VLOOKUP(D35,audio_list_stym!$A$3:$E$18,5,FALSE)</f>
        <v>Ackee</v>
      </c>
      <c r="F35" s="22">
        <v>6</v>
      </c>
      <c r="G35" s="22" t="str">
        <f t="shared" si="7"/>
        <v>Renan.pic.search6</v>
      </c>
      <c r="H35" s="22" t="str">
        <f t="shared" si="8"/>
        <v>Ackee_2</v>
      </c>
      <c r="I35" s="30">
        <f>IF(K35&lt;4,K35+1,K35-1)</f>
        <v>2</v>
      </c>
      <c r="J35" s="30">
        <f>IF(K35&lt;4,K35+2,K35-2)</f>
        <v>3</v>
      </c>
      <c r="K35">
        <f>VLOOKUP(E35,$P$2:$Q$9,2,FALSE)</f>
        <v>1</v>
      </c>
      <c r="L35" s="30">
        <f>IF(K35&lt;4,K35+3,K35-3)</f>
        <v>4</v>
      </c>
      <c r="M35">
        <v>3</v>
      </c>
      <c r="N35" t="str">
        <f t="shared" si="9"/>
        <v>a</v>
      </c>
      <c r="P35" s="29" t="s">
        <v>1224</v>
      </c>
      <c r="S35" s="29"/>
      <c r="U35" s="22"/>
      <c r="V35" s="22"/>
      <c r="W35" s="22"/>
      <c r="AC35" t="s">
        <v>1269</v>
      </c>
      <c r="AD35" t="s">
        <v>213</v>
      </c>
    </row>
    <row r="36" spans="1:30" x14ac:dyDescent="0.45">
      <c r="A36">
        <v>3</v>
      </c>
      <c r="B36" s="29" t="s">
        <v>1222</v>
      </c>
      <c r="C36" s="22" t="s">
        <v>1182</v>
      </c>
      <c r="D36" t="str">
        <f t="shared" si="6"/>
        <v>Renan</v>
      </c>
      <c r="E36" s="22" t="str">
        <f>VLOOKUP(D36,audio_list_stym!$A$3:$E$18,5,FALSE)</f>
        <v>Ackee</v>
      </c>
      <c r="F36" s="22">
        <v>7</v>
      </c>
      <c r="G36" s="22" t="str">
        <f t="shared" si="7"/>
        <v>Renan.pic.search7</v>
      </c>
      <c r="H36" s="22" t="str">
        <f t="shared" si="8"/>
        <v>Ackee_3</v>
      </c>
      <c r="I36" s="30">
        <f>IF(J36&lt;4,J36+1,J36-1)</f>
        <v>2</v>
      </c>
      <c r="J36">
        <f>VLOOKUP(E36,$P$2:$Q$9,2,FALSE)</f>
        <v>1</v>
      </c>
      <c r="K36" s="30">
        <f>IF(J3&lt;4,J36+2,J36-2)</f>
        <v>3</v>
      </c>
      <c r="L36" s="30">
        <f>IF(J36&lt;4,J36+3,J36-3)</f>
        <v>4</v>
      </c>
      <c r="M36">
        <v>2</v>
      </c>
      <c r="N36" t="str">
        <f t="shared" si="9"/>
        <v>w</v>
      </c>
      <c r="S36" s="29"/>
      <c r="U36" s="22"/>
      <c r="V36" s="22"/>
      <c r="W36" s="22"/>
      <c r="AC36" t="s">
        <v>1270</v>
      </c>
      <c r="AD36" t="s">
        <v>214</v>
      </c>
    </row>
    <row r="37" spans="1:30" x14ac:dyDescent="0.45">
      <c r="A37">
        <v>4</v>
      </c>
      <c r="B37" s="29" t="s">
        <v>1224</v>
      </c>
      <c r="C37" s="22" t="s">
        <v>1182</v>
      </c>
      <c r="D37" t="str">
        <f t="shared" si="6"/>
        <v>Renan</v>
      </c>
      <c r="E37" s="22" t="str">
        <f>VLOOKUP(D37,audio_list_stym!$A$3:$E$18,5,FALSE)</f>
        <v>Ackee</v>
      </c>
      <c r="F37" s="22">
        <v>8</v>
      </c>
      <c r="G37" s="22" t="str">
        <f t="shared" si="7"/>
        <v>Renan.pic.search8</v>
      </c>
      <c r="H37" s="22" t="str">
        <f t="shared" si="8"/>
        <v>Ackee_4</v>
      </c>
      <c r="I37">
        <f>VLOOKUP(E37,$P$2:$Q$9,2,FALSE)</f>
        <v>1</v>
      </c>
      <c r="J37" s="30">
        <f>IF(I37&lt;4,I37+2,I37-2)</f>
        <v>3</v>
      </c>
      <c r="K37" s="30">
        <f>IF(I37&lt;4,I37+3,I37-3)</f>
        <v>4</v>
      </c>
      <c r="L37" s="30">
        <f>IF(I37&lt;4,I37+4,I37-4)</f>
        <v>5</v>
      </c>
      <c r="M37">
        <v>1</v>
      </c>
      <c r="N37" t="str">
        <f t="shared" si="9"/>
        <v>q</v>
      </c>
      <c r="S37" s="29"/>
      <c r="U37" s="22"/>
      <c r="V37" s="22"/>
      <c r="W37" s="22"/>
      <c r="AC37" t="s">
        <v>1271</v>
      </c>
      <c r="AD37" t="s">
        <v>215</v>
      </c>
    </row>
    <row r="38" spans="1:30" x14ac:dyDescent="0.45">
      <c r="A38">
        <v>1</v>
      </c>
      <c r="B38" s="29" t="s">
        <v>1216</v>
      </c>
      <c r="C38" s="22" t="s">
        <v>1186</v>
      </c>
      <c r="D38" t="str">
        <f t="shared" si="6"/>
        <v>Baroh</v>
      </c>
      <c r="E38" s="22" t="str">
        <f>VLOOKUP(D38,audio_list_stym!$A$3:$E$18,5,FALSE)</f>
        <v>Ake</v>
      </c>
      <c r="F38" s="22">
        <v>5</v>
      </c>
      <c r="G38" s="22" t="str">
        <f t="shared" si="7"/>
        <v>Baroh.pic.search5</v>
      </c>
      <c r="H38" s="22" t="str">
        <f t="shared" si="8"/>
        <v>Ake_1</v>
      </c>
      <c r="I38" s="30">
        <f>IF(L38&lt;4,L38+1,L38-1)</f>
        <v>3</v>
      </c>
      <c r="J38" s="30">
        <f>IF(L38&lt;4,L38+2,L38-2)</f>
        <v>4</v>
      </c>
      <c r="K38" s="30">
        <f>IF(L38&lt;4,L38+3,L38-3)</f>
        <v>5</v>
      </c>
      <c r="L38">
        <f>VLOOKUP(E38,$P$2:$Q$9,2,FALSE)</f>
        <v>2</v>
      </c>
      <c r="M38">
        <v>4</v>
      </c>
      <c r="N38" t="str">
        <f t="shared" si="9"/>
        <v>s</v>
      </c>
      <c r="S38" s="29"/>
      <c r="U38" s="22"/>
      <c r="V38" s="22"/>
      <c r="W38" s="22"/>
      <c r="AC38" t="s">
        <v>1272</v>
      </c>
      <c r="AD38" t="s">
        <v>220</v>
      </c>
    </row>
    <row r="39" spans="1:30" x14ac:dyDescent="0.45">
      <c r="A39">
        <v>2</v>
      </c>
      <c r="B39" s="29" t="s">
        <v>1218</v>
      </c>
      <c r="C39" s="22" t="s">
        <v>1186</v>
      </c>
      <c r="D39" t="str">
        <f t="shared" si="6"/>
        <v>Baroh</v>
      </c>
      <c r="E39" s="22" t="str">
        <f>VLOOKUP(D39,audio_list_stym!$A$3:$E$18,5,FALSE)</f>
        <v>Ake</v>
      </c>
      <c r="F39" s="22">
        <v>6</v>
      </c>
      <c r="G39" s="22" t="str">
        <f t="shared" si="7"/>
        <v>Baroh.pic.search6</v>
      </c>
      <c r="H39" s="22" t="str">
        <f t="shared" si="8"/>
        <v>Ake_2</v>
      </c>
      <c r="I39" s="30">
        <f>IF(K39&lt;4,K39+1,K39-1)</f>
        <v>3</v>
      </c>
      <c r="J39" s="30">
        <f>IF(K39&lt;4,K39+2,K39-2)</f>
        <v>4</v>
      </c>
      <c r="K39">
        <f>VLOOKUP(E39,$P$2:$Q$9,2,FALSE)</f>
        <v>2</v>
      </c>
      <c r="L39" s="30">
        <f>IF(K39&lt;4,K39+3,K39-3)</f>
        <v>5</v>
      </c>
      <c r="M39">
        <v>3</v>
      </c>
      <c r="N39" t="str">
        <f t="shared" si="9"/>
        <v>a</v>
      </c>
      <c r="S39" s="29"/>
      <c r="U39" s="22"/>
      <c r="V39" s="22"/>
      <c r="W39" s="22"/>
      <c r="AC39" t="s">
        <v>1273</v>
      </c>
      <c r="AD39" t="s">
        <v>221</v>
      </c>
    </row>
    <row r="40" spans="1:30" x14ac:dyDescent="0.45">
      <c r="A40">
        <v>3</v>
      </c>
      <c r="B40" s="29" t="s">
        <v>1220</v>
      </c>
      <c r="C40" s="22" t="s">
        <v>1186</v>
      </c>
      <c r="D40" t="str">
        <f t="shared" si="6"/>
        <v>Baroh</v>
      </c>
      <c r="E40" s="22" t="str">
        <f>VLOOKUP(D40,audio_list_stym!$A$3:$E$18,5,FALSE)</f>
        <v>Ake</v>
      </c>
      <c r="F40" s="22">
        <v>7</v>
      </c>
      <c r="G40" s="22" t="str">
        <f t="shared" si="7"/>
        <v>Baroh.pic.search7</v>
      </c>
      <c r="H40" s="22" t="str">
        <f t="shared" si="8"/>
        <v>Ake_3</v>
      </c>
      <c r="I40" s="30">
        <f>IF(J40&lt;4,J40+1,J40-1)</f>
        <v>3</v>
      </c>
      <c r="J40">
        <f>VLOOKUP(E40,$P$2:$Q$9,2,FALSE)</f>
        <v>2</v>
      </c>
      <c r="K40" s="30">
        <f>IF(J7&lt;4,J40+2,J40-2)</f>
        <v>4</v>
      </c>
      <c r="L40" s="30">
        <f>IF(J40&lt;4,J40+3,J40-3)</f>
        <v>5</v>
      </c>
      <c r="M40">
        <v>2</v>
      </c>
      <c r="N40" t="str">
        <f t="shared" si="9"/>
        <v>w</v>
      </c>
      <c r="S40" s="29"/>
      <c r="U40" s="22"/>
      <c r="V40" s="22"/>
      <c r="W40" s="22"/>
      <c r="AC40" t="s">
        <v>1274</v>
      </c>
      <c r="AD40" t="s">
        <v>222</v>
      </c>
    </row>
    <row r="41" spans="1:30" x14ac:dyDescent="0.45">
      <c r="A41">
        <v>4</v>
      </c>
      <c r="B41" s="29" t="s">
        <v>1240</v>
      </c>
      <c r="C41" s="22" t="s">
        <v>1186</v>
      </c>
      <c r="D41" t="str">
        <f t="shared" si="6"/>
        <v>Baroh</v>
      </c>
      <c r="E41" s="22" t="str">
        <f>VLOOKUP(D41,audio_list_stym!$A$3:$E$18,5,FALSE)</f>
        <v>Ake</v>
      </c>
      <c r="F41" s="22">
        <v>8</v>
      </c>
      <c r="G41" s="22" t="str">
        <f t="shared" si="7"/>
        <v>Baroh.pic.search8</v>
      </c>
      <c r="H41" s="22" t="str">
        <f t="shared" si="8"/>
        <v>Ake_4</v>
      </c>
      <c r="I41">
        <f>VLOOKUP(E41,$P$2:$Q$9,2,FALSE)</f>
        <v>2</v>
      </c>
      <c r="J41" s="30">
        <f>IF(I41&lt;4,I41+2,I41-2)</f>
        <v>4</v>
      </c>
      <c r="K41" s="30">
        <f>IF(I41&lt;4,I41+3,I41-3)</f>
        <v>5</v>
      </c>
      <c r="L41" s="30">
        <f>IF(I41&lt;4,I41+4,I41-4)</f>
        <v>6</v>
      </c>
      <c r="M41">
        <v>1</v>
      </c>
      <c r="N41" t="str">
        <f t="shared" si="9"/>
        <v>q</v>
      </c>
      <c r="S41" s="29"/>
      <c r="U41" s="22"/>
      <c r="V41" s="22"/>
      <c r="W41" s="22"/>
      <c r="AC41" t="s">
        <v>1275</v>
      </c>
      <c r="AD41" t="s">
        <v>223</v>
      </c>
    </row>
    <row r="42" spans="1:30" x14ac:dyDescent="0.45">
      <c r="A42">
        <v>1</v>
      </c>
      <c r="B42" s="29" t="s">
        <v>1224</v>
      </c>
      <c r="C42" s="22" t="s">
        <v>1190</v>
      </c>
      <c r="D42" t="str">
        <f t="shared" si="6"/>
        <v>Liroh</v>
      </c>
      <c r="E42" s="22" t="str">
        <f>VLOOKUP(D42,audio_list_stym!$A$3:$E$18,5,FALSE)</f>
        <v>Finger</v>
      </c>
      <c r="F42" s="22">
        <v>5</v>
      </c>
      <c r="G42" s="22" t="str">
        <f t="shared" si="7"/>
        <v>Liroh.pic.search5</v>
      </c>
      <c r="H42" s="22" t="str">
        <f t="shared" si="8"/>
        <v>Finger_1</v>
      </c>
      <c r="I42" s="30">
        <f>IF(L42&lt;4,L42+1,L42-1)</f>
        <v>4</v>
      </c>
      <c r="J42" s="30">
        <f>IF(L42&lt;4,L42+2,L42-2)</f>
        <v>5</v>
      </c>
      <c r="K42" s="30">
        <f>IF(L42&lt;4,L42+3,L42-3)</f>
        <v>6</v>
      </c>
      <c r="L42">
        <f>VLOOKUP(E42,$P$2:$Q$9,2,FALSE)</f>
        <v>3</v>
      </c>
      <c r="M42">
        <v>4</v>
      </c>
      <c r="N42" t="str">
        <f t="shared" si="9"/>
        <v>s</v>
      </c>
      <c r="S42" s="29"/>
      <c r="U42" s="22"/>
      <c r="V42" s="22"/>
      <c r="W42" s="22"/>
      <c r="AC42" t="s">
        <v>1276</v>
      </c>
      <c r="AD42" t="s">
        <v>228</v>
      </c>
    </row>
    <row r="43" spans="1:30" x14ac:dyDescent="0.45">
      <c r="A43">
        <v>2</v>
      </c>
      <c r="B43" s="29" t="s">
        <v>1240</v>
      </c>
      <c r="C43" s="22" t="s">
        <v>1190</v>
      </c>
      <c r="D43" t="str">
        <f t="shared" si="6"/>
        <v>Liroh</v>
      </c>
      <c r="E43" s="22" t="str">
        <f>VLOOKUP(D43,audio_list_stym!$A$3:$E$18,5,FALSE)</f>
        <v>Finger</v>
      </c>
      <c r="F43" s="22">
        <v>6</v>
      </c>
      <c r="G43" s="22" t="str">
        <f t="shared" si="7"/>
        <v>Liroh.pic.search6</v>
      </c>
      <c r="H43" s="22" t="str">
        <f t="shared" si="8"/>
        <v>Finger_2</v>
      </c>
      <c r="I43" s="30">
        <f>IF(K43&lt;4,K43+1,K43-1)</f>
        <v>4</v>
      </c>
      <c r="J43" s="30">
        <f>IF(K43&lt;4,K43+2,K43-2)</f>
        <v>5</v>
      </c>
      <c r="K43">
        <f>VLOOKUP(E43,$P$2:$Q$9,2,FALSE)</f>
        <v>3</v>
      </c>
      <c r="L43" s="30">
        <f>IF(K43&lt;4,K43+3,K43-3)</f>
        <v>6</v>
      </c>
      <c r="M43">
        <v>3</v>
      </c>
      <c r="N43" t="str">
        <f t="shared" si="9"/>
        <v>a</v>
      </c>
      <c r="S43" s="29"/>
      <c r="U43" s="22"/>
      <c r="V43" s="22"/>
      <c r="W43" s="22"/>
      <c r="AC43" t="s">
        <v>1277</v>
      </c>
      <c r="AD43" t="s">
        <v>229</v>
      </c>
    </row>
    <row r="44" spans="1:30" x14ac:dyDescent="0.45">
      <c r="A44">
        <v>3</v>
      </c>
      <c r="B44" s="29" t="s">
        <v>1218</v>
      </c>
      <c r="C44" s="22" t="s">
        <v>1190</v>
      </c>
      <c r="D44" t="str">
        <f t="shared" si="6"/>
        <v>Liroh</v>
      </c>
      <c r="E44" s="22" t="str">
        <f>VLOOKUP(D44,audio_list_stym!$A$3:$E$18,5,FALSE)</f>
        <v>Finger</v>
      </c>
      <c r="F44" s="22">
        <v>7</v>
      </c>
      <c r="G44" s="22" t="str">
        <f t="shared" si="7"/>
        <v>Liroh.pic.search7</v>
      </c>
      <c r="H44" s="22" t="str">
        <f t="shared" si="8"/>
        <v>Finger_3</v>
      </c>
      <c r="I44" s="30">
        <f>IF(J44&lt;4,J44+1,J44-1)</f>
        <v>4</v>
      </c>
      <c r="J44">
        <f>VLOOKUP(E44,$P$2:$Q$9,2,FALSE)</f>
        <v>3</v>
      </c>
      <c r="K44" s="30">
        <f>IF(J11&lt;4,J44+2,J44-2)</f>
        <v>5</v>
      </c>
      <c r="L44" s="30">
        <f>IF(J44&lt;4,J44+3,J44-3)</f>
        <v>6</v>
      </c>
      <c r="M44">
        <v>2</v>
      </c>
      <c r="N44" t="str">
        <f t="shared" si="9"/>
        <v>w</v>
      </c>
      <c r="S44" s="29"/>
      <c r="U44" s="22"/>
      <c r="V44" s="22"/>
      <c r="W44" s="22"/>
      <c r="AC44" t="s">
        <v>1278</v>
      </c>
      <c r="AD44" t="s">
        <v>230</v>
      </c>
    </row>
    <row r="45" spans="1:30" x14ac:dyDescent="0.45">
      <c r="A45">
        <v>4</v>
      </c>
      <c r="B45" s="29" t="s">
        <v>1216</v>
      </c>
      <c r="C45" s="22" t="s">
        <v>1190</v>
      </c>
      <c r="D45" t="str">
        <f t="shared" si="6"/>
        <v>Liroh</v>
      </c>
      <c r="E45" s="22" t="str">
        <f>VLOOKUP(D45,audio_list_stym!$A$3:$E$18,5,FALSE)</f>
        <v>Finger</v>
      </c>
      <c r="F45" s="22">
        <v>8</v>
      </c>
      <c r="G45" s="22" t="str">
        <f t="shared" si="7"/>
        <v>Liroh.pic.search8</v>
      </c>
      <c r="H45" s="22" t="str">
        <f t="shared" si="8"/>
        <v>Finger_4</v>
      </c>
      <c r="I45">
        <f>VLOOKUP(E45,$P$2:$Q$9,2,FALSE)</f>
        <v>3</v>
      </c>
      <c r="J45" s="30">
        <f>IF(I45&lt;4,I45+2,I45-2)</f>
        <v>5</v>
      </c>
      <c r="K45" s="30">
        <f>IF(I45&lt;4,I45+3,I45-3)</f>
        <v>6</v>
      </c>
      <c r="L45" s="30">
        <f>IF(I45&lt;4,I45+4,I45-4)</f>
        <v>7</v>
      </c>
      <c r="M45">
        <v>1</v>
      </c>
      <c r="N45" t="str">
        <f t="shared" si="9"/>
        <v>q</v>
      </c>
      <c r="S45" s="29"/>
      <c r="U45" s="22"/>
      <c r="V45" s="22"/>
      <c r="W45" s="22"/>
      <c r="AC45" t="s">
        <v>1279</v>
      </c>
      <c r="AD45" t="s">
        <v>231</v>
      </c>
    </row>
    <row r="46" spans="1:30" x14ac:dyDescent="0.45">
      <c r="A46">
        <v>1</v>
      </c>
      <c r="B46" s="29" t="s">
        <v>1222</v>
      </c>
      <c r="C46" s="22" t="s">
        <v>1194</v>
      </c>
      <c r="D46" t="str">
        <f t="shared" si="6"/>
        <v>Fimon</v>
      </c>
      <c r="E46" s="22" t="str">
        <f>VLOOKUP(D46,audio_list_stym!$A$3:$E$18,5,FALSE)</f>
        <v>Gac</v>
      </c>
      <c r="F46" s="22">
        <v>5</v>
      </c>
      <c r="G46" s="22" t="str">
        <f t="shared" si="7"/>
        <v>Fimon.pic.search5</v>
      </c>
      <c r="H46" s="22" t="str">
        <f t="shared" si="8"/>
        <v>Gac_1</v>
      </c>
      <c r="I46" s="30">
        <f>IF(L46&lt;4,L46+1,L46-1)</f>
        <v>4</v>
      </c>
      <c r="J46" s="30">
        <f>IF(L46&lt;4,L46+2,L46-2)</f>
        <v>3</v>
      </c>
      <c r="K46" s="30">
        <f>IF(L46&lt;4,L46+3,L46-3)</f>
        <v>2</v>
      </c>
      <c r="L46">
        <f>VLOOKUP(E46,$P$2:$Q$9,2,FALSE)</f>
        <v>5</v>
      </c>
      <c r="M46">
        <v>4</v>
      </c>
      <c r="N46" t="str">
        <f t="shared" si="9"/>
        <v>s</v>
      </c>
      <c r="S46" s="29"/>
      <c r="U46" s="22"/>
      <c r="V46" s="22"/>
      <c r="W46" s="22"/>
      <c r="AC46" t="s">
        <v>1280</v>
      </c>
      <c r="AD46" t="s">
        <v>236</v>
      </c>
    </row>
    <row r="47" spans="1:30" x14ac:dyDescent="0.45">
      <c r="A47">
        <v>2</v>
      </c>
      <c r="B47" s="29" t="s">
        <v>1224</v>
      </c>
      <c r="C47" s="22" t="s">
        <v>1194</v>
      </c>
      <c r="D47" t="str">
        <f t="shared" si="6"/>
        <v>Fimon</v>
      </c>
      <c r="E47" s="22" t="str">
        <f>VLOOKUP(D47,audio_list_stym!$A$3:$E$18,5,FALSE)</f>
        <v>Gac</v>
      </c>
      <c r="F47" s="22">
        <v>6</v>
      </c>
      <c r="G47" s="22" t="str">
        <f t="shared" si="7"/>
        <v>Fimon.pic.search6</v>
      </c>
      <c r="H47" s="22" t="str">
        <f t="shared" si="8"/>
        <v>Gac_2</v>
      </c>
      <c r="I47" s="30">
        <f>IF(K47&lt;4,K47+1,K47-1)</f>
        <v>4</v>
      </c>
      <c r="J47" s="30">
        <f>IF(K47&lt;4,K47+2,K47-2)</f>
        <v>3</v>
      </c>
      <c r="K47">
        <f>VLOOKUP(E47,$P$2:$Q$9,2,FALSE)</f>
        <v>5</v>
      </c>
      <c r="L47" s="30">
        <f>IF(K47&lt;4,K47+3,K47-3)</f>
        <v>2</v>
      </c>
      <c r="M47">
        <v>3</v>
      </c>
      <c r="N47" t="str">
        <f t="shared" si="9"/>
        <v>a</v>
      </c>
      <c r="S47" s="29"/>
      <c r="U47" s="22"/>
      <c r="V47" s="22"/>
      <c r="W47" s="22"/>
      <c r="AC47" t="s">
        <v>1281</v>
      </c>
      <c r="AD47" t="s">
        <v>237</v>
      </c>
    </row>
    <row r="48" spans="1:30" x14ac:dyDescent="0.45">
      <c r="A48">
        <v>3</v>
      </c>
      <c r="B48" s="29" t="s">
        <v>1220</v>
      </c>
      <c r="C48" s="22" t="s">
        <v>1194</v>
      </c>
      <c r="D48" t="str">
        <f t="shared" si="6"/>
        <v>Fimon</v>
      </c>
      <c r="E48" s="22" t="str">
        <f>VLOOKUP(D48,audio_list_stym!$A$3:$E$18,5,FALSE)</f>
        <v>Gac</v>
      </c>
      <c r="F48" s="22">
        <v>7</v>
      </c>
      <c r="G48" s="22" t="str">
        <f t="shared" si="7"/>
        <v>Fimon.pic.search7</v>
      </c>
      <c r="H48" s="22" t="str">
        <f t="shared" si="8"/>
        <v>Gac_3</v>
      </c>
      <c r="I48" s="30">
        <f>IF(J48&lt;4,J48+1,J48-1)</f>
        <v>4</v>
      </c>
      <c r="J48">
        <f>VLOOKUP(E48,$P$2:$Q$9,2,FALSE)</f>
        <v>5</v>
      </c>
      <c r="K48" s="30">
        <f>IF(J15&lt;4,J48+2,J48-2)</f>
        <v>3</v>
      </c>
      <c r="L48" s="30">
        <f>IF(J48&lt;4,J48+3,J48-3)</f>
        <v>2</v>
      </c>
      <c r="M48">
        <v>2</v>
      </c>
      <c r="N48" t="str">
        <f t="shared" si="9"/>
        <v>w</v>
      </c>
      <c r="S48" s="29"/>
      <c r="U48" s="22"/>
      <c r="V48" s="22"/>
      <c r="W48" s="22"/>
      <c r="AC48" t="s">
        <v>1282</v>
      </c>
      <c r="AD48" t="s">
        <v>238</v>
      </c>
    </row>
    <row r="49" spans="1:30" x14ac:dyDescent="0.45">
      <c r="A49">
        <v>4</v>
      </c>
      <c r="B49" s="29" t="s">
        <v>1240</v>
      </c>
      <c r="C49" s="22" t="s">
        <v>1194</v>
      </c>
      <c r="D49" t="str">
        <f t="shared" si="6"/>
        <v>Fimon</v>
      </c>
      <c r="E49" s="22" t="str">
        <f>VLOOKUP(D49,audio_list_stym!$A$3:$E$18,5,FALSE)</f>
        <v>Gac</v>
      </c>
      <c r="F49" s="22">
        <v>8</v>
      </c>
      <c r="G49" s="22" t="str">
        <f t="shared" si="7"/>
        <v>Fimon.pic.search8</v>
      </c>
      <c r="H49" s="22" t="str">
        <f t="shared" si="8"/>
        <v>Gac_4</v>
      </c>
      <c r="I49">
        <f>VLOOKUP(E49,$P$2:$Q$9,2,FALSE)</f>
        <v>5</v>
      </c>
      <c r="J49" s="30">
        <f>IF(I49&lt;4,I49+2,I49-2)</f>
        <v>3</v>
      </c>
      <c r="K49" s="30">
        <f>IF(I49&lt;4,I49+3,I49-3)</f>
        <v>2</v>
      </c>
      <c r="L49" s="32">
        <v>8</v>
      </c>
      <c r="M49">
        <v>1</v>
      </c>
      <c r="N49" t="str">
        <f t="shared" si="9"/>
        <v>q</v>
      </c>
      <c r="S49" s="29"/>
      <c r="U49" s="22"/>
      <c r="V49" s="22"/>
      <c r="W49" s="22"/>
      <c r="AC49" t="s">
        <v>1283</v>
      </c>
      <c r="AD49" t="s">
        <v>239</v>
      </c>
    </row>
    <row r="50" spans="1:30" x14ac:dyDescent="0.45">
      <c r="A50">
        <v>1</v>
      </c>
      <c r="B50" s="29" t="s">
        <v>1216</v>
      </c>
      <c r="C50" s="22" t="s">
        <v>1198</v>
      </c>
      <c r="D50" t="str">
        <f t="shared" si="6"/>
        <v>Codis</v>
      </c>
      <c r="E50" s="22" t="str">
        <f>VLOOKUP(D50,audio_list_stym!$A$3:$E$18,5,FALSE)</f>
        <v>Noni</v>
      </c>
      <c r="F50" s="22">
        <v>5</v>
      </c>
      <c r="G50" s="22" t="str">
        <f t="shared" si="7"/>
        <v>Codis.pic.search5</v>
      </c>
      <c r="H50" s="22" t="str">
        <f t="shared" si="8"/>
        <v>Noni_1</v>
      </c>
      <c r="I50" s="30">
        <f>IF(L50&lt;4,L50+1,L50-1)</f>
        <v>6</v>
      </c>
      <c r="J50" s="30">
        <f>IF(L50&lt;4,L50+2,L50-2)</f>
        <v>5</v>
      </c>
      <c r="K50" s="30">
        <f>IF(L50&lt;4,L50+3,L50-3)</f>
        <v>4</v>
      </c>
      <c r="L50">
        <f>VLOOKUP(E50,$P$2:$Q$9,2,FALSE)</f>
        <v>7</v>
      </c>
      <c r="M50">
        <v>4</v>
      </c>
      <c r="N50" t="str">
        <f t="shared" si="9"/>
        <v>s</v>
      </c>
      <c r="S50" s="29"/>
      <c r="U50" s="22"/>
      <c r="V50" s="22"/>
      <c r="W50" s="22"/>
      <c r="AC50" t="s">
        <v>1284</v>
      </c>
      <c r="AD50" t="s">
        <v>244</v>
      </c>
    </row>
    <row r="51" spans="1:30" x14ac:dyDescent="0.45">
      <c r="A51">
        <v>2</v>
      </c>
      <c r="B51" s="29" t="s">
        <v>1218</v>
      </c>
      <c r="C51" s="22" t="s">
        <v>1198</v>
      </c>
      <c r="D51" t="str">
        <f t="shared" si="6"/>
        <v>Codis</v>
      </c>
      <c r="E51" s="22" t="str">
        <f>VLOOKUP(D51,audio_list_stym!$A$3:$E$18,5,FALSE)</f>
        <v>Noni</v>
      </c>
      <c r="F51" s="22">
        <v>6</v>
      </c>
      <c r="G51" s="22" t="str">
        <f t="shared" si="7"/>
        <v>Codis.pic.search6</v>
      </c>
      <c r="H51" s="22" t="str">
        <f t="shared" si="8"/>
        <v>Noni_2</v>
      </c>
      <c r="I51" s="30">
        <f>IF(K51&lt;4,K51+1,K51-1)</f>
        <v>6</v>
      </c>
      <c r="J51" s="30">
        <f>IF(K51&lt;4,K51+2,K51-2)</f>
        <v>5</v>
      </c>
      <c r="K51">
        <f>VLOOKUP(E51,$P$2:$Q$9,2,FALSE)</f>
        <v>7</v>
      </c>
      <c r="L51" s="30">
        <f>IF(K51&lt;4,K51+3,K51-3)</f>
        <v>4</v>
      </c>
      <c r="M51">
        <v>3</v>
      </c>
      <c r="N51" t="str">
        <f t="shared" si="9"/>
        <v>a</v>
      </c>
      <c r="S51" s="29"/>
      <c r="U51" s="22"/>
      <c r="V51" s="22"/>
      <c r="W51" s="22"/>
      <c r="AC51" t="s">
        <v>1285</v>
      </c>
      <c r="AD51" t="s">
        <v>245</v>
      </c>
    </row>
    <row r="52" spans="1:30" x14ac:dyDescent="0.45">
      <c r="A52">
        <v>3</v>
      </c>
      <c r="B52" s="29" t="s">
        <v>1212</v>
      </c>
      <c r="C52" s="22" t="s">
        <v>1198</v>
      </c>
      <c r="D52" t="str">
        <f t="shared" si="6"/>
        <v>Codis</v>
      </c>
      <c r="E52" s="22" t="str">
        <f>VLOOKUP(D52,audio_list_stym!$A$3:$E$18,5,FALSE)</f>
        <v>Noni</v>
      </c>
      <c r="F52" s="22">
        <v>7</v>
      </c>
      <c r="G52" s="22" t="str">
        <f t="shared" si="7"/>
        <v>Codis.pic.search7</v>
      </c>
      <c r="H52" s="22" t="str">
        <f t="shared" si="8"/>
        <v>Noni_3</v>
      </c>
      <c r="I52" s="30">
        <f>IF(J52&lt;4,J52+1,J52-1)</f>
        <v>6</v>
      </c>
      <c r="J52">
        <f>VLOOKUP(E52,$P$2:$Q$9,2,FALSE)</f>
        <v>7</v>
      </c>
      <c r="K52" s="30">
        <f>IF(J19&lt;4,J52+2,J52-2)</f>
        <v>5</v>
      </c>
      <c r="L52" s="30">
        <f>IF(J52&lt;4,J52+3,J52-3)</f>
        <v>4</v>
      </c>
      <c r="M52">
        <v>2</v>
      </c>
      <c r="N52" t="str">
        <f t="shared" si="9"/>
        <v>w</v>
      </c>
      <c r="S52" s="29"/>
      <c r="U52" s="22"/>
      <c r="V52" s="22"/>
      <c r="W52" s="22"/>
      <c r="AC52" t="s">
        <v>1286</v>
      </c>
      <c r="AD52" t="s">
        <v>246</v>
      </c>
    </row>
    <row r="53" spans="1:30" x14ac:dyDescent="0.45">
      <c r="A53">
        <v>4</v>
      </c>
      <c r="B53" s="29" t="s">
        <v>1214</v>
      </c>
      <c r="C53" s="22" t="s">
        <v>1198</v>
      </c>
      <c r="D53" t="str">
        <f t="shared" si="6"/>
        <v>Codis</v>
      </c>
      <c r="E53" s="22" t="str">
        <f>VLOOKUP(D53,audio_list_stym!$A$3:$E$18,5,FALSE)</f>
        <v>Noni</v>
      </c>
      <c r="F53" s="22">
        <v>8</v>
      </c>
      <c r="G53" s="22" t="str">
        <f t="shared" si="7"/>
        <v>Codis.pic.search8</v>
      </c>
      <c r="H53" s="22" t="str">
        <f t="shared" si="8"/>
        <v>Noni_4</v>
      </c>
      <c r="I53">
        <f>VLOOKUP(E53,$P$2:$Q$9,2,FALSE)</f>
        <v>7</v>
      </c>
      <c r="J53" s="30">
        <f>IF(I53&lt;4,I53+2,I53-2)</f>
        <v>5</v>
      </c>
      <c r="K53" s="30">
        <f>IF(I53&lt;4,I53+3,I53-3)</f>
        <v>4</v>
      </c>
      <c r="L53" s="30">
        <f>IF(I53&lt;4,I53+4,I53-4)</f>
        <v>3</v>
      </c>
      <c r="M53">
        <v>1</v>
      </c>
      <c r="N53" t="str">
        <f t="shared" si="9"/>
        <v>q</v>
      </c>
      <c r="S53" s="29"/>
      <c r="U53" s="22"/>
      <c r="V53" s="22"/>
      <c r="W53" s="22"/>
      <c r="AC53" t="s">
        <v>1287</v>
      </c>
      <c r="AD53" t="s">
        <v>247</v>
      </c>
    </row>
    <row r="54" spans="1:30" x14ac:dyDescent="0.45">
      <c r="A54">
        <v>1</v>
      </c>
      <c r="B54" s="29" t="s">
        <v>1212</v>
      </c>
      <c r="C54" s="22" t="s">
        <v>1202</v>
      </c>
      <c r="D54" t="str">
        <f t="shared" si="6"/>
        <v>Gonic</v>
      </c>
      <c r="E54" s="22" t="str">
        <f>VLOOKUP(D54,audio_list_stym!$A$3:$E$18,5,FALSE)</f>
        <v>Sapota</v>
      </c>
      <c r="F54" s="22">
        <v>5</v>
      </c>
      <c r="G54" s="22" t="str">
        <f t="shared" si="7"/>
        <v>Gonic.pic.search5</v>
      </c>
      <c r="H54" s="22" t="str">
        <f t="shared" si="8"/>
        <v>Sapota_1</v>
      </c>
      <c r="I54" s="30">
        <f>IF(L54&lt;4,L54+1,L54-1)</f>
        <v>3</v>
      </c>
      <c r="J54" s="30">
        <f>IF(L54&lt;4,L54+2,L54-2)</f>
        <v>2</v>
      </c>
      <c r="K54" s="30">
        <f>IF(L54&lt;4,L54+3,L54-3)</f>
        <v>1</v>
      </c>
      <c r="L54">
        <f>VLOOKUP(E54,$P$2:$Q$9,2,FALSE)</f>
        <v>4</v>
      </c>
      <c r="M54">
        <v>4</v>
      </c>
      <c r="N54" t="str">
        <f t="shared" si="9"/>
        <v>s</v>
      </c>
      <c r="S54" s="29"/>
      <c r="U54" s="22"/>
      <c r="V54" s="22"/>
      <c r="W54" s="22"/>
    </row>
    <row r="55" spans="1:30" x14ac:dyDescent="0.45">
      <c r="A55">
        <v>2</v>
      </c>
      <c r="B55" s="29" t="s">
        <v>1214</v>
      </c>
      <c r="C55" s="22" t="s">
        <v>1202</v>
      </c>
      <c r="D55" t="str">
        <f t="shared" si="6"/>
        <v>Gonic</v>
      </c>
      <c r="E55" s="22" t="str">
        <f>VLOOKUP(D55,audio_list_stym!$A$3:$E$18,5,FALSE)</f>
        <v>Sapota</v>
      </c>
      <c r="F55" s="22">
        <v>6</v>
      </c>
      <c r="G55" s="22" t="str">
        <f t="shared" si="7"/>
        <v>Gonic.pic.search6</v>
      </c>
      <c r="H55" s="22" t="str">
        <f t="shared" si="8"/>
        <v>Sapota_2</v>
      </c>
      <c r="I55" s="30">
        <f>IF(K55&lt;4,K55+1,K55-1)</f>
        <v>3</v>
      </c>
      <c r="J55" s="30">
        <f>IF(K55&lt;4,K55+2,K55-2)</f>
        <v>2</v>
      </c>
      <c r="K55">
        <f>VLOOKUP(E55,$P$2:$Q$9,2,FALSE)</f>
        <v>4</v>
      </c>
      <c r="L55" s="30">
        <f>IF(K55&lt;4,K55+3,K55-3)</f>
        <v>1</v>
      </c>
      <c r="M55">
        <v>3</v>
      </c>
      <c r="N55" t="str">
        <f t="shared" si="9"/>
        <v>a</v>
      </c>
      <c r="S55" s="29"/>
      <c r="U55" s="22"/>
      <c r="V55" s="22"/>
      <c r="W55" s="22"/>
    </row>
    <row r="56" spans="1:30" x14ac:dyDescent="0.45">
      <c r="A56">
        <v>3</v>
      </c>
      <c r="B56" s="29" t="s">
        <v>1218</v>
      </c>
      <c r="C56" s="22" t="s">
        <v>1202</v>
      </c>
      <c r="D56" t="str">
        <f t="shared" si="6"/>
        <v>Gonic</v>
      </c>
      <c r="E56" s="22" t="str">
        <f>VLOOKUP(D56,audio_list_stym!$A$3:$E$18,5,FALSE)</f>
        <v>Sapota</v>
      </c>
      <c r="F56" s="22">
        <v>7</v>
      </c>
      <c r="G56" s="22" t="str">
        <f t="shared" si="7"/>
        <v>Gonic.pic.search7</v>
      </c>
      <c r="H56" s="22" t="str">
        <f t="shared" si="8"/>
        <v>Sapota_3</v>
      </c>
      <c r="I56" s="30">
        <f>IF(J56&lt;4,J56+1,J56-1)</f>
        <v>3</v>
      </c>
      <c r="J56">
        <f>VLOOKUP(E56,$P$2:$Q$9,2,FALSE)</f>
        <v>4</v>
      </c>
      <c r="K56" s="30">
        <f>IF(J23&lt;4,J56+2,J56-2)</f>
        <v>2</v>
      </c>
      <c r="L56" s="30">
        <f>IF(J56&lt;4,J56+3,J56-3)</f>
        <v>1</v>
      </c>
      <c r="M56">
        <v>2</v>
      </c>
      <c r="N56" t="str">
        <f t="shared" si="9"/>
        <v>w</v>
      </c>
      <c r="S56" s="29"/>
      <c r="U56" s="22"/>
      <c r="V56" s="22"/>
      <c r="W56" s="22"/>
    </row>
    <row r="57" spans="1:30" x14ac:dyDescent="0.45">
      <c r="A57">
        <v>4</v>
      </c>
      <c r="B57" s="29" t="s">
        <v>1240</v>
      </c>
      <c r="C57" s="22" t="s">
        <v>1202</v>
      </c>
      <c r="D57" t="str">
        <f t="shared" si="6"/>
        <v>Gonic</v>
      </c>
      <c r="E57" s="22" t="str">
        <f>VLOOKUP(D57,audio_list_stym!$A$3:$E$18,5,FALSE)</f>
        <v>Sapota</v>
      </c>
      <c r="F57" s="22">
        <v>8</v>
      </c>
      <c r="G57" s="22" t="str">
        <f t="shared" si="7"/>
        <v>Gonic.pic.search8</v>
      </c>
      <c r="H57" s="22" t="str">
        <f t="shared" si="8"/>
        <v>Sapota_4</v>
      </c>
      <c r="I57">
        <f>VLOOKUP(E57,$P$2:$Q$9,2,FALSE)</f>
        <v>4</v>
      </c>
      <c r="J57" s="30">
        <f>IF(I57&lt;4,I57+2,I57-2)</f>
        <v>2</v>
      </c>
      <c r="K57" s="30">
        <f>IF(I57&lt;4,I57+3,I57-3)</f>
        <v>1</v>
      </c>
      <c r="L57" s="30">
        <v>8</v>
      </c>
      <c r="M57">
        <v>1</v>
      </c>
      <c r="N57" t="str">
        <f t="shared" si="9"/>
        <v>q</v>
      </c>
      <c r="S57" s="29"/>
      <c r="U57" s="22"/>
      <c r="V57" s="22"/>
      <c r="W57" s="22"/>
    </row>
    <row r="58" spans="1:30" x14ac:dyDescent="0.45">
      <c r="A58">
        <v>1</v>
      </c>
      <c r="B58" s="29" t="s">
        <v>1224</v>
      </c>
      <c r="C58" s="22" t="s">
        <v>1206</v>
      </c>
      <c r="D58" t="str">
        <f t="shared" si="6"/>
        <v>Todis</v>
      </c>
      <c r="E58" s="22" t="str">
        <f>VLOOKUP(D58,audio_list_stym!$A$3:$E$18,5,FALSE)</f>
        <v>Tamanid</v>
      </c>
      <c r="F58" s="22">
        <v>5</v>
      </c>
      <c r="G58" s="22" t="str">
        <f t="shared" si="7"/>
        <v>Todis.pic.search5</v>
      </c>
      <c r="H58" s="22" t="str">
        <f t="shared" si="8"/>
        <v>Tamanid_1</v>
      </c>
      <c r="I58" s="30">
        <f>IF(L58&lt;4,L58+1,L58-1)</f>
        <v>7</v>
      </c>
      <c r="J58" s="30">
        <f>IF(L58&lt;4,L58+2,L58-2)</f>
        <v>6</v>
      </c>
      <c r="K58" s="30">
        <f>IF(L58&lt;4,L58+3,L58-3)</f>
        <v>5</v>
      </c>
      <c r="L58">
        <f>VLOOKUP(E58,$P$2:$Q$9,2,FALSE)</f>
        <v>8</v>
      </c>
      <c r="M58">
        <v>4</v>
      </c>
      <c r="N58" t="str">
        <f t="shared" si="9"/>
        <v>s</v>
      </c>
      <c r="S58" s="29"/>
      <c r="U58" s="22"/>
      <c r="V58" s="22"/>
      <c r="W58" s="22"/>
    </row>
    <row r="59" spans="1:30" x14ac:dyDescent="0.45">
      <c r="A59">
        <v>2</v>
      </c>
      <c r="B59" s="29" t="s">
        <v>1220</v>
      </c>
      <c r="C59" s="22" t="s">
        <v>1206</v>
      </c>
      <c r="D59" t="str">
        <f t="shared" si="6"/>
        <v>Todis</v>
      </c>
      <c r="E59" s="22" t="str">
        <f>VLOOKUP(D59,audio_list_stym!$A$3:$E$18,5,FALSE)</f>
        <v>Tamanid</v>
      </c>
      <c r="F59" s="22">
        <v>6</v>
      </c>
      <c r="G59" s="22" t="str">
        <f t="shared" si="7"/>
        <v>Todis.pic.search6</v>
      </c>
      <c r="H59" s="22" t="str">
        <f t="shared" si="8"/>
        <v>Tamanid_2</v>
      </c>
      <c r="I59" s="30">
        <f>IF(K59&lt;4,K59+1,K59-1)</f>
        <v>7</v>
      </c>
      <c r="J59" s="30">
        <f>IF(K59&lt;4,K59+2,K59-2)</f>
        <v>6</v>
      </c>
      <c r="K59">
        <f>VLOOKUP(E59,$P$2:$Q$9,2,FALSE)</f>
        <v>8</v>
      </c>
      <c r="L59" s="30">
        <f>IF(K59&lt;4,K59+3,K59-3)</f>
        <v>5</v>
      </c>
      <c r="M59">
        <v>3</v>
      </c>
      <c r="N59" t="str">
        <f t="shared" si="9"/>
        <v>a</v>
      </c>
      <c r="S59" s="29"/>
      <c r="U59" s="22"/>
      <c r="V59" s="22"/>
      <c r="W59" s="22"/>
    </row>
    <row r="60" spans="1:30" x14ac:dyDescent="0.45">
      <c r="A60">
        <v>3</v>
      </c>
      <c r="B60" s="29" t="s">
        <v>1240</v>
      </c>
      <c r="C60" s="22" t="s">
        <v>1206</v>
      </c>
      <c r="D60" t="str">
        <f t="shared" si="6"/>
        <v>Todis</v>
      </c>
      <c r="E60" s="22" t="str">
        <f>VLOOKUP(D60,audio_list_stym!$A$3:$E$18,5,FALSE)</f>
        <v>Tamanid</v>
      </c>
      <c r="F60" s="22">
        <v>7</v>
      </c>
      <c r="G60" s="22" t="str">
        <f t="shared" si="7"/>
        <v>Todis.pic.search7</v>
      </c>
      <c r="H60" s="22" t="str">
        <f t="shared" si="8"/>
        <v>Tamanid_3</v>
      </c>
      <c r="I60" s="30">
        <f>IF(J60&lt;4,J60+1,J60-1)</f>
        <v>7</v>
      </c>
      <c r="J60">
        <f>VLOOKUP(E60,$P$2:$Q$9,2,FALSE)</f>
        <v>8</v>
      </c>
      <c r="K60" s="30">
        <f>IF(J27&lt;4,J60+2,J60-2)</f>
        <v>6</v>
      </c>
      <c r="L60" s="30">
        <f>IF(J60&lt;4,J60+3,J60-3)</f>
        <v>5</v>
      </c>
      <c r="M60">
        <v>2</v>
      </c>
      <c r="N60" t="str">
        <f t="shared" si="9"/>
        <v>w</v>
      </c>
      <c r="S60" s="29"/>
      <c r="U60" s="22"/>
      <c r="V60" s="22"/>
      <c r="W60" s="22"/>
    </row>
    <row r="61" spans="1:30" x14ac:dyDescent="0.45">
      <c r="A61">
        <v>4</v>
      </c>
      <c r="B61" s="29" t="s">
        <v>1222</v>
      </c>
      <c r="C61" s="22" t="s">
        <v>1206</v>
      </c>
      <c r="D61" t="str">
        <f t="shared" si="6"/>
        <v>Todis</v>
      </c>
      <c r="E61" s="22" t="str">
        <f>VLOOKUP(D61,audio_list_stym!$A$3:$E$18,5,FALSE)</f>
        <v>Tamanid</v>
      </c>
      <c r="F61" s="22">
        <v>8</v>
      </c>
      <c r="G61" s="22" t="str">
        <f t="shared" si="7"/>
        <v>Todis.pic.search8</v>
      </c>
      <c r="H61" s="22" t="str">
        <f t="shared" si="8"/>
        <v>Tamanid_4</v>
      </c>
      <c r="I61">
        <f>VLOOKUP(E61,$P$2:$Q$9,2,FALSE)</f>
        <v>8</v>
      </c>
      <c r="J61" s="30">
        <f>IF(I61&lt;4,I61+2,I61-2)</f>
        <v>6</v>
      </c>
      <c r="K61" s="30">
        <f>IF(I61&lt;4,I61+3,I61-3)</f>
        <v>5</v>
      </c>
      <c r="L61" s="30">
        <f>IF(I61&lt;4,I61+4,I61-4)</f>
        <v>4</v>
      </c>
      <c r="M61">
        <v>1</v>
      </c>
      <c r="N61" t="str">
        <f t="shared" si="9"/>
        <v>q</v>
      </c>
      <c r="S61" s="29"/>
      <c r="U61" s="22"/>
      <c r="V61" s="22"/>
      <c r="W61" s="22"/>
    </row>
    <row r="62" spans="1:30" x14ac:dyDescent="0.45">
      <c r="A62">
        <v>1</v>
      </c>
      <c r="B62" s="29" t="s">
        <v>1220</v>
      </c>
      <c r="C62" s="22" t="s">
        <v>1210</v>
      </c>
      <c r="D62" t="str">
        <f t="shared" si="6"/>
        <v>Pemat</v>
      </c>
      <c r="E62" s="22" t="str">
        <f>VLOOKUP(D62,audio_list_stym!$A$3:$E$18,5,FALSE)</f>
        <v>ZF</v>
      </c>
      <c r="F62" s="22">
        <v>5</v>
      </c>
      <c r="G62" s="22" t="str">
        <f t="shared" si="7"/>
        <v>Pemat.pic.search5</v>
      </c>
      <c r="H62" s="22" t="str">
        <f t="shared" si="8"/>
        <v>ZF_1</v>
      </c>
      <c r="I62" s="30">
        <f>IF(L62&lt;4,L62+1,L62-1)</f>
        <v>5</v>
      </c>
      <c r="J62" s="30">
        <f>IF(L62&lt;4,L62+2,L62-2)</f>
        <v>4</v>
      </c>
      <c r="K62" s="30">
        <f>IF(L62&lt;4,L62+3,L62-3)</f>
        <v>3</v>
      </c>
      <c r="L62">
        <f>VLOOKUP(E62,$P$2:$Q$9,2,FALSE)</f>
        <v>6</v>
      </c>
      <c r="M62">
        <v>4</v>
      </c>
      <c r="N62" t="str">
        <f t="shared" si="9"/>
        <v>s</v>
      </c>
      <c r="S62" s="29"/>
      <c r="U62" s="22"/>
      <c r="V62" s="22"/>
      <c r="W62" s="22"/>
    </row>
    <row r="63" spans="1:30" x14ac:dyDescent="0.45">
      <c r="A63">
        <v>2</v>
      </c>
      <c r="B63" s="29" t="s">
        <v>1240</v>
      </c>
      <c r="C63" s="22" t="s">
        <v>1210</v>
      </c>
      <c r="D63" t="str">
        <f t="shared" si="6"/>
        <v>Pemat</v>
      </c>
      <c r="E63" s="22" t="str">
        <f>VLOOKUP(D63,audio_list_stym!$A$3:$E$18,5,FALSE)</f>
        <v>ZF</v>
      </c>
      <c r="F63" s="22">
        <v>6</v>
      </c>
      <c r="G63" s="22" t="str">
        <f t="shared" si="7"/>
        <v>Pemat.pic.search6</v>
      </c>
      <c r="H63" s="22" t="str">
        <f t="shared" si="8"/>
        <v>ZF_2</v>
      </c>
      <c r="I63" s="30">
        <f>IF(K63&lt;4,K63+1,K63-1)</f>
        <v>5</v>
      </c>
      <c r="J63" s="30">
        <f>IF(K63&lt;4,K63+2,K63-2)</f>
        <v>4</v>
      </c>
      <c r="K63">
        <f>VLOOKUP(E63,$P$2:$Q$9,2,FALSE)</f>
        <v>6</v>
      </c>
      <c r="L63" s="30">
        <f>IF(K63&lt;4,K63+3,K63-3)</f>
        <v>3</v>
      </c>
      <c r="M63">
        <v>3</v>
      </c>
      <c r="N63" t="str">
        <f t="shared" si="9"/>
        <v>a</v>
      </c>
      <c r="S63" s="29"/>
      <c r="U63" s="22"/>
      <c r="V63" s="22"/>
      <c r="W63" s="22"/>
    </row>
    <row r="64" spans="1:30" x14ac:dyDescent="0.45">
      <c r="A64">
        <v>3</v>
      </c>
      <c r="B64" s="29" t="s">
        <v>1222</v>
      </c>
      <c r="C64" s="22" t="s">
        <v>1210</v>
      </c>
      <c r="D64" t="str">
        <f t="shared" si="6"/>
        <v>Pemat</v>
      </c>
      <c r="E64" s="22" t="str">
        <f>VLOOKUP(D64,audio_list_stym!$A$3:$E$18,5,FALSE)</f>
        <v>ZF</v>
      </c>
      <c r="F64" s="22">
        <v>7</v>
      </c>
      <c r="G64" s="22" t="str">
        <f t="shared" si="7"/>
        <v>Pemat.pic.search7</v>
      </c>
      <c r="H64" s="22" t="str">
        <f t="shared" si="8"/>
        <v>ZF_3</v>
      </c>
      <c r="I64" s="30">
        <f>IF(J64&lt;4,J64+1,J64-1)</f>
        <v>5</v>
      </c>
      <c r="J64">
        <f>VLOOKUP(E64,$P$2:$Q$9,2,FALSE)</f>
        <v>6</v>
      </c>
      <c r="K64" s="30">
        <f>IF(J31&lt;4,J64+2,J64-2)</f>
        <v>4</v>
      </c>
      <c r="L64" s="30">
        <f>IF(J64&lt;4,J64+3,J64-3)</f>
        <v>3</v>
      </c>
      <c r="M64">
        <v>2</v>
      </c>
      <c r="N64" t="str">
        <f t="shared" si="9"/>
        <v>w</v>
      </c>
      <c r="S64" s="29"/>
      <c r="U64" s="22"/>
      <c r="V64" s="22"/>
      <c r="W64" s="22"/>
    </row>
    <row r="65" spans="1:23" x14ac:dyDescent="0.45">
      <c r="A65">
        <v>4</v>
      </c>
      <c r="B65" s="29" t="s">
        <v>1224</v>
      </c>
      <c r="C65" s="22" t="s">
        <v>1210</v>
      </c>
      <c r="D65" t="str">
        <f t="shared" si="6"/>
        <v>Pemat</v>
      </c>
      <c r="E65" s="22" t="str">
        <f>VLOOKUP(D65,audio_list_stym!$A$3:$E$18,5,FALSE)</f>
        <v>ZF</v>
      </c>
      <c r="F65" s="22">
        <v>8</v>
      </c>
      <c r="G65" s="22" t="str">
        <f t="shared" si="7"/>
        <v>Pemat.pic.search8</v>
      </c>
      <c r="H65" s="22" t="str">
        <f t="shared" si="8"/>
        <v>ZF_4</v>
      </c>
      <c r="I65">
        <f>VLOOKUP(E65,$P$2:$Q$9,2,FALSE)</f>
        <v>6</v>
      </c>
      <c r="J65" s="30">
        <f>IF(I65&lt;4,I65+2,I65-2)</f>
        <v>4</v>
      </c>
      <c r="K65" s="30">
        <f>IF(I65&lt;4,I65+3,I65-3)</f>
        <v>3</v>
      </c>
      <c r="L65" s="30">
        <f>IF(I65&lt;4,I65+4,I65-4)</f>
        <v>2</v>
      </c>
      <c r="M65">
        <v>1</v>
      </c>
      <c r="N65" t="str">
        <f t="shared" si="9"/>
        <v>q</v>
      </c>
      <c r="S65" s="29"/>
      <c r="U65" s="22"/>
      <c r="V65" s="22"/>
      <c r="W65" s="22"/>
    </row>
    <row r="66" spans="1:23" x14ac:dyDescent="0.45">
      <c r="A66" t="str">
        <f t="shared" ref="A66:A97" si="10">E66&amp;".pic"</f>
        <v>Ackee.pic</v>
      </c>
      <c r="B66" t="str">
        <f t="shared" ref="B66:B97" si="11">A66&amp;F66</f>
        <v>Ackee.pic1</v>
      </c>
      <c r="C66" s="22" t="s">
        <v>1183</v>
      </c>
      <c r="D66" t="str">
        <f t="shared" ref="D66:D97" si="12">LEFT(C66,5)</f>
        <v>Renan</v>
      </c>
      <c r="E66" s="22" t="str">
        <f>VLOOKUP(D66,audio_list_stym!$A$3:$E$18,5,FALSE)</f>
        <v>Ackee</v>
      </c>
      <c r="F66" s="22">
        <v>1</v>
      </c>
      <c r="G66" s="22" t="str">
        <f t="shared" ref="G66:G97" si="13">C66&amp;F66</f>
        <v>Renan.word.search1</v>
      </c>
      <c r="H66" s="22" t="str">
        <f t="shared" ref="H66:H97" si="14">VLOOKUP(D66,$P$11:$Q$18,2,FALSE)</f>
        <v>РЕНАН</v>
      </c>
      <c r="I66">
        <f>VLOOKUP(E66,$P$2:$Q$9,2,FALSE)</f>
        <v>1</v>
      </c>
      <c r="J66" s="30">
        <f>IF(I66&lt;4,I66+1,I66-1)</f>
        <v>2</v>
      </c>
      <c r="K66" s="31">
        <f>IF(I66&lt;4,I66+2,I66-2)</f>
        <v>3</v>
      </c>
      <c r="L66" s="31">
        <f>IF(I66&lt;4,I66+3,I66-3)</f>
        <v>4</v>
      </c>
      <c r="M66">
        <v>1</v>
      </c>
      <c r="N66" t="str">
        <f t="shared" ref="N66:N97" si="15">IF(M66=1,"q",IF(M66=2,"w",IF(M66=3,"a",IF(M66=4,"s",0))))</f>
        <v>q</v>
      </c>
      <c r="O66">
        <v>2</v>
      </c>
      <c r="S66" s="29"/>
      <c r="U66" s="22"/>
      <c r="V66" s="22"/>
      <c r="W66" s="22"/>
    </row>
    <row r="67" spans="1:23" x14ac:dyDescent="0.45">
      <c r="A67" t="str">
        <f t="shared" si="10"/>
        <v>Ackee.pic</v>
      </c>
      <c r="B67" t="str">
        <f t="shared" si="11"/>
        <v>Ackee.pic2</v>
      </c>
      <c r="C67" s="22" t="s">
        <v>1183</v>
      </c>
      <c r="D67" t="str">
        <f t="shared" si="12"/>
        <v>Renan</v>
      </c>
      <c r="E67" s="22" t="str">
        <f>VLOOKUP(D67,audio_list_stym!$A$3:$E$18,5,FALSE)</f>
        <v>Ackee</v>
      </c>
      <c r="F67" s="22">
        <v>2</v>
      </c>
      <c r="G67" s="22" t="str">
        <f t="shared" si="13"/>
        <v>Renan.word.search2</v>
      </c>
      <c r="H67" s="22" t="str">
        <f t="shared" si="14"/>
        <v>РЕНАН</v>
      </c>
      <c r="I67" s="30">
        <f>IF(J67&lt;4,J67+1,J67-1)</f>
        <v>2</v>
      </c>
      <c r="J67">
        <f>VLOOKUP(E67,$P$2:$Q$9,2,FALSE)</f>
        <v>1</v>
      </c>
      <c r="K67" s="31">
        <f>IF(J67&lt;4,J67+2,J67-2)</f>
        <v>3</v>
      </c>
      <c r="L67" s="31">
        <f>IF(J67&lt;4,J67+3,J67-3)</f>
        <v>4</v>
      </c>
      <c r="M67">
        <v>2</v>
      </c>
      <c r="N67" t="str">
        <f t="shared" si="15"/>
        <v>w</v>
      </c>
      <c r="S67" s="29"/>
      <c r="U67" s="22"/>
      <c r="V67" s="22"/>
      <c r="W67" s="22"/>
    </row>
    <row r="68" spans="1:23" x14ac:dyDescent="0.45">
      <c r="A68" t="str">
        <f t="shared" si="10"/>
        <v>Ackee.pic</v>
      </c>
      <c r="B68" t="str">
        <f t="shared" si="11"/>
        <v>Ackee.pic3</v>
      </c>
      <c r="C68" s="22" t="s">
        <v>1183</v>
      </c>
      <c r="D68" t="str">
        <f t="shared" si="12"/>
        <v>Renan</v>
      </c>
      <c r="E68" s="22" t="str">
        <f>VLOOKUP(D68,audio_list_stym!$A$3:$E$18,5,FALSE)</f>
        <v>Ackee</v>
      </c>
      <c r="F68" s="22">
        <v>3</v>
      </c>
      <c r="G68" s="22" t="str">
        <f t="shared" si="13"/>
        <v>Renan.word.search3</v>
      </c>
      <c r="H68" s="22" t="str">
        <f t="shared" si="14"/>
        <v>РЕНАН</v>
      </c>
      <c r="I68" s="30">
        <f>IF(K68&lt;4,K68+1,K68-1)</f>
        <v>2</v>
      </c>
      <c r="J68" s="30">
        <f>IF(K68&lt;4,K68+2,K68-2)</f>
        <v>3</v>
      </c>
      <c r="K68">
        <f>VLOOKUP(E68,$P$2:$Q$9,2,FALSE)</f>
        <v>1</v>
      </c>
      <c r="L68" s="31">
        <f>IF(K68&lt;4,K68+3,K68-3)</f>
        <v>4</v>
      </c>
      <c r="M68">
        <v>3</v>
      </c>
      <c r="N68" t="str">
        <f t="shared" si="15"/>
        <v>a</v>
      </c>
      <c r="S68" s="29"/>
      <c r="U68" s="22"/>
      <c r="V68" s="22"/>
      <c r="W68" s="22"/>
    </row>
    <row r="69" spans="1:23" x14ac:dyDescent="0.45">
      <c r="A69" t="str">
        <f t="shared" si="10"/>
        <v>Ackee.pic</v>
      </c>
      <c r="B69" t="str">
        <f t="shared" si="11"/>
        <v>Ackee.pic4</v>
      </c>
      <c r="C69" s="22" t="s">
        <v>1183</v>
      </c>
      <c r="D69" t="str">
        <f t="shared" si="12"/>
        <v>Renan</v>
      </c>
      <c r="E69" s="22" t="str">
        <f>VLOOKUP(D69,audio_list_stym!$A$3:$E$18,5,FALSE)</f>
        <v>Ackee</v>
      </c>
      <c r="F69" s="22">
        <v>4</v>
      </c>
      <c r="G69" s="22" t="str">
        <f t="shared" si="13"/>
        <v>Renan.word.search4</v>
      </c>
      <c r="H69" s="22" t="str">
        <f t="shared" si="14"/>
        <v>РЕНАН</v>
      </c>
      <c r="I69" s="30">
        <f>IF(L69&lt;4,L69+1,L69-1)</f>
        <v>2</v>
      </c>
      <c r="J69" s="30">
        <f>IF(L69&lt;4,L69+2,L69-2)</f>
        <v>3</v>
      </c>
      <c r="K69" s="30">
        <f>IF(L69&lt;4,L69+3,L69-3)</f>
        <v>4</v>
      </c>
      <c r="L69">
        <f>VLOOKUP(E69,$P$2:$Q$9,2,FALSE)</f>
        <v>1</v>
      </c>
      <c r="M69">
        <v>4</v>
      </c>
      <c r="N69" t="str">
        <f t="shared" si="15"/>
        <v>s</v>
      </c>
      <c r="S69" s="29"/>
      <c r="U69" s="22"/>
      <c r="V69" s="22"/>
      <c r="W69" s="22"/>
    </row>
    <row r="70" spans="1:23" x14ac:dyDescent="0.45">
      <c r="A70" t="str">
        <f t="shared" si="10"/>
        <v>Ake.pic</v>
      </c>
      <c r="B70" t="str">
        <f t="shared" si="11"/>
        <v>Ake.pic1</v>
      </c>
      <c r="C70" s="22" t="s">
        <v>1187</v>
      </c>
      <c r="D70" t="str">
        <f t="shared" si="12"/>
        <v>Baroh</v>
      </c>
      <c r="E70" s="22" t="str">
        <f>VLOOKUP(D70,audio_list_stym!$A$3:$E$18,5,FALSE)</f>
        <v>Ake</v>
      </c>
      <c r="F70" s="22">
        <v>1</v>
      </c>
      <c r="G70" s="22" t="str">
        <f t="shared" si="13"/>
        <v>Baroh.word.search1</v>
      </c>
      <c r="H70" s="22" t="str">
        <f t="shared" si="14"/>
        <v>БАРОХ</v>
      </c>
      <c r="I70">
        <f>VLOOKUP(E70,$P$2:$Q$9,2,FALSE)</f>
        <v>2</v>
      </c>
      <c r="J70" s="30">
        <f>IF(I70&lt;4,I70+1,I70-1)</f>
        <v>3</v>
      </c>
      <c r="K70" s="31">
        <f>IF(I70&lt;4,I70+2,I70-2)</f>
        <v>4</v>
      </c>
      <c r="L70" s="31">
        <f>IF(I70&lt;4,I70+3,I70-3)</f>
        <v>5</v>
      </c>
      <c r="M70">
        <v>1</v>
      </c>
      <c r="N70" t="str">
        <f t="shared" si="15"/>
        <v>q</v>
      </c>
      <c r="O70">
        <v>4</v>
      </c>
      <c r="S70" s="29" t="s">
        <v>1198</v>
      </c>
      <c r="T70" t="str">
        <f t="shared" ref="T70:T101" si="16">LEFT(S70,5)</f>
        <v>Codis</v>
      </c>
      <c r="U70" s="22" t="str">
        <f>VLOOKUP(T70,audio_list_stym!$A$3:$H$18,7,FALSE)</f>
        <v>Sapota</v>
      </c>
      <c r="V70" s="22">
        <v>1</v>
      </c>
      <c r="W70" s="22" t="str">
        <f t="shared" ref="W70:W101" si="17">U70&amp;V70</f>
        <v>Sapota1</v>
      </c>
    </row>
    <row r="71" spans="1:23" x14ac:dyDescent="0.45">
      <c r="A71" t="str">
        <f t="shared" si="10"/>
        <v>Ake.pic</v>
      </c>
      <c r="B71" t="str">
        <f t="shared" si="11"/>
        <v>Ake.pic2</v>
      </c>
      <c r="C71" s="22" t="s">
        <v>1187</v>
      </c>
      <c r="D71" t="str">
        <f t="shared" si="12"/>
        <v>Baroh</v>
      </c>
      <c r="E71" s="22" t="str">
        <f>VLOOKUP(D71,audio_list_stym!$A$3:$E$18,5,FALSE)</f>
        <v>Ake</v>
      </c>
      <c r="F71" s="22">
        <v>2</v>
      </c>
      <c r="G71" s="22" t="str">
        <f t="shared" si="13"/>
        <v>Baroh.word.search2</v>
      </c>
      <c r="H71" s="22" t="str">
        <f t="shared" si="14"/>
        <v>БАРОХ</v>
      </c>
      <c r="I71" s="30">
        <f>IF(J71&lt;4,J71+1,J71-1)</f>
        <v>3</v>
      </c>
      <c r="J71">
        <f>VLOOKUP(E71,$P$2:$Q$9,2,FALSE)</f>
        <v>2</v>
      </c>
      <c r="K71" s="31">
        <f>IF(J71&lt;4,J71+2,J71-2)</f>
        <v>4</v>
      </c>
      <c r="L71" s="31">
        <f>IF(J71&lt;4,J71+3,J71-3)</f>
        <v>5</v>
      </c>
      <c r="M71">
        <v>2</v>
      </c>
      <c r="N71" t="str">
        <f t="shared" si="15"/>
        <v>w</v>
      </c>
      <c r="S71" s="29" t="s">
        <v>1190</v>
      </c>
      <c r="T71" t="str">
        <f t="shared" si="16"/>
        <v>Liroh</v>
      </c>
      <c r="U71" s="22" t="str">
        <f>VLOOKUP(T71,audio_list_stym!$A$3:$H$18,7,FALSE)</f>
        <v>Gac</v>
      </c>
      <c r="V71" s="22">
        <v>1</v>
      </c>
      <c r="W71" s="22" t="str">
        <f t="shared" si="17"/>
        <v>Gac1</v>
      </c>
    </row>
    <row r="72" spans="1:23" x14ac:dyDescent="0.45">
      <c r="A72" t="str">
        <f t="shared" si="10"/>
        <v>Ake.pic</v>
      </c>
      <c r="B72" t="str">
        <f t="shared" si="11"/>
        <v>Ake.pic3</v>
      </c>
      <c r="C72" s="22" t="s">
        <v>1187</v>
      </c>
      <c r="D72" t="str">
        <f t="shared" si="12"/>
        <v>Baroh</v>
      </c>
      <c r="E72" s="22" t="str">
        <f>VLOOKUP(D72,audio_list_stym!$A$3:$E$18,5,FALSE)</f>
        <v>Ake</v>
      </c>
      <c r="F72" s="22">
        <v>3</v>
      </c>
      <c r="G72" s="22" t="str">
        <f t="shared" si="13"/>
        <v>Baroh.word.search3</v>
      </c>
      <c r="H72" s="22" t="str">
        <f t="shared" si="14"/>
        <v>БАРОХ</v>
      </c>
      <c r="I72" s="30">
        <f>IF(K72&lt;4,K72+1,K72-1)</f>
        <v>3</v>
      </c>
      <c r="J72" s="30">
        <f>IF(K72&lt;4,K72+2,K72-2)</f>
        <v>4</v>
      </c>
      <c r="K72">
        <f>VLOOKUP(E72,$P$2:$Q$9,2,FALSE)</f>
        <v>2</v>
      </c>
      <c r="L72" s="31">
        <f>IF(K72&lt;4,K72+3,K72-3)</f>
        <v>5</v>
      </c>
      <c r="M72">
        <v>3</v>
      </c>
      <c r="N72" t="str">
        <f t="shared" si="15"/>
        <v>a</v>
      </c>
      <c r="S72" s="29" t="s">
        <v>1194</v>
      </c>
      <c r="T72" t="str">
        <f t="shared" si="16"/>
        <v>Fimon</v>
      </c>
      <c r="U72" s="22" t="str">
        <f>VLOOKUP(T72,audio_list_stym!$A$3:$H$18,7,FALSE)</f>
        <v>Noni</v>
      </c>
      <c r="V72" s="22">
        <v>1</v>
      </c>
      <c r="W72" s="22" t="str">
        <f t="shared" si="17"/>
        <v>Noni1</v>
      </c>
    </row>
    <row r="73" spans="1:23" x14ac:dyDescent="0.45">
      <c r="A73" t="str">
        <f t="shared" si="10"/>
        <v>Ake.pic</v>
      </c>
      <c r="B73" t="str">
        <f t="shared" si="11"/>
        <v>Ake.pic4</v>
      </c>
      <c r="C73" s="22" t="s">
        <v>1187</v>
      </c>
      <c r="D73" t="str">
        <f t="shared" si="12"/>
        <v>Baroh</v>
      </c>
      <c r="E73" s="22" t="str">
        <f>VLOOKUP(D73,audio_list_stym!$A$3:$E$18,5,FALSE)</f>
        <v>Ake</v>
      </c>
      <c r="F73" s="22">
        <v>4</v>
      </c>
      <c r="G73" s="22" t="str">
        <f t="shared" si="13"/>
        <v>Baroh.word.search4</v>
      </c>
      <c r="H73" s="22" t="str">
        <f t="shared" si="14"/>
        <v>БАРОХ</v>
      </c>
      <c r="I73" s="30">
        <f>IF(L73&lt;4,L73+1,L73-1)</f>
        <v>3</v>
      </c>
      <c r="J73" s="30">
        <f>IF(L73&lt;4,L73+2,L73-2)</f>
        <v>4</v>
      </c>
      <c r="K73" s="30">
        <f>IF(L73&lt;4,L73+3,L73-3)</f>
        <v>5</v>
      </c>
      <c r="L73">
        <f>VLOOKUP(E73,$P$2:$Q$9,2,FALSE)</f>
        <v>2</v>
      </c>
      <c r="M73">
        <v>4</v>
      </c>
      <c r="N73" t="str">
        <f t="shared" si="15"/>
        <v>s</v>
      </c>
      <c r="S73" s="29" t="s">
        <v>1198</v>
      </c>
      <c r="T73" t="str">
        <f t="shared" si="16"/>
        <v>Codis</v>
      </c>
      <c r="U73" s="22" t="str">
        <f>VLOOKUP(T73,audio_list_stym!$A$3:$H$18,7,FALSE)</f>
        <v>Sapota</v>
      </c>
      <c r="V73" s="22">
        <v>1</v>
      </c>
      <c r="W73" s="22" t="str">
        <f t="shared" si="17"/>
        <v>Sapota1</v>
      </c>
    </row>
    <row r="74" spans="1:23" x14ac:dyDescent="0.45">
      <c r="A74" t="str">
        <f t="shared" si="10"/>
        <v>Finger.pic</v>
      </c>
      <c r="B74" t="str">
        <f t="shared" si="11"/>
        <v>Finger.pic1</v>
      </c>
      <c r="C74" s="22" t="s">
        <v>1191</v>
      </c>
      <c r="D74" t="str">
        <f t="shared" si="12"/>
        <v>Liroh</v>
      </c>
      <c r="E74" s="22" t="str">
        <f>VLOOKUP(D74,audio_list_stym!$A$3:$E$18,5,FALSE)</f>
        <v>Finger</v>
      </c>
      <c r="F74" s="22">
        <v>1</v>
      </c>
      <c r="G74" s="22" t="str">
        <f t="shared" si="13"/>
        <v>Liroh.word.search1</v>
      </c>
      <c r="H74" s="22" t="str">
        <f t="shared" si="14"/>
        <v>ЛИРОХ</v>
      </c>
      <c r="I74">
        <f>VLOOKUP(E74,$P$2:$Q$9,2,FALSE)</f>
        <v>3</v>
      </c>
      <c r="J74" s="30">
        <f>IF(I74&lt;4,I74+1,I74-1)</f>
        <v>4</v>
      </c>
      <c r="K74" s="31">
        <f>IF(I74&lt;4,I74+2,I74-2)</f>
        <v>5</v>
      </c>
      <c r="L74" s="31">
        <f>IF(I74&lt;4,I74+3,I74-3)</f>
        <v>6</v>
      </c>
      <c r="M74">
        <v>1</v>
      </c>
      <c r="N74" t="str">
        <f t="shared" si="15"/>
        <v>q</v>
      </c>
      <c r="O74">
        <v>6</v>
      </c>
      <c r="S74" s="29" t="s">
        <v>1202</v>
      </c>
      <c r="T74" t="str">
        <f t="shared" si="16"/>
        <v>Gonic</v>
      </c>
      <c r="U74" s="22" t="str">
        <f>VLOOKUP(T74,audio_list_stym!$A$3:$H$18,7,FALSE)</f>
        <v>Tamanid</v>
      </c>
      <c r="V74" s="22">
        <v>1</v>
      </c>
      <c r="W74" s="22" t="str">
        <f t="shared" si="17"/>
        <v>Tamanid1</v>
      </c>
    </row>
    <row r="75" spans="1:23" x14ac:dyDescent="0.45">
      <c r="A75" t="str">
        <f t="shared" si="10"/>
        <v>Finger.pic</v>
      </c>
      <c r="B75" t="str">
        <f t="shared" si="11"/>
        <v>Finger.pic2</v>
      </c>
      <c r="C75" s="22" t="s">
        <v>1191</v>
      </c>
      <c r="D75" t="str">
        <f t="shared" si="12"/>
        <v>Liroh</v>
      </c>
      <c r="E75" s="22" t="str">
        <f>VLOOKUP(D75,audio_list_stym!$A$3:$E$18,5,FALSE)</f>
        <v>Finger</v>
      </c>
      <c r="F75" s="22">
        <v>2</v>
      </c>
      <c r="G75" s="22" t="str">
        <f t="shared" si="13"/>
        <v>Liroh.word.search2</v>
      </c>
      <c r="H75" s="22" t="str">
        <f t="shared" si="14"/>
        <v>ЛИРОХ</v>
      </c>
      <c r="I75" s="30">
        <f>IF(J75&lt;4,J75+1,J75-1)</f>
        <v>4</v>
      </c>
      <c r="J75">
        <f>VLOOKUP(E75,$P$2:$Q$9,2,FALSE)</f>
        <v>3</v>
      </c>
      <c r="K75" s="31">
        <f>IF(J75&lt;4,J75+2,J75-2)</f>
        <v>5</v>
      </c>
      <c r="L75" s="31">
        <f>IF(J75&lt;4,J75+3,J75-3)</f>
        <v>6</v>
      </c>
      <c r="M75">
        <v>2</v>
      </c>
      <c r="N75" t="str">
        <f t="shared" si="15"/>
        <v>w</v>
      </c>
      <c r="S75" s="29" t="s">
        <v>1206</v>
      </c>
      <c r="T75" t="str">
        <f t="shared" si="16"/>
        <v>Todis</v>
      </c>
      <c r="U75" s="22" t="str">
        <f>VLOOKUP(T75,audio_list_stym!$A$3:$H$18,7,FALSE)</f>
        <v>ZF</v>
      </c>
      <c r="V75" s="22">
        <v>1</v>
      </c>
      <c r="W75" s="22" t="str">
        <f t="shared" si="17"/>
        <v>ZF1</v>
      </c>
    </row>
    <row r="76" spans="1:23" x14ac:dyDescent="0.45">
      <c r="A76" t="str">
        <f t="shared" si="10"/>
        <v>Finger.pic</v>
      </c>
      <c r="B76" t="str">
        <f t="shared" si="11"/>
        <v>Finger.pic3</v>
      </c>
      <c r="C76" s="22" t="s">
        <v>1191</v>
      </c>
      <c r="D76" t="str">
        <f t="shared" si="12"/>
        <v>Liroh</v>
      </c>
      <c r="E76" s="22" t="str">
        <f>VLOOKUP(D76,audio_list_stym!$A$3:$E$18,5,FALSE)</f>
        <v>Finger</v>
      </c>
      <c r="F76" s="22">
        <v>3</v>
      </c>
      <c r="G76" s="22" t="str">
        <f t="shared" si="13"/>
        <v>Liroh.word.search3</v>
      </c>
      <c r="H76" s="22" t="str">
        <f t="shared" si="14"/>
        <v>ЛИРОХ</v>
      </c>
      <c r="I76" s="30">
        <f>IF(K76&lt;4,K76+1,K76-1)</f>
        <v>4</v>
      </c>
      <c r="J76" s="30">
        <f>IF(K76&lt;4,K76+2,K76-2)</f>
        <v>5</v>
      </c>
      <c r="K76">
        <f>VLOOKUP(E76,$P$2:$Q$9,2,FALSE)</f>
        <v>3</v>
      </c>
      <c r="L76" s="31">
        <f>IF(K76&lt;4,K76+3,K76-3)</f>
        <v>6</v>
      </c>
      <c r="M76">
        <v>3</v>
      </c>
      <c r="N76" t="str">
        <f t="shared" si="15"/>
        <v>a</v>
      </c>
      <c r="S76" s="29" t="s">
        <v>1210</v>
      </c>
      <c r="T76" t="str">
        <f t="shared" si="16"/>
        <v>Pemat</v>
      </c>
      <c r="U76" s="22" t="str">
        <f>VLOOKUP(T76,audio_list_stym!$A$3:$H$18,7,FALSE)</f>
        <v>Ackee</v>
      </c>
      <c r="V76" s="22">
        <v>1</v>
      </c>
      <c r="W76" s="22" t="str">
        <f t="shared" si="17"/>
        <v>Ackee1</v>
      </c>
    </row>
    <row r="77" spans="1:23" x14ac:dyDescent="0.45">
      <c r="A77" t="str">
        <f t="shared" si="10"/>
        <v>Finger.pic</v>
      </c>
      <c r="B77" t="str">
        <f t="shared" si="11"/>
        <v>Finger.pic4</v>
      </c>
      <c r="C77" s="22" t="s">
        <v>1191</v>
      </c>
      <c r="D77" t="str">
        <f t="shared" si="12"/>
        <v>Liroh</v>
      </c>
      <c r="E77" s="22" t="str">
        <f>VLOOKUP(D77,audio_list_stym!$A$3:$E$18,5,FALSE)</f>
        <v>Finger</v>
      </c>
      <c r="F77" s="22">
        <v>4</v>
      </c>
      <c r="G77" s="22" t="str">
        <f t="shared" si="13"/>
        <v>Liroh.word.search4</v>
      </c>
      <c r="H77" s="22" t="str">
        <f t="shared" si="14"/>
        <v>ЛИРОХ</v>
      </c>
      <c r="I77" s="30">
        <f>IF(L77&lt;4,L77+1,L77-1)</f>
        <v>4</v>
      </c>
      <c r="J77" s="30">
        <f>IF(L77&lt;4,L77+2,L77-2)</f>
        <v>5</v>
      </c>
      <c r="K77" s="30">
        <f>IF(L77&lt;4,L77+3,L77-3)</f>
        <v>6</v>
      </c>
      <c r="L77">
        <f>VLOOKUP(E77,$P$2:$Q$9,2,FALSE)</f>
        <v>3</v>
      </c>
      <c r="M77">
        <v>4</v>
      </c>
      <c r="N77" t="str">
        <f t="shared" si="15"/>
        <v>s</v>
      </c>
      <c r="S77" s="29" t="s">
        <v>1182</v>
      </c>
      <c r="T77" t="str">
        <f t="shared" si="16"/>
        <v>Renan</v>
      </c>
      <c r="U77" s="22" t="str">
        <f>VLOOKUP(T77,audio_list_stym!$A$3:$H$18,7,FALSE)</f>
        <v>Ake</v>
      </c>
      <c r="V77" s="22">
        <v>1</v>
      </c>
      <c r="W77" s="22" t="str">
        <f t="shared" si="17"/>
        <v>Ake1</v>
      </c>
    </row>
    <row r="78" spans="1:23" x14ac:dyDescent="0.45">
      <c r="A78" t="str">
        <f t="shared" si="10"/>
        <v>Gac.pic</v>
      </c>
      <c r="B78" t="str">
        <f t="shared" si="11"/>
        <v>Gac.pic1</v>
      </c>
      <c r="C78" s="22" t="s">
        <v>1195</v>
      </c>
      <c r="D78" t="str">
        <f t="shared" si="12"/>
        <v>Fimon</v>
      </c>
      <c r="E78" s="22" t="str">
        <f>VLOOKUP(D78,audio_list_stym!$A$3:$E$18,5,FALSE)</f>
        <v>Gac</v>
      </c>
      <c r="F78" s="22">
        <v>1</v>
      </c>
      <c r="G78" s="22" t="str">
        <f t="shared" si="13"/>
        <v>Fimon.word.search1</v>
      </c>
      <c r="H78" s="22" t="str">
        <f t="shared" si="14"/>
        <v>ФИМОН</v>
      </c>
      <c r="I78">
        <f>VLOOKUP(E78,$P$2:$Q$9,2,FALSE)</f>
        <v>5</v>
      </c>
      <c r="J78" s="30">
        <f>IF(I78&lt;4,I78+1,I78-1)</f>
        <v>4</v>
      </c>
      <c r="K78" s="31">
        <f>IF(I78&lt;4,I78+2,I78-2)</f>
        <v>3</v>
      </c>
      <c r="L78" s="31">
        <f>IF(I78&lt;4,I78+3,I78-3)</f>
        <v>2</v>
      </c>
      <c r="M78">
        <v>1</v>
      </c>
      <c r="N78" t="str">
        <f t="shared" si="15"/>
        <v>q</v>
      </c>
      <c r="O78">
        <v>8</v>
      </c>
      <c r="S78" s="29" t="s">
        <v>1186</v>
      </c>
      <c r="T78" t="str">
        <f t="shared" si="16"/>
        <v>Baroh</v>
      </c>
      <c r="U78" s="22" t="str">
        <f>VLOOKUP(T78,audio_list_stym!$A$3:$H$18,7,FALSE)</f>
        <v>Finger</v>
      </c>
      <c r="V78" s="22">
        <v>1</v>
      </c>
      <c r="W78" s="22" t="str">
        <f t="shared" si="17"/>
        <v>Finger1</v>
      </c>
    </row>
    <row r="79" spans="1:23" x14ac:dyDescent="0.45">
      <c r="A79" t="str">
        <f t="shared" si="10"/>
        <v>Gac.pic</v>
      </c>
      <c r="B79" t="str">
        <f t="shared" si="11"/>
        <v>Gac.pic2</v>
      </c>
      <c r="C79" s="22" t="s">
        <v>1195</v>
      </c>
      <c r="D79" t="str">
        <f t="shared" si="12"/>
        <v>Fimon</v>
      </c>
      <c r="E79" s="22" t="str">
        <f>VLOOKUP(D79,audio_list_stym!$A$3:$E$18,5,FALSE)</f>
        <v>Gac</v>
      </c>
      <c r="F79" s="22">
        <v>2</v>
      </c>
      <c r="G79" s="22" t="str">
        <f t="shared" si="13"/>
        <v>Fimon.word.search2</v>
      </c>
      <c r="H79" s="22" t="str">
        <f t="shared" si="14"/>
        <v>ФИМОН</v>
      </c>
      <c r="I79" s="30">
        <f>IF(J79&lt;4,J79+1,J79-1)</f>
        <v>4</v>
      </c>
      <c r="J79">
        <f>VLOOKUP(E79,$P$2:$Q$9,2,FALSE)</f>
        <v>5</v>
      </c>
      <c r="K79" s="31">
        <f>IF(J79&lt;4,J79+2,J79-2)</f>
        <v>3</v>
      </c>
      <c r="L79" s="31">
        <f>IF(J79&lt;4,J79+3,J79-3)</f>
        <v>2</v>
      </c>
      <c r="M79">
        <v>2</v>
      </c>
      <c r="N79" t="str">
        <f t="shared" si="15"/>
        <v>w</v>
      </c>
      <c r="S79" s="29" t="s">
        <v>1190</v>
      </c>
      <c r="T79" t="str">
        <f t="shared" si="16"/>
        <v>Liroh</v>
      </c>
      <c r="U79" s="22" t="str">
        <f>VLOOKUP(T79,audio_list_stym!$A$3:$H$18,7,FALSE)</f>
        <v>Gac</v>
      </c>
      <c r="V79" s="22">
        <v>1</v>
      </c>
      <c r="W79" s="22" t="str">
        <f t="shared" si="17"/>
        <v>Gac1</v>
      </c>
    </row>
    <row r="80" spans="1:23" x14ac:dyDescent="0.45">
      <c r="A80" t="str">
        <f t="shared" si="10"/>
        <v>Gac.pic</v>
      </c>
      <c r="B80" t="str">
        <f t="shared" si="11"/>
        <v>Gac.pic3</v>
      </c>
      <c r="C80" s="22" t="s">
        <v>1195</v>
      </c>
      <c r="D80" t="str">
        <f t="shared" si="12"/>
        <v>Fimon</v>
      </c>
      <c r="E80" s="22" t="str">
        <f>VLOOKUP(D80,audio_list_stym!$A$3:$E$18,5,FALSE)</f>
        <v>Gac</v>
      </c>
      <c r="F80" s="22">
        <v>3</v>
      </c>
      <c r="G80" s="22" t="str">
        <f t="shared" si="13"/>
        <v>Fimon.word.search3</v>
      </c>
      <c r="H80" s="22" t="str">
        <f t="shared" si="14"/>
        <v>ФИМОН</v>
      </c>
      <c r="I80" s="30">
        <f>IF(K80&lt;4,K80+1,K80-1)</f>
        <v>4</v>
      </c>
      <c r="J80" s="30">
        <f>IF(K80&lt;4,K80+2,K80-2)</f>
        <v>3</v>
      </c>
      <c r="K80">
        <f>VLOOKUP(E80,$P$2:$Q$9,2,FALSE)</f>
        <v>5</v>
      </c>
      <c r="L80" s="31">
        <f>IF(K80&lt;4,K80+3,K80-3)</f>
        <v>2</v>
      </c>
      <c r="M80">
        <v>3</v>
      </c>
      <c r="N80" t="str">
        <f t="shared" si="15"/>
        <v>a</v>
      </c>
      <c r="S80" s="29" t="s">
        <v>1194</v>
      </c>
      <c r="T80" t="str">
        <f t="shared" si="16"/>
        <v>Fimon</v>
      </c>
      <c r="U80" s="22" t="str">
        <f>VLOOKUP(T80,audio_list_stym!$A$3:$H$18,7,FALSE)</f>
        <v>Noni</v>
      </c>
      <c r="V80" s="22">
        <v>1</v>
      </c>
      <c r="W80" s="22" t="str">
        <f t="shared" si="17"/>
        <v>Noni1</v>
      </c>
    </row>
    <row r="81" spans="1:23" x14ac:dyDescent="0.45">
      <c r="A81" t="str">
        <f t="shared" si="10"/>
        <v>Gac.pic</v>
      </c>
      <c r="B81" t="str">
        <f t="shared" si="11"/>
        <v>Gac.pic4</v>
      </c>
      <c r="C81" s="22" t="s">
        <v>1195</v>
      </c>
      <c r="D81" t="str">
        <f t="shared" si="12"/>
        <v>Fimon</v>
      </c>
      <c r="E81" s="22" t="str">
        <f>VLOOKUP(D81,audio_list_stym!$A$3:$E$18,5,FALSE)</f>
        <v>Gac</v>
      </c>
      <c r="F81" s="22">
        <v>4</v>
      </c>
      <c r="G81" s="22" t="str">
        <f t="shared" si="13"/>
        <v>Fimon.word.search4</v>
      </c>
      <c r="H81" s="22" t="str">
        <f t="shared" si="14"/>
        <v>ФИМОН</v>
      </c>
      <c r="I81" s="30">
        <f>IF(L81&lt;4,L81+1,L81-1)</f>
        <v>4</v>
      </c>
      <c r="J81" s="30">
        <f>IF(L81&lt;4,L81+2,L81-2)</f>
        <v>3</v>
      </c>
      <c r="K81" s="30">
        <f>IF(L81&lt;4,L81+3,L81-3)</f>
        <v>2</v>
      </c>
      <c r="L81">
        <f>VLOOKUP(E81,$P$2:$Q$9,2,FALSE)</f>
        <v>5</v>
      </c>
      <c r="M81">
        <v>4</v>
      </c>
      <c r="N81" t="str">
        <f t="shared" si="15"/>
        <v>s</v>
      </c>
      <c r="S81" s="29" t="s">
        <v>1198</v>
      </c>
      <c r="T81" t="str">
        <f t="shared" si="16"/>
        <v>Codis</v>
      </c>
      <c r="U81" s="22" t="str">
        <f>VLOOKUP(T81,audio_list_stym!$A$3:$H$18,7,FALSE)</f>
        <v>Sapota</v>
      </c>
      <c r="V81" s="22">
        <v>1</v>
      </c>
      <c r="W81" s="22" t="str">
        <f t="shared" si="17"/>
        <v>Sapota1</v>
      </c>
    </row>
    <row r="82" spans="1:23" x14ac:dyDescent="0.45">
      <c r="A82" t="str">
        <f t="shared" si="10"/>
        <v>Noni.pic</v>
      </c>
      <c r="B82" t="str">
        <f t="shared" si="11"/>
        <v>Noni.pic1</v>
      </c>
      <c r="C82" s="22" t="s">
        <v>1199</v>
      </c>
      <c r="D82" t="str">
        <f t="shared" si="12"/>
        <v>Codis</v>
      </c>
      <c r="E82" s="22" t="str">
        <f>VLOOKUP(D82,audio_list_stym!$A$3:$E$18,5,FALSE)</f>
        <v>Noni</v>
      </c>
      <c r="F82" s="22">
        <v>1</v>
      </c>
      <c r="G82" s="22" t="str">
        <f t="shared" si="13"/>
        <v>Codis.word.search1</v>
      </c>
      <c r="H82" s="22" t="str">
        <f t="shared" si="14"/>
        <v>КОДИС</v>
      </c>
      <c r="I82">
        <f>VLOOKUP(E82,$P$2:$Q$9,2,FALSE)</f>
        <v>7</v>
      </c>
      <c r="J82" s="30">
        <f>IF(I82&lt;4,I82+1,I82-1)</f>
        <v>6</v>
      </c>
      <c r="K82" s="31">
        <f>IF(I82&lt;4,I82+2,I82-2)</f>
        <v>5</v>
      </c>
      <c r="L82" s="31">
        <f>IF(I82&lt;4,I82+3,I82-3)</f>
        <v>4</v>
      </c>
      <c r="M82">
        <v>1</v>
      </c>
      <c r="N82" t="str">
        <f t="shared" si="15"/>
        <v>q</v>
      </c>
      <c r="S82" s="29" t="s">
        <v>1202</v>
      </c>
      <c r="T82" t="str">
        <f t="shared" si="16"/>
        <v>Gonic</v>
      </c>
      <c r="U82" s="22" t="str">
        <f>VLOOKUP(T82,audio_list_stym!$A$3:$H$18,7,FALSE)</f>
        <v>Tamanid</v>
      </c>
      <c r="V82" s="22">
        <v>1</v>
      </c>
      <c r="W82" s="22" t="str">
        <f t="shared" si="17"/>
        <v>Tamanid1</v>
      </c>
    </row>
    <row r="83" spans="1:23" x14ac:dyDescent="0.45">
      <c r="A83" t="str">
        <f t="shared" si="10"/>
        <v>Noni.pic</v>
      </c>
      <c r="B83" t="str">
        <f t="shared" si="11"/>
        <v>Noni.pic2</v>
      </c>
      <c r="C83" s="22" t="s">
        <v>1199</v>
      </c>
      <c r="D83" t="str">
        <f t="shared" si="12"/>
        <v>Codis</v>
      </c>
      <c r="E83" s="22" t="str">
        <f>VLOOKUP(D83,audio_list_stym!$A$3:$E$18,5,FALSE)</f>
        <v>Noni</v>
      </c>
      <c r="F83" s="22">
        <v>2</v>
      </c>
      <c r="G83" s="22" t="str">
        <f t="shared" si="13"/>
        <v>Codis.word.search2</v>
      </c>
      <c r="H83" s="22" t="str">
        <f t="shared" si="14"/>
        <v>КОДИС</v>
      </c>
      <c r="I83" s="30">
        <f>IF(J83&lt;4,J83+1,J83-1)</f>
        <v>6</v>
      </c>
      <c r="J83">
        <f>VLOOKUP(E83,$P$2:$Q$9,2,FALSE)</f>
        <v>7</v>
      </c>
      <c r="K83" s="31">
        <f>IF(J83&lt;4,J83+2,J83-2)</f>
        <v>5</v>
      </c>
      <c r="L83" s="31">
        <f>IF(J83&lt;4,J83+3,J83-3)</f>
        <v>4</v>
      </c>
      <c r="M83">
        <v>2</v>
      </c>
      <c r="N83" t="str">
        <f t="shared" si="15"/>
        <v>w</v>
      </c>
      <c r="S83" s="29" t="s">
        <v>1206</v>
      </c>
      <c r="T83" t="str">
        <f t="shared" si="16"/>
        <v>Todis</v>
      </c>
      <c r="U83" s="22" t="str">
        <f>VLOOKUP(T83,audio_list_stym!$A$3:$H$18,7,FALSE)</f>
        <v>ZF</v>
      </c>
      <c r="V83" s="22">
        <v>1</v>
      </c>
      <c r="W83" s="22" t="str">
        <f t="shared" si="17"/>
        <v>ZF1</v>
      </c>
    </row>
    <row r="84" spans="1:23" x14ac:dyDescent="0.45">
      <c r="A84" t="str">
        <f t="shared" si="10"/>
        <v>Noni.pic</v>
      </c>
      <c r="B84" t="str">
        <f t="shared" si="11"/>
        <v>Noni.pic3</v>
      </c>
      <c r="C84" s="22" t="s">
        <v>1199</v>
      </c>
      <c r="D84" t="str">
        <f t="shared" si="12"/>
        <v>Codis</v>
      </c>
      <c r="E84" s="22" t="str">
        <f>VLOOKUP(D84,audio_list_stym!$A$3:$E$18,5,FALSE)</f>
        <v>Noni</v>
      </c>
      <c r="F84" s="22">
        <v>3</v>
      </c>
      <c r="G84" s="22" t="str">
        <f t="shared" si="13"/>
        <v>Codis.word.search3</v>
      </c>
      <c r="H84" s="22" t="str">
        <f t="shared" si="14"/>
        <v>КОДИС</v>
      </c>
      <c r="I84" s="30">
        <f>IF(K84&lt;4,K84+1,K84-1)</f>
        <v>6</v>
      </c>
      <c r="J84" s="30">
        <f>IF(K84&lt;4,K84+2,K84-2)</f>
        <v>5</v>
      </c>
      <c r="K84">
        <f>VLOOKUP(E84,$P$2:$Q$9,2,FALSE)</f>
        <v>7</v>
      </c>
      <c r="L84" s="31">
        <f>IF(K84&lt;4,K84+3,K84-3)</f>
        <v>4</v>
      </c>
      <c r="M84">
        <v>3</v>
      </c>
      <c r="N84" t="str">
        <f t="shared" si="15"/>
        <v>a</v>
      </c>
      <c r="S84" s="29" t="s">
        <v>1210</v>
      </c>
      <c r="T84" t="str">
        <f t="shared" si="16"/>
        <v>Pemat</v>
      </c>
      <c r="U84" s="22" t="str">
        <f>VLOOKUP(T84,audio_list_stym!$A$3:$H$18,7,FALSE)</f>
        <v>Ackee</v>
      </c>
      <c r="V84" s="22">
        <v>1</v>
      </c>
      <c r="W84" s="22" t="str">
        <f t="shared" si="17"/>
        <v>Ackee1</v>
      </c>
    </row>
    <row r="85" spans="1:23" x14ac:dyDescent="0.45">
      <c r="A85" t="str">
        <f t="shared" si="10"/>
        <v>Noni.pic</v>
      </c>
      <c r="B85" t="str">
        <f t="shared" si="11"/>
        <v>Noni.pic4</v>
      </c>
      <c r="C85" s="22" t="s">
        <v>1199</v>
      </c>
      <c r="D85" t="str">
        <f t="shared" si="12"/>
        <v>Codis</v>
      </c>
      <c r="E85" s="22" t="str">
        <f>VLOOKUP(D85,audio_list_stym!$A$3:$E$18,5,FALSE)</f>
        <v>Noni</v>
      </c>
      <c r="F85" s="22">
        <v>4</v>
      </c>
      <c r="G85" s="22" t="str">
        <f t="shared" si="13"/>
        <v>Codis.word.search4</v>
      </c>
      <c r="H85" s="22" t="str">
        <f t="shared" si="14"/>
        <v>КОДИС</v>
      </c>
      <c r="I85" s="30">
        <f>IF(L85&lt;4,L85+1,L85-1)</f>
        <v>6</v>
      </c>
      <c r="J85" s="30">
        <f>IF(L85&lt;4,L85+2,L85-2)</f>
        <v>5</v>
      </c>
      <c r="K85" s="30">
        <f>IF(L85&lt;4,L85+3,L85-3)</f>
        <v>4</v>
      </c>
      <c r="L85">
        <f>VLOOKUP(E85,$P$2:$Q$9,2,FALSE)</f>
        <v>7</v>
      </c>
      <c r="M85">
        <v>4</v>
      </c>
      <c r="N85" t="str">
        <f t="shared" si="15"/>
        <v>s</v>
      </c>
      <c r="S85" s="29" t="s">
        <v>1182</v>
      </c>
      <c r="T85" t="str">
        <f t="shared" si="16"/>
        <v>Renan</v>
      </c>
      <c r="U85" s="22" t="str">
        <f>VLOOKUP(T85,audio_list_stym!$A$3:$H$18,7,FALSE)</f>
        <v>Ake</v>
      </c>
      <c r="V85" s="22">
        <v>2</v>
      </c>
      <c r="W85" s="22" t="str">
        <f t="shared" si="17"/>
        <v>Ake2</v>
      </c>
    </row>
    <row r="86" spans="1:23" x14ac:dyDescent="0.45">
      <c r="A86" t="str">
        <f t="shared" si="10"/>
        <v>Sapota.pic</v>
      </c>
      <c r="B86" t="str">
        <f t="shared" si="11"/>
        <v>Sapota.pic1</v>
      </c>
      <c r="C86" s="22" t="s">
        <v>1203</v>
      </c>
      <c r="D86" t="str">
        <f t="shared" si="12"/>
        <v>Gonic</v>
      </c>
      <c r="E86" s="22" t="str">
        <f>VLOOKUP(D86,audio_list_stym!$A$3:$E$18,5,FALSE)</f>
        <v>Sapota</v>
      </c>
      <c r="F86" s="22">
        <v>1</v>
      </c>
      <c r="G86" s="22" t="str">
        <f t="shared" si="13"/>
        <v>Gonic.word.search1</v>
      </c>
      <c r="H86" s="22" t="str">
        <f t="shared" si="14"/>
        <v>ГОНИК</v>
      </c>
      <c r="I86">
        <f>VLOOKUP(E86,$P$2:$Q$9,2,FALSE)</f>
        <v>4</v>
      </c>
      <c r="J86" s="30">
        <f>IF(I86&lt;4,I86+1,I86-1)</f>
        <v>3</v>
      </c>
      <c r="K86" s="31">
        <f>IF(I86&lt;4,I86+2,I86-2)</f>
        <v>2</v>
      </c>
      <c r="L86" s="31">
        <f>IF(I86&lt;4,I86+3,I86-3)</f>
        <v>1</v>
      </c>
      <c r="M86">
        <v>1</v>
      </c>
      <c r="N86" t="str">
        <f t="shared" si="15"/>
        <v>q</v>
      </c>
      <c r="S86" s="29" t="s">
        <v>1186</v>
      </c>
      <c r="T86" t="str">
        <f t="shared" si="16"/>
        <v>Baroh</v>
      </c>
      <c r="U86" s="22" t="str">
        <f>VLOOKUP(T86,audio_list_stym!$A$3:$H$18,7,FALSE)</f>
        <v>Finger</v>
      </c>
      <c r="V86" s="22">
        <v>2</v>
      </c>
      <c r="W86" s="22" t="str">
        <f t="shared" si="17"/>
        <v>Finger2</v>
      </c>
    </row>
    <row r="87" spans="1:23" x14ac:dyDescent="0.45">
      <c r="A87" t="str">
        <f t="shared" si="10"/>
        <v>Sapota.pic</v>
      </c>
      <c r="B87" t="str">
        <f t="shared" si="11"/>
        <v>Sapota.pic2</v>
      </c>
      <c r="C87" s="22" t="s">
        <v>1203</v>
      </c>
      <c r="D87" t="str">
        <f t="shared" si="12"/>
        <v>Gonic</v>
      </c>
      <c r="E87" s="22" t="str">
        <f>VLOOKUP(D87,audio_list_stym!$A$3:$E$18,5,FALSE)</f>
        <v>Sapota</v>
      </c>
      <c r="F87" s="22">
        <v>2</v>
      </c>
      <c r="G87" s="22" t="str">
        <f t="shared" si="13"/>
        <v>Gonic.word.search2</v>
      </c>
      <c r="H87" s="22" t="str">
        <f t="shared" si="14"/>
        <v>ГОНИК</v>
      </c>
      <c r="I87" s="30">
        <f>IF(J87&lt;4,J87+1,J87-1)</f>
        <v>3</v>
      </c>
      <c r="J87">
        <f>VLOOKUP(E87,$P$2:$Q$9,2,FALSE)</f>
        <v>4</v>
      </c>
      <c r="K87" s="31">
        <f>IF(J87&lt;4,J87+2,J87-2)</f>
        <v>2</v>
      </c>
      <c r="L87" s="31">
        <f>IF(J87&lt;4,J87+3,J87-3)</f>
        <v>1</v>
      </c>
      <c r="M87">
        <v>2</v>
      </c>
      <c r="N87" t="str">
        <f t="shared" si="15"/>
        <v>w</v>
      </c>
      <c r="S87" s="29" t="s">
        <v>1190</v>
      </c>
      <c r="T87" t="str">
        <f t="shared" si="16"/>
        <v>Liroh</v>
      </c>
      <c r="U87" s="22" t="str">
        <f>VLOOKUP(T87,audio_list_stym!$A$3:$H$18,7,FALSE)</f>
        <v>Gac</v>
      </c>
      <c r="V87" s="22">
        <v>2</v>
      </c>
      <c r="W87" s="22" t="str">
        <f t="shared" si="17"/>
        <v>Gac2</v>
      </c>
    </row>
    <row r="88" spans="1:23" x14ac:dyDescent="0.45">
      <c r="A88" t="str">
        <f t="shared" si="10"/>
        <v>Sapota.pic</v>
      </c>
      <c r="B88" t="str">
        <f t="shared" si="11"/>
        <v>Sapota.pic3</v>
      </c>
      <c r="C88" s="22" t="s">
        <v>1203</v>
      </c>
      <c r="D88" t="str">
        <f t="shared" si="12"/>
        <v>Gonic</v>
      </c>
      <c r="E88" s="22" t="str">
        <f>VLOOKUP(D88,audio_list_stym!$A$3:$E$18,5,FALSE)</f>
        <v>Sapota</v>
      </c>
      <c r="F88" s="22">
        <v>3</v>
      </c>
      <c r="G88" s="22" t="str">
        <f t="shared" si="13"/>
        <v>Gonic.word.search3</v>
      </c>
      <c r="H88" s="22" t="str">
        <f t="shared" si="14"/>
        <v>ГОНИК</v>
      </c>
      <c r="I88" s="30">
        <f>IF(K88&lt;4,K88+1,K88-1)</f>
        <v>3</v>
      </c>
      <c r="J88" s="30">
        <f>IF(K88&lt;4,K88+2,K88-2)</f>
        <v>2</v>
      </c>
      <c r="K88">
        <f>VLOOKUP(E88,$P$2:$Q$9,2,FALSE)</f>
        <v>4</v>
      </c>
      <c r="L88" s="31">
        <f>IF(K88&lt;4,K88+3,K88-3)</f>
        <v>1</v>
      </c>
      <c r="M88">
        <v>3</v>
      </c>
      <c r="N88" t="str">
        <f t="shared" si="15"/>
        <v>a</v>
      </c>
      <c r="S88" s="29" t="s">
        <v>1194</v>
      </c>
      <c r="T88" t="str">
        <f t="shared" si="16"/>
        <v>Fimon</v>
      </c>
      <c r="U88" s="22" t="str">
        <f>VLOOKUP(T88,audio_list_stym!$A$3:$H$18,7,FALSE)</f>
        <v>Noni</v>
      </c>
      <c r="V88" s="22">
        <v>2</v>
      </c>
      <c r="W88" s="22" t="str">
        <f t="shared" si="17"/>
        <v>Noni2</v>
      </c>
    </row>
    <row r="89" spans="1:23" x14ac:dyDescent="0.45">
      <c r="A89" t="str">
        <f t="shared" si="10"/>
        <v>Sapota.pic</v>
      </c>
      <c r="B89" t="str">
        <f t="shared" si="11"/>
        <v>Sapota.pic4</v>
      </c>
      <c r="C89" s="22" t="s">
        <v>1203</v>
      </c>
      <c r="D89" t="str">
        <f t="shared" si="12"/>
        <v>Gonic</v>
      </c>
      <c r="E89" s="22" t="str">
        <f>VLOOKUP(D89,audio_list_stym!$A$3:$E$18,5,FALSE)</f>
        <v>Sapota</v>
      </c>
      <c r="F89" s="22">
        <v>4</v>
      </c>
      <c r="G89" s="22" t="str">
        <f t="shared" si="13"/>
        <v>Gonic.word.search4</v>
      </c>
      <c r="H89" s="22" t="str">
        <f t="shared" si="14"/>
        <v>ГОНИК</v>
      </c>
      <c r="I89" s="30">
        <f>IF(L89&lt;4,L89+1,L89-1)</f>
        <v>3</v>
      </c>
      <c r="J89" s="30">
        <f>IF(L89&lt;4,L89+2,L89-2)</f>
        <v>2</v>
      </c>
      <c r="K89" s="30">
        <f>IF(L89&lt;4,L89+3,L89-3)</f>
        <v>1</v>
      </c>
      <c r="L89">
        <f>VLOOKUP(E89,$P$2:$Q$9,2,FALSE)</f>
        <v>4</v>
      </c>
      <c r="M89">
        <v>4</v>
      </c>
      <c r="N89" t="str">
        <f t="shared" si="15"/>
        <v>s</v>
      </c>
      <c r="S89" s="29" t="s">
        <v>1198</v>
      </c>
      <c r="T89" t="str">
        <f t="shared" si="16"/>
        <v>Codis</v>
      </c>
      <c r="U89" s="22" t="str">
        <f>VLOOKUP(T89,audio_list_stym!$A$3:$H$18,7,FALSE)</f>
        <v>Sapota</v>
      </c>
      <c r="V89" s="22">
        <v>2</v>
      </c>
      <c r="W89" s="22" t="str">
        <f t="shared" si="17"/>
        <v>Sapota2</v>
      </c>
    </row>
    <row r="90" spans="1:23" x14ac:dyDescent="0.45">
      <c r="A90" t="str">
        <f t="shared" si="10"/>
        <v>Tamanid.pic</v>
      </c>
      <c r="B90" t="str">
        <f t="shared" si="11"/>
        <v>Tamanid.pic1</v>
      </c>
      <c r="C90" s="22" t="s">
        <v>1207</v>
      </c>
      <c r="D90" t="str">
        <f t="shared" si="12"/>
        <v>Todis</v>
      </c>
      <c r="E90" s="22" t="str">
        <f>VLOOKUP(D90,audio_list_stym!$A$3:$E$18,5,FALSE)</f>
        <v>Tamanid</v>
      </c>
      <c r="F90" s="22">
        <v>1</v>
      </c>
      <c r="G90" s="22" t="str">
        <f t="shared" si="13"/>
        <v>Todis.word.search1</v>
      </c>
      <c r="H90" s="22" t="str">
        <f t="shared" si="14"/>
        <v>ТОДИС</v>
      </c>
      <c r="I90">
        <f>VLOOKUP(E90,$P$2:$Q$9,2,FALSE)</f>
        <v>8</v>
      </c>
      <c r="J90" s="30">
        <f>IF(I90&lt;4,I90+1,I90-1)</f>
        <v>7</v>
      </c>
      <c r="K90" s="31">
        <f>IF(I90&lt;4,I90+2,I90-2)</f>
        <v>6</v>
      </c>
      <c r="L90" s="31">
        <f>IF(I90&lt;4,I90+3,I90-3)</f>
        <v>5</v>
      </c>
      <c r="M90">
        <v>1</v>
      </c>
      <c r="N90" t="str">
        <f t="shared" si="15"/>
        <v>q</v>
      </c>
      <c r="S90" s="29" t="s">
        <v>1202</v>
      </c>
      <c r="T90" t="str">
        <f t="shared" si="16"/>
        <v>Gonic</v>
      </c>
      <c r="U90" s="22" t="str">
        <f>VLOOKUP(T90,audio_list_stym!$A$3:$H$18,7,FALSE)</f>
        <v>Tamanid</v>
      </c>
      <c r="V90" s="22">
        <v>2</v>
      </c>
      <c r="W90" s="22" t="str">
        <f t="shared" si="17"/>
        <v>Tamanid2</v>
      </c>
    </row>
    <row r="91" spans="1:23" x14ac:dyDescent="0.45">
      <c r="A91" t="str">
        <f t="shared" si="10"/>
        <v>Tamanid.pic</v>
      </c>
      <c r="B91" t="str">
        <f t="shared" si="11"/>
        <v>Tamanid.pic2</v>
      </c>
      <c r="C91" s="22" t="s">
        <v>1207</v>
      </c>
      <c r="D91" t="str">
        <f t="shared" si="12"/>
        <v>Todis</v>
      </c>
      <c r="E91" s="22" t="str">
        <f>VLOOKUP(D91,audio_list_stym!$A$3:$E$18,5,FALSE)</f>
        <v>Tamanid</v>
      </c>
      <c r="F91" s="22">
        <v>2</v>
      </c>
      <c r="G91" s="22" t="str">
        <f t="shared" si="13"/>
        <v>Todis.word.search2</v>
      </c>
      <c r="H91" s="22" t="str">
        <f t="shared" si="14"/>
        <v>ТОДИС</v>
      </c>
      <c r="I91" s="30">
        <f>IF(J91&lt;4,J91+1,J91-1)</f>
        <v>7</v>
      </c>
      <c r="J91">
        <f>VLOOKUP(E91,$P$2:$Q$9,2,FALSE)</f>
        <v>8</v>
      </c>
      <c r="K91" s="31">
        <f>IF(J91&lt;4,J91+2,J91-2)</f>
        <v>6</v>
      </c>
      <c r="L91" s="31">
        <f>IF(J91&lt;4,J91+3,J91-3)</f>
        <v>5</v>
      </c>
      <c r="M91">
        <v>2</v>
      </c>
      <c r="N91" t="str">
        <f t="shared" si="15"/>
        <v>w</v>
      </c>
      <c r="S91" s="29" t="s">
        <v>1206</v>
      </c>
      <c r="T91" t="str">
        <f t="shared" si="16"/>
        <v>Todis</v>
      </c>
      <c r="U91" s="22" t="str">
        <f>VLOOKUP(T91,audio_list_stym!$A$3:$H$18,7,FALSE)</f>
        <v>ZF</v>
      </c>
      <c r="V91" s="22">
        <v>2</v>
      </c>
      <c r="W91" s="22" t="str">
        <f t="shared" si="17"/>
        <v>ZF2</v>
      </c>
    </row>
    <row r="92" spans="1:23" x14ac:dyDescent="0.45">
      <c r="A92" t="str">
        <f t="shared" si="10"/>
        <v>Tamanid.pic</v>
      </c>
      <c r="B92" t="str">
        <f t="shared" si="11"/>
        <v>Tamanid.pic3</v>
      </c>
      <c r="C92" s="22" t="s">
        <v>1207</v>
      </c>
      <c r="D92" t="str">
        <f t="shared" si="12"/>
        <v>Todis</v>
      </c>
      <c r="E92" s="22" t="str">
        <f>VLOOKUP(D92,audio_list_stym!$A$3:$E$18,5,FALSE)</f>
        <v>Tamanid</v>
      </c>
      <c r="F92" s="22">
        <v>3</v>
      </c>
      <c r="G92" s="22" t="str">
        <f t="shared" si="13"/>
        <v>Todis.word.search3</v>
      </c>
      <c r="H92" s="22" t="str">
        <f t="shared" si="14"/>
        <v>ТОДИС</v>
      </c>
      <c r="I92" s="30">
        <f>IF(K92&lt;4,K92+1,K92-1)</f>
        <v>7</v>
      </c>
      <c r="J92" s="30">
        <f>IF(K92&lt;4,K92+2,K92-2)</f>
        <v>6</v>
      </c>
      <c r="K92">
        <f>VLOOKUP(E92,$P$2:$Q$9,2,FALSE)</f>
        <v>8</v>
      </c>
      <c r="L92" s="31">
        <f>IF(K92&lt;4,K92+3,K92-3)</f>
        <v>5</v>
      </c>
      <c r="M92">
        <v>3</v>
      </c>
      <c r="N92" t="str">
        <f t="shared" si="15"/>
        <v>a</v>
      </c>
      <c r="S92" s="29" t="s">
        <v>1210</v>
      </c>
      <c r="T92" t="str">
        <f t="shared" si="16"/>
        <v>Pemat</v>
      </c>
      <c r="U92" s="22" t="str">
        <f>VLOOKUP(T92,audio_list_stym!$A$3:$H$18,7,FALSE)</f>
        <v>Ackee</v>
      </c>
      <c r="V92" s="22">
        <v>2</v>
      </c>
      <c r="W92" s="22" t="str">
        <f t="shared" si="17"/>
        <v>Ackee2</v>
      </c>
    </row>
    <row r="93" spans="1:23" x14ac:dyDescent="0.45">
      <c r="A93" t="str">
        <f t="shared" si="10"/>
        <v>Tamanid.pic</v>
      </c>
      <c r="B93" t="str">
        <f t="shared" si="11"/>
        <v>Tamanid.pic4</v>
      </c>
      <c r="C93" s="22" t="s">
        <v>1207</v>
      </c>
      <c r="D93" t="str">
        <f t="shared" si="12"/>
        <v>Todis</v>
      </c>
      <c r="E93" s="22" t="str">
        <f>VLOOKUP(D93,audio_list_stym!$A$3:$E$18,5,FALSE)</f>
        <v>Tamanid</v>
      </c>
      <c r="F93" s="22">
        <v>4</v>
      </c>
      <c r="G93" s="22" t="str">
        <f t="shared" si="13"/>
        <v>Todis.word.search4</v>
      </c>
      <c r="H93" s="22" t="str">
        <f t="shared" si="14"/>
        <v>ТОДИС</v>
      </c>
      <c r="I93" s="30">
        <f>IF(L93&lt;4,L93+1,L93-1)</f>
        <v>7</v>
      </c>
      <c r="J93" s="30">
        <f>IF(L93&lt;4,L93+2,L93-2)</f>
        <v>6</v>
      </c>
      <c r="K93" s="30">
        <f>IF(L93&lt;4,L93+3,L93-3)</f>
        <v>5</v>
      </c>
      <c r="L93">
        <f>VLOOKUP(E93,$P$2:$Q$9,2,FALSE)</f>
        <v>8</v>
      </c>
      <c r="M93">
        <v>4</v>
      </c>
      <c r="N93" t="str">
        <f t="shared" si="15"/>
        <v>s</v>
      </c>
      <c r="S93" s="29" t="s">
        <v>1182</v>
      </c>
      <c r="T93" t="str">
        <f t="shared" si="16"/>
        <v>Renan</v>
      </c>
      <c r="U93" s="22" t="str">
        <f>VLOOKUP(T93,audio_list_stym!$A$3:$H$18,7,FALSE)</f>
        <v>Ake</v>
      </c>
      <c r="V93" s="22">
        <v>2</v>
      </c>
      <c r="W93" s="22" t="str">
        <f t="shared" si="17"/>
        <v>Ake2</v>
      </c>
    </row>
    <row r="94" spans="1:23" x14ac:dyDescent="0.45">
      <c r="A94" t="str">
        <f t="shared" si="10"/>
        <v>ZF.pic</v>
      </c>
      <c r="B94" t="str">
        <f t="shared" si="11"/>
        <v>ZF.pic1</v>
      </c>
      <c r="C94" s="22" t="s">
        <v>1211</v>
      </c>
      <c r="D94" t="str">
        <f t="shared" si="12"/>
        <v>Pemat</v>
      </c>
      <c r="E94" s="22" t="str">
        <f>VLOOKUP(D94,audio_list_stym!$A$3:$E$18,5,FALSE)</f>
        <v>ZF</v>
      </c>
      <c r="F94" s="22">
        <v>1</v>
      </c>
      <c r="G94" s="22" t="str">
        <f t="shared" si="13"/>
        <v>Pemat.word.search1</v>
      </c>
      <c r="H94" s="22" t="str">
        <f t="shared" si="14"/>
        <v>ПЕМАТ</v>
      </c>
      <c r="I94">
        <f>VLOOKUP(E94,$P$2:$Q$9,2,FALSE)</f>
        <v>6</v>
      </c>
      <c r="J94" s="30">
        <f>IF(I94&lt;4,I94+1,I94-1)</f>
        <v>5</v>
      </c>
      <c r="K94" s="31">
        <f>IF(I94&lt;4,I94+2,I94-2)</f>
        <v>4</v>
      </c>
      <c r="L94" s="31">
        <f>IF(I94&lt;4,I94+3,I94-3)</f>
        <v>3</v>
      </c>
      <c r="M94">
        <v>1</v>
      </c>
      <c r="N94" t="str">
        <f t="shared" si="15"/>
        <v>q</v>
      </c>
      <c r="S94" s="29" t="s">
        <v>1186</v>
      </c>
      <c r="T94" t="str">
        <f t="shared" si="16"/>
        <v>Baroh</v>
      </c>
      <c r="U94" s="22" t="str">
        <f>VLOOKUP(T94,audio_list_stym!$A$3:$H$18,7,FALSE)</f>
        <v>Finger</v>
      </c>
      <c r="V94" s="22">
        <v>2</v>
      </c>
      <c r="W94" s="22" t="str">
        <f t="shared" si="17"/>
        <v>Finger2</v>
      </c>
    </row>
    <row r="95" spans="1:23" x14ac:dyDescent="0.45">
      <c r="A95" t="str">
        <f t="shared" si="10"/>
        <v>ZF.pic</v>
      </c>
      <c r="B95" t="str">
        <f t="shared" si="11"/>
        <v>ZF.pic2</v>
      </c>
      <c r="C95" s="22" t="s">
        <v>1211</v>
      </c>
      <c r="D95" t="str">
        <f t="shared" si="12"/>
        <v>Pemat</v>
      </c>
      <c r="E95" s="22" t="str">
        <f>VLOOKUP(D95,audio_list_stym!$A$3:$E$18,5,FALSE)</f>
        <v>ZF</v>
      </c>
      <c r="F95" s="22">
        <v>2</v>
      </c>
      <c r="G95" s="22" t="str">
        <f t="shared" si="13"/>
        <v>Pemat.word.search2</v>
      </c>
      <c r="H95" s="22" t="str">
        <f t="shared" si="14"/>
        <v>ПЕМАТ</v>
      </c>
      <c r="I95" s="30">
        <f>IF(J95&lt;4,J95+1,J95-1)</f>
        <v>5</v>
      </c>
      <c r="J95">
        <f>VLOOKUP(E95,$P$2:$Q$9,2,FALSE)</f>
        <v>6</v>
      </c>
      <c r="K95" s="31">
        <f>IF(J95&lt;4,J95+2,J95-2)</f>
        <v>4</v>
      </c>
      <c r="L95" s="31">
        <f>IF(J95&lt;4,J95+3,J95-3)</f>
        <v>3</v>
      </c>
      <c r="M95">
        <v>2</v>
      </c>
      <c r="N95" t="str">
        <f t="shared" si="15"/>
        <v>w</v>
      </c>
      <c r="S95" s="29" t="s">
        <v>1190</v>
      </c>
      <c r="T95" t="str">
        <f t="shared" si="16"/>
        <v>Liroh</v>
      </c>
      <c r="U95" s="22" t="str">
        <f>VLOOKUP(T95,audio_list_stym!$A$3:$H$18,7,FALSE)</f>
        <v>Gac</v>
      </c>
      <c r="V95" s="22">
        <v>2</v>
      </c>
      <c r="W95" s="22" t="str">
        <f t="shared" si="17"/>
        <v>Gac2</v>
      </c>
    </row>
    <row r="96" spans="1:23" x14ac:dyDescent="0.45">
      <c r="A96" t="str">
        <f t="shared" si="10"/>
        <v>ZF.pic</v>
      </c>
      <c r="B96" t="str">
        <f t="shared" si="11"/>
        <v>ZF.pic3</v>
      </c>
      <c r="C96" s="22" t="s">
        <v>1211</v>
      </c>
      <c r="D96" t="str">
        <f t="shared" si="12"/>
        <v>Pemat</v>
      </c>
      <c r="E96" s="22" t="str">
        <f>VLOOKUP(D96,audio_list_stym!$A$3:$E$18,5,FALSE)</f>
        <v>ZF</v>
      </c>
      <c r="F96" s="22">
        <v>3</v>
      </c>
      <c r="G96" s="22" t="str">
        <f t="shared" si="13"/>
        <v>Pemat.word.search3</v>
      </c>
      <c r="H96" s="22" t="str">
        <f t="shared" si="14"/>
        <v>ПЕМАТ</v>
      </c>
      <c r="I96" s="30">
        <f>IF(K96&lt;4,K96+1,K96-1)</f>
        <v>5</v>
      </c>
      <c r="J96" s="30">
        <f>IF(K96&lt;4,K96+2,K96-2)</f>
        <v>4</v>
      </c>
      <c r="K96">
        <f>VLOOKUP(E96,$P$2:$Q$9,2,FALSE)</f>
        <v>6</v>
      </c>
      <c r="L96" s="31">
        <f>IF(K96&lt;4,K96+3,K96-3)</f>
        <v>3</v>
      </c>
      <c r="M96">
        <v>3</v>
      </c>
      <c r="N96" t="str">
        <f t="shared" si="15"/>
        <v>a</v>
      </c>
      <c r="S96" s="29" t="s">
        <v>1194</v>
      </c>
      <c r="T96" t="str">
        <f t="shared" si="16"/>
        <v>Fimon</v>
      </c>
      <c r="U96" s="22" t="str">
        <f>VLOOKUP(T96,audio_list_stym!$A$3:$H$18,7,FALSE)</f>
        <v>Noni</v>
      </c>
      <c r="V96" s="22">
        <v>2</v>
      </c>
      <c r="W96" s="22" t="str">
        <f t="shared" si="17"/>
        <v>Noni2</v>
      </c>
    </row>
    <row r="97" spans="1:23" x14ac:dyDescent="0.45">
      <c r="A97" t="str">
        <f t="shared" si="10"/>
        <v>ZF.pic</v>
      </c>
      <c r="B97" t="str">
        <f t="shared" si="11"/>
        <v>ZF.pic4</v>
      </c>
      <c r="C97" s="22" t="s">
        <v>1211</v>
      </c>
      <c r="D97" t="str">
        <f t="shared" si="12"/>
        <v>Pemat</v>
      </c>
      <c r="E97" s="22" t="str">
        <f>VLOOKUP(D97,audio_list_stym!$A$3:$E$18,5,FALSE)</f>
        <v>ZF</v>
      </c>
      <c r="F97" s="22">
        <v>4</v>
      </c>
      <c r="G97" s="22" t="str">
        <f t="shared" si="13"/>
        <v>Pemat.word.search4</v>
      </c>
      <c r="H97" s="22" t="str">
        <f t="shared" si="14"/>
        <v>ПЕМАТ</v>
      </c>
      <c r="I97" s="30">
        <f>IF(L97&lt;4,L97+1,L97-1)</f>
        <v>5</v>
      </c>
      <c r="J97" s="30">
        <f>IF(L97&lt;4,L97+2,L97-2)</f>
        <v>4</v>
      </c>
      <c r="K97" s="30">
        <f>IF(L97&lt;4,L97+3,L97-3)</f>
        <v>3</v>
      </c>
      <c r="L97">
        <f>VLOOKUP(E97,$P$2:$Q$9,2,FALSE)</f>
        <v>6</v>
      </c>
      <c r="M97">
        <v>4</v>
      </c>
      <c r="N97" t="str">
        <f t="shared" si="15"/>
        <v>s</v>
      </c>
      <c r="S97" s="29" t="s">
        <v>1198</v>
      </c>
      <c r="T97" t="str">
        <f t="shared" si="16"/>
        <v>Codis</v>
      </c>
      <c r="U97" s="22" t="str">
        <f>VLOOKUP(T97,audio_list_stym!$A$3:$H$18,7,FALSE)</f>
        <v>Sapota</v>
      </c>
      <c r="V97" s="22">
        <v>2</v>
      </c>
      <c r="W97" s="22" t="str">
        <f t="shared" si="17"/>
        <v>Sapota2</v>
      </c>
    </row>
    <row r="98" spans="1:23" x14ac:dyDescent="0.45">
      <c r="B98" t="s">
        <v>1252</v>
      </c>
      <c r="C98" s="29" t="s">
        <v>1183</v>
      </c>
      <c r="D98" t="str">
        <f t="shared" ref="D98:D129" si="18">LEFT(C98,5)</f>
        <v>Renan</v>
      </c>
      <c r="E98" s="22" t="str">
        <f>VLOOKUP(D98,audio_list_stym!$A$3:$E$18,5,FALSE)</f>
        <v>Ackee</v>
      </c>
      <c r="F98" s="22">
        <v>5</v>
      </c>
      <c r="G98" s="22" t="str">
        <f t="shared" ref="G98:G129" si="19">C98&amp;F98</f>
        <v>Renan.word.search5</v>
      </c>
      <c r="H98" s="22" t="str">
        <f t="shared" ref="H98:H129" si="20">VLOOKUP(D98,$P$11:$Q$18,2,FALSE)</f>
        <v>РЕНАН</v>
      </c>
      <c r="I98" s="30">
        <f>IF(L98&lt;4,L98+1,L98-1)</f>
        <v>2</v>
      </c>
      <c r="J98" s="30">
        <f>IF(L98&lt;4,L98+2,L98-2)</f>
        <v>3</v>
      </c>
      <c r="K98" s="30">
        <f>IF(L98&lt;4,L98+3,L98-3)</f>
        <v>4</v>
      </c>
      <c r="L98">
        <f>VLOOKUP(E98,$P$2:$Q$9,2,FALSE)</f>
        <v>1</v>
      </c>
      <c r="M98">
        <v>4</v>
      </c>
      <c r="N98" t="str">
        <f t="shared" ref="N98:N129" si="21">IF(M98=1,"q",IF(M98=2,"w",IF(M98=3,"a",IF(M98=4,"s",0))))</f>
        <v>s</v>
      </c>
      <c r="S98" s="29" t="s">
        <v>1202</v>
      </c>
      <c r="T98" t="str">
        <f t="shared" si="16"/>
        <v>Gonic</v>
      </c>
      <c r="U98" s="22" t="str">
        <f>VLOOKUP(T98,audio_list_stym!$A$3:$H$18,7,FALSE)</f>
        <v>Tamanid</v>
      </c>
      <c r="V98" s="22">
        <v>2</v>
      </c>
      <c r="W98" s="22" t="str">
        <f t="shared" si="17"/>
        <v>Tamanid2</v>
      </c>
    </row>
    <row r="99" spans="1:23" x14ac:dyDescent="0.45">
      <c r="B99" t="s">
        <v>1253</v>
      </c>
      <c r="C99" s="29" t="s">
        <v>1183</v>
      </c>
      <c r="D99" t="str">
        <f t="shared" si="18"/>
        <v>Renan</v>
      </c>
      <c r="E99" s="22" t="str">
        <f>VLOOKUP(D99,audio_list_stym!$A$3:$E$18,5,FALSE)</f>
        <v>Ackee</v>
      </c>
      <c r="F99" s="22">
        <v>6</v>
      </c>
      <c r="G99" s="22" t="str">
        <f t="shared" si="19"/>
        <v>Renan.word.search6</v>
      </c>
      <c r="H99" s="22" t="str">
        <f t="shared" si="20"/>
        <v>РЕНАН</v>
      </c>
      <c r="I99" s="30">
        <f>IF(K99&lt;4,K99+1,K99-1)</f>
        <v>2</v>
      </c>
      <c r="J99" s="30">
        <f>IF(K99&lt;4,K99+2,K99-2)</f>
        <v>3</v>
      </c>
      <c r="K99">
        <f>VLOOKUP(E99,$P$2:$Q$9,2,FALSE)</f>
        <v>1</v>
      </c>
      <c r="L99" s="30">
        <f>IF(K99&lt;4,K99+3,K99-3)</f>
        <v>4</v>
      </c>
      <c r="M99">
        <v>3</v>
      </c>
      <c r="N99" t="str">
        <f t="shared" si="21"/>
        <v>a</v>
      </c>
      <c r="S99" s="29" t="s">
        <v>1206</v>
      </c>
      <c r="T99" t="str">
        <f t="shared" si="16"/>
        <v>Todis</v>
      </c>
      <c r="U99" s="22" t="str">
        <f>VLOOKUP(T99,audio_list_stym!$A$3:$H$18,7,FALSE)</f>
        <v>ZF</v>
      </c>
      <c r="V99" s="22">
        <v>2</v>
      </c>
      <c r="W99" s="22" t="str">
        <f t="shared" si="17"/>
        <v>ZF2</v>
      </c>
    </row>
    <row r="100" spans="1:23" x14ac:dyDescent="0.45">
      <c r="B100" t="s">
        <v>1254</v>
      </c>
      <c r="C100" s="29" t="s">
        <v>1183</v>
      </c>
      <c r="D100" t="str">
        <f t="shared" si="18"/>
        <v>Renan</v>
      </c>
      <c r="E100" s="22" t="str">
        <f>VLOOKUP(D100,audio_list_stym!$A$3:$E$18,5,FALSE)</f>
        <v>Ackee</v>
      </c>
      <c r="F100" s="22">
        <v>7</v>
      </c>
      <c r="G100" s="22" t="str">
        <f t="shared" si="19"/>
        <v>Renan.word.search7</v>
      </c>
      <c r="H100" s="22" t="str">
        <f t="shared" si="20"/>
        <v>РЕНАН</v>
      </c>
      <c r="I100" s="30">
        <f>IF(J100&lt;4,J100+1,J100-1)</f>
        <v>2</v>
      </c>
      <c r="J100">
        <f>VLOOKUP(E100,$P$2:$Q$9,2,FALSE)</f>
        <v>1</v>
      </c>
      <c r="K100" s="30">
        <f>IF(J67&lt;4,J100+2,J100-2)</f>
        <v>3</v>
      </c>
      <c r="L100" s="30">
        <f>IF(J100&lt;4,J100+3,J100-3)</f>
        <v>4</v>
      </c>
      <c r="M100">
        <v>2</v>
      </c>
      <c r="N100" t="str">
        <f t="shared" si="21"/>
        <v>w</v>
      </c>
      <c r="S100" s="29" t="s">
        <v>1210</v>
      </c>
      <c r="T100" t="str">
        <f t="shared" si="16"/>
        <v>Pemat</v>
      </c>
      <c r="U100" s="22" t="str">
        <f>VLOOKUP(T100,audio_list_stym!$A$3:$H$18,7,FALSE)</f>
        <v>Ackee</v>
      </c>
      <c r="V100" s="22">
        <v>2</v>
      </c>
      <c r="W100" s="22" t="str">
        <f t="shared" si="17"/>
        <v>Ackee2</v>
      </c>
    </row>
    <row r="101" spans="1:23" x14ac:dyDescent="0.45">
      <c r="B101" t="s">
        <v>1255</v>
      </c>
      <c r="C101" s="29" t="s">
        <v>1183</v>
      </c>
      <c r="D101" t="str">
        <f t="shared" si="18"/>
        <v>Renan</v>
      </c>
      <c r="E101" s="22" t="str">
        <f>VLOOKUP(D101,audio_list_stym!$A$3:$E$18,5,FALSE)</f>
        <v>Ackee</v>
      </c>
      <c r="F101" s="22">
        <v>8</v>
      </c>
      <c r="G101" s="22" t="str">
        <f t="shared" si="19"/>
        <v>Renan.word.search8</v>
      </c>
      <c r="H101" s="22" t="str">
        <f t="shared" si="20"/>
        <v>РЕНАН</v>
      </c>
      <c r="I101">
        <f>VLOOKUP(E101,$P$2:$Q$9,2,FALSE)</f>
        <v>1</v>
      </c>
      <c r="J101" s="30">
        <f>IF(I101&lt;4,I101+2,I101-2)</f>
        <v>3</v>
      </c>
      <c r="K101" s="30">
        <f>IF(I101&lt;4,I101+3,I101-3)</f>
        <v>4</v>
      </c>
      <c r="L101" s="30">
        <f>IF(I101&lt;4,I101+4,I101-4)</f>
        <v>5</v>
      </c>
      <c r="M101">
        <v>1</v>
      </c>
      <c r="N101" t="str">
        <f t="shared" si="21"/>
        <v>q</v>
      </c>
      <c r="S101" s="29" t="s">
        <v>1182</v>
      </c>
      <c r="T101" t="str">
        <f t="shared" si="16"/>
        <v>Renan</v>
      </c>
      <c r="U101" s="22" t="str">
        <f>VLOOKUP(T101,audio_list_stym!$A$3:$H$18,7,FALSE)</f>
        <v>Ake</v>
      </c>
      <c r="V101" s="22">
        <v>3</v>
      </c>
      <c r="W101" s="22" t="str">
        <f t="shared" si="17"/>
        <v>Ake3</v>
      </c>
    </row>
    <row r="102" spans="1:23" x14ac:dyDescent="0.45">
      <c r="B102" t="s">
        <v>1256</v>
      </c>
      <c r="C102" s="29" t="s">
        <v>1187</v>
      </c>
      <c r="D102" t="str">
        <f t="shared" si="18"/>
        <v>Baroh</v>
      </c>
      <c r="E102" s="22" t="str">
        <f>VLOOKUP(D102,audio_list_stym!$A$3:$E$18,5,FALSE)</f>
        <v>Ake</v>
      </c>
      <c r="F102" s="22">
        <v>5</v>
      </c>
      <c r="G102" s="22" t="str">
        <f t="shared" si="19"/>
        <v>Baroh.word.search5</v>
      </c>
      <c r="H102" s="22" t="str">
        <f t="shared" si="20"/>
        <v>БАРОХ</v>
      </c>
      <c r="I102" s="30">
        <f>IF(L102&lt;4,L102+1,L102-1)</f>
        <v>3</v>
      </c>
      <c r="J102" s="30">
        <f>IF(L102&lt;4,L102+2,L102-2)</f>
        <v>4</v>
      </c>
      <c r="K102" s="30">
        <f>IF(L102&lt;4,L102+3,L102-3)</f>
        <v>5</v>
      </c>
      <c r="L102">
        <f>VLOOKUP(E102,$P$2:$Q$9,2,FALSE)</f>
        <v>2</v>
      </c>
      <c r="M102">
        <v>4</v>
      </c>
      <c r="N102" t="str">
        <f t="shared" si="21"/>
        <v>s</v>
      </c>
      <c r="S102" s="29" t="s">
        <v>1186</v>
      </c>
      <c r="T102" t="str">
        <f t="shared" ref="T102:T132" si="22">LEFT(S102,5)</f>
        <v>Baroh</v>
      </c>
      <c r="U102" s="22" t="str">
        <f>VLOOKUP(T102,audio_list_stym!$A$3:$H$18,7,FALSE)</f>
        <v>Finger</v>
      </c>
      <c r="V102" s="22">
        <v>3</v>
      </c>
      <c r="W102" s="22" t="str">
        <f t="shared" ref="W102:W132" si="23">U102&amp;V102</f>
        <v>Finger3</v>
      </c>
    </row>
    <row r="103" spans="1:23" x14ac:dyDescent="0.45">
      <c r="B103" t="s">
        <v>1257</v>
      </c>
      <c r="C103" s="29" t="s">
        <v>1187</v>
      </c>
      <c r="D103" t="str">
        <f t="shared" si="18"/>
        <v>Baroh</v>
      </c>
      <c r="E103" s="22" t="str">
        <f>VLOOKUP(D103,audio_list_stym!$A$3:$E$18,5,FALSE)</f>
        <v>Ake</v>
      </c>
      <c r="F103" s="22">
        <v>6</v>
      </c>
      <c r="G103" s="22" t="str">
        <f t="shared" si="19"/>
        <v>Baroh.word.search6</v>
      </c>
      <c r="H103" s="22" t="str">
        <f t="shared" si="20"/>
        <v>БАРОХ</v>
      </c>
      <c r="I103" s="30">
        <f>IF(K103&lt;4,K103+1,K103-1)</f>
        <v>3</v>
      </c>
      <c r="J103" s="30">
        <f>IF(K103&lt;4,K103+2,K103-2)</f>
        <v>4</v>
      </c>
      <c r="K103">
        <f>VLOOKUP(E103,$P$2:$Q$9,2,FALSE)</f>
        <v>2</v>
      </c>
      <c r="L103" s="30">
        <f>IF(K103&lt;4,K103+3,K103-3)</f>
        <v>5</v>
      </c>
      <c r="M103">
        <v>3</v>
      </c>
      <c r="N103" t="str">
        <f t="shared" si="21"/>
        <v>a</v>
      </c>
      <c r="S103" s="29" t="s">
        <v>1190</v>
      </c>
      <c r="T103" t="str">
        <f t="shared" si="22"/>
        <v>Liroh</v>
      </c>
      <c r="U103" s="22" t="str">
        <f>VLOOKUP(T103,audio_list_stym!$A$3:$H$18,7,FALSE)</f>
        <v>Gac</v>
      </c>
      <c r="V103" s="22">
        <v>3</v>
      </c>
      <c r="W103" s="22" t="str">
        <f t="shared" si="23"/>
        <v>Gac3</v>
      </c>
    </row>
    <row r="104" spans="1:23" x14ac:dyDescent="0.45">
      <c r="B104" t="s">
        <v>1258</v>
      </c>
      <c r="C104" s="29" t="s">
        <v>1187</v>
      </c>
      <c r="D104" t="str">
        <f t="shared" si="18"/>
        <v>Baroh</v>
      </c>
      <c r="E104" s="22" t="str">
        <f>VLOOKUP(D104,audio_list_stym!$A$3:$E$18,5,FALSE)</f>
        <v>Ake</v>
      </c>
      <c r="F104" s="22">
        <v>7</v>
      </c>
      <c r="G104" s="22" t="str">
        <f t="shared" si="19"/>
        <v>Baroh.word.search7</v>
      </c>
      <c r="H104" s="22" t="str">
        <f t="shared" si="20"/>
        <v>БАРОХ</v>
      </c>
      <c r="I104" s="30">
        <f>IF(J104&lt;4,J104+1,J104-1)</f>
        <v>3</v>
      </c>
      <c r="J104">
        <f>VLOOKUP(E104,$P$2:$Q$9,2,FALSE)</f>
        <v>2</v>
      </c>
      <c r="K104" s="30">
        <f>IF(J71&lt;4,J104+2,J104-2)</f>
        <v>4</v>
      </c>
      <c r="L104" s="30">
        <f>IF(J104&lt;4,J104+3,J104-3)</f>
        <v>5</v>
      </c>
      <c r="M104">
        <v>2</v>
      </c>
      <c r="N104" t="str">
        <f t="shared" si="21"/>
        <v>w</v>
      </c>
      <c r="S104" s="29" t="s">
        <v>1194</v>
      </c>
      <c r="T104" t="str">
        <f t="shared" si="22"/>
        <v>Fimon</v>
      </c>
      <c r="U104" s="22" t="str">
        <f>VLOOKUP(T104,audio_list_stym!$A$3:$H$18,7,FALSE)</f>
        <v>Noni</v>
      </c>
      <c r="V104" s="22">
        <v>3</v>
      </c>
      <c r="W104" s="22" t="str">
        <f t="shared" si="23"/>
        <v>Noni3</v>
      </c>
    </row>
    <row r="105" spans="1:23" x14ac:dyDescent="0.45">
      <c r="B105" t="s">
        <v>1259</v>
      </c>
      <c r="C105" s="29" t="s">
        <v>1187</v>
      </c>
      <c r="D105" t="str">
        <f t="shared" si="18"/>
        <v>Baroh</v>
      </c>
      <c r="E105" s="22" t="str">
        <f>VLOOKUP(D105,audio_list_stym!$A$3:$E$18,5,FALSE)</f>
        <v>Ake</v>
      </c>
      <c r="F105" s="22">
        <v>8</v>
      </c>
      <c r="G105" s="22" t="str">
        <f t="shared" si="19"/>
        <v>Baroh.word.search8</v>
      </c>
      <c r="H105" s="22" t="str">
        <f t="shared" si="20"/>
        <v>БАРОХ</v>
      </c>
      <c r="I105">
        <f>VLOOKUP(E105,$P$2:$Q$9,2,FALSE)</f>
        <v>2</v>
      </c>
      <c r="J105" s="30">
        <f>IF(I105&lt;4,I105+2,I105-2)</f>
        <v>4</v>
      </c>
      <c r="K105" s="30">
        <f>IF(I105&lt;4,I105+3,I105-3)</f>
        <v>5</v>
      </c>
      <c r="L105" s="30">
        <f>IF(I105&lt;4,I105+4,I105-4)</f>
        <v>6</v>
      </c>
      <c r="M105">
        <v>1</v>
      </c>
      <c r="N105" t="str">
        <f t="shared" si="21"/>
        <v>q</v>
      </c>
      <c r="S105" s="29" t="s">
        <v>1198</v>
      </c>
      <c r="T105" t="str">
        <f t="shared" si="22"/>
        <v>Codis</v>
      </c>
      <c r="U105" s="22" t="str">
        <f>VLOOKUP(T105,audio_list_stym!$A$3:$H$18,7,FALSE)</f>
        <v>Sapota</v>
      </c>
      <c r="V105" s="22">
        <v>3</v>
      </c>
      <c r="W105" s="22" t="str">
        <f t="shared" si="23"/>
        <v>Sapota3</v>
      </c>
    </row>
    <row r="106" spans="1:23" x14ac:dyDescent="0.45">
      <c r="B106" t="s">
        <v>1256</v>
      </c>
      <c r="C106" s="29" t="s">
        <v>1191</v>
      </c>
      <c r="D106" t="str">
        <f t="shared" si="18"/>
        <v>Liroh</v>
      </c>
      <c r="E106" s="22" t="str">
        <f>VLOOKUP(D106,audio_list_stym!$A$3:$E$18,5,FALSE)</f>
        <v>Finger</v>
      </c>
      <c r="F106" s="22">
        <v>5</v>
      </c>
      <c r="G106" s="22" t="str">
        <f t="shared" si="19"/>
        <v>Liroh.word.search5</v>
      </c>
      <c r="H106" s="22" t="str">
        <f t="shared" si="20"/>
        <v>ЛИРОХ</v>
      </c>
      <c r="I106" s="30">
        <f>IF(L106&lt;4,L106+1,L106-1)</f>
        <v>4</v>
      </c>
      <c r="J106" s="30">
        <f>IF(L106&lt;4,L106+2,L106-2)</f>
        <v>5</v>
      </c>
      <c r="K106" s="30">
        <f>IF(L106&lt;4,L106+3,L106-3)</f>
        <v>6</v>
      </c>
      <c r="L106">
        <f>VLOOKUP(E106,$P$2:$Q$9,2,FALSE)</f>
        <v>3</v>
      </c>
      <c r="M106">
        <v>4</v>
      </c>
      <c r="N106" t="str">
        <f t="shared" si="21"/>
        <v>s</v>
      </c>
      <c r="S106" s="29" t="s">
        <v>1202</v>
      </c>
      <c r="T106" t="str">
        <f t="shared" si="22"/>
        <v>Gonic</v>
      </c>
      <c r="U106" s="22" t="str">
        <f>VLOOKUP(T106,audio_list_stym!$A$3:$H$18,7,FALSE)</f>
        <v>Tamanid</v>
      </c>
      <c r="V106" s="22">
        <v>3</v>
      </c>
      <c r="W106" s="22" t="str">
        <f t="shared" si="23"/>
        <v>Tamanid3</v>
      </c>
    </row>
    <row r="107" spans="1:23" x14ac:dyDescent="0.45">
      <c r="B107" t="s">
        <v>1257</v>
      </c>
      <c r="C107" s="29" t="s">
        <v>1191</v>
      </c>
      <c r="D107" t="str">
        <f t="shared" si="18"/>
        <v>Liroh</v>
      </c>
      <c r="E107" s="22" t="str">
        <f>VLOOKUP(D107,audio_list_stym!$A$3:$E$18,5,FALSE)</f>
        <v>Finger</v>
      </c>
      <c r="F107" s="22">
        <v>6</v>
      </c>
      <c r="G107" s="22" t="str">
        <f t="shared" si="19"/>
        <v>Liroh.word.search6</v>
      </c>
      <c r="H107" s="22" t="str">
        <f t="shared" si="20"/>
        <v>ЛИРОХ</v>
      </c>
      <c r="I107" s="30">
        <f>IF(K107&lt;4,K107+1,K107-1)</f>
        <v>4</v>
      </c>
      <c r="J107" s="30">
        <f>IF(K107&lt;4,K107+2,K107-2)</f>
        <v>5</v>
      </c>
      <c r="K107">
        <f>VLOOKUP(E107,$P$2:$Q$9,2,FALSE)</f>
        <v>3</v>
      </c>
      <c r="L107" s="30">
        <f>IF(K107&lt;4,K107+3,K107-3)</f>
        <v>6</v>
      </c>
      <c r="M107">
        <v>3</v>
      </c>
      <c r="N107" t="str">
        <f t="shared" si="21"/>
        <v>a</v>
      </c>
      <c r="S107" s="29" t="s">
        <v>1206</v>
      </c>
      <c r="T107" t="str">
        <f t="shared" si="22"/>
        <v>Todis</v>
      </c>
      <c r="U107" s="22" t="str">
        <f>VLOOKUP(T107,audio_list_stym!$A$3:$H$18,7,FALSE)</f>
        <v>ZF</v>
      </c>
      <c r="V107" s="22">
        <v>3</v>
      </c>
      <c r="W107" s="22" t="str">
        <f t="shared" si="23"/>
        <v>ZF3</v>
      </c>
    </row>
    <row r="108" spans="1:23" x14ac:dyDescent="0.45">
      <c r="B108" t="s">
        <v>1258</v>
      </c>
      <c r="C108" s="29" t="s">
        <v>1191</v>
      </c>
      <c r="D108" t="str">
        <f t="shared" si="18"/>
        <v>Liroh</v>
      </c>
      <c r="E108" s="22" t="str">
        <f>VLOOKUP(D108,audio_list_stym!$A$3:$E$18,5,FALSE)</f>
        <v>Finger</v>
      </c>
      <c r="F108" s="22">
        <v>7</v>
      </c>
      <c r="G108" s="22" t="str">
        <f t="shared" si="19"/>
        <v>Liroh.word.search7</v>
      </c>
      <c r="H108" s="22" t="str">
        <f t="shared" si="20"/>
        <v>ЛИРОХ</v>
      </c>
      <c r="I108" s="30">
        <f>IF(J108&lt;4,J108+1,J108-1)</f>
        <v>4</v>
      </c>
      <c r="J108">
        <f>VLOOKUP(E108,$P$2:$Q$9,2,FALSE)</f>
        <v>3</v>
      </c>
      <c r="K108" s="30">
        <f>IF(J75&lt;4,J108+2,J108-2)</f>
        <v>5</v>
      </c>
      <c r="L108" s="30">
        <f>IF(J108&lt;4,J108+3,J108-3)</f>
        <v>6</v>
      </c>
      <c r="M108">
        <v>2</v>
      </c>
      <c r="N108" t="str">
        <f t="shared" si="21"/>
        <v>w</v>
      </c>
      <c r="S108" s="29" t="s">
        <v>1210</v>
      </c>
      <c r="T108" t="str">
        <f t="shared" si="22"/>
        <v>Pemat</v>
      </c>
      <c r="U108" s="22" t="str">
        <f>VLOOKUP(T108,audio_list_stym!$A$3:$H$18,7,FALSE)</f>
        <v>Ackee</v>
      </c>
      <c r="V108" s="22">
        <v>3</v>
      </c>
      <c r="W108" s="22" t="str">
        <f t="shared" si="23"/>
        <v>Ackee3</v>
      </c>
    </row>
    <row r="109" spans="1:23" x14ac:dyDescent="0.45">
      <c r="B109" t="s">
        <v>1259</v>
      </c>
      <c r="C109" s="29" t="s">
        <v>1191</v>
      </c>
      <c r="D109" t="str">
        <f t="shared" si="18"/>
        <v>Liroh</v>
      </c>
      <c r="E109" s="22" t="str">
        <f>VLOOKUP(D109,audio_list_stym!$A$3:$E$18,5,FALSE)</f>
        <v>Finger</v>
      </c>
      <c r="F109" s="22">
        <v>8</v>
      </c>
      <c r="G109" s="22" t="str">
        <f t="shared" si="19"/>
        <v>Liroh.word.search8</v>
      </c>
      <c r="H109" s="22" t="str">
        <f t="shared" si="20"/>
        <v>ЛИРОХ</v>
      </c>
      <c r="I109">
        <f>VLOOKUP(E109,$P$2:$Q$9,2,FALSE)</f>
        <v>3</v>
      </c>
      <c r="J109" s="30">
        <f>IF(I109&lt;4,I109+2,I109-2)</f>
        <v>5</v>
      </c>
      <c r="K109" s="30">
        <f>IF(I109&lt;4,I109+3,I109-3)</f>
        <v>6</v>
      </c>
      <c r="L109" s="30">
        <f>IF(I109&lt;4,I109+4,I109-4)</f>
        <v>7</v>
      </c>
      <c r="M109">
        <v>1</v>
      </c>
      <c r="N109" t="str">
        <f t="shared" si="21"/>
        <v>q</v>
      </c>
      <c r="S109" s="29" t="s">
        <v>1182</v>
      </c>
      <c r="T109" t="str">
        <f t="shared" si="22"/>
        <v>Renan</v>
      </c>
      <c r="U109" s="22" t="str">
        <f>VLOOKUP(T109,audio_list_stym!$A$3:$H$18,7,FALSE)</f>
        <v>Ake</v>
      </c>
      <c r="V109" s="22">
        <v>3</v>
      </c>
      <c r="W109" s="22" t="str">
        <f t="shared" si="23"/>
        <v>Ake3</v>
      </c>
    </row>
    <row r="110" spans="1:23" x14ac:dyDescent="0.45">
      <c r="B110" t="s">
        <v>1252</v>
      </c>
      <c r="C110" s="29" t="s">
        <v>1195</v>
      </c>
      <c r="D110" t="str">
        <f t="shared" si="18"/>
        <v>Fimon</v>
      </c>
      <c r="E110" s="22" t="str">
        <f>VLOOKUP(D110,audio_list_stym!$A$3:$E$18,5,FALSE)</f>
        <v>Gac</v>
      </c>
      <c r="F110" s="22">
        <v>5</v>
      </c>
      <c r="G110" s="22" t="str">
        <f t="shared" si="19"/>
        <v>Fimon.word.search5</v>
      </c>
      <c r="H110" s="22" t="str">
        <f t="shared" si="20"/>
        <v>ФИМОН</v>
      </c>
      <c r="I110" s="30">
        <f>IF(L110&lt;4,L110+1,L110-1)</f>
        <v>4</v>
      </c>
      <c r="J110" s="30">
        <f>IF(L110&lt;4,L110+2,L110-2)</f>
        <v>3</v>
      </c>
      <c r="K110" s="30">
        <f>IF(L110&lt;4,L110+3,L110-3)</f>
        <v>2</v>
      </c>
      <c r="L110">
        <f>VLOOKUP(E110,$P$2:$Q$9,2,FALSE)</f>
        <v>5</v>
      </c>
      <c r="M110">
        <v>4</v>
      </c>
      <c r="N110" t="str">
        <f t="shared" si="21"/>
        <v>s</v>
      </c>
      <c r="S110" s="29" t="s">
        <v>1186</v>
      </c>
      <c r="T110" t="str">
        <f t="shared" si="22"/>
        <v>Baroh</v>
      </c>
      <c r="U110" s="22" t="str">
        <f>VLOOKUP(T110,audio_list_stym!$A$3:$H$18,7,FALSE)</f>
        <v>Finger</v>
      </c>
      <c r="V110" s="22">
        <v>3</v>
      </c>
      <c r="W110" s="22" t="str">
        <f t="shared" si="23"/>
        <v>Finger3</v>
      </c>
    </row>
    <row r="111" spans="1:23" x14ac:dyDescent="0.45">
      <c r="B111" t="s">
        <v>1253</v>
      </c>
      <c r="C111" s="29" t="s">
        <v>1195</v>
      </c>
      <c r="D111" t="str">
        <f t="shared" si="18"/>
        <v>Fimon</v>
      </c>
      <c r="E111" s="22" t="str">
        <f>VLOOKUP(D111,audio_list_stym!$A$3:$E$18,5,FALSE)</f>
        <v>Gac</v>
      </c>
      <c r="F111" s="22">
        <v>6</v>
      </c>
      <c r="G111" s="22" t="str">
        <f t="shared" si="19"/>
        <v>Fimon.word.search6</v>
      </c>
      <c r="H111" s="22" t="str">
        <f t="shared" si="20"/>
        <v>ФИМОН</v>
      </c>
      <c r="I111" s="30">
        <f>IF(K111&lt;4,K111+1,K111-1)</f>
        <v>4</v>
      </c>
      <c r="J111" s="30">
        <f>IF(K111&lt;4,K111+2,K111-2)</f>
        <v>3</v>
      </c>
      <c r="K111">
        <f>VLOOKUP(E111,$P$2:$Q$9,2,FALSE)</f>
        <v>5</v>
      </c>
      <c r="L111" s="30">
        <f>IF(K111&lt;4,K111+3,K111-3)</f>
        <v>2</v>
      </c>
      <c r="M111">
        <v>3</v>
      </c>
      <c r="N111" t="str">
        <f t="shared" si="21"/>
        <v>a</v>
      </c>
      <c r="S111" s="29" t="s">
        <v>1190</v>
      </c>
      <c r="T111" t="str">
        <f t="shared" si="22"/>
        <v>Liroh</v>
      </c>
      <c r="U111" s="22" t="str">
        <f>VLOOKUP(T111,audio_list_stym!$A$3:$H$18,7,FALSE)</f>
        <v>Gac</v>
      </c>
      <c r="V111" s="22">
        <v>3</v>
      </c>
      <c r="W111" s="22" t="str">
        <f t="shared" si="23"/>
        <v>Gac3</v>
      </c>
    </row>
    <row r="112" spans="1:23" x14ac:dyDescent="0.45">
      <c r="B112" t="s">
        <v>1254</v>
      </c>
      <c r="C112" s="29" t="s">
        <v>1195</v>
      </c>
      <c r="D112" t="str">
        <f t="shared" si="18"/>
        <v>Fimon</v>
      </c>
      <c r="E112" s="22" t="str">
        <f>VLOOKUP(D112,audio_list_stym!$A$3:$E$18,5,FALSE)</f>
        <v>Gac</v>
      </c>
      <c r="F112" s="22">
        <v>7</v>
      </c>
      <c r="G112" s="22" t="str">
        <f t="shared" si="19"/>
        <v>Fimon.word.search7</v>
      </c>
      <c r="H112" s="22" t="str">
        <f t="shared" si="20"/>
        <v>ФИМОН</v>
      </c>
      <c r="I112" s="30">
        <f>IF(J112&lt;4,J112+1,J112-1)</f>
        <v>4</v>
      </c>
      <c r="J112">
        <f>VLOOKUP(E112,$P$2:$Q$9,2,FALSE)</f>
        <v>5</v>
      </c>
      <c r="K112" s="30">
        <f>IF(J79&lt;4,J112+2,J112-2)</f>
        <v>3</v>
      </c>
      <c r="L112" s="30">
        <f>IF(J112&lt;4,J112+3,J112-3)</f>
        <v>2</v>
      </c>
      <c r="M112">
        <v>2</v>
      </c>
      <c r="N112" t="str">
        <f t="shared" si="21"/>
        <v>w</v>
      </c>
      <c r="S112" s="29" t="s">
        <v>1194</v>
      </c>
      <c r="T112" t="str">
        <f t="shared" si="22"/>
        <v>Fimon</v>
      </c>
      <c r="U112" s="22" t="str">
        <f>VLOOKUP(T112,audio_list_stym!$A$3:$H$18,7,FALSE)</f>
        <v>Noni</v>
      </c>
      <c r="V112" s="22">
        <v>3</v>
      </c>
      <c r="W112" s="22" t="str">
        <f t="shared" si="23"/>
        <v>Noni3</v>
      </c>
    </row>
    <row r="113" spans="2:23" x14ac:dyDescent="0.45">
      <c r="B113" t="s">
        <v>1255</v>
      </c>
      <c r="C113" s="29" t="s">
        <v>1195</v>
      </c>
      <c r="D113" t="str">
        <f t="shared" si="18"/>
        <v>Fimon</v>
      </c>
      <c r="E113" s="22" t="str">
        <f>VLOOKUP(D113,audio_list_stym!$A$3:$E$18,5,FALSE)</f>
        <v>Gac</v>
      </c>
      <c r="F113" s="22">
        <v>8</v>
      </c>
      <c r="G113" s="22" t="str">
        <f t="shared" si="19"/>
        <v>Fimon.word.search8</v>
      </c>
      <c r="H113" s="22" t="str">
        <f t="shared" si="20"/>
        <v>ФИМОН</v>
      </c>
      <c r="I113">
        <f>VLOOKUP(E113,$P$2:$Q$9,2,FALSE)</f>
        <v>5</v>
      </c>
      <c r="J113" s="30">
        <f>IF(I113&lt;4,I113+2,I113-2)</f>
        <v>3</v>
      </c>
      <c r="K113" s="30">
        <f>IF(I113&lt;4,I113+3,I113-3)</f>
        <v>2</v>
      </c>
      <c r="L113" s="32">
        <v>8</v>
      </c>
      <c r="M113">
        <v>1</v>
      </c>
      <c r="N113" t="str">
        <f t="shared" si="21"/>
        <v>q</v>
      </c>
      <c r="S113" s="29" t="s">
        <v>1198</v>
      </c>
      <c r="T113" t="str">
        <f t="shared" si="22"/>
        <v>Codis</v>
      </c>
      <c r="U113" s="22" t="str">
        <f>VLOOKUP(T113,audio_list_stym!$A$3:$H$18,7,FALSE)</f>
        <v>Sapota</v>
      </c>
      <c r="V113" s="22">
        <v>3</v>
      </c>
      <c r="W113" s="22" t="str">
        <f t="shared" si="23"/>
        <v>Sapota3</v>
      </c>
    </row>
    <row r="114" spans="2:23" x14ac:dyDescent="0.45">
      <c r="B114" t="s">
        <v>1252</v>
      </c>
      <c r="C114" s="29" t="s">
        <v>1199</v>
      </c>
      <c r="D114" t="str">
        <f t="shared" si="18"/>
        <v>Codis</v>
      </c>
      <c r="E114" s="22" t="str">
        <f>VLOOKUP(D114,audio_list_stym!$A$3:$E$18,5,FALSE)</f>
        <v>Noni</v>
      </c>
      <c r="F114" s="22">
        <v>5</v>
      </c>
      <c r="G114" s="22" t="str">
        <f t="shared" si="19"/>
        <v>Codis.word.search5</v>
      </c>
      <c r="H114" s="22" t="str">
        <f t="shared" si="20"/>
        <v>КОДИС</v>
      </c>
      <c r="I114" s="30">
        <f>IF(L114&lt;4,L114+1,L114-1)</f>
        <v>6</v>
      </c>
      <c r="J114" s="30">
        <f>IF(L114&lt;4,L114+2,L114-2)</f>
        <v>5</v>
      </c>
      <c r="K114" s="30">
        <f>IF(L114&lt;4,L114+3,L114-3)</f>
        <v>4</v>
      </c>
      <c r="L114">
        <f>VLOOKUP(E114,$P$2:$Q$9,2,FALSE)</f>
        <v>7</v>
      </c>
      <c r="M114">
        <v>4</v>
      </c>
      <c r="N114" t="str">
        <f t="shared" si="21"/>
        <v>s</v>
      </c>
      <c r="S114" s="29" t="s">
        <v>1202</v>
      </c>
      <c r="T114" t="str">
        <f t="shared" si="22"/>
        <v>Gonic</v>
      </c>
      <c r="U114" s="22" t="str">
        <f>VLOOKUP(T114,audio_list_stym!$A$3:$H$18,7,FALSE)</f>
        <v>Tamanid</v>
      </c>
      <c r="V114" s="22">
        <v>3</v>
      </c>
      <c r="W114" s="22" t="str">
        <f t="shared" si="23"/>
        <v>Tamanid3</v>
      </c>
    </row>
    <row r="115" spans="2:23" x14ac:dyDescent="0.45">
      <c r="B115" t="s">
        <v>1253</v>
      </c>
      <c r="C115" s="29" t="s">
        <v>1199</v>
      </c>
      <c r="D115" t="str">
        <f t="shared" si="18"/>
        <v>Codis</v>
      </c>
      <c r="E115" s="22" t="str">
        <f>VLOOKUP(D115,audio_list_stym!$A$3:$E$18,5,FALSE)</f>
        <v>Noni</v>
      </c>
      <c r="F115" s="22">
        <v>6</v>
      </c>
      <c r="G115" s="22" t="str">
        <f t="shared" si="19"/>
        <v>Codis.word.search6</v>
      </c>
      <c r="H115" s="22" t="str">
        <f t="shared" si="20"/>
        <v>КОДИС</v>
      </c>
      <c r="I115" s="30">
        <f>IF(K115&lt;4,K115+1,K115-1)</f>
        <v>6</v>
      </c>
      <c r="J115" s="30">
        <f>IF(K115&lt;4,K115+2,K115-2)</f>
        <v>5</v>
      </c>
      <c r="K115">
        <f>VLOOKUP(E115,$P$2:$Q$9,2,FALSE)</f>
        <v>7</v>
      </c>
      <c r="L115" s="30">
        <f>IF(K115&lt;4,K115+3,K115-3)</f>
        <v>4</v>
      </c>
      <c r="M115">
        <v>3</v>
      </c>
      <c r="N115" t="str">
        <f t="shared" si="21"/>
        <v>a</v>
      </c>
      <c r="S115" s="29" t="s">
        <v>1206</v>
      </c>
      <c r="T115" t="str">
        <f t="shared" si="22"/>
        <v>Todis</v>
      </c>
      <c r="U115" s="22" t="str">
        <f>VLOOKUP(T115,audio_list_stym!$A$3:$H$18,7,FALSE)</f>
        <v>ZF</v>
      </c>
      <c r="V115" s="22">
        <v>3</v>
      </c>
      <c r="W115" s="22" t="str">
        <f t="shared" si="23"/>
        <v>ZF3</v>
      </c>
    </row>
    <row r="116" spans="2:23" x14ac:dyDescent="0.45">
      <c r="B116" t="s">
        <v>1255</v>
      </c>
      <c r="C116" s="29" t="s">
        <v>1199</v>
      </c>
      <c r="D116" t="str">
        <f t="shared" si="18"/>
        <v>Codis</v>
      </c>
      <c r="E116" s="22" t="str">
        <f>VLOOKUP(D116,audio_list_stym!$A$3:$E$18,5,FALSE)</f>
        <v>Noni</v>
      </c>
      <c r="F116" s="22">
        <v>7</v>
      </c>
      <c r="G116" s="22" t="str">
        <f t="shared" si="19"/>
        <v>Codis.word.search7</v>
      </c>
      <c r="H116" s="22" t="str">
        <f t="shared" si="20"/>
        <v>КОДИС</v>
      </c>
      <c r="I116" s="30">
        <f>IF(J116&lt;4,J116+1,J116-1)</f>
        <v>6</v>
      </c>
      <c r="J116">
        <f>VLOOKUP(E116,$P$2:$Q$9,2,FALSE)</f>
        <v>7</v>
      </c>
      <c r="K116" s="30">
        <f>IF(J83&lt;4,J116+2,J116-2)</f>
        <v>5</v>
      </c>
      <c r="L116" s="30">
        <f>IF(J116&lt;4,J116+3,J116-3)</f>
        <v>4</v>
      </c>
      <c r="M116">
        <v>2</v>
      </c>
      <c r="N116" t="str">
        <f t="shared" si="21"/>
        <v>w</v>
      </c>
      <c r="S116" s="29" t="s">
        <v>1210</v>
      </c>
      <c r="T116" t="str">
        <f t="shared" si="22"/>
        <v>Pemat</v>
      </c>
      <c r="U116" s="22" t="str">
        <f>VLOOKUP(T116,audio_list_stym!$A$3:$H$18,7,FALSE)</f>
        <v>Ackee</v>
      </c>
      <c r="V116" s="22">
        <v>3</v>
      </c>
      <c r="W116" s="22" t="str">
        <f t="shared" si="23"/>
        <v>Ackee3</v>
      </c>
    </row>
    <row r="117" spans="2:23" x14ac:dyDescent="0.45">
      <c r="B117" t="s">
        <v>1257</v>
      </c>
      <c r="C117" s="29" t="s">
        <v>1199</v>
      </c>
      <c r="D117" t="str">
        <f t="shared" si="18"/>
        <v>Codis</v>
      </c>
      <c r="E117" s="22" t="str">
        <f>VLOOKUP(D117,audio_list_stym!$A$3:$E$18,5,FALSE)</f>
        <v>Noni</v>
      </c>
      <c r="F117" s="22">
        <v>8</v>
      </c>
      <c r="G117" s="22" t="str">
        <f t="shared" si="19"/>
        <v>Codis.word.search8</v>
      </c>
      <c r="H117" s="22" t="str">
        <f t="shared" si="20"/>
        <v>КОДИС</v>
      </c>
      <c r="I117">
        <f>VLOOKUP(E117,$P$2:$Q$9,2,FALSE)</f>
        <v>7</v>
      </c>
      <c r="J117" s="30">
        <f>IF(I117&lt;4,I117+2,I117-2)</f>
        <v>5</v>
      </c>
      <c r="K117" s="30">
        <f>IF(I117&lt;4,I117+3,I117-3)</f>
        <v>4</v>
      </c>
      <c r="L117" s="30">
        <f>IF(I117&lt;4,I117+4,I117-4)</f>
        <v>3</v>
      </c>
      <c r="M117">
        <v>1</v>
      </c>
      <c r="N117" t="str">
        <f t="shared" si="21"/>
        <v>q</v>
      </c>
      <c r="S117" s="29" t="s">
        <v>1182</v>
      </c>
      <c r="T117" t="str">
        <f t="shared" si="22"/>
        <v>Renan</v>
      </c>
      <c r="U117" s="22" t="str">
        <f>VLOOKUP(T117,audio_list_stym!$A$3:$H$18,7,FALSE)</f>
        <v>Ake</v>
      </c>
      <c r="V117" s="22">
        <v>4</v>
      </c>
      <c r="W117" s="22" t="str">
        <f t="shared" si="23"/>
        <v>Ake4</v>
      </c>
    </row>
    <row r="118" spans="2:23" x14ac:dyDescent="0.45">
      <c r="B118" t="s">
        <v>1259</v>
      </c>
      <c r="C118" s="29" t="s">
        <v>1203</v>
      </c>
      <c r="D118" t="str">
        <f t="shared" si="18"/>
        <v>Gonic</v>
      </c>
      <c r="E118" s="22" t="str">
        <f>VLOOKUP(D118,audio_list_stym!$A$3:$E$18,5,FALSE)</f>
        <v>Sapota</v>
      </c>
      <c r="F118" s="22">
        <v>5</v>
      </c>
      <c r="G118" s="22" t="str">
        <f t="shared" si="19"/>
        <v>Gonic.word.search5</v>
      </c>
      <c r="H118" s="22" t="str">
        <f t="shared" si="20"/>
        <v>ГОНИК</v>
      </c>
      <c r="I118" s="30">
        <f>IF(L118&lt;4,L118+1,L118-1)</f>
        <v>3</v>
      </c>
      <c r="J118" s="30">
        <f>IF(L118&lt;4,L118+2,L118-2)</f>
        <v>2</v>
      </c>
      <c r="K118" s="30">
        <f>IF(L118&lt;4,L118+3,L118-3)</f>
        <v>1</v>
      </c>
      <c r="L118">
        <f>VLOOKUP(E118,$P$2:$Q$9,2,FALSE)</f>
        <v>4</v>
      </c>
      <c r="M118">
        <v>4</v>
      </c>
      <c r="N118" t="str">
        <f t="shared" si="21"/>
        <v>s</v>
      </c>
      <c r="S118" s="29" t="s">
        <v>1186</v>
      </c>
      <c r="T118" t="str">
        <f t="shared" si="22"/>
        <v>Baroh</v>
      </c>
      <c r="U118" s="22" t="str">
        <f>VLOOKUP(T118,audio_list_stym!$A$3:$H$18,7,FALSE)</f>
        <v>Finger</v>
      </c>
      <c r="V118" s="22">
        <v>4</v>
      </c>
      <c r="W118" s="22" t="str">
        <f t="shared" si="23"/>
        <v>Finger4</v>
      </c>
    </row>
    <row r="119" spans="2:23" x14ac:dyDescent="0.45">
      <c r="B119" t="s">
        <v>1252</v>
      </c>
      <c r="C119" s="29" t="s">
        <v>1203</v>
      </c>
      <c r="D119" t="str">
        <f t="shared" si="18"/>
        <v>Gonic</v>
      </c>
      <c r="E119" s="22" t="str">
        <f>VLOOKUP(D119,audio_list_stym!$A$3:$E$18,5,FALSE)</f>
        <v>Sapota</v>
      </c>
      <c r="F119" s="22">
        <v>6</v>
      </c>
      <c r="G119" s="22" t="str">
        <f t="shared" si="19"/>
        <v>Gonic.word.search6</v>
      </c>
      <c r="H119" s="22" t="str">
        <f t="shared" si="20"/>
        <v>ГОНИК</v>
      </c>
      <c r="I119" s="30">
        <f>IF(K119&lt;4,K119+1,K119-1)</f>
        <v>3</v>
      </c>
      <c r="J119" s="30">
        <f>IF(K119&lt;4,K119+2,K119-2)</f>
        <v>2</v>
      </c>
      <c r="K119">
        <f>VLOOKUP(E119,$P$2:$Q$9,2,FALSE)</f>
        <v>4</v>
      </c>
      <c r="L119" s="30">
        <f>IF(K119&lt;4,K119+3,K119-3)</f>
        <v>1</v>
      </c>
      <c r="M119">
        <v>3</v>
      </c>
      <c r="N119" t="str">
        <f t="shared" si="21"/>
        <v>a</v>
      </c>
      <c r="S119" s="29" t="s">
        <v>1190</v>
      </c>
      <c r="T119" t="str">
        <f t="shared" si="22"/>
        <v>Liroh</v>
      </c>
      <c r="U119" s="22" t="str">
        <f>VLOOKUP(T119,audio_list_stym!$A$3:$H$18,7,FALSE)</f>
        <v>Gac</v>
      </c>
      <c r="V119" s="22">
        <v>4</v>
      </c>
      <c r="W119" s="22" t="str">
        <f t="shared" si="23"/>
        <v>Gac4</v>
      </c>
    </row>
    <row r="120" spans="2:23" x14ac:dyDescent="0.45">
      <c r="B120" t="s">
        <v>1253</v>
      </c>
      <c r="C120" s="29" t="s">
        <v>1203</v>
      </c>
      <c r="D120" t="str">
        <f t="shared" si="18"/>
        <v>Gonic</v>
      </c>
      <c r="E120" s="22" t="str">
        <f>VLOOKUP(D120,audio_list_stym!$A$3:$E$18,5,FALSE)</f>
        <v>Sapota</v>
      </c>
      <c r="F120" s="22">
        <v>7</v>
      </c>
      <c r="G120" s="22" t="str">
        <f t="shared" si="19"/>
        <v>Gonic.word.search7</v>
      </c>
      <c r="H120" s="22" t="str">
        <f t="shared" si="20"/>
        <v>ГОНИК</v>
      </c>
      <c r="I120" s="30">
        <f>IF(J120&lt;4,J120+1,J120-1)</f>
        <v>3</v>
      </c>
      <c r="J120">
        <f>VLOOKUP(E120,$P$2:$Q$9,2,FALSE)</f>
        <v>4</v>
      </c>
      <c r="K120" s="30">
        <f>IF(J87&lt;4,J120+2,J120-2)</f>
        <v>2</v>
      </c>
      <c r="L120" s="30">
        <f>IF(J120&lt;4,J120+3,J120-3)</f>
        <v>1</v>
      </c>
      <c r="M120">
        <v>2</v>
      </c>
      <c r="N120" t="str">
        <f t="shared" si="21"/>
        <v>w</v>
      </c>
      <c r="S120" s="29" t="s">
        <v>1194</v>
      </c>
      <c r="T120" t="str">
        <f t="shared" si="22"/>
        <v>Fimon</v>
      </c>
      <c r="U120" s="22" t="str">
        <f>VLOOKUP(T120,audio_list_stym!$A$3:$H$18,7,FALSE)</f>
        <v>Noni</v>
      </c>
      <c r="V120" s="22">
        <v>4</v>
      </c>
      <c r="W120" s="22" t="str">
        <f t="shared" si="23"/>
        <v>Noni4</v>
      </c>
    </row>
    <row r="121" spans="2:23" x14ac:dyDescent="0.45">
      <c r="B121" t="s">
        <v>1256</v>
      </c>
      <c r="C121" s="29" t="s">
        <v>1203</v>
      </c>
      <c r="D121" t="str">
        <f t="shared" si="18"/>
        <v>Gonic</v>
      </c>
      <c r="E121" s="22" t="str">
        <f>VLOOKUP(D121,audio_list_stym!$A$3:$E$18,5,FALSE)</f>
        <v>Sapota</v>
      </c>
      <c r="F121" s="22">
        <v>8</v>
      </c>
      <c r="G121" s="22" t="str">
        <f t="shared" si="19"/>
        <v>Gonic.word.search8</v>
      </c>
      <c r="H121" s="22" t="str">
        <f t="shared" si="20"/>
        <v>ГОНИК</v>
      </c>
      <c r="I121">
        <f>VLOOKUP(E121,$P$2:$Q$9,2,FALSE)</f>
        <v>4</v>
      </c>
      <c r="J121" s="30">
        <f>IF(I121&lt;4,I121+2,I121-2)</f>
        <v>2</v>
      </c>
      <c r="K121" s="30">
        <f>IF(I121&lt;4,I121+3,I121-3)</f>
        <v>1</v>
      </c>
      <c r="L121" s="30">
        <v>8</v>
      </c>
      <c r="M121">
        <v>1</v>
      </c>
      <c r="N121" t="str">
        <f t="shared" si="21"/>
        <v>q</v>
      </c>
      <c r="S121" s="29" t="s">
        <v>1198</v>
      </c>
      <c r="T121" t="str">
        <f t="shared" si="22"/>
        <v>Codis</v>
      </c>
      <c r="U121" s="22" t="str">
        <f>VLOOKUP(T121,audio_list_stym!$A$3:$H$18,7,FALSE)</f>
        <v>Sapota</v>
      </c>
      <c r="V121" s="22">
        <v>4</v>
      </c>
      <c r="W121" s="22" t="str">
        <f t="shared" si="23"/>
        <v>Sapota4</v>
      </c>
    </row>
    <row r="122" spans="2:23" x14ac:dyDescent="0.45">
      <c r="B122" t="s">
        <v>1257</v>
      </c>
      <c r="C122" s="29" t="s">
        <v>1207</v>
      </c>
      <c r="D122" t="str">
        <f t="shared" si="18"/>
        <v>Todis</v>
      </c>
      <c r="E122" s="22" t="str">
        <f>VLOOKUP(D122,audio_list_stym!$A$3:$E$18,5,FALSE)</f>
        <v>Tamanid</v>
      </c>
      <c r="F122" s="22">
        <v>5</v>
      </c>
      <c r="G122" s="22" t="str">
        <f t="shared" si="19"/>
        <v>Todis.word.search5</v>
      </c>
      <c r="H122" s="22" t="str">
        <f t="shared" si="20"/>
        <v>ТОДИС</v>
      </c>
      <c r="I122" s="30">
        <f>IF(L122&lt;4,L122+1,L122-1)</f>
        <v>7</v>
      </c>
      <c r="J122" s="30">
        <f>IF(L122&lt;4,L122+2,L122-2)</f>
        <v>6</v>
      </c>
      <c r="K122" s="30">
        <f>IF(L122&lt;4,L122+3,L122-3)</f>
        <v>5</v>
      </c>
      <c r="L122">
        <f>VLOOKUP(E122,$P$2:$Q$9,2,FALSE)</f>
        <v>8</v>
      </c>
      <c r="M122">
        <v>4</v>
      </c>
      <c r="N122" t="str">
        <f t="shared" si="21"/>
        <v>s</v>
      </c>
      <c r="S122" s="29" t="s">
        <v>1202</v>
      </c>
      <c r="T122" t="str">
        <f t="shared" si="22"/>
        <v>Gonic</v>
      </c>
      <c r="U122" s="22" t="str">
        <f>VLOOKUP(T122,audio_list_stym!$A$3:$H$18,7,FALSE)</f>
        <v>Tamanid</v>
      </c>
      <c r="V122" s="22">
        <v>4</v>
      </c>
      <c r="W122" s="22" t="str">
        <f t="shared" si="23"/>
        <v>Tamanid4</v>
      </c>
    </row>
    <row r="123" spans="2:23" x14ac:dyDescent="0.45">
      <c r="B123" t="s">
        <v>1254</v>
      </c>
      <c r="C123" s="29" t="s">
        <v>1207</v>
      </c>
      <c r="D123" t="str">
        <f t="shared" si="18"/>
        <v>Todis</v>
      </c>
      <c r="E123" s="22" t="str">
        <f>VLOOKUP(D123,audio_list_stym!$A$3:$E$18,5,FALSE)</f>
        <v>Tamanid</v>
      </c>
      <c r="F123" s="22">
        <v>6</v>
      </c>
      <c r="G123" s="22" t="str">
        <f t="shared" si="19"/>
        <v>Todis.word.search6</v>
      </c>
      <c r="H123" s="22" t="str">
        <f t="shared" si="20"/>
        <v>ТОДИС</v>
      </c>
      <c r="I123" s="30">
        <f>IF(K123&lt;4,K123+1,K123-1)</f>
        <v>7</v>
      </c>
      <c r="J123" s="30">
        <f>IF(K123&lt;4,K123+2,K123-2)</f>
        <v>6</v>
      </c>
      <c r="K123">
        <f>VLOOKUP(E123,$P$2:$Q$9,2,FALSE)</f>
        <v>8</v>
      </c>
      <c r="L123" s="30">
        <f>IF(K123&lt;4,K123+3,K123-3)</f>
        <v>5</v>
      </c>
      <c r="M123">
        <v>3</v>
      </c>
      <c r="N123" t="str">
        <f t="shared" si="21"/>
        <v>a</v>
      </c>
      <c r="S123" s="29" t="s">
        <v>1206</v>
      </c>
      <c r="T123" t="str">
        <f t="shared" si="22"/>
        <v>Todis</v>
      </c>
      <c r="U123" s="22" t="str">
        <f>VLOOKUP(T123,audio_list_stym!$A$3:$H$18,7,FALSE)</f>
        <v>ZF</v>
      </c>
      <c r="V123" s="22">
        <v>4</v>
      </c>
      <c r="W123" s="22" t="str">
        <f t="shared" si="23"/>
        <v>ZF4</v>
      </c>
    </row>
    <row r="124" spans="2:23" x14ac:dyDescent="0.45">
      <c r="B124" t="s">
        <v>1255</v>
      </c>
      <c r="C124" s="29" t="s">
        <v>1207</v>
      </c>
      <c r="D124" t="str">
        <f t="shared" si="18"/>
        <v>Todis</v>
      </c>
      <c r="E124" s="22" t="str">
        <f>VLOOKUP(D124,audio_list_stym!$A$3:$E$18,5,FALSE)</f>
        <v>Tamanid</v>
      </c>
      <c r="F124" s="22">
        <v>7</v>
      </c>
      <c r="G124" s="22" t="str">
        <f t="shared" si="19"/>
        <v>Todis.word.search7</v>
      </c>
      <c r="H124" s="22" t="str">
        <f t="shared" si="20"/>
        <v>ТОДИС</v>
      </c>
      <c r="I124" s="30">
        <f>IF(J124&lt;4,J124+1,J124-1)</f>
        <v>7</v>
      </c>
      <c r="J124">
        <f>VLOOKUP(E124,$P$2:$Q$9,2,FALSE)</f>
        <v>8</v>
      </c>
      <c r="K124" s="30">
        <f>IF(J91&lt;4,J124+2,J124-2)</f>
        <v>6</v>
      </c>
      <c r="L124" s="30">
        <f>IF(J124&lt;4,J124+3,J124-3)</f>
        <v>5</v>
      </c>
      <c r="M124">
        <v>2</v>
      </c>
      <c r="N124" t="str">
        <f t="shared" si="21"/>
        <v>w</v>
      </c>
      <c r="S124" s="29" t="s">
        <v>1210</v>
      </c>
      <c r="T124" t="str">
        <f t="shared" si="22"/>
        <v>Pemat</v>
      </c>
      <c r="U124" s="22" t="str">
        <f>VLOOKUP(T124,audio_list_stym!$A$3:$H$18,7,FALSE)</f>
        <v>Ackee</v>
      </c>
      <c r="V124" s="22">
        <v>4</v>
      </c>
      <c r="W124" s="22" t="str">
        <f t="shared" si="23"/>
        <v>Ackee4</v>
      </c>
    </row>
    <row r="125" spans="2:23" x14ac:dyDescent="0.45">
      <c r="B125" t="s">
        <v>1258</v>
      </c>
      <c r="C125" s="29" t="s">
        <v>1207</v>
      </c>
      <c r="D125" t="str">
        <f t="shared" si="18"/>
        <v>Todis</v>
      </c>
      <c r="E125" s="22" t="str">
        <f>VLOOKUP(D125,audio_list_stym!$A$3:$E$18,5,FALSE)</f>
        <v>Tamanid</v>
      </c>
      <c r="F125" s="22">
        <v>8</v>
      </c>
      <c r="G125" s="22" t="str">
        <f t="shared" si="19"/>
        <v>Todis.word.search8</v>
      </c>
      <c r="H125" s="22" t="str">
        <f t="shared" si="20"/>
        <v>ТОДИС</v>
      </c>
      <c r="I125">
        <f>VLOOKUP(E125,$P$2:$Q$9,2,FALSE)</f>
        <v>8</v>
      </c>
      <c r="J125" s="30">
        <f>IF(I125&lt;4,I125+2,I125-2)</f>
        <v>6</v>
      </c>
      <c r="K125" s="30">
        <f>IF(I125&lt;4,I125+3,I125-3)</f>
        <v>5</v>
      </c>
      <c r="L125" s="30">
        <f>IF(I125&lt;4,I125+4,I125-4)</f>
        <v>4</v>
      </c>
      <c r="M125">
        <v>1</v>
      </c>
      <c r="N125" t="str">
        <f t="shared" si="21"/>
        <v>q</v>
      </c>
      <c r="S125" s="29" t="s">
        <v>1182</v>
      </c>
      <c r="T125" t="str">
        <f t="shared" si="22"/>
        <v>Renan</v>
      </c>
      <c r="U125" s="22" t="str">
        <f>VLOOKUP(T125,audio_list_stym!$A$3:$H$18,7,FALSE)</f>
        <v>Ake</v>
      </c>
      <c r="V125" s="22">
        <v>4</v>
      </c>
      <c r="W125" s="22" t="str">
        <f t="shared" si="23"/>
        <v>Ake4</v>
      </c>
    </row>
    <row r="126" spans="2:23" x14ac:dyDescent="0.45">
      <c r="B126" t="s">
        <v>1259</v>
      </c>
      <c r="C126" s="29" t="s">
        <v>1211</v>
      </c>
      <c r="D126" t="str">
        <f t="shared" si="18"/>
        <v>Pemat</v>
      </c>
      <c r="E126" s="22" t="str">
        <f>VLOOKUP(D126,audio_list_stym!$A$3:$E$18,5,FALSE)</f>
        <v>ZF</v>
      </c>
      <c r="F126" s="22">
        <v>5</v>
      </c>
      <c r="G126" s="22" t="str">
        <f t="shared" si="19"/>
        <v>Pemat.word.search5</v>
      </c>
      <c r="H126" s="22" t="str">
        <f t="shared" si="20"/>
        <v>ПЕМАТ</v>
      </c>
      <c r="I126" s="30">
        <f>IF(L126&lt;4,L126+1,L126-1)</f>
        <v>5</v>
      </c>
      <c r="J126" s="30">
        <f>IF(L126&lt;4,L126+2,L126-2)</f>
        <v>4</v>
      </c>
      <c r="K126" s="30">
        <f>IF(L126&lt;4,L126+3,L126-3)</f>
        <v>3</v>
      </c>
      <c r="L126">
        <f>VLOOKUP(E126,$P$2:$Q$9,2,FALSE)</f>
        <v>6</v>
      </c>
      <c r="M126">
        <v>4</v>
      </c>
      <c r="N126" t="str">
        <f t="shared" si="21"/>
        <v>s</v>
      </c>
      <c r="S126" s="29" t="s">
        <v>1186</v>
      </c>
      <c r="T126" t="str">
        <f t="shared" si="22"/>
        <v>Baroh</v>
      </c>
      <c r="U126" s="22" t="str">
        <f>VLOOKUP(T126,audio_list_stym!$A$3:$H$18,7,FALSE)</f>
        <v>Finger</v>
      </c>
      <c r="V126" s="22">
        <v>4</v>
      </c>
      <c r="W126" s="22" t="str">
        <f t="shared" si="23"/>
        <v>Finger4</v>
      </c>
    </row>
    <row r="127" spans="2:23" x14ac:dyDescent="0.45">
      <c r="B127" t="s">
        <v>1252</v>
      </c>
      <c r="C127" s="29" t="s">
        <v>1211</v>
      </c>
      <c r="D127" t="str">
        <f t="shared" si="18"/>
        <v>Pemat</v>
      </c>
      <c r="E127" s="22" t="str">
        <f>VLOOKUP(D127,audio_list_stym!$A$3:$E$18,5,FALSE)</f>
        <v>ZF</v>
      </c>
      <c r="F127" s="22">
        <v>6</v>
      </c>
      <c r="G127" s="22" t="str">
        <f t="shared" si="19"/>
        <v>Pemat.word.search6</v>
      </c>
      <c r="H127" s="22" t="str">
        <f t="shared" si="20"/>
        <v>ПЕМАТ</v>
      </c>
      <c r="I127" s="30">
        <f>IF(K127&lt;4,K127+1,K127-1)</f>
        <v>5</v>
      </c>
      <c r="J127" s="30">
        <f>IF(K127&lt;4,K127+2,K127-2)</f>
        <v>4</v>
      </c>
      <c r="K127">
        <f>VLOOKUP(E127,$P$2:$Q$9,2,FALSE)</f>
        <v>6</v>
      </c>
      <c r="L127" s="30">
        <f>IF(K127&lt;4,K127+3,K127-3)</f>
        <v>3</v>
      </c>
      <c r="M127">
        <v>3</v>
      </c>
      <c r="N127" t="str">
        <f t="shared" si="21"/>
        <v>a</v>
      </c>
      <c r="S127" s="29" t="s">
        <v>1190</v>
      </c>
      <c r="T127" t="str">
        <f t="shared" si="22"/>
        <v>Liroh</v>
      </c>
      <c r="U127" s="22" t="str">
        <f>VLOOKUP(T127,audio_list_stym!$A$3:$H$18,7,FALSE)</f>
        <v>Gac</v>
      </c>
      <c r="V127" s="22">
        <v>4</v>
      </c>
      <c r="W127" s="22" t="str">
        <f t="shared" si="23"/>
        <v>Gac4</v>
      </c>
    </row>
    <row r="128" spans="2:23" x14ac:dyDescent="0.45">
      <c r="B128" t="s">
        <v>1253</v>
      </c>
      <c r="C128" s="29" t="s">
        <v>1211</v>
      </c>
      <c r="D128" t="str">
        <f t="shared" si="18"/>
        <v>Pemat</v>
      </c>
      <c r="E128" s="22" t="str">
        <f>VLOOKUP(D128,audio_list_stym!$A$3:$E$18,5,FALSE)</f>
        <v>ZF</v>
      </c>
      <c r="F128" s="22">
        <v>7</v>
      </c>
      <c r="G128" s="22" t="str">
        <f t="shared" si="19"/>
        <v>Pemat.word.search7</v>
      </c>
      <c r="H128" s="22" t="str">
        <f t="shared" si="20"/>
        <v>ПЕМАТ</v>
      </c>
      <c r="I128" s="30">
        <f>IF(J128&lt;4,J128+1,J128-1)</f>
        <v>5</v>
      </c>
      <c r="J128">
        <f>VLOOKUP(E128,$P$2:$Q$9,2,FALSE)</f>
        <v>6</v>
      </c>
      <c r="K128" s="30">
        <f>IF(J95&lt;4,J128+2,J128-2)</f>
        <v>4</v>
      </c>
      <c r="L128" s="30">
        <f>IF(J128&lt;4,J128+3,J128-3)</f>
        <v>3</v>
      </c>
      <c r="M128">
        <v>2</v>
      </c>
      <c r="N128" t="str">
        <f t="shared" si="21"/>
        <v>w</v>
      </c>
      <c r="S128" s="29" t="s">
        <v>1194</v>
      </c>
      <c r="T128" t="str">
        <f t="shared" si="22"/>
        <v>Fimon</v>
      </c>
      <c r="U128" s="22" t="str">
        <f>VLOOKUP(T128,audio_list_stym!$A$3:$H$18,7,FALSE)</f>
        <v>Noni</v>
      </c>
      <c r="V128" s="22">
        <v>4</v>
      </c>
      <c r="W128" s="22" t="str">
        <f t="shared" si="23"/>
        <v>Noni4</v>
      </c>
    </row>
    <row r="129" spans="2:23" x14ac:dyDescent="0.45">
      <c r="B129" t="s">
        <v>1256</v>
      </c>
      <c r="C129" s="29" t="s">
        <v>1211</v>
      </c>
      <c r="D129" t="str">
        <f t="shared" si="18"/>
        <v>Pemat</v>
      </c>
      <c r="E129" s="22" t="str">
        <f>VLOOKUP(D129,audio_list_stym!$A$3:$E$18,5,FALSE)</f>
        <v>ZF</v>
      </c>
      <c r="F129" s="22">
        <v>8</v>
      </c>
      <c r="G129" s="22" t="str">
        <f t="shared" si="19"/>
        <v>Pemat.word.search8</v>
      </c>
      <c r="H129" s="22" t="str">
        <f t="shared" si="20"/>
        <v>ПЕМАТ</v>
      </c>
      <c r="I129">
        <f>VLOOKUP(E129,$P$2:$Q$9,2,FALSE)</f>
        <v>6</v>
      </c>
      <c r="J129" s="30">
        <f>IF(I129&lt;4,I129+2,I129-2)</f>
        <v>4</v>
      </c>
      <c r="K129" s="30">
        <f>IF(I129&lt;4,I129+3,I129-3)</f>
        <v>3</v>
      </c>
      <c r="L129" s="30">
        <f>IF(I129&lt;4,I129+4,I129-4)</f>
        <v>2</v>
      </c>
      <c r="M129">
        <v>1</v>
      </c>
      <c r="N129" t="str">
        <f t="shared" si="21"/>
        <v>q</v>
      </c>
      <c r="S129" s="29" t="s">
        <v>1198</v>
      </c>
      <c r="T129" t="str">
        <f t="shared" si="22"/>
        <v>Codis</v>
      </c>
      <c r="U129" s="22" t="str">
        <f>VLOOKUP(T129,audio_list_stym!$A$3:$H$18,7,FALSE)</f>
        <v>Sapota</v>
      </c>
      <c r="V129" s="22">
        <v>4</v>
      </c>
      <c r="W129" s="22" t="str">
        <f t="shared" si="23"/>
        <v>Sapota4</v>
      </c>
    </row>
    <row r="130" spans="2:23" x14ac:dyDescent="0.45">
      <c r="C130" s="29"/>
      <c r="E130" s="22"/>
      <c r="F130" s="22"/>
      <c r="G130" s="22"/>
      <c r="H130" s="22"/>
      <c r="S130" s="29" t="s">
        <v>1202</v>
      </c>
      <c r="T130" t="str">
        <f t="shared" si="22"/>
        <v>Gonic</v>
      </c>
      <c r="U130" s="22" t="str">
        <f>VLOOKUP(T130,audio_list_stym!$A$3:$H$18,7,FALSE)</f>
        <v>Tamanid</v>
      </c>
      <c r="V130" s="22">
        <v>4</v>
      </c>
      <c r="W130" s="22" t="str">
        <f t="shared" si="23"/>
        <v>Tamanid4</v>
      </c>
    </row>
    <row r="131" spans="2:23" x14ac:dyDescent="0.45">
      <c r="C131" s="29"/>
      <c r="E131" s="22"/>
      <c r="F131" s="22"/>
      <c r="G131" s="22"/>
      <c r="H131" s="22"/>
      <c r="S131" s="29" t="s">
        <v>1206</v>
      </c>
      <c r="T131" t="str">
        <f t="shared" si="22"/>
        <v>Todis</v>
      </c>
      <c r="U131" s="22" t="str">
        <f>VLOOKUP(T131,audio_list_stym!$A$3:$H$18,7,FALSE)</f>
        <v>ZF</v>
      </c>
      <c r="V131" s="22">
        <v>4</v>
      </c>
      <c r="W131" s="22" t="str">
        <f t="shared" si="23"/>
        <v>ZF4</v>
      </c>
    </row>
    <row r="132" spans="2:23" x14ac:dyDescent="0.45">
      <c r="C132" s="29"/>
      <c r="E132" s="22"/>
      <c r="F132" s="22"/>
      <c r="G132" s="22"/>
      <c r="H132" s="22"/>
      <c r="S132" s="29" t="s">
        <v>1210</v>
      </c>
      <c r="T132" t="str">
        <f t="shared" si="22"/>
        <v>Pemat</v>
      </c>
      <c r="U132" s="22" t="str">
        <f>VLOOKUP(T132,audio_list_stym!$A$3:$H$18,7,FALSE)</f>
        <v>Ackee</v>
      </c>
      <c r="V132" s="22">
        <v>4</v>
      </c>
      <c r="W132" s="22" t="str">
        <f t="shared" si="23"/>
        <v>Ackee4</v>
      </c>
    </row>
    <row r="136" spans="2:23" x14ac:dyDescent="0.45">
      <c r="B136" t="s">
        <v>1246</v>
      </c>
    </row>
    <row r="137" spans="2:23" x14ac:dyDescent="0.45">
      <c r="B137" t="s">
        <v>1252</v>
      </c>
    </row>
    <row r="138" spans="2:23" x14ac:dyDescent="0.45">
      <c r="B138" t="s">
        <v>1253</v>
      </c>
    </row>
    <row r="139" spans="2:23" x14ac:dyDescent="0.45">
      <c r="B139" t="s">
        <v>1254</v>
      </c>
    </row>
    <row r="140" spans="2:23" x14ac:dyDescent="0.45">
      <c r="B140" t="s">
        <v>1255</v>
      </c>
    </row>
    <row r="141" spans="2:23" x14ac:dyDescent="0.45">
      <c r="B141" t="s">
        <v>1256</v>
      </c>
    </row>
    <row r="142" spans="2:23" x14ac:dyDescent="0.45">
      <c r="B142" t="s">
        <v>1257</v>
      </c>
    </row>
    <row r="143" spans="2:23" x14ac:dyDescent="0.45">
      <c r="B143" t="s">
        <v>1258</v>
      </c>
    </row>
    <row r="144" spans="2:23" x14ac:dyDescent="0.45">
      <c r="B144" t="s">
        <v>1259</v>
      </c>
    </row>
    <row r="145" spans="2:3" x14ac:dyDescent="0.45">
      <c r="B145" s="29" t="s">
        <v>1180</v>
      </c>
      <c r="C145" t="s">
        <v>895</v>
      </c>
    </row>
    <row r="146" spans="2:3" x14ac:dyDescent="0.45">
      <c r="B146" s="29" t="s">
        <v>1184</v>
      </c>
      <c r="C146" t="s">
        <v>896</v>
      </c>
    </row>
    <row r="147" spans="2:3" x14ac:dyDescent="0.45">
      <c r="B147" s="29" t="s">
        <v>1188</v>
      </c>
      <c r="C147" t="s">
        <v>897</v>
      </c>
    </row>
    <row r="148" spans="2:3" x14ac:dyDescent="0.45">
      <c r="B148" s="29" t="s">
        <v>1192</v>
      </c>
      <c r="C148" t="s">
        <v>898</v>
      </c>
    </row>
    <row r="149" spans="2:3" x14ac:dyDescent="0.45">
      <c r="B149" s="29" t="s">
        <v>1196</v>
      </c>
      <c r="C149" t="s">
        <v>899</v>
      </c>
    </row>
    <row r="150" spans="2:3" x14ac:dyDescent="0.45">
      <c r="B150" s="29" t="s">
        <v>1200</v>
      </c>
      <c r="C150" t="s">
        <v>900</v>
      </c>
    </row>
    <row r="151" spans="2:3" x14ac:dyDescent="0.45">
      <c r="B151" s="29" t="s">
        <v>1204</v>
      </c>
      <c r="C151" t="s">
        <v>901</v>
      </c>
    </row>
    <row r="152" spans="2:3" x14ac:dyDescent="0.45">
      <c r="B152" s="29" t="s">
        <v>1208</v>
      </c>
      <c r="C152" t="s">
        <v>884</v>
      </c>
    </row>
    <row r="153" spans="2:3" x14ac:dyDescent="0.45">
      <c r="B153" s="29" t="s">
        <v>1212</v>
      </c>
      <c r="C153" t="s">
        <v>1288</v>
      </c>
    </row>
    <row r="154" spans="2:3" x14ac:dyDescent="0.45">
      <c r="B154" s="29" t="s">
        <v>1214</v>
      </c>
      <c r="C154" t="s">
        <v>1289</v>
      </c>
    </row>
    <row r="155" spans="2:3" x14ac:dyDescent="0.45">
      <c r="B155" s="29" t="s">
        <v>1216</v>
      </c>
      <c r="C155" t="s">
        <v>1290</v>
      </c>
    </row>
    <row r="156" spans="2:3" x14ac:dyDescent="0.45">
      <c r="B156" s="29" t="s">
        <v>1218</v>
      </c>
      <c r="C156" t="s">
        <v>1291</v>
      </c>
    </row>
    <row r="157" spans="2:3" x14ac:dyDescent="0.45">
      <c r="B157" s="29" t="s">
        <v>1220</v>
      </c>
      <c r="C157" t="s">
        <v>1292</v>
      </c>
    </row>
    <row r="158" spans="2:3" x14ac:dyDescent="0.45">
      <c r="B158" s="29" t="s">
        <v>1240</v>
      </c>
      <c r="C158" t="s">
        <v>1293</v>
      </c>
    </row>
    <row r="159" spans="2:3" x14ac:dyDescent="0.45">
      <c r="B159" s="29" t="s">
        <v>1222</v>
      </c>
      <c r="C159" t="s">
        <v>1294</v>
      </c>
    </row>
    <row r="160" spans="2:3" x14ac:dyDescent="0.45">
      <c r="B160" s="29" t="s">
        <v>1224</v>
      </c>
      <c r="C160" t="s">
        <v>1295</v>
      </c>
    </row>
    <row r="161" spans="2:2" x14ac:dyDescent="0.45">
      <c r="B161" t="s">
        <v>1260</v>
      </c>
    </row>
    <row r="162" spans="2:2" x14ac:dyDescent="0.45">
      <c r="B162" t="s">
        <v>1261</v>
      </c>
    </row>
    <row r="163" spans="2:2" x14ac:dyDescent="0.45">
      <c r="B163" t="s">
        <v>1262</v>
      </c>
    </row>
    <row r="164" spans="2:2" x14ac:dyDescent="0.45">
      <c r="B164" t="s">
        <v>1263</v>
      </c>
    </row>
    <row r="165" spans="2:2" x14ac:dyDescent="0.45">
      <c r="B165" t="s">
        <v>1264</v>
      </c>
    </row>
    <row r="166" spans="2:2" x14ac:dyDescent="0.45">
      <c r="B166" t="s">
        <v>1265</v>
      </c>
    </row>
    <row r="167" spans="2:2" x14ac:dyDescent="0.45">
      <c r="B167" t="s">
        <v>1266</v>
      </c>
    </row>
    <row r="168" spans="2:2" x14ac:dyDescent="0.45">
      <c r="B168" t="s">
        <v>1267</v>
      </c>
    </row>
    <row r="169" spans="2:2" x14ac:dyDescent="0.45">
      <c r="B169" t="s">
        <v>1268</v>
      </c>
    </row>
    <row r="170" spans="2:2" x14ac:dyDescent="0.45">
      <c r="B170" t="s">
        <v>1269</v>
      </c>
    </row>
    <row r="171" spans="2:2" x14ac:dyDescent="0.45">
      <c r="B171" t="s">
        <v>1270</v>
      </c>
    </row>
    <row r="172" spans="2:2" x14ac:dyDescent="0.45">
      <c r="B172" t="s">
        <v>1271</v>
      </c>
    </row>
    <row r="173" spans="2:2" x14ac:dyDescent="0.45">
      <c r="B173" t="s">
        <v>1272</v>
      </c>
    </row>
    <row r="174" spans="2:2" x14ac:dyDescent="0.45">
      <c r="B174" t="s">
        <v>1273</v>
      </c>
    </row>
    <row r="175" spans="2:2" x14ac:dyDescent="0.45">
      <c r="B175" t="s">
        <v>1274</v>
      </c>
    </row>
    <row r="176" spans="2:2" x14ac:dyDescent="0.45">
      <c r="B176" t="s">
        <v>1275</v>
      </c>
    </row>
    <row r="177" spans="2:2" x14ac:dyDescent="0.45">
      <c r="B177" t="s">
        <v>1276</v>
      </c>
    </row>
    <row r="178" spans="2:2" x14ac:dyDescent="0.45">
      <c r="B178" t="s">
        <v>1277</v>
      </c>
    </row>
    <row r="179" spans="2:2" x14ac:dyDescent="0.45">
      <c r="B179" t="s">
        <v>1278</v>
      </c>
    </row>
    <row r="180" spans="2:2" x14ac:dyDescent="0.45">
      <c r="B180" t="s">
        <v>1279</v>
      </c>
    </row>
    <row r="181" spans="2:2" x14ac:dyDescent="0.45">
      <c r="B181" t="s">
        <v>1280</v>
      </c>
    </row>
    <row r="182" spans="2:2" x14ac:dyDescent="0.45">
      <c r="B182" t="s">
        <v>1281</v>
      </c>
    </row>
    <row r="183" spans="2:2" x14ac:dyDescent="0.45">
      <c r="B183" t="s">
        <v>1282</v>
      </c>
    </row>
    <row r="184" spans="2:2" x14ac:dyDescent="0.45">
      <c r="B184" t="s">
        <v>1283</v>
      </c>
    </row>
    <row r="185" spans="2:2" x14ac:dyDescent="0.45">
      <c r="B185" t="s">
        <v>1284</v>
      </c>
    </row>
    <row r="186" spans="2:2" x14ac:dyDescent="0.45">
      <c r="B186" t="s">
        <v>1285</v>
      </c>
    </row>
    <row r="187" spans="2:2" x14ac:dyDescent="0.45">
      <c r="B187" t="s">
        <v>1286</v>
      </c>
    </row>
    <row r="188" spans="2:2" x14ac:dyDescent="0.45">
      <c r="B188" t="s">
        <v>1287</v>
      </c>
    </row>
  </sheetData>
  <autoFilter ref="A1:AA132" xr:uid="{B5235C5A-7DB8-4F44-B1D2-622D629DC79E}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9C574-1AE1-4827-9D6D-CA0A4B80F812}">
  <dimension ref="A1:AA188"/>
  <sheetViews>
    <sheetView topLeftCell="C1" workbookViewId="0">
      <selection activeCell="P2" sqref="P2:Q9"/>
    </sheetView>
  </sheetViews>
  <sheetFormatPr defaultColWidth="8.796875" defaultRowHeight="14.25" x14ac:dyDescent="0.45"/>
  <cols>
    <col min="1" max="1" width="23.1328125" customWidth="1"/>
    <col min="2" max="2" width="23.6640625" customWidth="1"/>
    <col min="3" max="3" width="16.796875" customWidth="1"/>
    <col min="5" max="5" width="7.46484375" customWidth="1"/>
    <col min="6" max="6" width="6" customWidth="1"/>
    <col min="7" max="7" width="18.796875" customWidth="1"/>
    <col min="8" max="8" width="12.796875" customWidth="1"/>
    <col min="9" max="10" width="12.1328125" customWidth="1"/>
    <col min="16" max="16" width="12.1328125" customWidth="1"/>
    <col min="19" max="19" width="15.796875" customWidth="1"/>
  </cols>
  <sheetData>
    <row r="1" spans="1:27" x14ac:dyDescent="0.45">
      <c r="A1" t="s">
        <v>1248</v>
      </c>
      <c r="B1" t="s">
        <v>1247</v>
      </c>
      <c r="C1" t="s">
        <v>1226</v>
      </c>
      <c r="D1" t="s">
        <v>0</v>
      </c>
      <c r="E1" s="22" t="s">
        <v>1249</v>
      </c>
      <c r="F1" s="22" t="s">
        <v>1250</v>
      </c>
      <c r="G1" s="22" t="s">
        <v>1245</v>
      </c>
      <c r="H1" s="22" t="s">
        <v>1239</v>
      </c>
      <c r="I1" t="s">
        <v>1236</v>
      </c>
      <c r="J1" t="s">
        <v>1237</v>
      </c>
      <c r="K1" t="s">
        <v>1238</v>
      </c>
      <c r="L1" t="s">
        <v>1243</v>
      </c>
      <c r="M1" t="s">
        <v>1235</v>
      </c>
      <c r="N1" t="s">
        <v>1251</v>
      </c>
      <c r="S1" t="s">
        <v>1244</v>
      </c>
      <c r="U1" s="22" t="s">
        <v>1239</v>
      </c>
      <c r="V1" s="22"/>
      <c r="W1" s="22" t="s">
        <v>1239</v>
      </c>
      <c r="X1" t="s">
        <v>1236</v>
      </c>
      <c r="Y1" t="s">
        <v>1237</v>
      </c>
      <c r="Z1" t="s">
        <v>1238</v>
      </c>
      <c r="AA1" t="s">
        <v>1243</v>
      </c>
    </row>
    <row r="2" spans="1:27" x14ac:dyDescent="0.45">
      <c r="A2" t="s">
        <v>1226</v>
      </c>
      <c r="B2" s="29" t="s">
        <v>1180</v>
      </c>
      <c r="C2" s="22" t="s">
        <v>1182</v>
      </c>
      <c r="D2" t="str">
        <f>LEFT(C2,5)</f>
        <v>Renan</v>
      </c>
      <c r="E2" s="22" t="str">
        <f>VLOOKUP(D2,audio_list_stym!$A$3:$F$18,6,FALSE)</f>
        <v>Ackee</v>
      </c>
      <c r="F2" s="22">
        <v>1</v>
      </c>
      <c r="G2" s="22" t="str">
        <f>C2&amp;F2</f>
        <v>Renan.pic.search1</v>
      </c>
      <c r="H2" s="22" t="str">
        <f>E2&amp;"_"&amp;F2</f>
        <v>Ackee_1</v>
      </c>
      <c r="I2">
        <f>VLOOKUP(E2,$P$2:$Q$9,2,FALSE)</f>
        <v>1</v>
      </c>
      <c r="J2" s="30">
        <f>IF(I2&lt;4,I2+1,I2-1)</f>
        <v>2</v>
      </c>
      <c r="K2" s="31">
        <f>IF(I2&lt;4,I2+2,I2-2)</f>
        <v>3</v>
      </c>
      <c r="L2" s="31">
        <f>IF(I2&lt;4,I2+3,I2-3)</f>
        <v>4</v>
      </c>
      <c r="M2">
        <v>1</v>
      </c>
      <c r="N2" t="str">
        <f>IF(M2=1,"q",IF(M2=2,"w",IF(M2=3,"a",IF(M2=4,"s",0))))</f>
        <v>q</v>
      </c>
      <c r="O2">
        <f t="shared" ref="O2:O9" ca="1" si="0">RAND()</f>
        <v>5.1293038204672126E-2</v>
      </c>
      <c r="P2" t="s">
        <v>670</v>
      </c>
      <c r="Q2">
        <v>1</v>
      </c>
      <c r="R2" t="s">
        <v>1244</v>
      </c>
      <c r="S2" s="29" t="s">
        <v>1182</v>
      </c>
      <c r="T2" t="str">
        <f>LEFT(S2,5)</f>
        <v>Renan</v>
      </c>
      <c r="U2" s="22" t="str">
        <f>VLOOKUP(T2,audio_list_stym!$A$3:$H$18,7,FALSE)</f>
        <v>Ake</v>
      </c>
      <c r="V2" s="22">
        <v>1</v>
      </c>
      <c r="W2" s="22" t="str">
        <f>U2&amp;V2</f>
        <v>Ake1</v>
      </c>
      <c r="X2" t="s">
        <v>1227</v>
      </c>
    </row>
    <row r="3" spans="1:27" x14ac:dyDescent="0.45">
      <c r="B3" s="29" t="s">
        <v>1180</v>
      </c>
      <c r="C3" s="22" t="s">
        <v>1182</v>
      </c>
      <c r="D3" t="str">
        <f t="shared" ref="D3:D65" si="1">LEFT(C3,5)</f>
        <v>Renan</v>
      </c>
      <c r="E3" s="22" t="str">
        <f>VLOOKUP(D3,audio_list_stym!$A$3:$F$18,6,FALSE)</f>
        <v>Ackee</v>
      </c>
      <c r="F3" s="22">
        <v>2</v>
      </c>
      <c r="G3" s="22" t="str">
        <f t="shared" ref="G3:G66" si="2">C3&amp;F3</f>
        <v>Renan.pic.search2</v>
      </c>
      <c r="H3" s="22" t="str">
        <f t="shared" ref="H3:H33" si="3">E3&amp;"_"&amp;F3</f>
        <v>Ackee_2</v>
      </c>
      <c r="I3" s="30">
        <f>IF(J3&lt;4,J3+1,J3-1)</f>
        <v>2</v>
      </c>
      <c r="J3">
        <f>VLOOKUP(E3,$P$2:$Q$9,2,FALSE)</f>
        <v>1</v>
      </c>
      <c r="K3" s="31">
        <f>IF(J3&lt;4,J3+2,J3-2)</f>
        <v>3</v>
      </c>
      <c r="L3" s="31">
        <f>IF(J3&lt;4,J3+3,J3-3)</f>
        <v>4</v>
      </c>
      <c r="M3">
        <v>2</v>
      </c>
      <c r="N3" t="str">
        <f t="shared" ref="N3:N66" si="4">IF(M3=1,"q",IF(M3=2,"w",IF(M3=3,"a",IF(M3=4,"s",0))))</f>
        <v>w</v>
      </c>
      <c r="O3">
        <f t="shared" ca="1" si="0"/>
        <v>0.2309354876392945</v>
      </c>
      <c r="P3" t="s">
        <v>671</v>
      </c>
      <c r="Q3">
        <v>2</v>
      </c>
      <c r="S3" s="29" t="s">
        <v>1182</v>
      </c>
      <c r="T3" t="str">
        <f t="shared" ref="T3:T9" si="5">LEFT(S3,5)</f>
        <v>Renan</v>
      </c>
      <c r="U3" s="22" t="str">
        <f>VLOOKUP(T3,audio_list_stym!$A$3:$H$18,7,FALSE)</f>
        <v>Ake</v>
      </c>
      <c r="V3" s="22">
        <v>2</v>
      </c>
      <c r="W3" s="22" t="str">
        <f t="shared" ref="W3:W9" si="6">U3&amp;V3</f>
        <v>Ake2</v>
      </c>
    </row>
    <row r="4" spans="1:27" x14ac:dyDescent="0.45">
      <c r="B4" s="29" t="s">
        <v>1180</v>
      </c>
      <c r="C4" s="22" t="s">
        <v>1182</v>
      </c>
      <c r="D4" t="str">
        <f t="shared" si="1"/>
        <v>Renan</v>
      </c>
      <c r="E4" s="22" t="str">
        <f>VLOOKUP(D4,audio_list_stym!$A$3:$F$18,6,FALSE)</f>
        <v>Ackee</v>
      </c>
      <c r="F4" s="22">
        <v>3</v>
      </c>
      <c r="G4" s="22" t="str">
        <f t="shared" si="2"/>
        <v>Renan.pic.search3</v>
      </c>
      <c r="H4" s="22" t="str">
        <f t="shared" si="3"/>
        <v>Ackee_3</v>
      </c>
      <c r="I4" s="30">
        <f>IF(K4&lt;4,K4+1,K4-1)</f>
        <v>2</v>
      </c>
      <c r="J4" s="30">
        <f>IF(K4&lt;4,K4+2,K4-2)</f>
        <v>3</v>
      </c>
      <c r="K4">
        <f>VLOOKUP(E4,$P$2:$Q$9,2,FALSE)</f>
        <v>1</v>
      </c>
      <c r="L4" s="31">
        <f>IF(K4&lt;4,K4+3,K4-3)</f>
        <v>4</v>
      </c>
      <c r="M4">
        <v>3</v>
      </c>
      <c r="N4" t="str">
        <f t="shared" si="4"/>
        <v>a</v>
      </c>
      <c r="O4">
        <f t="shared" ca="1" si="0"/>
        <v>0.69118274124487589</v>
      </c>
      <c r="P4" t="s">
        <v>672</v>
      </c>
      <c r="Q4">
        <v>3</v>
      </c>
      <c r="S4" s="29" t="s">
        <v>1182</v>
      </c>
      <c r="T4" t="str">
        <f t="shared" si="5"/>
        <v>Renan</v>
      </c>
      <c r="U4" s="22" t="str">
        <f>VLOOKUP(T4,audio_list_stym!$A$3:$H$18,7,FALSE)</f>
        <v>Ake</v>
      </c>
      <c r="V4" s="22">
        <v>3</v>
      </c>
      <c r="W4" s="22" t="str">
        <f t="shared" si="6"/>
        <v>Ake3</v>
      </c>
    </row>
    <row r="5" spans="1:27" x14ac:dyDescent="0.45">
      <c r="B5" s="29" t="s">
        <v>1180</v>
      </c>
      <c r="C5" s="22" t="s">
        <v>1182</v>
      </c>
      <c r="D5" t="str">
        <f t="shared" si="1"/>
        <v>Renan</v>
      </c>
      <c r="E5" s="22" t="str">
        <f>VLOOKUP(D5,audio_list_stym!$A$3:$F$18,6,FALSE)</f>
        <v>Ackee</v>
      </c>
      <c r="F5" s="22">
        <v>4</v>
      </c>
      <c r="G5" s="22" t="str">
        <f t="shared" si="2"/>
        <v>Renan.pic.search4</v>
      </c>
      <c r="H5" s="22" t="str">
        <f t="shared" si="3"/>
        <v>Ackee_4</v>
      </c>
      <c r="I5" s="30">
        <f>IF(L5&lt;4,L5+1,L5-1)</f>
        <v>2</v>
      </c>
      <c r="J5" s="30">
        <f>IF(L5&lt;4,L5+2,L5-2)</f>
        <v>3</v>
      </c>
      <c r="K5" s="30">
        <f>IF(L5&lt;4,L5+3,L5-3)</f>
        <v>4</v>
      </c>
      <c r="L5">
        <f>VLOOKUP(E5,$P$2:$Q$9,2,FALSE)</f>
        <v>1</v>
      </c>
      <c r="M5">
        <v>4</v>
      </c>
      <c r="N5" t="str">
        <f t="shared" si="4"/>
        <v>s</v>
      </c>
      <c r="O5">
        <f t="shared" ca="1" si="0"/>
        <v>0.72877849066616773</v>
      </c>
      <c r="P5" t="s">
        <v>673</v>
      </c>
      <c r="Q5">
        <v>5</v>
      </c>
      <c r="S5" s="29" t="s">
        <v>1182</v>
      </c>
      <c r="T5" t="str">
        <f t="shared" si="5"/>
        <v>Renan</v>
      </c>
      <c r="U5" s="22" t="str">
        <f>VLOOKUP(T5,audio_list_stym!$A$3:$H$18,7,FALSE)</f>
        <v>Ake</v>
      </c>
      <c r="V5" s="22">
        <v>4</v>
      </c>
      <c r="W5" s="22" t="str">
        <f t="shared" si="6"/>
        <v>Ake4</v>
      </c>
    </row>
    <row r="6" spans="1:27" x14ac:dyDescent="0.45">
      <c r="B6" s="29" t="s">
        <v>1184</v>
      </c>
      <c r="C6" s="22" t="s">
        <v>1186</v>
      </c>
      <c r="D6" t="str">
        <f t="shared" si="1"/>
        <v>Baroh</v>
      </c>
      <c r="E6" s="22" t="str">
        <f>VLOOKUP(D6,audio_list_stym!$A$3:$F$18,6,FALSE)</f>
        <v>Ake</v>
      </c>
      <c r="F6" s="22">
        <v>1</v>
      </c>
      <c r="G6" s="22" t="str">
        <f t="shared" si="2"/>
        <v>Baroh.pic.search1</v>
      </c>
      <c r="H6" s="22" t="str">
        <f t="shared" si="3"/>
        <v>Ake_1</v>
      </c>
      <c r="I6">
        <f>VLOOKUP(E6,$P$2:$Q$9,2,FALSE)</f>
        <v>2</v>
      </c>
      <c r="J6" s="30">
        <f>IF(I6&lt;4,I6+1,I6-1)</f>
        <v>3</v>
      </c>
      <c r="K6" s="31">
        <f>IF(I6&lt;4,I6+2,I6-2)</f>
        <v>4</v>
      </c>
      <c r="L6" s="31">
        <f>IF(I6&lt;4,I6+3,I6-3)</f>
        <v>5</v>
      </c>
      <c r="M6">
        <v>1</v>
      </c>
      <c r="N6" t="str">
        <f t="shared" si="4"/>
        <v>q</v>
      </c>
      <c r="O6">
        <f t="shared" ca="1" si="0"/>
        <v>0.83711523859139936</v>
      </c>
      <c r="P6" t="s">
        <v>674</v>
      </c>
      <c r="Q6">
        <v>7</v>
      </c>
      <c r="S6" s="29" t="s">
        <v>1198</v>
      </c>
      <c r="T6" t="str">
        <f t="shared" si="5"/>
        <v>Codis</v>
      </c>
      <c r="U6" s="22" t="str">
        <f>VLOOKUP(T6,audio_list_stym!$A$3:$H$18,7,FALSE)</f>
        <v>Sapota</v>
      </c>
      <c r="V6" s="22">
        <v>1</v>
      </c>
      <c r="W6" s="22" t="str">
        <f t="shared" si="6"/>
        <v>Sapota1</v>
      </c>
    </row>
    <row r="7" spans="1:27" x14ac:dyDescent="0.45">
      <c r="B7" s="29" t="s">
        <v>1184</v>
      </c>
      <c r="C7" s="22" t="s">
        <v>1186</v>
      </c>
      <c r="D7" t="str">
        <f t="shared" si="1"/>
        <v>Baroh</v>
      </c>
      <c r="E7" s="22" t="str">
        <f>VLOOKUP(D7,audio_list_stym!$A$3:$F$18,6,FALSE)</f>
        <v>Ake</v>
      </c>
      <c r="F7" s="22">
        <v>2</v>
      </c>
      <c r="G7" s="22" t="str">
        <f t="shared" si="2"/>
        <v>Baroh.pic.search2</v>
      </c>
      <c r="H7" s="22" t="str">
        <f t="shared" si="3"/>
        <v>Ake_2</v>
      </c>
      <c r="I7" s="30">
        <f>IF(J7&lt;4,J7+1,J7-1)</f>
        <v>3</v>
      </c>
      <c r="J7">
        <f>VLOOKUP(E7,$P$2:$Q$9,2,FALSE)</f>
        <v>2</v>
      </c>
      <c r="K7" s="31">
        <f>IF(J7&lt;4,J7+2,J7-2)</f>
        <v>4</v>
      </c>
      <c r="L7" s="31">
        <f>IF(J7&lt;4,J7+3,J7-3)</f>
        <v>5</v>
      </c>
      <c r="M7">
        <v>2</v>
      </c>
      <c r="N7" t="str">
        <f t="shared" si="4"/>
        <v>w</v>
      </c>
      <c r="O7">
        <f t="shared" ca="1" si="0"/>
        <v>0.75036734533964</v>
      </c>
      <c r="P7" t="s">
        <v>675</v>
      </c>
      <c r="Q7">
        <v>4</v>
      </c>
      <c r="S7" s="29" t="s">
        <v>1198</v>
      </c>
      <c r="T7" t="str">
        <f t="shared" si="5"/>
        <v>Codis</v>
      </c>
      <c r="U7" s="22" t="str">
        <f>VLOOKUP(T7,audio_list_stym!$A$3:$H$18,7,FALSE)</f>
        <v>Sapota</v>
      </c>
      <c r="V7" s="22">
        <v>2</v>
      </c>
      <c r="W7" s="22" t="str">
        <f t="shared" si="6"/>
        <v>Sapota2</v>
      </c>
    </row>
    <row r="8" spans="1:27" x14ac:dyDescent="0.45">
      <c r="B8" s="29" t="s">
        <v>1184</v>
      </c>
      <c r="C8" s="22" t="s">
        <v>1186</v>
      </c>
      <c r="D8" t="str">
        <f t="shared" si="1"/>
        <v>Baroh</v>
      </c>
      <c r="E8" s="22" t="str">
        <f>VLOOKUP(D8,audio_list_stym!$A$3:$F$18,6,FALSE)</f>
        <v>Ake</v>
      </c>
      <c r="F8" s="22">
        <v>3</v>
      </c>
      <c r="G8" s="22" t="str">
        <f t="shared" si="2"/>
        <v>Baroh.pic.search3</v>
      </c>
      <c r="H8" s="22" t="str">
        <f t="shared" si="3"/>
        <v>Ake_3</v>
      </c>
      <c r="I8" s="30">
        <f>IF(K8&lt;4,K8+1,K8-1)</f>
        <v>3</v>
      </c>
      <c r="J8" s="30">
        <f>IF(K8&lt;4,K8+2,K8-2)</f>
        <v>4</v>
      </c>
      <c r="K8">
        <f>VLOOKUP(E8,$P$2:$Q$9,2,FALSE)</f>
        <v>2</v>
      </c>
      <c r="L8" s="31">
        <f>IF(K8&lt;4,K8+3,K8-3)</f>
        <v>5</v>
      </c>
      <c r="M8">
        <v>3</v>
      </c>
      <c r="N8" t="str">
        <f t="shared" si="4"/>
        <v>a</v>
      </c>
      <c r="O8">
        <f t="shared" ca="1" si="0"/>
        <v>0.71950209797460607</v>
      </c>
      <c r="P8" t="s">
        <v>676</v>
      </c>
      <c r="Q8">
        <v>8</v>
      </c>
      <c r="S8" s="29" t="s">
        <v>1198</v>
      </c>
      <c r="T8" t="str">
        <f t="shared" si="5"/>
        <v>Codis</v>
      </c>
      <c r="U8" s="22" t="str">
        <f>VLOOKUP(T8,audio_list_stym!$A$3:$H$18,7,FALSE)</f>
        <v>Sapota</v>
      </c>
      <c r="V8" s="22">
        <v>3</v>
      </c>
      <c r="W8" s="22" t="str">
        <f t="shared" si="6"/>
        <v>Sapota3</v>
      </c>
    </row>
    <row r="9" spans="1:27" x14ac:dyDescent="0.45">
      <c r="B9" s="29" t="s">
        <v>1184</v>
      </c>
      <c r="C9" s="22" t="s">
        <v>1186</v>
      </c>
      <c r="D9" t="str">
        <f t="shared" si="1"/>
        <v>Baroh</v>
      </c>
      <c r="E9" s="22" t="str">
        <f>VLOOKUP(D9,audio_list_stym!$A$3:$F$18,6,FALSE)</f>
        <v>Ake</v>
      </c>
      <c r="F9" s="22">
        <v>4</v>
      </c>
      <c r="G9" s="22" t="str">
        <f t="shared" si="2"/>
        <v>Baroh.pic.search4</v>
      </c>
      <c r="H9" s="22" t="str">
        <f t="shared" si="3"/>
        <v>Ake_4</v>
      </c>
      <c r="I9" s="30">
        <f>IF(L9&lt;4,L9+1,L9-1)</f>
        <v>3</v>
      </c>
      <c r="J9" s="30">
        <f>IF(L9&lt;4,L9+2,L9-2)</f>
        <v>4</v>
      </c>
      <c r="K9" s="30">
        <f>IF(L9&lt;4,L9+3,L9-3)</f>
        <v>5</v>
      </c>
      <c r="L9">
        <f>VLOOKUP(E9,$P$2:$Q$9,2,FALSE)</f>
        <v>2</v>
      </c>
      <c r="M9">
        <v>4</v>
      </c>
      <c r="N9" t="str">
        <f t="shared" si="4"/>
        <v>s</v>
      </c>
      <c r="O9">
        <f t="shared" ca="1" si="0"/>
        <v>0.77635122121537536</v>
      </c>
      <c r="P9" t="s">
        <v>677</v>
      </c>
      <c r="Q9">
        <v>6</v>
      </c>
      <c r="S9" s="29" t="s">
        <v>1198</v>
      </c>
      <c r="T9" t="str">
        <f t="shared" si="5"/>
        <v>Codis</v>
      </c>
      <c r="U9" s="22" t="str">
        <f>VLOOKUP(T9,audio_list_stym!$A$3:$H$18,7,FALSE)</f>
        <v>Sapota</v>
      </c>
      <c r="V9" s="22">
        <v>4</v>
      </c>
      <c r="W9" s="22" t="str">
        <f t="shared" si="6"/>
        <v>Sapota4</v>
      </c>
    </row>
    <row r="10" spans="1:27" x14ac:dyDescent="0.45">
      <c r="B10" s="29" t="s">
        <v>1188</v>
      </c>
      <c r="C10" s="22" t="s">
        <v>1190</v>
      </c>
      <c r="D10" t="str">
        <f t="shared" si="1"/>
        <v>Liroh</v>
      </c>
      <c r="E10" s="22" t="str">
        <f>VLOOKUP(D10,audio_list_stym!$A$3:$F$18,6,FALSE)</f>
        <v>Finger</v>
      </c>
      <c r="F10" s="22">
        <v>1</v>
      </c>
      <c r="G10" s="22" t="str">
        <f t="shared" si="2"/>
        <v>Liroh.pic.search1</v>
      </c>
      <c r="H10" s="22" t="str">
        <f t="shared" si="3"/>
        <v>Finger_1</v>
      </c>
      <c r="I10">
        <f>VLOOKUP(E10,$P$2:$Q$9,2,FALSE)</f>
        <v>3</v>
      </c>
      <c r="J10" s="30">
        <f>IF(I10&lt;4,I10+1,I10-1)</f>
        <v>4</v>
      </c>
      <c r="K10" s="31">
        <f>IF(I10&lt;4,I10+2,I10-2)</f>
        <v>5</v>
      </c>
      <c r="L10" s="31">
        <f>IF(I10&lt;4,I10+3,I10-3)</f>
        <v>6</v>
      </c>
      <c r="M10">
        <v>1</v>
      </c>
      <c r="N10" t="str">
        <f t="shared" si="4"/>
        <v>q</v>
      </c>
      <c r="S10" s="29"/>
      <c r="U10" s="22"/>
      <c r="V10" s="22"/>
      <c r="W10" s="22"/>
    </row>
    <row r="11" spans="1:27" x14ac:dyDescent="0.45">
      <c r="B11" s="29" t="s">
        <v>1188</v>
      </c>
      <c r="C11" s="22" t="s">
        <v>1190</v>
      </c>
      <c r="D11" t="str">
        <f t="shared" si="1"/>
        <v>Liroh</v>
      </c>
      <c r="E11" s="22" t="str">
        <f>VLOOKUP(D11,audio_list_stym!$A$3:$F$18,6,FALSE)</f>
        <v>Finger</v>
      </c>
      <c r="F11" s="22">
        <v>2</v>
      </c>
      <c r="G11" s="22" t="str">
        <f t="shared" si="2"/>
        <v>Liroh.pic.search2</v>
      </c>
      <c r="H11" s="22" t="str">
        <f t="shared" si="3"/>
        <v>Finger_2</v>
      </c>
      <c r="I11" s="30">
        <f>IF(J11&lt;4,J11+1,J11-1)</f>
        <v>4</v>
      </c>
      <c r="J11">
        <f>VLOOKUP(E11,$P$2:$Q$9,2,FALSE)</f>
        <v>3</v>
      </c>
      <c r="K11" s="31">
        <f>IF(J11&lt;4,J11+2,J11-2)</f>
        <v>5</v>
      </c>
      <c r="L11" s="31">
        <f>IF(J11&lt;4,J11+3,J11-3)</f>
        <v>6</v>
      </c>
      <c r="M11">
        <v>2</v>
      </c>
      <c r="N11" t="str">
        <f t="shared" si="4"/>
        <v>w</v>
      </c>
      <c r="P11" t="s">
        <v>350</v>
      </c>
      <c r="Q11" t="s">
        <v>895</v>
      </c>
      <c r="S11" s="29"/>
      <c r="U11" s="22"/>
      <c r="V11" s="22"/>
      <c r="W11" s="22"/>
    </row>
    <row r="12" spans="1:27" x14ac:dyDescent="0.45">
      <c r="B12" s="29" t="s">
        <v>1188</v>
      </c>
      <c r="C12" s="22" t="s">
        <v>1190</v>
      </c>
      <c r="D12" t="str">
        <f t="shared" si="1"/>
        <v>Liroh</v>
      </c>
      <c r="E12" s="22" t="str">
        <f>VLOOKUP(D12,audio_list_stym!$A$3:$F$18,6,FALSE)</f>
        <v>Finger</v>
      </c>
      <c r="F12" s="22">
        <v>3</v>
      </c>
      <c r="G12" s="22" t="str">
        <f t="shared" si="2"/>
        <v>Liroh.pic.search3</v>
      </c>
      <c r="H12" s="22" t="str">
        <f t="shared" si="3"/>
        <v>Finger_3</v>
      </c>
      <c r="I12" s="30">
        <f>IF(K12&lt;4,K12+1,K12-1)</f>
        <v>4</v>
      </c>
      <c r="J12" s="30">
        <f>IF(K12&lt;4,K12+2,K12-2)</f>
        <v>5</v>
      </c>
      <c r="K12">
        <f>VLOOKUP(E12,$P$2:$Q$9,2,FALSE)</f>
        <v>3</v>
      </c>
      <c r="L12" s="31">
        <f>IF(K12&lt;4,K12+3,K12-3)</f>
        <v>6</v>
      </c>
      <c r="M12">
        <v>3</v>
      </c>
      <c r="N12" t="str">
        <f t="shared" si="4"/>
        <v>a</v>
      </c>
      <c r="P12" t="s">
        <v>351</v>
      </c>
      <c r="Q12" t="s">
        <v>896</v>
      </c>
      <c r="S12" s="29"/>
      <c r="U12" s="22"/>
      <c r="V12" s="22"/>
      <c r="W12" s="22"/>
    </row>
    <row r="13" spans="1:27" x14ac:dyDescent="0.45">
      <c r="B13" s="29" t="s">
        <v>1188</v>
      </c>
      <c r="C13" s="22" t="s">
        <v>1190</v>
      </c>
      <c r="D13" t="str">
        <f t="shared" si="1"/>
        <v>Liroh</v>
      </c>
      <c r="E13" s="22" t="str">
        <f>VLOOKUP(D13,audio_list_stym!$A$3:$F$18,6,FALSE)</f>
        <v>Finger</v>
      </c>
      <c r="F13" s="22">
        <v>4</v>
      </c>
      <c r="G13" s="22" t="str">
        <f t="shared" si="2"/>
        <v>Liroh.pic.search4</v>
      </c>
      <c r="H13" s="22" t="str">
        <f t="shared" si="3"/>
        <v>Finger_4</v>
      </c>
      <c r="I13" s="30">
        <f>IF(L13&lt;4,L13+1,L13-1)</f>
        <v>4</v>
      </c>
      <c r="J13" s="30">
        <f>IF(L13&lt;4,L13+2,L13-2)</f>
        <v>5</v>
      </c>
      <c r="K13" s="30">
        <f>IF(L13&lt;4,L13+3,L13-3)</f>
        <v>6</v>
      </c>
      <c r="L13">
        <f>VLOOKUP(E13,$P$2:$Q$9,2,FALSE)</f>
        <v>3</v>
      </c>
      <c r="M13">
        <v>4</v>
      </c>
      <c r="N13" t="str">
        <f t="shared" si="4"/>
        <v>s</v>
      </c>
      <c r="P13" t="s">
        <v>352</v>
      </c>
      <c r="Q13" t="s">
        <v>897</v>
      </c>
      <c r="S13" s="29"/>
      <c r="U13" s="22"/>
      <c r="V13" s="22"/>
      <c r="W13" s="22"/>
    </row>
    <row r="14" spans="1:27" x14ac:dyDescent="0.45">
      <c r="B14" s="29" t="s">
        <v>1192</v>
      </c>
      <c r="C14" s="22" t="s">
        <v>1194</v>
      </c>
      <c r="D14" t="str">
        <f t="shared" si="1"/>
        <v>Fimon</v>
      </c>
      <c r="E14" s="22" t="str">
        <f>VLOOKUP(D14,audio_list_stym!$A$3:$F$18,6,FALSE)</f>
        <v>Gac</v>
      </c>
      <c r="F14" s="22">
        <v>1</v>
      </c>
      <c r="G14" s="22" t="str">
        <f t="shared" si="2"/>
        <v>Fimon.pic.search1</v>
      </c>
      <c r="H14" s="22" t="str">
        <f t="shared" si="3"/>
        <v>Gac_1</v>
      </c>
      <c r="I14">
        <f>VLOOKUP(E14,$P$2:$Q$9,2,FALSE)</f>
        <v>5</v>
      </c>
      <c r="J14" s="30">
        <f>IF(I14&lt;4,I14+1,I14-1)</f>
        <v>4</v>
      </c>
      <c r="K14" s="31">
        <f>IF(I14&lt;4,I14+2,I14-2)</f>
        <v>3</v>
      </c>
      <c r="L14" s="31">
        <f>IF(I14&lt;4,I14+3,I14-3)</f>
        <v>2</v>
      </c>
      <c r="M14">
        <v>1</v>
      </c>
      <c r="N14" t="str">
        <f t="shared" si="4"/>
        <v>q</v>
      </c>
      <c r="P14" t="s">
        <v>353</v>
      </c>
      <c r="Q14" t="s">
        <v>898</v>
      </c>
      <c r="S14" s="29"/>
      <c r="U14" s="22"/>
      <c r="V14" s="22"/>
      <c r="W14" s="22"/>
    </row>
    <row r="15" spans="1:27" x14ac:dyDescent="0.45">
      <c r="B15" s="29" t="s">
        <v>1192</v>
      </c>
      <c r="C15" s="22" t="s">
        <v>1194</v>
      </c>
      <c r="D15" t="str">
        <f t="shared" si="1"/>
        <v>Fimon</v>
      </c>
      <c r="E15" s="22" t="str">
        <f>VLOOKUP(D15,audio_list_stym!$A$3:$F$18,6,FALSE)</f>
        <v>Gac</v>
      </c>
      <c r="F15" s="22">
        <v>2</v>
      </c>
      <c r="G15" s="22" t="str">
        <f t="shared" si="2"/>
        <v>Fimon.pic.search2</v>
      </c>
      <c r="H15" s="22" t="str">
        <f t="shared" si="3"/>
        <v>Gac_2</v>
      </c>
      <c r="I15" s="30">
        <f>IF(J15&lt;4,J15+1,J15-1)</f>
        <v>4</v>
      </c>
      <c r="J15">
        <f>VLOOKUP(E15,$P$2:$Q$9,2,FALSE)</f>
        <v>5</v>
      </c>
      <c r="K15" s="31">
        <f>IF(J15&lt;4,J15+2,J15-2)</f>
        <v>3</v>
      </c>
      <c r="L15" s="31">
        <f>IF(J15&lt;4,J15+3,J15-3)</f>
        <v>2</v>
      </c>
      <c r="M15">
        <v>2</v>
      </c>
      <c r="N15" t="str">
        <f t="shared" si="4"/>
        <v>w</v>
      </c>
      <c r="P15" t="s">
        <v>354</v>
      </c>
      <c r="Q15" t="s">
        <v>899</v>
      </c>
      <c r="S15" s="29"/>
      <c r="U15" s="22"/>
      <c r="V15" s="22"/>
      <c r="W15" s="22"/>
    </row>
    <row r="16" spans="1:27" x14ac:dyDescent="0.45">
      <c r="B16" s="29" t="s">
        <v>1192</v>
      </c>
      <c r="C16" s="22" t="s">
        <v>1194</v>
      </c>
      <c r="D16" t="str">
        <f t="shared" si="1"/>
        <v>Fimon</v>
      </c>
      <c r="E16" s="22" t="str">
        <f>VLOOKUP(D16,audio_list_stym!$A$3:$F$18,6,FALSE)</f>
        <v>Gac</v>
      </c>
      <c r="F16" s="22">
        <v>3</v>
      </c>
      <c r="G16" s="22" t="str">
        <f t="shared" si="2"/>
        <v>Fimon.pic.search3</v>
      </c>
      <c r="H16" s="22" t="str">
        <f t="shared" si="3"/>
        <v>Gac_3</v>
      </c>
      <c r="I16" s="30">
        <f>IF(K16&lt;4,K16+1,K16-1)</f>
        <v>4</v>
      </c>
      <c r="J16" s="30">
        <f>IF(K16&lt;4,K16+2,K16-2)</f>
        <v>3</v>
      </c>
      <c r="K16">
        <f>VLOOKUP(E16,$P$2:$Q$9,2,FALSE)</f>
        <v>5</v>
      </c>
      <c r="L16" s="31">
        <f>IF(K16&lt;4,K16+3,K16-3)</f>
        <v>2</v>
      </c>
      <c r="M16">
        <v>3</v>
      </c>
      <c r="N16" t="str">
        <f t="shared" si="4"/>
        <v>a</v>
      </c>
      <c r="P16" t="s">
        <v>355</v>
      </c>
      <c r="Q16" t="s">
        <v>900</v>
      </c>
      <c r="S16" s="29"/>
      <c r="U16" s="22"/>
      <c r="V16" s="22"/>
      <c r="W16" s="22"/>
    </row>
    <row r="17" spans="2:23" x14ac:dyDescent="0.45">
      <c r="B17" s="29" t="s">
        <v>1192</v>
      </c>
      <c r="C17" s="22" t="s">
        <v>1194</v>
      </c>
      <c r="D17" t="str">
        <f t="shared" si="1"/>
        <v>Fimon</v>
      </c>
      <c r="E17" s="22" t="str">
        <f>VLOOKUP(D17,audio_list_stym!$A$3:$F$18,6,FALSE)</f>
        <v>Gac</v>
      </c>
      <c r="F17" s="22">
        <v>4</v>
      </c>
      <c r="G17" s="22" t="str">
        <f t="shared" si="2"/>
        <v>Fimon.pic.search4</v>
      </c>
      <c r="H17" s="22" t="str">
        <f t="shared" si="3"/>
        <v>Gac_4</v>
      </c>
      <c r="I17" s="30">
        <f>IF(L17&lt;4,L17+1,L17-1)</f>
        <v>4</v>
      </c>
      <c r="J17" s="30">
        <f>IF(L17&lt;4,L17+2,L17-2)</f>
        <v>3</v>
      </c>
      <c r="K17" s="30">
        <f>IF(L17&lt;4,L17+3,L17-3)</f>
        <v>2</v>
      </c>
      <c r="L17">
        <f>VLOOKUP(E17,$P$2:$Q$9,2,FALSE)</f>
        <v>5</v>
      </c>
      <c r="M17">
        <v>4</v>
      </c>
      <c r="N17" t="str">
        <f t="shared" si="4"/>
        <v>s</v>
      </c>
      <c r="P17" t="s">
        <v>356</v>
      </c>
      <c r="Q17" t="s">
        <v>901</v>
      </c>
      <c r="S17" s="29"/>
      <c r="U17" s="22"/>
      <c r="V17" s="22"/>
      <c r="W17" s="22"/>
    </row>
    <row r="18" spans="2:23" x14ac:dyDescent="0.45">
      <c r="B18" s="29" t="s">
        <v>1196</v>
      </c>
      <c r="C18" s="22" t="s">
        <v>1198</v>
      </c>
      <c r="D18" t="str">
        <f t="shared" si="1"/>
        <v>Codis</v>
      </c>
      <c r="E18" s="22" t="str">
        <f>VLOOKUP(D18,audio_list_stym!$A$3:$F$18,6,FALSE)</f>
        <v>Noni</v>
      </c>
      <c r="F18" s="22">
        <v>1</v>
      </c>
      <c r="G18" s="22" t="str">
        <f t="shared" si="2"/>
        <v>Codis.pic.search1</v>
      </c>
      <c r="H18" s="22" t="str">
        <f t="shared" si="3"/>
        <v>Noni_1</v>
      </c>
      <c r="I18">
        <f>VLOOKUP(E18,$P$2:$Q$9,2,FALSE)</f>
        <v>7</v>
      </c>
      <c r="J18" s="30">
        <f>IF(I18&lt;4,I18+1,I18-1)</f>
        <v>6</v>
      </c>
      <c r="K18" s="31">
        <f>IF(I18&lt;4,I18+2,I18-2)</f>
        <v>5</v>
      </c>
      <c r="L18" s="31">
        <f>IF(I18&lt;4,I18+3,I18-3)</f>
        <v>4</v>
      </c>
      <c r="M18">
        <v>1</v>
      </c>
      <c r="N18" t="str">
        <f t="shared" si="4"/>
        <v>q</v>
      </c>
      <c r="P18" t="s">
        <v>357</v>
      </c>
      <c r="Q18" t="s">
        <v>884</v>
      </c>
      <c r="S18" s="29"/>
      <c r="U18" s="22"/>
      <c r="V18" s="22"/>
      <c r="W18" s="22"/>
    </row>
    <row r="19" spans="2:23" x14ac:dyDescent="0.45">
      <c r="B19" s="29" t="s">
        <v>1196</v>
      </c>
      <c r="C19" s="22" t="s">
        <v>1198</v>
      </c>
      <c r="D19" t="str">
        <f t="shared" si="1"/>
        <v>Codis</v>
      </c>
      <c r="E19" s="22" t="str">
        <f>VLOOKUP(D19,audio_list_stym!$A$3:$F$18,6,FALSE)</f>
        <v>Noni</v>
      </c>
      <c r="F19" s="22">
        <v>2</v>
      </c>
      <c r="G19" s="22" t="str">
        <f t="shared" si="2"/>
        <v>Codis.pic.search2</v>
      </c>
      <c r="H19" s="22" t="str">
        <f t="shared" si="3"/>
        <v>Noni_2</v>
      </c>
      <c r="I19" s="30">
        <f>IF(J19&lt;4,J19+1,J19-1)</f>
        <v>6</v>
      </c>
      <c r="J19">
        <f>VLOOKUP(E19,$P$2:$Q$9,2,FALSE)</f>
        <v>7</v>
      </c>
      <c r="K19" s="31">
        <f>IF(J19&lt;4,J19+2,J19-2)</f>
        <v>5</v>
      </c>
      <c r="L19" s="31">
        <f>IF(J19&lt;4,J19+3,J19-3)</f>
        <v>4</v>
      </c>
      <c r="M19">
        <v>2</v>
      </c>
      <c r="N19" t="str">
        <f t="shared" si="4"/>
        <v>w</v>
      </c>
      <c r="S19" s="29"/>
      <c r="U19" s="22"/>
      <c r="V19" s="22"/>
      <c r="W19" s="22"/>
    </row>
    <row r="20" spans="2:23" x14ac:dyDescent="0.45">
      <c r="B20" s="29" t="s">
        <v>1196</v>
      </c>
      <c r="C20" s="22" t="s">
        <v>1198</v>
      </c>
      <c r="D20" t="str">
        <f t="shared" si="1"/>
        <v>Codis</v>
      </c>
      <c r="E20" s="22" t="str">
        <f>VLOOKUP(D20,audio_list_stym!$A$3:$F$18,6,FALSE)</f>
        <v>Noni</v>
      </c>
      <c r="F20" s="22">
        <v>3</v>
      </c>
      <c r="G20" s="22" t="str">
        <f t="shared" si="2"/>
        <v>Codis.pic.search3</v>
      </c>
      <c r="H20" s="22" t="str">
        <f t="shared" si="3"/>
        <v>Noni_3</v>
      </c>
      <c r="I20" s="30">
        <f>IF(K20&lt;4,K20+1,K20-1)</f>
        <v>6</v>
      </c>
      <c r="J20" s="30">
        <f>IF(K20&lt;4,K20+2,K20-2)</f>
        <v>5</v>
      </c>
      <c r="K20">
        <f>VLOOKUP(E20,$P$2:$Q$9,2,FALSE)</f>
        <v>7</v>
      </c>
      <c r="L20" s="31">
        <f>IF(K20&lt;4,K20+3,K20-3)</f>
        <v>4</v>
      </c>
      <c r="M20">
        <v>3</v>
      </c>
      <c r="N20" t="str">
        <f t="shared" si="4"/>
        <v>a</v>
      </c>
      <c r="P20" s="29" t="s">
        <v>1180</v>
      </c>
      <c r="S20" s="29"/>
      <c r="U20" s="22"/>
      <c r="V20" s="22"/>
      <c r="W20" s="22"/>
    </row>
    <row r="21" spans="2:23" x14ac:dyDescent="0.45">
      <c r="B21" s="29" t="s">
        <v>1196</v>
      </c>
      <c r="C21" s="22" t="s">
        <v>1198</v>
      </c>
      <c r="D21" t="str">
        <f t="shared" si="1"/>
        <v>Codis</v>
      </c>
      <c r="E21" s="22" t="str">
        <f>VLOOKUP(D21,audio_list_stym!$A$3:$F$18,6,FALSE)</f>
        <v>Noni</v>
      </c>
      <c r="F21" s="22">
        <v>4</v>
      </c>
      <c r="G21" s="22" t="str">
        <f t="shared" si="2"/>
        <v>Codis.pic.search4</v>
      </c>
      <c r="H21" s="22" t="str">
        <f t="shared" si="3"/>
        <v>Noni_4</v>
      </c>
      <c r="I21" s="30">
        <f>IF(L21&lt;4,L21+1,L21-1)</f>
        <v>6</v>
      </c>
      <c r="J21" s="30">
        <f>IF(L21&lt;4,L21+2,L21-2)</f>
        <v>5</v>
      </c>
      <c r="K21" s="30">
        <f>IF(L21&lt;4,L21+3,L21-3)</f>
        <v>4</v>
      </c>
      <c r="L21">
        <f>VLOOKUP(E21,$P$2:$Q$9,2,FALSE)</f>
        <v>7</v>
      </c>
      <c r="M21">
        <v>4</v>
      </c>
      <c r="N21" t="str">
        <f t="shared" si="4"/>
        <v>s</v>
      </c>
      <c r="P21" s="29" t="s">
        <v>1184</v>
      </c>
      <c r="S21" s="29"/>
      <c r="U21" s="22"/>
      <c r="V21" s="22"/>
      <c r="W21" s="22"/>
    </row>
    <row r="22" spans="2:23" x14ac:dyDescent="0.45">
      <c r="B22" s="29" t="s">
        <v>1200</v>
      </c>
      <c r="C22" s="22" t="s">
        <v>1202</v>
      </c>
      <c r="D22" t="str">
        <f t="shared" si="1"/>
        <v>Gonic</v>
      </c>
      <c r="E22" s="22" t="str">
        <f>VLOOKUP(D22,audio_list_stym!$A$3:$F$18,6,FALSE)</f>
        <v>Sapota</v>
      </c>
      <c r="F22" s="22">
        <v>1</v>
      </c>
      <c r="G22" s="22" t="str">
        <f t="shared" si="2"/>
        <v>Gonic.pic.search1</v>
      </c>
      <c r="H22" s="22" t="str">
        <f t="shared" si="3"/>
        <v>Sapota_1</v>
      </c>
      <c r="I22">
        <f>VLOOKUP(E22,$P$2:$Q$9,2,FALSE)</f>
        <v>4</v>
      </c>
      <c r="J22" s="30">
        <f>IF(I22&lt;4,I22+1,I22-1)</f>
        <v>3</v>
      </c>
      <c r="K22" s="31">
        <f>IF(I22&lt;4,I22+2,I22-2)</f>
        <v>2</v>
      </c>
      <c r="L22" s="31">
        <f>IF(I22&lt;4,I22+3,I22-3)</f>
        <v>1</v>
      </c>
      <c r="M22">
        <v>1</v>
      </c>
      <c r="N22" t="str">
        <f t="shared" si="4"/>
        <v>q</v>
      </c>
      <c r="P22" s="29" t="s">
        <v>1188</v>
      </c>
      <c r="S22" s="29"/>
      <c r="U22" s="22"/>
      <c r="V22" s="22"/>
      <c r="W22" s="22"/>
    </row>
    <row r="23" spans="2:23" x14ac:dyDescent="0.45">
      <c r="B23" s="29" t="s">
        <v>1200</v>
      </c>
      <c r="C23" s="22" t="s">
        <v>1202</v>
      </c>
      <c r="D23" t="str">
        <f t="shared" si="1"/>
        <v>Gonic</v>
      </c>
      <c r="E23" s="22" t="str">
        <f>VLOOKUP(D23,audio_list_stym!$A$3:$F$18,6,FALSE)</f>
        <v>Sapota</v>
      </c>
      <c r="F23" s="22">
        <v>2</v>
      </c>
      <c r="G23" s="22" t="str">
        <f t="shared" si="2"/>
        <v>Gonic.pic.search2</v>
      </c>
      <c r="H23" s="22" t="str">
        <f t="shared" si="3"/>
        <v>Sapota_2</v>
      </c>
      <c r="I23" s="30">
        <f>IF(J23&lt;4,J23+1,J23-1)</f>
        <v>3</v>
      </c>
      <c r="J23">
        <f>VLOOKUP(E23,$P$2:$Q$9,2,FALSE)</f>
        <v>4</v>
      </c>
      <c r="K23" s="31">
        <f>IF(J23&lt;4,J23+2,J23-2)</f>
        <v>2</v>
      </c>
      <c r="L23" s="31">
        <f>IF(J23&lt;4,J23+3,J23-3)</f>
        <v>1</v>
      </c>
      <c r="M23">
        <v>2</v>
      </c>
      <c r="N23" t="str">
        <f t="shared" si="4"/>
        <v>w</v>
      </c>
      <c r="P23" s="29" t="s">
        <v>1192</v>
      </c>
      <c r="S23" s="29"/>
      <c r="U23" s="22"/>
      <c r="V23" s="22"/>
      <c r="W23" s="22"/>
    </row>
    <row r="24" spans="2:23" x14ac:dyDescent="0.45">
      <c r="B24" s="29" t="s">
        <v>1200</v>
      </c>
      <c r="C24" s="22" t="s">
        <v>1202</v>
      </c>
      <c r="D24" t="str">
        <f t="shared" si="1"/>
        <v>Gonic</v>
      </c>
      <c r="E24" s="22" t="str">
        <f>VLOOKUP(D24,audio_list_stym!$A$3:$F$18,6,FALSE)</f>
        <v>Sapota</v>
      </c>
      <c r="F24" s="22">
        <v>3</v>
      </c>
      <c r="G24" s="22" t="str">
        <f t="shared" si="2"/>
        <v>Gonic.pic.search3</v>
      </c>
      <c r="H24" s="22" t="str">
        <f t="shared" si="3"/>
        <v>Sapota_3</v>
      </c>
      <c r="I24" s="30">
        <f>IF(K24&lt;4,K24+1,K24-1)</f>
        <v>3</v>
      </c>
      <c r="J24" s="30">
        <f>IF(K24&lt;4,K24+2,K24-2)</f>
        <v>2</v>
      </c>
      <c r="K24">
        <f>VLOOKUP(E24,$P$2:$Q$9,2,FALSE)</f>
        <v>4</v>
      </c>
      <c r="L24" s="31">
        <f>IF(K24&lt;4,K24+3,K24-3)</f>
        <v>1</v>
      </c>
      <c r="M24">
        <v>3</v>
      </c>
      <c r="N24" t="str">
        <f t="shared" si="4"/>
        <v>a</v>
      </c>
      <c r="P24" s="29" t="s">
        <v>1196</v>
      </c>
      <c r="S24" s="29"/>
      <c r="U24" s="22"/>
      <c r="V24" s="22"/>
      <c r="W24" s="22"/>
    </row>
    <row r="25" spans="2:23" x14ac:dyDescent="0.45">
      <c r="B25" s="29" t="s">
        <v>1200</v>
      </c>
      <c r="C25" s="22" t="s">
        <v>1202</v>
      </c>
      <c r="D25" t="str">
        <f t="shared" si="1"/>
        <v>Gonic</v>
      </c>
      <c r="E25" s="22" t="str">
        <f>VLOOKUP(D25,audio_list_stym!$A$3:$F$18,6,FALSE)</f>
        <v>Sapota</v>
      </c>
      <c r="F25" s="22">
        <v>4</v>
      </c>
      <c r="G25" s="22" t="str">
        <f t="shared" si="2"/>
        <v>Gonic.pic.search4</v>
      </c>
      <c r="H25" s="22" t="str">
        <f t="shared" si="3"/>
        <v>Sapota_4</v>
      </c>
      <c r="I25" s="30">
        <f>IF(L25&lt;4,L25+1,L25-1)</f>
        <v>3</v>
      </c>
      <c r="J25" s="30">
        <f>IF(L25&lt;4,L25+2,L25-2)</f>
        <v>2</v>
      </c>
      <c r="K25" s="30">
        <f>IF(L25&lt;4,L25+3,L25-3)</f>
        <v>1</v>
      </c>
      <c r="L25">
        <f>VLOOKUP(E25,$P$2:$Q$9,2,FALSE)</f>
        <v>4</v>
      </c>
      <c r="M25">
        <v>4</v>
      </c>
      <c r="N25" t="str">
        <f t="shared" si="4"/>
        <v>s</v>
      </c>
      <c r="P25" s="29" t="s">
        <v>1200</v>
      </c>
      <c r="S25" s="29"/>
      <c r="U25" s="22"/>
      <c r="V25" s="22"/>
      <c r="W25" s="22"/>
    </row>
    <row r="26" spans="2:23" x14ac:dyDescent="0.45">
      <c r="B26" s="29" t="s">
        <v>1204</v>
      </c>
      <c r="C26" s="22" t="s">
        <v>1206</v>
      </c>
      <c r="D26" t="str">
        <f t="shared" si="1"/>
        <v>Todis</v>
      </c>
      <c r="E26" s="22" t="str">
        <f>VLOOKUP(D26,audio_list_stym!$A$3:$F$18,6,FALSE)</f>
        <v>Tamanid</v>
      </c>
      <c r="F26" s="22">
        <v>1</v>
      </c>
      <c r="G26" s="22" t="str">
        <f t="shared" si="2"/>
        <v>Todis.pic.search1</v>
      </c>
      <c r="H26" s="22" t="str">
        <f t="shared" si="3"/>
        <v>Tamanid_1</v>
      </c>
      <c r="I26">
        <f>VLOOKUP(E26,$P$2:$Q$9,2,FALSE)</f>
        <v>8</v>
      </c>
      <c r="J26" s="30">
        <f>IF(I26&lt;4,I26+1,I26-1)</f>
        <v>7</v>
      </c>
      <c r="K26" s="31">
        <f>IF(I26&lt;4,I26+2,I26-2)</f>
        <v>6</v>
      </c>
      <c r="L26" s="31">
        <f>IF(I26&lt;4,I26+3,I26-3)</f>
        <v>5</v>
      </c>
      <c r="M26">
        <v>1</v>
      </c>
      <c r="N26" t="str">
        <f t="shared" si="4"/>
        <v>q</v>
      </c>
      <c r="P26" s="29" t="s">
        <v>1204</v>
      </c>
      <c r="S26" s="29"/>
      <c r="U26" s="22"/>
      <c r="V26" s="22"/>
      <c r="W26" s="22"/>
    </row>
    <row r="27" spans="2:23" x14ac:dyDescent="0.45">
      <c r="B27" s="29" t="s">
        <v>1204</v>
      </c>
      <c r="C27" s="22" t="s">
        <v>1206</v>
      </c>
      <c r="D27" t="str">
        <f t="shared" si="1"/>
        <v>Todis</v>
      </c>
      <c r="E27" s="22" t="str">
        <f>VLOOKUP(D27,audio_list_stym!$A$3:$F$18,6,FALSE)</f>
        <v>Tamanid</v>
      </c>
      <c r="F27" s="22">
        <v>2</v>
      </c>
      <c r="G27" s="22" t="str">
        <f t="shared" si="2"/>
        <v>Todis.pic.search2</v>
      </c>
      <c r="H27" s="22" t="str">
        <f t="shared" si="3"/>
        <v>Tamanid_2</v>
      </c>
      <c r="I27" s="30">
        <f>IF(J27&lt;4,J27+1,J27-1)</f>
        <v>7</v>
      </c>
      <c r="J27">
        <f>VLOOKUP(E27,$P$2:$Q$9,2,FALSE)</f>
        <v>8</v>
      </c>
      <c r="K27" s="31">
        <f>IF(J27&lt;4,J27+2,J27-2)</f>
        <v>6</v>
      </c>
      <c r="L27" s="31">
        <f>IF(J27&lt;4,J27+3,J27-3)</f>
        <v>5</v>
      </c>
      <c r="M27">
        <v>2</v>
      </c>
      <c r="N27" t="str">
        <f t="shared" si="4"/>
        <v>w</v>
      </c>
      <c r="P27" s="29" t="s">
        <v>1208</v>
      </c>
      <c r="S27" s="29"/>
      <c r="U27" s="22"/>
      <c r="V27" s="22"/>
      <c r="W27" s="22"/>
    </row>
    <row r="28" spans="2:23" x14ac:dyDescent="0.45">
      <c r="B28" s="29" t="s">
        <v>1204</v>
      </c>
      <c r="C28" s="22" t="s">
        <v>1206</v>
      </c>
      <c r="D28" t="str">
        <f t="shared" si="1"/>
        <v>Todis</v>
      </c>
      <c r="E28" s="22" t="str">
        <f>VLOOKUP(D28,audio_list_stym!$A$3:$F$18,6,FALSE)</f>
        <v>Tamanid</v>
      </c>
      <c r="F28" s="22">
        <v>3</v>
      </c>
      <c r="G28" s="22" t="str">
        <f t="shared" si="2"/>
        <v>Todis.pic.search3</v>
      </c>
      <c r="H28" s="22" t="str">
        <f t="shared" si="3"/>
        <v>Tamanid_3</v>
      </c>
      <c r="I28" s="30">
        <f>IF(K28&lt;4,K28+1,K28-1)</f>
        <v>7</v>
      </c>
      <c r="J28" s="30">
        <f>IF(K28&lt;4,K28+2,K28-2)</f>
        <v>6</v>
      </c>
      <c r="K28">
        <f>VLOOKUP(E28,$P$2:$Q$9,2,FALSE)</f>
        <v>8</v>
      </c>
      <c r="L28" s="31">
        <f>IF(K28&lt;4,K28+3,K28-3)</f>
        <v>5</v>
      </c>
      <c r="M28">
        <v>3</v>
      </c>
      <c r="N28" t="str">
        <f t="shared" si="4"/>
        <v>a</v>
      </c>
      <c r="P28" s="29" t="s">
        <v>1212</v>
      </c>
      <c r="S28" s="29"/>
      <c r="U28" s="22"/>
      <c r="V28" s="22"/>
      <c r="W28" s="22"/>
    </row>
    <row r="29" spans="2:23" x14ac:dyDescent="0.45">
      <c r="B29" s="29" t="s">
        <v>1204</v>
      </c>
      <c r="C29" s="22" t="s">
        <v>1206</v>
      </c>
      <c r="D29" t="str">
        <f t="shared" si="1"/>
        <v>Todis</v>
      </c>
      <c r="E29" s="22" t="str">
        <f>VLOOKUP(D29,audio_list_stym!$A$3:$F$18,6,FALSE)</f>
        <v>Tamanid</v>
      </c>
      <c r="F29" s="22">
        <v>4</v>
      </c>
      <c r="G29" s="22" t="str">
        <f t="shared" si="2"/>
        <v>Todis.pic.search4</v>
      </c>
      <c r="H29" s="22" t="str">
        <f t="shared" si="3"/>
        <v>Tamanid_4</v>
      </c>
      <c r="I29" s="30">
        <f>IF(L29&lt;4,L29+1,L29-1)</f>
        <v>7</v>
      </c>
      <c r="J29" s="30">
        <f>IF(L29&lt;4,L29+2,L29-2)</f>
        <v>6</v>
      </c>
      <c r="K29" s="30">
        <f>IF(L29&lt;4,L29+3,L29-3)</f>
        <v>5</v>
      </c>
      <c r="L29">
        <f>VLOOKUP(E29,$P$2:$Q$9,2,FALSE)</f>
        <v>8</v>
      </c>
      <c r="M29">
        <v>4</v>
      </c>
      <c r="N29" t="str">
        <f t="shared" si="4"/>
        <v>s</v>
      </c>
      <c r="P29" s="29" t="s">
        <v>1214</v>
      </c>
      <c r="S29" s="29"/>
      <c r="U29" s="22"/>
      <c r="V29" s="22"/>
      <c r="W29" s="22"/>
    </row>
    <row r="30" spans="2:23" x14ac:dyDescent="0.45">
      <c r="B30" s="29" t="s">
        <v>1212</v>
      </c>
      <c r="C30" s="22" t="s">
        <v>1210</v>
      </c>
      <c r="D30" t="str">
        <f t="shared" si="1"/>
        <v>Pemat</v>
      </c>
      <c r="E30" s="22" t="str">
        <f>VLOOKUP(D30,audio_list_stym!$A$3:$F$18,6,FALSE)</f>
        <v>ZF</v>
      </c>
      <c r="F30" s="22">
        <v>1</v>
      </c>
      <c r="G30" s="22" t="str">
        <f t="shared" si="2"/>
        <v>Pemat.pic.search1</v>
      </c>
      <c r="H30" s="22" t="str">
        <f t="shared" si="3"/>
        <v>ZF_1</v>
      </c>
      <c r="I30">
        <f>VLOOKUP(E30,$P$2:$Q$9,2,FALSE)</f>
        <v>6</v>
      </c>
      <c r="J30" s="30">
        <f>IF(I30&lt;4,I30+1,I30-1)</f>
        <v>5</v>
      </c>
      <c r="K30" s="31">
        <f>IF(I30&lt;4,I30+2,I30-2)</f>
        <v>4</v>
      </c>
      <c r="L30" s="31">
        <f>IF(I30&lt;4,I30+3,I30-3)</f>
        <v>3</v>
      </c>
      <c r="M30">
        <v>1</v>
      </c>
      <c r="N30" t="str">
        <f t="shared" si="4"/>
        <v>q</v>
      </c>
      <c r="P30" s="29" t="s">
        <v>1216</v>
      </c>
      <c r="S30" s="29"/>
      <c r="U30" s="22"/>
      <c r="V30" s="22"/>
      <c r="W30" s="22"/>
    </row>
    <row r="31" spans="2:23" x14ac:dyDescent="0.45">
      <c r="B31" s="29" t="s">
        <v>1214</v>
      </c>
      <c r="C31" s="22" t="s">
        <v>1210</v>
      </c>
      <c r="D31" t="str">
        <f t="shared" si="1"/>
        <v>Pemat</v>
      </c>
      <c r="E31" s="22" t="str">
        <f>VLOOKUP(D31,audio_list_stym!$A$3:$F$18,6,FALSE)</f>
        <v>ZF</v>
      </c>
      <c r="F31" s="22">
        <v>2</v>
      </c>
      <c r="G31" s="22" t="str">
        <f t="shared" si="2"/>
        <v>Pemat.pic.search2</v>
      </c>
      <c r="H31" s="22" t="str">
        <f t="shared" si="3"/>
        <v>ZF_2</v>
      </c>
      <c r="I31" s="30">
        <f>IF(J31&lt;4,J31+1,J31-1)</f>
        <v>5</v>
      </c>
      <c r="J31">
        <f>VLOOKUP(E31,$P$2:$Q$9,2,FALSE)</f>
        <v>6</v>
      </c>
      <c r="K31" s="31">
        <f>IF(J31&lt;4,J31+2,J31-2)</f>
        <v>4</v>
      </c>
      <c r="L31" s="31">
        <f>IF(J31&lt;4,J31+3,J31-3)</f>
        <v>3</v>
      </c>
      <c r="M31">
        <v>2</v>
      </c>
      <c r="N31" t="str">
        <f t="shared" si="4"/>
        <v>w</v>
      </c>
      <c r="P31" s="29" t="s">
        <v>1218</v>
      </c>
      <c r="S31" s="29"/>
      <c r="U31" s="22"/>
      <c r="V31" s="22"/>
      <c r="W31" s="22"/>
    </row>
    <row r="32" spans="2:23" x14ac:dyDescent="0.45">
      <c r="B32" s="29" t="s">
        <v>1216</v>
      </c>
      <c r="C32" s="22" t="s">
        <v>1210</v>
      </c>
      <c r="D32" t="str">
        <f t="shared" si="1"/>
        <v>Pemat</v>
      </c>
      <c r="E32" s="22" t="str">
        <f>VLOOKUP(D32,audio_list_stym!$A$3:$F$18,6,FALSE)</f>
        <v>ZF</v>
      </c>
      <c r="F32" s="22">
        <v>3</v>
      </c>
      <c r="G32" s="22" t="str">
        <f t="shared" si="2"/>
        <v>Pemat.pic.search3</v>
      </c>
      <c r="H32" s="22" t="str">
        <f t="shared" si="3"/>
        <v>ZF_3</v>
      </c>
      <c r="I32" s="30">
        <f>IF(K32&lt;4,K32+1,K32-1)</f>
        <v>5</v>
      </c>
      <c r="J32" s="30">
        <f>IF(K32&lt;4,K32+2,K32-2)</f>
        <v>4</v>
      </c>
      <c r="K32">
        <f>VLOOKUP(E32,$P$2:$Q$9,2,FALSE)</f>
        <v>6</v>
      </c>
      <c r="L32" s="31">
        <f>IF(K32&lt;4,K32+3,K32-3)</f>
        <v>3</v>
      </c>
      <c r="M32">
        <v>3</v>
      </c>
      <c r="N32" t="str">
        <f t="shared" si="4"/>
        <v>a</v>
      </c>
      <c r="P32" s="29" t="s">
        <v>1220</v>
      </c>
      <c r="S32" s="29"/>
      <c r="U32" s="22"/>
      <c r="V32" s="22"/>
      <c r="W32" s="22"/>
    </row>
    <row r="33" spans="1:23" x14ac:dyDescent="0.45">
      <c r="B33" s="29" t="s">
        <v>1218</v>
      </c>
      <c r="C33" s="22" t="s">
        <v>1210</v>
      </c>
      <c r="D33" t="str">
        <f t="shared" si="1"/>
        <v>Pemat</v>
      </c>
      <c r="E33" s="22" t="str">
        <f>VLOOKUP(D33,audio_list_stym!$A$3:$F$18,6,FALSE)</f>
        <v>ZF</v>
      </c>
      <c r="F33" s="22">
        <v>4</v>
      </c>
      <c r="G33" s="22" t="str">
        <f t="shared" si="2"/>
        <v>Pemat.pic.search4</v>
      </c>
      <c r="H33" s="22" t="str">
        <f t="shared" si="3"/>
        <v>ZF_4</v>
      </c>
      <c r="I33" s="30">
        <f>IF(L33&lt;4,L33+1,L33-1)</f>
        <v>5</v>
      </c>
      <c r="J33" s="30">
        <f>IF(L33&lt;4,L33+2,L33-2)</f>
        <v>4</v>
      </c>
      <c r="K33" s="30">
        <f>IF(L33&lt;4,L33+3,L33-3)</f>
        <v>3</v>
      </c>
      <c r="L33">
        <f>VLOOKUP(E33,$P$2:$Q$9,2,FALSE)</f>
        <v>6</v>
      </c>
      <c r="M33">
        <v>4</v>
      </c>
      <c r="N33" t="str">
        <f t="shared" si="4"/>
        <v>s</v>
      </c>
      <c r="P33" s="29" t="s">
        <v>1240</v>
      </c>
      <c r="S33" s="29"/>
      <c r="U33" s="22"/>
      <c r="V33" s="22"/>
      <c r="W33" s="22"/>
    </row>
    <row r="34" spans="1:23" x14ac:dyDescent="0.45">
      <c r="A34">
        <v>1</v>
      </c>
      <c r="B34" s="29" t="s">
        <v>1220</v>
      </c>
      <c r="C34" s="22" t="s">
        <v>1182</v>
      </c>
      <c r="D34" t="str">
        <f>LEFT(C34,5)</f>
        <v>Renan</v>
      </c>
      <c r="E34" s="22" t="str">
        <f>VLOOKUP(D34,audio_list_stym!$A$3:$F$18,6,FALSE)</f>
        <v>Ackee</v>
      </c>
      <c r="F34" s="22">
        <v>5</v>
      </c>
      <c r="G34" s="22" t="str">
        <f t="shared" si="2"/>
        <v>Renan.pic.search5</v>
      </c>
      <c r="H34" s="22" t="str">
        <f>E34&amp;"_"&amp;A34</f>
        <v>Ackee_1</v>
      </c>
      <c r="I34" s="30">
        <f>IF(L34&lt;4,L34+1,L34-1)</f>
        <v>2</v>
      </c>
      <c r="J34" s="30">
        <f>IF(L34&lt;4,L34+2,L34-2)</f>
        <v>3</v>
      </c>
      <c r="K34" s="30">
        <f>IF(L34&lt;4,L34+3,L34-3)</f>
        <v>4</v>
      </c>
      <c r="L34">
        <f>VLOOKUP(E34,$P$2:$Q$9,2,FALSE)</f>
        <v>1</v>
      </c>
      <c r="M34">
        <v>4</v>
      </c>
      <c r="N34" t="str">
        <f t="shared" si="4"/>
        <v>s</v>
      </c>
      <c r="P34" s="29" t="s">
        <v>1222</v>
      </c>
      <c r="S34" s="29"/>
      <c r="U34" s="22"/>
      <c r="V34" s="22"/>
      <c r="W34" s="22"/>
    </row>
    <row r="35" spans="1:23" x14ac:dyDescent="0.45">
      <c r="A35">
        <v>2</v>
      </c>
      <c r="B35" s="29" t="s">
        <v>1240</v>
      </c>
      <c r="C35" s="22" t="s">
        <v>1182</v>
      </c>
      <c r="D35" t="str">
        <f t="shared" ref="D35:D37" si="7">LEFT(C35,5)</f>
        <v>Renan</v>
      </c>
      <c r="E35" s="22" t="str">
        <f>VLOOKUP(D35,audio_list_stym!$A$3:$F$18,6,FALSE)</f>
        <v>Ackee</v>
      </c>
      <c r="F35" s="22">
        <v>6</v>
      </c>
      <c r="G35" s="22" t="str">
        <f t="shared" si="2"/>
        <v>Renan.pic.search6</v>
      </c>
      <c r="H35" s="22" t="str">
        <f t="shared" ref="H35:H65" si="8">E35&amp;"_"&amp;A35</f>
        <v>Ackee_2</v>
      </c>
      <c r="I35" s="30">
        <f>IF(K35&lt;4,K35+1,K35-1)</f>
        <v>2</v>
      </c>
      <c r="J35" s="30">
        <f>IF(K35&lt;4,K35+2,K35-2)</f>
        <v>3</v>
      </c>
      <c r="K35">
        <f>VLOOKUP(E35,$P$2:$Q$9,2,FALSE)</f>
        <v>1</v>
      </c>
      <c r="L35" s="30">
        <f>IF(K35&lt;4,K35+3,K35-3)</f>
        <v>4</v>
      </c>
      <c r="M35">
        <v>3</v>
      </c>
      <c r="N35" t="str">
        <f t="shared" si="4"/>
        <v>a</v>
      </c>
      <c r="P35" s="29" t="s">
        <v>1224</v>
      </c>
      <c r="S35" s="29"/>
      <c r="U35" s="22"/>
      <c r="V35" s="22"/>
      <c r="W35" s="22"/>
    </row>
    <row r="36" spans="1:23" x14ac:dyDescent="0.45">
      <c r="A36">
        <v>3</v>
      </c>
      <c r="B36" s="29" t="s">
        <v>1222</v>
      </c>
      <c r="C36" s="22" t="s">
        <v>1182</v>
      </c>
      <c r="D36" t="str">
        <f t="shared" si="7"/>
        <v>Renan</v>
      </c>
      <c r="E36" s="22" t="str">
        <f>VLOOKUP(D36,audio_list_stym!$A$3:$F$18,6,FALSE)</f>
        <v>Ackee</v>
      </c>
      <c r="F36" s="22">
        <v>7</v>
      </c>
      <c r="G36" s="22" t="str">
        <f t="shared" si="2"/>
        <v>Renan.pic.search7</v>
      </c>
      <c r="H36" s="22" t="str">
        <f t="shared" si="8"/>
        <v>Ackee_3</v>
      </c>
      <c r="I36" s="30">
        <f>IF(J36&lt;4,J36+1,J36-1)</f>
        <v>2</v>
      </c>
      <c r="J36">
        <f>VLOOKUP(E36,$P$2:$Q$9,2,FALSE)</f>
        <v>1</v>
      </c>
      <c r="K36" s="30">
        <f>IF(J3&lt;4,J36+2,J36-2)</f>
        <v>3</v>
      </c>
      <c r="L36" s="30">
        <f>IF(J36&lt;4,J36+3,J36-3)</f>
        <v>4</v>
      </c>
      <c r="M36">
        <v>2</v>
      </c>
      <c r="N36" t="str">
        <f t="shared" si="4"/>
        <v>w</v>
      </c>
      <c r="S36" s="29"/>
      <c r="U36" s="22"/>
      <c r="V36" s="22"/>
      <c r="W36" s="22"/>
    </row>
    <row r="37" spans="1:23" x14ac:dyDescent="0.45">
      <c r="A37">
        <v>4</v>
      </c>
      <c r="B37" s="29" t="s">
        <v>1224</v>
      </c>
      <c r="C37" s="22" t="s">
        <v>1182</v>
      </c>
      <c r="D37" t="str">
        <f t="shared" si="7"/>
        <v>Renan</v>
      </c>
      <c r="E37" s="22" t="str">
        <f>VLOOKUP(D37,audio_list_stym!$A$3:$F$18,6,FALSE)</f>
        <v>Ackee</v>
      </c>
      <c r="F37" s="22">
        <v>8</v>
      </c>
      <c r="G37" s="22" t="str">
        <f t="shared" si="2"/>
        <v>Renan.pic.search8</v>
      </c>
      <c r="H37" s="22" t="str">
        <f t="shared" si="8"/>
        <v>Ackee_4</v>
      </c>
      <c r="I37">
        <f>VLOOKUP(E37,$P$2:$Q$9,2,FALSE)</f>
        <v>1</v>
      </c>
      <c r="J37" s="30">
        <f>IF(I37&lt;4,I37+2,I37-2)</f>
        <v>3</v>
      </c>
      <c r="K37" s="30">
        <f>IF(I37&lt;4,I37+3,I37-3)</f>
        <v>4</v>
      </c>
      <c r="L37" s="30">
        <f>IF(I37&lt;4,I37+4,I37-4)</f>
        <v>5</v>
      </c>
      <c r="M37">
        <v>1</v>
      </c>
      <c r="N37" t="str">
        <f t="shared" si="4"/>
        <v>q</v>
      </c>
      <c r="S37" s="29"/>
      <c r="U37" s="22"/>
      <c r="V37" s="22"/>
      <c r="W37" s="22"/>
    </row>
    <row r="38" spans="1:23" x14ac:dyDescent="0.45">
      <c r="A38">
        <v>1</v>
      </c>
      <c r="B38" s="29" t="s">
        <v>1216</v>
      </c>
      <c r="C38" s="22" t="s">
        <v>1186</v>
      </c>
      <c r="D38" t="str">
        <f t="shared" si="1"/>
        <v>Baroh</v>
      </c>
      <c r="E38" s="22" t="str">
        <f>VLOOKUP(D38,audio_list_stym!$A$3:$F$18,6,FALSE)</f>
        <v>Ake</v>
      </c>
      <c r="F38" s="22">
        <v>5</v>
      </c>
      <c r="G38" s="22" t="str">
        <f t="shared" si="2"/>
        <v>Baroh.pic.search5</v>
      </c>
      <c r="H38" s="22" t="str">
        <f t="shared" si="8"/>
        <v>Ake_1</v>
      </c>
      <c r="I38" s="30">
        <f>IF(L38&lt;4,L38+1,L38-1)</f>
        <v>3</v>
      </c>
      <c r="J38" s="30">
        <f>IF(L38&lt;4,L38+2,L38-2)</f>
        <v>4</v>
      </c>
      <c r="K38" s="30">
        <f>IF(L38&lt;4,L38+3,L38-3)</f>
        <v>5</v>
      </c>
      <c r="L38">
        <f>VLOOKUP(E38,$P$2:$Q$9,2,FALSE)</f>
        <v>2</v>
      </c>
      <c r="M38">
        <v>4</v>
      </c>
      <c r="N38" t="str">
        <f t="shared" si="4"/>
        <v>s</v>
      </c>
      <c r="S38" s="29"/>
      <c r="U38" s="22"/>
      <c r="V38" s="22"/>
      <c r="W38" s="22"/>
    </row>
    <row r="39" spans="1:23" x14ac:dyDescent="0.45">
      <c r="A39">
        <v>2</v>
      </c>
      <c r="B39" s="29" t="s">
        <v>1218</v>
      </c>
      <c r="C39" s="22" t="s">
        <v>1186</v>
      </c>
      <c r="D39" t="str">
        <f t="shared" si="1"/>
        <v>Baroh</v>
      </c>
      <c r="E39" s="22" t="str">
        <f>VLOOKUP(D39,audio_list_stym!$A$3:$F$18,6,FALSE)</f>
        <v>Ake</v>
      </c>
      <c r="F39" s="22">
        <v>6</v>
      </c>
      <c r="G39" s="22" t="str">
        <f t="shared" si="2"/>
        <v>Baroh.pic.search6</v>
      </c>
      <c r="H39" s="22" t="str">
        <f t="shared" si="8"/>
        <v>Ake_2</v>
      </c>
      <c r="I39" s="30">
        <f>IF(K39&lt;4,K39+1,K39-1)</f>
        <v>3</v>
      </c>
      <c r="J39" s="30">
        <f>IF(K39&lt;4,K39+2,K39-2)</f>
        <v>4</v>
      </c>
      <c r="K39">
        <f>VLOOKUP(E39,$P$2:$Q$9,2,FALSE)</f>
        <v>2</v>
      </c>
      <c r="L39" s="30">
        <f>IF(K39&lt;4,K39+3,K39-3)</f>
        <v>5</v>
      </c>
      <c r="M39">
        <v>3</v>
      </c>
      <c r="N39" t="str">
        <f t="shared" si="4"/>
        <v>a</v>
      </c>
      <c r="S39" s="29"/>
      <c r="U39" s="22"/>
      <c r="V39" s="22"/>
      <c r="W39" s="22"/>
    </row>
    <row r="40" spans="1:23" x14ac:dyDescent="0.45">
      <c r="A40">
        <v>3</v>
      </c>
      <c r="B40" s="29" t="s">
        <v>1220</v>
      </c>
      <c r="C40" s="22" t="s">
        <v>1186</v>
      </c>
      <c r="D40" t="str">
        <f t="shared" si="1"/>
        <v>Baroh</v>
      </c>
      <c r="E40" s="22" t="str">
        <f>VLOOKUP(D40,audio_list_stym!$A$3:$F$18,6,FALSE)</f>
        <v>Ake</v>
      </c>
      <c r="F40" s="22">
        <v>7</v>
      </c>
      <c r="G40" s="22" t="str">
        <f t="shared" si="2"/>
        <v>Baroh.pic.search7</v>
      </c>
      <c r="H40" s="22" t="str">
        <f t="shared" si="8"/>
        <v>Ake_3</v>
      </c>
      <c r="I40" s="30">
        <f>IF(J40&lt;4,J40+1,J40-1)</f>
        <v>3</v>
      </c>
      <c r="J40">
        <f>VLOOKUP(E40,$P$2:$Q$9,2,FALSE)</f>
        <v>2</v>
      </c>
      <c r="K40" s="30">
        <f>IF(J7&lt;4,J40+2,J40-2)</f>
        <v>4</v>
      </c>
      <c r="L40" s="30">
        <f>IF(J40&lt;4,J40+3,J40-3)</f>
        <v>5</v>
      </c>
      <c r="M40">
        <v>2</v>
      </c>
      <c r="N40" t="str">
        <f t="shared" si="4"/>
        <v>w</v>
      </c>
      <c r="S40" s="29"/>
      <c r="U40" s="22"/>
      <c r="V40" s="22"/>
      <c r="W40" s="22"/>
    </row>
    <row r="41" spans="1:23" x14ac:dyDescent="0.45">
      <c r="A41">
        <v>4</v>
      </c>
      <c r="B41" s="29" t="s">
        <v>1240</v>
      </c>
      <c r="C41" s="22" t="s">
        <v>1186</v>
      </c>
      <c r="D41" t="str">
        <f t="shared" si="1"/>
        <v>Baroh</v>
      </c>
      <c r="E41" s="22" t="str">
        <f>VLOOKUP(D41,audio_list_stym!$A$3:$F$18,6,FALSE)</f>
        <v>Ake</v>
      </c>
      <c r="F41" s="22">
        <v>8</v>
      </c>
      <c r="G41" s="22" t="str">
        <f t="shared" si="2"/>
        <v>Baroh.pic.search8</v>
      </c>
      <c r="H41" s="22" t="str">
        <f t="shared" si="8"/>
        <v>Ake_4</v>
      </c>
      <c r="I41">
        <f>VLOOKUP(E41,$P$2:$Q$9,2,FALSE)</f>
        <v>2</v>
      </c>
      <c r="J41" s="30">
        <f>IF(I41&lt;4,I41+2,I41-2)</f>
        <v>4</v>
      </c>
      <c r="K41" s="30">
        <f>IF(I41&lt;4,I41+3,I41-3)</f>
        <v>5</v>
      </c>
      <c r="L41" s="30">
        <f>IF(I41&lt;4,I41+4,I41-4)</f>
        <v>6</v>
      </c>
      <c r="M41">
        <v>1</v>
      </c>
      <c r="N41" t="str">
        <f t="shared" si="4"/>
        <v>q</v>
      </c>
      <c r="S41" s="29"/>
      <c r="U41" s="22"/>
      <c r="V41" s="22"/>
      <c r="W41" s="22"/>
    </row>
    <row r="42" spans="1:23" x14ac:dyDescent="0.45">
      <c r="A42">
        <v>1</v>
      </c>
      <c r="B42" s="29" t="s">
        <v>1224</v>
      </c>
      <c r="C42" s="22" t="s">
        <v>1190</v>
      </c>
      <c r="D42" t="str">
        <f t="shared" si="1"/>
        <v>Liroh</v>
      </c>
      <c r="E42" s="22" t="str">
        <f>VLOOKUP(D42,audio_list_stym!$A$3:$F$18,6,FALSE)</f>
        <v>Finger</v>
      </c>
      <c r="F42" s="22">
        <v>5</v>
      </c>
      <c r="G42" s="22" t="str">
        <f t="shared" si="2"/>
        <v>Liroh.pic.search5</v>
      </c>
      <c r="H42" s="22" t="str">
        <f t="shared" si="8"/>
        <v>Finger_1</v>
      </c>
      <c r="I42" s="30">
        <f>IF(L42&lt;4,L42+1,L42-1)</f>
        <v>4</v>
      </c>
      <c r="J42" s="30">
        <f>IF(L42&lt;4,L42+2,L42-2)</f>
        <v>5</v>
      </c>
      <c r="K42" s="30">
        <f>IF(L42&lt;4,L42+3,L42-3)</f>
        <v>6</v>
      </c>
      <c r="L42">
        <f>VLOOKUP(E42,$P$2:$Q$9,2,FALSE)</f>
        <v>3</v>
      </c>
      <c r="M42">
        <v>4</v>
      </c>
      <c r="N42" t="str">
        <f t="shared" si="4"/>
        <v>s</v>
      </c>
      <c r="S42" s="29"/>
      <c r="U42" s="22"/>
      <c r="V42" s="22"/>
      <c r="W42" s="22"/>
    </row>
    <row r="43" spans="1:23" x14ac:dyDescent="0.45">
      <c r="A43">
        <v>2</v>
      </c>
      <c r="B43" s="29" t="s">
        <v>1240</v>
      </c>
      <c r="C43" s="22" t="s">
        <v>1190</v>
      </c>
      <c r="D43" t="str">
        <f t="shared" si="1"/>
        <v>Liroh</v>
      </c>
      <c r="E43" s="22" t="str">
        <f>VLOOKUP(D43,audio_list_stym!$A$3:$F$18,6,FALSE)</f>
        <v>Finger</v>
      </c>
      <c r="F43" s="22">
        <v>6</v>
      </c>
      <c r="G43" s="22" t="str">
        <f t="shared" si="2"/>
        <v>Liroh.pic.search6</v>
      </c>
      <c r="H43" s="22" t="str">
        <f t="shared" si="8"/>
        <v>Finger_2</v>
      </c>
      <c r="I43" s="30">
        <f>IF(K43&lt;4,K43+1,K43-1)</f>
        <v>4</v>
      </c>
      <c r="J43" s="30">
        <f>IF(K43&lt;4,K43+2,K43-2)</f>
        <v>5</v>
      </c>
      <c r="K43">
        <f>VLOOKUP(E43,$P$2:$Q$9,2,FALSE)</f>
        <v>3</v>
      </c>
      <c r="L43" s="30">
        <f>IF(K43&lt;4,K43+3,K43-3)</f>
        <v>6</v>
      </c>
      <c r="M43">
        <v>3</v>
      </c>
      <c r="N43" t="str">
        <f t="shared" si="4"/>
        <v>a</v>
      </c>
      <c r="S43" s="29"/>
      <c r="U43" s="22"/>
      <c r="V43" s="22"/>
      <c r="W43" s="22"/>
    </row>
    <row r="44" spans="1:23" x14ac:dyDescent="0.45">
      <c r="A44">
        <v>3</v>
      </c>
      <c r="B44" s="29" t="s">
        <v>1218</v>
      </c>
      <c r="C44" s="22" t="s">
        <v>1190</v>
      </c>
      <c r="D44" t="str">
        <f t="shared" si="1"/>
        <v>Liroh</v>
      </c>
      <c r="E44" s="22" t="str">
        <f>VLOOKUP(D44,audio_list_stym!$A$3:$F$18,6,FALSE)</f>
        <v>Finger</v>
      </c>
      <c r="F44" s="22">
        <v>7</v>
      </c>
      <c r="G44" s="22" t="str">
        <f t="shared" si="2"/>
        <v>Liroh.pic.search7</v>
      </c>
      <c r="H44" s="22" t="str">
        <f t="shared" si="8"/>
        <v>Finger_3</v>
      </c>
      <c r="I44" s="30">
        <f>IF(J44&lt;4,J44+1,J44-1)</f>
        <v>4</v>
      </c>
      <c r="J44">
        <f>VLOOKUP(E44,$P$2:$Q$9,2,FALSE)</f>
        <v>3</v>
      </c>
      <c r="K44" s="30">
        <f>IF(J11&lt;4,J44+2,J44-2)</f>
        <v>5</v>
      </c>
      <c r="L44" s="30">
        <f>IF(J44&lt;4,J44+3,J44-3)</f>
        <v>6</v>
      </c>
      <c r="M44">
        <v>2</v>
      </c>
      <c r="N44" t="str">
        <f t="shared" si="4"/>
        <v>w</v>
      </c>
      <c r="S44" s="29"/>
      <c r="U44" s="22"/>
      <c r="V44" s="22"/>
      <c r="W44" s="22"/>
    </row>
    <row r="45" spans="1:23" x14ac:dyDescent="0.45">
      <c r="A45">
        <v>4</v>
      </c>
      <c r="B45" s="29" t="s">
        <v>1216</v>
      </c>
      <c r="C45" s="22" t="s">
        <v>1190</v>
      </c>
      <c r="D45" t="str">
        <f t="shared" si="1"/>
        <v>Liroh</v>
      </c>
      <c r="E45" s="22" t="str">
        <f>VLOOKUP(D45,audio_list_stym!$A$3:$F$18,6,FALSE)</f>
        <v>Finger</v>
      </c>
      <c r="F45" s="22">
        <v>8</v>
      </c>
      <c r="G45" s="22" t="str">
        <f t="shared" si="2"/>
        <v>Liroh.pic.search8</v>
      </c>
      <c r="H45" s="22" t="str">
        <f t="shared" si="8"/>
        <v>Finger_4</v>
      </c>
      <c r="I45">
        <f>VLOOKUP(E45,$P$2:$Q$9,2,FALSE)</f>
        <v>3</v>
      </c>
      <c r="J45" s="30">
        <f>IF(I45&lt;4,I45+2,I45-2)</f>
        <v>5</v>
      </c>
      <c r="K45" s="30">
        <f>IF(I45&lt;4,I45+3,I45-3)</f>
        <v>6</v>
      </c>
      <c r="L45" s="30">
        <f>IF(I45&lt;4,I45+4,I45-4)</f>
        <v>7</v>
      </c>
      <c r="M45">
        <v>1</v>
      </c>
      <c r="N45" t="str">
        <f t="shared" si="4"/>
        <v>q</v>
      </c>
      <c r="S45" s="29"/>
      <c r="U45" s="22"/>
      <c r="V45" s="22"/>
      <c r="W45" s="22"/>
    </row>
    <row r="46" spans="1:23" x14ac:dyDescent="0.45">
      <c r="A46">
        <v>1</v>
      </c>
      <c r="B46" s="29" t="s">
        <v>1222</v>
      </c>
      <c r="C46" s="22" t="s">
        <v>1194</v>
      </c>
      <c r="D46" t="str">
        <f t="shared" si="1"/>
        <v>Fimon</v>
      </c>
      <c r="E46" s="22" t="str">
        <f>VLOOKUP(D46,audio_list_stym!$A$3:$F$18,6,FALSE)</f>
        <v>Gac</v>
      </c>
      <c r="F46" s="22">
        <v>5</v>
      </c>
      <c r="G46" s="22" t="str">
        <f t="shared" si="2"/>
        <v>Fimon.pic.search5</v>
      </c>
      <c r="H46" s="22" t="str">
        <f t="shared" si="8"/>
        <v>Gac_1</v>
      </c>
      <c r="I46" s="30">
        <f>IF(L46&lt;4,L46+1,L46-1)</f>
        <v>4</v>
      </c>
      <c r="J46" s="30">
        <f>IF(L46&lt;4,L46+2,L46-2)</f>
        <v>3</v>
      </c>
      <c r="K46" s="30">
        <f>IF(L46&lt;4,L46+3,L46-3)</f>
        <v>2</v>
      </c>
      <c r="L46">
        <f>VLOOKUP(E46,$P$2:$Q$9,2,FALSE)</f>
        <v>5</v>
      </c>
      <c r="M46">
        <v>4</v>
      </c>
      <c r="N46" t="str">
        <f t="shared" si="4"/>
        <v>s</v>
      </c>
      <c r="S46" s="29"/>
      <c r="U46" s="22"/>
      <c r="V46" s="22"/>
      <c r="W46" s="22"/>
    </row>
    <row r="47" spans="1:23" x14ac:dyDescent="0.45">
      <c r="A47">
        <v>2</v>
      </c>
      <c r="B47" s="29" t="s">
        <v>1224</v>
      </c>
      <c r="C47" s="22" t="s">
        <v>1194</v>
      </c>
      <c r="D47" t="str">
        <f t="shared" si="1"/>
        <v>Fimon</v>
      </c>
      <c r="E47" s="22" t="str">
        <f>VLOOKUP(D47,audio_list_stym!$A$3:$F$18,6,FALSE)</f>
        <v>Gac</v>
      </c>
      <c r="F47" s="22">
        <v>6</v>
      </c>
      <c r="G47" s="22" t="str">
        <f t="shared" si="2"/>
        <v>Fimon.pic.search6</v>
      </c>
      <c r="H47" s="22" t="str">
        <f t="shared" si="8"/>
        <v>Gac_2</v>
      </c>
      <c r="I47" s="30">
        <f>IF(K47&lt;4,K47+1,K47-1)</f>
        <v>4</v>
      </c>
      <c r="J47" s="30">
        <f>IF(K47&lt;4,K47+2,K47-2)</f>
        <v>3</v>
      </c>
      <c r="K47">
        <f>VLOOKUP(E47,$P$2:$Q$9,2,FALSE)</f>
        <v>5</v>
      </c>
      <c r="L47" s="30">
        <f>IF(K47&lt;4,K47+3,K47-3)</f>
        <v>2</v>
      </c>
      <c r="M47">
        <v>3</v>
      </c>
      <c r="N47" t="str">
        <f t="shared" si="4"/>
        <v>a</v>
      </c>
      <c r="S47" s="29"/>
      <c r="U47" s="22"/>
      <c r="V47" s="22"/>
      <c r="W47" s="22"/>
    </row>
    <row r="48" spans="1:23" x14ac:dyDescent="0.45">
      <c r="A48">
        <v>3</v>
      </c>
      <c r="B48" s="29" t="s">
        <v>1220</v>
      </c>
      <c r="C48" s="22" t="s">
        <v>1194</v>
      </c>
      <c r="D48" t="str">
        <f t="shared" si="1"/>
        <v>Fimon</v>
      </c>
      <c r="E48" s="22" t="str">
        <f>VLOOKUP(D48,audio_list_stym!$A$3:$F$18,6,FALSE)</f>
        <v>Gac</v>
      </c>
      <c r="F48" s="22">
        <v>7</v>
      </c>
      <c r="G48" s="22" t="str">
        <f t="shared" si="2"/>
        <v>Fimon.pic.search7</v>
      </c>
      <c r="H48" s="22" t="str">
        <f t="shared" si="8"/>
        <v>Gac_3</v>
      </c>
      <c r="I48" s="30">
        <f>IF(J48&lt;4,J48+1,J48-1)</f>
        <v>4</v>
      </c>
      <c r="J48">
        <f>VLOOKUP(E48,$P$2:$Q$9,2,FALSE)</f>
        <v>5</v>
      </c>
      <c r="K48" s="30">
        <f>IF(J15&lt;4,J48+2,J48-2)</f>
        <v>3</v>
      </c>
      <c r="L48" s="30">
        <f>IF(J48&lt;4,J48+3,J48-3)</f>
        <v>2</v>
      </c>
      <c r="M48">
        <v>2</v>
      </c>
      <c r="N48" t="str">
        <f t="shared" si="4"/>
        <v>w</v>
      </c>
      <c r="S48" s="29"/>
      <c r="U48" s="22"/>
      <c r="V48" s="22"/>
      <c r="W48" s="22"/>
    </row>
    <row r="49" spans="1:23" x14ac:dyDescent="0.45">
      <c r="A49">
        <v>4</v>
      </c>
      <c r="B49" s="29" t="s">
        <v>1240</v>
      </c>
      <c r="C49" s="22" t="s">
        <v>1194</v>
      </c>
      <c r="D49" t="str">
        <f t="shared" si="1"/>
        <v>Fimon</v>
      </c>
      <c r="E49" s="22" t="str">
        <f>VLOOKUP(D49,audio_list_stym!$A$3:$F$18,6,FALSE)</f>
        <v>Gac</v>
      </c>
      <c r="F49" s="22">
        <v>8</v>
      </c>
      <c r="G49" s="22" t="str">
        <f t="shared" si="2"/>
        <v>Fimon.pic.search8</v>
      </c>
      <c r="H49" s="22" t="str">
        <f t="shared" si="8"/>
        <v>Gac_4</v>
      </c>
      <c r="I49">
        <f>VLOOKUP(E49,$P$2:$Q$9,2,FALSE)</f>
        <v>5</v>
      </c>
      <c r="J49" s="30">
        <f>IF(I49&lt;4,I49+2,I49-2)</f>
        <v>3</v>
      </c>
      <c r="K49" s="30">
        <f>IF(I49&lt;4,I49+3,I49-3)</f>
        <v>2</v>
      </c>
      <c r="L49" s="32">
        <v>8</v>
      </c>
      <c r="M49">
        <v>1</v>
      </c>
      <c r="N49" t="str">
        <f t="shared" si="4"/>
        <v>q</v>
      </c>
      <c r="S49" s="29"/>
      <c r="U49" s="22"/>
      <c r="V49" s="22"/>
      <c r="W49" s="22"/>
    </row>
    <row r="50" spans="1:23" x14ac:dyDescent="0.45">
      <c r="A50">
        <v>1</v>
      </c>
      <c r="B50" s="29" t="s">
        <v>1216</v>
      </c>
      <c r="C50" s="22" t="s">
        <v>1198</v>
      </c>
      <c r="D50" t="str">
        <f t="shared" si="1"/>
        <v>Codis</v>
      </c>
      <c r="E50" s="22" t="str">
        <f>VLOOKUP(D50,audio_list_stym!$A$3:$F$18,6,FALSE)</f>
        <v>Noni</v>
      </c>
      <c r="F50" s="22">
        <v>5</v>
      </c>
      <c r="G50" s="22" t="str">
        <f t="shared" si="2"/>
        <v>Codis.pic.search5</v>
      </c>
      <c r="H50" s="22" t="str">
        <f t="shared" si="8"/>
        <v>Noni_1</v>
      </c>
      <c r="I50" s="30">
        <f>IF(L50&lt;4,L50+1,L50-1)</f>
        <v>6</v>
      </c>
      <c r="J50" s="30">
        <f>IF(L50&lt;4,L50+2,L50-2)</f>
        <v>5</v>
      </c>
      <c r="K50" s="30">
        <f>IF(L50&lt;4,L50+3,L50-3)</f>
        <v>4</v>
      </c>
      <c r="L50">
        <f>VLOOKUP(E50,$P$2:$Q$9,2,FALSE)</f>
        <v>7</v>
      </c>
      <c r="M50">
        <v>4</v>
      </c>
      <c r="N50" t="str">
        <f t="shared" si="4"/>
        <v>s</v>
      </c>
      <c r="S50" s="29"/>
      <c r="U50" s="22"/>
      <c r="V50" s="22"/>
      <c r="W50" s="22"/>
    </row>
    <row r="51" spans="1:23" x14ac:dyDescent="0.45">
      <c r="A51">
        <v>2</v>
      </c>
      <c r="B51" s="29" t="s">
        <v>1218</v>
      </c>
      <c r="C51" s="22" t="s">
        <v>1198</v>
      </c>
      <c r="D51" t="str">
        <f t="shared" si="1"/>
        <v>Codis</v>
      </c>
      <c r="E51" s="22" t="str">
        <f>VLOOKUP(D51,audio_list_stym!$A$3:$F$18,6,FALSE)</f>
        <v>Noni</v>
      </c>
      <c r="F51" s="22">
        <v>6</v>
      </c>
      <c r="G51" s="22" t="str">
        <f t="shared" si="2"/>
        <v>Codis.pic.search6</v>
      </c>
      <c r="H51" s="22" t="str">
        <f t="shared" si="8"/>
        <v>Noni_2</v>
      </c>
      <c r="I51" s="30">
        <f>IF(K51&lt;4,K51+1,K51-1)</f>
        <v>6</v>
      </c>
      <c r="J51" s="30">
        <f>IF(K51&lt;4,K51+2,K51-2)</f>
        <v>5</v>
      </c>
      <c r="K51">
        <f>VLOOKUP(E51,$P$2:$Q$9,2,FALSE)</f>
        <v>7</v>
      </c>
      <c r="L51" s="30">
        <f>IF(K51&lt;4,K51+3,K51-3)</f>
        <v>4</v>
      </c>
      <c r="M51">
        <v>3</v>
      </c>
      <c r="N51" t="str">
        <f t="shared" si="4"/>
        <v>a</v>
      </c>
      <c r="S51" s="29"/>
      <c r="U51" s="22"/>
      <c r="V51" s="22"/>
      <c r="W51" s="22"/>
    </row>
    <row r="52" spans="1:23" x14ac:dyDescent="0.45">
      <c r="A52">
        <v>3</v>
      </c>
      <c r="B52" s="29" t="s">
        <v>1212</v>
      </c>
      <c r="C52" s="22" t="s">
        <v>1198</v>
      </c>
      <c r="D52" t="str">
        <f t="shared" si="1"/>
        <v>Codis</v>
      </c>
      <c r="E52" s="22" t="str">
        <f>VLOOKUP(D52,audio_list_stym!$A$3:$F$18,6,FALSE)</f>
        <v>Noni</v>
      </c>
      <c r="F52" s="22">
        <v>7</v>
      </c>
      <c r="G52" s="22" t="str">
        <f t="shared" si="2"/>
        <v>Codis.pic.search7</v>
      </c>
      <c r="H52" s="22" t="str">
        <f t="shared" si="8"/>
        <v>Noni_3</v>
      </c>
      <c r="I52" s="30">
        <f>IF(J52&lt;4,J52+1,J52-1)</f>
        <v>6</v>
      </c>
      <c r="J52">
        <f>VLOOKUP(E52,$P$2:$Q$9,2,FALSE)</f>
        <v>7</v>
      </c>
      <c r="K52" s="30">
        <f>IF(J19&lt;4,J52+2,J52-2)</f>
        <v>5</v>
      </c>
      <c r="L52" s="30">
        <f>IF(J52&lt;4,J52+3,J52-3)</f>
        <v>4</v>
      </c>
      <c r="M52">
        <v>2</v>
      </c>
      <c r="N52" t="str">
        <f t="shared" si="4"/>
        <v>w</v>
      </c>
      <c r="S52" s="29"/>
      <c r="U52" s="22"/>
      <c r="V52" s="22"/>
      <c r="W52" s="22"/>
    </row>
    <row r="53" spans="1:23" x14ac:dyDescent="0.45">
      <c r="A53">
        <v>4</v>
      </c>
      <c r="B53" s="29" t="s">
        <v>1214</v>
      </c>
      <c r="C53" s="22" t="s">
        <v>1198</v>
      </c>
      <c r="D53" t="str">
        <f t="shared" si="1"/>
        <v>Codis</v>
      </c>
      <c r="E53" s="22" t="str">
        <f>VLOOKUP(D53,audio_list_stym!$A$3:$F$18,6,FALSE)</f>
        <v>Noni</v>
      </c>
      <c r="F53" s="22">
        <v>8</v>
      </c>
      <c r="G53" s="22" t="str">
        <f t="shared" si="2"/>
        <v>Codis.pic.search8</v>
      </c>
      <c r="H53" s="22" t="str">
        <f t="shared" si="8"/>
        <v>Noni_4</v>
      </c>
      <c r="I53">
        <f>VLOOKUP(E53,$P$2:$Q$9,2,FALSE)</f>
        <v>7</v>
      </c>
      <c r="J53" s="30">
        <f>IF(I53&lt;4,I53+2,I53-2)</f>
        <v>5</v>
      </c>
      <c r="K53" s="30">
        <f>IF(I53&lt;4,I53+3,I53-3)</f>
        <v>4</v>
      </c>
      <c r="L53" s="30">
        <f>IF(I53&lt;4,I53+4,I53-4)</f>
        <v>3</v>
      </c>
      <c r="M53">
        <v>1</v>
      </c>
      <c r="N53" t="str">
        <f t="shared" si="4"/>
        <v>q</v>
      </c>
      <c r="S53" s="29"/>
      <c r="U53" s="22"/>
      <c r="V53" s="22"/>
      <c r="W53" s="22"/>
    </row>
    <row r="54" spans="1:23" x14ac:dyDescent="0.45">
      <c r="A54">
        <v>1</v>
      </c>
      <c r="B54" s="29" t="s">
        <v>1212</v>
      </c>
      <c r="C54" s="22" t="s">
        <v>1202</v>
      </c>
      <c r="D54" t="str">
        <f t="shared" si="1"/>
        <v>Gonic</v>
      </c>
      <c r="E54" s="22" t="str">
        <f>VLOOKUP(D54,audio_list_stym!$A$3:$F$18,6,FALSE)</f>
        <v>Sapota</v>
      </c>
      <c r="F54" s="22">
        <v>5</v>
      </c>
      <c r="G54" s="22" t="str">
        <f t="shared" si="2"/>
        <v>Gonic.pic.search5</v>
      </c>
      <c r="H54" s="22" t="str">
        <f t="shared" si="8"/>
        <v>Sapota_1</v>
      </c>
      <c r="I54" s="30">
        <f>IF(L54&lt;4,L54+1,L54-1)</f>
        <v>3</v>
      </c>
      <c r="J54" s="30">
        <f>IF(L54&lt;4,L54+2,L54-2)</f>
        <v>2</v>
      </c>
      <c r="K54" s="30">
        <f>IF(L54&lt;4,L54+3,L54-3)</f>
        <v>1</v>
      </c>
      <c r="L54">
        <f>VLOOKUP(E54,$P$2:$Q$9,2,FALSE)</f>
        <v>4</v>
      </c>
      <c r="M54">
        <v>4</v>
      </c>
      <c r="N54" t="str">
        <f t="shared" si="4"/>
        <v>s</v>
      </c>
      <c r="S54" s="29"/>
      <c r="U54" s="22"/>
      <c r="V54" s="22"/>
      <c r="W54" s="22"/>
    </row>
    <row r="55" spans="1:23" x14ac:dyDescent="0.45">
      <c r="A55">
        <v>2</v>
      </c>
      <c r="B55" s="29" t="s">
        <v>1214</v>
      </c>
      <c r="C55" s="22" t="s">
        <v>1202</v>
      </c>
      <c r="D55" t="str">
        <f t="shared" si="1"/>
        <v>Gonic</v>
      </c>
      <c r="E55" s="22" t="str">
        <f>VLOOKUP(D55,audio_list_stym!$A$3:$F$18,6,FALSE)</f>
        <v>Sapota</v>
      </c>
      <c r="F55" s="22">
        <v>6</v>
      </c>
      <c r="G55" s="22" t="str">
        <f t="shared" si="2"/>
        <v>Gonic.pic.search6</v>
      </c>
      <c r="H55" s="22" t="str">
        <f t="shared" si="8"/>
        <v>Sapota_2</v>
      </c>
      <c r="I55" s="30">
        <f>IF(K55&lt;4,K55+1,K55-1)</f>
        <v>3</v>
      </c>
      <c r="J55" s="30">
        <f>IF(K55&lt;4,K55+2,K55-2)</f>
        <v>2</v>
      </c>
      <c r="K55">
        <f>VLOOKUP(E55,$P$2:$Q$9,2,FALSE)</f>
        <v>4</v>
      </c>
      <c r="L55" s="30">
        <f>IF(K55&lt;4,K55+3,K55-3)</f>
        <v>1</v>
      </c>
      <c r="M55">
        <v>3</v>
      </c>
      <c r="N55" t="str">
        <f t="shared" si="4"/>
        <v>a</v>
      </c>
      <c r="S55" s="29"/>
      <c r="U55" s="22"/>
      <c r="V55" s="22"/>
      <c r="W55" s="22"/>
    </row>
    <row r="56" spans="1:23" x14ac:dyDescent="0.45">
      <c r="A56">
        <v>3</v>
      </c>
      <c r="B56" s="29" t="s">
        <v>1218</v>
      </c>
      <c r="C56" s="22" t="s">
        <v>1202</v>
      </c>
      <c r="D56" t="str">
        <f t="shared" si="1"/>
        <v>Gonic</v>
      </c>
      <c r="E56" s="22" t="str">
        <f>VLOOKUP(D56,audio_list_stym!$A$3:$F$18,6,FALSE)</f>
        <v>Sapota</v>
      </c>
      <c r="F56" s="22">
        <v>7</v>
      </c>
      <c r="G56" s="22" t="str">
        <f t="shared" si="2"/>
        <v>Gonic.pic.search7</v>
      </c>
      <c r="H56" s="22" t="str">
        <f t="shared" si="8"/>
        <v>Sapota_3</v>
      </c>
      <c r="I56" s="30">
        <f>IF(J56&lt;4,J56+1,J56-1)</f>
        <v>3</v>
      </c>
      <c r="J56">
        <f>VLOOKUP(E56,$P$2:$Q$9,2,FALSE)</f>
        <v>4</v>
      </c>
      <c r="K56" s="30">
        <f>IF(J23&lt;4,J56+2,J56-2)</f>
        <v>2</v>
      </c>
      <c r="L56" s="30">
        <f>IF(J56&lt;4,J56+3,J56-3)</f>
        <v>1</v>
      </c>
      <c r="M56">
        <v>2</v>
      </c>
      <c r="N56" t="str">
        <f t="shared" si="4"/>
        <v>w</v>
      </c>
      <c r="S56" s="29"/>
      <c r="U56" s="22"/>
      <c r="V56" s="22"/>
      <c r="W56" s="22"/>
    </row>
    <row r="57" spans="1:23" x14ac:dyDescent="0.45">
      <c r="A57">
        <v>4</v>
      </c>
      <c r="B57" s="29" t="s">
        <v>1240</v>
      </c>
      <c r="C57" s="22" t="s">
        <v>1202</v>
      </c>
      <c r="D57" t="str">
        <f t="shared" si="1"/>
        <v>Gonic</v>
      </c>
      <c r="E57" s="22" t="str">
        <f>VLOOKUP(D57,audio_list_stym!$A$3:$F$18,6,FALSE)</f>
        <v>Sapota</v>
      </c>
      <c r="F57" s="22">
        <v>8</v>
      </c>
      <c r="G57" s="22" t="str">
        <f t="shared" si="2"/>
        <v>Gonic.pic.search8</v>
      </c>
      <c r="H57" s="22" t="str">
        <f t="shared" si="8"/>
        <v>Sapota_4</v>
      </c>
      <c r="I57">
        <f>VLOOKUP(E57,$P$2:$Q$9,2,FALSE)</f>
        <v>4</v>
      </c>
      <c r="J57" s="30">
        <f>IF(I57&lt;4,I57+2,I57-2)</f>
        <v>2</v>
      </c>
      <c r="K57" s="30">
        <f>IF(I57&lt;4,I57+3,I57-3)</f>
        <v>1</v>
      </c>
      <c r="L57" s="30">
        <v>8</v>
      </c>
      <c r="M57">
        <v>1</v>
      </c>
      <c r="N57" t="str">
        <f t="shared" si="4"/>
        <v>q</v>
      </c>
      <c r="S57" s="29"/>
      <c r="U57" s="22"/>
      <c r="V57" s="22"/>
      <c r="W57" s="22"/>
    </row>
    <row r="58" spans="1:23" x14ac:dyDescent="0.45">
      <c r="A58">
        <v>1</v>
      </c>
      <c r="B58" s="29" t="s">
        <v>1224</v>
      </c>
      <c r="C58" s="22" t="s">
        <v>1206</v>
      </c>
      <c r="D58" t="str">
        <f t="shared" si="1"/>
        <v>Todis</v>
      </c>
      <c r="E58" s="22" t="str">
        <f>VLOOKUP(D58,audio_list_stym!$A$3:$F$18,6,FALSE)</f>
        <v>Tamanid</v>
      </c>
      <c r="F58" s="22">
        <v>5</v>
      </c>
      <c r="G58" s="22" t="str">
        <f t="shared" si="2"/>
        <v>Todis.pic.search5</v>
      </c>
      <c r="H58" s="22" t="str">
        <f t="shared" si="8"/>
        <v>Tamanid_1</v>
      </c>
      <c r="I58" s="30">
        <f>IF(L58&lt;4,L58+1,L58-1)</f>
        <v>7</v>
      </c>
      <c r="J58" s="30">
        <f>IF(L58&lt;4,L58+2,L58-2)</f>
        <v>6</v>
      </c>
      <c r="K58" s="30">
        <f>IF(L58&lt;4,L58+3,L58-3)</f>
        <v>5</v>
      </c>
      <c r="L58">
        <f>VLOOKUP(E58,$P$2:$Q$9,2,FALSE)</f>
        <v>8</v>
      </c>
      <c r="M58">
        <v>4</v>
      </c>
      <c r="N58" t="str">
        <f t="shared" si="4"/>
        <v>s</v>
      </c>
      <c r="S58" s="29"/>
      <c r="U58" s="22"/>
      <c r="V58" s="22"/>
      <c r="W58" s="22"/>
    </row>
    <row r="59" spans="1:23" x14ac:dyDescent="0.45">
      <c r="A59">
        <v>2</v>
      </c>
      <c r="B59" s="29" t="s">
        <v>1220</v>
      </c>
      <c r="C59" s="22" t="s">
        <v>1206</v>
      </c>
      <c r="D59" t="str">
        <f t="shared" si="1"/>
        <v>Todis</v>
      </c>
      <c r="E59" s="22" t="str">
        <f>VLOOKUP(D59,audio_list_stym!$A$3:$F$18,6,FALSE)</f>
        <v>Tamanid</v>
      </c>
      <c r="F59" s="22">
        <v>6</v>
      </c>
      <c r="G59" s="22" t="str">
        <f t="shared" si="2"/>
        <v>Todis.pic.search6</v>
      </c>
      <c r="H59" s="22" t="str">
        <f t="shared" si="8"/>
        <v>Tamanid_2</v>
      </c>
      <c r="I59" s="30">
        <f>IF(K59&lt;4,K59+1,K59-1)</f>
        <v>7</v>
      </c>
      <c r="J59" s="30">
        <f>IF(K59&lt;4,K59+2,K59-2)</f>
        <v>6</v>
      </c>
      <c r="K59">
        <f>VLOOKUP(E59,$P$2:$Q$9,2,FALSE)</f>
        <v>8</v>
      </c>
      <c r="L59" s="30">
        <f>IF(K59&lt;4,K59+3,K59-3)</f>
        <v>5</v>
      </c>
      <c r="M59">
        <v>3</v>
      </c>
      <c r="N59" t="str">
        <f t="shared" si="4"/>
        <v>a</v>
      </c>
      <c r="S59" s="29"/>
      <c r="U59" s="22"/>
      <c r="V59" s="22"/>
      <c r="W59" s="22"/>
    </row>
    <row r="60" spans="1:23" x14ac:dyDescent="0.45">
      <c r="A60">
        <v>3</v>
      </c>
      <c r="B60" s="29" t="s">
        <v>1240</v>
      </c>
      <c r="C60" s="22" t="s">
        <v>1206</v>
      </c>
      <c r="D60" t="str">
        <f t="shared" si="1"/>
        <v>Todis</v>
      </c>
      <c r="E60" s="22" t="str">
        <f>VLOOKUP(D60,audio_list_stym!$A$3:$F$18,6,FALSE)</f>
        <v>Tamanid</v>
      </c>
      <c r="F60" s="22">
        <v>7</v>
      </c>
      <c r="G60" s="22" t="str">
        <f t="shared" si="2"/>
        <v>Todis.pic.search7</v>
      </c>
      <c r="H60" s="22" t="str">
        <f t="shared" si="8"/>
        <v>Tamanid_3</v>
      </c>
      <c r="I60" s="30">
        <f>IF(J60&lt;4,J60+1,J60-1)</f>
        <v>7</v>
      </c>
      <c r="J60">
        <f>VLOOKUP(E60,$P$2:$Q$9,2,FALSE)</f>
        <v>8</v>
      </c>
      <c r="K60" s="30">
        <f>IF(J27&lt;4,J60+2,J60-2)</f>
        <v>6</v>
      </c>
      <c r="L60" s="30">
        <f>IF(J60&lt;4,J60+3,J60-3)</f>
        <v>5</v>
      </c>
      <c r="M60">
        <v>2</v>
      </c>
      <c r="N60" t="str">
        <f t="shared" si="4"/>
        <v>w</v>
      </c>
      <c r="S60" s="29"/>
      <c r="U60" s="22"/>
      <c r="V60" s="22"/>
      <c r="W60" s="22"/>
    </row>
    <row r="61" spans="1:23" x14ac:dyDescent="0.45">
      <c r="A61">
        <v>4</v>
      </c>
      <c r="B61" s="29" t="s">
        <v>1222</v>
      </c>
      <c r="C61" s="22" t="s">
        <v>1206</v>
      </c>
      <c r="D61" t="str">
        <f t="shared" si="1"/>
        <v>Todis</v>
      </c>
      <c r="E61" s="22" t="str">
        <f>VLOOKUP(D61,audio_list_stym!$A$3:$F$18,6,FALSE)</f>
        <v>Tamanid</v>
      </c>
      <c r="F61" s="22">
        <v>8</v>
      </c>
      <c r="G61" s="22" t="str">
        <f t="shared" si="2"/>
        <v>Todis.pic.search8</v>
      </c>
      <c r="H61" s="22" t="str">
        <f t="shared" si="8"/>
        <v>Tamanid_4</v>
      </c>
      <c r="I61">
        <f>VLOOKUP(E61,$P$2:$Q$9,2,FALSE)</f>
        <v>8</v>
      </c>
      <c r="J61" s="30">
        <f>IF(I61&lt;4,I61+2,I61-2)</f>
        <v>6</v>
      </c>
      <c r="K61" s="30">
        <f>IF(I61&lt;4,I61+3,I61-3)</f>
        <v>5</v>
      </c>
      <c r="L61" s="30">
        <f>IF(I61&lt;4,I61+4,I61-4)</f>
        <v>4</v>
      </c>
      <c r="M61">
        <v>1</v>
      </c>
      <c r="N61" t="str">
        <f t="shared" si="4"/>
        <v>q</v>
      </c>
      <c r="S61" s="29"/>
      <c r="U61" s="22"/>
      <c r="V61" s="22"/>
      <c r="W61" s="22"/>
    </row>
    <row r="62" spans="1:23" x14ac:dyDescent="0.45">
      <c r="A62">
        <v>1</v>
      </c>
      <c r="B62" s="29" t="s">
        <v>1220</v>
      </c>
      <c r="C62" s="22" t="s">
        <v>1210</v>
      </c>
      <c r="D62" t="str">
        <f t="shared" si="1"/>
        <v>Pemat</v>
      </c>
      <c r="E62" s="22" t="str">
        <f>VLOOKUP(D62,audio_list_stym!$A$3:$F$18,6,FALSE)</f>
        <v>ZF</v>
      </c>
      <c r="F62" s="22">
        <v>5</v>
      </c>
      <c r="G62" s="22" t="str">
        <f t="shared" si="2"/>
        <v>Pemat.pic.search5</v>
      </c>
      <c r="H62" s="22" t="str">
        <f t="shared" si="8"/>
        <v>ZF_1</v>
      </c>
      <c r="I62" s="30">
        <f>IF(L62&lt;4,L62+1,L62-1)</f>
        <v>5</v>
      </c>
      <c r="J62" s="30">
        <f>IF(L62&lt;4,L62+2,L62-2)</f>
        <v>4</v>
      </c>
      <c r="K62" s="30">
        <f>IF(L62&lt;4,L62+3,L62-3)</f>
        <v>3</v>
      </c>
      <c r="L62">
        <f>VLOOKUP(E62,$P$2:$Q$9,2,FALSE)</f>
        <v>6</v>
      </c>
      <c r="M62">
        <v>4</v>
      </c>
      <c r="N62" t="str">
        <f t="shared" si="4"/>
        <v>s</v>
      </c>
      <c r="S62" s="29"/>
      <c r="U62" s="22"/>
      <c r="V62" s="22"/>
      <c r="W62" s="22"/>
    </row>
    <row r="63" spans="1:23" x14ac:dyDescent="0.45">
      <c r="A63">
        <v>2</v>
      </c>
      <c r="B63" s="29" t="s">
        <v>1240</v>
      </c>
      <c r="C63" s="22" t="s">
        <v>1210</v>
      </c>
      <c r="D63" t="str">
        <f t="shared" si="1"/>
        <v>Pemat</v>
      </c>
      <c r="E63" s="22" t="str">
        <f>VLOOKUP(D63,audio_list_stym!$A$3:$F$18,6,FALSE)</f>
        <v>ZF</v>
      </c>
      <c r="F63" s="22">
        <v>6</v>
      </c>
      <c r="G63" s="22" t="str">
        <f t="shared" si="2"/>
        <v>Pemat.pic.search6</v>
      </c>
      <c r="H63" s="22" t="str">
        <f t="shared" si="8"/>
        <v>ZF_2</v>
      </c>
      <c r="I63" s="30">
        <f>IF(K63&lt;4,K63+1,K63-1)</f>
        <v>5</v>
      </c>
      <c r="J63" s="30">
        <f>IF(K63&lt;4,K63+2,K63-2)</f>
        <v>4</v>
      </c>
      <c r="K63">
        <f>VLOOKUP(E63,$P$2:$Q$9,2,FALSE)</f>
        <v>6</v>
      </c>
      <c r="L63" s="30">
        <f>IF(K63&lt;4,K63+3,K63-3)</f>
        <v>3</v>
      </c>
      <c r="M63">
        <v>3</v>
      </c>
      <c r="N63" t="str">
        <f t="shared" si="4"/>
        <v>a</v>
      </c>
      <c r="S63" s="29"/>
      <c r="U63" s="22"/>
      <c r="V63" s="22"/>
      <c r="W63" s="22"/>
    </row>
    <row r="64" spans="1:23" x14ac:dyDescent="0.45">
      <c r="A64">
        <v>3</v>
      </c>
      <c r="B64" s="29" t="s">
        <v>1222</v>
      </c>
      <c r="C64" s="22" t="s">
        <v>1210</v>
      </c>
      <c r="D64" t="str">
        <f t="shared" si="1"/>
        <v>Pemat</v>
      </c>
      <c r="E64" s="22" t="str">
        <f>VLOOKUP(D64,audio_list_stym!$A$3:$F$18,6,FALSE)</f>
        <v>ZF</v>
      </c>
      <c r="F64" s="22">
        <v>7</v>
      </c>
      <c r="G64" s="22" t="str">
        <f t="shared" si="2"/>
        <v>Pemat.pic.search7</v>
      </c>
      <c r="H64" s="22" t="str">
        <f t="shared" si="8"/>
        <v>ZF_3</v>
      </c>
      <c r="I64" s="30">
        <f>IF(J64&lt;4,J64+1,J64-1)</f>
        <v>5</v>
      </c>
      <c r="J64">
        <f>VLOOKUP(E64,$P$2:$Q$9,2,FALSE)</f>
        <v>6</v>
      </c>
      <c r="K64" s="30">
        <f>IF(J31&lt;4,J64+2,J64-2)</f>
        <v>4</v>
      </c>
      <c r="L64" s="30">
        <f>IF(J64&lt;4,J64+3,J64-3)</f>
        <v>3</v>
      </c>
      <c r="M64">
        <v>2</v>
      </c>
      <c r="N64" t="str">
        <f t="shared" si="4"/>
        <v>w</v>
      </c>
      <c r="S64" s="29"/>
      <c r="U64" s="22"/>
      <c r="V64" s="22"/>
      <c r="W64" s="22"/>
    </row>
    <row r="65" spans="1:23" x14ac:dyDescent="0.45">
      <c r="A65">
        <v>4</v>
      </c>
      <c r="B65" s="29" t="s">
        <v>1224</v>
      </c>
      <c r="C65" s="22" t="s">
        <v>1210</v>
      </c>
      <c r="D65" t="str">
        <f t="shared" si="1"/>
        <v>Pemat</v>
      </c>
      <c r="E65" s="22" t="str">
        <f>VLOOKUP(D65,audio_list_stym!$A$3:$F$18,6,FALSE)</f>
        <v>ZF</v>
      </c>
      <c r="F65" s="22">
        <v>8</v>
      </c>
      <c r="G65" s="22" t="str">
        <f t="shared" si="2"/>
        <v>Pemat.pic.search8</v>
      </c>
      <c r="H65" s="22" t="str">
        <f t="shared" si="8"/>
        <v>ZF_4</v>
      </c>
      <c r="I65">
        <f>VLOOKUP(E65,$P$2:$Q$9,2,FALSE)</f>
        <v>6</v>
      </c>
      <c r="J65" s="30">
        <f>IF(I65&lt;4,I65+2,I65-2)</f>
        <v>4</v>
      </c>
      <c r="K65" s="30">
        <f>IF(I65&lt;4,I65+3,I65-3)</f>
        <v>3</v>
      </c>
      <c r="L65" s="30">
        <f>IF(I65&lt;4,I65+4,I65-4)</f>
        <v>2</v>
      </c>
      <c r="M65">
        <v>1</v>
      </c>
      <c r="N65" t="str">
        <f t="shared" si="4"/>
        <v>q</v>
      </c>
      <c r="S65" s="29"/>
      <c r="U65" s="22"/>
      <c r="V65" s="22"/>
      <c r="W65" s="22"/>
    </row>
    <row r="66" spans="1:23" x14ac:dyDescent="0.45">
      <c r="A66" t="str">
        <f>E66&amp;".pic"</f>
        <v>Ackee.pic</v>
      </c>
      <c r="B66" t="str">
        <f>A66&amp;F66</f>
        <v>Ackee.pic1</v>
      </c>
      <c r="C66" s="22" t="s">
        <v>1183</v>
      </c>
      <c r="D66" t="str">
        <f>LEFT(C66,5)</f>
        <v>Renan</v>
      </c>
      <c r="E66" s="22" t="str">
        <f>VLOOKUP(D66,audio_list_stym!$A$3:$F$18,6,FALSE)</f>
        <v>Ackee</v>
      </c>
      <c r="F66" s="22">
        <v>1</v>
      </c>
      <c r="G66" s="22" t="str">
        <f t="shared" si="2"/>
        <v>Renan.word.search1</v>
      </c>
      <c r="H66" s="22" t="str">
        <f>VLOOKUP(D66,$P$11:$Q$18,2,FALSE)</f>
        <v>РЕНАН</v>
      </c>
      <c r="I66">
        <f>VLOOKUP(E66,$P$2:$Q$9,2,FALSE)</f>
        <v>1</v>
      </c>
      <c r="J66" s="30">
        <f>IF(I66&lt;4,I66+1,I66-1)</f>
        <v>2</v>
      </c>
      <c r="K66" s="31">
        <f>IF(I66&lt;4,I66+2,I66-2)</f>
        <v>3</v>
      </c>
      <c r="L66" s="31">
        <f>IF(I66&lt;4,I66+3,I66-3)</f>
        <v>4</v>
      </c>
      <c r="M66">
        <v>1</v>
      </c>
      <c r="N66" t="str">
        <f t="shared" si="4"/>
        <v>q</v>
      </c>
      <c r="S66" s="29"/>
      <c r="U66" s="22"/>
      <c r="V66" s="22"/>
      <c r="W66" s="22"/>
    </row>
    <row r="67" spans="1:23" x14ac:dyDescent="0.45">
      <c r="A67" t="str">
        <f t="shared" ref="A67:A97" si="9">E67&amp;".pic"</f>
        <v>Ackee.pic</v>
      </c>
      <c r="B67" t="str">
        <f t="shared" ref="B67:B97" si="10">A67&amp;F67</f>
        <v>Ackee.pic2</v>
      </c>
      <c r="C67" s="22" t="s">
        <v>1183</v>
      </c>
      <c r="D67" t="str">
        <f t="shared" ref="D67:D129" si="11">LEFT(C67,5)</f>
        <v>Renan</v>
      </c>
      <c r="E67" s="22" t="str">
        <f>VLOOKUP(D67,audio_list_stym!$A$3:$F$18,6,FALSE)</f>
        <v>Ackee</v>
      </c>
      <c r="F67" s="22">
        <v>2</v>
      </c>
      <c r="G67" s="22" t="str">
        <f t="shared" ref="G67:G129" si="12">C67&amp;F67</f>
        <v>Renan.word.search2</v>
      </c>
      <c r="H67" s="22" t="str">
        <f t="shared" ref="H67:H129" si="13">VLOOKUP(D67,$P$11:$Q$18,2,FALSE)</f>
        <v>РЕНАН</v>
      </c>
      <c r="I67" s="30">
        <f>IF(J67&lt;4,J67+1,J67-1)</f>
        <v>2</v>
      </c>
      <c r="J67">
        <f>VLOOKUP(E67,$P$2:$Q$9,2,FALSE)</f>
        <v>1</v>
      </c>
      <c r="K67" s="31">
        <f>IF(J67&lt;4,J67+2,J67-2)</f>
        <v>3</v>
      </c>
      <c r="L67" s="31">
        <f>IF(J67&lt;4,J67+3,J67-3)</f>
        <v>4</v>
      </c>
      <c r="M67">
        <v>2</v>
      </c>
      <c r="N67" t="str">
        <f t="shared" ref="N67:N129" si="14">IF(M67=1,"q",IF(M67=2,"w",IF(M67=3,"a",IF(M67=4,"s",0))))</f>
        <v>w</v>
      </c>
      <c r="S67" s="29"/>
      <c r="U67" s="22"/>
      <c r="V67" s="22"/>
      <c r="W67" s="22"/>
    </row>
    <row r="68" spans="1:23" x14ac:dyDescent="0.45">
      <c r="A68" t="str">
        <f t="shared" si="9"/>
        <v>Ackee.pic</v>
      </c>
      <c r="B68" t="str">
        <f t="shared" si="10"/>
        <v>Ackee.pic3</v>
      </c>
      <c r="C68" s="22" t="s">
        <v>1183</v>
      </c>
      <c r="D68" t="str">
        <f t="shared" si="11"/>
        <v>Renan</v>
      </c>
      <c r="E68" s="22" t="str">
        <f>VLOOKUP(D68,audio_list_stym!$A$3:$F$18,6,FALSE)</f>
        <v>Ackee</v>
      </c>
      <c r="F68" s="22">
        <v>3</v>
      </c>
      <c r="G68" s="22" t="str">
        <f t="shared" si="12"/>
        <v>Renan.word.search3</v>
      </c>
      <c r="H68" s="22" t="str">
        <f t="shared" si="13"/>
        <v>РЕНАН</v>
      </c>
      <c r="I68" s="30">
        <f>IF(K68&lt;4,K68+1,K68-1)</f>
        <v>2</v>
      </c>
      <c r="J68" s="30">
        <f>IF(K68&lt;4,K68+2,K68-2)</f>
        <v>3</v>
      </c>
      <c r="K68">
        <f>VLOOKUP(E68,$P$2:$Q$9,2,FALSE)</f>
        <v>1</v>
      </c>
      <c r="L68" s="31">
        <f>IF(K68&lt;4,K68+3,K68-3)</f>
        <v>4</v>
      </c>
      <c r="M68">
        <v>3</v>
      </c>
      <c r="N68" t="str">
        <f t="shared" si="14"/>
        <v>a</v>
      </c>
      <c r="S68" s="29"/>
      <c r="U68" s="22"/>
      <c r="V68" s="22"/>
      <c r="W68" s="22"/>
    </row>
    <row r="69" spans="1:23" x14ac:dyDescent="0.45">
      <c r="A69" t="str">
        <f t="shared" si="9"/>
        <v>Ackee.pic</v>
      </c>
      <c r="B69" t="str">
        <f t="shared" si="10"/>
        <v>Ackee.pic4</v>
      </c>
      <c r="C69" s="22" t="s">
        <v>1183</v>
      </c>
      <c r="D69" t="str">
        <f t="shared" si="11"/>
        <v>Renan</v>
      </c>
      <c r="E69" s="22" t="str">
        <f>VLOOKUP(D69,audio_list_stym!$A$3:$F$18,6,FALSE)</f>
        <v>Ackee</v>
      </c>
      <c r="F69" s="22">
        <v>4</v>
      </c>
      <c r="G69" s="22" t="str">
        <f t="shared" si="12"/>
        <v>Renan.word.search4</v>
      </c>
      <c r="H69" s="22" t="str">
        <f t="shared" si="13"/>
        <v>РЕНАН</v>
      </c>
      <c r="I69" s="30">
        <f>IF(L69&lt;4,L69+1,L69-1)</f>
        <v>2</v>
      </c>
      <c r="J69" s="30">
        <f>IF(L69&lt;4,L69+2,L69-2)</f>
        <v>3</v>
      </c>
      <c r="K69" s="30">
        <f>IF(L69&lt;4,L69+3,L69-3)</f>
        <v>4</v>
      </c>
      <c r="L69">
        <f>VLOOKUP(E69,$P$2:$Q$9,2,FALSE)</f>
        <v>1</v>
      </c>
      <c r="M69">
        <v>4</v>
      </c>
      <c r="N69" t="str">
        <f t="shared" si="14"/>
        <v>s</v>
      </c>
      <c r="S69" s="29"/>
      <c r="U69" s="22"/>
      <c r="V69" s="22"/>
      <c r="W69" s="22"/>
    </row>
    <row r="70" spans="1:23" x14ac:dyDescent="0.45">
      <c r="A70" t="str">
        <f t="shared" si="9"/>
        <v>Ake.pic</v>
      </c>
      <c r="B70" t="str">
        <f t="shared" si="10"/>
        <v>Ake.pic1</v>
      </c>
      <c r="C70" s="22" t="s">
        <v>1187</v>
      </c>
      <c r="D70" t="str">
        <f t="shared" si="11"/>
        <v>Baroh</v>
      </c>
      <c r="E70" s="22" t="str">
        <f>VLOOKUP(D70,audio_list_stym!$A$3:$F$18,6,FALSE)</f>
        <v>Ake</v>
      </c>
      <c r="F70" s="22">
        <v>1</v>
      </c>
      <c r="G70" s="22" t="str">
        <f t="shared" si="12"/>
        <v>Baroh.word.search1</v>
      </c>
      <c r="H70" s="22" t="str">
        <f t="shared" si="13"/>
        <v>БАРОХ</v>
      </c>
      <c r="I70">
        <f>VLOOKUP(E70,$P$2:$Q$9,2,FALSE)</f>
        <v>2</v>
      </c>
      <c r="J70" s="30">
        <f>IF(I70&lt;4,I70+1,I70-1)</f>
        <v>3</v>
      </c>
      <c r="K70" s="31">
        <f>IF(I70&lt;4,I70+2,I70-2)</f>
        <v>4</v>
      </c>
      <c r="L70" s="31">
        <f>IF(I70&lt;4,I70+3,I70-3)</f>
        <v>5</v>
      </c>
      <c r="M70">
        <v>1</v>
      </c>
      <c r="N70" t="str">
        <f t="shared" si="14"/>
        <v>q</v>
      </c>
      <c r="S70" s="29" t="s">
        <v>1198</v>
      </c>
      <c r="T70" t="str">
        <f t="shared" ref="T70:T132" si="15">LEFT(S70,5)</f>
        <v>Codis</v>
      </c>
      <c r="U70" s="22" t="str">
        <f>VLOOKUP(T70,audio_list_stym!$A$3:$H$18,7,FALSE)</f>
        <v>Sapota</v>
      </c>
      <c r="V70" s="22">
        <v>1</v>
      </c>
      <c r="W70" s="22" t="str">
        <f t="shared" ref="W70:W132" si="16">U70&amp;V70</f>
        <v>Sapota1</v>
      </c>
    </row>
    <row r="71" spans="1:23" x14ac:dyDescent="0.45">
      <c r="A71" t="str">
        <f t="shared" si="9"/>
        <v>Ake.pic</v>
      </c>
      <c r="B71" t="str">
        <f t="shared" si="10"/>
        <v>Ake.pic2</v>
      </c>
      <c r="C71" s="22" t="s">
        <v>1187</v>
      </c>
      <c r="D71" t="str">
        <f t="shared" si="11"/>
        <v>Baroh</v>
      </c>
      <c r="E71" s="22" t="str">
        <f>VLOOKUP(D71,audio_list_stym!$A$3:$F$18,6,FALSE)</f>
        <v>Ake</v>
      </c>
      <c r="F71" s="22">
        <v>2</v>
      </c>
      <c r="G71" s="22" t="str">
        <f t="shared" si="12"/>
        <v>Baroh.word.search2</v>
      </c>
      <c r="H71" s="22" t="str">
        <f t="shared" si="13"/>
        <v>БАРОХ</v>
      </c>
      <c r="I71" s="30">
        <f>IF(J71&lt;4,J71+1,J71-1)</f>
        <v>3</v>
      </c>
      <c r="J71">
        <f>VLOOKUP(E71,$P$2:$Q$9,2,FALSE)</f>
        <v>2</v>
      </c>
      <c r="K71" s="31">
        <f>IF(J71&lt;4,J71+2,J71-2)</f>
        <v>4</v>
      </c>
      <c r="L71" s="31">
        <f>IF(J71&lt;4,J71+3,J71-3)</f>
        <v>5</v>
      </c>
      <c r="M71">
        <v>2</v>
      </c>
      <c r="N71" t="str">
        <f t="shared" si="14"/>
        <v>w</v>
      </c>
      <c r="S71" s="29" t="s">
        <v>1190</v>
      </c>
      <c r="T71" t="str">
        <f t="shared" si="15"/>
        <v>Liroh</v>
      </c>
      <c r="U71" s="22" t="str">
        <f>VLOOKUP(T71,audio_list_stym!$A$3:$H$18,7,FALSE)</f>
        <v>Gac</v>
      </c>
      <c r="V71" s="22">
        <v>1</v>
      </c>
      <c r="W71" s="22" t="str">
        <f t="shared" si="16"/>
        <v>Gac1</v>
      </c>
    </row>
    <row r="72" spans="1:23" x14ac:dyDescent="0.45">
      <c r="A72" t="str">
        <f t="shared" si="9"/>
        <v>Ake.pic</v>
      </c>
      <c r="B72" t="str">
        <f t="shared" si="10"/>
        <v>Ake.pic3</v>
      </c>
      <c r="C72" s="22" t="s">
        <v>1187</v>
      </c>
      <c r="D72" t="str">
        <f t="shared" si="11"/>
        <v>Baroh</v>
      </c>
      <c r="E72" s="22" t="str">
        <f>VLOOKUP(D72,audio_list_stym!$A$3:$F$18,6,FALSE)</f>
        <v>Ake</v>
      </c>
      <c r="F72" s="22">
        <v>3</v>
      </c>
      <c r="G72" s="22" t="str">
        <f t="shared" si="12"/>
        <v>Baroh.word.search3</v>
      </c>
      <c r="H72" s="22" t="str">
        <f t="shared" si="13"/>
        <v>БАРОХ</v>
      </c>
      <c r="I72" s="30">
        <f>IF(K72&lt;4,K72+1,K72-1)</f>
        <v>3</v>
      </c>
      <c r="J72" s="30">
        <f>IF(K72&lt;4,K72+2,K72-2)</f>
        <v>4</v>
      </c>
      <c r="K72">
        <f>VLOOKUP(E72,$P$2:$Q$9,2,FALSE)</f>
        <v>2</v>
      </c>
      <c r="L72" s="31">
        <f>IF(K72&lt;4,K72+3,K72-3)</f>
        <v>5</v>
      </c>
      <c r="M72">
        <v>3</v>
      </c>
      <c r="N72" t="str">
        <f t="shared" si="14"/>
        <v>a</v>
      </c>
      <c r="S72" s="29" t="s">
        <v>1194</v>
      </c>
      <c r="T72" t="str">
        <f t="shared" si="15"/>
        <v>Fimon</v>
      </c>
      <c r="U72" s="22" t="str">
        <f>VLOOKUP(T72,audio_list_stym!$A$3:$H$18,7,FALSE)</f>
        <v>Noni</v>
      </c>
      <c r="V72" s="22">
        <v>1</v>
      </c>
      <c r="W72" s="22" t="str">
        <f t="shared" si="16"/>
        <v>Noni1</v>
      </c>
    </row>
    <row r="73" spans="1:23" x14ac:dyDescent="0.45">
      <c r="A73" t="str">
        <f t="shared" si="9"/>
        <v>Ake.pic</v>
      </c>
      <c r="B73" t="str">
        <f t="shared" si="10"/>
        <v>Ake.pic4</v>
      </c>
      <c r="C73" s="22" t="s">
        <v>1187</v>
      </c>
      <c r="D73" t="str">
        <f t="shared" si="11"/>
        <v>Baroh</v>
      </c>
      <c r="E73" s="22" t="str">
        <f>VLOOKUP(D73,audio_list_stym!$A$3:$F$18,6,FALSE)</f>
        <v>Ake</v>
      </c>
      <c r="F73" s="22">
        <v>4</v>
      </c>
      <c r="G73" s="22" t="str">
        <f t="shared" si="12"/>
        <v>Baroh.word.search4</v>
      </c>
      <c r="H73" s="22" t="str">
        <f t="shared" si="13"/>
        <v>БАРОХ</v>
      </c>
      <c r="I73" s="30">
        <f>IF(L73&lt;4,L73+1,L73-1)</f>
        <v>3</v>
      </c>
      <c r="J73" s="30">
        <f>IF(L73&lt;4,L73+2,L73-2)</f>
        <v>4</v>
      </c>
      <c r="K73" s="30">
        <f>IF(L73&lt;4,L73+3,L73-3)</f>
        <v>5</v>
      </c>
      <c r="L73">
        <f>VLOOKUP(E73,$P$2:$Q$9,2,FALSE)</f>
        <v>2</v>
      </c>
      <c r="M73">
        <v>4</v>
      </c>
      <c r="N73" t="str">
        <f t="shared" si="14"/>
        <v>s</v>
      </c>
      <c r="S73" s="29" t="s">
        <v>1198</v>
      </c>
      <c r="T73" t="str">
        <f t="shared" si="15"/>
        <v>Codis</v>
      </c>
      <c r="U73" s="22" t="str">
        <f>VLOOKUP(T73,audio_list_stym!$A$3:$H$18,7,FALSE)</f>
        <v>Sapota</v>
      </c>
      <c r="V73" s="22">
        <v>1</v>
      </c>
      <c r="W73" s="22" t="str">
        <f t="shared" si="16"/>
        <v>Sapota1</v>
      </c>
    </row>
    <row r="74" spans="1:23" x14ac:dyDescent="0.45">
      <c r="A74" t="str">
        <f t="shared" si="9"/>
        <v>Finger.pic</v>
      </c>
      <c r="B74" t="str">
        <f t="shared" si="10"/>
        <v>Finger.pic1</v>
      </c>
      <c r="C74" s="22" t="s">
        <v>1191</v>
      </c>
      <c r="D74" t="str">
        <f t="shared" si="11"/>
        <v>Liroh</v>
      </c>
      <c r="E74" s="22" t="str">
        <f>VLOOKUP(D74,audio_list_stym!$A$3:$F$18,6,FALSE)</f>
        <v>Finger</v>
      </c>
      <c r="F74" s="22">
        <v>1</v>
      </c>
      <c r="G74" s="22" t="str">
        <f t="shared" si="12"/>
        <v>Liroh.word.search1</v>
      </c>
      <c r="H74" s="22" t="str">
        <f t="shared" si="13"/>
        <v>ЛИРОХ</v>
      </c>
      <c r="I74">
        <f>VLOOKUP(E74,$P$2:$Q$9,2,FALSE)</f>
        <v>3</v>
      </c>
      <c r="J74" s="30">
        <f>IF(I74&lt;4,I74+1,I74-1)</f>
        <v>4</v>
      </c>
      <c r="K74" s="31">
        <f>IF(I74&lt;4,I74+2,I74-2)</f>
        <v>5</v>
      </c>
      <c r="L74" s="31">
        <f>IF(I74&lt;4,I74+3,I74-3)</f>
        <v>6</v>
      </c>
      <c r="M74">
        <v>1</v>
      </c>
      <c r="N74" t="str">
        <f t="shared" si="14"/>
        <v>q</v>
      </c>
      <c r="S74" s="29" t="s">
        <v>1202</v>
      </c>
      <c r="T74" t="str">
        <f t="shared" si="15"/>
        <v>Gonic</v>
      </c>
      <c r="U74" s="22" t="str">
        <f>VLOOKUP(T74,audio_list_stym!$A$3:$H$18,7,FALSE)</f>
        <v>Tamanid</v>
      </c>
      <c r="V74" s="22">
        <v>1</v>
      </c>
      <c r="W74" s="22" t="str">
        <f t="shared" si="16"/>
        <v>Tamanid1</v>
      </c>
    </row>
    <row r="75" spans="1:23" x14ac:dyDescent="0.45">
      <c r="A75" t="str">
        <f t="shared" si="9"/>
        <v>Finger.pic</v>
      </c>
      <c r="B75" t="str">
        <f t="shared" si="10"/>
        <v>Finger.pic2</v>
      </c>
      <c r="C75" s="22" t="s">
        <v>1191</v>
      </c>
      <c r="D75" t="str">
        <f t="shared" si="11"/>
        <v>Liroh</v>
      </c>
      <c r="E75" s="22" t="str">
        <f>VLOOKUP(D75,audio_list_stym!$A$3:$F$18,6,FALSE)</f>
        <v>Finger</v>
      </c>
      <c r="F75" s="22">
        <v>2</v>
      </c>
      <c r="G75" s="22" t="str">
        <f t="shared" si="12"/>
        <v>Liroh.word.search2</v>
      </c>
      <c r="H75" s="22" t="str">
        <f t="shared" si="13"/>
        <v>ЛИРОХ</v>
      </c>
      <c r="I75" s="30">
        <f>IF(J75&lt;4,J75+1,J75-1)</f>
        <v>4</v>
      </c>
      <c r="J75">
        <f>VLOOKUP(E75,$P$2:$Q$9,2,FALSE)</f>
        <v>3</v>
      </c>
      <c r="K75" s="31">
        <f>IF(J75&lt;4,J75+2,J75-2)</f>
        <v>5</v>
      </c>
      <c r="L75" s="31">
        <f>IF(J75&lt;4,J75+3,J75-3)</f>
        <v>6</v>
      </c>
      <c r="M75">
        <v>2</v>
      </c>
      <c r="N75" t="str">
        <f t="shared" si="14"/>
        <v>w</v>
      </c>
      <c r="S75" s="29" t="s">
        <v>1206</v>
      </c>
      <c r="T75" t="str">
        <f t="shared" si="15"/>
        <v>Todis</v>
      </c>
      <c r="U75" s="22" t="str">
        <f>VLOOKUP(T75,audio_list_stym!$A$3:$H$18,7,FALSE)</f>
        <v>ZF</v>
      </c>
      <c r="V75" s="22">
        <v>1</v>
      </c>
      <c r="W75" s="22" t="str">
        <f t="shared" si="16"/>
        <v>ZF1</v>
      </c>
    </row>
    <row r="76" spans="1:23" x14ac:dyDescent="0.45">
      <c r="A76" t="str">
        <f t="shared" si="9"/>
        <v>Finger.pic</v>
      </c>
      <c r="B76" t="str">
        <f t="shared" si="10"/>
        <v>Finger.pic3</v>
      </c>
      <c r="C76" s="22" t="s">
        <v>1191</v>
      </c>
      <c r="D76" t="str">
        <f t="shared" si="11"/>
        <v>Liroh</v>
      </c>
      <c r="E76" s="22" t="str">
        <f>VLOOKUP(D76,audio_list_stym!$A$3:$F$18,6,FALSE)</f>
        <v>Finger</v>
      </c>
      <c r="F76" s="22">
        <v>3</v>
      </c>
      <c r="G76" s="22" t="str">
        <f t="shared" si="12"/>
        <v>Liroh.word.search3</v>
      </c>
      <c r="H76" s="22" t="str">
        <f t="shared" si="13"/>
        <v>ЛИРОХ</v>
      </c>
      <c r="I76" s="30">
        <f>IF(K76&lt;4,K76+1,K76-1)</f>
        <v>4</v>
      </c>
      <c r="J76" s="30">
        <f>IF(K76&lt;4,K76+2,K76-2)</f>
        <v>5</v>
      </c>
      <c r="K76">
        <f>VLOOKUP(E76,$P$2:$Q$9,2,FALSE)</f>
        <v>3</v>
      </c>
      <c r="L76" s="31">
        <f>IF(K76&lt;4,K76+3,K76-3)</f>
        <v>6</v>
      </c>
      <c r="M76">
        <v>3</v>
      </c>
      <c r="N76" t="str">
        <f t="shared" si="14"/>
        <v>a</v>
      </c>
      <c r="S76" s="29" t="s">
        <v>1210</v>
      </c>
      <c r="T76" t="str">
        <f t="shared" si="15"/>
        <v>Pemat</v>
      </c>
      <c r="U76" s="22" t="str">
        <f>VLOOKUP(T76,audio_list_stym!$A$3:$H$18,7,FALSE)</f>
        <v>Ackee</v>
      </c>
      <c r="V76" s="22">
        <v>1</v>
      </c>
      <c r="W76" s="22" t="str">
        <f t="shared" si="16"/>
        <v>Ackee1</v>
      </c>
    </row>
    <row r="77" spans="1:23" x14ac:dyDescent="0.45">
      <c r="A77" t="str">
        <f t="shared" si="9"/>
        <v>Finger.pic</v>
      </c>
      <c r="B77" t="str">
        <f t="shared" si="10"/>
        <v>Finger.pic4</v>
      </c>
      <c r="C77" s="22" t="s">
        <v>1191</v>
      </c>
      <c r="D77" t="str">
        <f t="shared" si="11"/>
        <v>Liroh</v>
      </c>
      <c r="E77" s="22" t="str">
        <f>VLOOKUP(D77,audio_list_stym!$A$3:$F$18,6,FALSE)</f>
        <v>Finger</v>
      </c>
      <c r="F77" s="22">
        <v>4</v>
      </c>
      <c r="G77" s="22" t="str">
        <f t="shared" si="12"/>
        <v>Liroh.word.search4</v>
      </c>
      <c r="H77" s="22" t="str">
        <f t="shared" si="13"/>
        <v>ЛИРОХ</v>
      </c>
      <c r="I77" s="30">
        <f>IF(L77&lt;4,L77+1,L77-1)</f>
        <v>4</v>
      </c>
      <c r="J77" s="30">
        <f>IF(L77&lt;4,L77+2,L77-2)</f>
        <v>5</v>
      </c>
      <c r="K77" s="30">
        <f>IF(L77&lt;4,L77+3,L77-3)</f>
        <v>6</v>
      </c>
      <c r="L77">
        <f>VLOOKUP(E77,$P$2:$Q$9,2,FALSE)</f>
        <v>3</v>
      </c>
      <c r="M77">
        <v>4</v>
      </c>
      <c r="N77" t="str">
        <f t="shared" si="14"/>
        <v>s</v>
      </c>
      <c r="S77" s="29" t="s">
        <v>1182</v>
      </c>
      <c r="T77" t="str">
        <f t="shared" si="15"/>
        <v>Renan</v>
      </c>
      <c r="U77" s="22" t="str">
        <f>VLOOKUP(T77,audio_list_stym!$A$3:$H$18,7,FALSE)</f>
        <v>Ake</v>
      </c>
      <c r="V77" s="22">
        <v>1</v>
      </c>
      <c r="W77" s="22" t="str">
        <f t="shared" si="16"/>
        <v>Ake1</v>
      </c>
    </row>
    <row r="78" spans="1:23" x14ac:dyDescent="0.45">
      <c r="A78" t="str">
        <f t="shared" si="9"/>
        <v>Gac.pic</v>
      </c>
      <c r="B78" t="str">
        <f t="shared" si="10"/>
        <v>Gac.pic1</v>
      </c>
      <c r="C78" s="22" t="s">
        <v>1195</v>
      </c>
      <c r="D78" t="str">
        <f t="shared" si="11"/>
        <v>Fimon</v>
      </c>
      <c r="E78" s="22" t="str">
        <f>VLOOKUP(D78,audio_list_stym!$A$3:$F$18,6,FALSE)</f>
        <v>Gac</v>
      </c>
      <c r="F78" s="22">
        <v>1</v>
      </c>
      <c r="G78" s="22" t="str">
        <f t="shared" si="12"/>
        <v>Fimon.word.search1</v>
      </c>
      <c r="H78" s="22" t="str">
        <f t="shared" si="13"/>
        <v>ФИМОН</v>
      </c>
      <c r="I78">
        <f>VLOOKUP(E78,$P$2:$Q$9,2,FALSE)</f>
        <v>5</v>
      </c>
      <c r="J78" s="30">
        <f>IF(I78&lt;4,I78+1,I78-1)</f>
        <v>4</v>
      </c>
      <c r="K78" s="31">
        <f>IF(I78&lt;4,I78+2,I78-2)</f>
        <v>3</v>
      </c>
      <c r="L78" s="31">
        <f>IF(I78&lt;4,I78+3,I78-3)</f>
        <v>2</v>
      </c>
      <c r="M78">
        <v>1</v>
      </c>
      <c r="N78" t="str">
        <f t="shared" si="14"/>
        <v>q</v>
      </c>
      <c r="S78" s="29" t="s">
        <v>1186</v>
      </c>
      <c r="T78" t="str">
        <f t="shared" si="15"/>
        <v>Baroh</v>
      </c>
      <c r="U78" s="22" t="str">
        <f>VLOOKUP(T78,audio_list_stym!$A$3:$H$18,7,FALSE)</f>
        <v>Finger</v>
      </c>
      <c r="V78" s="22">
        <v>1</v>
      </c>
      <c r="W78" s="22" t="str">
        <f t="shared" si="16"/>
        <v>Finger1</v>
      </c>
    </row>
    <row r="79" spans="1:23" x14ac:dyDescent="0.45">
      <c r="A79" t="str">
        <f t="shared" si="9"/>
        <v>Gac.pic</v>
      </c>
      <c r="B79" t="str">
        <f t="shared" si="10"/>
        <v>Gac.pic2</v>
      </c>
      <c r="C79" s="22" t="s">
        <v>1195</v>
      </c>
      <c r="D79" t="str">
        <f t="shared" si="11"/>
        <v>Fimon</v>
      </c>
      <c r="E79" s="22" t="str">
        <f>VLOOKUP(D79,audio_list_stym!$A$3:$F$18,6,FALSE)</f>
        <v>Gac</v>
      </c>
      <c r="F79" s="22">
        <v>2</v>
      </c>
      <c r="G79" s="22" t="str">
        <f t="shared" si="12"/>
        <v>Fimon.word.search2</v>
      </c>
      <c r="H79" s="22" t="str">
        <f t="shared" si="13"/>
        <v>ФИМОН</v>
      </c>
      <c r="I79" s="30">
        <f>IF(J79&lt;4,J79+1,J79-1)</f>
        <v>4</v>
      </c>
      <c r="J79">
        <f>VLOOKUP(E79,$P$2:$Q$9,2,FALSE)</f>
        <v>5</v>
      </c>
      <c r="K79" s="31">
        <f>IF(J79&lt;4,J79+2,J79-2)</f>
        <v>3</v>
      </c>
      <c r="L79" s="31">
        <f>IF(J79&lt;4,J79+3,J79-3)</f>
        <v>2</v>
      </c>
      <c r="M79">
        <v>2</v>
      </c>
      <c r="N79" t="str">
        <f t="shared" si="14"/>
        <v>w</v>
      </c>
      <c r="S79" s="29" t="s">
        <v>1190</v>
      </c>
      <c r="T79" t="str">
        <f t="shared" si="15"/>
        <v>Liroh</v>
      </c>
      <c r="U79" s="22" t="str">
        <f>VLOOKUP(T79,audio_list_stym!$A$3:$H$18,7,FALSE)</f>
        <v>Gac</v>
      </c>
      <c r="V79" s="22">
        <v>1</v>
      </c>
      <c r="W79" s="22" t="str">
        <f t="shared" si="16"/>
        <v>Gac1</v>
      </c>
    </row>
    <row r="80" spans="1:23" x14ac:dyDescent="0.45">
      <c r="A80" t="str">
        <f t="shared" si="9"/>
        <v>Gac.pic</v>
      </c>
      <c r="B80" t="str">
        <f t="shared" si="10"/>
        <v>Gac.pic3</v>
      </c>
      <c r="C80" s="22" t="s">
        <v>1195</v>
      </c>
      <c r="D80" t="str">
        <f t="shared" si="11"/>
        <v>Fimon</v>
      </c>
      <c r="E80" s="22" t="str">
        <f>VLOOKUP(D80,audio_list_stym!$A$3:$F$18,6,FALSE)</f>
        <v>Gac</v>
      </c>
      <c r="F80" s="22">
        <v>3</v>
      </c>
      <c r="G80" s="22" t="str">
        <f t="shared" si="12"/>
        <v>Fimon.word.search3</v>
      </c>
      <c r="H80" s="22" t="str">
        <f t="shared" si="13"/>
        <v>ФИМОН</v>
      </c>
      <c r="I80" s="30">
        <f>IF(K80&lt;4,K80+1,K80-1)</f>
        <v>4</v>
      </c>
      <c r="J80" s="30">
        <f>IF(K80&lt;4,K80+2,K80-2)</f>
        <v>3</v>
      </c>
      <c r="K80">
        <f>VLOOKUP(E80,$P$2:$Q$9,2,FALSE)</f>
        <v>5</v>
      </c>
      <c r="L80" s="31">
        <f>IF(K80&lt;4,K80+3,K80-3)</f>
        <v>2</v>
      </c>
      <c r="M80">
        <v>3</v>
      </c>
      <c r="N80" t="str">
        <f t="shared" si="14"/>
        <v>a</v>
      </c>
      <c r="S80" s="29" t="s">
        <v>1194</v>
      </c>
      <c r="T80" t="str">
        <f t="shared" si="15"/>
        <v>Fimon</v>
      </c>
      <c r="U80" s="22" t="str">
        <f>VLOOKUP(T80,audio_list_stym!$A$3:$H$18,7,FALSE)</f>
        <v>Noni</v>
      </c>
      <c r="V80" s="22">
        <v>1</v>
      </c>
      <c r="W80" s="22" t="str">
        <f t="shared" si="16"/>
        <v>Noni1</v>
      </c>
    </row>
    <row r="81" spans="1:23" x14ac:dyDescent="0.45">
      <c r="A81" t="str">
        <f t="shared" si="9"/>
        <v>Gac.pic</v>
      </c>
      <c r="B81" t="str">
        <f t="shared" si="10"/>
        <v>Gac.pic4</v>
      </c>
      <c r="C81" s="22" t="s">
        <v>1195</v>
      </c>
      <c r="D81" t="str">
        <f t="shared" si="11"/>
        <v>Fimon</v>
      </c>
      <c r="E81" s="22" t="str">
        <f>VLOOKUP(D81,audio_list_stym!$A$3:$F$18,6,FALSE)</f>
        <v>Gac</v>
      </c>
      <c r="F81" s="22">
        <v>4</v>
      </c>
      <c r="G81" s="22" t="str">
        <f t="shared" si="12"/>
        <v>Fimon.word.search4</v>
      </c>
      <c r="H81" s="22" t="str">
        <f t="shared" si="13"/>
        <v>ФИМОН</v>
      </c>
      <c r="I81" s="30">
        <f>IF(L81&lt;4,L81+1,L81-1)</f>
        <v>4</v>
      </c>
      <c r="J81" s="30">
        <f>IF(L81&lt;4,L81+2,L81-2)</f>
        <v>3</v>
      </c>
      <c r="K81" s="30">
        <f>IF(L81&lt;4,L81+3,L81-3)</f>
        <v>2</v>
      </c>
      <c r="L81">
        <f>VLOOKUP(E81,$P$2:$Q$9,2,FALSE)</f>
        <v>5</v>
      </c>
      <c r="M81">
        <v>4</v>
      </c>
      <c r="N81" t="str">
        <f t="shared" si="14"/>
        <v>s</v>
      </c>
      <c r="S81" s="29" t="s">
        <v>1198</v>
      </c>
      <c r="T81" t="str">
        <f t="shared" si="15"/>
        <v>Codis</v>
      </c>
      <c r="U81" s="22" t="str">
        <f>VLOOKUP(T81,audio_list_stym!$A$3:$H$18,7,FALSE)</f>
        <v>Sapota</v>
      </c>
      <c r="V81" s="22">
        <v>1</v>
      </c>
      <c r="W81" s="22" t="str">
        <f t="shared" si="16"/>
        <v>Sapota1</v>
      </c>
    </row>
    <row r="82" spans="1:23" x14ac:dyDescent="0.45">
      <c r="A82" t="str">
        <f t="shared" si="9"/>
        <v>Noni.pic</v>
      </c>
      <c r="B82" t="str">
        <f t="shared" si="10"/>
        <v>Noni.pic1</v>
      </c>
      <c r="C82" s="22" t="s">
        <v>1199</v>
      </c>
      <c r="D82" t="str">
        <f t="shared" si="11"/>
        <v>Codis</v>
      </c>
      <c r="E82" s="22" t="str">
        <f>VLOOKUP(D82,audio_list_stym!$A$3:$F$18,6,FALSE)</f>
        <v>Noni</v>
      </c>
      <c r="F82" s="22">
        <v>1</v>
      </c>
      <c r="G82" s="22" t="str">
        <f t="shared" si="12"/>
        <v>Codis.word.search1</v>
      </c>
      <c r="H82" s="22" t="str">
        <f t="shared" si="13"/>
        <v>КОДИС</v>
      </c>
      <c r="I82">
        <f>VLOOKUP(E82,$P$2:$Q$9,2,FALSE)</f>
        <v>7</v>
      </c>
      <c r="J82" s="30">
        <f>IF(I82&lt;4,I82+1,I82-1)</f>
        <v>6</v>
      </c>
      <c r="K82" s="31">
        <f>IF(I82&lt;4,I82+2,I82-2)</f>
        <v>5</v>
      </c>
      <c r="L82" s="31">
        <f>IF(I82&lt;4,I82+3,I82-3)</f>
        <v>4</v>
      </c>
      <c r="M82">
        <v>1</v>
      </c>
      <c r="N82" t="str">
        <f t="shared" si="14"/>
        <v>q</v>
      </c>
      <c r="S82" s="29" t="s">
        <v>1202</v>
      </c>
      <c r="T82" t="str">
        <f t="shared" si="15"/>
        <v>Gonic</v>
      </c>
      <c r="U82" s="22" t="str">
        <f>VLOOKUP(T82,audio_list_stym!$A$3:$H$18,7,FALSE)</f>
        <v>Tamanid</v>
      </c>
      <c r="V82" s="22">
        <v>1</v>
      </c>
      <c r="W82" s="22" t="str">
        <f t="shared" si="16"/>
        <v>Tamanid1</v>
      </c>
    </row>
    <row r="83" spans="1:23" x14ac:dyDescent="0.45">
      <c r="A83" t="str">
        <f t="shared" si="9"/>
        <v>Noni.pic</v>
      </c>
      <c r="B83" t="str">
        <f t="shared" si="10"/>
        <v>Noni.pic2</v>
      </c>
      <c r="C83" s="22" t="s">
        <v>1199</v>
      </c>
      <c r="D83" t="str">
        <f t="shared" si="11"/>
        <v>Codis</v>
      </c>
      <c r="E83" s="22" t="str">
        <f>VLOOKUP(D83,audio_list_stym!$A$3:$F$18,6,FALSE)</f>
        <v>Noni</v>
      </c>
      <c r="F83" s="22">
        <v>2</v>
      </c>
      <c r="G83" s="22" t="str">
        <f t="shared" si="12"/>
        <v>Codis.word.search2</v>
      </c>
      <c r="H83" s="22" t="str">
        <f t="shared" si="13"/>
        <v>КОДИС</v>
      </c>
      <c r="I83" s="30">
        <f>IF(J83&lt;4,J83+1,J83-1)</f>
        <v>6</v>
      </c>
      <c r="J83">
        <f>VLOOKUP(E83,$P$2:$Q$9,2,FALSE)</f>
        <v>7</v>
      </c>
      <c r="K83" s="31">
        <f>IF(J83&lt;4,J83+2,J83-2)</f>
        <v>5</v>
      </c>
      <c r="L83" s="31">
        <f>IF(J83&lt;4,J83+3,J83-3)</f>
        <v>4</v>
      </c>
      <c r="M83">
        <v>2</v>
      </c>
      <c r="N83" t="str">
        <f t="shared" si="14"/>
        <v>w</v>
      </c>
      <c r="S83" s="29" t="s">
        <v>1206</v>
      </c>
      <c r="T83" t="str">
        <f t="shared" si="15"/>
        <v>Todis</v>
      </c>
      <c r="U83" s="22" t="str">
        <f>VLOOKUP(T83,audio_list_stym!$A$3:$H$18,7,FALSE)</f>
        <v>ZF</v>
      </c>
      <c r="V83" s="22">
        <v>1</v>
      </c>
      <c r="W83" s="22" t="str">
        <f t="shared" si="16"/>
        <v>ZF1</v>
      </c>
    </row>
    <row r="84" spans="1:23" x14ac:dyDescent="0.45">
      <c r="A84" t="str">
        <f t="shared" si="9"/>
        <v>Noni.pic</v>
      </c>
      <c r="B84" t="str">
        <f t="shared" si="10"/>
        <v>Noni.pic3</v>
      </c>
      <c r="C84" s="22" t="s">
        <v>1199</v>
      </c>
      <c r="D84" t="str">
        <f t="shared" si="11"/>
        <v>Codis</v>
      </c>
      <c r="E84" s="22" t="str">
        <f>VLOOKUP(D84,audio_list_stym!$A$3:$F$18,6,FALSE)</f>
        <v>Noni</v>
      </c>
      <c r="F84" s="22">
        <v>3</v>
      </c>
      <c r="G84" s="22" t="str">
        <f t="shared" si="12"/>
        <v>Codis.word.search3</v>
      </c>
      <c r="H84" s="22" t="str">
        <f t="shared" si="13"/>
        <v>КОДИС</v>
      </c>
      <c r="I84" s="30">
        <f>IF(K84&lt;4,K84+1,K84-1)</f>
        <v>6</v>
      </c>
      <c r="J84" s="30">
        <f>IF(K84&lt;4,K84+2,K84-2)</f>
        <v>5</v>
      </c>
      <c r="K84">
        <f>VLOOKUP(E84,$P$2:$Q$9,2,FALSE)</f>
        <v>7</v>
      </c>
      <c r="L84" s="31">
        <f>IF(K84&lt;4,K84+3,K84-3)</f>
        <v>4</v>
      </c>
      <c r="M84">
        <v>3</v>
      </c>
      <c r="N84" t="str">
        <f t="shared" si="14"/>
        <v>a</v>
      </c>
      <c r="S84" s="29" t="s">
        <v>1210</v>
      </c>
      <c r="T84" t="str">
        <f t="shared" si="15"/>
        <v>Pemat</v>
      </c>
      <c r="U84" s="22" t="str">
        <f>VLOOKUP(T84,audio_list_stym!$A$3:$H$18,7,FALSE)</f>
        <v>Ackee</v>
      </c>
      <c r="V84" s="22">
        <v>1</v>
      </c>
      <c r="W84" s="22" t="str">
        <f t="shared" si="16"/>
        <v>Ackee1</v>
      </c>
    </row>
    <row r="85" spans="1:23" x14ac:dyDescent="0.45">
      <c r="A85" t="str">
        <f t="shared" si="9"/>
        <v>Noni.pic</v>
      </c>
      <c r="B85" t="str">
        <f t="shared" si="10"/>
        <v>Noni.pic4</v>
      </c>
      <c r="C85" s="22" t="s">
        <v>1199</v>
      </c>
      <c r="D85" t="str">
        <f t="shared" si="11"/>
        <v>Codis</v>
      </c>
      <c r="E85" s="22" t="str">
        <f>VLOOKUP(D85,audio_list_stym!$A$3:$F$18,6,FALSE)</f>
        <v>Noni</v>
      </c>
      <c r="F85" s="22">
        <v>4</v>
      </c>
      <c r="G85" s="22" t="str">
        <f t="shared" si="12"/>
        <v>Codis.word.search4</v>
      </c>
      <c r="H85" s="22" t="str">
        <f t="shared" si="13"/>
        <v>КОДИС</v>
      </c>
      <c r="I85" s="30">
        <f>IF(L85&lt;4,L85+1,L85-1)</f>
        <v>6</v>
      </c>
      <c r="J85" s="30">
        <f>IF(L85&lt;4,L85+2,L85-2)</f>
        <v>5</v>
      </c>
      <c r="K85" s="30">
        <f>IF(L85&lt;4,L85+3,L85-3)</f>
        <v>4</v>
      </c>
      <c r="L85">
        <f>VLOOKUP(E85,$P$2:$Q$9,2,FALSE)</f>
        <v>7</v>
      </c>
      <c r="M85">
        <v>4</v>
      </c>
      <c r="N85" t="str">
        <f t="shared" si="14"/>
        <v>s</v>
      </c>
      <c r="S85" s="29" t="s">
        <v>1182</v>
      </c>
      <c r="T85" t="str">
        <f t="shared" si="15"/>
        <v>Renan</v>
      </c>
      <c r="U85" s="22" t="str">
        <f>VLOOKUP(T85,audio_list_stym!$A$3:$H$18,7,FALSE)</f>
        <v>Ake</v>
      </c>
      <c r="V85" s="22">
        <v>2</v>
      </c>
      <c r="W85" s="22" t="str">
        <f t="shared" si="16"/>
        <v>Ake2</v>
      </c>
    </row>
    <row r="86" spans="1:23" x14ac:dyDescent="0.45">
      <c r="A86" t="str">
        <f t="shared" si="9"/>
        <v>Sapota.pic</v>
      </c>
      <c r="B86" t="str">
        <f t="shared" si="10"/>
        <v>Sapota.pic1</v>
      </c>
      <c r="C86" s="22" t="s">
        <v>1203</v>
      </c>
      <c r="D86" t="str">
        <f t="shared" si="11"/>
        <v>Gonic</v>
      </c>
      <c r="E86" s="22" t="str">
        <f>VLOOKUP(D86,audio_list_stym!$A$3:$F$18,6,FALSE)</f>
        <v>Sapota</v>
      </c>
      <c r="F86" s="22">
        <v>1</v>
      </c>
      <c r="G86" s="22" t="str">
        <f t="shared" si="12"/>
        <v>Gonic.word.search1</v>
      </c>
      <c r="H86" s="22" t="str">
        <f t="shared" si="13"/>
        <v>ГОНИК</v>
      </c>
      <c r="I86">
        <f>VLOOKUP(E86,$P$2:$Q$9,2,FALSE)</f>
        <v>4</v>
      </c>
      <c r="J86" s="30">
        <f>IF(I86&lt;4,I86+1,I86-1)</f>
        <v>3</v>
      </c>
      <c r="K86" s="31">
        <f>IF(I86&lt;4,I86+2,I86-2)</f>
        <v>2</v>
      </c>
      <c r="L86" s="31">
        <f>IF(I86&lt;4,I86+3,I86-3)</f>
        <v>1</v>
      </c>
      <c r="M86">
        <v>1</v>
      </c>
      <c r="N86" t="str">
        <f t="shared" si="14"/>
        <v>q</v>
      </c>
      <c r="S86" s="29" t="s">
        <v>1186</v>
      </c>
      <c r="T86" t="str">
        <f t="shared" si="15"/>
        <v>Baroh</v>
      </c>
      <c r="U86" s="22" t="str">
        <f>VLOOKUP(T86,audio_list_stym!$A$3:$H$18,7,FALSE)</f>
        <v>Finger</v>
      </c>
      <c r="V86" s="22">
        <v>2</v>
      </c>
      <c r="W86" s="22" t="str">
        <f t="shared" si="16"/>
        <v>Finger2</v>
      </c>
    </row>
    <row r="87" spans="1:23" x14ac:dyDescent="0.45">
      <c r="A87" t="str">
        <f t="shared" si="9"/>
        <v>Sapota.pic</v>
      </c>
      <c r="B87" t="str">
        <f t="shared" si="10"/>
        <v>Sapota.pic2</v>
      </c>
      <c r="C87" s="22" t="s">
        <v>1203</v>
      </c>
      <c r="D87" t="str">
        <f t="shared" si="11"/>
        <v>Gonic</v>
      </c>
      <c r="E87" s="22" t="str">
        <f>VLOOKUP(D87,audio_list_stym!$A$3:$F$18,6,FALSE)</f>
        <v>Sapota</v>
      </c>
      <c r="F87" s="22">
        <v>2</v>
      </c>
      <c r="G87" s="22" t="str">
        <f t="shared" si="12"/>
        <v>Gonic.word.search2</v>
      </c>
      <c r="H87" s="22" t="str">
        <f t="shared" si="13"/>
        <v>ГОНИК</v>
      </c>
      <c r="I87" s="30">
        <f>IF(J87&lt;4,J87+1,J87-1)</f>
        <v>3</v>
      </c>
      <c r="J87">
        <f>VLOOKUP(E87,$P$2:$Q$9,2,FALSE)</f>
        <v>4</v>
      </c>
      <c r="K87" s="31">
        <f>IF(J87&lt;4,J87+2,J87-2)</f>
        <v>2</v>
      </c>
      <c r="L87" s="31">
        <f>IF(J87&lt;4,J87+3,J87-3)</f>
        <v>1</v>
      </c>
      <c r="M87">
        <v>2</v>
      </c>
      <c r="N87" t="str">
        <f t="shared" si="14"/>
        <v>w</v>
      </c>
      <c r="S87" s="29" t="s">
        <v>1190</v>
      </c>
      <c r="T87" t="str">
        <f t="shared" si="15"/>
        <v>Liroh</v>
      </c>
      <c r="U87" s="22" t="str">
        <f>VLOOKUP(T87,audio_list_stym!$A$3:$H$18,7,FALSE)</f>
        <v>Gac</v>
      </c>
      <c r="V87" s="22">
        <v>2</v>
      </c>
      <c r="W87" s="22" t="str">
        <f t="shared" si="16"/>
        <v>Gac2</v>
      </c>
    </row>
    <row r="88" spans="1:23" x14ac:dyDescent="0.45">
      <c r="A88" t="str">
        <f t="shared" si="9"/>
        <v>Sapota.pic</v>
      </c>
      <c r="B88" t="str">
        <f t="shared" si="10"/>
        <v>Sapota.pic3</v>
      </c>
      <c r="C88" s="22" t="s">
        <v>1203</v>
      </c>
      <c r="D88" t="str">
        <f t="shared" si="11"/>
        <v>Gonic</v>
      </c>
      <c r="E88" s="22" t="str">
        <f>VLOOKUP(D88,audio_list_stym!$A$3:$F$18,6,FALSE)</f>
        <v>Sapota</v>
      </c>
      <c r="F88" s="22">
        <v>3</v>
      </c>
      <c r="G88" s="22" t="str">
        <f t="shared" si="12"/>
        <v>Gonic.word.search3</v>
      </c>
      <c r="H88" s="22" t="str">
        <f t="shared" si="13"/>
        <v>ГОНИК</v>
      </c>
      <c r="I88" s="30">
        <f>IF(K88&lt;4,K88+1,K88-1)</f>
        <v>3</v>
      </c>
      <c r="J88" s="30">
        <f>IF(K88&lt;4,K88+2,K88-2)</f>
        <v>2</v>
      </c>
      <c r="K88">
        <f>VLOOKUP(E88,$P$2:$Q$9,2,FALSE)</f>
        <v>4</v>
      </c>
      <c r="L88" s="31">
        <f>IF(K88&lt;4,K88+3,K88-3)</f>
        <v>1</v>
      </c>
      <c r="M88">
        <v>3</v>
      </c>
      <c r="N88" t="str">
        <f t="shared" si="14"/>
        <v>a</v>
      </c>
      <c r="S88" s="29" t="s">
        <v>1194</v>
      </c>
      <c r="T88" t="str">
        <f t="shared" si="15"/>
        <v>Fimon</v>
      </c>
      <c r="U88" s="22" t="str">
        <f>VLOOKUP(T88,audio_list_stym!$A$3:$H$18,7,FALSE)</f>
        <v>Noni</v>
      </c>
      <c r="V88" s="22">
        <v>2</v>
      </c>
      <c r="W88" s="22" t="str">
        <f t="shared" si="16"/>
        <v>Noni2</v>
      </c>
    </row>
    <row r="89" spans="1:23" x14ac:dyDescent="0.45">
      <c r="A89" t="str">
        <f t="shared" si="9"/>
        <v>Sapota.pic</v>
      </c>
      <c r="B89" t="str">
        <f t="shared" si="10"/>
        <v>Sapota.pic4</v>
      </c>
      <c r="C89" s="22" t="s">
        <v>1203</v>
      </c>
      <c r="D89" t="str">
        <f t="shared" si="11"/>
        <v>Gonic</v>
      </c>
      <c r="E89" s="22" t="str">
        <f>VLOOKUP(D89,audio_list_stym!$A$3:$F$18,6,FALSE)</f>
        <v>Sapota</v>
      </c>
      <c r="F89" s="22">
        <v>4</v>
      </c>
      <c r="G89" s="22" t="str">
        <f t="shared" si="12"/>
        <v>Gonic.word.search4</v>
      </c>
      <c r="H89" s="22" t="str">
        <f t="shared" si="13"/>
        <v>ГОНИК</v>
      </c>
      <c r="I89" s="30">
        <f>IF(L89&lt;4,L89+1,L89-1)</f>
        <v>3</v>
      </c>
      <c r="J89" s="30">
        <f>IF(L89&lt;4,L89+2,L89-2)</f>
        <v>2</v>
      </c>
      <c r="K89" s="30">
        <f>IF(L89&lt;4,L89+3,L89-3)</f>
        <v>1</v>
      </c>
      <c r="L89">
        <f>VLOOKUP(E89,$P$2:$Q$9,2,FALSE)</f>
        <v>4</v>
      </c>
      <c r="M89">
        <v>4</v>
      </c>
      <c r="N89" t="str">
        <f t="shared" si="14"/>
        <v>s</v>
      </c>
      <c r="S89" s="29" t="s">
        <v>1198</v>
      </c>
      <c r="T89" t="str">
        <f t="shared" si="15"/>
        <v>Codis</v>
      </c>
      <c r="U89" s="22" t="str">
        <f>VLOOKUP(T89,audio_list_stym!$A$3:$H$18,7,FALSE)</f>
        <v>Sapota</v>
      </c>
      <c r="V89" s="22">
        <v>2</v>
      </c>
      <c r="W89" s="22" t="str">
        <f t="shared" si="16"/>
        <v>Sapota2</v>
      </c>
    </row>
    <row r="90" spans="1:23" x14ac:dyDescent="0.45">
      <c r="A90" t="str">
        <f t="shared" si="9"/>
        <v>Tamanid.pic</v>
      </c>
      <c r="B90" t="str">
        <f t="shared" si="10"/>
        <v>Tamanid.pic1</v>
      </c>
      <c r="C90" s="22" t="s">
        <v>1207</v>
      </c>
      <c r="D90" t="str">
        <f t="shared" si="11"/>
        <v>Todis</v>
      </c>
      <c r="E90" s="22" t="str">
        <f>VLOOKUP(D90,audio_list_stym!$A$3:$F$18,6,FALSE)</f>
        <v>Tamanid</v>
      </c>
      <c r="F90" s="22">
        <v>1</v>
      </c>
      <c r="G90" s="22" t="str">
        <f t="shared" si="12"/>
        <v>Todis.word.search1</v>
      </c>
      <c r="H90" s="22" t="str">
        <f t="shared" si="13"/>
        <v>ТОДИС</v>
      </c>
      <c r="I90">
        <f>VLOOKUP(E90,$P$2:$Q$9,2,FALSE)</f>
        <v>8</v>
      </c>
      <c r="J90" s="30">
        <f>IF(I90&lt;4,I90+1,I90-1)</f>
        <v>7</v>
      </c>
      <c r="K90" s="31">
        <f>IF(I90&lt;4,I90+2,I90-2)</f>
        <v>6</v>
      </c>
      <c r="L90" s="31">
        <f>IF(I90&lt;4,I90+3,I90-3)</f>
        <v>5</v>
      </c>
      <c r="M90">
        <v>1</v>
      </c>
      <c r="N90" t="str">
        <f t="shared" si="14"/>
        <v>q</v>
      </c>
      <c r="S90" s="29" t="s">
        <v>1202</v>
      </c>
      <c r="T90" t="str">
        <f t="shared" si="15"/>
        <v>Gonic</v>
      </c>
      <c r="U90" s="22" t="str">
        <f>VLOOKUP(T90,audio_list_stym!$A$3:$H$18,7,FALSE)</f>
        <v>Tamanid</v>
      </c>
      <c r="V90" s="22">
        <v>2</v>
      </c>
      <c r="W90" s="22" t="str">
        <f t="shared" si="16"/>
        <v>Tamanid2</v>
      </c>
    </row>
    <row r="91" spans="1:23" x14ac:dyDescent="0.45">
      <c r="A91" t="str">
        <f t="shared" si="9"/>
        <v>Tamanid.pic</v>
      </c>
      <c r="B91" t="str">
        <f t="shared" si="10"/>
        <v>Tamanid.pic2</v>
      </c>
      <c r="C91" s="22" t="s">
        <v>1207</v>
      </c>
      <c r="D91" t="str">
        <f t="shared" si="11"/>
        <v>Todis</v>
      </c>
      <c r="E91" s="22" t="str">
        <f>VLOOKUP(D91,audio_list_stym!$A$3:$F$18,6,FALSE)</f>
        <v>Tamanid</v>
      </c>
      <c r="F91" s="22">
        <v>2</v>
      </c>
      <c r="G91" s="22" t="str">
        <f t="shared" si="12"/>
        <v>Todis.word.search2</v>
      </c>
      <c r="H91" s="22" t="str">
        <f t="shared" si="13"/>
        <v>ТОДИС</v>
      </c>
      <c r="I91" s="30">
        <f>IF(J91&lt;4,J91+1,J91-1)</f>
        <v>7</v>
      </c>
      <c r="J91">
        <f>VLOOKUP(E91,$P$2:$Q$9,2,FALSE)</f>
        <v>8</v>
      </c>
      <c r="K91" s="31">
        <f>IF(J91&lt;4,J91+2,J91-2)</f>
        <v>6</v>
      </c>
      <c r="L91" s="31">
        <f>IF(J91&lt;4,J91+3,J91-3)</f>
        <v>5</v>
      </c>
      <c r="M91">
        <v>2</v>
      </c>
      <c r="N91" t="str">
        <f t="shared" si="14"/>
        <v>w</v>
      </c>
      <c r="S91" s="29" t="s">
        <v>1206</v>
      </c>
      <c r="T91" t="str">
        <f t="shared" si="15"/>
        <v>Todis</v>
      </c>
      <c r="U91" s="22" t="str">
        <f>VLOOKUP(T91,audio_list_stym!$A$3:$H$18,7,FALSE)</f>
        <v>ZF</v>
      </c>
      <c r="V91" s="22">
        <v>2</v>
      </c>
      <c r="W91" s="22" t="str">
        <f t="shared" si="16"/>
        <v>ZF2</v>
      </c>
    </row>
    <row r="92" spans="1:23" x14ac:dyDescent="0.45">
      <c r="A92" t="str">
        <f t="shared" si="9"/>
        <v>Tamanid.pic</v>
      </c>
      <c r="B92" t="str">
        <f t="shared" si="10"/>
        <v>Tamanid.pic3</v>
      </c>
      <c r="C92" s="22" t="s">
        <v>1207</v>
      </c>
      <c r="D92" t="str">
        <f t="shared" si="11"/>
        <v>Todis</v>
      </c>
      <c r="E92" s="22" t="str">
        <f>VLOOKUP(D92,audio_list_stym!$A$3:$F$18,6,FALSE)</f>
        <v>Tamanid</v>
      </c>
      <c r="F92" s="22">
        <v>3</v>
      </c>
      <c r="G92" s="22" t="str">
        <f t="shared" si="12"/>
        <v>Todis.word.search3</v>
      </c>
      <c r="H92" s="22" t="str">
        <f t="shared" si="13"/>
        <v>ТОДИС</v>
      </c>
      <c r="I92" s="30">
        <f>IF(K92&lt;4,K92+1,K92-1)</f>
        <v>7</v>
      </c>
      <c r="J92" s="30">
        <f>IF(K92&lt;4,K92+2,K92-2)</f>
        <v>6</v>
      </c>
      <c r="K92">
        <f>VLOOKUP(E92,$P$2:$Q$9,2,FALSE)</f>
        <v>8</v>
      </c>
      <c r="L92" s="31">
        <f>IF(K92&lt;4,K92+3,K92-3)</f>
        <v>5</v>
      </c>
      <c r="M92">
        <v>3</v>
      </c>
      <c r="N92" t="str">
        <f t="shared" si="14"/>
        <v>a</v>
      </c>
      <c r="S92" s="29" t="s">
        <v>1210</v>
      </c>
      <c r="T92" t="str">
        <f t="shared" si="15"/>
        <v>Pemat</v>
      </c>
      <c r="U92" s="22" t="str">
        <f>VLOOKUP(T92,audio_list_stym!$A$3:$H$18,7,FALSE)</f>
        <v>Ackee</v>
      </c>
      <c r="V92" s="22">
        <v>2</v>
      </c>
      <c r="W92" s="22" t="str">
        <f t="shared" si="16"/>
        <v>Ackee2</v>
      </c>
    </row>
    <row r="93" spans="1:23" x14ac:dyDescent="0.45">
      <c r="A93" t="str">
        <f t="shared" si="9"/>
        <v>Tamanid.pic</v>
      </c>
      <c r="B93" t="str">
        <f t="shared" si="10"/>
        <v>Tamanid.pic4</v>
      </c>
      <c r="C93" s="22" t="s">
        <v>1207</v>
      </c>
      <c r="D93" t="str">
        <f t="shared" si="11"/>
        <v>Todis</v>
      </c>
      <c r="E93" s="22" t="str">
        <f>VLOOKUP(D93,audio_list_stym!$A$3:$F$18,6,FALSE)</f>
        <v>Tamanid</v>
      </c>
      <c r="F93" s="22">
        <v>4</v>
      </c>
      <c r="G93" s="22" t="str">
        <f t="shared" si="12"/>
        <v>Todis.word.search4</v>
      </c>
      <c r="H93" s="22" t="str">
        <f t="shared" si="13"/>
        <v>ТОДИС</v>
      </c>
      <c r="I93" s="30">
        <f>IF(L93&lt;4,L93+1,L93-1)</f>
        <v>7</v>
      </c>
      <c r="J93" s="30">
        <f>IF(L93&lt;4,L93+2,L93-2)</f>
        <v>6</v>
      </c>
      <c r="K93" s="30">
        <f>IF(L93&lt;4,L93+3,L93-3)</f>
        <v>5</v>
      </c>
      <c r="L93">
        <f>VLOOKUP(E93,$P$2:$Q$9,2,FALSE)</f>
        <v>8</v>
      </c>
      <c r="M93">
        <v>4</v>
      </c>
      <c r="N93" t="str">
        <f t="shared" si="14"/>
        <v>s</v>
      </c>
      <c r="S93" s="29" t="s">
        <v>1182</v>
      </c>
      <c r="T93" t="str">
        <f t="shared" si="15"/>
        <v>Renan</v>
      </c>
      <c r="U93" s="22" t="str">
        <f>VLOOKUP(T93,audio_list_stym!$A$3:$H$18,7,FALSE)</f>
        <v>Ake</v>
      </c>
      <c r="V93" s="22">
        <v>2</v>
      </c>
      <c r="W93" s="22" t="str">
        <f t="shared" si="16"/>
        <v>Ake2</v>
      </c>
    </row>
    <row r="94" spans="1:23" x14ac:dyDescent="0.45">
      <c r="A94" t="str">
        <f t="shared" si="9"/>
        <v>ZF.pic</v>
      </c>
      <c r="B94" t="str">
        <f t="shared" si="10"/>
        <v>ZF.pic1</v>
      </c>
      <c r="C94" s="22" t="s">
        <v>1211</v>
      </c>
      <c r="D94" t="str">
        <f t="shared" si="11"/>
        <v>Pemat</v>
      </c>
      <c r="E94" s="22" t="str">
        <f>VLOOKUP(D94,audio_list_stym!$A$3:$F$18,6,FALSE)</f>
        <v>ZF</v>
      </c>
      <c r="F94" s="22">
        <v>1</v>
      </c>
      <c r="G94" s="22" t="str">
        <f t="shared" si="12"/>
        <v>Pemat.word.search1</v>
      </c>
      <c r="H94" s="22" t="str">
        <f t="shared" si="13"/>
        <v>ПЕМАТ</v>
      </c>
      <c r="I94">
        <f>VLOOKUP(E94,$P$2:$Q$9,2,FALSE)</f>
        <v>6</v>
      </c>
      <c r="J94" s="30">
        <f>IF(I94&lt;4,I94+1,I94-1)</f>
        <v>5</v>
      </c>
      <c r="K94" s="31">
        <f>IF(I94&lt;4,I94+2,I94-2)</f>
        <v>4</v>
      </c>
      <c r="L94" s="31">
        <f>IF(I94&lt;4,I94+3,I94-3)</f>
        <v>3</v>
      </c>
      <c r="M94">
        <v>1</v>
      </c>
      <c r="N94" t="str">
        <f t="shared" si="14"/>
        <v>q</v>
      </c>
      <c r="S94" s="29" t="s">
        <v>1186</v>
      </c>
      <c r="T94" t="str">
        <f t="shared" si="15"/>
        <v>Baroh</v>
      </c>
      <c r="U94" s="22" t="str">
        <f>VLOOKUP(T94,audio_list_stym!$A$3:$H$18,7,FALSE)</f>
        <v>Finger</v>
      </c>
      <c r="V94" s="22">
        <v>2</v>
      </c>
      <c r="W94" s="22" t="str">
        <f t="shared" si="16"/>
        <v>Finger2</v>
      </c>
    </row>
    <row r="95" spans="1:23" x14ac:dyDescent="0.45">
      <c r="A95" t="str">
        <f t="shared" si="9"/>
        <v>ZF.pic</v>
      </c>
      <c r="B95" t="str">
        <f t="shared" si="10"/>
        <v>ZF.pic2</v>
      </c>
      <c r="C95" s="22" t="s">
        <v>1211</v>
      </c>
      <c r="D95" t="str">
        <f t="shared" si="11"/>
        <v>Pemat</v>
      </c>
      <c r="E95" s="22" t="str">
        <f>VLOOKUP(D95,audio_list_stym!$A$3:$F$18,6,FALSE)</f>
        <v>ZF</v>
      </c>
      <c r="F95" s="22">
        <v>2</v>
      </c>
      <c r="G95" s="22" t="str">
        <f t="shared" si="12"/>
        <v>Pemat.word.search2</v>
      </c>
      <c r="H95" s="22" t="str">
        <f t="shared" si="13"/>
        <v>ПЕМАТ</v>
      </c>
      <c r="I95" s="30">
        <f>IF(J95&lt;4,J95+1,J95-1)</f>
        <v>5</v>
      </c>
      <c r="J95">
        <f>VLOOKUP(E95,$P$2:$Q$9,2,FALSE)</f>
        <v>6</v>
      </c>
      <c r="K95" s="31">
        <f>IF(J95&lt;4,J95+2,J95-2)</f>
        <v>4</v>
      </c>
      <c r="L95" s="31">
        <f>IF(J95&lt;4,J95+3,J95-3)</f>
        <v>3</v>
      </c>
      <c r="M95">
        <v>2</v>
      </c>
      <c r="N95" t="str">
        <f t="shared" si="14"/>
        <v>w</v>
      </c>
      <c r="S95" s="29" t="s">
        <v>1190</v>
      </c>
      <c r="T95" t="str">
        <f t="shared" si="15"/>
        <v>Liroh</v>
      </c>
      <c r="U95" s="22" t="str">
        <f>VLOOKUP(T95,audio_list_stym!$A$3:$H$18,7,FALSE)</f>
        <v>Gac</v>
      </c>
      <c r="V95" s="22">
        <v>2</v>
      </c>
      <c r="W95" s="22" t="str">
        <f t="shared" si="16"/>
        <v>Gac2</v>
      </c>
    </row>
    <row r="96" spans="1:23" x14ac:dyDescent="0.45">
      <c r="A96" t="str">
        <f t="shared" si="9"/>
        <v>ZF.pic</v>
      </c>
      <c r="B96" t="str">
        <f t="shared" si="10"/>
        <v>ZF.pic3</v>
      </c>
      <c r="C96" s="22" t="s">
        <v>1211</v>
      </c>
      <c r="D96" t="str">
        <f t="shared" si="11"/>
        <v>Pemat</v>
      </c>
      <c r="E96" s="22" t="str">
        <f>VLOOKUP(D96,audio_list_stym!$A$3:$F$18,6,FALSE)</f>
        <v>ZF</v>
      </c>
      <c r="F96" s="22">
        <v>3</v>
      </c>
      <c r="G96" s="22" t="str">
        <f t="shared" si="12"/>
        <v>Pemat.word.search3</v>
      </c>
      <c r="H96" s="22" t="str">
        <f t="shared" si="13"/>
        <v>ПЕМАТ</v>
      </c>
      <c r="I96" s="30">
        <f>IF(K96&lt;4,K96+1,K96-1)</f>
        <v>5</v>
      </c>
      <c r="J96" s="30">
        <f>IF(K96&lt;4,K96+2,K96-2)</f>
        <v>4</v>
      </c>
      <c r="K96">
        <f>VLOOKUP(E96,$P$2:$Q$9,2,FALSE)</f>
        <v>6</v>
      </c>
      <c r="L96" s="31">
        <f>IF(K96&lt;4,K96+3,K96-3)</f>
        <v>3</v>
      </c>
      <c r="M96">
        <v>3</v>
      </c>
      <c r="N96" t="str">
        <f t="shared" si="14"/>
        <v>a</v>
      </c>
      <c r="S96" s="29" t="s">
        <v>1194</v>
      </c>
      <c r="T96" t="str">
        <f t="shared" si="15"/>
        <v>Fimon</v>
      </c>
      <c r="U96" s="22" t="str">
        <f>VLOOKUP(T96,audio_list_stym!$A$3:$H$18,7,FALSE)</f>
        <v>Noni</v>
      </c>
      <c r="V96" s="22">
        <v>2</v>
      </c>
      <c r="W96" s="22" t="str">
        <f t="shared" si="16"/>
        <v>Noni2</v>
      </c>
    </row>
    <row r="97" spans="1:23" x14ac:dyDescent="0.45">
      <c r="A97" t="str">
        <f t="shared" si="9"/>
        <v>ZF.pic</v>
      </c>
      <c r="B97" t="str">
        <f t="shared" si="10"/>
        <v>ZF.pic4</v>
      </c>
      <c r="C97" s="22" t="s">
        <v>1211</v>
      </c>
      <c r="D97" t="str">
        <f t="shared" si="11"/>
        <v>Pemat</v>
      </c>
      <c r="E97" s="22" t="str">
        <f>VLOOKUP(D97,audio_list_stym!$A$3:$F$18,6,FALSE)</f>
        <v>ZF</v>
      </c>
      <c r="F97" s="22">
        <v>4</v>
      </c>
      <c r="G97" s="22" t="str">
        <f t="shared" si="12"/>
        <v>Pemat.word.search4</v>
      </c>
      <c r="H97" s="22" t="str">
        <f t="shared" si="13"/>
        <v>ПЕМАТ</v>
      </c>
      <c r="I97" s="30">
        <f>IF(L97&lt;4,L97+1,L97-1)</f>
        <v>5</v>
      </c>
      <c r="J97" s="30">
        <f>IF(L97&lt;4,L97+2,L97-2)</f>
        <v>4</v>
      </c>
      <c r="K97" s="30">
        <f>IF(L97&lt;4,L97+3,L97-3)</f>
        <v>3</v>
      </c>
      <c r="L97">
        <f>VLOOKUP(E97,$P$2:$Q$9,2,FALSE)</f>
        <v>6</v>
      </c>
      <c r="M97">
        <v>4</v>
      </c>
      <c r="N97" t="str">
        <f t="shared" si="14"/>
        <v>s</v>
      </c>
      <c r="S97" s="29" t="s">
        <v>1198</v>
      </c>
      <c r="T97" t="str">
        <f t="shared" si="15"/>
        <v>Codis</v>
      </c>
      <c r="U97" s="22" t="str">
        <f>VLOOKUP(T97,audio_list_stym!$A$3:$H$18,7,FALSE)</f>
        <v>Sapota</v>
      </c>
      <c r="V97" s="22">
        <v>2</v>
      </c>
      <c r="W97" s="22" t="str">
        <f t="shared" si="16"/>
        <v>Sapota2</v>
      </c>
    </row>
    <row r="98" spans="1:23" x14ac:dyDescent="0.45">
      <c r="B98" t="s">
        <v>1252</v>
      </c>
      <c r="C98" s="29" t="s">
        <v>1183</v>
      </c>
      <c r="D98" t="str">
        <f>LEFT(C98,5)</f>
        <v>Renan</v>
      </c>
      <c r="E98" s="22" t="str">
        <f>VLOOKUP(D98,audio_list_stym!$A$3:$F$18,6,FALSE)</f>
        <v>Ackee</v>
      </c>
      <c r="F98" s="22">
        <v>5</v>
      </c>
      <c r="G98" s="22" t="str">
        <f t="shared" si="12"/>
        <v>Renan.word.search5</v>
      </c>
      <c r="H98" s="22" t="str">
        <f t="shared" si="13"/>
        <v>РЕНАН</v>
      </c>
      <c r="I98" s="30">
        <f>IF(L98&lt;4,L98+1,L98-1)</f>
        <v>2</v>
      </c>
      <c r="J98" s="30">
        <f>IF(L98&lt;4,L98+2,L98-2)</f>
        <v>3</v>
      </c>
      <c r="K98" s="30">
        <f>IF(L98&lt;4,L98+3,L98-3)</f>
        <v>4</v>
      </c>
      <c r="L98">
        <f>VLOOKUP(E98,$P$2:$Q$9,2,FALSE)</f>
        <v>1</v>
      </c>
      <c r="M98">
        <v>4</v>
      </c>
      <c r="N98" t="str">
        <f t="shared" si="14"/>
        <v>s</v>
      </c>
      <c r="S98" s="29" t="s">
        <v>1202</v>
      </c>
      <c r="T98" t="str">
        <f t="shared" si="15"/>
        <v>Gonic</v>
      </c>
      <c r="U98" s="22" t="str">
        <f>VLOOKUP(T98,audio_list_stym!$A$3:$H$18,7,FALSE)</f>
        <v>Tamanid</v>
      </c>
      <c r="V98" s="22">
        <v>2</v>
      </c>
      <c r="W98" s="22" t="str">
        <f t="shared" si="16"/>
        <v>Tamanid2</v>
      </c>
    </row>
    <row r="99" spans="1:23" x14ac:dyDescent="0.45">
      <c r="B99" t="s">
        <v>1253</v>
      </c>
      <c r="C99" s="29" t="s">
        <v>1183</v>
      </c>
      <c r="D99" t="str">
        <f t="shared" ref="D99:D101" si="17">LEFT(C99,5)</f>
        <v>Renan</v>
      </c>
      <c r="E99" s="22" t="str">
        <f>VLOOKUP(D99,audio_list_stym!$A$3:$F$18,6,FALSE)</f>
        <v>Ackee</v>
      </c>
      <c r="F99" s="22">
        <v>6</v>
      </c>
      <c r="G99" s="22" t="str">
        <f t="shared" si="12"/>
        <v>Renan.word.search6</v>
      </c>
      <c r="H99" s="22" t="str">
        <f t="shared" si="13"/>
        <v>РЕНАН</v>
      </c>
      <c r="I99" s="30">
        <f>IF(K99&lt;4,K99+1,K99-1)</f>
        <v>2</v>
      </c>
      <c r="J99" s="30">
        <f>IF(K99&lt;4,K99+2,K99-2)</f>
        <v>3</v>
      </c>
      <c r="K99">
        <f>VLOOKUP(E99,$P$2:$Q$9,2,FALSE)</f>
        <v>1</v>
      </c>
      <c r="L99" s="30">
        <f>IF(K99&lt;4,K99+3,K99-3)</f>
        <v>4</v>
      </c>
      <c r="M99">
        <v>3</v>
      </c>
      <c r="N99" t="str">
        <f t="shared" si="14"/>
        <v>a</v>
      </c>
      <c r="S99" s="29" t="s">
        <v>1206</v>
      </c>
      <c r="T99" t="str">
        <f t="shared" si="15"/>
        <v>Todis</v>
      </c>
      <c r="U99" s="22" t="str">
        <f>VLOOKUP(T99,audio_list_stym!$A$3:$H$18,7,FALSE)</f>
        <v>ZF</v>
      </c>
      <c r="V99" s="22">
        <v>2</v>
      </c>
      <c r="W99" s="22" t="str">
        <f t="shared" si="16"/>
        <v>ZF2</v>
      </c>
    </row>
    <row r="100" spans="1:23" x14ac:dyDescent="0.45">
      <c r="B100" t="s">
        <v>1254</v>
      </c>
      <c r="C100" s="29" t="s">
        <v>1183</v>
      </c>
      <c r="D100" t="str">
        <f t="shared" si="17"/>
        <v>Renan</v>
      </c>
      <c r="E100" s="22" t="str">
        <f>VLOOKUP(D100,audio_list_stym!$A$3:$F$18,6,FALSE)</f>
        <v>Ackee</v>
      </c>
      <c r="F100" s="22">
        <v>7</v>
      </c>
      <c r="G100" s="22" t="str">
        <f t="shared" si="12"/>
        <v>Renan.word.search7</v>
      </c>
      <c r="H100" s="22" t="str">
        <f t="shared" si="13"/>
        <v>РЕНАН</v>
      </c>
      <c r="I100" s="30">
        <f>IF(J100&lt;4,J100+1,J100-1)</f>
        <v>2</v>
      </c>
      <c r="J100">
        <f>VLOOKUP(E100,$P$2:$Q$9,2,FALSE)</f>
        <v>1</v>
      </c>
      <c r="K100" s="30">
        <f>IF(J67&lt;4,J100+2,J100-2)</f>
        <v>3</v>
      </c>
      <c r="L100" s="30">
        <f>IF(J100&lt;4,J100+3,J100-3)</f>
        <v>4</v>
      </c>
      <c r="M100">
        <v>2</v>
      </c>
      <c r="N100" t="str">
        <f t="shared" si="14"/>
        <v>w</v>
      </c>
      <c r="S100" s="29" t="s">
        <v>1210</v>
      </c>
      <c r="T100" t="str">
        <f t="shared" si="15"/>
        <v>Pemat</v>
      </c>
      <c r="U100" s="22" t="str">
        <f>VLOOKUP(T100,audio_list_stym!$A$3:$H$18,7,FALSE)</f>
        <v>Ackee</v>
      </c>
      <c r="V100" s="22">
        <v>2</v>
      </c>
      <c r="W100" s="22" t="str">
        <f t="shared" si="16"/>
        <v>Ackee2</v>
      </c>
    </row>
    <row r="101" spans="1:23" x14ac:dyDescent="0.45">
      <c r="B101" t="s">
        <v>1255</v>
      </c>
      <c r="C101" s="29" t="s">
        <v>1183</v>
      </c>
      <c r="D101" t="str">
        <f t="shared" si="17"/>
        <v>Renan</v>
      </c>
      <c r="E101" s="22" t="str">
        <f>VLOOKUP(D101,audio_list_stym!$A$3:$F$18,6,FALSE)</f>
        <v>Ackee</v>
      </c>
      <c r="F101" s="22">
        <v>8</v>
      </c>
      <c r="G101" s="22" t="str">
        <f t="shared" si="12"/>
        <v>Renan.word.search8</v>
      </c>
      <c r="H101" s="22" t="str">
        <f t="shared" si="13"/>
        <v>РЕНАН</v>
      </c>
      <c r="I101">
        <f>VLOOKUP(E101,$P$2:$Q$9,2,FALSE)</f>
        <v>1</v>
      </c>
      <c r="J101" s="30">
        <f>IF(I101&lt;4,I101+2,I101-2)</f>
        <v>3</v>
      </c>
      <c r="K101" s="30">
        <f>IF(I101&lt;4,I101+3,I101-3)</f>
        <v>4</v>
      </c>
      <c r="L101" s="30">
        <f>IF(I101&lt;4,I101+4,I101-4)</f>
        <v>5</v>
      </c>
      <c r="M101">
        <v>1</v>
      </c>
      <c r="N101" t="str">
        <f t="shared" si="14"/>
        <v>q</v>
      </c>
      <c r="S101" s="29" t="s">
        <v>1182</v>
      </c>
      <c r="T101" t="str">
        <f t="shared" si="15"/>
        <v>Renan</v>
      </c>
      <c r="U101" s="22" t="str">
        <f>VLOOKUP(T101,audio_list_stym!$A$3:$H$18,7,FALSE)</f>
        <v>Ake</v>
      </c>
      <c r="V101" s="22">
        <v>3</v>
      </c>
      <c r="W101" s="22" t="str">
        <f t="shared" si="16"/>
        <v>Ake3</v>
      </c>
    </row>
    <row r="102" spans="1:23" x14ac:dyDescent="0.45">
      <c r="B102" t="s">
        <v>1256</v>
      </c>
      <c r="C102" s="29" t="s">
        <v>1187</v>
      </c>
      <c r="D102" t="str">
        <f t="shared" si="11"/>
        <v>Baroh</v>
      </c>
      <c r="E102" s="22" t="str">
        <f>VLOOKUP(D102,audio_list_stym!$A$3:$F$18,6,FALSE)</f>
        <v>Ake</v>
      </c>
      <c r="F102" s="22">
        <v>5</v>
      </c>
      <c r="G102" s="22" t="str">
        <f t="shared" si="12"/>
        <v>Baroh.word.search5</v>
      </c>
      <c r="H102" s="22" t="str">
        <f t="shared" si="13"/>
        <v>БАРОХ</v>
      </c>
      <c r="I102" s="30">
        <f>IF(L102&lt;4,L102+1,L102-1)</f>
        <v>3</v>
      </c>
      <c r="J102" s="30">
        <f>IF(L102&lt;4,L102+2,L102-2)</f>
        <v>4</v>
      </c>
      <c r="K102" s="30">
        <f>IF(L102&lt;4,L102+3,L102-3)</f>
        <v>5</v>
      </c>
      <c r="L102">
        <f>VLOOKUP(E102,$P$2:$Q$9,2,FALSE)</f>
        <v>2</v>
      </c>
      <c r="M102">
        <v>4</v>
      </c>
      <c r="N102" t="str">
        <f t="shared" si="14"/>
        <v>s</v>
      </c>
      <c r="S102" s="29" t="s">
        <v>1186</v>
      </c>
      <c r="T102" t="str">
        <f t="shared" si="15"/>
        <v>Baroh</v>
      </c>
      <c r="U102" s="22" t="str">
        <f>VLOOKUP(T102,audio_list_stym!$A$3:$H$18,7,FALSE)</f>
        <v>Finger</v>
      </c>
      <c r="V102" s="22">
        <v>3</v>
      </c>
      <c r="W102" s="22" t="str">
        <f t="shared" si="16"/>
        <v>Finger3</v>
      </c>
    </row>
    <row r="103" spans="1:23" x14ac:dyDescent="0.45">
      <c r="B103" t="s">
        <v>1257</v>
      </c>
      <c r="C103" s="29" t="s">
        <v>1187</v>
      </c>
      <c r="D103" t="str">
        <f t="shared" si="11"/>
        <v>Baroh</v>
      </c>
      <c r="E103" s="22" t="str">
        <f>VLOOKUP(D103,audio_list_stym!$A$3:$F$18,6,FALSE)</f>
        <v>Ake</v>
      </c>
      <c r="F103" s="22">
        <v>6</v>
      </c>
      <c r="G103" s="22" t="str">
        <f t="shared" si="12"/>
        <v>Baroh.word.search6</v>
      </c>
      <c r="H103" s="22" t="str">
        <f t="shared" si="13"/>
        <v>БАРОХ</v>
      </c>
      <c r="I103" s="30">
        <f>IF(K103&lt;4,K103+1,K103-1)</f>
        <v>3</v>
      </c>
      <c r="J103" s="30">
        <f>IF(K103&lt;4,K103+2,K103-2)</f>
        <v>4</v>
      </c>
      <c r="K103">
        <f>VLOOKUP(E103,$P$2:$Q$9,2,FALSE)</f>
        <v>2</v>
      </c>
      <c r="L103" s="30">
        <f>IF(K103&lt;4,K103+3,K103-3)</f>
        <v>5</v>
      </c>
      <c r="M103">
        <v>3</v>
      </c>
      <c r="N103" t="str">
        <f t="shared" si="14"/>
        <v>a</v>
      </c>
      <c r="S103" s="29" t="s">
        <v>1190</v>
      </c>
      <c r="T103" t="str">
        <f t="shared" si="15"/>
        <v>Liroh</v>
      </c>
      <c r="U103" s="22" t="str">
        <f>VLOOKUP(T103,audio_list_stym!$A$3:$H$18,7,FALSE)</f>
        <v>Gac</v>
      </c>
      <c r="V103" s="22">
        <v>3</v>
      </c>
      <c r="W103" s="22" t="str">
        <f t="shared" si="16"/>
        <v>Gac3</v>
      </c>
    </row>
    <row r="104" spans="1:23" x14ac:dyDescent="0.45">
      <c r="B104" t="s">
        <v>1258</v>
      </c>
      <c r="C104" s="29" t="s">
        <v>1187</v>
      </c>
      <c r="D104" t="str">
        <f t="shared" si="11"/>
        <v>Baroh</v>
      </c>
      <c r="E104" s="22" t="str">
        <f>VLOOKUP(D104,audio_list_stym!$A$3:$F$18,6,FALSE)</f>
        <v>Ake</v>
      </c>
      <c r="F104" s="22">
        <v>7</v>
      </c>
      <c r="G104" s="22" t="str">
        <f t="shared" si="12"/>
        <v>Baroh.word.search7</v>
      </c>
      <c r="H104" s="22" t="str">
        <f t="shared" si="13"/>
        <v>БАРОХ</v>
      </c>
      <c r="I104" s="30">
        <f>IF(J104&lt;4,J104+1,J104-1)</f>
        <v>3</v>
      </c>
      <c r="J104">
        <f>VLOOKUP(E104,$P$2:$Q$9,2,FALSE)</f>
        <v>2</v>
      </c>
      <c r="K104" s="30">
        <f>IF(J71&lt;4,J104+2,J104-2)</f>
        <v>4</v>
      </c>
      <c r="L104" s="30">
        <f>IF(J104&lt;4,J104+3,J104-3)</f>
        <v>5</v>
      </c>
      <c r="M104">
        <v>2</v>
      </c>
      <c r="N104" t="str">
        <f t="shared" si="14"/>
        <v>w</v>
      </c>
      <c r="S104" s="29" t="s">
        <v>1194</v>
      </c>
      <c r="T104" t="str">
        <f t="shared" si="15"/>
        <v>Fimon</v>
      </c>
      <c r="U104" s="22" t="str">
        <f>VLOOKUP(T104,audio_list_stym!$A$3:$H$18,7,FALSE)</f>
        <v>Noni</v>
      </c>
      <c r="V104" s="22">
        <v>3</v>
      </c>
      <c r="W104" s="22" t="str">
        <f t="shared" si="16"/>
        <v>Noni3</v>
      </c>
    </row>
    <row r="105" spans="1:23" x14ac:dyDescent="0.45">
      <c r="B105" t="s">
        <v>1259</v>
      </c>
      <c r="C105" s="29" t="s">
        <v>1187</v>
      </c>
      <c r="D105" t="str">
        <f t="shared" si="11"/>
        <v>Baroh</v>
      </c>
      <c r="E105" s="22" t="str">
        <f>VLOOKUP(D105,audio_list_stym!$A$3:$F$18,6,FALSE)</f>
        <v>Ake</v>
      </c>
      <c r="F105" s="22">
        <v>8</v>
      </c>
      <c r="G105" s="22" t="str">
        <f t="shared" si="12"/>
        <v>Baroh.word.search8</v>
      </c>
      <c r="H105" s="22" t="str">
        <f t="shared" si="13"/>
        <v>БАРОХ</v>
      </c>
      <c r="I105">
        <f>VLOOKUP(E105,$P$2:$Q$9,2,FALSE)</f>
        <v>2</v>
      </c>
      <c r="J105" s="30">
        <f>IF(I105&lt;4,I105+2,I105-2)</f>
        <v>4</v>
      </c>
      <c r="K105" s="30">
        <f>IF(I105&lt;4,I105+3,I105-3)</f>
        <v>5</v>
      </c>
      <c r="L105" s="30">
        <f>IF(I105&lt;4,I105+4,I105-4)</f>
        <v>6</v>
      </c>
      <c r="M105">
        <v>1</v>
      </c>
      <c r="N105" t="str">
        <f t="shared" si="14"/>
        <v>q</v>
      </c>
      <c r="S105" s="29" t="s">
        <v>1198</v>
      </c>
      <c r="T105" t="str">
        <f t="shared" si="15"/>
        <v>Codis</v>
      </c>
      <c r="U105" s="22" t="str">
        <f>VLOOKUP(T105,audio_list_stym!$A$3:$H$18,7,FALSE)</f>
        <v>Sapota</v>
      </c>
      <c r="V105" s="22">
        <v>3</v>
      </c>
      <c r="W105" s="22" t="str">
        <f t="shared" si="16"/>
        <v>Sapota3</v>
      </c>
    </row>
    <row r="106" spans="1:23" x14ac:dyDescent="0.45">
      <c r="B106" t="s">
        <v>1256</v>
      </c>
      <c r="C106" s="29" t="s">
        <v>1191</v>
      </c>
      <c r="D106" t="str">
        <f t="shared" si="11"/>
        <v>Liroh</v>
      </c>
      <c r="E106" s="22" t="str">
        <f>VLOOKUP(D106,audio_list_stym!$A$3:$F$18,6,FALSE)</f>
        <v>Finger</v>
      </c>
      <c r="F106" s="22">
        <v>5</v>
      </c>
      <c r="G106" s="22" t="str">
        <f t="shared" si="12"/>
        <v>Liroh.word.search5</v>
      </c>
      <c r="H106" s="22" t="str">
        <f t="shared" si="13"/>
        <v>ЛИРОХ</v>
      </c>
      <c r="I106" s="30">
        <f>IF(L106&lt;4,L106+1,L106-1)</f>
        <v>4</v>
      </c>
      <c r="J106" s="30">
        <f>IF(L106&lt;4,L106+2,L106-2)</f>
        <v>5</v>
      </c>
      <c r="K106" s="30">
        <f>IF(L106&lt;4,L106+3,L106-3)</f>
        <v>6</v>
      </c>
      <c r="L106">
        <f>VLOOKUP(E106,$P$2:$Q$9,2,FALSE)</f>
        <v>3</v>
      </c>
      <c r="M106">
        <v>4</v>
      </c>
      <c r="N106" t="str">
        <f t="shared" si="14"/>
        <v>s</v>
      </c>
      <c r="S106" s="29" t="s">
        <v>1202</v>
      </c>
      <c r="T106" t="str">
        <f t="shared" si="15"/>
        <v>Gonic</v>
      </c>
      <c r="U106" s="22" t="str">
        <f>VLOOKUP(T106,audio_list_stym!$A$3:$H$18,7,FALSE)</f>
        <v>Tamanid</v>
      </c>
      <c r="V106" s="22">
        <v>3</v>
      </c>
      <c r="W106" s="22" t="str">
        <f t="shared" si="16"/>
        <v>Tamanid3</v>
      </c>
    </row>
    <row r="107" spans="1:23" x14ac:dyDescent="0.45">
      <c r="B107" t="s">
        <v>1257</v>
      </c>
      <c r="C107" s="29" t="s">
        <v>1191</v>
      </c>
      <c r="D107" t="str">
        <f t="shared" si="11"/>
        <v>Liroh</v>
      </c>
      <c r="E107" s="22" t="str">
        <f>VLOOKUP(D107,audio_list_stym!$A$3:$F$18,6,FALSE)</f>
        <v>Finger</v>
      </c>
      <c r="F107" s="22">
        <v>6</v>
      </c>
      <c r="G107" s="22" t="str">
        <f t="shared" si="12"/>
        <v>Liroh.word.search6</v>
      </c>
      <c r="H107" s="22" t="str">
        <f t="shared" si="13"/>
        <v>ЛИРОХ</v>
      </c>
      <c r="I107" s="30">
        <f>IF(K107&lt;4,K107+1,K107-1)</f>
        <v>4</v>
      </c>
      <c r="J107" s="30">
        <f>IF(K107&lt;4,K107+2,K107-2)</f>
        <v>5</v>
      </c>
      <c r="K107">
        <f>VLOOKUP(E107,$P$2:$Q$9,2,FALSE)</f>
        <v>3</v>
      </c>
      <c r="L107" s="30">
        <f>IF(K107&lt;4,K107+3,K107-3)</f>
        <v>6</v>
      </c>
      <c r="M107">
        <v>3</v>
      </c>
      <c r="N107" t="str">
        <f t="shared" si="14"/>
        <v>a</v>
      </c>
      <c r="S107" s="29" t="s">
        <v>1206</v>
      </c>
      <c r="T107" t="str">
        <f t="shared" si="15"/>
        <v>Todis</v>
      </c>
      <c r="U107" s="22" t="str">
        <f>VLOOKUP(T107,audio_list_stym!$A$3:$H$18,7,FALSE)</f>
        <v>ZF</v>
      </c>
      <c r="V107" s="22">
        <v>3</v>
      </c>
      <c r="W107" s="22" t="str">
        <f t="shared" si="16"/>
        <v>ZF3</v>
      </c>
    </row>
    <row r="108" spans="1:23" x14ac:dyDescent="0.45">
      <c r="B108" t="s">
        <v>1258</v>
      </c>
      <c r="C108" s="29" t="s">
        <v>1191</v>
      </c>
      <c r="D108" t="str">
        <f t="shared" si="11"/>
        <v>Liroh</v>
      </c>
      <c r="E108" s="22" t="str">
        <f>VLOOKUP(D108,audio_list_stym!$A$3:$F$18,6,FALSE)</f>
        <v>Finger</v>
      </c>
      <c r="F108" s="22">
        <v>7</v>
      </c>
      <c r="G108" s="22" t="str">
        <f t="shared" si="12"/>
        <v>Liroh.word.search7</v>
      </c>
      <c r="H108" s="22" t="str">
        <f t="shared" si="13"/>
        <v>ЛИРОХ</v>
      </c>
      <c r="I108" s="30">
        <f>IF(J108&lt;4,J108+1,J108-1)</f>
        <v>4</v>
      </c>
      <c r="J108">
        <f>VLOOKUP(E108,$P$2:$Q$9,2,FALSE)</f>
        <v>3</v>
      </c>
      <c r="K108" s="30">
        <f>IF(J75&lt;4,J108+2,J108-2)</f>
        <v>5</v>
      </c>
      <c r="L108" s="30">
        <f>IF(J108&lt;4,J108+3,J108-3)</f>
        <v>6</v>
      </c>
      <c r="M108">
        <v>2</v>
      </c>
      <c r="N108" t="str">
        <f t="shared" si="14"/>
        <v>w</v>
      </c>
      <c r="S108" s="29" t="s">
        <v>1210</v>
      </c>
      <c r="T108" t="str">
        <f t="shared" si="15"/>
        <v>Pemat</v>
      </c>
      <c r="U108" s="22" t="str">
        <f>VLOOKUP(T108,audio_list_stym!$A$3:$H$18,7,FALSE)</f>
        <v>Ackee</v>
      </c>
      <c r="V108" s="22">
        <v>3</v>
      </c>
      <c r="W108" s="22" t="str">
        <f t="shared" si="16"/>
        <v>Ackee3</v>
      </c>
    </row>
    <row r="109" spans="1:23" x14ac:dyDescent="0.45">
      <c r="B109" t="s">
        <v>1259</v>
      </c>
      <c r="C109" s="29" t="s">
        <v>1191</v>
      </c>
      <c r="D109" t="str">
        <f t="shared" si="11"/>
        <v>Liroh</v>
      </c>
      <c r="E109" s="22" t="str">
        <f>VLOOKUP(D109,audio_list_stym!$A$3:$F$18,6,FALSE)</f>
        <v>Finger</v>
      </c>
      <c r="F109" s="22">
        <v>8</v>
      </c>
      <c r="G109" s="22" t="str">
        <f t="shared" si="12"/>
        <v>Liroh.word.search8</v>
      </c>
      <c r="H109" s="22" t="str">
        <f t="shared" si="13"/>
        <v>ЛИРОХ</v>
      </c>
      <c r="I109">
        <f>VLOOKUP(E109,$P$2:$Q$9,2,FALSE)</f>
        <v>3</v>
      </c>
      <c r="J109" s="30">
        <f>IF(I109&lt;4,I109+2,I109-2)</f>
        <v>5</v>
      </c>
      <c r="K109" s="30">
        <f>IF(I109&lt;4,I109+3,I109-3)</f>
        <v>6</v>
      </c>
      <c r="L109" s="30">
        <f>IF(I109&lt;4,I109+4,I109-4)</f>
        <v>7</v>
      </c>
      <c r="M109">
        <v>1</v>
      </c>
      <c r="N109" t="str">
        <f t="shared" si="14"/>
        <v>q</v>
      </c>
      <c r="S109" s="29" t="s">
        <v>1182</v>
      </c>
      <c r="T109" t="str">
        <f t="shared" si="15"/>
        <v>Renan</v>
      </c>
      <c r="U109" s="22" t="str">
        <f>VLOOKUP(T109,audio_list_stym!$A$3:$H$18,7,FALSE)</f>
        <v>Ake</v>
      </c>
      <c r="V109" s="22">
        <v>3</v>
      </c>
      <c r="W109" s="22" t="str">
        <f t="shared" si="16"/>
        <v>Ake3</v>
      </c>
    </row>
    <row r="110" spans="1:23" x14ac:dyDescent="0.45">
      <c r="B110" t="s">
        <v>1252</v>
      </c>
      <c r="C110" s="29" t="s">
        <v>1195</v>
      </c>
      <c r="D110" t="str">
        <f t="shared" si="11"/>
        <v>Fimon</v>
      </c>
      <c r="E110" s="22" t="str">
        <f>VLOOKUP(D110,audio_list_stym!$A$3:$F$18,6,FALSE)</f>
        <v>Gac</v>
      </c>
      <c r="F110" s="22">
        <v>5</v>
      </c>
      <c r="G110" s="22" t="str">
        <f t="shared" si="12"/>
        <v>Fimon.word.search5</v>
      </c>
      <c r="H110" s="22" t="str">
        <f t="shared" si="13"/>
        <v>ФИМОН</v>
      </c>
      <c r="I110" s="30">
        <f>IF(L110&lt;4,L110+1,L110-1)</f>
        <v>4</v>
      </c>
      <c r="J110" s="30">
        <f>IF(L110&lt;4,L110+2,L110-2)</f>
        <v>3</v>
      </c>
      <c r="K110" s="30">
        <f>IF(L110&lt;4,L110+3,L110-3)</f>
        <v>2</v>
      </c>
      <c r="L110">
        <f>VLOOKUP(E110,$P$2:$Q$9,2,FALSE)</f>
        <v>5</v>
      </c>
      <c r="M110">
        <v>4</v>
      </c>
      <c r="N110" t="str">
        <f t="shared" si="14"/>
        <v>s</v>
      </c>
      <c r="S110" s="29" t="s">
        <v>1186</v>
      </c>
      <c r="T110" t="str">
        <f t="shared" si="15"/>
        <v>Baroh</v>
      </c>
      <c r="U110" s="22" t="str">
        <f>VLOOKUP(T110,audio_list_stym!$A$3:$H$18,7,FALSE)</f>
        <v>Finger</v>
      </c>
      <c r="V110" s="22">
        <v>3</v>
      </c>
      <c r="W110" s="22" t="str">
        <f t="shared" si="16"/>
        <v>Finger3</v>
      </c>
    </row>
    <row r="111" spans="1:23" x14ac:dyDescent="0.45">
      <c r="B111" t="s">
        <v>1253</v>
      </c>
      <c r="C111" s="29" t="s">
        <v>1195</v>
      </c>
      <c r="D111" t="str">
        <f t="shared" si="11"/>
        <v>Fimon</v>
      </c>
      <c r="E111" s="22" t="str">
        <f>VLOOKUP(D111,audio_list_stym!$A$3:$F$18,6,FALSE)</f>
        <v>Gac</v>
      </c>
      <c r="F111" s="22">
        <v>6</v>
      </c>
      <c r="G111" s="22" t="str">
        <f t="shared" si="12"/>
        <v>Fimon.word.search6</v>
      </c>
      <c r="H111" s="22" t="str">
        <f t="shared" si="13"/>
        <v>ФИМОН</v>
      </c>
      <c r="I111" s="30">
        <f>IF(K111&lt;4,K111+1,K111-1)</f>
        <v>4</v>
      </c>
      <c r="J111" s="30">
        <f>IF(K111&lt;4,K111+2,K111-2)</f>
        <v>3</v>
      </c>
      <c r="K111">
        <f>VLOOKUP(E111,$P$2:$Q$9,2,FALSE)</f>
        <v>5</v>
      </c>
      <c r="L111" s="30">
        <f>IF(K111&lt;4,K111+3,K111-3)</f>
        <v>2</v>
      </c>
      <c r="M111">
        <v>3</v>
      </c>
      <c r="N111" t="str">
        <f t="shared" si="14"/>
        <v>a</v>
      </c>
      <c r="S111" s="29" t="s">
        <v>1190</v>
      </c>
      <c r="T111" t="str">
        <f t="shared" si="15"/>
        <v>Liroh</v>
      </c>
      <c r="U111" s="22" t="str">
        <f>VLOOKUP(T111,audio_list_stym!$A$3:$H$18,7,FALSE)</f>
        <v>Gac</v>
      </c>
      <c r="V111" s="22">
        <v>3</v>
      </c>
      <c r="W111" s="22" t="str">
        <f t="shared" si="16"/>
        <v>Gac3</v>
      </c>
    </row>
    <row r="112" spans="1:23" x14ac:dyDescent="0.45">
      <c r="B112" t="s">
        <v>1254</v>
      </c>
      <c r="C112" s="29" t="s">
        <v>1195</v>
      </c>
      <c r="D112" t="str">
        <f t="shared" si="11"/>
        <v>Fimon</v>
      </c>
      <c r="E112" s="22" t="str">
        <f>VLOOKUP(D112,audio_list_stym!$A$3:$F$18,6,FALSE)</f>
        <v>Gac</v>
      </c>
      <c r="F112" s="22">
        <v>7</v>
      </c>
      <c r="G112" s="22" t="str">
        <f t="shared" si="12"/>
        <v>Fimon.word.search7</v>
      </c>
      <c r="H112" s="22" t="str">
        <f t="shared" si="13"/>
        <v>ФИМОН</v>
      </c>
      <c r="I112" s="30">
        <f>IF(J112&lt;4,J112+1,J112-1)</f>
        <v>4</v>
      </c>
      <c r="J112">
        <f>VLOOKUP(E112,$P$2:$Q$9,2,FALSE)</f>
        <v>5</v>
      </c>
      <c r="K112" s="30">
        <f>IF(J79&lt;4,J112+2,J112-2)</f>
        <v>3</v>
      </c>
      <c r="L112" s="30">
        <f>IF(J112&lt;4,J112+3,J112-3)</f>
        <v>2</v>
      </c>
      <c r="M112">
        <v>2</v>
      </c>
      <c r="N112" t="str">
        <f t="shared" si="14"/>
        <v>w</v>
      </c>
      <c r="S112" s="29" t="s">
        <v>1194</v>
      </c>
      <c r="T112" t="str">
        <f t="shared" si="15"/>
        <v>Fimon</v>
      </c>
      <c r="U112" s="22" t="str">
        <f>VLOOKUP(T112,audio_list_stym!$A$3:$H$18,7,FALSE)</f>
        <v>Noni</v>
      </c>
      <c r="V112" s="22">
        <v>3</v>
      </c>
      <c r="W112" s="22" t="str">
        <f t="shared" si="16"/>
        <v>Noni3</v>
      </c>
    </row>
    <row r="113" spans="2:23" x14ac:dyDescent="0.45">
      <c r="B113" t="s">
        <v>1255</v>
      </c>
      <c r="C113" s="29" t="s">
        <v>1195</v>
      </c>
      <c r="D113" t="str">
        <f t="shared" si="11"/>
        <v>Fimon</v>
      </c>
      <c r="E113" s="22" t="str">
        <f>VLOOKUP(D113,audio_list_stym!$A$3:$F$18,6,FALSE)</f>
        <v>Gac</v>
      </c>
      <c r="F113" s="22">
        <v>8</v>
      </c>
      <c r="G113" s="22" t="str">
        <f t="shared" si="12"/>
        <v>Fimon.word.search8</v>
      </c>
      <c r="H113" s="22" t="str">
        <f t="shared" si="13"/>
        <v>ФИМОН</v>
      </c>
      <c r="I113">
        <f>VLOOKUP(E113,$P$2:$Q$9,2,FALSE)</f>
        <v>5</v>
      </c>
      <c r="J113" s="30">
        <f>IF(I113&lt;4,I113+2,I113-2)</f>
        <v>3</v>
      </c>
      <c r="K113" s="30">
        <f>IF(I113&lt;4,I113+3,I113-3)</f>
        <v>2</v>
      </c>
      <c r="L113" s="32">
        <v>8</v>
      </c>
      <c r="M113">
        <v>1</v>
      </c>
      <c r="N113" t="str">
        <f t="shared" si="14"/>
        <v>q</v>
      </c>
      <c r="S113" s="29" t="s">
        <v>1198</v>
      </c>
      <c r="T113" t="str">
        <f t="shared" si="15"/>
        <v>Codis</v>
      </c>
      <c r="U113" s="22" t="str">
        <f>VLOOKUP(T113,audio_list_stym!$A$3:$H$18,7,FALSE)</f>
        <v>Sapota</v>
      </c>
      <c r="V113" s="22">
        <v>3</v>
      </c>
      <c r="W113" s="22" t="str">
        <f t="shared" si="16"/>
        <v>Sapota3</v>
      </c>
    </row>
    <row r="114" spans="2:23" x14ac:dyDescent="0.45">
      <c r="B114" t="s">
        <v>1252</v>
      </c>
      <c r="C114" s="29" t="s">
        <v>1199</v>
      </c>
      <c r="D114" t="str">
        <f t="shared" si="11"/>
        <v>Codis</v>
      </c>
      <c r="E114" s="22" t="str">
        <f>VLOOKUP(D114,audio_list_stym!$A$3:$F$18,6,FALSE)</f>
        <v>Noni</v>
      </c>
      <c r="F114" s="22">
        <v>5</v>
      </c>
      <c r="G114" s="22" t="str">
        <f t="shared" si="12"/>
        <v>Codis.word.search5</v>
      </c>
      <c r="H114" s="22" t="str">
        <f t="shared" si="13"/>
        <v>КОДИС</v>
      </c>
      <c r="I114" s="30">
        <f>IF(L114&lt;4,L114+1,L114-1)</f>
        <v>6</v>
      </c>
      <c r="J114" s="30">
        <f>IF(L114&lt;4,L114+2,L114-2)</f>
        <v>5</v>
      </c>
      <c r="K114" s="30">
        <f>IF(L114&lt;4,L114+3,L114-3)</f>
        <v>4</v>
      </c>
      <c r="L114">
        <f>VLOOKUP(E114,$P$2:$Q$9,2,FALSE)</f>
        <v>7</v>
      </c>
      <c r="M114">
        <v>4</v>
      </c>
      <c r="N114" t="str">
        <f t="shared" si="14"/>
        <v>s</v>
      </c>
      <c r="S114" s="29" t="s">
        <v>1202</v>
      </c>
      <c r="T114" t="str">
        <f t="shared" si="15"/>
        <v>Gonic</v>
      </c>
      <c r="U114" s="22" t="str">
        <f>VLOOKUP(T114,audio_list_stym!$A$3:$H$18,7,FALSE)</f>
        <v>Tamanid</v>
      </c>
      <c r="V114" s="22">
        <v>3</v>
      </c>
      <c r="W114" s="22" t="str">
        <f t="shared" si="16"/>
        <v>Tamanid3</v>
      </c>
    </row>
    <row r="115" spans="2:23" x14ac:dyDescent="0.45">
      <c r="B115" t="s">
        <v>1253</v>
      </c>
      <c r="C115" s="29" t="s">
        <v>1199</v>
      </c>
      <c r="D115" t="str">
        <f t="shared" si="11"/>
        <v>Codis</v>
      </c>
      <c r="E115" s="22" t="str">
        <f>VLOOKUP(D115,audio_list_stym!$A$3:$F$18,6,FALSE)</f>
        <v>Noni</v>
      </c>
      <c r="F115" s="22">
        <v>6</v>
      </c>
      <c r="G115" s="22" t="str">
        <f t="shared" si="12"/>
        <v>Codis.word.search6</v>
      </c>
      <c r="H115" s="22" t="str">
        <f t="shared" si="13"/>
        <v>КОДИС</v>
      </c>
      <c r="I115" s="30">
        <f>IF(K115&lt;4,K115+1,K115-1)</f>
        <v>6</v>
      </c>
      <c r="J115" s="30">
        <f>IF(K115&lt;4,K115+2,K115-2)</f>
        <v>5</v>
      </c>
      <c r="K115">
        <f>VLOOKUP(E115,$P$2:$Q$9,2,FALSE)</f>
        <v>7</v>
      </c>
      <c r="L115" s="30">
        <f>IF(K115&lt;4,K115+3,K115-3)</f>
        <v>4</v>
      </c>
      <c r="M115">
        <v>3</v>
      </c>
      <c r="N115" t="str">
        <f t="shared" si="14"/>
        <v>a</v>
      </c>
      <c r="S115" s="29" t="s">
        <v>1206</v>
      </c>
      <c r="T115" t="str">
        <f t="shared" si="15"/>
        <v>Todis</v>
      </c>
      <c r="U115" s="22" t="str">
        <f>VLOOKUP(T115,audio_list_stym!$A$3:$H$18,7,FALSE)</f>
        <v>ZF</v>
      </c>
      <c r="V115" s="22">
        <v>3</v>
      </c>
      <c r="W115" s="22" t="str">
        <f t="shared" si="16"/>
        <v>ZF3</v>
      </c>
    </row>
    <row r="116" spans="2:23" x14ac:dyDescent="0.45">
      <c r="B116" t="s">
        <v>1255</v>
      </c>
      <c r="C116" s="29" t="s">
        <v>1199</v>
      </c>
      <c r="D116" t="str">
        <f t="shared" si="11"/>
        <v>Codis</v>
      </c>
      <c r="E116" s="22" t="str">
        <f>VLOOKUP(D116,audio_list_stym!$A$3:$F$18,6,FALSE)</f>
        <v>Noni</v>
      </c>
      <c r="F116" s="22">
        <v>7</v>
      </c>
      <c r="G116" s="22" t="str">
        <f t="shared" si="12"/>
        <v>Codis.word.search7</v>
      </c>
      <c r="H116" s="22" t="str">
        <f t="shared" si="13"/>
        <v>КОДИС</v>
      </c>
      <c r="I116" s="30">
        <f>IF(J116&lt;4,J116+1,J116-1)</f>
        <v>6</v>
      </c>
      <c r="J116">
        <f>VLOOKUP(E116,$P$2:$Q$9,2,FALSE)</f>
        <v>7</v>
      </c>
      <c r="K116" s="30">
        <f>IF(J83&lt;4,J116+2,J116-2)</f>
        <v>5</v>
      </c>
      <c r="L116" s="30">
        <f>IF(J116&lt;4,J116+3,J116-3)</f>
        <v>4</v>
      </c>
      <c r="M116">
        <v>2</v>
      </c>
      <c r="N116" t="str">
        <f t="shared" si="14"/>
        <v>w</v>
      </c>
      <c r="S116" s="29" t="s">
        <v>1210</v>
      </c>
      <c r="T116" t="str">
        <f t="shared" si="15"/>
        <v>Pemat</v>
      </c>
      <c r="U116" s="22" t="str">
        <f>VLOOKUP(T116,audio_list_stym!$A$3:$H$18,7,FALSE)</f>
        <v>Ackee</v>
      </c>
      <c r="V116" s="22">
        <v>3</v>
      </c>
      <c r="W116" s="22" t="str">
        <f t="shared" si="16"/>
        <v>Ackee3</v>
      </c>
    </row>
    <row r="117" spans="2:23" x14ac:dyDescent="0.45">
      <c r="B117" t="s">
        <v>1257</v>
      </c>
      <c r="C117" s="29" t="s">
        <v>1199</v>
      </c>
      <c r="D117" t="str">
        <f t="shared" si="11"/>
        <v>Codis</v>
      </c>
      <c r="E117" s="22" t="str">
        <f>VLOOKUP(D117,audio_list_stym!$A$3:$F$18,6,FALSE)</f>
        <v>Noni</v>
      </c>
      <c r="F117" s="22">
        <v>8</v>
      </c>
      <c r="G117" s="22" t="str">
        <f t="shared" si="12"/>
        <v>Codis.word.search8</v>
      </c>
      <c r="H117" s="22" t="str">
        <f t="shared" si="13"/>
        <v>КОДИС</v>
      </c>
      <c r="I117">
        <f>VLOOKUP(E117,$P$2:$Q$9,2,FALSE)</f>
        <v>7</v>
      </c>
      <c r="J117" s="30">
        <f>IF(I117&lt;4,I117+2,I117-2)</f>
        <v>5</v>
      </c>
      <c r="K117" s="30">
        <f>IF(I117&lt;4,I117+3,I117-3)</f>
        <v>4</v>
      </c>
      <c r="L117" s="30">
        <f>IF(I117&lt;4,I117+4,I117-4)</f>
        <v>3</v>
      </c>
      <c r="M117">
        <v>1</v>
      </c>
      <c r="N117" t="str">
        <f t="shared" si="14"/>
        <v>q</v>
      </c>
      <c r="S117" s="29" t="s">
        <v>1182</v>
      </c>
      <c r="T117" t="str">
        <f t="shared" si="15"/>
        <v>Renan</v>
      </c>
      <c r="U117" s="22" t="str">
        <f>VLOOKUP(T117,audio_list_stym!$A$3:$H$18,7,FALSE)</f>
        <v>Ake</v>
      </c>
      <c r="V117" s="22">
        <v>4</v>
      </c>
      <c r="W117" s="22" t="str">
        <f t="shared" si="16"/>
        <v>Ake4</v>
      </c>
    </row>
    <row r="118" spans="2:23" x14ac:dyDescent="0.45">
      <c r="B118" t="s">
        <v>1259</v>
      </c>
      <c r="C118" s="29" t="s">
        <v>1203</v>
      </c>
      <c r="D118" t="str">
        <f t="shared" si="11"/>
        <v>Gonic</v>
      </c>
      <c r="E118" s="22" t="str">
        <f>VLOOKUP(D118,audio_list_stym!$A$3:$F$18,6,FALSE)</f>
        <v>Sapota</v>
      </c>
      <c r="F118" s="22">
        <v>5</v>
      </c>
      <c r="G118" s="22" t="str">
        <f t="shared" si="12"/>
        <v>Gonic.word.search5</v>
      </c>
      <c r="H118" s="22" t="str">
        <f t="shared" si="13"/>
        <v>ГОНИК</v>
      </c>
      <c r="I118" s="30">
        <f>IF(L118&lt;4,L118+1,L118-1)</f>
        <v>3</v>
      </c>
      <c r="J118" s="30">
        <f>IF(L118&lt;4,L118+2,L118-2)</f>
        <v>2</v>
      </c>
      <c r="K118" s="30">
        <f>IF(L118&lt;4,L118+3,L118-3)</f>
        <v>1</v>
      </c>
      <c r="L118">
        <f>VLOOKUP(E118,$P$2:$Q$9,2,FALSE)</f>
        <v>4</v>
      </c>
      <c r="M118">
        <v>4</v>
      </c>
      <c r="N118" t="str">
        <f t="shared" si="14"/>
        <v>s</v>
      </c>
      <c r="S118" s="29" t="s">
        <v>1186</v>
      </c>
      <c r="T118" t="str">
        <f t="shared" si="15"/>
        <v>Baroh</v>
      </c>
      <c r="U118" s="22" t="str">
        <f>VLOOKUP(T118,audio_list_stym!$A$3:$H$18,7,FALSE)</f>
        <v>Finger</v>
      </c>
      <c r="V118" s="22">
        <v>4</v>
      </c>
      <c r="W118" s="22" t="str">
        <f t="shared" si="16"/>
        <v>Finger4</v>
      </c>
    </row>
    <row r="119" spans="2:23" x14ac:dyDescent="0.45">
      <c r="B119" t="s">
        <v>1252</v>
      </c>
      <c r="C119" s="29" t="s">
        <v>1203</v>
      </c>
      <c r="D119" t="str">
        <f t="shared" si="11"/>
        <v>Gonic</v>
      </c>
      <c r="E119" s="22" t="str">
        <f>VLOOKUP(D119,audio_list_stym!$A$3:$F$18,6,FALSE)</f>
        <v>Sapota</v>
      </c>
      <c r="F119" s="22">
        <v>6</v>
      </c>
      <c r="G119" s="22" t="str">
        <f t="shared" si="12"/>
        <v>Gonic.word.search6</v>
      </c>
      <c r="H119" s="22" t="str">
        <f t="shared" si="13"/>
        <v>ГОНИК</v>
      </c>
      <c r="I119" s="30">
        <f>IF(K119&lt;4,K119+1,K119-1)</f>
        <v>3</v>
      </c>
      <c r="J119" s="30">
        <f>IF(K119&lt;4,K119+2,K119-2)</f>
        <v>2</v>
      </c>
      <c r="K119">
        <f>VLOOKUP(E119,$P$2:$Q$9,2,FALSE)</f>
        <v>4</v>
      </c>
      <c r="L119" s="30">
        <f>IF(K119&lt;4,K119+3,K119-3)</f>
        <v>1</v>
      </c>
      <c r="M119">
        <v>3</v>
      </c>
      <c r="N119" t="str">
        <f t="shared" si="14"/>
        <v>a</v>
      </c>
      <c r="S119" s="29" t="s">
        <v>1190</v>
      </c>
      <c r="T119" t="str">
        <f t="shared" si="15"/>
        <v>Liroh</v>
      </c>
      <c r="U119" s="22" t="str">
        <f>VLOOKUP(T119,audio_list_stym!$A$3:$H$18,7,FALSE)</f>
        <v>Gac</v>
      </c>
      <c r="V119" s="22">
        <v>4</v>
      </c>
      <c r="W119" s="22" t="str">
        <f t="shared" si="16"/>
        <v>Gac4</v>
      </c>
    </row>
    <row r="120" spans="2:23" x14ac:dyDescent="0.45">
      <c r="B120" t="s">
        <v>1253</v>
      </c>
      <c r="C120" s="29" t="s">
        <v>1203</v>
      </c>
      <c r="D120" t="str">
        <f t="shared" si="11"/>
        <v>Gonic</v>
      </c>
      <c r="E120" s="22" t="str">
        <f>VLOOKUP(D120,audio_list_stym!$A$3:$F$18,6,FALSE)</f>
        <v>Sapota</v>
      </c>
      <c r="F120" s="22">
        <v>7</v>
      </c>
      <c r="G120" s="22" t="str">
        <f t="shared" si="12"/>
        <v>Gonic.word.search7</v>
      </c>
      <c r="H120" s="22" t="str">
        <f t="shared" si="13"/>
        <v>ГОНИК</v>
      </c>
      <c r="I120" s="30">
        <f>IF(J120&lt;4,J120+1,J120-1)</f>
        <v>3</v>
      </c>
      <c r="J120">
        <f>VLOOKUP(E120,$P$2:$Q$9,2,FALSE)</f>
        <v>4</v>
      </c>
      <c r="K120" s="30">
        <f>IF(J87&lt;4,J120+2,J120-2)</f>
        <v>2</v>
      </c>
      <c r="L120" s="30">
        <f>IF(J120&lt;4,J120+3,J120-3)</f>
        <v>1</v>
      </c>
      <c r="M120">
        <v>2</v>
      </c>
      <c r="N120" t="str">
        <f t="shared" si="14"/>
        <v>w</v>
      </c>
      <c r="S120" s="29" t="s">
        <v>1194</v>
      </c>
      <c r="T120" t="str">
        <f t="shared" si="15"/>
        <v>Fimon</v>
      </c>
      <c r="U120" s="22" t="str">
        <f>VLOOKUP(T120,audio_list_stym!$A$3:$H$18,7,FALSE)</f>
        <v>Noni</v>
      </c>
      <c r="V120" s="22">
        <v>4</v>
      </c>
      <c r="W120" s="22" t="str">
        <f t="shared" si="16"/>
        <v>Noni4</v>
      </c>
    </row>
    <row r="121" spans="2:23" x14ac:dyDescent="0.45">
      <c r="B121" t="s">
        <v>1256</v>
      </c>
      <c r="C121" s="29" t="s">
        <v>1203</v>
      </c>
      <c r="D121" t="str">
        <f t="shared" si="11"/>
        <v>Gonic</v>
      </c>
      <c r="E121" s="22" t="str">
        <f>VLOOKUP(D121,audio_list_stym!$A$3:$F$18,6,FALSE)</f>
        <v>Sapota</v>
      </c>
      <c r="F121" s="22">
        <v>8</v>
      </c>
      <c r="G121" s="22" t="str">
        <f t="shared" si="12"/>
        <v>Gonic.word.search8</v>
      </c>
      <c r="H121" s="22" t="str">
        <f t="shared" si="13"/>
        <v>ГОНИК</v>
      </c>
      <c r="I121">
        <f>VLOOKUP(E121,$P$2:$Q$9,2,FALSE)</f>
        <v>4</v>
      </c>
      <c r="J121" s="30">
        <f>IF(I121&lt;4,I121+2,I121-2)</f>
        <v>2</v>
      </c>
      <c r="K121" s="30">
        <f>IF(I121&lt;4,I121+3,I121-3)</f>
        <v>1</v>
      </c>
      <c r="L121" s="30">
        <v>8</v>
      </c>
      <c r="M121">
        <v>1</v>
      </c>
      <c r="N121" t="str">
        <f t="shared" si="14"/>
        <v>q</v>
      </c>
      <c r="S121" s="29" t="s">
        <v>1198</v>
      </c>
      <c r="T121" t="str">
        <f t="shared" si="15"/>
        <v>Codis</v>
      </c>
      <c r="U121" s="22" t="str">
        <f>VLOOKUP(T121,audio_list_stym!$A$3:$H$18,7,FALSE)</f>
        <v>Sapota</v>
      </c>
      <c r="V121" s="22">
        <v>4</v>
      </c>
      <c r="W121" s="22" t="str">
        <f t="shared" si="16"/>
        <v>Sapota4</v>
      </c>
    </row>
    <row r="122" spans="2:23" x14ac:dyDescent="0.45">
      <c r="B122" t="s">
        <v>1257</v>
      </c>
      <c r="C122" s="29" t="s">
        <v>1207</v>
      </c>
      <c r="D122" t="str">
        <f t="shared" si="11"/>
        <v>Todis</v>
      </c>
      <c r="E122" s="22" t="str">
        <f>VLOOKUP(D122,audio_list_stym!$A$3:$F$18,6,FALSE)</f>
        <v>Tamanid</v>
      </c>
      <c r="F122" s="22">
        <v>5</v>
      </c>
      <c r="G122" s="22" t="str">
        <f t="shared" si="12"/>
        <v>Todis.word.search5</v>
      </c>
      <c r="H122" s="22" t="str">
        <f t="shared" si="13"/>
        <v>ТОДИС</v>
      </c>
      <c r="I122" s="30">
        <f>IF(L122&lt;4,L122+1,L122-1)</f>
        <v>7</v>
      </c>
      <c r="J122" s="30">
        <f>IF(L122&lt;4,L122+2,L122-2)</f>
        <v>6</v>
      </c>
      <c r="K122" s="30">
        <f>IF(L122&lt;4,L122+3,L122-3)</f>
        <v>5</v>
      </c>
      <c r="L122">
        <f>VLOOKUP(E122,$P$2:$Q$9,2,FALSE)</f>
        <v>8</v>
      </c>
      <c r="M122">
        <v>4</v>
      </c>
      <c r="N122" t="str">
        <f t="shared" si="14"/>
        <v>s</v>
      </c>
      <c r="S122" s="29" t="s">
        <v>1202</v>
      </c>
      <c r="T122" t="str">
        <f t="shared" si="15"/>
        <v>Gonic</v>
      </c>
      <c r="U122" s="22" t="str">
        <f>VLOOKUP(T122,audio_list_stym!$A$3:$H$18,7,FALSE)</f>
        <v>Tamanid</v>
      </c>
      <c r="V122" s="22">
        <v>4</v>
      </c>
      <c r="W122" s="22" t="str">
        <f t="shared" si="16"/>
        <v>Tamanid4</v>
      </c>
    </row>
    <row r="123" spans="2:23" x14ac:dyDescent="0.45">
      <c r="B123" t="s">
        <v>1254</v>
      </c>
      <c r="C123" s="29" t="s">
        <v>1207</v>
      </c>
      <c r="D123" t="str">
        <f t="shared" si="11"/>
        <v>Todis</v>
      </c>
      <c r="E123" s="22" t="str">
        <f>VLOOKUP(D123,audio_list_stym!$A$3:$F$18,6,FALSE)</f>
        <v>Tamanid</v>
      </c>
      <c r="F123" s="22">
        <v>6</v>
      </c>
      <c r="G123" s="22" t="str">
        <f t="shared" si="12"/>
        <v>Todis.word.search6</v>
      </c>
      <c r="H123" s="22" t="str">
        <f t="shared" si="13"/>
        <v>ТОДИС</v>
      </c>
      <c r="I123" s="30">
        <f>IF(K123&lt;4,K123+1,K123-1)</f>
        <v>7</v>
      </c>
      <c r="J123" s="30">
        <f>IF(K123&lt;4,K123+2,K123-2)</f>
        <v>6</v>
      </c>
      <c r="K123">
        <f>VLOOKUP(E123,$P$2:$Q$9,2,FALSE)</f>
        <v>8</v>
      </c>
      <c r="L123" s="30">
        <f>IF(K123&lt;4,K123+3,K123-3)</f>
        <v>5</v>
      </c>
      <c r="M123">
        <v>3</v>
      </c>
      <c r="N123" t="str">
        <f t="shared" si="14"/>
        <v>a</v>
      </c>
      <c r="S123" s="29" t="s">
        <v>1206</v>
      </c>
      <c r="T123" t="str">
        <f t="shared" si="15"/>
        <v>Todis</v>
      </c>
      <c r="U123" s="22" t="str">
        <f>VLOOKUP(T123,audio_list_stym!$A$3:$H$18,7,FALSE)</f>
        <v>ZF</v>
      </c>
      <c r="V123" s="22">
        <v>4</v>
      </c>
      <c r="W123" s="22" t="str">
        <f t="shared" si="16"/>
        <v>ZF4</v>
      </c>
    </row>
    <row r="124" spans="2:23" x14ac:dyDescent="0.45">
      <c r="B124" t="s">
        <v>1255</v>
      </c>
      <c r="C124" s="29" t="s">
        <v>1207</v>
      </c>
      <c r="D124" t="str">
        <f t="shared" si="11"/>
        <v>Todis</v>
      </c>
      <c r="E124" s="22" t="str">
        <f>VLOOKUP(D124,audio_list_stym!$A$3:$F$18,6,FALSE)</f>
        <v>Tamanid</v>
      </c>
      <c r="F124" s="22">
        <v>7</v>
      </c>
      <c r="G124" s="22" t="str">
        <f t="shared" si="12"/>
        <v>Todis.word.search7</v>
      </c>
      <c r="H124" s="22" t="str">
        <f t="shared" si="13"/>
        <v>ТОДИС</v>
      </c>
      <c r="I124" s="30">
        <f>IF(J124&lt;4,J124+1,J124-1)</f>
        <v>7</v>
      </c>
      <c r="J124">
        <f>VLOOKUP(E124,$P$2:$Q$9,2,FALSE)</f>
        <v>8</v>
      </c>
      <c r="K124" s="30">
        <f>IF(J91&lt;4,J124+2,J124-2)</f>
        <v>6</v>
      </c>
      <c r="L124" s="30">
        <f>IF(J124&lt;4,J124+3,J124-3)</f>
        <v>5</v>
      </c>
      <c r="M124">
        <v>2</v>
      </c>
      <c r="N124" t="str">
        <f t="shared" si="14"/>
        <v>w</v>
      </c>
      <c r="S124" s="29" t="s">
        <v>1210</v>
      </c>
      <c r="T124" t="str">
        <f t="shared" si="15"/>
        <v>Pemat</v>
      </c>
      <c r="U124" s="22" t="str">
        <f>VLOOKUP(T124,audio_list_stym!$A$3:$H$18,7,FALSE)</f>
        <v>Ackee</v>
      </c>
      <c r="V124" s="22">
        <v>4</v>
      </c>
      <c r="W124" s="22" t="str">
        <f t="shared" si="16"/>
        <v>Ackee4</v>
      </c>
    </row>
    <row r="125" spans="2:23" x14ac:dyDescent="0.45">
      <c r="B125" t="s">
        <v>1258</v>
      </c>
      <c r="C125" s="29" t="s">
        <v>1207</v>
      </c>
      <c r="D125" t="str">
        <f t="shared" si="11"/>
        <v>Todis</v>
      </c>
      <c r="E125" s="22" t="str">
        <f>VLOOKUP(D125,audio_list_stym!$A$3:$F$18,6,FALSE)</f>
        <v>Tamanid</v>
      </c>
      <c r="F125" s="22">
        <v>8</v>
      </c>
      <c r="G125" s="22" t="str">
        <f t="shared" si="12"/>
        <v>Todis.word.search8</v>
      </c>
      <c r="H125" s="22" t="str">
        <f t="shared" si="13"/>
        <v>ТОДИС</v>
      </c>
      <c r="I125">
        <f>VLOOKUP(E125,$P$2:$Q$9,2,FALSE)</f>
        <v>8</v>
      </c>
      <c r="J125" s="30">
        <f>IF(I125&lt;4,I125+2,I125-2)</f>
        <v>6</v>
      </c>
      <c r="K125" s="30">
        <f>IF(I125&lt;4,I125+3,I125-3)</f>
        <v>5</v>
      </c>
      <c r="L125" s="30">
        <f>IF(I125&lt;4,I125+4,I125-4)</f>
        <v>4</v>
      </c>
      <c r="M125">
        <v>1</v>
      </c>
      <c r="N125" t="str">
        <f t="shared" si="14"/>
        <v>q</v>
      </c>
      <c r="S125" s="29" t="s">
        <v>1182</v>
      </c>
      <c r="T125" t="str">
        <f t="shared" si="15"/>
        <v>Renan</v>
      </c>
      <c r="U125" s="22" t="str">
        <f>VLOOKUP(T125,audio_list_stym!$A$3:$H$18,7,FALSE)</f>
        <v>Ake</v>
      </c>
      <c r="V125" s="22">
        <v>4</v>
      </c>
      <c r="W125" s="22" t="str">
        <f t="shared" si="16"/>
        <v>Ake4</v>
      </c>
    </row>
    <row r="126" spans="2:23" x14ac:dyDescent="0.45">
      <c r="B126" t="s">
        <v>1259</v>
      </c>
      <c r="C126" s="29" t="s">
        <v>1211</v>
      </c>
      <c r="D126" t="str">
        <f t="shared" si="11"/>
        <v>Pemat</v>
      </c>
      <c r="E126" s="22" t="str">
        <f>VLOOKUP(D126,audio_list_stym!$A$3:$F$18,6,FALSE)</f>
        <v>ZF</v>
      </c>
      <c r="F126" s="22">
        <v>5</v>
      </c>
      <c r="G126" s="22" t="str">
        <f t="shared" si="12"/>
        <v>Pemat.word.search5</v>
      </c>
      <c r="H126" s="22" t="str">
        <f t="shared" si="13"/>
        <v>ПЕМАТ</v>
      </c>
      <c r="I126" s="30">
        <f>IF(L126&lt;4,L126+1,L126-1)</f>
        <v>5</v>
      </c>
      <c r="J126" s="30">
        <f>IF(L126&lt;4,L126+2,L126-2)</f>
        <v>4</v>
      </c>
      <c r="K126" s="30">
        <f>IF(L126&lt;4,L126+3,L126-3)</f>
        <v>3</v>
      </c>
      <c r="L126">
        <f>VLOOKUP(E126,$P$2:$Q$9,2,FALSE)</f>
        <v>6</v>
      </c>
      <c r="M126">
        <v>4</v>
      </c>
      <c r="N126" t="str">
        <f t="shared" si="14"/>
        <v>s</v>
      </c>
      <c r="S126" s="29" t="s">
        <v>1186</v>
      </c>
      <c r="T126" t="str">
        <f t="shared" si="15"/>
        <v>Baroh</v>
      </c>
      <c r="U126" s="22" t="str">
        <f>VLOOKUP(T126,audio_list_stym!$A$3:$H$18,7,FALSE)</f>
        <v>Finger</v>
      </c>
      <c r="V126" s="22">
        <v>4</v>
      </c>
      <c r="W126" s="22" t="str">
        <f t="shared" si="16"/>
        <v>Finger4</v>
      </c>
    </row>
    <row r="127" spans="2:23" x14ac:dyDescent="0.45">
      <c r="B127" t="s">
        <v>1252</v>
      </c>
      <c r="C127" s="29" t="s">
        <v>1211</v>
      </c>
      <c r="D127" t="str">
        <f t="shared" si="11"/>
        <v>Pemat</v>
      </c>
      <c r="E127" s="22" t="str">
        <f>VLOOKUP(D127,audio_list_stym!$A$3:$F$18,6,FALSE)</f>
        <v>ZF</v>
      </c>
      <c r="F127" s="22">
        <v>6</v>
      </c>
      <c r="G127" s="22" t="str">
        <f t="shared" si="12"/>
        <v>Pemat.word.search6</v>
      </c>
      <c r="H127" s="22" t="str">
        <f t="shared" si="13"/>
        <v>ПЕМАТ</v>
      </c>
      <c r="I127" s="30">
        <f>IF(K127&lt;4,K127+1,K127-1)</f>
        <v>5</v>
      </c>
      <c r="J127" s="30">
        <f>IF(K127&lt;4,K127+2,K127-2)</f>
        <v>4</v>
      </c>
      <c r="K127">
        <f>VLOOKUP(E127,$P$2:$Q$9,2,FALSE)</f>
        <v>6</v>
      </c>
      <c r="L127" s="30">
        <f>IF(K127&lt;4,K127+3,K127-3)</f>
        <v>3</v>
      </c>
      <c r="M127">
        <v>3</v>
      </c>
      <c r="N127" t="str">
        <f t="shared" si="14"/>
        <v>a</v>
      </c>
      <c r="S127" s="29" t="s">
        <v>1190</v>
      </c>
      <c r="T127" t="str">
        <f t="shared" si="15"/>
        <v>Liroh</v>
      </c>
      <c r="U127" s="22" t="str">
        <f>VLOOKUP(T127,audio_list_stym!$A$3:$H$18,7,FALSE)</f>
        <v>Gac</v>
      </c>
      <c r="V127" s="22">
        <v>4</v>
      </c>
      <c r="W127" s="22" t="str">
        <f t="shared" si="16"/>
        <v>Gac4</v>
      </c>
    </row>
    <row r="128" spans="2:23" x14ac:dyDescent="0.45">
      <c r="B128" t="s">
        <v>1253</v>
      </c>
      <c r="C128" s="29" t="s">
        <v>1211</v>
      </c>
      <c r="D128" t="str">
        <f t="shared" si="11"/>
        <v>Pemat</v>
      </c>
      <c r="E128" s="22" t="str">
        <f>VLOOKUP(D128,audio_list_stym!$A$3:$F$18,6,FALSE)</f>
        <v>ZF</v>
      </c>
      <c r="F128" s="22">
        <v>7</v>
      </c>
      <c r="G128" s="22" t="str">
        <f t="shared" si="12"/>
        <v>Pemat.word.search7</v>
      </c>
      <c r="H128" s="22" t="str">
        <f t="shared" si="13"/>
        <v>ПЕМАТ</v>
      </c>
      <c r="I128" s="30">
        <f>IF(J128&lt;4,J128+1,J128-1)</f>
        <v>5</v>
      </c>
      <c r="J128">
        <f>VLOOKUP(E128,$P$2:$Q$9,2,FALSE)</f>
        <v>6</v>
      </c>
      <c r="K128" s="30">
        <f>IF(J95&lt;4,J128+2,J128-2)</f>
        <v>4</v>
      </c>
      <c r="L128" s="30">
        <f>IF(J128&lt;4,J128+3,J128-3)</f>
        <v>3</v>
      </c>
      <c r="M128">
        <v>2</v>
      </c>
      <c r="N128" t="str">
        <f t="shared" si="14"/>
        <v>w</v>
      </c>
      <c r="S128" s="29" t="s">
        <v>1194</v>
      </c>
      <c r="T128" t="str">
        <f t="shared" si="15"/>
        <v>Fimon</v>
      </c>
      <c r="U128" s="22" t="str">
        <f>VLOOKUP(T128,audio_list_stym!$A$3:$H$18,7,FALSE)</f>
        <v>Noni</v>
      </c>
      <c r="V128" s="22">
        <v>4</v>
      </c>
      <c r="W128" s="22" t="str">
        <f t="shared" si="16"/>
        <v>Noni4</v>
      </c>
    </row>
    <row r="129" spans="2:23" x14ac:dyDescent="0.45">
      <c r="B129" t="s">
        <v>1256</v>
      </c>
      <c r="C129" s="29" t="s">
        <v>1211</v>
      </c>
      <c r="D129" t="str">
        <f t="shared" si="11"/>
        <v>Pemat</v>
      </c>
      <c r="E129" s="22" t="str">
        <f>VLOOKUP(D129,audio_list_stym!$A$3:$F$18,6,FALSE)</f>
        <v>ZF</v>
      </c>
      <c r="F129" s="22">
        <v>8</v>
      </c>
      <c r="G129" s="22" t="str">
        <f t="shared" si="12"/>
        <v>Pemat.word.search8</v>
      </c>
      <c r="H129" s="22" t="str">
        <f t="shared" si="13"/>
        <v>ПЕМАТ</v>
      </c>
      <c r="I129">
        <f>VLOOKUP(E129,$P$2:$Q$9,2,FALSE)</f>
        <v>6</v>
      </c>
      <c r="J129" s="30">
        <f>IF(I129&lt;4,I129+2,I129-2)</f>
        <v>4</v>
      </c>
      <c r="K129" s="30">
        <f>IF(I129&lt;4,I129+3,I129-3)</f>
        <v>3</v>
      </c>
      <c r="L129" s="30">
        <f>IF(I129&lt;4,I129+4,I129-4)</f>
        <v>2</v>
      </c>
      <c r="M129">
        <v>1</v>
      </c>
      <c r="N129" t="str">
        <f t="shared" si="14"/>
        <v>q</v>
      </c>
      <c r="S129" s="29" t="s">
        <v>1198</v>
      </c>
      <c r="T129" t="str">
        <f t="shared" si="15"/>
        <v>Codis</v>
      </c>
      <c r="U129" s="22" t="str">
        <f>VLOOKUP(T129,audio_list_stym!$A$3:$H$18,7,FALSE)</f>
        <v>Sapota</v>
      </c>
      <c r="V129" s="22">
        <v>4</v>
      </c>
      <c r="W129" s="22" t="str">
        <f t="shared" si="16"/>
        <v>Sapota4</v>
      </c>
    </row>
    <row r="130" spans="2:23" x14ac:dyDescent="0.45">
      <c r="C130" s="29"/>
      <c r="E130" s="22"/>
      <c r="F130" s="22"/>
      <c r="G130" s="22"/>
      <c r="H130" s="22"/>
      <c r="S130" s="29" t="s">
        <v>1202</v>
      </c>
      <c r="T130" t="str">
        <f t="shared" si="15"/>
        <v>Gonic</v>
      </c>
      <c r="U130" s="22" t="str">
        <f>VLOOKUP(T130,audio_list_stym!$A$3:$H$18,7,FALSE)</f>
        <v>Tamanid</v>
      </c>
      <c r="V130" s="22">
        <v>4</v>
      </c>
      <c r="W130" s="22" t="str">
        <f t="shared" si="16"/>
        <v>Tamanid4</v>
      </c>
    </row>
    <row r="131" spans="2:23" x14ac:dyDescent="0.45">
      <c r="C131" s="29"/>
      <c r="E131" s="22"/>
      <c r="F131" s="22"/>
      <c r="G131" s="22"/>
      <c r="H131" s="22"/>
      <c r="S131" s="29" t="s">
        <v>1206</v>
      </c>
      <c r="T131" t="str">
        <f t="shared" si="15"/>
        <v>Todis</v>
      </c>
      <c r="U131" s="22" t="str">
        <f>VLOOKUP(T131,audio_list_stym!$A$3:$H$18,7,FALSE)</f>
        <v>ZF</v>
      </c>
      <c r="V131" s="22">
        <v>4</v>
      </c>
      <c r="W131" s="22" t="str">
        <f t="shared" si="16"/>
        <v>ZF4</v>
      </c>
    </row>
    <row r="132" spans="2:23" x14ac:dyDescent="0.45">
      <c r="C132" s="29"/>
      <c r="E132" s="22"/>
      <c r="F132" s="22"/>
      <c r="G132" s="22"/>
      <c r="H132" s="22"/>
      <c r="S132" s="29" t="s">
        <v>1210</v>
      </c>
      <c r="T132" t="str">
        <f t="shared" si="15"/>
        <v>Pemat</v>
      </c>
      <c r="U132" s="22" t="str">
        <f>VLOOKUP(T132,audio_list_stym!$A$3:$H$18,7,FALSE)</f>
        <v>Ackee</v>
      </c>
      <c r="V132" s="22">
        <v>4</v>
      </c>
      <c r="W132" s="22" t="str">
        <f t="shared" si="16"/>
        <v>Ackee4</v>
      </c>
    </row>
    <row r="136" spans="2:23" x14ac:dyDescent="0.45">
      <c r="B136" t="s">
        <v>1246</v>
      </c>
    </row>
    <row r="137" spans="2:23" x14ac:dyDescent="0.45">
      <c r="B137" t="s">
        <v>1252</v>
      </c>
    </row>
    <row r="138" spans="2:23" x14ac:dyDescent="0.45">
      <c r="B138" t="s">
        <v>1253</v>
      </c>
    </row>
    <row r="139" spans="2:23" x14ac:dyDescent="0.45">
      <c r="B139" t="s">
        <v>1254</v>
      </c>
    </row>
    <row r="140" spans="2:23" x14ac:dyDescent="0.45">
      <c r="B140" t="s">
        <v>1255</v>
      </c>
    </row>
    <row r="141" spans="2:23" x14ac:dyDescent="0.45">
      <c r="B141" t="s">
        <v>1256</v>
      </c>
    </row>
    <row r="142" spans="2:23" x14ac:dyDescent="0.45">
      <c r="B142" t="s">
        <v>1257</v>
      </c>
    </row>
    <row r="143" spans="2:23" x14ac:dyDescent="0.45">
      <c r="B143" t="s">
        <v>1258</v>
      </c>
    </row>
    <row r="144" spans="2:23" x14ac:dyDescent="0.45">
      <c r="B144" t="s">
        <v>1259</v>
      </c>
    </row>
    <row r="145" spans="2:2" x14ac:dyDescent="0.45">
      <c r="B145" s="29" t="s">
        <v>1180</v>
      </c>
    </row>
    <row r="146" spans="2:2" x14ac:dyDescent="0.45">
      <c r="B146" s="29" t="s">
        <v>1184</v>
      </c>
    </row>
    <row r="147" spans="2:2" x14ac:dyDescent="0.45">
      <c r="B147" s="29" t="s">
        <v>1188</v>
      </c>
    </row>
    <row r="148" spans="2:2" x14ac:dyDescent="0.45">
      <c r="B148" s="29" t="s">
        <v>1192</v>
      </c>
    </row>
    <row r="149" spans="2:2" x14ac:dyDescent="0.45">
      <c r="B149" s="29" t="s">
        <v>1196</v>
      </c>
    </row>
    <row r="150" spans="2:2" x14ac:dyDescent="0.45">
      <c r="B150" s="29" t="s">
        <v>1200</v>
      </c>
    </row>
    <row r="151" spans="2:2" x14ac:dyDescent="0.45">
      <c r="B151" s="29" t="s">
        <v>1204</v>
      </c>
    </row>
    <row r="152" spans="2:2" x14ac:dyDescent="0.45">
      <c r="B152" s="29" t="s">
        <v>1208</v>
      </c>
    </row>
    <row r="153" spans="2:2" x14ac:dyDescent="0.45">
      <c r="B153" s="29" t="s">
        <v>1212</v>
      </c>
    </row>
    <row r="154" spans="2:2" x14ac:dyDescent="0.45">
      <c r="B154" s="29" t="s">
        <v>1214</v>
      </c>
    </row>
    <row r="155" spans="2:2" x14ac:dyDescent="0.45">
      <c r="B155" s="29" t="s">
        <v>1216</v>
      </c>
    </row>
    <row r="156" spans="2:2" x14ac:dyDescent="0.45">
      <c r="B156" s="29" t="s">
        <v>1218</v>
      </c>
    </row>
    <row r="157" spans="2:2" x14ac:dyDescent="0.45">
      <c r="B157" s="29" t="s">
        <v>1220</v>
      </c>
    </row>
    <row r="158" spans="2:2" x14ac:dyDescent="0.45">
      <c r="B158" s="29" t="s">
        <v>1240</v>
      </c>
    </row>
    <row r="159" spans="2:2" x14ac:dyDescent="0.45">
      <c r="B159" s="29" t="s">
        <v>1222</v>
      </c>
    </row>
    <row r="160" spans="2:2" x14ac:dyDescent="0.45">
      <c r="B160" s="29" t="s">
        <v>1224</v>
      </c>
    </row>
    <row r="161" spans="2:2" x14ac:dyDescent="0.45">
      <c r="B161" t="s">
        <v>1260</v>
      </c>
    </row>
    <row r="162" spans="2:2" x14ac:dyDescent="0.45">
      <c r="B162" t="s">
        <v>1261</v>
      </c>
    </row>
    <row r="163" spans="2:2" x14ac:dyDescent="0.45">
      <c r="B163" t="s">
        <v>1262</v>
      </c>
    </row>
    <row r="164" spans="2:2" x14ac:dyDescent="0.45">
      <c r="B164" t="s">
        <v>1263</v>
      </c>
    </row>
    <row r="165" spans="2:2" x14ac:dyDescent="0.45">
      <c r="B165" t="s">
        <v>1264</v>
      </c>
    </row>
    <row r="166" spans="2:2" x14ac:dyDescent="0.45">
      <c r="B166" t="s">
        <v>1265</v>
      </c>
    </row>
    <row r="167" spans="2:2" x14ac:dyDescent="0.45">
      <c r="B167" t="s">
        <v>1266</v>
      </c>
    </row>
    <row r="168" spans="2:2" x14ac:dyDescent="0.45">
      <c r="B168" t="s">
        <v>1267</v>
      </c>
    </row>
    <row r="169" spans="2:2" x14ac:dyDescent="0.45">
      <c r="B169" t="s">
        <v>1268</v>
      </c>
    </row>
    <row r="170" spans="2:2" x14ac:dyDescent="0.45">
      <c r="B170" t="s">
        <v>1269</v>
      </c>
    </row>
    <row r="171" spans="2:2" x14ac:dyDescent="0.45">
      <c r="B171" t="s">
        <v>1270</v>
      </c>
    </row>
    <row r="172" spans="2:2" x14ac:dyDescent="0.45">
      <c r="B172" t="s">
        <v>1271</v>
      </c>
    </row>
    <row r="173" spans="2:2" x14ac:dyDescent="0.45">
      <c r="B173" t="s">
        <v>1272</v>
      </c>
    </row>
    <row r="174" spans="2:2" x14ac:dyDescent="0.45">
      <c r="B174" t="s">
        <v>1273</v>
      </c>
    </row>
    <row r="175" spans="2:2" x14ac:dyDescent="0.45">
      <c r="B175" t="s">
        <v>1274</v>
      </c>
    </row>
    <row r="176" spans="2:2" x14ac:dyDescent="0.45">
      <c r="B176" t="s">
        <v>1275</v>
      </c>
    </row>
    <row r="177" spans="2:2" x14ac:dyDescent="0.45">
      <c r="B177" t="s">
        <v>1276</v>
      </c>
    </row>
    <row r="178" spans="2:2" x14ac:dyDescent="0.45">
      <c r="B178" t="s">
        <v>1277</v>
      </c>
    </row>
    <row r="179" spans="2:2" x14ac:dyDescent="0.45">
      <c r="B179" t="s">
        <v>1278</v>
      </c>
    </row>
    <row r="180" spans="2:2" x14ac:dyDescent="0.45">
      <c r="B180" t="s">
        <v>1279</v>
      </c>
    </row>
    <row r="181" spans="2:2" x14ac:dyDescent="0.45">
      <c r="B181" t="s">
        <v>1280</v>
      </c>
    </row>
    <row r="182" spans="2:2" x14ac:dyDescent="0.45">
      <c r="B182" t="s">
        <v>1281</v>
      </c>
    </row>
    <row r="183" spans="2:2" x14ac:dyDescent="0.45">
      <c r="B183" t="s">
        <v>1282</v>
      </c>
    </row>
    <row r="184" spans="2:2" x14ac:dyDescent="0.45">
      <c r="B184" t="s">
        <v>1283</v>
      </c>
    </row>
    <row r="185" spans="2:2" x14ac:dyDescent="0.45">
      <c r="B185" t="s">
        <v>1284</v>
      </c>
    </row>
    <row r="186" spans="2:2" x14ac:dyDescent="0.45">
      <c r="B186" t="s">
        <v>1285</v>
      </c>
    </row>
    <row r="187" spans="2:2" x14ac:dyDescent="0.45">
      <c r="B187" t="s">
        <v>1286</v>
      </c>
    </row>
    <row r="188" spans="2:2" x14ac:dyDescent="0.45">
      <c r="B188" t="s">
        <v>1287</v>
      </c>
    </row>
  </sheetData>
  <autoFilter ref="A1:AA132" xr:uid="{D259C574-1AE1-4827-9D6D-CA0A4B80F812}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63C9B-BAB5-47CA-90A6-1916DB086554}">
  <dimension ref="A1:AA188"/>
  <sheetViews>
    <sheetView topLeftCell="C1" workbookViewId="0">
      <selection activeCell="P2" sqref="P2:Q9"/>
    </sheetView>
  </sheetViews>
  <sheetFormatPr defaultColWidth="8.796875" defaultRowHeight="14.25" x14ac:dyDescent="0.45"/>
  <cols>
    <col min="1" max="1" width="23.1328125" customWidth="1"/>
    <col min="2" max="2" width="23.6640625" customWidth="1"/>
    <col min="3" max="3" width="16.796875" customWidth="1"/>
    <col min="5" max="5" width="7.46484375" customWidth="1"/>
    <col min="6" max="6" width="6" customWidth="1"/>
    <col min="7" max="7" width="18.796875" customWidth="1"/>
    <col min="8" max="8" width="12.796875" customWidth="1"/>
    <col min="9" max="10" width="12.1328125" customWidth="1"/>
    <col min="16" max="16" width="12.1328125" customWidth="1"/>
    <col min="19" max="19" width="15.796875" customWidth="1"/>
  </cols>
  <sheetData>
    <row r="1" spans="1:27" x14ac:dyDescent="0.45">
      <c r="A1" t="s">
        <v>1244</v>
      </c>
      <c r="B1" t="s">
        <v>1247</v>
      </c>
      <c r="C1" t="s">
        <v>1226</v>
      </c>
      <c r="D1" t="s">
        <v>0</v>
      </c>
      <c r="E1" s="22" t="s">
        <v>1249</v>
      </c>
      <c r="F1" s="22" t="s">
        <v>1250</v>
      </c>
      <c r="G1" s="22" t="s">
        <v>1245</v>
      </c>
      <c r="H1" s="22" t="s">
        <v>1239</v>
      </c>
      <c r="I1" t="s">
        <v>1236</v>
      </c>
      <c r="J1" t="s">
        <v>1237</v>
      </c>
      <c r="K1" t="s">
        <v>1238</v>
      </c>
      <c r="L1" t="s">
        <v>1243</v>
      </c>
      <c r="M1" t="s">
        <v>1235</v>
      </c>
      <c r="N1" t="s">
        <v>1251</v>
      </c>
      <c r="S1" t="s">
        <v>1244</v>
      </c>
      <c r="U1" s="22" t="s">
        <v>1239</v>
      </c>
      <c r="V1" s="22"/>
      <c r="W1" s="22" t="s">
        <v>1239</v>
      </c>
      <c r="X1" t="s">
        <v>1236</v>
      </c>
      <c r="Y1" t="s">
        <v>1237</v>
      </c>
      <c r="Z1" t="s">
        <v>1238</v>
      </c>
      <c r="AA1" t="s">
        <v>1243</v>
      </c>
    </row>
    <row r="2" spans="1:27" x14ac:dyDescent="0.45">
      <c r="A2" t="s">
        <v>1226</v>
      </c>
      <c r="B2" s="29" t="s">
        <v>1180</v>
      </c>
      <c r="C2" s="22" t="s">
        <v>1182</v>
      </c>
      <c r="D2" t="str">
        <f>LEFT(C2,5)</f>
        <v>Renan</v>
      </c>
      <c r="E2" s="22" t="str">
        <f>VLOOKUP(D2,audio_list_stym!$A$3:$G$18,7,FALSE)</f>
        <v>Ake</v>
      </c>
      <c r="F2" s="22">
        <v>1</v>
      </c>
      <c r="G2" s="22" t="str">
        <f>C2&amp;F2</f>
        <v>Renan.pic.search1</v>
      </c>
      <c r="H2" s="22" t="str">
        <f>E2&amp;"_"&amp;F2</f>
        <v>Ake_1</v>
      </c>
      <c r="I2">
        <f>VLOOKUP(E2,$P$2:$Q$9,2,FALSE)</f>
        <v>2</v>
      </c>
      <c r="J2" s="30">
        <f>IF(I2&lt;4,I2+1,I2-1)</f>
        <v>3</v>
      </c>
      <c r="K2" s="31">
        <f>IF(I2&lt;4,I2+2,I2-2)</f>
        <v>4</v>
      </c>
      <c r="L2" s="31">
        <f>IF(I2&lt;4,I2+3,I2-3)</f>
        <v>5</v>
      </c>
      <c r="M2">
        <v>1</v>
      </c>
      <c r="N2" t="str">
        <f>IF(M2=1,"q",IF(M2=2,"w",IF(M2=3,"a",IF(M2=4,"s",0))))</f>
        <v>q</v>
      </c>
      <c r="O2">
        <f t="shared" ref="O2:O9" ca="1" si="0">RAND()</f>
        <v>0.33531104971503145</v>
      </c>
      <c r="P2" t="s">
        <v>670</v>
      </c>
      <c r="Q2">
        <v>1</v>
      </c>
      <c r="R2" t="s">
        <v>1244</v>
      </c>
      <c r="S2" s="29" t="s">
        <v>1182</v>
      </c>
      <c r="T2" t="str">
        <f>LEFT(S2,5)</f>
        <v>Renan</v>
      </c>
      <c r="U2" s="22" t="str">
        <f>VLOOKUP(T2,audio_list_stym!$A$3:$H$18,7,FALSE)</f>
        <v>Ake</v>
      </c>
      <c r="V2" s="22">
        <v>1</v>
      </c>
      <c r="W2" s="22" t="str">
        <f>U2&amp;V2</f>
        <v>Ake1</v>
      </c>
      <c r="X2" t="s">
        <v>1227</v>
      </c>
    </row>
    <row r="3" spans="1:27" x14ac:dyDescent="0.45">
      <c r="B3" s="29" t="s">
        <v>1180</v>
      </c>
      <c r="C3" s="22" t="s">
        <v>1182</v>
      </c>
      <c r="D3" t="str">
        <f t="shared" ref="D3:D65" si="1">LEFT(C3,5)</f>
        <v>Renan</v>
      </c>
      <c r="E3" s="22" t="str">
        <f>VLOOKUP(D3,audio_list_stym!$A$3:$G$18,7,FALSE)</f>
        <v>Ake</v>
      </c>
      <c r="F3" s="22">
        <v>2</v>
      </c>
      <c r="G3" s="22" t="str">
        <f t="shared" ref="G3:G66" si="2">C3&amp;F3</f>
        <v>Renan.pic.search2</v>
      </c>
      <c r="H3" s="22" t="str">
        <f t="shared" ref="H3:H33" si="3">E3&amp;"_"&amp;F3</f>
        <v>Ake_2</v>
      </c>
      <c r="I3" s="30">
        <f>IF(J3&lt;4,J3+1,J3-1)</f>
        <v>3</v>
      </c>
      <c r="J3">
        <f>VLOOKUP(E3,$P$2:$Q$9,2,FALSE)</f>
        <v>2</v>
      </c>
      <c r="K3" s="31">
        <f>IF(J3&lt;4,J3+2,J3-2)</f>
        <v>4</v>
      </c>
      <c r="L3" s="31">
        <f>IF(J3&lt;4,J3+3,J3-3)</f>
        <v>5</v>
      </c>
      <c r="M3">
        <v>2</v>
      </c>
      <c r="N3" t="str">
        <f t="shared" ref="N3:N66" si="4">IF(M3=1,"q",IF(M3=2,"w",IF(M3=3,"a",IF(M3=4,"s",0))))</f>
        <v>w</v>
      </c>
      <c r="O3">
        <f t="shared" ca="1" si="0"/>
        <v>0.28576984209976264</v>
      </c>
      <c r="P3" t="s">
        <v>671</v>
      </c>
      <c r="Q3">
        <v>2</v>
      </c>
      <c r="S3" s="29" t="s">
        <v>1182</v>
      </c>
      <c r="T3" t="str">
        <f t="shared" ref="T3:T9" si="5">LEFT(S3,5)</f>
        <v>Renan</v>
      </c>
      <c r="U3" s="22" t="str">
        <f>VLOOKUP(T3,audio_list_stym!$A$3:$H$18,7,FALSE)</f>
        <v>Ake</v>
      </c>
      <c r="V3" s="22">
        <v>2</v>
      </c>
      <c r="W3" s="22" t="str">
        <f t="shared" ref="W3:W9" si="6">U3&amp;V3</f>
        <v>Ake2</v>
      </c>
    </row>
    <row r="4" spans="1:27" x14ac:dyDescent="0.45">
      <c r="B4" s="29" t="s">
        <v>1180</v>
      </c>
      <c r="C4" s="22" t="s">
        <v>1182</v>
      </c>
      <c r="D4" t="str">
        <f t="shared" si="1"/>
        <v>Renan</v>
      </c>
      <c r="E4" s="22" t="str">
        <f>VLOOKUP(D4,audio_list_stym!$A$3:$G$18,7,FALSE)</f>
        <v>Ake</v>
      </c>
      <c r="F4" s="22">
        <v>3</v>
      </c>
      <c r="G4" s="22" t="str">
        <f t="shared" si="2"/>
        <v>Renan.pic.search3</v>
      </c>
      <c r="H4" s="22" t="str">
        <f t="shared" si="3"/>
        <v>Ake_3</v>
      </c>
      <c r="I4" s="30">
        <f>IF(K4&lt;4,K4+1,K4-1)</f>
        <v>3</v>
      </c>
      <c r="J4" s="30">
        <f>IF(K4&lt;4,K4+2,K4-2)</f>
        <v>4</v>
      </c>
      <c r="K4">
        <f>VLOOKUP(E4,$P$2:$Q$9,2,FALSE)</f>
        <v>2</v>
      </c>
      <c r="L4" s="31">
        <f>IF(K4&lt;4,K4+3,K4-3)</f>
        <v>5</v>
      </c>
      <c r="M4">
        <v>3</v>
      </c>
      <c r="N4" t="str">
        <f t="shared" si="4"/>
        <v>a</v>
      </c>
      <c r="O4">
        <f t="shared" ca="1" si="0"/>
        <v>0.78167910080628245</v>
      </c>
      <c r="P4" t="s">
        <v>672</v>
      </c>
      <c r="Q4">
        <v>3</v>
      </c>
      <c r="S4" s="29" t="s">
        <v>1182</v>
      </c>
      <c r="T4" t="str">
        <f t="shared" si="5"/>
        <v>Renan</v>
      </c>
      <c r="U4" s="22" t="str">
        <f>VLOOKUP(T4,audio_list_stym!$A$3:$H$18,7,FALSE)</f>
        <v>Ake</v>
      </c>
      <c r="V4" s="22">
        <v>3</v>
      </c>
      <c r="W4" s="22" t="str">
        <f t="shared" si="6"/>
        <v>Ake3</v>
      </c>
    </row>
    <row r="5" spans="1:27" x14ac:dyDescent="0.45">
      <c r="B5" s="29" t="s">
        <v>1180</v>
      </c>
      <c r="C5" s="22" t="s">
        <v>1182</v>
      </c>
      <c r="D5" t="str">
        <f t="shared" si="1"/>
        <v>Renan</v>
      </c>
      <c r="E5" s="22" t="str">
        <f>VLOOKUP(D5,audio_list_stym!$A$3:$G$18,7,FALSE)</f>
        <v>Ake</v>
      </c>
      <c r="F5" s="22">
        <v>4</v>
      </c>
      <c r="G5" s="22" t="str">
        <f t="shared" si="2"/>
        <v>Renan.pic.search4</v>
      </c>
      <c r="H5" s="22" t="str">
        <f t="shared" si="3"/>
        <v>Ake_4</v>
      </c>
      <c r="I5" s="30">
        <f>IF(L5&lt;4,L5+1,L5-1)</f>
        <v>3</v>
      </c>
      <c r="J5" s="30">
        <f>IF(L5&lt;4,L5+2,L5-2)</f>
        <v>4</v>
      </c>
      <c r="K5" s="30">
        <f>IF(L5&lt;4,L5+3,L5-3)</f>
        <v>5</v>
      </c>
      <c r="L5">
        <f>VLOOKUP(E5,$P$2:$Q$9,2,FALSE)</f>
        <v>2</v>
      </c>
      <c r="M5">
        <v>4</v>
      </c>
      <c r="N5" t="str">
        <f t="shared" si="4"/>
        <v>s</v>
      </c>
      <c r="O5">
        <f t="shared" ca="1" si="0"/>
        <v>0.24194693775970166</v>
      </c>
      <c r="P5" t="s">
        <v>673</v>
      </c>
      <c r="Q5">
        <v>5</v>
      </c>
      <c r="S5" s="29" t="s">
        <v>1182</v>
      </c>
      <c r="T5" t="str">
        <f t="shared" si="5"/>
        <v>Renan</v>
      </c>
      <c r="U5" s="22" t="str">
        <f>VLOOKUP(T5,audio_list_stym!$A$3:$H$18,7,FALSE)</f>
        <v>Ake</v>
      </c>
      <c r="V5" s="22">
        <v>4</v>
      </c>
      <c r="W5" s="22" t="str">
        <f t="shared" si="6"/>
        <v>Ake4</v>
      </c>
    </row>
    <row r="6" spans="1:27" x14ac:dyDescent="0.45">
      <c r="B6" s="29" t="s">
        <v>1184</v>
      </c>
      <c r="C6" s="22" t="s">
        <v>1186</v>
      </c>
      <c r="D6" t="str">
        <f t="shared" si="1"/>
        <v>Baroh</v>
      </c>
      <c r="E6" s="22" t="str">
        <f>VLOOKUP(D6,audio_list_stym!$A$3:$G$18,7,FALSE)</f>
        <v>Finger</v>
      </c>
      <c r="F6" s="22">
        <v>1</v>
      </c>
      <c r="G6" s="22" t="str">
        <f t="shared" si="2"/>
        <v>Baroh.pic.search1</v>
      </c>
      <c r="H6" s="22" t="str">
        <f t="shared" si="3"/>
        <v>Finger_1</v>
      </c>
      <c r="I6">
        <f>VLOOKUP(E6,$P$2:$Q$9,2,FALSE)</f>
        <v>3</v>
      </c>
      <c r="J6" s="30">
        <f>IF(I6&lt;4,I6+1,I6-1)</f>
        <v>4</v>
      </c>
      <c r="K6" s="31">
        <f>IF(I6&lt;4,I6+2,I6-2)</f>
        <v>5</v>
      </c>
      <c r="L6" s="31">
        <f>IF(I6&lt;4,I6+3,I6-3)</f>
        <v>6</v>
      </c>
      <c r="M6">
        <v>1</v>
      </c>
      <c r="N6" t="str">
        <f t="shared" si="4"/>
        <v>q</v>
      </c>
      <c r="O6">
        <f t="shared" ca="1" si="0"/>
        <v>0.69358372889071662</v>
      </c>
      <c r="P6" t="s">
        <v>674</v>
      </c>
      <c r="Q6">
        <v>7</v>
      </c>
      <c r="S6" s="29" t="s">
        <v>1198</v>
      </c>
      <c r="T6" t="str">
        <f t="shared" si="5"/>
        <v>Codis</v>
      </c>
      <c r="U6" s="22" t="str">
        <f>VLOOKUP(T6,audio_list_stym!$A$3:$H$18,7,FALSE)</f>
        <v>Sapota</v>
      </c>
      <c r="V6" s="22">
        <v>1</v>
      </c>
      <c r="W6" s="22" t="str">
        <f t="shared" si="6"/>
        <v>Sapota1</v>
      </c>
    </row>
    <row r="7" spans="1:27" x14ac:dyDescent="0.45">
      <c r="B7" s="29" t="s">
        <v>1184</v>
      </c>
      <c r="C7" s="22" t="s">
        <v>1186</v>
      </c>
      <c r="D7" t="str">
        <f t="shared" si="1"/>
        <v>Baroh</v>
      </c>
      <c r="E7" s="22" t="str">
        <f>VLOOKUP(D7,audio_list_stym!$A$3:$G$18,7,FALSE)</f>
        <v>Finger</v>
      </c>
      <c r="F7" s="22">
        <v>2</v>
      </c>
      <c r="G7" s="22" t="str">
        <f t="shared" si="2"/>
        <v>Baroh.pic.search2</v>
      </c>
      <c r="H7" s="22" t="str">
        <f t="shared" si="3"/>
        <v>Finger_2</v>
      </c>
      <c r="I7" s="30">
        <f>IF(J7&lt;4,J7+1,J7-1)</f>
        <v>4</v>
      </c>
      <c r="J7">
        <f>VLOOKUP(E7,$P$2:$Q$9,2,FALSE)</f>
        <v>3</v>
      </c>
      <c r="K7" s="31">
        <f>IF(J7&lt;4,J7+2,J7-2)</f>
        <v>5</v>
      </c>
      <c r="L7" s="31">
        <f>IF(J7&lt;4,J7+3,J7-3)</f>
        <v>6</v>
      </c>
      <c r="M7">
        <v>2</v>
      </c>
      <c r="N7" t="str">
        <f t="shared" si="4"/>
        <v>w</v>
      </c>
      <c r="O7">
        <f t="shared" ca="1" si="0"/>
        <v>0.2993536856101312</v>
      </c>
      <c r="P7" t="s">
        <v>675</v>
      </c>
      <c r="Q7">
        <v>4</v>
      </c>
      <c r="S7" s="29" t="s">
        <v>1198</v>
      </c>
      <c r="T7" t="str">
        <f t="shared" si="5"/>
        <v>Codis</v>
      </c>
      <c r="U7" s="22" t="str">
        <f>VLOOKUP(T7,audio_list_stym!$A$3:$H$18,7,FALSE)</f>
        <v>Sapota</v>
      </c>
      <c r="V7" s="22">
        <v>2</v>
      </c>
      <c r="W7" s="22" t="str">
        <f t="shared" si="6"/>
        <v>Sapota2</v>
      </c>
    </row>
    <row r="8" spans="1:27" x14ac:dyDescent="0.45">
      <c r="B8" s="29" t="s">
        <v>1184</v>
      </c>
      <c r="C8" s="22" t="s">
        <v>1186</v>
      </c>
      <c r="D8" t="str">
        <f t="shared" si="1"/>
        <v>Baroh</v>
      </c>
      <c r="E8" s="22" t="str">
        <f>VLOOKUP(D8,audio_list_stym!$A$3:$G$18,7,FALSE)</f>
        <v>Finger</v>
      </c>
      <c r="F8" s="22">
        <v>3</v>
      </c>
      <c r="G8" s="22" t="str">
        <f t="shared" si="2"/>
        <v>Baroh.pic.search3</v>
      </c>
      <c r="H8" s="22" t="str">
        <f t="shared" si="3"/>
        <v>Finger_3</v>
      </c>
      <c r="I8" s="30">
        <f>IF(K8&lt;4,K8+1,K8-1)</f>
        <v>4</v>
      </c>
      <c r="J8" s="30">
        <f>IF(K8&lt;4,K8+2,K8-2)</f>
        <v>5</v>
      </c>
      <c r="K8">
        <f>VLOOKUP(E8,$P$2:$Q$9,2,FALSE)</f>
        <v>3</v>
      </c>
      <c r="L8" s="31">
        <f>IF(K8&lt;4,K8+3,K8-3)</f>
        <v>6</v>
      </c>
      <c r="M8">
        <v>3</v>
      </c>
      <c r="N8" t="str">
        <f t="shared" si="4"/>
        <v>a</v>
      </c>
      <c r="O8">
        <f t="shared" ca="1" si="0"/>
        <v>0.70641595709826543</v>
      </c>
      <c r="P8" t="s">
        <v>676</v>
      </c>
      <c r="Q8">
        <v>8</v>
      </c>
      <c r="S8" s="29" t="s">
        <v>1198</v>
      </c>
      <c r="T8" t="str">
        <f t="shared" si="5"/>
        <v>Codis</v>
      </c>
      <c r="U8" s="22" t="str">
        <f>VLOOKUP(T8,audio_list_stym!$A$3:$H$18,7,FALSE)</f>
        <v>Sapota</v>
      </c>
      <c r="V8" s="22">
        <v>3</v>
      </c>
      <c r="W8" s="22" t="str">
        <f t="shared" si="6"/>
        <v>Sapota3</v>
      </c>
    </row>
    <row r="9" spans="1:27" x14ac:dyDescent="0.45">
      <c r="B9" s="29" t="s">
        <v>1184</v>
      </c>
      <c r="C9" s="22" t="s">
        <v>1186</v>
      </c>
      <c r="D9" t="str">
        <f t="shared" si="1"/>
        <v>Baroh</v>
      </c>
      <c r="E9" s="22" t="str">
        <f>VLOOKUP(D9,audio_list_stym!$A$3:$G$18,7,FALSE)</f>
        <v>Finger</v>
      </c>
      <c r="F9" s="22">
        <v>4</v>
      </c>
      <c r="G9" s="22" t="str">
        <f t="shared" si="2"/>
        <v>Baroh.pic.search4</v>
      </c>
      <c r="H9" s="22" t="str">
        <f t="shared" si="3"/>
        <v>Finger_4</v>
      </c>
      <c r="I9" s="30">
        <f>IF(L9&lt;4,L9+1,L9-1)</f>
        <v>4</v>
      </c>
      <c r="J9" s="30">
        <f>IF(L9&lt;4,L9+2,L9-2)</f>
        <v>5</v>
      </c>
      <c r="K9" s="30">
        <f>IF(L9&lt;4,L9+3,L9-3)</f>
        <v>6</v>
      </c>
      <c r="L9">
        <f>VLOOKUP(E9,$P$2:$Q$9,2,FALSE)</f>
        <v>3</v>
      </c>
      <c r="M9">
        <v>4</v>
      </c>
      <c r="N9" t="str">
        <f t="shared" si="4"/>
        <v>s</v>
      </c>
      <c r="O9">
        <f t="shared" ca="1" si="0"/>
        <v>0.56896188662294256</v>
      </c>
      <c r="P9" t="s">
        <v>677</v>
      </c>
      <c r="Q9">
        <v>6</v>
      </c>
      <c r="S9" s="29" t="s">
        <v>1198</v>
      </c>
      <c r="T9" t="str">
        <f t="shared" si="5"/>
        <v>Codis</v>
      </c>
      <c r="U9" s="22" t="str">
        <f>VLOOKUP(T9,audio_list_stym!$A$3:$H$18,7,FALSE)</f>
        <v>Sapota</v>
      </c>
      <c r="V9" s="22">
        <v>4</v>
      </c>
      <c r="W9" s="22" t="str">
        <f t="shared" si="6"/>
        <v>Sapota4</v>
      </c>
    </row>
    <row r="10" spans="1:27" x14ac:dyDescent="0.45">
      <c r="B10" s="29" t="s">
        <v>1188</v>
      </c>
      <c r="C10" s="22" t="s">
        <v>1190</v>
      </c>
      <c r="D10" t="str">
        <f t="shared" si="1"/>
        <v>Liroh</v>
      </c>
      <c r="E10" s="22" t="str">
        <f>VLOOKUP(D10,audio_list_stym!$A$3:$G$18,7,FALSE)</f>
        <v>Gac</v>
      </c>
      <c r="F10" s="22">
        <v>1</v>
      </c>
      <c r="G10" s="22" t="str">
        <f t="shared" si="2"/>
        <v>Liroh.pic.search1</v>
      </c>
      <c r="H10" s="22" t="str">
        <f t="shared" si="3"/>
        <v>Gac_1</v>
      </c>
      <c r="I10">
        <f>VLOOKUP(E10,$P$2:$Q$9,2,FALSE)</f>
        <v>5</v>
      </c>
      <c r="J10" s="30">
        <f>IF(I10&lt;4,I10+1,I10-1)</f>
        <v>4</v>
      </c>
      <c r="K10" s="31">
        <f>IF(I10&lt;4,I10+2,I10-2)</f>
        <v>3</v>
      </c>
      <c r="L10" s="31">
        <f>IF(I10&lt;4,I10+3,I10-3)</f>
        <v>2</v>
      </c>
      <c r="M10">
        <v>1</v>
      </c>
      <c r="N10" t="str">
        <f t="shared" si="4"/>
        <v>q</v>
      </c>
      <c r="S10" s="29"/>
      <c r="U10" s="22"/>
      <c r="V10" s="22"/>
      <c r="W10" s="22"/>
    </row>
    <row r="11" spans="1:27" x14ac:dyDescent="0.45">
      <c r="B11" s="29" t="s">
        <v>1188</v>
      </c>
      <c r="C11" s="22" t="s">
        <v>1190</v>
      </c>
      <c r="D11" t="str">
        <f t="shared" si="1"/>
        <v>Liroh</v>
      </c>
      <c r="E11" s="22" t="str">
        <f>VLOOKUP(D11,audio_list_stym!$A$3:$G$18,7,FALSE)</f>
        <v>Gac</v>
      </c>
      <c r="F11" s="22">
        <v>2</v>
      </c>
      <c r="G11" s="22" t="str">
        <f t="shared" si="2"/>
        <v>Liroh.pic.search2</v>
      </c>
      <c r="H11" s="22" t="str">
        <f t="shared" si="3"/>
        <v>Gac_2</v>
      </c>
      <c r="I11" s="30">
        <f>IF(J11&lt;4,J11+1,J11-1)</f>
        <v>4</v>
      </c>
      <c r="J11">
        <f>VLOOKUP(E11,$P$2:$Q$9,2,FALSE)</f>
        <v>5</v>
      </c>
      <c r="K11" s="31">
        <f>IF(J11&lt;4,J11+2,J11-2)</f>
        <v>3</v>
      </c>
      <c r="L11" s="31">
        <f>IF(J11&lt;4,J11+3,J11-3)</f>
        <v>2</v>
      </c>
      <c r="M11">
        <v>2</v>
      </c>
      <c r="N11" t="str">
        <f t="shared" si="4"/>
        <v>w</v>
      </c>
      <c r="P11" t="s">
        <v>350</v>
      </c>
      <c r="Q11" t="s">
        <v>895</v>
      </c>
      <c r="S11" s="29"/>
      <c r="U11" s="22"/>
      <c r="V11" s="22"/>
      <c r="W11" s="22"/>
    </row>
    <row r="12" spans="1:27" x14ac:dyDescent="0.45">
      <c r="B12" s="29" t="s">
        <v>1188</v>
      </c>
      <c r="C12" s="22" t="s">
        <v>1190</v>
      </c>
      <c r="D12" t="str">
        <f t="shared" si="1"/>
        <v>Liroh</v>
      </c>
      <c r="E12" s="22" t="str">
        <f>VLOOKUP(D12,audio_list_stym!$A$3:$G$18,7,FALSE)</f>
        <v>Gac</v>
      </c>
      <c r="F12" s="22">
        <v>3</v>
      </c>
      <c r="G12" s="22" t="str">
        <f t="shared" si="2"/>
        <v>Liroh.pic.search3</v>
      </c>
      <c r="H12" s="22" t="str">
        <f t="shared" si="3"/>
        <v>Gac_3</v>
      </c>
      <c r="I12" s="30">
        <f>IF(K12&lt;4,K12+1,K12-1)</f>
        <v>4</v>
      </c>
      <c r="J12" s="30">
        <f>IF(K12&lt;4,K12+2,K12-2)</f>
        <v>3</v>
      </c>
      <c r="K12">
        <f>VLOOKUP(E12,$P$2:$Q$9,2,FALSE)</f>
        <v>5</v>
      </c>
      <c r="L12" s="31">
        <f>IF(K12&lt;4,K12+3,K12-3)</f>
        <v>2</v>
      </c>
      <c r="M12">
        <v>3</v>
      </c>
      <c r="N12" t="str">
        <f t="shared" si="4"/>
        <v>a</v>
      </c>
      <c r="P12" t="s">
        <v>351</v>
      </c>
      <c r="Q12" t="s">
        <v>896</v>
      </c>
      <c r="S12" s="29"/>
      <c r="U12" s="22"/>
      <c r="V12" s="22"/>
      <c r="W12" s="22"/>
    </row>
    <row r="13" spans="1:27" x14ac:dyDescent="0.45">
      <c r="B13" s="29" t="s">
        <v>1188</v>
      </c>
      <c r="C13" s="22" t="s">
        <v>1190</v>
      </c>
      <c r="D13" t="str">
        <f t="shared" si="1"/>
        <v>Liroh</v>
      </c>
      <c r="E13" s="22" t="str">
        <f>VLOOKUP(D13,audio_list_stym!$A$3:$G$18,7,FALSE)</f>
        <v>Gac</v>
      </c>
      <c r="F13" s="22">
        <v>4</v>
      </c>
      <c r="G13" s="22" t="str">
        <f t="shared" si="2"/>
        <v>Liroh.pic.search4</v>
      </c>
      <c r="H13" s="22" t="str">
        <f t="shared" si="3"/>
        <v>Gac_4</v>
      </c>
      <c r="I13" s="30">
        <f>IF(L13&lt;4,L13+1,L13-1)</f>
        <v>4</v>
      </c>
      <c r="J13" s="30">
        <f>IF(L13&lt;4,L13+2,L13-2)</f>
        <v>3</v>
      </c>
      <c r="K13" s="30">
        <f>IF(L13&lt;4,L13+3,L13-3)</f>
        <v>2</v>
      </c>
      <c r="L13">
        <f>VLOOKUP(E13,$P$2:$Q$9,2,FALSE)</f>
        <v>5</v>
      </c>
      <c r="M13">
        <v>4</v>
      </c>
      <c r="N13" t="str">
        <f t="shared" si="4"/>
        <v>s</v>
      </c>
      <c r="P13" t="s">
        <v>352</v>
      </c>
      <c r="Q13" t="s">
        <v>897</v>
      </c>
      <c r="S13" s="29"/>
      <c r="U13" s="22"/>
      <c r="V13" s="22"/>
      <c r="W13" s="22"/>
    </row>
    <row r="14" spans="1:27" x14ac:dyDescent="0.45">
      <c r="B14" s="29" t="s">
        <v>1192</v>
      </c>
      <c r="C14" s="22" t="s">
        <v>1194</v>
      </c>
      <c r="D14" t="str">
        <f t="shared" si="1"/>
        <v>Fimon</v>
      </c>
      <c r="E14" s="22" t="str">
        <f>VLOOKUP(D14,audio_list_stym!$A$3:$G$18,7,FALSE)</f>
        <v>Noni</v>
      </c>
      <c r="F14" s="22">
        <v>1</v>
      </c>
      <c r="G14" s="22" t="str">
        <f t="shared" si="2"/>
        <v>Fimon.pic.search1</v>
      </c>
      <c r="H14" s="22" t="str">
        <f t="shared" si="3"/>
        <v>Noni_1</v>
      </c>
      <c r="I14">
        <f>VLOOKUP(E14,$P$2:$Q$9,2,FALSE)</f>
        <v>7</v>
      </c>
      <c r="J14" s="30">
        <f>IF(I14&lt;4,I14+1,I14-1)</f>
        <v>6</v>
      </c>
      <c r="K14" s="31">
        <f>IF(I14&lt;4,I14+2,I14-2)</f>
        <v>5</v>
      </c>
      <c r="L14" s="31">
        <f>IF(I14&lt;4,I14+3,I14-3)</f>
        <v>4</v>
      </c>
      <c r="M14">
        <v>1</v>
      </c>
      <c r="N14" t="str">
        <f t="shared" si="4"/>
        <v>q</v>
      </c>
      <c r="P14" t="s">
        <v>353</v>
      </c>
      <c r="Q14" t="s">
        <v>898</v>
      </c>
      <c r="S14" s="29"/>
      <c r="U14" s="22"/>
      <c r="V14" s="22"/>
      <c r="W14" s="22"/>
    </row>
    <row r="15" spans="1:27" x14ac:dyDescent="0.45">
      <c r="B15" s="29" t="s">
        <v>1192</v>
      </c>
      <c r="C15" s="22" t="s">
        <v>1194</v>
      </c>
      <c r="D15" t="str">
        <f t="shared" si="1"/>
        <v>Fimon</v>
      </c>
      <c r="E15" s="22" t="str">
        <f>VLOOKUP(D15,audio_list_stym!$A$3:$G$18,7,FALSE)</f>
        <v>Noni</v>
      </c>
      <c r="F15" s="22">
        <v>2</v>
      </c>
      <c r="G15" s="22" t="str">
        <f t="shared" si="2"/>
        <v>Fimon.pic.search2</v>
      </c>
      <c r="H15" s="22" t="str">
        <f t="shared" si="3"/>
        <v>Noni_2</v>
      </c>
      <c r="I15" s="30">
        <f>IF(J15&lt;4,J15+1,J15-1)</f>
        <v>6</v>
      </c>
      <c r="J15">
        <f>VLOOKUP(E15,$P$2:$Q$9,2,FALSE)</f>
        <v>7</v>
      </c>
      <c r="K15" s="31">
        <f>IF(J15&lt;4,J15+2,J15-2)</f>
        <v>5</v>
      </c>
      <c r="L15" s="31">
        <f>IF(J15&lt;4,J15+3,J15-3)</f>
        <v>4</v>
      </c>
      <c r="M15">
        <v>2</v>
      </c>
      <c r="N15" t="str">
        <f t="shared" si="4"/>
        <v>w</v>
      </c>
      <c r="P15" t="s">
        <v>354</v>
      </c>
      <c r="Q15" t="s">
        <v>899</v>
      </c>
      <c r="S15" s="29"/>
      <c r="U15" s="22"/>
      <c r="V15" s="22"/>
      <c r="W15" s="22"/>
    </row>
    <row r="16" spans="1:27" x14ac:dyDescent="0.45">
      <c r="B16" s="29" t="s">
        <v>1192</v>
      </c>
      <c r="C16" s="22" t="s">
        <v>1194</v>
      </c>
      <c r="D16" t="str">
        <f t="shared" si="1"/>
        <v>Fimon</v>
      </c>
      <c r="E16" s="22" t="str">
        <f>VLOOKUP(D16,audio_list_stym!$A$3:$G$18,7,FALSE)</f>
        <v>Noni</v>
      </c>
      <c r="F16" s="22">
        <v>3</v>
      </c>
      <c r="G16" s="22" t="str">
        <f t="shared" si="2"/>
        <v>Fimon.pic.search3</v>
      </c>
      <c r="H16" s="22" t="str">
        <f t="shared" si="3"/>
        <v>Noni_3</v>
      </c>
      <c r="I16" s="30">
        <f>IF(K16&lt;4,K16+1,K16-1)</f>
        <v>6</v>
      </c>
      <c r="J16" s="30">
        <f>IF(K16&lt;4,K16+2,K16-2)</f>
        <v>5</v>
      </c>
      <c r="K16">
        <f>VLOOKUP(E16,$P$2:$Q$9,2,FALSE)</f>
        <v>7</v>
      </c>
      <c r="L16" s="31">
        <f>IF(K16&lt;4,K16+3,K16-3)</f>
        <v>4</v>
      </c>
      <c r="M16">
        <v>3</v>
      </c>
      <c r="N16" t="str">
        <f t="shared" si="4"/>
        <v>a</v>
      </c>
      <c r="P16" t="s">
        <v>355</v>
      </c>
      <c r="Q16" t="s">
        <v>900</v>
      </c>
      <c r="S16" s="29"/>
      <c r="U16" s="22"/>
      <c r="V16" s="22"/>
      <c r="W16" s="22"/>
    </row>
    <row r="17" spans="2:23" x14ac:dyDescent="0.45">
      <c r="B17" s="29" t="s">
        <v>1192</v>
      </c>
      <c r="C17" s="22" t="s">
        <v>1194</v>
      </c>
      <c r="D17" t="str">
        <f t="shared" si="1"/>
        <v>Fimon</v>
      </c>
      <c r="E17" s="22" t="str">
        <f>VLOOKUP(D17,audio_list_stym!$A$3:$G$18,7,FALSE)</f>
        <v>Noni</v>
      </c>
      <c r="F17" s="22">
        <v>4</v>
      </c>
      <c r="G17" s="22" t="str">
        <f t="shared" si="2"/>
        <v>Fimon.pic.search4</v>
      </c>
      <c r="H17" s="22" t="str">
        <f t="shared" si="3"/>
        <v>Noni_4</v>
      </c>
      <c r="I17" s="30">
        <f>IF(L17&lt;4,L17+1,L17-1)</f>
        <v>6</v>
      </c>
      <c r="J17" s="30">
        <f>IF(L17&lt;4,L17+2,L17-2)</f>
        <v>5</v>
      </c>
      <c r="K17" s="30">
        <f>IF(L17&lt;4,L17+3,L17-3)</f>
        <v>4</v>
      </c>
      <c r="L17">
        <f>VLOOKUP(E17,$P$2:$Q$9,2,FALSE)</f>
        <v>7</v>
      </c>
      <c r="M17">
        <v>4</v>
      </c>
      <c r="N17" t="str">
        <f t="shared" si="4"/>
        <v>s</v>
      </c>
      <c r="P17" t="s">
        <v>356</v>
      </c>
      <c r="Q17" t="s">
        <v>901</v>
      </c>
      <c r="S17" s="29"/>
      <c r="U17" s="22"/>
      <c r="V17" s="22"/>
      <c r="W17" s="22"/>
    </row>
    <row r="18" spans="2:23" x14ac:dyDescent="0.45">
      <c r="B18" s="29" t="s">
        <v>1196</v>
      </c>
      <c r="C18" s="22" t="s">
        <v>1198</v>
      </c>
      <c r="D18" t="str">
        <f t="shared" si="1"/>
        <v>Codis</v>
      </c>
      <c r="E18" s="22" t="str">
        <f>VLOOKUP(D18,audio_list_stym!$A$3:$G$18,7,FALSE)</f>
        <v>Sapota</v>
      </c>
      <c r="F18" s="22">
        <v>1</v>
      </c>
      <c r="G18" s="22" t="str">
        <f t="shared" si="2"/>
        <v>Codis.pic.search1</v>
      </c>
      <c r="H18" s="22" t="str">
        <f t="shared" si="3"/>
        <v>Sapota_1</v>
      </c>
      <c r="I18">
        <f>VLOOKUP(E18,$P$2:$Q$9,2,FALSE)</f>
        <v>4</v>
      </c>
      <c r="J18" s="30">
        <f>IF(I18&lt;4,I18+1,I18-1)</f>
        <v>3</v>
      </c>
      <c r="K18" s="31">
        <f>IF(I18&lt;4,I18+2,I18-2)</f>
        <v>2</v>
      </c>
      <c r="L18" s="31">
        <f>IF(I18&lt;4,I18+3,I18-3)</f>
        <v>1</v>
      </c>
      <c r="M18">
        <v>1</v>
      </c>
      <c r="N18" t="str">
        <f t="shared" si="4"/>
        <v>q</v>
      </c>
      <c r="P18" t="s">
        <v>357</v>
      </c>
      <c r="Q18" t="s">
        <v>884</v>
      </c>
      <c r="S18" s="29"/>
      <c r="U18" s="22"/>
      <c r="V18" s="22"/>
      <c r="W18" s="22"/>
    </row>
    <row r="19" spans="2:23" x14ac:dyDescent="0.45">
      <c r="B19" s="29" t="s">
        <v>1196</v>
      </c>
      <c r="C19" s="22" t="s">
        <v>1198</v>
      </c>
      <c r="D19" t="str">
        <f t="shared" si="1"/>
        <v>Codis</v>
      </c>
      <c r="E19" s="22" t="str">
        <f>VLOOKUP(D19,audio_list_stym!$A$3:$G$18,7,FALSE)</f>
        <v>Sapota</v>
      </c>
      <c r="F19" s="22">
        <v>2</v>
      </c>
      <c r="G19" s="22" t="str">
        <f t="shared" si="2"/>
        <v>Codis.pic.search2</v>
      </c>
      <c r="H19" s="22" t="str">
        <f t="shared" si="3"/>
        <v>Sapota_2</v>
      </c>
      <c r="I19" s="30">
        <f>IF(J19&lt;4,J19+1,J19-1)</f>
        <v>3</v>
      </c>
      <c r="J19">
        <f>VLOOKUP(E19,$P$2:$Q$9,2,FALSE)</f>
        <v>4</v>
      </c>
      <c r="K19" s="31">
        <f>IF(J19&lt;4,J19+2,J19-2)</f>
        <v>2</v>
      </c>
      <c r="L19" s="31">
        <f>IF(J19&lt;4,J19+3,J19-3)</f>
        <v>1</v>
      </c>
      <c r="M19">
        <v>2</v>
      </c>
      <c r="N19" t="str">
        <f t="shared" si="4"/>
        <v>w</v>
      </c>
      <c r="S19" s="29"/>
      <c r="U19" s="22"/>
      <c r="V19" s="22"/>
      <c r="W19" s="22"/>
    </row>
    <row r="20" spans="2:23" x14ac:dyDescent="0.45">
      <c r="B20" s="29" t="s">
        <v>1196</v>
      </c>
      <c r="C20" s="22" t="s">
        <v>1198</v>
      </c>
      <c r="D20" t="str">
        <f t="shared" si="1"/>
        <v>Codis</v>
      </c>
      <c r="E20" s="22" t="str">
        <f>VLOOKUP(D20,audio_list_stym!$A$3:$G$18,7,FALSE)</f>
        <v>Sapota</v>
      </c>
      <c r="F20" s="22">
        <v>3</v>
      </c>
      <c r="G20" s="22" t="str">
        <f t="shared" si="2"/>
        <v>Codis.pic.search3</v>
      </c>
      <c r="H20" s="22" t="str">
        <f t="shared" si="3"/>
        <v>Sapota_3</v>
      </c>
      <c r="I20" s="30">
        <f>IF(K20&lt;4,K20+1,K20-1)</f>
        <v>3</v>
      </c>
      <c r="J20" s="30">
        <f>IF(K20&lt;4,K20+2,K20-2)</f>
        <v>2</v>
      </c>
      <c r="K20">
        <f>VLOOKUP(E20,$P$2:$Q$9,2,FALSE)</f>
        <v>4</v>
      </c>
      <c r="L20" s="31">
        <f>IF(K20&lt;4,K20+3,K20-3)</f>
        <v>1</v>
      </c>
      <c r="M20">
        <v>3</v>
      </c>
      <c r="N20" t="str">
        <f t="shared" si="4"/>
        <v>a</v>
      </c>
      <c r="P20" s="29" t="s">
        <v>1180</v>
      </c>
      <c r="S20" s="29"/>
      <c r="U20" s="22"/>
      <c r="V20" s="22"/>
      <c r="W20" s="22"/>
    </row>
    <row r="21" spans="2:23" x14ac:dyDescent="0.45">
      <c r="B21" s="29" t="s">
        <v>1196</v>
      </c>
      <c r="C21" s="22" t="s">
        <v>1198</v>
      </c>
      <c r="D21" t="str">
        <f t="shared" si="1"/>
        <v>Codis</v>
      </c>
      <c r="E21" s="22" t="str">
        <f>VLOOKUP(D21,audio_list_stym!$A$3:$G$18,7,FALSE)</f>
        <v>Sapota</v>
      </c>
      <c r="F21" s="22">
        <v>4</v>
      </c>
      <c r="G21" s="22" t="str">
        <f t="shared" si="2"/>
        <v>Codis.pic.search4</v>
      </c>
      <c r="H21" s="22" t="str">
        <f t="shared" si="3"/>
        <v>Sapota_4</v>
      </c>
      <c r="I21" s="30">
        <f>IF(L21&lt;4,L21+1,L21-1)</f>
        <v>3</v>
      </c>
      <c r="J21" s="30">
        <f>IF(L21&lt;4,L21+2,L21-2)</f>
        <v>2</v>
      </c>
      <c r="K21" s="30">
        <f>IF(L21&lt;4,L21+3,L21-3)</f>
        <v>1</v>
      </c>
      <c r="L21">
        <f>VLOOKUP(E21,$P$2:$Q$9,2,FALSE)</f>
        <v>4</v>
      </c>
      <c r="M21">
        <v>4</v>
      </c>
      <c r="N21" t="str">
        <f t="shared" si="4"/>
        <v>s</v>
      </c>
      <c r="P21" s="29" t="s">
        <v>1184</v>
      </c>
      <c r="S21" s="29"/>
      <c r="U21" s="22"/>
      <c r="V21" s="22"/>
      <c r="W21" s="22"/>
    </row>
    <row r="22" spans="2:23" x14ac:dyDescent="0.45">
      <c r="B22" s="29" t="s">
        <v>1200</v>
      </c>
      <c r="C22" s="22" t="s">
        <v>1202</v>
      </c>
      <c r="D22" t="str">
        <f t="shared" si="1"/>
        <v>Gonic</v>
      </c>
      <c r="E22" s="22" t="str">
        <f>VLOOKUP(D22,audio_list_stym!$A$3:$G$18,7,FALSE)</f>
        <v>Tamanid</v>
      </c>
      <c r="F22" s="22">
        <v>1</v>
      </c>
      <c r="G22" s="22" t="str">
        <f t="shared" si="2"/>
        <v>Gonic.pic.search1</v>
      </c>
      <c r="H22" s="22" t="str">
        <f t="shared" si="3"/>
        <v>Tamanid_1</v>
      </c>
      <c r="I22">
        <f>VLOOKUP(E22,$P$2:$Q$9,2,FALSE)</f>
        <v>8</v>
      </c>
      <c r="J22" s="30">
        <f>IF(I22&lt;4,I22+1,I22-1)</f>
        <v>7</v>
      </c>
      <c r="K22" s="31">
        <f>IF(I22&lt;4,I22+2,I22-2)</f>
        <v>6</v>
      </c>
      <c r="L22" s="31">
        <f>IF(I22&lt;4,I22+3,I22-3)</f>
        <v>5</v>
      </c>
      <c r="M22">
        <v>1</v>
      </c>
      <c r="N22" t="str">
        <f t="shared" si="4"/>
        <v>q</v>
      </c>
      <c r="P22" s="29" t="s">
        <v>1188</v>
      </c>
      <c r="S22" s="29"/>
      <c r="U22" s="22"/>
      <c r="V22" s="22"/>
      <c r="W22" s="22"/>
    </row>
    <row r="23" spans="2:23" x14ac:dyDescent="0.45">
      <c r="B23" s="29" t="s">
        <v>1200</v>
      </c>
      <c r="C23" s="22" t="s">
        <v>1202</v>
      </c>
      <c r="D23" t="str">
        <f t="shared" si="1"/>
        <v>Gonic</v>
      </c>
      <c r="E23" s="22" t="str">
        <f>VLOOKUP(D23,audio_list_stym!$A$3:$G$18,7,FALSE)</f>
        <v>Tamanid</v>
      </c>
      <c r="F23" s="22">
        <v>2</v>
      </c>
      <c r="G23" s="22" t="str">
        <f t="shared" si="2"/>
        <v>Gonic.pic.search2</v>
      </c>
      <c r="H23" s="22" t="str">
        <f t="shared" si="3"/>
        <v>Tamanid_2</v>
      </c>
      <c r="I23" s="30">
        <f>IF(J23&lt;4,J23+1,J23-1)</f>
        <v>7</v>
      </c>
      <c r="J23">
        <f>VLOOKUP(E23,$P$2:$Q$9,2,FALSE)</f>
        <v>8</v>
      </c>
      <c r="K23" s="31">
        <f>IF(J23&lt;4,J23+2,J23-2)</f>
        <v>6</v>
      </c>
      <c r="L23" s="31">
        <f>IF(J23&lt;4,J23+3,J23-3)</f>
        <v>5</v>
      </c>
      <c r="M23">
        <v>2</v>
      </c>
      <c r="N23" t="str">
        <f t="shared" si="4"/>
        <v>w</v>
      </c>
      <c r="P23" s="29" t="s">
        <v>1192</v>
      </c>
      <c r="S23" s="29"/>
      <c r="U23" s="22"/>
      <c r="V23" s="22"/>
      <c r="W23" s="22"/>
    </row>
    <row r="24" spans="2:23" x14ac:dyDescent="0.45">
      <c r="B24" s="29" t="s">
        <v>1200</v>
      </c>
      <c r="C24" s="22" t="s">
        <v>1202</v>
      </c>
      <c r="D24" t="str">
        <f t="shared" si="1"/>
        <v>Gonic</v>
      </c>
      <c r="E24" s="22" t="str">
        <f>VLOOKUP(D24,audio_list_stym!$A$3:$G$18,7,FALSE)</f>
        <v>Tamanid</v>
      </c>
      <c r="F24" s="22">
        <v>3</v>
      </c>
      <c r="G24" s="22" t="str">
        <f t="shared" si="2"/>
        <v>Gonic.pic.search3</v>
      </c>
      <c r="H24" s="22" t="str">
        <f t="shared" si="3"/>
        <v>Tamanid_3</v>
      </c>
      <c r="I24" s="30">
        <f>IF(K24&lt;4,K24+1,K24-1)</f>
        <v>7</v>
      </c>
      <c r="J24" s="30">
        <f>IF(K24&lt;4,K24+2,K24-2)</f>
        <v>6</v>
      </c>
      <c r="K24">
        <f>VLOOKUP(E24,$P$2:$Q$9,2,FALSE)</f>
        <v>8</v>
      </c>
      <c r="L24" s="31">
        <f>IF(K24&lt;4,K24+3,K24-3)</f>
        <v>5</v>
      </c>
      <c r="M24">
        <v>3</v>
      </c>
      <c r="N24" t="str">
        <f t="shared" si="4"/>
        <v>a</v>
      </c>
      <c r="P24" s="29" t="s">
        <v>1196</v>
      </c>
      <c r="S24" s="29"/>
      <c r="U24" s="22"/>
      <c r="V24" s="22"/>
      <c r="W24" s="22"/>
    </row>
    <row r="25" spans="2:23" x14ac:dyDescent="0.45">
      <c r="B25" s="29" t="s">
        <v>1200</v>
      </c>
      <c r="C25" s="22" t="s">
        <v>1202</v>
      </c>
      <c r="D25" t="str">
        <f t="shared" si="1"/>
        <v>Gonic</v>
      </c>
      <c r="E25" s="22" t="str">
        <f>VLOOKUP(D25,audio_list_stym!$A$3:$G$18,7,FALSE)</f>
        <v>Tamanid</v>
      </c>
      <c r="F25" s="22">
        <v>4</v>
      </c>
      <c r="G25" s="22" t="str">
        <f t="shared" si="2"/>
        <v>Gonic.pic.search4</v>
      </c>
      <c r="H25" s="22" t="str">
        <f t="shared" si="3"/>
        <v>Tamanid_4</v>
      </c>
      <c r="I25" s="30">
        <f>IF(L25&lt;4,L25+1,L25-1)</f>
        <v>7</v>
      </c>
      <c r="J25" s="30">
        <f>IF(L25&lt;4,L25+2,L25-2)</f>
        <v>6</v>
      </c>
      <c r="K25" s="30">
        <f>IF(L25&lt;4,L25+3,L25-3)</f>
        <v>5</v>
      </c>
      <c r="L25">
        <f>VLOOKUP(E25,$P$2:$Q$9,2,FALSE)</f>
        <v>8</v>
      </c>
      <c r="M25">
        <v>4</v>
      </c>
      <c r="N25" t="str">
        <f t="shared" si="4"/>
        <v>s</v>
      </c>
      <c r="P25" s="29" t="s">
        <v>1200</v>
      </c>
      <c r="S25" s="29"/>
      <c r="U25" s="22"/>
      <c r="V25" s="22"/>
      <c r="W25" s="22"/>
    </row>
    <row r="26" spans="2:23" x14ac:dyDescent="0.45">
      <c r="B26" s="29" t="s">
        <v>1204</v>
      </c>
      <c r="C26" s="22" t="s">
        <v>1206</v>
      </c>
      <c r="D26" t="str">
        <f t="shared" si="1"/>
        <v>Todis</v>
      </c>
      <c r="E26" s="22" t="str">
        <f>VLOOKUP(D26,audio_list_stym!$A$3:$G$18,7,FALSE)</f>
        <v>ZF</v>
      </c>
      <c r="F26" s="22">
        <v>1</v>
      </c>
      <c r="G26" s="22" t="str">
        <f t="shared" si="2"/>
        <v>Todis.pic.search1</v>
      </c>
      <c r="H26" s="22" t="str">
        <f t="shared" si="3"/>
        <v>ZF_1</v>
      </c>
      <c r="I26">
        <f>VLOOKUP(E26,$P$2:$Q$9,2,FALSE)</f>
        <v>6</v>
      </c>
      <c r="J26" s="30">
        <f>IF(I26&lt;4,I26+1,I26-1)</f>
        <v>5</v>
      </c>
      <c r="K26" s="31">
        <f>IF(I26&lt;4,I26+2,I26-2)</f>
        <v>4</v>
      </c>
      <c r="L26" s="31">
        <f>IF(I26&lt;4,I26+3,I26-3)</f>
        <v>3</v>
      </c>
      <c r="M26">
        <v>1</v>
      </c>
      <c r="N26" t="str">
        <f t="shared" si="4"/>
        <v>q</v>
      </c>
      <c r="P26" s="29" t="s">
        <v>1204</v>
      </c>
      <c r="S26" s="29"/>
      <c r="U26" s="22"/>
      <c r="V26" s="22"/>
      <c r="W26" s="22"/>
    </row>
    <row r="27" spans="2:23" x14ac:dyDescent="0.45">
      <c r="B27" s="29" t="s">
        <v>1204</v>
      </c>
      <c r="C27" s="22" t="s">
        <v>1206</v>
      </c>
      <c r="D27" t="str">
        <f t="shared" si="1"/>
        <v>Todis</v>
      </c>
      <c r="E27" s="22" t="str">
        <f>VLOOKUP(D27,audio_list_stym!$A$3:$G$18,7,FALSE)</f>
        <v>ZF</v>
      </c>
      <c r="F27" s="22">
        <v>2</v>
      </c>
      <c r="G27" s="22" t="str">
        <f t="shared" si="2"/>
        <v>Todis.pic.search2</v>
      </c>
      <c r="H27" s="22" t="str">
        <f t="shared" si="3"/>
        <v>ZF_2</v>
      </c>
      <c r="I27" s="30">
        <f>IF(J27&lt;4,J27+1,J27-1)</f>
        <v>5</v>
      </c>
      <c r="J27">
        <f>VLOOKUP(E27,$P$2:$Q$9,2,FALSE)</f>
        <v>6</v>
      </c>
      <c r="K27" s="31">
        <f>IF(J27&lt;4,J27+2,J27-2)</f>
        <v>4</v>
      </c>
      <c r="L27" s="31">
        <f>IF(J27&lt;4,J27+3,J27-3)</f>
        <v>3</v>
      </c>
      <c r="M27">
        <v>2</v>
      </c>
      <c r="N27" t="str">
        <f t="shared" si="4"/>
        <v>w</v>
      </c>
      <c r="P27" s="29" t="s">
        <v>1208</v>
      </c>
      <c r="S27" s="29"/>
      <c r="U27" s="22"/>
      <c r="V27" s="22"/>
      <c r="W27" s="22"/>
    </row>
    <row r="28" spans="2:23" x14ac:dyDescent="0.45">
      <c r="B28" s="29" t="s">
        <v>1204</v>
      </c>
      <c r="C28" s="22" t="s">
        <v>1206</v>
      </c>
      <c r="D28" t="str">
        <f t="shared" si="1"/>
        <v>Todis</v>
      </c>
      <c r="E28" s="22" t="str">
        <f>VLOOKUP(D28,audio_list_stym!$A$3:$G$18,7,FALSE)</f>
        <v>ZF</v>
      </c>
      <c r="F28" s="22">
        <v>3</v>
      </c>
      <c r="G28" s="22" t="str">
        <f t="shared" si="2"/>
        <v>Todis.pic.search3</v>
      </c>
      <c r="H28" s="22" t="str">
        <f t="shared" si="3"/>
        <v>ZF_3</v>
      </c>
      <c r="I28" s="30">
        <f>IF(K28&lt;4,K28+1,K28-1)</f>
        <v>5</v>
      </c>
      <c r="J28" s="30">
        <f>IF(K28&lt;4,K28+2,K28-2)</f>
        <v>4</v>
      </c>
      <c r="K28">
        <f>VLOOKUP(E28,$P$2:$Q$9,2,FALSE)</f>
        <v>6</v>
      </c>
      <c r="L28" s="31">
        <f>IF(K28&lt;4,K28+3,K28-3)</f>
        <v>3</v>
      </c>
      <c r="M28">
        <v>3</v>
      </c>
      <c r="N28" t="str">
        <f t="shared" si="4"/>
        <v>a</v>
      </c>
      <c r="P28" s="29" t="s">
        <v>1212</v>
      </c>
      <c r="S28" s="29"/>
      <c r="U28" s="22"/>
      <c r="V28" s="22"/>
      <c r="W28" s="22"/>
    </row>
    <row r="29" spans="2:23" x14ac:dyDescent="0.45">
      <c r="B29" s="29" t="s">
        <v>1204</v>
      </c>
      <c r="C29" s="22" t="s">
        <v>1206</v>
      </c>
      <c r="D29" t="str">
        <f t="shared" si="1"/>
        <v>Todis</v>
      </c>
      <c r="E29" s="22" t="str">
        <f>VLOOKUP(D29,audio_list_stym!$A$3:$G$18,7,FALSE)</f>
        <v>ZF</v>
      </c>
      <c r="F29" s="22">
        <v>4</v>
      </c>
      <c r="G29" s="22" t="str">
        <f t="shared" si="2"/>
        <v>Todis.pic.search4</v>
      </c>
      <c r="H29" s="22" t="str">
        <f t="shared" si="3"/>
        <v>ZF_4</v>
      </c>
      <c r="I29" s="30">
        <f>IF(L29&lt;4,L29+1,L29-1)</f>
        <v>5</v>
      </c>
      <c r="J29" s="30">
        <f>IF(L29&lt;4,L29+2,L29-2)</f>
        <v>4</v>
      </c>
      <c r="K29" s="30">
        <f>IF(L29&lt;4,L29+3,L29-3)</f>
        <v>3</v>
      </c>
      <c r="L29">
        <f>VLOOKUP(E29,$P$2:$Q$9,2,FALSE)</f>
        <v>6</v>
      </c>
      <c r="M29">
        <v>4</v>
      </c>
      <c r="N29" t="str">
        <f t="shared" si="4"/>
        <v>s</v>
      </c>
      <c r="P29" s="29" t="s">
        <v>1214</v>
      </c>
      <c r="S29" s="29"/>
      <c r="U29" s="22"/>
      <c r="V29" s="22"/>
      <c r="W29" s="22"/>
    </row>
    <row r="30" spans="2:23" x14ac:dyDescent="0.45">
      <c r="B30" s="29" t="s">
        <v>1212</v>
      </c>
      <c r="C30" s="22" t="s">
        <v>1210</v>
      </c>
      <c r="D30" t="str">
        <f t="shared" si="1"/>
        <v>Pemat</v>
      </c>
      <c r="E30" s="22" t="str">
        <f>VLOOKUP(D30,audio_list_stym!$A$3:$G$18,7,FALSE)</f>
        <v>Ackee</v>
      </c>
      <c r="F30" s="22">
        <v>1</v>
      </c>
      <c r="G30" s="22" t="str">
        <f t="shared" si="2"/>
        <v>Pemat.pic.search1</v>
      </c>
      <c r="H30" s="22" t="str">
        <f t="shared" si="3"/>
        <v>Ackee_1</v>
      </c>
      <c r="I30">
        <f>VLOOKUP(E30,$P$2:$Q$9,2,FALSE)</f>
        <v>1</v>
      </c>
      <c r="J30" s="30">
        <f>IF(I30&lt;4,I30+1,I30-1)</f>
        <v>2</v>
      </c>
      <c r="K30" s="31">
        <f>IF(I30&lt;4,I30+2,I30-2)</f>
        <v>3</v>
      </c>
      <c r="L30" s="31">
        <f>IF(I30&lt;4,I30+3,I30-3)</f>
        <v>4</v>
      </c>
      <c r="M30">
        <v>1</v>
      </c>
      <c r="N30" t="str">
        <f t="shared" si="4"/>
        <v>q</v>
      </c>
      <c r="P30" s="29" t="s">
        <v>1216</v>
      </c>
      <c r="S30" s="29"/>
      <c r="U30" s="22"/>
      <c r="V30" s="22"/>
      <c r="W30" s="22"/>
    </row>
    <row r="31" spans="2:23" x14ac:dyDescent="0.45">
      <c r="B31" s="29" t="s">
        <v>1214</v>
      </c>
      <c r="C31" s="22" t="s">
        <v>1210</v>
      </c>
      <c r="D31" t="str">
        <f t="shared" si="1"/>
        <v>Pemat</v>
      </c>
      <c r="E31" s="22" t="str">
        <f>VLOOKUP(D31,audio_list_stym!$A$3:$G$18,7,FALSE)</f>
        <v>Ackee</v>
      </c>
      <c r="F31" s="22">
        <v>2</v>
      </c>
      <c r="G31" s="22" t="str">
        <f t="shared" si="2"/>
        <v>Pemat.pic.search2</v>
      </c>
      <c r="H31" s="22" t="str">
        <f t="shared" si="3"/>
        <v>Ackee_2</v>
      </c>
      <c r="I31" s="30">
        <f>IF(J31&lt;4,J31+1,J31-1)</f>
        <v>2</v>
      </c>
      <c r="J31">
        <f>VLOOKUP(E31,$P$2:$Q$9,2,FALSE)</f>
        <v>1</v>
      </c>
      <c r="K31" s="31">
        <f>IF(J31&lt;4,J31+2,J31-2)</f>
        <v>3</v>
      </c>
      <c r="L31" s="31">
        <f>IF(J31&lt;4,J31+3,J31-3)</f>
        <v>4</v>
      </c>
      <c r="M31">
        <v>2</v>
      </c>
      <c r="N31" t="str">
        <f t="shared" si="4"/>
        <v>w</v>
      </c>
      <c r="P31" s="29" t="s">
        <v>1218</v>
      </c>
      <c r="S31" s="29"/>
      <c r="U31" s="22"/>
      <c r="V31" s="22"/>
      <c r="W31" s="22"/>
    </row>
    <row r="32" spans="2:23" x14ac:dyDescent="0.45">
      <c r="B32" s="29" t="s">
        <v>1216</v>
      </c>
      <c r="C32" s="22" t="s">
        <v>1210</v>
      </c>
      <c r="D32" t="str">
        <f t="shared" si="1"/>
        <v>Pemat</v>
      </c>
      <c r="E32" s="22" t="str">
        <f>VLOOKUP(D32,audio_list_stym!$A$3:$G$18,7,FALSE)</f>
        <v>Ackee</v>
      </c>
      <c r="F32" s="22">
        <v>3</v>
      </c>
      <c r="G32" s="22" t="str">
        <f t="shared" si="2"/>
        <v>Pemat.pic.search3</v>
      </c>
      <c r="H32" s="22" t="str">
        <f t="shared" si="3"/>
        <v>Ackee_3</v>
      </c>
      <c r="I32" s="30">
        <f>IF(K32&lt;4,K32+1,K32-1)</f>
        <v>2</v>
      </c>
      <c r="J32" s="30">
        <f>IF(K32&lt;4,K32+2,K32-2)</f>
        <v>3</v>
      </c>
      <c r="K32">
        <f>VLOOKUP(E32,$P$2:$Q$9,2,FALSE)</f>
        <v>1</v>
      </c>
      <c r="L32" s="31">
        <f>IF(K32&lt;4,K32+3,K32-3)</f>
        <v>4</v>
      </c>
      <c r="M32">
        <v>3</v>
      </c>
      <c r="N32" t="str">
        <f t="shared" si="4"/>
        <v>a</v>
      </c>
      <c r="P32" s="29" t="s">
        <v>1220</v>
      </c>
      <c r="S32" s="29"/>
      <c r="U32" s="22"/>
      <c r="V32" s="22"/>
      <c r="W32" s="22"/>
    </row>
    <row r="33" spans="1:23" x14ac:dyDescent="0.45">
      <c r="B33" s="29" t="s">
        <v>1218</v>
      </c>
      <c r="C33" s="22" t="s">
        <v>1210</v>
      </c>
      <c r="D33" t="str">
        <f t="shared" si="1"/>
        <v>Pemat</v>
      </c>
      <c r="E33" s="22" t="str">
        <f>VLOOKUP(D33,audio_list_stym!$A$3:$G$18,7,FALSE)</f>
        <v>Ackee</v>
      </c>
      <c r="F33" s="22">
        <v>4</v>
      </c>
      <c r="G33" s="22" t="str">
        <f t="shared" si="2"/>
        <v>Pemat.pic.search4</v>
      </c>
      <c r="H33" s="22" t="str">
        <f t="shared" si="3"/>
        <v>Ackee_4</v>
      </c>
      <c r="I33" s="30">
        <f>IF(L33&lt;4,L33+1,L33-1)</f>
        <v>2</v>
      </c>
      <c r="J33" s="30">
        <f>IF(L33&lt;4,L33+2,L33-2)</f>
        <v>3</v>
      </c>
      <c r="K33" s="30">
        <f>IF(L33&lt;4,L33+3,L33-3)</f>
        <v>4</v>
      </c>
      <c r="L33">
        <f>VLOOKUP(E33,$P$2:$Q$9,2,FALSE)</f>
        <v>1</v>
      </c>
      <c r="M33">
        <v>4</v>
      </c>
      <c r="N33" t="str">
        <f t="shared" si="4"/>
        <v>s</v>
      </c>
      <c r="P33" s="29" t="s">
        <v>1240</v>
      </c>
      <c r="S33" s="29"/>
      <c r="U33" s="22"/>
      <c r="V33" s="22"/>
      <c r="W33" s="22"/>
    </row>
    <row r="34" spans="1:23" x14ac:dyDescent="0.45">
      <c r="A34">
        <v>1</v>
      </c>
      <c r="B34" s="29" t="s">
        <v>1220</v>
      </c>
      <c r="C34" s="22" t="s">
        <v>1182</v>
      </c>
      <c r="D34" t="str">
        <f>LEFT(C34,5)</f>
        <v>Renan</v>
      </c>
      <c r="E34" s="22" t="str">
        <f>VLOOKUP(D34,audio_list_stym!$A$3:$G$18,7,FALSE)</f>
        <v>Ake</v>
      </c>
      <c r="F34" s="22">
        <v>5</v>
      </c>
      <c r="G34" s="22" t="str">
        <f t="shared" si="2"/>
        <v>Renan.pic.search5</v>
      </c>
      <c r="H34" s="22" t="str">
        <f>E34&amp;"_"&amp;A34</f>
        <v>Ake_1</v>
      </c>
      <c r="I34" s="30">
        <f>IF(L34&lt;4,L34+1,L34-1)</f>
        <v>3</v>
      </c>
      <c r="J34" s="30">
        <f>IF(L34&lt;4,L34+2,L34-2)</f>
        <v>4</v>
      </c>
      <c r="K34" s="30">
        <f>IF(L34&lt;4,L34+3,L34-3)</f>
        <v>5</v>
      </c>
      <c r="L34">
        <f>VLOOKUP(E34,$P$2:$Q$9,2,FALSE)</f>
        <v>2</v>
      </c>
      <c r="M34">
        <v>4</v>
      </c>
      <c r="N34" t="str">
        <f t="shared" si="4"/>
        <v>s</v>
      </c>
      <c r="P34" s="29" t="s">
        <v>1222</v>
      </c>
      <c r="S34" s="29"/>
      <c r="U34" s="22"/>
      <c r="V34" s="22"/>
      <c r="W34" s="22"/>
    </row>
    <row r="35" spans="1:23" x14ac:dyDescent="0.45">
      <c r="A35">
        <v>2</v>
      </c>
      <c r="B35" s="29" t="s">
        <v>1240</v>
      </c>
      <c r="C35" s="22" t="s">
        <v>1182</v>
      </c>
      <c r="D35" t="str">
        <f t="shared" ref="D35:D37" si="7">LEFT(C35,5)</f>
        <v>Renan</v>
      </c>
      <c r="E35" s="22" t="str">
        <f>VLOOKUP(D35,audio_list_stym!$A$3:$G$18,7,FALSE)</f>
        <v>Ake</v>
      </c>
      <c r="F35" s="22">
        <v>6</v>
      </c>
      <c r="G35" s="22" t="str">
        <f t="shared" si="2"/>
        <v>Renan.pic.search6</v>
      </c>
      <c r="H35" s="22" t="str">
        <f t="shared" ref="H35:H65" si="8">E35&amp;"_"&amp;A35</f>
        <v>Ake_2</v>
      </c>
      <c r="I35" s="30">
        <f>IF(K35&lt;4,K35+1,K35-1)</f>
        <v>3</v>
      </c>
      <c r="J35" s="30">
        <f>IF(K35&lt;4,K35+2,K35-2)</f>
        <v>4</v>
      </c>
      <c r="K35">
        <f>VLOOKUP(E35,$P$2:$Q$9,2,FALSE)</f>
        <v>2</v>
      </c>
      <c r="L35" s="30">
        <f>IF(K35&lt;4,K35+3,K35-3)</f>
        <v>5</v>
      </c>
      <c r="M35">
        <v>3</v>
      </c>
      <c r="N35" t="str">
        <f t="shared" si="4"/>
        <v>a</v>
      </c>
      <c r="P35" s="29" t="s">
        <v>1224</v>
      </c>
      <c r="S35" s="29"/>
      <c r="U35" s="22"/>
      <c r="V35" s="22"/>
      <c r="W35" s="22"/>
    </row>
    <row r="36" spans="1:23" x14ac:dyDescent="0.45">
      <c r="A36">
        <v>3</v>
      </c>
      <c r="B36" s="29" t="s">
        <v>1222</v>
      </c>
      <c r="C36" s="22" t="s">
        <v>1182</v>
      </c>
      <c r="D36" t="str">
        <f t="shared" si="7"/>
        <v>Renan</v>
      </c>
      <c r="E36" s="22" t="str">
        <f>VLOOKUP(D36,audio_list_stym!$A$3:$G$18,7,FALSE)</f>
        <v>Ake</v>
      </c>
      <c r="F36" s="22">
        <v>7</v>
      </c>
      <c r="G36" s="22" t="str">
        <f t="shared" si="2"/>
        <v>Renan.pic.search7</v>
      </c>
      <c r="H36" s="22" t="str">
        <f t="shared" si="8"/>
        <v>Ake_3</v>
      </c>
      <c r="I36" s="30">
        <f>IF(J36&lt;4,J36+1,J36-1)</f>
        <v>3</v>
      </c>
      <c r="J36">
        <f>VLOOKUP(E36,$P$2:$Q$9,2,FALSE)</f>
        <v>2</v>
      </c>
      <c r="K36" s="30">
        <f>IF(J3&lt;4,J36+2,J36-2)</f>
        <v>4</v>
      </c>
      <c r="L36" s="30">
        <f>IF(J36&lt;4,J36+3,J36-3)</f>
        <v>5</v>
      </c>
      <c r="M36">
        <v>2</v>
      </c>
      <c r="N36" t="str">
        <f t="shared" si="4"/>
        <v>w</v>
      </c>
      <c r="S36" s="29"/>
      <c r="U36" s="22"/>
      <c r="V36" s="22"/>
      <c r="W36" s="22"/>
    </row>
    <row r="37" spans="1:23" x14ac:dyDescent="0.45">
      <c r="A37">
        <v>4</v>
      </c>
      <c r="B37" s="29" t="s">
        <v>1224</v>
      </c>
      <c r="C37" s="22" t="s">
        <v>1182</v>
      </c>
      <c r="D37" t="str">
        <f t="shared" si="7"/>
        <v>Renan</v>
      </c>
      <c r="E37" s="22" t="str">
        <f>VLOOKUP(D37,audio_list_stym!$A$3:$G$18,7,FALSE)</f>
        <v>Ake</v>
      </c>
      <c r="F37" s="22">
        <v>8</v>
      </c>
      <c r="G37" s="22" t="str">
        <f t="shared" si="2"/>
        <v>Renan.pic.search8</v>
      </c>
      <c r="H37" s="22" t="str">
        <f t="shared" si="8"/>
        <v>Ake_4</v>
      </c>
      <c r="I37">
        <f>VLOOKUP(E37,$P$2:$Q$9,2,FALSE)</f>
        <v>2</v>
      </c>
      <c r="J37" s="30">
        <f>IF(I37&lt;4,I37+2,I37-2)</f>
        <v>4</v>
      </c>
      <c r="K37" s="30">
        <f>IF(I37&lt;4,I37+3,I37-3)</f>
        <v>5</v>
      </c>
      <c r="L37" s="30">
        <f>IF(I37&lt;4,I37+4,I37-4)</f>
        <v>6</v>
      </c>
      <c r="M37">
        <v>1</v>
      </c>
      <c r="N37" t="str">
        <f t="shared" si="4"/>
        <v>q</v>
      </c>
      <c r="S37" s="29"/>
      <c r="U37" s="22"/>
      <c r="V37" s="22"/>
      <c r="W37" s="22"/>
    </row>
    <row r="38" spans="1:23" x14ac:dyDescent="0.45">
      <c r="A38">
        <v>1</v>
      </c>
      <c r="B38" s="29" t="s">
        <v>1216</v>
      </c>
      <c r="C38" s="22" t="s">
        <v>1186</v>
      </c>
      <c r="D38" t="str">
        <f t="shared" si="1"/>
        <v>Baroh</v>
      </c>
      <c r="E38" s="22" t="str">
        <f>VLOOKUP(D38,audio_list_stym!$A$3:$G$18,7,FALSE)</f>
        <v>Finger</v>
      </c>
      <c r="F38" s="22">
        <v>5</v>
      </c>
      <c r="G38" s="22" t="str">
        <f t="shared" si="2"/>
        <v>Baroh.pic.search5</v>
      </c>
      <c r="H38" s="22" t="str">
        <f t="shared" si="8"/>
        <v>Finger_1</v>
      </c>
      <c r="I38" s="30">
        <f>IF(L38&lt;4,L38+1,L38-1)</f>
        <v>4</v>
      </c>
      <c r="J38" s="30">
        <f>IF(L38&lt;4,L38+2,L38-2)</f>
        <v>5</v>
      </c>
      <c r="K38" s="30">
        <f>IF(L38&lt;4,L38+3,L38-3)</f>
        <v>6</v>
      </c>
      <c r="L38">
        <f>VLOOKUP(E38,$P$2:$Q$9,2,FALSE)</f>
        <v>3</v>
      </c>
      <c r="M38">
        <v>4</v>
      </c>
      <c r="N38" t="str">
        <f t="shared" si="4"/>
        <v>s</v>
      </c>
      <c r="S38" s="29"/>
      <c r="U38" s="22"/>
      <c r="V38" s="22"/>
      <c r="W38" s="22"/>
    </row>
    <row r="39" spans="1:23" x14ac:dyDescent="0.45">
      <c r="A39">
        <v>2</v>
      </c>
      <c r="B39" s="29" t="s">
        <v>1218</v>
      </c>
      <c r="C39" s="22" t="s">
        <v>1186</v>
      </c>
      <c r="D39" t="str">
        <f t="shared" si="1"/>
        <v>Baroh</v>
      </c>
      <c r="E39" s="22" t="str">
        <f>VLOOKUP(D39,audio_list_stym!$A$3:$G$18,7,FALSE)</f>
        <v>Finger</v>
      </c>
      <c r="F39" s="22">
        <v>6</v>
      </c>
      <c r="G39" s="22" t="str">
        <f t="shared" si="2"/>
        <v>Baroh.pic.search6</v>
      </c>
      <c r="H39" s="22" t="str">
        <f t="shared" si="8"/>
        <v>Finger_2</v>
      </c>
      <c r="I39" s="30">
        <f>IF(K39&lt;4,K39+1,K39-1)</f>
        <v>4</v>
      </c>
      <c r="J39" s="30">
        <f>IF(K39&lt;4,K39+2,K39-2)</f>
        <v>5</v>
      </c>
      <c r="K39">
        <f>VLOOKUP(E39,$P$2:$Q$9,2,FALSE)</f>
        <v>3</v>
      </c>
      <c r="L39" s="30">
        <f>IF(K39&lt;4,K39+3,K39-3)</f>
        <v>6</v>
      </c>
      <c r="M39">
        <v>3</v>
      </c>
      <c r="N39" t="str">
        <f t="shared" si="4"/>
        <v>a</v>
      </c>
      <c r="S39" s="29"/>
      <c r="U39" s="22"/>
      <c r="V39" s="22"/>
      <c r="W39" s="22"/>
    </row>
    <row r="40" spans="1:23" x14ac:dyDescent="0.45">
      <c r="A40">
        <v>3</v>
      </c>
      <c r="B40" s="29" t="s">
        <v>1220</v>
      </c>
      <c r="C40" s="22" t="s">
        <v>1186</v>
      </c>
      <c r="D40" t="str">
        <f t="shared" si="1"/>
        <v>Baroh</v>
      </c>
      <c r="E40" s="22" t="str">
        <f>VLOOKUP(D40,audio_list_stym!$A$3:$G$18,7,FALSE)</f>
        <v>Finger</v>
      </c>
      <c r="F40" s="22">
        <v>7</v>
      </c>
      <c r="G40" s="22" t="str">
        <f t="shared" si="2"/>
        <v>Baroh.pic.search7</v>
      </c>
      <c r="H40" s="22" t="str">
        <f t="shared" si="8"/>
        <v>Finger_3</v>
      </c>
      <c r="I40" s="30">
        <f>IF(J40&lt;4,J40+1,J40-1)</f>
        <v>4</v>
      </c>
      <c r="J40">
        <f>VLOOKUP(E40,$P$2:$Q$9,2,FALSE)</f>
        <v>3</v>
      </c>
      <c r="K40" s="30">
        <f>IF(J7&lt;4,J40+2,J40-2)</f>
        <v>5</v>
      </c>
      <c r="L40" s="30">
        <f>IF(J40&lt;4,J40+3,J40-3)</f>
        <v>6</v>
      </c>
      <c r="M40">
        <v>2</v>
      </c>
      <c r="N40" t="str">
        <f t="shared" si="4"/>
        <v>w</v>
      </c>
      <c r="S40" s="29"/>
      <c r="U40" s="22"/>
      <c r="V40" s="22"/>
      <c r="W40" s="22"/>
    </row>
    <row r="41" spans="1:23" x14ac:dyDescent="0.45">
      <c r="A41">
        <v>4</v>
      </c>
      <c r="B41" s="29" t="s">
        <v>1240</v>
      </c>
      <c r="C41" s="22" t="s">
        <v>1186</v>
      </c>
      <c r="D41" t="str">
        <f t="shared" si="1"/>
        <v>Baroh</v>
      </c>
      <c r="E41" s="22" t="str">
        <f>VLOOKUP(D41,audio_list_stym!$A$3:$G$18,7,FALSE)</f>
        <v>Finger</v>
      </c>
      <c r="F41" s="22">
        <v>8</v>
      </c>
      <c r="G41" s="22" t="str">
        <f t="shared" si="2"/>
        <v>Baroh.pic.search8</v>
      </c>
      <c r="H41" s="22" t="str">
        <f t="shared" si="8"/>
        <v>Finger_4</v>
      </c>
      <c r="I41">
        <f>VLOOKUP(E41,$P$2:$Q$9,2,FALSE)</f>
        <v>3</v>
      </c>
      <c r="J41" s="30">
        <f>IF(I41&lt;4,I41+2,I41-2)</f>
        <v>5</v>
      </c>
      <c r="K41" s="30">
        <f>IF(I41&lt;4,I41+3,I41-3)</f>
        <v>6</v>
      </c>
      <c r="L41" s="30">
        <f>IF(I41&lt;4,I41+4,I41-4)</f>
        <v>7</v>
      </c>
      <c r="M41">
        <v>1</v>
      </c>
      <c r="N41" t="str">
        <f t="shared" si="4"/>
        <v>q</v>
      </c>
      <c r="S41" s="29"/>
      <c r="U41" s="22"/>
      <c r="V41" s="22"/>
      <c r="W41" s="22"/>
    </row>
    <row r="42" spans="1:23" x14ac:dyDescent="0.45">
      <c r="A42">
        <v>1</v>
      </c>
      <c r="B42" s="29" t="s">
        <v>1224</v>
      </c>
      <c r="C42" s="22" t="s">
        <v>1190</v>
      </c>
      <c r="D42" t="str">
        <f t="shared" si="1"/>
        <v>Liroh</v>
      </c>
      <c r="E42" s="22" t="str">
        <f>VLOOKUP(D42,audio_list_stym!$A$3:$G$18,7,FALSE)</f>
        <v>Gac</v>
      </c>
      <c r="F42" s="22">
        <v>5</v>
      </c>
      <c r="G42" s="22" t="str">
        <f t="shared" si="2"/>
        <v>Liroh.pic.search5</v>
      </c>
      <c r="H42" s="22" t="str">
        <f t="shared" si="8"/>
        <v>Gac_1</v>
      </c>
      <c r="I42" s="30">
        <f>IF(L42&lt;4,L42+1,L42-1)</f>
        <v>4</v>
      </c>
      <c r="J42" s="30">
        <f>IF(L42&lt;4,L42+2,L42-2)</f>
        <v>3</v>
      </c>
      <c r="K42" s="30">
        <f>IF(L42&lt;4,L42+3,L42-3)</f>
        <v>2</v>
      </c>
      <c r="L42">
        <f>VLOOKUP(E42,$P$2:$Q$9,2,FALSE)</f>
        <v>5</v>
      </c>
      <c r="M42">
        <v>4</v>
      </c>
      <c r="N42" t="str">
        <f t="shared" si="4"/>
        <v>s</v>
      </c>
      <c r="S42" s="29"/>
      <c r="U42" s="22"/>
      <c r="V42" s="22"/>
      <c r="W42" s="22"/>
    </row>
    <row r="43" spans="1:23" x14ac:dyDescent="0.45">
      <c r="A43">
        <v>2</v>
      </c>
      <c r="B43" s="29" t="s">
        <v>1240</v>
      </c>
      <c r="C43" s="22" t="s">
        <v>1190</v>
      </c>
      <c r="D43" t="str">
        <f t="shared" si="1"/>
        <v>Liroh</v>
      </c>
      <c r="E43" s="22" t="str">
        <f>VLOOKUP(D43,audio_list_stym!$A$3:$G$18,7,FALSE)</f>
        <v>Gac</v>
      </c>
      <c r="F43" s="22">
        <v>6</v>
      </c>
      <c r="G43" s="22" t="str">
        <f t="shared" si="2"/>
        <v>Liroh.pic.search6</v>
      </c>
      <c r="H43" s="22" t="str">
        <f t="shared" si="8"/>
        <v>Gac_2</v>
      </c>
      <c r="I43" s="30">
        <f>IF(K43&lt;4,K43+1,K43-1)</f>
        <v>4</v>
      </c>
      <c r="J43" s="30">
        <f>IF(K43&lt;4,K43+2,K43-2)</f>
        <v>3</v>
      </c>
      <c r="K43">
        <f>VLOOKUP(E43,$P$2:$Q$9,2,FALSE)</f>
        <v>5</v>
      </c>
      <c r="L43" s="30">
        <f>IF(K43&lt;4,K43+3,K43-3)</f>
        <v>2</v>
      </c>
      <c r="M43">
        <v>3</v>
      </c>
      <c r="N43" t="str">
        <f t="shared" si="4"/>
        <v>a</v>
      </c>
      <c r="S43" s="29"/>
      <c r="U43" s="22"/>
      <c r="V43" s="22"/>
      <c r="W43" s="22"/>
    </row>
    <row r="44" spans="1:23" x14ac:dyDescent="0.45">
      <c r="A44">
        <v>3</v>
      </c>
      <c r="B44" s="29" t="s">
        <v>1218</v>
      </c>
      <c r="C44" s="22" t="s">
        <v>1190</v>
      </c>
      <c r="D44" t="str">
        <f t="shared" si="1"/>
        <v>Liroh</v>
      </c>
      <c r="E44" s="22" t="str">
        <f>VLOOKUP(D44,audio_list_stym!$A$3:$G$18,7,FALSE)</f>
        <v>Gac</v>
      </c>
      <c r="F44" s="22">
        <v>7</v>
      </c>
      <c r="G44" s="22" t="str">
        <f t="shared" si="2"/>
        <v>Liroh.pic.search7</v>
      </c>
      <c r="H44" s="22" t="str">
        <f t="shared" si="8"/>
        <v>Gac_3</v>
      </c>
      <c r="I44" s="30">
        <f>IF(J44&lt;4,J44+1,J44-1)</f>
        <v>4</v>
      </c>
      <c r="J44">
        <f>VLOOKUP(E44,$P$2:$Q$9,2,FALSE)</f>
        <v>5</v>
      </c>
      <c r="K44" s="30">
        <f>IF(J11&lt;4,J44+2,J44-2)</f>
        <v>3</v>
      </c>
      <c r="L44" s="30">
        <f>IF(J44&lt;4,J44+3,J44-3)</f>
        <v>2</v>
      </c>
      <c r="M44">
        <v>2</v>
      </c>
      <c r="N44" t="str">
        <f t="shared" si="4"/>
        <v>w</v>
      </c>
      <c r="S44" s="29"/>
      <c r="U44" s="22"/>
      <c r="V44" s="22"/>
      <c r="W44" s="22"/>
    </row>
    <row r="45" spans="1:23" x14ac:dyDescent="0.45">
      <c r="A45">
        <v>4</v>
      </c>
      <c r="B45" s="29" t="s">
        <v>1216</v>
      </c>
      <c r="C45" s="22" t="s">
        <v>1190</v>
      </c>
      <c r="D45" t="str">
        <f t="shared" si="1"/>
        <v>Liroh</v>
      </c>
      <c r="E45" s="22" t="str">
        <f>VLOOKUP(D45,audio_list_stym!$A$3:$G$18,7,FALSE)</f>
        <v>Gac</v>
      </c>
      <c r="F45" s="22">
        <v>8</v>
      </c>
      <c r="G45" s="22" t="str">
        <f t="shared" si="2"/>
        <v>Liroh.pic.search8</v>
      </c>
      <c r="H45" s="22" t="str">
        <f t="shared" si="8"/>
        <v>Gac_4</v>
      </c>
      <c r="I45">
        <f>VLOOKUP(E45,$P$2:$Q$9,2,FALSE)</f>
        <v>5</v>
      </c>
      <c r="J45" s="30">
        <f>IF(I45&lt;4,I45+2,I45-2)</f>
        <v>3</v>
      </c>
      <c r="K45" s="30">
        <f>IF(I45&lt;4,I45+3,I45-3)</f>
        <v>2</v>
      </c>
      <c r="L45" s="30">
        <v>8</v>
      </c>
      <c r="M45">
        <v>1</v>
      </c>
      <c r="N45" t="str">
        <f t="shared" si="4"/>
        <v>q</v>
      </c>
      <c r="S45" s="29"/>
      <c r="U45" s="22"/>
      <c r="V45" s="22"/>
      <c r="W45" s="22"/>
    </row>
    <row r="46" spans="1:23" x14ac:dyDescent="0.45">
      <c r="A46">
        <v>1</v>
      </c>
      <c r="B46" s="29" t="s">
        <v>1222</v>
      </c>
      <c r="C46" s="22" t="s">
        <v>1194</v>
      </c>
      <c r="D46" t="str">
        <f t="shared" si="1"/>
        <v>Fimon</v>
      </c>
      <c r="E46" s="22" t="str">
        <f>VLOOKUP(D46,audio_list_stym!$A$3:$G$18,7,FALSE)</f>
        <v>Noni</v>
      </c>
      <c r="F46" s="22">
        <v>5</v>
      </c>
      <c r="G46" s="22" t="str">
        <f t="shared" si="2"/>
        <v>Fimon.pic.search5</v>
      </c>
      <c r="H46" s="22" t="str">
        <f t="shared" si="8"/>
        <v>Noni_1</v>
      </c>
      <c r="I46" s="30">
        <f>IF(L46&lt;4,L46+1,L46-1)</f>
        <v>6</v>
      </c>
      <c r="J46" s="30">
        <f>IF(L46&lt;4,L46+2,L46-2)</f>
        <v>5</v>
      </c>
      <c r="K46" s="30">
        <f>IF(L46&lt;4,L46+3,L46-3)</f>
        <v>4</v>
      </c>
      <c r="L46">
        <f>VLOOKUP(E46,$P$2:$Q$9,2,FALSE)</f>
        <v>7</v>
      </c>
      <c r="M46">
        <v>4</v>
      </c>
      <c r="N46" t="str">
        <f t="shared" si="4"/>
        <v>s</v>
      </c>
      <c r="S46" s="29"/>
      <c r="U46" s="22"/>
      <c r="V46" s="22"/>
      <c r="W46" s="22"/>
    </row>
    <row r="47" spans="1:23" x14ac:dyDescent="0.45">
      <c r="A47">
        <v>2</v>
      </c>
      <c r="B47" s="29" t="s">
        <v>1224</v>
      </c>
      <c r="C47" s="22" t="s">
        <v>1194</v>
      </c>
      <c r="D47" t="str">
        <f t="shared" si="1"/>
        <v>Fimon</v>
      </c>
      <c r="E47" s="22" t="str">
        <f>VLOOKUP(D47,audio_list_stym!$A$3:$G$18,7,FALSE)</f>
        <v>Noni</v>
      </c>
      <c r="F47" s="22">
        <v>6</v>
      </c>
      <c r="G47" s="22" t="str">
        <f t="shared" si="2"/>
        <v>Fimon.pic.search6</v>
      </c>
      <c r="H47" s="22" t="str">
        <f t="shared" si="8"/>
        <v>Noni_2</v>
      </c>
      <c r="I47" s="30">
        <f>IF(K47&lt;4,K47+1,K47-1)</f>
        <v>6</v>
      </c>
      <c r="J47" s="30">
        <f>IF(K47&lt;4,K47+2,K47-2)</f>
        <v>5</v>
      </c>
      <c r="K47">
        <f>VLOOKUP(E47,$P$2:$Q$9,2,FALSE)</f>
        <v>7</v>
      </c>
      <c r="L47" s="30">
        <f>IF(K47&lt;4,K47+3,K47-3)</f>
        <v>4</v>
      </c>
      <c r="M47">
        <v>3</v>
      </c>
      <c r="N47" t="str">
        <f t="shared" si="4"/>
        <v>a</v>
      </c>
      <c r="S47" s="29"/>
      <c r="U47" s="22"/>
      <c r="V47" s="22"/>
      <c r="W47" s="22"/>
    </row>
    <row r="48" spans="1:23" x14ac:dyDescent="0.45">
      <c r="A48">
        <v>3</v>
      </c>
      <c r="B48" s="29" t="s">
        <v>1220</v>
      </c>
      <c r="C48" s="22" t="s">
        <v>1194</v>
      </c>
      <c r="D48" t="str">
        <f t="shared" si="1"/>
        <v>Fimon</v>
      </c>
      <c r="E48" s="22" t="str">
        <f>VLOOKUP(D48,audio_list_stym!$A$3:$G$18,7,FALSE)</f>
        <v>Noni</v>
      </c>
      <c r="F48" s="22">
        <v>7</v>
      </c>
      <c r="G48" s="22" t="str">
        <f t="shared" si="2"/>
        <v>Fimon.pic.search7</v>
      </c>
      <c r="H48" s="22" t="str">
        <f t="shared" si="8"/>
        <v>Noni_3</v>
      </c>
      <c r="I48" s="30">
        <f>IF(J48&lt;4,J48+1,J48-1)</f>
        <v>6</v>
      </c>
      <c r="J48">
        <f>VLOOKUP(E48,$P$2:$Q$9,2,FALSE)</f>
        <v>7</v>
      </c>
      <c r="K48" s="30">
        <f>IF(J15&lt;4,J48+2,J48-2)</f>
        <v>5</v>
      </c>
      <c r="L48" s="30">
        <f>IF(J48&lt;4,J48+3,J48-3)</f>
        <v>4</v>
      </c>
      <c r="M48">
        <v>2</v>
      </c>
      <c r="N48" t="str">
        <f t="shared" si="4"/>
        <v>w</v>
      </c>
      <c r="S48" s="29"/>
      <c r="U48" s="22"/>
      <c r="V48" s="22"/>
      <c r="W48" s="22"/>
    </row>
    <row r="49" spans="1:23" x14ac:dyDescent="0.45">
      <c r="A49">
        <v>4</v>
      </c>
      <c r="B49" s="29" t="s">
        <v>1240</v>
      </c>
      <c r="C49" s="22" t="s">
        <v>1194</v>
      </c>
      <c r="D49" t="str">
        <f t="shared" si="1"/>
        <v>Fimon</v>
      </c>
      <c r="E49" s="22" t="str">
        <f>VLOOKUP(D49,audio_list_stym!$A$3:$G$18,7,FALSE)</f>
        <v>Noni</v>
      </c>
      <c r="F49" s="22">
        <v>8</v>
      </c>
      <c r="G49" s="22" t="str">
        <f t="shared" si="2"/>
        <v>Fimon.pic.search8</v>
      </c>
      <c r="H49" s="22" t="str">
        <f t="shared" si="8"/>
        <v>Noni_4</v>
      </c>
      <c r="I49">
        <f>VLOOKUP(E49,$P$2:$Q$9,2,FALSE)</f>
        <v>7</v>
      </c>
      <c r="J49" s="30">
        <f>IF(I49&lt;4,I49+2,I49-2)</f>
        <v>5</v>
      </c>
      <c r="K49" s="30">
        <f>IF(I49&lt;4,I49+3,I49-3)</f>
        <v>4</v>
      </c>
      <c r="L49" s="32">
        <f>IF(I49&lt;4,I49+4,I49-4)</f>
        <v>3</v>
      </c>
      <c r="M49">
        <v>1</v>
      </c>
      <c r="N49" t="str">
        <f t="shared" si="4"/>
        <v>q</v>
      </c>
      <c r="S49" s="29"/>
      <c r="U49" s="22"/>
      <c r="V49" s="22"/>
      <c r="W49" s="22"/>
    </row>
    <row r="50" spans="1:23" x14ac:dyDescent="0.45">
      <c r="A50">
        <v>1</v>
      </c>
      <c r="B50" s="29" t="s">
        <v>1216</v>
      </c>
      <c r="C50" s="22" t="s">
        <v>1198</v>
      </c>
      <c r="D50" t="str">
        <f t="shared" si="1"/>
        <v>Codis</v>
      </c>
      <c r="E50" s="22" t="str">
        <f>VLOOKUP(D50,audio_list_stym!$A$3:$G$18,7,FALSE)</f>
        <v>Sapota</v>
      </c>
      <c r="F50" s="22">
        <v>5</v>
      </c>
      <c r="G50" s="22" t="str">
        <f t="shared" si="2"/>
        <v>Codis.pic.search5</v>
      </c>
      <c r="H50" s="22" t="str">
        <f t="shared" si="8"/>
        <v>Sapota_1</v>
      </c>
      <c r="I50" s="30">
        <f>IF(L50&lt;4,L50+1,L50-1)</f>
        <v>3</v>
      </c>
      <c r="J50" s="30">
        <f>IF(L50&lt;4,L50+2,L50-2)</f>
        <v>2</v>
      </c>
      <c r="K50" s="30">
        <f>IF(L50&lt;4,L50+3,L50-3)</f>
        <v>1</v>
      </c>
      <c r="L50">
        <f>VLOOKUP(E50,$P$2:$Q$9,2,FALSE)</f>
        <v>4</v>
      </c>
      <c r="M50">
        <v>4</v>
      </c>
      <c r="N50" t="str">
        <f t="shared" si="4"/>
        <v>s</v>
      </c>
      <c r="S50" s="29"/>
      <c r="U50" s="22"/>
      <c r="V50" s="22"/>
      <c r="W50" s="22"/>
    </row>
    <row r="51" spans="1:23" x14ac:dyDescent="0.45">
      <c r="A51">
        <v>2</v>
      </c>
      <c r="B51" s="29" t="s">
        <v>1218</v>
      </c>
      <c r="C51" s="22" t="s">
        <v>1198</v>
      </c>
      <c r="D51" t="str">
        <f t="shared" si="1"/>
        <v>Codis</v>
      </c>
      <c r="E51" s="22" t="str">
        <f>VLOOKUP(D51,audio_list_stym!$A$3:$G$18,7,FALSE)</f>
        <v>Sapota</v>
      </c>
      <c r="F51" s="22">
        <v>6</v>
      </c>
      <c r="G51" s="22" t="str">
        <f t="shared" si="2"/>
        <v>Codis.pic.search6</v>
      </c>
      <c r="H51" s="22" t="str">
        <f t="shared" si="8"/>
        <v>Sapota_2</v>
      </c>
      <c r="I51" s="30">
        <f>IF(K51&lt;4,K51+1,K51-1)</f>
        <v>3</v>
      </c>
      <c r="J51" s="30">
        <f>IF(K51&lt;4,K51+2,K51-2)</f>
        <v>2</v>
      </c>
      <c r="K51">
        <f>VLOOKUP(E51,$P$2:$Q$9,2,FALSE)</f>
        <v>4</v>
      </c>
      <c r="L51" s="30">
        <f>IF(K51&lt;4,K51+3,K51-3)</f>
        <v>1</v>
      </c>
      <c r="M51">
        <v>3</v>
      </c>
      <c r="N51" t="str">
        <f t="shared" si="4"/>
        <v>a</v>
      </c>
      <c r="S51" s="29"/>
      <c r="U51" s="22"/>
      <c r="V51" s="22"/>
      <c r="W51" s="22"/>
    </row>
    <row r="52" spans="1:23" x14ac:dyDescent="0.45">
      <c r="A52">
        <v>3</v>
      </c>
      <c r="B52" s="29" t="s">
        <v>1212</v>
      </c>
      <c r="C52" s="22" t="s">
        <v>1198</v>
      </c>
      <c r="D52" t="str">
        <f t="shared" si="1"/>
        <v>Codis</v>
      </c>
      <c r="E52" s="22" t="str">
        <f>VLOOKUP(D52,audio_list_stym!$A$3:$G$18,7,FALSE)</f>
        <v>Sapota</v>
      </c>
      <c r="F52" s="22">
        <v>7</v>
      </c>
      <c r="G52" s="22" t="str">
        <f t="shared" si="2"/>
        <v>Codis.pic.search7</v>
      </c>
      <c r="H52" s="22" t="str">
        <f t="shared" si="8"/>
        <v>Sapota_3</v>
      </c>
      <c r="I52" s="30">
        <f>IF(J52&lt;4,J52+1,J52-1)</f>
        <v>3</v>
      </c>
      <c r="J52">
        <f>VLOOKUP(E52,$P$2:$Q$9,2,FALSE)</f>
        <v>4</v>
      </c>
      <c r="K52" s="30">
        <f>IF(J19&lt;4,J52+2,J52-2)</f>
        <v>2</v>
      </c>
      <c r="L52" s="30">
        <f>IF(J52&lt;4,J52+3,J52-3)</f>
        <v>1</v>
      </c>
      <c r="M52">
        <v>2</v>
      </c>
      <c r="N52" t="str">
        <f t="shared" si="4"/>
        <v>w</v>
      </c>
      <c r="S52" s="29"/>
      <c r="U52" s="22"/>
      <c r="V52" s="22"/>
      <c r="W52" s="22"/>
    </row>
    <row r="53" spans="1:23" x14ac:dyDescent="0.45">
      <c r="A53">
        <v>4</v>
      </c>
      <c r="B53" s="29" t="s">
        <v>1214</v>
      </c>
      <c r="C53" s="22" t="s">
        <v>1198</v>
      </c>
      <c r="D53" t="str">
        <f t="shared" si="1"/>
        <v>Codis</v>
      </c>
      <c r="E53" s="22" t="str">
        <f>VLOOKUP(D53,audio_list_stym!$A$3:$G$18,7,FALSE)</f>
        <v>Sapota</v>
      </c>
      <c r="F53" s="22">
        <v>8</v>
      </c>
      <c r="G53" s="22" t="str">
        <f t="shared" si="2"/>
        <v>Codis.pic.search8</v>
      </c>
      <c r="H53" s="22" t="str">
        <f t="shared" si="8"/>
        <v>Sapota_4</v>
      </c>
      <c r="I53">
        <f>VLOOKUP(E53,$P$2:$Q$9,2,FALSE)</f>
        <v>4</v>
      </c>
      <c r="J53" s="30">
        <f>IF(I53&lt;4,I53+2,I53-2)</f>
        <v>2</v>
      </c>
      <c r="K53" s="30">
        <f>IF(I53&lt;4,I53+3,I53-3)</f>
        <v>1</v>
      </c>
      <c r="L53" s="30">
        <v>8</v>
      </c>
      <c r="M53">
        <v>1</v>
      </c>
      <c r="N53" t="str">
        <f t="shared" si="4"/>
        <v>q</v>
      </c>
      <c r="S53" s="29"/>
      <c r="U53" s="22"/>
      <c r="V53" s="22"/>
      <c r="W53" s="22"/>
    </row>
    <row r="54" spans="1:23" x14ac:dyDescent="0.45">
      <c r="A54">
        <v>1</v>
      </c>
      <c r="B54" s="29" t="s">
        <v>1212</v>
      </c>
      <c r="C54" s="22" t="s">
        <v>1202</v>
      </c>
      <c r="D54" t="str">
        <f t="shared" si="1"/>
        <v>Gonic</v>
      </c>
      <c r="E54" s="22" t="str">
        <f>VLOOKUP(D54,audio_list_stym!$A$3:$G$18,7,FALSE)</f>
        <v>Tamanid</v>
      </c>
      <c r="F54" s="22">
        <v>5</v>
      </c>
      <c r="G54" s="22" t="str">
        <f t="shared" si="2"/>
        <v>Gonic.pic.search5</v>
      </c>
      <c r="H54" s="22" t="str">
        <f t="shared" si="8"/>
        <v>Tamanid_1</v>
      </c>
      <c r="I54" s="30">
        <f>IF(L54&lt;4,L54+1,L54-1)</f>
        <v>7</v>
      </c>
      <c r="J54" s="30">
        <f>IF(L54&lt;4,L54+2,L54-2)</f>
        <v>6</v>
      </c>
      <c r="K54" s="30">
        <f>IF(L54&lt;4,L54+3,L54-3)</f>
        <v>5</v>
      </c>
      <c r="L54">
        <f>VLOOKUP(E54,$P$2:$Q$9,2,FALSE)</f>
        <v>8</v>
      </c>
      <c r="M54">
        <v>4</v>
      </c>
      <c r="N54" t="str">
        <f t="shared" si="4"/>
        <v>s</v>
      </c>
      <c r="S54" s="29"/>
      <c r="U54" s="22"/>
      <c r="V54" s="22"/>
      <c r="W54" s="22"/>
    </row>
    <row r="55" spans="1:23" x14ac:dyDescent="0.45">
      <c r="A55">
        <v>2</v>
      </c>
      <c r="B55" s="29" t="s">
        <v>1214</v>
      </c>
      <c r="C55" s="22" t="s">
        <v>1202</v>
      </c>
      <c r="D55" t="str">
        <f t="shared" si="1"/>
        <v>Gonic</v>
      </c>
      <c r="E55" s="22" t="str">
        <f>VLOOKUP(D55,audio_list_stym!$A$3:$G$18,7,FALSE)</f>
        <v>Tamanid</v>
      </c>
      <c r="F55" s="22">
        <v>6</v>
      </c>
      <c r="G55" s="22" t="str">
        <f t="shared" si="2"/>
        <v>Gonic.pic.search6</v>
      </c>
      <c r="H55" s="22" t="str">
        <f t="shared" si="8"/>
        <v>Tamanid_2</v>
      </c>
      <c r="I55" s="30">
        <f>IF(K55&lt;4,K55+1,K55-1)</f>
        <v>7</v>
      </c>
      <c r="J55" s="30">
        <f>IF(K55&lt;4,K55+2,K55-2)</f>
        <v>6</v>
      </c>
      <c r="K55">
        <f>VLOOKUP(E55,$P$2:$Q$9,2,FALSE)</f>
        <v>8</v>
      </c>
      <c r="L55" s="30">
        <f>IF(K55&lt;4,K55+3,K55-3)</f>
        <v>5</v>
      </c>
      <c r="M55">
        <v>3</v>
      </c>
      <c r="N55" t="str">
        <f t="shared" si="4"/>
        <v>a</v>
      </c>
      <c r="S55" s="29"/>
      <c r="U55" s="22"/>
      <c r="V55" s="22"/>
      <c r="W55" s="22"/>
    </row>
    <row r="56" spans="1:23" x14ac:dyDescent="0.45">
      <c r="A56">
        <v>3</v>
      </c>
      <c r="B56" s="29" t="s">
        <v>1218</v>
      </c>
      <c r="C56" s="22" t="s">
        <v>1202</v>
      </c>
      <c r="D56" t="str">
        <f t="shared" si="1"/>
        <v>Gonic</v>
      </c>
      <c r="E56" s="22" t="str">
        <f>VLOOKUP(D56,audio_list_stym!$A$3:$G$18,7,FALSE)</f>
        <v>Tamanid</v>
      </c>
      <c r="F56" s="22">
        <v>7</v>
      </c>
      <c r="G56" s="22" t="str">
        <f t="shared" si="2"/>
        <v>Gonic.pic.search7</v>
      </c>
      <c r="H56" s="22" t="str">
        <f t="shared" si="8"/>
        <v>Tamanid_3</v>
      </c>
      <c r="I56" s="30">
        <f>IF(J56&lt;4,J56+1,J56-1)</f>
        <v>7</v>
      </c>
      <c r="J56">
        <f>VLOOKUP(E56,$P$2:$Q$9,2,FALSE)</f>
        <v>8</v>
      </c>
      <c r="K56" s="30">
        <f>IF(J23&lt;4,J56+2,J56-2)</f>
        <v>6</v>
      </c>
      <c r="L56" s="30">
        <f>IF(J56&lt;4,J56+3,J56-3)</f>
        <v>5</v>
      </c>
      <c r="M56">
        <v>2</v>
      </c>
      <c r="N56" t="str">
        <f t="shared" si="4"/>
        <v>w</v>
      </c>
      <c r="S56" s="29"/>
      <c r="U56" s="22"/>
      <c r="V56" s="22"/>
      <c r="W56" s="22"/>
    </row>
    <row r="57" spans="1:23" x14ac:dyDescent="0.45">
      <c r="A57">
        <v>4</v>
      </c>
      <c r="B57" s="29" t="s">
        <v>1240</v>
      </c>
      <c r="C57" s="22" t="s">
        <v>1202</v>
      </c>
      <c r="D57" t="str">
        <f t="shared" si="1"/>
        <v>Gonic</v>
      </c>
      <c r="E57" s="22" t="str">
        <f>VLOOKUP(D57,audio_list_stym!$A$3:$G$18,7,FALSE)</f>
        <v>Tamanid</v>
      </c>
      <c r="F57" s="22">
        <v>8</v>
      </c>
      <c r="G57" s="22" t="str">
        <f t="shared" si="2"/>
        <v>Gonic.pic.search8</v>
      </c>
      <c r="H57" s="22" t="str">
        <f t="shared" si="8"/>
        <v>Tamanid_4</v>
      </c>
      <c r="I57">
        <f>VLOOKUP(E57,$P$2:$Q$9,2,FALSE)</f>
        <v>8</v>
      </c>
      <c r="J57" s="30">
        <f>IF(I57&lt;4,I57+2,I57-2)</f>
        <v>6</v>
      </c>
      <c r="K57" s="30">
        <f>IF(I57&lt;4,I57+3,I57-3)</f>
        <v>5</v>
      </c>
      <c r="L57" s="30">
        <f>IF(I57&lt;4,I57+4,I57-4)</f>
        <v>4</v>
      </c>
      <c r="M57">
        <v>1</v>
      </c>
      <c r="N57" t="str">
        <f t="shared" si="4"/>
        <v>q</v>
      </c>
      <c r="S57" s="29"/>
      <c r="U57" s="22"/>
      <c r="V57" s="22"/>
      <c r="W57" s="22"/>
    </row>
    <row r="58" spans="1:23" x14ac:dyDescent="0.45">
      <c r="A58">
        <v>1</v>
      </c>
      <c r="B58" s="29" t="s">
        <v>1224</v>
      </c>
      <c r="C58" s="22" t="s">
        <v>1206</v>
      </c>
      <c r="D58" t="str">
        <f t="shared" si="1"/>
        <v>Todis</v>
      </c>
      <c r="E58" s="22" t="str">
        <f>VLOOKUP(D58,audio_list_stym!$A$3:$G$18,7,FALSE)</f>
        <v>ZF</v>
      </c>
      <c r="F58" s="22">
        <v>5</v>
      </c>
      <c r="G58" s="22" t="str">
        <f t="shared" si="2"/>
        <v>Todis.pic.search5</v>
      </c>
      <c r="H58" s="22" t="str">
        <f t="shared" si="8"/>
        <v>ZF_1</v>
      </c>
      <c r="I58" s="30">
        <f>IF(L58&lt;4,L58+1,L58-1)</f>
        <v>5</v>
      </c>
      <c r="J58" s="30">
        <f>IF(L58&lt;4,L58+2,L58-2)</f>
        <v>4</v>
      </c>
      <c r="K58" s="30">
        <f>IF(L58&lt;4,L58+3,L58-3)</f>
        <v>3</v>
      </c>
      <c r="L58">
        <f>VLOOKUP(E58,$P$2:$Q$9,2,FALSE)</f>
        <v>6</v>
      </c>
      <c r="M58">
        <v>4</v>
      </c>
      <c r="N58" t="str">
        <f t="shared" si="4"/>
        <v>s</v>
      </c>
      <c r="S58" s="29"/>
      <c r="U58" s="22"/>
      <c r="V58" s="22"/>
      <c r="W58" s="22"/>
    </row>
    <row r="59" spans="1:23" x14ac:dyDescent="0.45">
      <c r="A59">
        <v>2</v>
      </c>
      <c r="B59" s="29" t="s">
        <v>1220</v>
      </c>
      <c r="C59" s="22" t="s">
        <v>1206</v>
      </c>
      <c r="D59" t="str">
        <f t="shared" si="1"/>
        <v>Todis</v>
      </c>
      <c r="E59" s="22" t="str">
        <f>VLOOKUP(D59,audio_list_stym!$A$3:$G$18,7,FALSE)</f>
        <v>ZF</v>
      </c>
      <c r="F59" s="22">
        <v>6</v>
      </c>
      <c r="G59" s="22" t="str">
        <f t="shared" si="2"/>
        <v>Todis.pic.search6</v>
      </c>
      <c r="H59" s="22" t="str">
        <f t="shared" si="8"/>
        <v>ZF_2</v>
      </c>
      <c r="I59" s="30">
        <f>IF(K59&lt;4,K59+1,K59-1)</f>
        <v>5</v>
      </c>
      <c r="J59" s="30">
        <f>IF(K59&lt;4,K59+2,K59-2)</f>
        <v>4</v>
      </c>
      <c r="K59">
        <f>VLOOKUP(E59,$P$2:$Q$9,2,FALSE)</f>
        <v>6</v>
      </c>
      <c r="L59" s="30">
        <f>IF(K59&lt;4,K59+3,K59-3)</f>
        <v>3</v>
      </c>
      <c r="M59">
        <v>3</v>
      </c>
      <c r="N59" t="str">
        <f t="shared" si="4"/>
        <v>a</v>
      </c>
      <c r="S59" s="29"/>
      <c r="U59" s="22"/>
      <c r="V59" s="22"/>
      <c r="W59" s="22"/>
    </row>
    <row r="60" spans="1:23" x14ac:dyDescent="0.45">
      <c r="A60">
        <v>3</v>
      </c>
      <c r="B60" s="29" t="s">
        <v>1240</v>
      </c>
      <c r="C60" s="22" t="s">
        <v>1206</v>
      </c>
      <c r="D60" t="str">
        <f t="shared" si="1"/>
        <v>Todis</v>
      </c>
      <c r="E60" s="22" t="str">
        <f>VLOOKUP(D60,audio_list_stym!$A$3:$G$18,7,FALSE)</f>
        <v>ZF</v>
      </c>
      <c r="F60" s="22">
        <v>7</v>
      </c>
      <c r="G60" s="22" t="str">
        <f t="shared" si="2"/>
        <v>Todis.pic.search7</v>
      </c>
      <c r="H60" s="22" t="str">
        <f t="shared" si="8"/>
        <v>ZF_3</v>
      </c>
      <c r="I60" s="30">
        <f>IF(J60&lt;4,J60+1,J60-1)</f>
        <v>5</v>
      </c>
      <c r="J60">
        <f>VLOOKUP(E60,$P$2:$Q$9,2,FALSE)</f>
        <v>6</v>
      </c>
      <c r="K60" s="30">
        <f>IF(J27&lt;4,J60+2,J60-2)</f>
        <v>4</v>
      </c>
      <c r="L60" s="30">
        <f>IF(J60&lt;4,J60+3,J60-3)</f>
        <v>3</v>
      </c>
      <c r="M60">
        <v>2</v>
      </c>
      <c r="N60" t="str">
        <f t="shared" si="4"/>
        <v>w</v>
      </c>
      <c r="S60" s="29"/>
      <c r="U60" s="22"/>
      <c r="V60" s="22"/>
      <c r="W60" s="22"/>
    </row>
    <row r="61" spans="1:23" x14ac:dyDescent="0.45">
      <c r="A61">
        <v>4</v>
      </c>
      <c r="B61" s="29" t="s">
        <v>1222</v>
      </c>
      <c r="C61" s="22" t="s">
        <v>1206</v>
      </c>
      <c r="D61" t="str">
        <f t="shared" si="1"/>
        <v>Todis</v>
      </c>
      <c r="E61" s="22" t="str">
        <f>VLOOKUP(D61,audio_list_stym!$A$3:$G$18,7,FALSE)</f>
        <v>ZF</v>
      </c>
      <c r="F61" s="22">
        <v>8</v>
      </c>
      <c r="G61" s="22" t="str">
        <f t="shared" si="2"/>
        <v>Todis.pic.search8</v>
      </c>
      <c r="H61" s="22" t="str">
        <f t="shared" si="8"/>
        <v>ZF_4</v>
      </c>
      <c r="I61">
        <f>VLOOKUP(E61,$P$2:$Q$9,2,FALSE)</f>
        <v>6</v>
      </c>
      <c r="J61" s="30">
        <f>IF(I61&lt;4,I61+2,I61-2)</f>
        <v>4</v>
      </c>
      <c r="K61" s="30">
        <f>IF(I61&lt;4,I61+3,I61-3)</f>
        <v>3</v>
      </c>
      <c r="L61" s="30">
        <f>IF(I61&lt;4,I61+4,I61-4)</f>
        <v>2</v>
      </c>
      <c r="M61">
        <v>1</v>
      </c>
      <c r="N61" t="str">
        <f t="shared" si="4"/>
        <v>q</v>
      </c>
      <c r="S61" s="29"/>
      <c r="U61" s="22"/>
      <c r="V61" s="22"/>
      <c r="W61" s="22"/>
    </row>
    <row r="62" spans="1:23" x14ac:dyDescent="0.45">
      <c r="A62">
        <v>1</v>
      </c>
      <c r="B62" s="29" t="s">
        <v>1220</v>
      </c>
      <c r="C62" s="22" t="s">
        <v>1210</v>
      </c>
      <c r="D62" t="str">
        <f t="shared" si="1"/>
        <v>Pemat</v>
      </c>
      <c r="E62" s="22" t="str">
        <f>VLOOKUP(D62,audio_list_stym!$A$3:$G$18,7,FALSE)</f>
        <v>Ackee</v>
      </c>
      <c r="F62" s="22">
        <v>5</v>
      </c>
      <c r="G62" s="22" t="str">
        <f t="shared" si="2"/>
        <v>Pemat.pic.search5</v>
      </c>
      <c r="H62" s="22" t="str">
        <f t="shared" si="8"/>
        <v>Ackee_1</v>
      </c>
      <c r="I62" s="30">
        <f>IF(L62&lt;4,L62+1,L62-1)</f>
        <v>2</v>
      </c>
      <c r="J62" s="30">
        <f>IF(L62&lt;4,L62+2,L62-2)</f>
        <v>3</v>
      </c>
      <c r="K62" s="30">
        <f>IF(L62&lt;4,L62+3,L62-3)</f>
        <v>4</v>
      </c>
      <c r="L62">
        <f>VLOOKUP(E62,$P$2:$Q$9,2,FALSE)</f>
        <v>1</v>
      </c>
      <c r="M62">
        <v>4</v>
      </c>
      <c r="N62" t="str">
        <f t="shared" si="4"/>
        <v>s</v>
      </c>
      <c r="S62" s="29"/>
      <c r="U62" s="22"/>
      <c r="V62" s="22"/>
      <c r="W62" s="22"/>
    </row>
    <row r="63" spans="1:23" x14ac:dyDescent="0.45">
      <c r="A63">
        <v>2</v>
      </c>
      <c r="B63" s="29" t="s">
        <v>1240</v>
      </c>
      <c r="C63" s="22" t="s">
        <v>1210</v>
      </c>
      <c r="D63" t="str">
        <f t="shared" si="1"/>
        <v>Pemat</v>
      </c>
      <c r="E63" s="22" t="str">
        <f>VLOOKUP(D63,audio_list_stym!$A$3:$G$18,7,FALSE)</f>
        <v>Ackee</v>
      </c>
      <c r="F63" s="22">
        <v>6</v>
      </c>
      <c r="G63" s="22" t="str">
        <f t="shared" si="2"/>
        <v>Pemat.pic.search6</v>
      </c>
      <c r="H63" s="22" t="str">
        <f t="shared" si="8"/>
        <v>Ackee_2</v>
      </c>
      <c r="I63" s="30">
        <f>IF(K63&lt;4,K63+1,K63-1)</f>
        <v>2</v>
      </c>
      <c r="J63" s="30">
        <f>IF(K63&lt;4,K63+2,K63-2)</f>
        <v>3</v>
      </c>
      <c r="K63">
        <f>VLOOKUP(E63,$P$2:$Q$9,2,FALSE)</f>
        <v>1</v>
      </c>
      <c r="L63" s="30">
        <f>IF(K63&lt;4,K63+3,K63-3)</f>
        <v>4</v>
      </c>
      <c r="M63">
        <v>3</v>
      </c>
      <c r="N63" t="str">
        <f t="shared" si="4"/>
        <v>a</v>
      </c>
      <c r="S63" s="29"/>
      <c r="U63" s="22"/>
      <c r="V63" s="22"/>
      <c r="W63" s="22"/>
    </row>
    <row r="64" spans="1:23" x14ac:dyDescent="0.45">
      <c r="A64">
        <v>3</v>
      </c>
      <c r="B64" s="29" t="s">
        <v>1222</v>
      </c>
      <c r="C64" s="22" t="s">
        <v>1210</v>
      </c>
      <c r="D64" t="str">
        <f t="shared" si="1"/>
        <v>Pemat</v>
      </c>
      <c r="E64" s="22" t="str">
        <f>VLOOKUP(D64,audio_list_stym!$A$3:$G$18,7,FALSE)</f>
        <v>Ackee</v>
      </c>
      <c r="F64" s="22">
        <v>7</v>
      </c>
      <c r="G64" s="22" t="str">
        <f t="shared" si="2"/>
        <v>Pemat.pic.search7</v>
      </c>
      <c r="H64" s="22" t="str">
        <f t="shared" si="8"/>
        <v>Ackee_3</v>
      </c>
      <c r="I64" s="30">
        <f>IF(J64&lt;4,J64+1,J64-1)</f>
        <v>2</v>
      </c>
      <c r="J64">
        <f>VLOOKUP(E64,$P$2:$Q$9,2,FALSE)</f>
        <v>1</v>
      </c>
      <c r="K64" s="30">
        <f>IF(J31&lt;4,J64+2,J64-2)</f>
        <v>3</v>
      </c>
      <c r="L64" s="30">
        <f>IF(J64&lt;4,J64+3,J64-3)</f>
        <v>4</v>
      </c>
      <c r="M64">
        <v>2</v>
      </c>
      <c r="N64" t="str">
        <f t="shared" si="4"/>
        <v>w</v>
      </c>
      <c r="S64" s="29"/>
      <c r="U64" s="22"/>
      <c r="V64" s="22"/>
      <c r="W64" s="22"/>
    </row>
    <row r="65" spans="1:23" x14ac:dyDescent="0.45">
      <c r="A65">
        <v>4</v>
      </c>
      <c r="B65" s="29" t="s">
        <v>1224</v>
      </c>
      <c r="C65" s="22" t="s">
        <v>1210</v>
      </c>
      <c r="D65" t="str">
        <f t="shared" si="1"/>
        <v>Pemat</v>
      </c>
      <c r="E65" s="22" t="str">
        <f>VLOOKUP(D65,audio_list_stym!$A$3:$G$18,7,FALSE)</f>
        <v>Ackee</v>
      </c>
      <c r="F65" s="22">
        <v>8</v>
      </c>
      <c r="G65" s="22" t="str">
        <f t="shared" si="2"/>
        <v>Pemat.pic.search8</v>
      </c>
      <c r="H65" s="22" t="str">
        <f t="shared" si="8"/>
        <v>Ackee_4</v>
      </c>
      <c r="I65">
        <f>VLOOKUP(E65,$P$2:$Q$9,2,FALSE)</f>
        <v>1</v>
      </c>
      <c r="J65" s="30">
        <f>IF(I65&lt;4,I65+2,I65-2)</f>
        <v>3</v>
      </c>
      <c r="K65" s="30">
        <f>IF(I65&lt;4,I65+3,I65-3)</f>
        <v>4</v>
      </c>
      <c r="L65" s="30">
        <f>IF(I65&lt;4,I65+4,I65-4)</f>
        <v>5</v>
      </c>
      <c r="M65">
        <v>1</v>
      </c>
      <c r="N65" t="str">
        <f t="shared" si="4"/>
        <v>q</v>
      </c>
      <c r="S65" s="29"/>
      <c r="U65" s="22"/>
      <c r="V65" s="22"/>
      <c r="W65" s="22"/>
    </row>
    <row r="66" spans="1:23" x14ac:dyDescent="0.45">
      <c r="A66" t="str">
        <f>E66&amp;".pic"</f>
        <v>Ake.pic</v>
      </c>
      <c r="B66" t="str">
        <f>A66&amp;F66</f>
        <v>Ake.pic1</v>
      </c>
      <c r="C66" s="22" t="s">
        <v>1183</v>
      </c>
      <c r="D66" t="str">
        <f>LEFT(C66,5)</f>
        <v>Renan</v>
      </c>
      <c r="E66" s="22" t="str">
        <f>VLOOKUP(D66,audio_list_stym!$A$3:$G$18,7,FALSE)</f>
        <v>Ake</v>
      </c>
      <c r="F66" s="22">
        <v>1</v>
      </c>
      <c r="G66" s="22" t="str">
        <f t="shared" si="2"/>
        <v>Renan.word.search1</v>
      </c>
      <c r="H66" s="22" t="str">
        <f>VLOOKUP(D66,$P$11:$Q$18,2,FALSE)</f>
        <v>РЕНАН</v>
      </c>
      <c r="I66">
        <f>VLOOKUP(E66,$P$2:$Q$9,2,FALSE)</f>
        <v>2</v>
      </c>
      <c r="J66" s="30">
        <f>IF(I66&lt;4,I66+1,I66-1)</f>
        <v>3</v>
      </c>
      <c r="K66" s="31">
        <f>IF(I66&lt;4,I66+2,I66-2)</f>
        <v>4</v>
      </c>
      <c r="L66" s="31">
        <f>IF(I66&lt;4,I66+3,I66-3)</f>
        <v>5</v>
      </c>
      <c r="M66">
        <v>1</v>
      </c>
      <c r="N66" t="str">
        <f t="shared" si="4"/>
        <v>q</v>
      </c>
      <c r="S66" s="29"/>
      <c r="U66" s="22"/>
      <c r="V66" s="22"/>
      <c r="W66" s="22"/>
    </row>
    <row r="67" spans="1:23" x14ac:dyDescent="0.45">
      <c r="A67" t="str">
        <f t="shared" ref="A67:A97" si="9">E67&amp;".pic"</f>
        <v>Ake.pic</v>
      </c>
      <c r="B67" t="str">
        <f t="shared" ref="B67:B97" si="10">A67&amp;F67</f>
        <v>Ake.pic2</v>
      </c>
      <c r="C67" s="22" t="s">
        <v>1183</v>
      </c>
      <c r="D67" t="str">
        <f t="shared" ref="D67:D129" si="11">LEFT(C67,5)</f>
        <v>Renan</v>
      </c>
      <c r="E67" s="22" t="str">
        <f>VLOOKUP(D67,audio_list_stym!$A$3:$G$18,7,FALSE)</f>
        <v>Ake</v>
      </c>
      <c r="F67" s="22">
        <v>2</v>
      </c>
      <c r="G67" s="22" t="str">
        <f t="shared" ref="G67:G129" si="12">C67&amp;F67</f>
        <v>Renan.word.search2</v>
      </c>
      <c r="H67" s="22" t="str">
        <f t="shared" ref="H67:H129" si="13">VLOOKUP(D67,$P$11:$Q$18,2,FALSE)</f>
        <v>РЕНАН</v>
      </c>
      <c r="I67" s="30">
        <f>IF(J67&lt;4,J67+1,J67-1)</f>
        <v>3</v>
      </c>
      <c r="J67">
        <f>VLOOKUP(E67,$P$2:$Q$9,2,FALSE)</f>
        <v>2</v>
      </c>
      <c r="K67" s="31">
        <f>IF(J67&lt;4,J67+2,J67-2)</f>
        <v>4</v>
      </c>
      <c r="L67" s="31">
        <f>IF(J67&lt;4,J67+3,J67-3)</f>
        <v>5</v>
      </c>
      <c r="M67">
        <v>2</v>
      </c>
      <c r="N67" t="str">
        <f t="shared" ref="N67:N129" si="14">IF(M67=1,"q",IF(M67=2,"w",IF(M67=3,"a",IF(M67=4,"s",0))))</f>
        <v>w</v>
      </c>
      <c r="S67" s="29"/>
      <c r="U67" s="22"/>
      <c r="V67" s="22"/>
      <c r="W67" s="22"/>
    </row>
    <row r="68" spans="1:23" x14ac:dyDescent="0.45">
      <c r="A68" t="str">
        <f t="shared" si="9"/>
        <v>Ake.pic</v>
      </c>
      <c r="B68" t="str">
        <f t="shared" si="10"/>
        <v>Ake.pic3</v>
      </c>
      <c r="C68" s="22" t="s">
        <v>1183</v>
      </c>
      <c r="D68" t="str">
        <f t="shared" si="11"/>
        <v>Renan</v>
      </c>
      <c r="E68" s="22" t="str">
        <f>VLOOKUP(D68,audio_list_stym!$A$3:$G$18,7,FALSE)</f>
        <v>Ake</v>
      </c>
      <c r="F68" s="22">
        <v>3</v>
      </c>
      <c r="G68" s="22" t="str">
        <f t="shared" si="12"/>
        <v>Renan.word.search3</v>
      </c>
      <c r="H68" s="22" t="str">
        <f t="shared" si="13"/>
        <v>РЕНАН</v>
      </c>
      <c r="I68" s="30">
        <f>IF(K68&lt;4,K68+1,K68-1)</f>
        <v>3</v>
      </c>
      <c r="J68" s="30">
        <f>IF(K68&lt;4,K68+2,K68-2)</f>
        <v>4</v>
      </c>
      <c r="K68">
        <f>VLOOKUP(E68,$P$2:$Q$9,2,FALSE)</f>
        <v>2</v>
      </c>
      <c r="L68" s="31">
        <f>IF(K68&lt;4,K68+3,K68-3)</f>
        <v>5</v>
      </c>
      <c r="M68">
        <v>3</v>
      </c>
      <c r="N68" t="str">
        <f t="shared" si="14"/>
        <v>a</v>
      </c>
      <c r="S68" s="29"/>
      <c r="U68" s="22"/>
      <c r="V68" s="22"/>
      <c r="W68" s="22"/>
    </row>
    <row r="69" spans="1:23" x14ac:dyDescent="0.45">
      <c r="A69" t="str">
        <f t="shared" si="9"/>
        <v>Ake.pic</v>
      </c>
      <c r="B69" t="str">
        <f t="shared" si="10"/>
        <v>Ake.pic4</v>
      </c>
      <c r="C69" s="22" t="s">
        <v>1183</v>
      </c>
      <c r="D69" t="str">
        <f t="shared" si="11"/>
        <v>Renan</v>
      </c>
      <c r="E69" s="22" t="str">
        <f>VLOOKUP(D69,audio_list_stym!$A$3:$G$18,7,FALSE)</f>
        <v>Ake</v>
      </c>
      <c r="F69" s="22">
        <v>4</v>
      </c>
      <c r="G69" s="22" t="str">
        <f t="shared" si="12"/>
        <v>Renan.word.search4</v>
      </c>
      <c r="H69" s="22" t="str">
        <f t="shared" si="13"/>
        <v>РЕНАН</v>
      </c>
      <c r="I69" s="30">
        <f>IF(L69&lt;4,L69+1,L69-1)</f>
        <v>3</v>
      </c>
      <c r="J69" s="30">
        <f>IF(L69&lt;4,L69+2,L69-2)</f>
        <v>4</v>
      </c>
      <c r="K69" s="30">
        <f>IF(L69&lt;4,L69+3,L69-3)</f>
        <v>5</v>
      </c>
      <c r="L69">
        <f>VLOOKUP(E69,$P$2:$Q$9,2,FALSE)</f>
        <v>2</v>
      </c>
      <c r="M69">
        <v>4</v>
      </c>
      <c r="N69" t="str">
        <f t="shared" si="14"/>
        <v>s</v>
      </c>
      <c r="S69" s="29"/>
      <c r="U69" s="22"/>
      <c r="V69" s="22"/>
      <c r="W69" s="22"/>
    </row>
    <row r="70" spans="1:23" x14ac:dyDescent="0.45">
      <c r="A70" t="str">
        <f t="shared" si="9"/>
        <v>Finger.pic</v>
      </c>
      <c r="B70" t="str">
        <f t="shared" si="10"/>
        <v>Finger.pic1</v>
      </c>
      <c r="C70" s="22" t="s">
        <v>1187</v>
      </c>
      <c r="D70" t="str">
        <f t="shared" si="11"/>
        <v>Baroh</v>
      </c>
      <c r="E70" s="22" t="str">
        <f>VLOOKUP(D70,audio_list_stym!$A$3:$G$18,7,FALSE)</f>
        <v>Finger</v>
      </c>
      <c r="F70" s="22">
        <v>1</v>
      </c>
      <c r="G70" s="22" t="str">
        <f t="shared" si="12"/>
        <v>Baroh.word.search1</v>
      </c>
      <c r="H70" s="22" t="str">
        <f t="shared" si="13"/>
        <v>БАРОХ</v>
      </c>
      <c r="I70">
        <f>VLOOKUP(E70,$P$2:$Q$9,2,FALSE)</f>
        <v>3</v>
      </c>
      <c r="J70" s="30">
        <f>IF(I70&lt;4,I70+1,I70-1)</f>
        <v>4</v>
      </c>
      <c r="K70" s="31">
        <f>IF(I70&lt;4,I70+2,I70-2)</f>
        <v>5</v>
      </c>
      <c r="L70" s="31">
        <f>IF(I70&lt;4,I70+3,I70-3)</f>
        <v>6</v>
      </c>
      <c r="M70">
        <v>1</v>
      </c>
      <c r="N70" t="str">
        <f t="shared" si="14"/>
        <v>q</v>
      </c>
      <c r="S70" s="29" t="s">
        <v>1198</v>
      </c>
      <c r="T70" t="str">
        <f t="shared" ref="T70:T132" si="15">LEFT(S70,5)</f>
        <v>Codis</v>
      </c>
      <c r="U70" s="22" t="str">
        <f>VLOOKUP(T70,audio_list_stym!$A$3:$H$18,7,FALSE)</f>
        <v>Sapota</v>
      </c>
      <c r="V70" s="22">
        <v>1</v>
      </c>
      <c r="W70" s="22" t="str">
        <f t="shared" ref="W70:W132" si="16">U70&amp;V70</f>
        <v>Sapota1</v>
      </c>
    </row>
    <row r="71" spans="1:23" x14ac:dyDescent="0.45">
      <c r="A71" t="str">
        <f t="shared" si="9"/>
        <v>Finger.pic</v>
      </c>
      <c r="B71" t="str">
        <f t="shared" si="10"/>
        <v>Finger.pic2</v>
      </c>
      <c r="C71" s="22" t="s">
        <v>1187</v>
      </c>
      <c r="D71" t="str">
        <f t="shared" si="11"/>
        <v>Baroh</v>
      </c>
      <c r="E71" s="22" t="str">
        <f>VLOOKUP(D71,audio_list_stym!$A$3:$G$18,7,FALSE)</f>
        <v>Finger</v>
      </c>
      <c r="F71" s="22">
        <v>2</v>
      </c>
      <c r="G71" s="22" t="str">
        <f t="shared" si="12"/>
        <v>Baroh.word.search2</v>
      </c>
      <c r="H71" s="22" t="str">
        <f t="shared" si="13"/>
        <v>БАРОХ</v>
      </c>
      <c r="I71" s="30">
        <f>IF(J71&lt;4,J71+1,J71-1)</f>
        <v>4</v>
      </c>
      <c r="J71">
        <f>VLOOKUP(E71,$P$2:$Q$9,2,FALSE)</f>
        <v>3</v>
      </c>
      <c r="K71" s="31">
        <f>IF(J71&lt;4,J71+2,J71-2)</f>
        <v>5</v>
      </c>
      <c r="L71" s="31">
        <f>IF(J71&lt;4,J71+3,J71-3)</f>
        <v>6</v>
      </c>
      <c r="M71">
        <v>2</v>
      </c>
      <c r="N71" t="str">
        <f t="shared" si="14"/>
        <v>w</v>
      </c>
      <c r="S71" s="29" t="s">
        <v>1190</v>
      </c>
      <c r="T71" t="str">
        <f t="shared" si="15"/>
        <v>Liroh</v>
      </c>
      <c r="U71" s="22" t="str">
        <f>VLOOKUP(T71,audio_list_stym!$A$3:$H$18,7,FALSE)</f>
        <v>Gac</v>
      </c>
      <c r="V71" s="22">
        <v>1</v>
      </c>
      <c r="W71" s="22" t="str">
        <f t="shared" si="16"/>
        <v>Gac1</v>
      </c>
    </row>
    <row r="72" spans="1:23" x14ac:dyDescent="0.45">
      <c r="A72" t="str">
        <f t="shared" si="9"/>
        <v>Finger.pic</v>
      </c>
      <c r="B72" t="str">
        <f t="shared" si="10"/>
        <v>Finger.pic3</v>
      </c>
      <c r="C72" s="22" t="s">
        <v>1187</v>
      </c>
      <c r="D72" t="str">
        <f t="shared" si="11"/>
        <v>Baroh</v>
      </c>
      <c r="E72" s="22" t="str">
        <f>VLOOKUP(D72,audio_list_stym!$A$3:$G$18,7,FALSE)</f>
        <v>Finger</v>
      </c>
      <c r="F72" s="22">
        <v>3</v>
      </c>
      <c r="G72" s="22" t="str">
        <f t="shared" si="12"/>
        <v>Baroh.word.search3</v>
      </c>
      <c r="H72" s="22" t="str">
        <f t="shared" si="13"/>
        <v>БАРОХ</v>
      </c>
      <c r="I72" s="30">
        <f>IF(K72&lt;4,K72+1,K72-1)</f>
        <v>4</v>
      </c>
      <c r="J72" s="30">
        <f>IF(K72&lt;4,K72+2,K72-2)</f>
        <v>5</v>
      </c>
      <c r="K72">
        <f>VLOOKUP(E72,$P$2:$Q$9,2,FALSE)</f>
        <v>3</v>
      </c>
      <c r="L72" s="31">
        <f>IF(K72&lt;4,K72+3,K72-3)</f>
        <v>6</v>
      </c>
      <c r="M72">
        <v>3</v>
      </c>
      <c r="N72" t="str">
        <f t="shared" si="14"/>
        <v>a</v>
      </c>
      <c r="S72" s="29" t="s">
        <v>1194</v>
      </c>
      <c r="T72" t="str">
        <f t="shared" si="15"/>
        <v>Fimon</v>
      </c>
      <c r="U72" s="22" t="str">
        <f>VLOOKUP(T72,audio_list_stym!$A$3:$H$18,7,FALSE)</f>
        <v>Noni</v>
      </c>
      <c r="V72" s="22">
        <v>1</v>
      </c>
      <c r="W72" s="22" t="str">
        <f t="shared" si="16"/>
        <v>Noni1</v>
      </c>
    </row>
    <row r="73" spans="1:23" x14ac:dyDescent="0.45">
      <c r="A73" t="str">
        <f t="shared" si="9"/>
        <v>Finger.pic</v>
      </c>
      <c r="B73" t="str">
        <f t="shared" si="10"/>
        <v>Finger.pic4</v>
      </c>
      <c r="C73" s="22" t="s">
        <v>1187</v>
      </c>
      <c r="D73" t="str">
        <f t="shared" si="11"/>
        <v>Baroh</v>
      </c>
      <c r="E73" s="22" t="str">
        <f>VLOOKUP(D73,audio_list_stym!$A$3:$G$18,7,FALSE)</f>
        <v>Finger</v>
      </c>
      <c r="F73" s="22">
        <v>4</v>
      </c>
      <c r="G73" s="22" t="str">
        <f t="shared" si="12"/>
        <v>Baroh.word.search4</v>
      </c>
      <c r="H73" s="22" t="str">
        <f t="shared" si="13"/>
        <v>БАРОХ</v>
      </c>
      <c r="I73" s="30">
        <f>IF(L73&lt;4,L73+1,L73-1)</f>
        <v>4</v>
      </c>
      <c r="J73" s="30">
        <f>IF(L73&lt;4,L73+2,L73-2)</f>
        <v>5</v>
      </c>
      <c r="K73" s="30">
        <f>IF(L73&lt;4,L73+3,L73-3)</f>
        <v>6</v>
      </c>
      <c r="L73">
        <f>VLOOKUP(E73,$P$2:$Q$9,2,FALSE)</f>
        <v>3</v>
      </c>
      <c r="M73">
        <v>4</v>
      </c>
      <c r="N73" t="str">
        <f t="shared" si="14"/>
        <v>s</v>
      </c>
      <c r="S73" s="29" t="s">
        <v>1198</v>
      </c>
      <c r="T73" t="str">
        <f t="shared" si="15"/>
        <v>Codis</v>
      </c>
      <c r="U73" s="22" t="str">
        <f>VLOOKUP(T73,audio_list_stym!$A$3:$H$18,7,FALSE)</f>
        <v>Sapota</v>
      </c>
      <c r="V73" s="22">
        <v>1</v>
      </c>
      <c r="W73" s="22" t="str">
        <f t="shared" si="16"/>
        <v>Sapota1</v>
      </c>
    </row>
    <row r="74" spans="1:23" x14ac:dyDescent="0.45">
      <c r="A74" t="str">
        <f t="shared" si="9"/>
        <v>Gac.pic</v>
      </c>
      <c r="B74" t="str">
        <f t="shared" si="10"/>
        <v>Gac.pic1</v>
      </c>
      <c r="C74" s="22" t="s">
        <v>1191</v>
      </c>
      <c r="D74" t="str">
        <f t="shared" si="11"/>
        <v>Liroh</v>
      </c>
      <c r="E74" s="22" t="str">
        <f>VLOOKUP(D74,audio_list_stym!$A$3:$G$18,7,FALSE)</f>
        <v>Gac</v>
      </c>
      <c r="F74" s="22">
        <v>1</v>
      </c>
      <c r="G74" s="22" t="str">
        <f t="shared" si="12"/>
        <v>Liroh.word.search1</v>
      </c>
      <c r="H74" s="22" t="str">
        <f t="shared" si="13"/>
        <v>ЛИРОХ</v>
      </c>
      <c r="I74">
        <f>VLOOKUP(E74,$P$2:$Q$9,2,FALSE)</f>
        <v>5</v>
      </c>
      <c r="J74" s="30">
        <f>IF(I74&lt;4,I74+1,I74-1)</f>
        <v>4</v>
      </c>
      <c r="K74" s="31">
        <f>IF(I74&lt;4,I74+2,I74-2)</f>
        <v>3</v>
      </c>
      <c r="L74" s="31">
        <f>IF(I74&lt;4,I74+3,I74-3)</f>
        <v>2</v>
      </c>
      <c r="M74">
        <v>1</v>
      </c>
      <c r="N74" t="str">
        <f t="shared" si="14"/>
        <v>q</v>
      </c>
      <c r="S74" s="29" t="s">
        <v>1202</v>
      </c>
      <c r="T74" t="str">
        <f t="shared" si="15"/>
        <v>Gonic</v>
      </c>
      <c r="U74" s="22" t="str">
        <f>VLOOKUP(T74,audio_list_stym!$A$3:$H$18,7,FALSE)</f>
        <v>Tamanid</v>
      </c>
      <c r="V74" s="22">
        <v>1</v>
      </c>
      <c r="W74" s="22" t="str">
        <f t="shared" si="16"/>
        <v>Tamanid1</v>
      </c>
    </row>
    <row r="75" spans="1:23" x14ac:dyDescent="0.45">
      <c r="A75" t="str">
        <f t="shared" si="9"/>
        <v>Gac.pic</v>
      </c>
      <c r="B75" t="str">
        <f t="shared" si="10"/>
        <v>Gac.pic2</v>
      </c>
      <c r="C75" s="22" t="s">
        <v>1191</v>
      </c>
      <c r="D75" t="str">
        <f t="shared" si="11"/>
        <v>Liroh</v>
      </c>
      <c r="E75" s="22" t="str">
        <f>VLOOKUP(D75,audio_list_stym!$A$3:$G$18,7,FALSE)</f>
        <v>Gac</v>
      </c>
      <c r="F75" s="22">
        <v>2</v>
      </c>
      <c r="G75" s="22" t="str">
        <f t="shared" si="12"/>
        <v>Liroh.word.search2</v>
      </c>
      <c r="H75" s="22" t="str">
        <f t="shared" si="13"/>
        <v>ЛИРОХ</v>
      </c>
      <c r="I75" s="30">
        <f>IF(J75&lt;4,J75+1,J75-1)</f>
        <v>4</v>
      </c>
      <c r="J75">
        <f>VLOOKUP(E75,$P$2:$Q$9,2,FALSE)</f>
        <v>5</v>
      </c>
      <c r="K75" s="31">
        <f>IF(J75&lt;4,J75+2,J75-2)</f>
        <v>3</v>
      </c>
      <c r="L75" s="31">
        <f>IF(J75&lt;4,J75+3,J75-3)</f>
        <v>2</v>
      </c>
      <c r="M75">
        <v>2</v>
      </c>
      <c r="N75" t="str">
        <f t="shared" si="14"/>
        <v>w</v>
      </c>
      <c r="S75" s="29" t="s">
        <v>1206</v>
      </c>
      <c r="T75" t="str">
        <f t="shared" si="15"/>
        <v>Todis</v>
      </c>
      <c r="U75" s="22" t="str">
        <f>VLOOKUP(T75,audio_list_stym!$A$3:$H$18,7,FALSE)</f>
        <v>ZF</v>
      </c>
      <c r="V75" s="22">
        <v>1</v>
      </c>
      <c r="W75" s="22" t="str">
        <f t="shared" si="16"/>
        <v>ZF1</v>
      </c>
    </row>
    <row r="76" spans="1:23" x14ac:dyDescent="0.45">
      <c r="A76" t="str">
        <f t="shared" si="9"/>
        <v>Gac.pic</v>
      </c>
      <c r="B76" t="str">
        <f t="shared" si="10"/>
        <v>Gac.pic3</v>
      </c>
      <c r="C76" s="22" t="s">
        <v>1191</v>
      </c>
      <c r="D76" t="str">
        <f t="shared" si="11"/>
        <v>Liroh</v>
      </c>
      <c r="E76" s="22" t="str">
        <f>VLOOKUP(D76,audio_list_stym!$A$3:$G$18,7,FALSE)</f>
        <v>Gac</v>
      </c>
      <c r="F76" s="22">
        <v>3</v>
      </c>
      <c r="G76" s="22" t="str">
        <f t="shared" si="12"/>
        <v>Liroh.word.search3</v>
      </c>
      <c r="H76" s="22" t="str">
        <f t="shared" si="13"/>
        <v>ЛИРОХ</v>
      </c>
      <c r="I76" s="30">
        <f>IF(K76&lt;4,K76+1,K76-1)</f>
        <v>4</v>
      </c>
      <c r="J76" s="30">
        <f>IF(K76&lt;4,K76+2,K76-2)</f>
        <v>3</v>
      </c>
      <c r="K76">
        <f>VLOOKUP(E76,$P$2:$Q$9,2,FALSE)</f>
        <v>5</v>
      </c>
      <c r="L76" s="31">
        <f>IF(K76&lt;4,K76+3,K76-3)</f>
        <v>2</v>
      </c>
      <c r="M76">
        <v>3</v>
      </c>
      <c r="N76" t="str">
        <f t="shared" si="14"/>
        <v>a</v>
      </c>
      <c r="S76" s="29" t="s">
        <v>1210</v>
      </c>
      <c r="T76" t="str">
        <f t="shared" si="15"/>
        <v>Pemat</v>
      </c>
      <c r="U76" s="22" t="str">
        <f>VLOOKUP(T76,audio_list_stym!$A$3:$H$18,7,FALSE)</f>
        <v>Ackee</v>
      </c>
      <c r="V76" s="22">
        <v>1</v>
      </c>
      <c r="W76" s="22" t="str">
        <f t="shared" si="16"/>
        <v>Ackee1</v>
      </c>
    </row>
    <row r="77" spans="1:23" x14ac:dyDescent="0.45">
      <c r="A77" t="str">
        <f t="shared" si="9"/>
        <v>Gac.pic</v>
      </c>
      <c r="B77" t="str">
        <f t="shared" si="10"/>
        <v>Gac.pic4</v>
      </c>
      <c r="C77" s="22" t="s">
        <v>1191</v>
      </c>
      <c r="D77" t="str">
        <f t="shared" si="11"/>
        <v>Liroh</v>
      </c>
      <c r="E77" s="22" t="str">
        <f>VLOOKUP(D77,audio_list_stym!$A$3:$G$18,7,FALSE)</f>
        <v>Gac</v>
      </c>
      <c r="F77" s="22">
        <v>4</v>
      </c>
      <c r="G77" s="22" t="str">
        <f t="shared" si="12"/>
        <v>Liroh.word.search4</v>
      </c>
      <c r="H77" s="22" t="str">
        <f t="shared" si="13"/>
        <v>ЛИРОХ</v>
      </c>
      <c r="I77" s="30">
        <f>IF(L77&lt;4,L77+1,L77-1)</f>
        <v>4</v>
      </c>
      <c r="J77" s="30">
        <f>IF(L77&lt;4,L77+2,L77-2)</f>
        <v>3</v>
      </c>
      <c r="K77" s="30">
        <f>IF(L77&lt;4,L77+3,L77-3)</f>
        <v>2</v>
      </c>
      <c r="L77">
        <f>VLOOKUP(E77,$P$2:$Q$9,2,FALSE)</f>
        <v>5</v>
      </c>
      <c r="M77">
        <v>4</v>
      </c>
      <c r="N77" t="str">
        <f t="shared" si="14"/>
        <v>s</v>
      </c>
      <c r="S77" s="29" t="s">
        <v>1182</v>
      </c>
      <c r="T77" t="str">
        <f t="shared" si="15"/>
        <v>Renan</v>
      </c>
      <c r="U77" s="22" t="str">
        <f>VLOOKUP(T77,audio_list_stym!$A$3:$H$18,7,FALSE)</f>
        <v>Ake</v>
      </c>
      <c r="V77" s="22">
        <v>1</v>
      </c>
      <c r="W77" s="22" t="str">
        <f t="shared" si="16"/>
        <v>Ake1</v>
      </c>
    </row>
    <row r="78" spans="1:23" x14ac:dyDescent="0.45">
      <c r="A78" t="str">
        <f t="shared" si="9"/>
        <v>Noni.pic</v>
      </c>
      <c r="B78" t="str">
        <f t="shared" si="10"/>
        <v>Noni.pic1</v>
      </c>
      <c r="C78" s="22" t="s">
        <v>1195</v>
      </c>
      <c r="D78" t="str">
        <f t="shared" si="11"/>
        <v>Fimon</v>
      </c>
      <c r="E78" s="22" t="str">
        <f>VLOOKUP(D78,audio_list_stym!$A$3:$G$18,7,FALSE)</f>
        <v>Noni</v>
      </c>
      <c r="F78" s="22">
        <v>1</v>
      </c>
      <c r="G78" s="22" t="str">
        <f t="shared" si="12"/>
        <v>Fimon.word.search1</v>
      </c>
      <c r="H78" s="22" t="str">
        <f t="shared" si="13"/>
        <v>ФИМОН</v>
      </c>
      <c r="I78">
        <f>VLOOKUP(E78,$P$2:$Q$9,2,FALSE)</f>
        <v>7</v>
      </c>
      <c r="J78" s="30">
        <f>IF(I78&lt;4,I78+1,I78-1)</f>
        <v>6</v>
      </c>
      <c r="K78" s="31">
        <f>IF(I78&lt;4,I78+2,I78-2)</f>
        <v>5</v>
      </c>
      <c r="L78" s="31">
        <f>IF(I78&lt;4,I78+3,I78-3)</f>
        <v>4</v>
      </c>
      <c r="M78">
        <v>1</v>
      </c>
      <c r="N78" t="str">
        <f t="shared" si="14"/>
        <v>q</v>
      </c>
      <c r="S78" s="29" t="s">
        <v>1186</v>
      </c>
      <c r="T78" t="str">
        <f t="shared" si="15"/>
        <v>Baroh</v>
      </c>
      <c r="U78" s="22" t="str">
        <f>VLOOKUP(T78,audio_list_stym!$A$3:$H$18,7,FALSE)</f>
        <v>Finger</v>
      </c>
      <c r="V78" s="22">
        <v>1</v>
      </c>
      <c r="W78" s="22" t="str">
        <f t="shared" si="16"/>
        <v>Finger1</v>
      </c>
    </row>
    <row r="79" spans="1:23" x14ac:dyDescent="0.45">
      <c r="A79" t="str">
        <f t="shared" si="9"/>
        <v>Noni.pic</v>
      </c>
      <c r="B79" t="str">
        <f t="shared" si="10"/>
        <v>Noni.pic2</v>
      </c>
      <c r="C79" s="22" t="s">
        <v>1195</v>
      </c>
      <c r="D79" t="str">
        <f t="shared" si="11"/>
        <v>Fimon</v>
      </c>
      <c r="E79" s="22" t="str">
        <f>VLOOKUP(D79,audio_list_stym!$A$3:$G$18,7,FALSE)</f>
        <v>Noni</v>
      </c>
      <c r="F79" s="22">
        <v>2</v>
      </c>
      <c r="G79" s="22" t="str">
        <f t="shared" si="12"/>
        <v>Fimon.word.search2</v>
      </c>
      <c r="H79" s="22" t="str">
        <f t="shared" si="13"/>
        <v>ФИМОН</v>
      </c>
      <c r="I79" s="30">
        <f>IF(J79&lt;4,J79+1,J79-1)</f>
        <v>6</v>
      </c>
      <c r="J79">
        <f>VLOOKUP(E79,$P$2:$Q$9,2,FALSE)</f>
        <v>7</v>
      </c>
      <c r="K79" s="31">
        <f>IF(J79&lt;4,J79+2,J79-2)</f>
        <v>5</v>
      </c>
      <c r="L79" s="31">
        <f>IF(J79&lt;4,J79+3,J79-3)</f>
        <v>4</v>
      </c>
      <c r="M79">
        <v>2</v>
      </c>
      <c r="N79" t="str">
        <f t="shared" si="14"/>
        <v>w</v>
      </c>
      <c r="S79" s="29" t="s">
        <v>1190</v>
      </c>
      <c r="T79" t="str">
        <f t="shared" si="15"/>
        <v>Liroh</v>
      </c>
      <c r="U79" s="22" t="str">
        <f>VLOOKUP(T79,audio_list_stym!$A$3:$H$18,7,FALSE)</f>
        <v>Gac</v>
      </c>
      <c r="V79" s="22">
        <v>1</v>
      </c>
      <c r="W79" s="22" t="str">
        <f t="shared" si="16"/>
        <v>Gac1</v>
      </c>
    </row>
    <row r="80" spans="1:23" x14ac:dyDescent="0.45">
      <c r="A80" t="str">
        <f t="shared" si="9"/>
        <v>Noni.pic</v>
      </c>
      <c r="B80" t="str">
        <f t="shared" si="10"/>
        <v>Noni.pic3</v>
      </c>
      <c r="C80" s="22" t="s">
        <v>1195</v>
      </c>
      <c r="D80" t="str">
        <f t="shared" si="11"/>
        <v>Fimon</v>
      </c>
      <c r="E80" s="22" t="str">
        <f>VLOOKUP(D80,audio_list_stym!$A$3:$G$18,7,FALSE)</f>
        <v>Noni</v>
      </c>
      <c r="F80" s="22">
        <v>3</v>
      </c>
      <c r="G80" s="22" t="str">
        <f t="shared" si="12"/>
        <v>Fimon.word.search3</v>
      </c>
      <c r="H80" s="22" t="str">
        <f t="shared" si="13"/>
        <v>ФИМОН</v>
      </c>
      <c r="I80" s="30">
        <f>IF(K80&lt;4,K80+1,K80-1)</f>
        <v>6</v>
      </c>
      <c r="J80" s="30">
        <f>IF(K80&lt;4,K80+2,K80-2)</f>
        <v>5</v>
      </c>
      <c r="K80">
        <f>VLOOKUP(E80,$P$2:$Q$9,2,FALSE)</f>
        <v>7</v>
      </c>
      <c r="L80" s="31">
        <f>IF(K80&lt;4,K80+3,K80-3)</f>
        <v>4</v>
      </c>
      <c r="M80">
        <v>3</v>
      </c>
      <c r="N80" t="str">
        <f t="shared" si="14"/>
        <v>a</v>
      </c>
      <c r="S80" s="29" t="s">
        <v>1194</v>
      </c>
      <c r="T80" t="str">
        <f t="shared" si="15"/>
        <v>Fimon</v>
      </c>
      <c r="U80" s="22" t="str">
        <f>VLOOKUP(T80,audio_list_stym!$A$3:$H$18,7,FALSE)</f>
        <v>Noni</v>
      </c>
      <c r="V80" s="22">
        <v>1</v>
      </c>
      <c r="W80" s="22" t="str">
        <f t="shared" si="16"/>
        <v>Noni1</v>
      </c>
    </row>
    <row r="81" spans="1:23" x14ac:dyDescent="0.45">
      <c r="A81" t="str">
        <f t="shared" si="9"/>
        <v>Noni.pic</v>
      </c>
      <c r="B81" t="str">
        <f t="shared" si="10"/>
        <v>Noni.pic4</v>
      </c>
      <c r="C81" s="22" t="s">
        <v>1195</v>
      </c>
      <c r="D81" t="str">
        <f t="shared" si="11"/>
        <v>Fimon</v>
      </c>
      <c r="E81" s="22" t="str">
        <f>VLOOKUP(D81,audio_list_stym!$A$3:$G$18,7,FALSE)</f>
        <v>Noni</v>
      </c>
      <c r="F81" s="22">
        <v>4</v>
      </c>
      <c r="G81" s="22" t="str">
        <f t="shared" si="12"/>
        <v>Fimon.word.search4</v>
      </c>
      <c r="H81" s="22" t="str">
        <f t="shared" si="13"/>
        <v>ФИМОН</v>
      </c>
      <c r="I81" s="30">
        <f>IF(L81&lt;4,L81+1,L81-1)</f>
        <v>6</v>
      </c>
      <c r="J81" s="30">
        <f>IF(L81&lt;4,L81+2,L81-2)</f>
        <v>5</v>
      </c>
      <c r="K81" s="30">
        <f>IF(L81&lt;4,L81+3,L81-3)</f>
        <v>4</v>
      </c>
      <c r="L81">
        <f>VLOOKUP(E81,$P$2:$Q$9,2,FALSE)</f>
        <v>7</v>
      </c>
      <c r="M81">
        <v>4</v>
      </c>
      <c r="N81" t="str">
        <f t="shared" si="14"/>
        <v>s</v>
      </c>
      <c r="S81" s="29" t="s">
        <v>1198</v>
      </c>
      <c r="T81" t="str">
        <f t="shared" si="15"/>
        <v>Codis</v>
      </c>
      <c r="U81" s="22" t="str">
        <f>VLOOKUP(T81,audio_list_stym!$A$3:$H$18,7,FALSE)</f>
        <v>Sapota</v>
      </c>
      <c r="V81" s="22">
        <v>1</v>
      </c>
      <c r="W81" s="22" t="str">
        <f t="shared" si="16"/>
        <v>Sapota1</v>
      </c>
    </row>
    <row r="82" spans="1:23" x14ac:dyDescent="0.45">
      <c r="A82" t="str">
        <f t="shared" si="9"/>
        <v>Sapota.pic</v>
      </c>
      <c r="B82" t="str">
        <f t="shared" si="10"/>
        <v>Sapota.pic1</v>
      </c>
      <c r="C82" s="22" t="s">
        <v>1199</v>
      </c>
      <c r="D82" t="str">
        <f t="shared" si="11"/>
        <v>Codis</v>
      </c>
      <c r="E82" s="22" t="str">
        <f>VLOOKUP(D82,audio_list_stym!$A$3:$G$18,7,FALSE)</f>
        <v>Sapota</v>
      </c>
      <c r="F82" s="22">
        <v>1</v>
      </c>
      <c r="G82" s="22" t="str">
        <f t="shared" si="12"/>
        <v>Codis.word.search1</v>
      </c>
      <c r="H82" s="22" t="str">
        <f t="shared" si="13"/>
        <v>КОДИС</v>
      </c>
      <c r="I82">
        <f>VLOOKUP(E82,$P$2:$Q$9,2,FALSE)</f>
        <v>4</v>
      </c>
      <c r="J82" s="30">
        <f>IF(I82&lt;4,I82+1,I82-1)</f>
        <v>3</v>
      </c>
      <c r="K82" s="31">
        <f>IF(I82&lt;4,I82+2,I82-2)</f>
        <v>2</v>
      </c>
      <c r="L82" s="31">
        <f>IF(I82&lt;4,I82+3,I82-3)</f>
        <v>1</v>
      </c>
      <c r="M82">
        <v>1</v>
      </c>
      <c r="N82" t="str">
        <f t="shared" si="14"/>
        <v>q</v>
      </c>
      <c r="S82" s="29" t="s">
        <v>1202</v>
      </c>
      <c r="T82" t="str">
        <f t="shared" si="15"/>
        <v>Gonic</v>
      </c>
      <c r="U82" s="22" t="str">
        <f>VLOOKUP(T82,audio_list_stym!$A$3:$H$18,7,FALSE)</f>
        <v>Tamanid</v>
      </c>
      <c r="V82" s="22">
        <v>1</v>
      </c>
      <c r="W82" s="22" t="str">
        <f t="shared" si="16"/>
        <v>Tamanid1</v>
      </c>
    </row>
    <row r="83" spans="1:23" x14ac:dyDescent="0.45">
      <c r="A83" t="str">
        <f t="shared" si="9"/>
        <v>Sapota.pic</v>
      </c>
      <c r="B83" t="str">
        <f t="shared" si="10"/>
        <v>Sapota.pic2</v>
      </c>
      <c r="C83" s="22" t="s">
        <v>1199</v>
      </c>
      <c r="D83" t="str">
        <f t="shared" si="11"/>
        <v>Codis</v>
      </c>
      <c r="E83" s="22" t="str">
        <f>VLOOKUP(D83,audio_list_stym!$A$3:$G$18,7,FALSE)</f>
        <v>Sapota</v>
      </c>
      <c r="F83" s="22">
        <v>2</v>
      </c>
      <c r="G83" s="22" t="str">
        <f t="shared" si="12"/>
        <v>Codis.word.search2</v>
      </c>
      <c r="H83" s="22" t="str">
        <f t="shared" si="13"/>
        <v>КОДИС</v>
      </c>
      <c r="I83" s="30">
        <f>IF(J83&lt;4,J83+1,J83-1)</f>
        <v>3</v>
      </c>
      <c r="J83">
        <f>VLOOKUP(E83,$P$2:$Q$9,2,FALSE)</f>
        <v>4</v>
      </c>
      <c r="K83" s="31">
        <f>IF(J83&lt;4,J83+2,J83-2)</f>
        <v>2</v>
      </c>
      <c r="L83" s="31">
        <f>IF(J83&lt;4,J83+3,J83-3)</f>
        <v>1</v>
      </c>
      <c r="M83">
        <v>2</v>
      </c>
      <c r="N83" t="str">
        <f t="shared" si="14"/>
        <v>w</v>
      </c>
      <c r="S83" s="29" t="s">
        <v>1206</v>
      </c>
      <c r="T83" t="str">
        <f t="shared" si="15"/>
        <v>Todis</v>
      </c>
      <c r="U83" s="22" t="str">
        <f>VLOOKUP(T83,audio_list_stym!$A$3:$H$18,7,FALSE)</f>
        <v>ZF</v>
      </c>
      <c r="V83" s="22">
        <v>1</v>
      </c>
      <c r="W83" s="22" t="str">
        <f t="shared" si="16"/>
        <v>ZF1</v>
      </c>
    </row>
    <row r="84" spans="1:23" x14ac:dyDescent="0.45">
      <c r="A84" t="str">
        <f t="shared" si="9"/>
        <v>Sapota.pic</v>
      </c>
      <c r="B84" t="str">
        <f t="shared" si="10"/>
        <v>Sapota.pic3</v>
      </c>
      <c r="C84" s="22" t="s">
        <v>1199</v>
      </c>
      <c r="D84" t="str">
        <f t="shared" si="11"/>
        <v>Codis</v>
      </c>
      <c r="E84" s="22" t="str">
        <f>VLOOKUP(D84,audio_list_stym!$A$3:$G$18,7,FALSE)</f>
        <v>Sapota</v>
      </c>
      <c r="F84" s="22">
        <v>3</v>
      </c>
      <c r="G84" s="22" t="str">
        <f t="shared" si="12"/>
        <v>Codis.word.search3</v>
      </c>
      <c r="H84" s="22" t="str">
        <f t="shared" si="13"/>
        <v>КОДИС</v>
      </c>
      <c r="I84" s="30">
        <f>IF(K84&lt;4,K84+1,K84-1)</f>
        <v>3</v>
      </c>
      <c r="J84" s="30">
        <f>IF(K84&lt;4,K84+2,K84-2)</f>
        <v>2</v>
      </c>
      <c r="K84">
        <f>VLOOKUP(E84,$P$2:$Q$9,2,FALSE)</f>
        <v>4</v>
      </c>
      <c r="L84" s="31">
        <f>IF(K84&lt;4,K84+3,K84-3)</f>
        <v>1</v>
      </c>
      <c r="M84">
        <v>3</v>
      </c>
      <c r="N84" t="str">
        <f t="shared" si="14"/>
        <v>a</v>
      </c>
      <c r="S84" s="29" t="s">
        <v>1210</v>
      </c>
      <c r="T84" t="str">
        <f t="shared" si="15"/>
        <v>Pemat</v>
      </c>
      <c r="U84" s="22" t="str">
        <f>VLOOKUP(T84,audio_list_stym!$A$3:$H$18,7,FALSE)</f>
        <v>Ackee</v>
      </c>
      <c r="V84" s="22">
        <v>1</v>
      </c>
      <c r="W84" s="22" t="str">
        <f t="shared" si="16"/>
        <v>Ackee1</v>
      </c>
    </row>
    <row r="85" spans="1:23" x14ac:dyDescent="0.45">
      <c r="A85" t="str">
        <f t="shared" si="9"/>
        <v>Sapota.pic</v>
      </c>
      <c r="B85" t="str">
        <f t="shared" si="10"/>
        <v>Sapota.pic4</v>
      </c>
      <c r="C85" s="22" t="s">
        <v>1199</v>
      </c>
      <c r="D85" t="str">
        <f t="shared" si="11"/>
        <v>Codis</v>
      </c>
      <c r="E85" s="22" t="str">
        <f>VLOOKUP(D85,audio_list_stym!$A$3:$G$18,7,FALSE)</f>
        <v>Sapota</v>
      </c>
      <c r="F85" s="22">
        <v>4</v>
      </c>
      <c r="G85" s="22" t="str">
        <f t="shared" si="12"/>
        <v>Codis.word.search4</v>
      </c>
      <c r="H85" s="22" t="str">
        <f t="shared" si="13"/>
        <v>КОДИС</v>
      </c>
      <c r="I85" s="30">
        <f>IF(L85&lt;4,L85+1,L85-1)</f>
        <v>3</v>
      </c>
      <c r="J85" s="30">
        <f>IF(L85&lt;4,L85+2,L85-2)</f>
        <v>2</v>
      </c>
      <c r="K85" s="30">
        <f>IF(L85&lt;4,L85+3,L85-3)</f>
        <v>1</v>
      </c>
      <c r="L85">
        <f>VLOOKUP(E85,$P$2:$Q$9,2,FALSE)</f>
        <v>4</v>
      </c>
      <c r="M85">
        <v>4</v>
      </c>
      <c r="N85" t="str">
        <f t="shared" si="14"/>
        <v>s</v>
      </c>
      <c r="S85" s="29" t="s">
        <v>1182</v>
      </c>
      <c r="T85" t="str">
        <f t="shared" si="15"/>
        <v>Renan</v>
      </c>
      <c r="U85" s="22" t="str">
        <f>VLOOKUP(T85,audio_list_stym!$A$3:$H$18,7,FALSE)</f>
        <v>Ake</v>
      </c>
      <c r="V85" s="22">
        <v>2</v>
      </c>
      <c r="W85" s="22" t="str">
        <f t="shared" si="16"/>
        <v>Ake2</v>
      </c>
    </row>
    <row r="86" spans="1:23" x14ac:dyDescent="0.45">
      <c r="A86" t="str">
        <f t="shared" si="9"/>
        <v>Tamanid.pic</v>
      </c>
      <c r="B86" t="str">
        <f t="shared" si="10"/>
        <v>Tamanid.pic1</v>
      </c>
      <c r="C86" s="22" t="s">
        <v>1203</v>
      </c>
      <c r="D86" t="str">
        <f t="shared" si="11"/>
        <v>Gonic</v>
      </c>
      <c r="E86" s="22" t="str">
        <f>VLOOKUP(D86,audio_list_stym!$A$3:$G$18,7,FALSE)</f>
        <v>Tamanid</v>
      </c>
      <c r="F86" s="22">
        <v>1</v>
      </c>
      <c r="G86" s="22" t="str">
        <f t="shared" si="12"/>
        <v>Gonic.word.search1</v>
      </c>
      <c r="H86" s="22" t="str">
        <f t="shared" si="13"/>
        <v>ГОНИК</v>
      </c>
      <c r="I86">
        <f>VLOOKUP(E86,$P$2:$Q$9,2,FALSE)</f>
        <v>8</v>
      </c>
      <c r="J86" s="30">
        <f>IF(I86&lt;4,I86+1,I86-1)</f>
        <v>7</v>
      </c>
      <c r="K86" s="31">
        <f>IF(I86&lt;4,I86+2,I86-2)</f>
        <v>6</v>
      </c>
      <c r="L86" s="31">
        <f>IF(I86&lt;4,I86+3,I86-3)</f>
        <v>5</v>
      </c>
      <c r="M86">
        <v>1</v>
      </c>
      <c r="N86" t="str">
        <f t="shared" si="14"/>
        <v>q</v>
      </c>
      <c r="S86" s="29" t="s">
        <v>1186</v>
      </c>
      <c r="T86" t="str">
        <f t="shared" si="15"/>
        <v>Baroh</v>
      </c>
      <c r="U86" s="22" t="str">
        <f>VLOOKUP(T86,audio_list_stym!$A$3:$H$18,7,FALSE)</f>
        <v>Finger</v>
      </c>
      <c r="V86" s="22">
        <v>2</v>
      </c>
      <c r="W86" s="22" t="str">
        <f t="shared" si="16"/>
        <v>Finger2</v>
      </c>
    </row>
    <row r="87" spans="1:23" x14ac:dyDescent="0.45">
      <c r="A87" t="str">
        <f t="shared" si="9"/>
        <v>Tamanid.pic</v>
      </c>
      <c r="B87" t="str">
        <f t="shared" si="10"/>
        <v>Tamanid.pic2</v>
      </c>
      <c r="C87" s="22" t="s">
        <v>1203</v>
      </c>
      <c r="D87" t="str">
        <f t="shared" si="11"/>
        <v>Gonic</v>
      </c>
      <c r="E87" s="22" t="str">
        <f>VLOOKUP(D87,audio_list_stym!$A$3:$G$18,7,FALSE)</f>
        <v>Tamanid</v>
      </c>
      <c r="F87" s="22">
        <v>2</v>
      </c>
      <c r="G87" s="22" t="str">
        <f t="shared" si="12"/>
        <v>Gonic.word.search2</v>
      </c>
      <c r="H87" s="22" t="str">
        <f t="shared" si="13"/>
        <v>ГОНИК</v>
      </c>
      <c r="I87" s="30">
        <f>IF(J87&lt;4,J87+1,J87-1)</f>
        <v>7</v>
      </c>
      <c r="J87">
        <f>VLOOKUP(E87,$P$2:$Q$9,2,FALSE)</f>
        <v>8</v>
      </c>
      <c r="K87" s="31">
        <f>IF(J87&lt;4,J87+2,J87-2)</f>
        <v>6</v>
      </c>
      <c r="L87" s="31">
        <f>IF(J87&lt;4,J87+3,J87-3)</f>
        <v>5</v>
      </c>
      <c r="M87">
        <v>2</v>
      </c>
      <c r="N87" t="str">
        <f t="shared" si="14"/>
        <v>w</v>
      </c>
      <c r="S87" s="29" t="s">
        <v>1190</v>
      </c>
      <c r="T87" t="str">
        <f t="shared" si="15"/>
        <v>Liroh</v>
      </c>
      <c r="U87" s="22" t="str">
        <f>VLOOKUP(T87,audio_list_stym!$A$3:$H$18,7,FALSE)</f>
        <v>Gac</v>
      </c>
      <c r="V87" s="22">
        <v>2</v>
      </c>
      <c r="W87" s="22" t="str">
        <f t="shared" si="16"/>
        <v>Gac2</v>
      </c>
    </row>
    <row r="88" spans="1:23" x14ac:dyDescent="0.45">
      <c r="A88" t="str">
        <f t="shared" si="9"/>
        <v>Tamanid.pic</v>
      </c>
      <c r="B88" t="str">
        <f t="shared" si="10"/>
        <v>Tamanid.pic3</v>
      </c>
      <c r="C88" s="22" t="s">
        <v>1203</v>
      </c>
      <c r="D88" t="str">
        <f t="shared" si="11"/>
        <v>Gonic</v>
      </c>
      <c r="E88" s="22" t="str">
        <f>VLOOKUP(D88,audio_list_stym!$A$3:$G$18,7,FALSE)</f>
        <v>Tamanid</v>
      </c>
      <c r="F88" s="22">
        <v>3</v>
      </c>
      <c r="G88" s="22" t="str">
        <f t="shared" si="12"/>
        <v>Gonic.word.search3</v>
      </c>
      <c r="H88" s="22" t="str">
        <f t="shared" si="13"/>
        <v>ГОНИК</v>
      </c>
      <c r="I88" s="30">
        <f>IF(K88&lt;4,K88+1,K88-1)</f>
        <v>7</v>
      </c>
      <c r="J88" s="30">
        <f>IF(K88&lt;4,K88+2,K88-2)</f>
        <v>6</v>
      </c>
      <c r="K88">
        <f>VLOOKUP(E88,$P$2:$Q$9,2,FALSE)</f>
        <v>8</v>
      </c>
      <c r="L88" s="31">
        <f>IF(K88&lt;4,K88+3,K88-3)</f>
        <v>5</v>
      </c>
      <c r="M88">
        <v>3</v>
      </c>
      <c r="N88" t="str">
        <f t="shared" si="14"/>
        <v>a</v>
      </c>
      <c r="S88" s="29" t="s">
        <v>1194</v>
      </c>
      <c r="T88" t="str">
        <f t="shared" si="15"/>
        <v>Fimon</v>
      </c>
      <c r="U88" s="22" t="str">
        <f>VLOOKUP(T88,audio_list_stym!$A$3:$H$18,7,FALSE)</f>
        <v>Noni</v>
      </c>
      <c r="V88" s="22">
        <v>2</v>
      </c>
      <c r="W88" s="22" t="str">
        <f t="shared" si="16"/>
        <v>Noni2</v>
      </c>
    </row>
    <row r="89" spans="1:23" x14ac:dyDescent="0.45">
      <c r="A89" t="str">
        <f t="shared" si="9"/>
        <v>Tamanid.pic</v>
      </c>
      <c r="B89" t="str">
        <f t="shared" si="10"/>
        <v>Tamanid.pic4</v>
      </c>
      <c r="C89" s="22" t="s">
        <v>1203</v>
      </c>
      <c r="D89" t="str">
        <f t="shared" si="11"/>
        <v>Gonic</v>
      </c>
      <c r="E89" s="22" t="str">
        <f>VLOOKUP(D89,audio_list_stym!$A$3:$G$18,7,FALSE)</f>
        <v>Tamanid</v>
      </c>
      <c r="F89" s="22">
        <v>4</v>
      </c>
      <c r="G89" s="22" t="str">
        <f t="shared" si="12"/>
        <v>Gonic.word.search4</v>
      </c>
      <c r="H89" s="22" t="str">
        <f t="shared" si="13"/>
        <v>ГОНИК</v>
      </c>
      <c r="I89" s="30">
        <f>IF(L89&lt;4,L89+1,L89-1)</f>
        <v>7</v>
      </c>
      <c r="J89" s="30">
        <f>IF(L89&lt;4,L89+2,L89-2)</f>
        <v>6</v>
      </c>
      <c r="K89" s="30">
        <f>IF(L89&lt;4,L89+3,L89-3)</f>
        <v>5</v>
      </c>
      <c r="L89">
        <f>VLOOKUP(E89,$P$2:$Q$9,2,FALSE)</f>
        <v>8</v>
      </c>
      <c r="M89">
        <v>4</v>
      </c>
      <c r="N89" t="str">
        <f t="shared" si="14"/>
        <v>s</v>
      </c>
      <c r="S89" s="29" t="s">
        <v>1198</v>
      </c>
      <c r="T89" t="str">
        <f t="shared" si="15"/>
        <v>Codis</v>
      </c>
      <c r="U89" s="22" t="str">
        <f>VLOOKUP(T89,audio_list_stym!$A$3:$H$18,7,FALSE)</f>
        <v>Sapota</v>
      </c>
      <c r="V89" s="22">
        <v>2</v>
      </c>
      <c r="W89" s="22" t="str">
        <f t="shared" si="16"/>
        <v>Sapota2</v>
      </c>
    </row>
    <row r="90" spans="1:23" x14ac:dyDescent="0.45">
      <c r="A90" t="str">
        <f t="shared" si="9"/>
        <v>ZF.pic</v>
      </c>
      <c r="B90" t="str">
        <f t="shared" si="10"/>
        <v>ZF.pic1</v>
      </c>
      <c r="C90" s="22" t="s">
        <v>1207</v>
      </c>
      <c r="D90" t="str">
        <f t="shared" si="11"/>
        <v>Todis</v>
      </c>
      <c r="E90" s="22" t="str">
        <f>VLOOKUP(D90,audio_list_stym!$A$3:$G$18,7,FALSE)</f>
        <v>ZF</v>
      </c>
      <c r="F90" s="22">
        <v>1</v>
      </c>
      <c r="G90" s="22" t="str">
        <f t="shared" si="12"/>
        <v>Todis.word.search1</v>
      </c>
      <c r="H90" s="22" t="str">
        <f t="shared" si="13"/>
        <v>ТОДИС</v>
      </c>
      <c r="I90">
        <f>VLOOKUP(E90,$P$2:$Q$9,2,FALSE)</f>
        <v>6</v>
      </c>
      <c r="J90" s="30">
        <f>IF(I90&lt;4,I90+1,I90-1)</f>
        <v>5</v>
      </c>
      <c r="K90" s="31">
        <f>IF(I90&lt;4,I90+2,I90-2)</f>
        <v>4</v>
      </c>
      <c r="L90" s="31">
        <f>IF(I90&lt;4,I90+3,I90-3)</f>
        <v>3</v>
      </c>
      <c r="M90">
        <v>1</v>
      </c>
      <c r="N90" t="str">
        <f t="shared" si="14"/>
        <v>q</v>
      </c>
      <c r="S90" s="29" t="s">
        <v>1202</v>
      </c>
      <c r="T90" t="str">
        <f t="shared" si="15"/>
        <v>Gonic</v>
      </c>
      <c r="U90" s="22" t="str">
        <f>VLOOKUP(T90,audio_list_stym!$A$3:$H$18,7,FALSE)</f>
        <v>Tamanid</v>
      </c>
      <c r="V90" s="22">
        <v>2</v>
      </c>
      <c r="W90" s="22" t="str">
        <f t="shared" si="16"/>
        <v>Tamanid2</v>
      </c>
    </row>
    <row r="91" spans="1:23" x14ac:dyDescent="0.45">
      <c r="A91" t="str">
        <f t="shared" si="9"/>
        <v>ZF.pic</v>
      </c>
      <c r="B91" t="str">
        <f t="shared" si="10"/>
        <v>ZF.pic2</v>
      </c>
      <c r="C91" s="22" t="s">
        <v>1207</v>
      </c>
      <c r="D91" t="str">
        <f t="shared" si="11"/>
        <v>Todis</v>
      </c>
      <c r="E91" s="22" t="str">
        <f>VLOOKUP(D91,audio_list_stym!$A$3:$G$18,7,FALSE)</f>
        <v>ZF</v>
      </c>
      <c r="F91" s="22">
        <v>2</v>
      </c>
      <c r="G91" s="22" t="str">
        <f t="shared" si="12"/>
        <v>Todis.word.search2</v>
      </c>
      <c r="H91" s="22" t="str">
        <f t="shared" si="13"/>
        <v>ТОДИС</v>
      </c>
      <c r="I91" s="30">
        <f>IF(J91&lt;4,J91+1,J91-1)</f>
        <v>5</v>
      </c>
      <c r="J91">
        <f>VLOOKUP(E91,$P$2:$Q$9,2,FALSE)</f>
        <v>6</v>
      </c>
      <c r="K91" s="31">
        <f>IF(J91&lt;4,J91+2,J91-2)</f>
        <v>4</v>
      </c>
      <c r="L91" s="31">
        <f>IF(J91&lt;4,J91+3,J91-3)</f>
        <v>3</v>
      </c>
      <c r="M91">
        <v>2</v>
      </c>
      <c r="N91" t="str">
        <f t="shared" si="14"/>
        <v>w</v>
      </c>
      <c r="S91" s="29" t="s">
        <v>1206</v>
      </c>
      <c r="T91" t="str">
        <f t="shared" si="15"/>
        <v>Todis</v>
      </c>
      <c r="U91" s="22" t="str">
        <f>VLOOKUP(T91,audio_list_stym!$A$3:$H$18,7,FALSE)</f>
        <v>ZF</v>
      </c>
      <c r="V91" s="22">
        <v>2</v>
      </c>
      <c r="W91" s="22" t="str">
        <f t="shared" si="16"/>
        <v>ZF2</v>
      </c>
    </row>
    <row r="92" spans="1:23" x14ac:dyDescent="0.45">
      <c r="A92" t="str">
        <f t="shared" si="9"/>
        <v>ZF.pic</v>
      </c>
      <c r="B92" t="str">
        <f t="shared" si="10"/>
        <v>ZF.pic3</v>
      </c>
      <c r="C92" s="22" t="s">
        <v>1207</v>
      </c>
      <c r="D92" t="str">
        <f t="shared" si="11"/>
        <v>Todis</v>
      </c>
      <c r="E92" s="22" t="str">
        <f>VLOOKUP(D92,audio_list_stym!$A$3:$G$18,7,FALSE)</f>
        <v>ZF</v>
      </c>
      <c r="F92" s="22">
        <v>3</v>
      </c>
      <c r="G92" s="22" t="str">
        <f t="shared" si="12"/>
        <v>Todis.word.search3</v>
      </c>
      <c r="H92" s="22" t="str">
        <f t="shared" si="13"/>
        <v>ТОДИС</v>
      </c>
      <c r="I92" s="30">
        <f>IF(K92&lt;4,K92+1,K92-1)</f>
        <v>5</v>
      </c>
      <c r="J92" s="30">
        <f>IF(K92&lt;4,K92+2,K92-2)</f>
        <v>4</v>
      </c>
      <c r="K92">
        <f>VLOOKUP(E92,$P$2:$Q$9,2,FALSE)</f>
        <v>6</v>
      </c>
      <c r="L92" s="31">
        <f>IF(K92&lt;4,K92+3,K92-3)</f>
        <v>3</v>
      </c>
      <c r="M92">
        <v>3</v>
      </c>
      <c r="N92" t="str">
        <f t="shared" si="14"/>
        <v>a</v>
      </c>
      <c r="S92" s="29" t="s">
        <v>1210</v>
      </c>
      <c r="T92" t="str">
        <f t="shared" si="15"/>
        <v>Pemat</v>
      </c>
      <c r="U92" s="22" t="str">
        <f>VLOOKUP(T92,audio_list_stym!$A$3:$H$18,7,FALSE)</f>
        <v>Ackee</v>
      </c>
      <c r="V92" s="22">
        <v>2</v>
      </c>
      <c r="W92" s="22" t="str">
        <f t="shared" si="16"/>
        <v>Ackee2</v>
      </c>
    </row>
    <row r="93" spans="1:23" x14ac:dyDescent="0.45">
      <c r="A93" t="str">
        <f t="shared" si="9"/>
        <v>ZF.pic</v>
      </c>
      <c r="B93" t="str">
        <f t="shared" si="10"/>
        <v>ZF.pic4</v>
      </c>
      <c r="C93" s="22" t="s">
        <v>1207</v>
      </c>
      <c r="D93" t="str">
        <f t="shared" si="11"/>
        <v>Todis</v>
      </c>
      <c r="E93" s="22" t="str">
        <f>VLOOKUP(D93,audio_list_stym!$A$3:$G$18,7,FALSE)</f>
        <v>ZF</v>
      </c>
      <c r="F93" s="22">
        <v>4</v>
      </c>
      <c r="G93" s="22" t="str">
        <f t="shared" si="12"/>
        <v>Todis.word.search4</v>
      </c>
      <c r="H93" s="22" t="str">
        <f t="shared" si="13"/>
        <v>ТОДИС</v>
      </c>
      <c r="I93" s="30">
        <f>IF(L93&lt;4,L93+1,L93-1)</f>
        <v>5</v>
      </c>
      <c r="J93" s="30">
        <f>IF(L93&lt;4,L93+2,L93-2)</f>
        <v>4</v>
      </c>
      <c r="K93" s="30">
        <f>IF(L93&lt;4,L93+3,L93-3)</f>
        <v>3</v>
      </c>
      <c r="L93">
        <f>VLOOKUP(E93,$P$2:$Q$9,2,FALSE)</f>
        <v>6</v>
      </c>
      <c r="M93">
        <v>4</v>
      </c>
      <c r="N93" t="str">
        <f t="shared" si="14"/>
        <v>s</v>
      </c>
      <c r="S93" s="29" t="s">
        <v>1182</v>
      </c>
      <c r="T93" t="str">
        <f t="shared" si="15"/>
        <v>Renan</v>
      </c>
      <c r="U93" s="22" t="str">
        <f>VLOOKUP(T93,audio_list_stym!$A$3:$H$18,7,FALSE)</f>
        <v>Ake</v>
      </c>
      <c r="V93" s="22">
        <v>2</v>
      </c>
      <c r="W93" s="22" t="str">
        <f t="shared" si="16"/>
        <v>Ake2</v>
      </c>
    </row>
    <row r="94" spans="1:23" x14ac:dyDescent="0.45">
      <c r="A94" t="str">
        <f t="shared" si="9"/>
        <v>Ackee.pic</v>
      </c>
      <c r="B94" t="str">
        <f t="shared" si="10"/>
        <v>Ackee.pic1</v>
      </c>
      <c r="C94" s="22" t="s">
        <v>1211</v>
      </c>
      <c r="D94" t="str">
        <f t="shared" si="11"/>
        <v>Pemat</v>
      </c>
      <c r="E94" s="22" t="str">
        <f>VLOOKUP(D94,audio_list_stym!$A$3:$G$18,7,FALSE)</f>
        <v>Ackee</v>
      </c>
      <c r="F94" s="22">
        <v>1</v>
      </c>
      <c r="G94" s="22" t="str">
        <f t="shared" si="12"/>
        <v>Pemat.word.search1</v>
      </c>
      <c r="H94" s="22" t="str">
        <f t="shared" si="13"/>
        <v>ПЕМАТ</v>
      </c>
      <c r="I94">
        <f>VLOOKUP(E94,$P$2:$Q$9,2,FALSE)</f>
        <v>1</v>
      </c>
      <c r="J94" s="30">
        <f>IF(I94&lt;4,I94+1,I94-1)</f>
        <v>2</v>
      </c>
      <c r="K94" s="31">
        <f>IF(I94&lt;4,I94+2,I94-2)</f>
        <v>3</v>
      </c>
      <c r="L94" s="31">
        <f>IF(I94&lt;4,I94+3,I94-3)</f>
        <v>4</v>
      </c>
      <c r="M94">
        <v>1</v>
      </c>
      <c r="N94" t="str">
        <f t="shared" si="14"/>
        <v>q</v>
      </c>
      <c r="S94" s="29" t="s">
        <v>1186</v>
      </c>
      <c r="T94" t="str">
        <f t="shared" si="15"/>
        <v>Baroh</v>
      </c>
      <c r="U94" s="22" t="str">
        <f>VLOOKUP(T94,audio_list_stym!$A$3:$H$18,7,FALSE)</f>
        <v>Finger</v>
      </c>
      <c r="V94" s="22">
        <v>2</v>
      </c>
      <c r="W94" s="22" t="str">
        <f t="shared" si="16"/>
        <v>Finger2</v>
      </c>
    </row>
    <row r="95" spans="1:23" x14ac:dyDescent="0.45">
      <c r="A95" t="str">
        <f t="shared" si="9"/>
        <v>Ackee.pic</v>
      </c>
      <c r="B95" t="str">
        <f t="shared" si="10"/>
        <v>Ackee.pic2</v>
      </c>
      <c r="C95" s="22" t="s">
        <v>1211</v>
      </c>
      <c r="D95" t="str">
        <f t="shared" si="11"/>
        <v>Pemat</v>
      </c>
      <c r="E95" s="22" t="str">
        <f>VLOOKUP(D95,audio_list_stym!$A$3:$G$18,7,FALSE)</f>
        <v>Ackee</v>
      </c>
      <c r="F95" s="22">
        <v>2</v>
      </c>
      <c r="G95" s="22" t="str">
        <f t="shared" si="12"/>
        <v>Pemat.word.search2</v>
      </c>
      <c r="H95" s="22" t="str">
        <f t="shared" si="13"/>
        <v>ПЕМАТ</v>
      </c>
      <c r="I95" s="30">
        <f>IF(J95&lt;4,J95+1,J95-1)</f>
        <v>2</v>
      </c>
      <c r="J95">
        <f>VLOOKUP(E95,$P$2:$Q$9,2,FALSE)</f>
        <v>1</v>
      </c>
      <c r="K95" s="31">
        <f>IF(J95&lt;4,J95+2,J95-2)</f>
        <v>3</v>
      </c>
      <c r="L95" s="31">
        <f>IF(J95&lt;4,J95+3,J95-3)</f>
        <v>4</v>
      </c>
      <c r="M95">
        <v>2</v>
      </c>
      <c r="N95" t="str">
        <f t="shared" si="14"/>
        <v>w</v>
      </c>
      <c r="S95" s="29" t="s">
        <v>1190</v>
      </c>
      <c r="T95" t="str">
        <f t="shared" si="15"/>
        <v>Liroh</v>
      </c>
      <c r="U95" s="22" t="str">
        <f>VLOOKUP(T95,audio_list_stym!$A$3:$H$18,7,FALSE)</f>
        <v>Gac</v>
      </c>
      <c r="V95" s="22">
        <v>2</v>
      </c>
      <c r="W95" s="22" t="str">
        <f t="shared" si="16"/>
        <v>Gac2</v>
      </c>
    </row>
    <row r="96" spans="1:23" x14ac:dyDescent="0.45">
      <c r="A96" t="str">
        <f t="shared" si="9"/>
        <v>Ackee.pic</v>
      </c>
      <c r="B96" t="str">
        <f t="shared" si="10"/>
        <v>Ackee.pic3</v>
      </c>
      <c r="C96" s="22" t="s">
        <v>1211</v>
      </c>
      <c r="D96" t="str">
        <f t="shared" si="11"/>
        <v>Pemat</v>
      </c>
      <c r="E96" s="22" t="str">
        <f>VLOOKUP(D96,audio_list_stym!$A$3:$G$18,7,FALSE)</f>
        <v>Ackee</v>
      </c>
      <c r="F96" s="22">
        <v>3</v>
      </c>
      <c r="G96" s="22" t="str">
        <f t="shared" si="12"/>
        <v>Pemat.word.search3</v>
      </c>
      <c r="H96" s="22" t="str">
        <f t="shared" si="13"/>
        <v>ПЕМАТ</v>
      </c>
      <c r="I96" s="30">
        <f>IF(K96&lt;4,K96+1,K96-1)</f>
        <v>2</v>
      </c>
      <c r="J96" s="30">
        <f>IF(K96&lt;4,K96+2,K96-2)</f>
        <v>3</v>
      </c>
      <c r="K96">
        <f>VLOOKUP(E96,$P$2:$Q$9,2,FALSE)</f>
        <v>1</v>
      </c>
      <c r="L96" s="31">
        <f>IF(K96&lt;4,K96+3,K96-3)</f>
        <v>4</v>
      </c>
      <c r="M96">
        <v>3</v>
      </c>
      <c r="N96" t="str">
        <f t="shared" si="14"/>
        <v>a</v>
      </c>
      <c r="S96" s="29" t="s">
        <v>1194</v>
      </c>
      <c r="T96" t="str">
        <f t="shared" si="15"/>
        <v>Fimon</v>
      </c>
      <c r="U96" s="22" t="str">
        <f>VLOOKUP(T96,audio_list_stym!$A$3:$H$18,7,FALSE)</f>
        <v>Noni</v>
      </c>
      <c r="V96" s="22">
        <v>2</v>
      </c>
      <c r="W96" s="22" t="str">
        <f t="shared" si="16"/>
        <v>Noni2</v>
      </c>
    </row>
    <row r="97" spans="1:23" x14ac:dyDescent="0.45">
      <c r="A97" t="str">
        <f t="shared" si="9"/>
        <v>Ackee.pic</v>
      </c>
      <c r="B97" t="str">
        <f t="shared" si="10"/>
        <v>Ackee.pic4</v>
      </c>
      <c r="C97" s="22" t="s">
        <v>1211</v>
      </c>
      <c r="D97" t="str">
        <f t="shared" si="11"/>
        <v>Pemat</v>
      </c>
      <c r="E97" s="22" t="str">
        <f>VLOOKUP(D97,audio_list_stym!$A$3:$G$18,7,FALSE)</f>
        <v>Ackee</v>
      </c>
      <c r="F97" s="22">
        <v>4</v>
      </c>
      <c r="G97" s="22" t="str">
        <f t="shared" si="12"/>
        <v>Pemat.word.search4</v>
      </c>
      <c r="H97" s="22" t="str">
        <f t="shared" si="13"/>
        <v>ПЕМАТ</v>
      </c>
      <c r="I97" s="30">
        <f>IF(L97&lt;4,L97+1,L97-1)</f>
        <v>2</v>
      </c>
      <c r="J97" s="30">
        <f>IF(L97&lt;4,L97+2,L97-2)</f>
        <v>3</v>
      </c>
      <c r="K97" s="30">
        <f>IF(L97&lt;4,L97+3,L97-3)</f>
        <v>4</v>
      </c>
      <c r="L97">
        <f>VLOOKUP(E97,$P$2:$Q$9,2,FALSE)</f>
        <v>1</v>
      </c>
      <c r="M97">
        <v>4</v>
      </c>
      <c r="N97" t="str">
        <f t="shared" si="14"/>
        <v>s</v>
      </c>
      <c r="S97" s="29" t="s">
        <v>1198</v>
      </c>
      <c r="T97" t="str">
        <f t="shared" si="15"/>
        <v>Codis</v>
      </c>
      <c r="U97" s="22" t="str">
        <f>VLOOKUP(T97,audio_list_stym!$A$3:$H$18,7,FALSE)</f>
        <v>Sapota</v>
      </c>
      <c r="V97" s="22">
        <v>2</v>
      </c>
      <c r="W97" s="22" t="str">
        <f t="shared" si="16"/>
        <v>Sapota2</v>
      </c>
    </row>
    <row r="98" spans="1:23" x14ac:dyDescent="0.45">
      <c r="B98" t="s">
        <v>1252</v>
      </c>
      <c r="C98" s="29" t="s">
        <v>1183</v>
      </c>
      <c r="D98" t="str">
        <f>LEFT(C98,5)</f>
        <v>Renan</v>
      </c>
      <c r="E98" s="22" t="str">
        <f>VLOOKUP(D98,audio_list_stym!$A$3:$G$18,7,FALSE)</f>
        <v>Ake</v>
      </c>
      <c r="F98" s="22">
        <v>5</v>
      </c>
      <c r="G98" s="22" t="str">
        <f t="shared" si="12"/>
        <v>Renan.word.search5</v>
      </c>
      <c r="H98" s="22" t="str">
        <f t="shared" si="13"/>
        <v>РЕНАН</v>
      </c>
      <c r="I98" s="30">
        <f>IF(L98&lt;4,L98+1,L98-1)</f>
        <v>3</v>
      </c>
      <c r="J98" s="30">
        <f>IF(L98&lt;4,L98+2,L98-2)</f>
        <v>4</v>
      </c>
      <c r="K98" s="30">
        <f>IF(L98&lt;4,L98+3,L98-3)</f>
        <v>5</v>
      </c>
      <c r="L98">
        <f>VLOOKUP(E98,$P$2:$Q$9,2,FALSE)</f>
        <v>2</v>
      </c>
      <c r="M98">
        <v>4</v>
      </c>
      <c r="N98" t="str">
        <f t="shared" si="14"/>
        <v>s</v>
      </c>
      <c r="S98" s="29" t="s">
        <v>1202</v>
      </c>
      <c r="T98" t="str">
        <f t="shared" si="15"/>
        <v>Gonic</v>
      </c>
      <c r="U98" s="22" t="str">
        <f>VLOOKUP(T98,audio_list_stym!$A$3:$H$18,7,FALSE)</f>
        <v>Tamanid</v>
      </c>
      <c r="V98" s="22">
        <v>2</v>
      </c>
      <c r="W98" s="22" t="str">
        <f t="shared" si="16"/>
        <v>Tamanid2</v>
      </c>
    </row>
    <row r="99" spans="1:23" x14ac:dyDescent="0.45">
      <c r="B99" t="s">
        <v>1253</v>
      </c>
      <c r="C99" s="29" t="s">
        <v>1183</v>
      </c>
      <c r="D99" t="str">
        <f t="shared" ref="D99:D101" si="17">LEFT(C99,5)</f>
        <v>Renan</v>
      </c>
      <c r="E99" s="22" t="str">
        <f>VLOOKUP(D99,audio_list_stym!$A$3:$G$18,7,FALSE)</f>
        <v>Ake</v>
      </c>
      <c r="F99" s="22">
        <v>6</v>
      </c>
      <c r="G99" s="22" t="str">
        <f t="shared" si="12"/>
        <v>Renan.word.search6</v>
      </c>
      <c r="H99" s="22" t="str">
        <f t="shared" si="13"/>
        <v>РЕНАН</v>
      </c>
      <c r="I99" s="30">
        <f>IF(K99&lt;4,K99+1,K99-1)</f>
        <v>3</v>
      </c>
      <c r="J99" s="30">
        <f>IF(K99&lt;4,K99+2,K99-2)</f>
        <v>4</v>
      </c>
      <c r="K99">
        <f>VLOOKUP(E99,$P$2:$Q$9,2,FALSE)</f>
        <v>2</v>
      </c>
      <c r="L99" s="30">
        <f>IF(K99&lt;4,K99+3,K99-3)</f>
        <v>5</v>
      </c>
      <c r="M99">
        <v>3</v>
      </c>
      <c r="N99" t="str">
        <f t="shared" si="14"/>
        <v>a</v>
      </c>
      <c r="S99" s="29" t="s">
        <v>1206</v>
      </c>
      <c r="T99" t="str">
        <f t="shared" si="15"/>
        <v>Todis</v>
      </c>
      <c r="U99" s="22" t="str">
        <f>VLOOKUP(T99,audio_list_stym!$A$3:$H$18,7,FALSE)</f>
        <v>ZF</v>
      </c>
      <c r="V99" s="22">
        <v>2</v>
      </c>
      <c r="W99" s="22" t="str">
        <f t="shared" si="16"/>
        <v>ZF2</v>
      </c>
    </row>
    <row r="100" spans="1:23" x14ac:dyDescent="0.45">
      <c r="B100" t="s">
        <v>1254</v>
      </c>
      <c r="C100" s="29" t="s">
        <v>1183</v>
      </c>
      <c r="D100" t="str">
        <f t="shared" si="17"/>
        <v>Renan</v>
      </c>
      <c r="E100" s="22" t="str">
        <f>VLOOKUP(D100,audio_list_stym!$A$3:$G$18,7,FALSE)</f>
        <v>Ake</v>
      </c>
      <c r="F100" s="22">
        <v>7</v>
      </c>
      <c r="G100" s="22" t="str">
        <f t="shared" si="12"/>
        <v>Renan.word.search7</v>
      </c>
      <c r="H100" s="22" t="str">
        <f t="shared" si="13"/>
        <v>РЕНАН</v>
      </c>
      <c r="I100" s="30">
        <f>IF(J100&lt;4,J100+1,J100-1)</f>
        <v>3</v>
      </c>
      <c r="J100">
        <f>VLOOKUP(E100,$P$2:$Q$9,2,FALSE)</f>
        <v>2</v>
      </c>
      <c r="K100" s="30">
        <f>IF(J67&lt;4,J100+2,J100-2)</f>
        <v>4</v>
      </c>
      <c r="L100" s="30">
        <f>IF(J100&lt;4,J100+3,J100-3)</f>
        <v>5</v>
      </c>
      <c r="M100">
        <v>2</v>
      </c>
      <c r="N100" t="str">
        <f t="shared" si="14"/>
        <v>w</v>
      </c>
      <c r="S100" s="29" t="s">
        <v>1210</v>
      </c>
      <c r="T100" t="str">
        <f t="shared" si="15"/>
        <v>Pemat</v>
      </c>
      <c r="U100" s="22" t="str">
        <f>VLOOKUP(T100,audio_list_stym!$A$3:$H$18,7,FALSE)</f>
        <v>Ackee</v>
      </c>
      <c r="V100" s="22">
        <v>2</v>
      </c>
      <c r="W100" s="22" t="str">
        <f t="shared" si="16"/>
        <v>Ackee2</v>
      </c>
    </row>
    <row r="101" spans="1:23" x14ac:dyDescent="0.45">
      <c r="B101" t="s">
        <v>1255</v>
      </c>
      <c r="C101" s="29" t="s">
        <v>1183</v>
      </c>
      <c r="D101" t="str">
        <f t="shared" si="17"/>
        <v>Renan</v>
      </c>
      <c r="E101" s="22" t="str">
        <f>VLOOKUP(D101,audio_list_stym!$A$3:$G$18,7,FALSE)</f>
        <v>Ake</v>
      </c>
      <c r="F101" s="22">
        <v>8</v>
      </c>
      <c r="G101" s="22" t="str">
        <f t="shared" si="12"/>
        <v>Renan.word.search8</v>
      </c>
      <c r="H101" s="22" t="str">
        <f t="shared" si="13"/>
        <v>РЕНАН</v>
      </c>
      <c r="I101">
        <f>VLOOKUP(E101,$P$2:$Q$9,2,FALSE)</f>
        <v>2</v>
      </c>
      <c r="J101" s="30">
        <f>IF(I101&lt;4,I101+2,I101-2)</f>
        <v>4</v>
      </c>
      <c r="K101" s="30">
        <f>IF(I101&lt;4,I101+3,I101-3)</f>
        <v>5</v>
      </c>
      <c r="L101" s="30">
        <f>IF(I101&lt;4,I101+4,I101-4)</f>
        <v>6</v>
      </c>
      <c r="M101">
        <v>1</v>
      </c>
      <c r="N101" t="str">
        <f t="shared" si="14"/>
        <v>q</v>
      </c>
      <c r="S101" s="29" t="s">
        <v>1182</v>
      </c>
      <c r="T101" t="str">
        <f t="shared" si="15"/>
        <v>Renan</v>
      </c>
      <c r="U101" s="22" t="str">
        <f>VLOOKUP(T101,audio_list_stym!$A$3:$H$18,7,FALSE)</f>
        <v>Ake</v>
      </c>
      <c r="V101" s="22">
        <v>3</v>
      </c>
      <c r="W101" s="22" t="str">
        <f t="shared" si="16"/>
        <v>Ake3</v>
      </c>
    </row>
    <row r="102" spans="1:23" x14ac:dyDescent="0.45">
      <c r="B102" t="s">
        <v>1256</v>
      </c>
      <c r="C102" s="29" t="s">
        <v>1187</v>
      </c>
      <c r="D102" t="str">
        <f t="shared" si="11"/>
        <v>Baroh</v>
      </c>
      <c r="E102" s="22" t="str">
        <f>VLOOKUP(D102,audio_list_stym!$A$3:$G$18,7,FALSE)</f>
        <v>Finger</v>
      </c>
      <c r="F102" s="22">
        <v>5</v>
      </c>
      <c r="G102" s="22" t="str">
        <f t="shared" si="12"/>
        <v>Baroh.word.search5</v>
      </c>
      <c r="H102" s="22" t="str">
        <f t="shared" si="13"/>
        <v>БАРОХ</v>
      </c>
      <c r="I102" s="30">
        <f>IF(L102&lt;4,L102+1,L102-1)</f>
        <v>4</v>
      </c>
      <c r="J102" s="30">
        <f>IF(L102&lt;4,L102+2,L102-2)</f>
        <v>5</v>
      </c>
      <c r="K102" s="30">
        <f>IF(L102&lt;4,L102+3,L102-3)</f>
        <v>6</v>
      </c>
      <c r="L102">
        <f>VLOOKUP(E102,$P$2:$Q$9,2,FALSE)</f>
        <v>3</v>
      </c>
      <c r="M102">
        <v>4</v>
      </c>
      <c r="N102" t="str">
        <f t="shared" si="14"/>
        <v>s</v>
      </c>
      <c r="S102" s="29" t="s">
        <v>1186</v>
      </c>
      <c r="T102" t="str">
        <f t="shared" si="15"/>
        <v>Baroh</v>
      </c>
      <c r="U102" s="22" t="str">
        <f>VLOOKUP(T102,audio_list_stym!$A$3:$H$18,7,FALSE)</f>
        <v>Finger</v>
      </c>
      <c r="V102" s="22">
        <v>3</v>
      </c>
      <c r="W102" s="22" t="str">
        <f t="shared" si="16"/>
        <v>Finger3</v>
      </c>
    </row>
    <row r="103" spans="1:23" x14ac:dyDescent="0.45">
      <c r="B103" t="s">
        <v>1257</v>
      </c>
      <c r="C103" s="29" t="s">
        <v>1187</v>
      </c>
      <c r="D103" t="str">
        <f t="shared" si="11"/>
        <v>Baroh</v>
      </c>
      <c r="E103" s="22" t="str">
        <f>VLOOKUP(D103,audio_list_stym!$A$3:$G$18,7,FALSE)</f>
        <v>Finger</v>
      </c>
      <c r="F103" s="22">
        <v>6</v>
      </c>
      <c r="G103" s="22" t="str">
        <f t="shared" si="12"/>
        <v>Baroh.word.search6</v>
      </c>
      <c r="H103" s="22" t="str">
        <f t="shared" si="13"/>
        <v>БАРОХ</v>
      </c>
      <c r="I103" s="30">
        <f>IF(K103&lt;4,K103+1,K103-1)</f>
        <v>4</v>
      </c>
      <c r="J103" s="30">
        <f>IF(K103&lt;4,K103+2,K103-2)</f>
        <v>5</v>
      </c>
      <c r="K103">
        <f>VLOOKUP(E103,$P$2:$Q$9,2,FALSE)</f>
        <v>3</v>
      </c>
      <c r="L103" s="30">
        <f>IF(K103&lt;4,K103+3,K103-3)</f>
        <v>6</v>
      </c>
      <c r="M103">
        <v>3</v>
      </c>
      <c r="N103" t="str">
        <f t="shared" si="14"/>
        <v>a</v>
      </c>
      <c r="S103" s="29" t="s">
        <v>1190</v>
      </c>
      <c r="T103" t="str">
        <f t="shared" si="15"/>
        <v>Liroh</v>
      </c>
      <c r="U103" s="22" t="str">
        <f>VLOOKUP(T103,audio_list_stym!$A$3:$H$18,7,FALSE)</f>
        <v>Gac</v>
      </c>
      <c r="V103" s="22">
        <v>3</v>
      </c>
      <c r="W103" s="22" t="str">
        <f t="shared" si="16"/>
        <v>Gac3</v>
      </c>
    </row>
    <row r="104" spans="1:23" x14ac:dyDescent="0.45">
      <c r="B104" t="s">
        <v>1258</v>
      </c>
      <c r="C104" s="29" t="s">
        <v>1187</v>
      </c>
      <c r="D104" t="str">
        <f t="shared" si="11"/>
        <v>Baroh</v>
      </c>
      <c r="E104" s="22" t="str">
        <f>VLOOKUP(D104,audio_list_stym!$A$3:$G$18,7,FALSE)</f>
        <v>Finger</v>
      </c>
      <c r="F104" s="22">
        <v>7</v>
      </c>
      <c r="G104" s="22" t="str">
        <f t="shared" si="12"/>
        <v>Baroh.word.search7</v>
      </c>
      <c r="H104" s="22" t="str">
        <f t="shared" si="13"/>
        <v>БАРОХ</v>
      </c>
      <c r="I104" s="30">
        <f>IF(J104&lt;4,J104+1,J104-1)</f>
        <v>4</v>
      </c>
      <c r="J104">
        <f>VLOOKUP(E104,$P$2:$Q$9,2,FALSE)</f>
        <v>3</v>
      </c>
      <c r="K104" s="30">
        <f>IF(J71&lt;4,J104+2,J104-2)</f>
        <v>5</v>
      </c>
      <c r="L104" s="30">
        <f>IF(J104&lt;4,J104+3,J104-3)</f>
        <v>6</v>
      </c>
      <c r="M104">
        <v>2</v>
      </c>
      <c r="N104" t="str">
        <f t="shared" si="14"/>
        <v>w</v>
      </c>
      <c r="S104" s="29" t="s">
        <v>1194</v>
      </c>
      <c r="T104" t="str">
        <f t="shared" si="15"/>
        <v>Fimon</v>
      </c>
      <c r="U104" s="22" t="str">
        <f>VLOOKUP(T104,audio_list_stym!$A$3:$H$18,7,FALSE)</f>
        <v>Noni</v>
      </c>
      <c r="V104" s="22">
        <v>3</v>
      </c>
      <c r="W104" s="22" t="str">
        <f t="shared" si="16"/>
        <v>Noni3</v>
      </c>
    </row>
    <row r="105" spans="1:23" x14ac:dyDescent="0.45">
      <c r="B105" t="s">
        <v>1259</v>
      </c>
      <c r="C105" s="29" t="s">
        <v>1187</v>
      </c>
      <c r="D105" t="str">
        <f t="shared" si="11"/>
        <v>Baroh</v>
      </c>
      <c r="E105" s="22" t="str">
        <f>VLOOKUP(D105,audio_list_stym!$A$3:$G$18,7,FALSE)</f>
        <v>Finger</v>
      </c>
      <c r="F105" s="22">
        <v>8</v>
      </c>
      <c r="G105" s="22" t="str">
        <f t="shared" si="12"/>
        <v>Baroh.word.search8</v>
      </c>
      <c r="H105" s="22" t="str">
        <f t="shared" si="13"/>
        <v>БАРОХ</v>
      </c>
      <c r="I105">
        <f>VLOOKUP(E105,$P$2:$Q$9,2,FALSE)</f>
        <v>3</v>
      </c>
      <c r="J105" s="30">
        <f>IF(I105&lt;4,I105+2,I105-2)</f>
        <v>5</v>
      </c>
      <c r="K105" s="30">
        <f>IF(I105&lt;4,I105+3,I105-3)</f>
        <v>6</v>
      </c>
      <c r="L105" s="30">
        <f>IF(I105&lt;4,I105+4,I105-4)</f>
        <v>7</v>
      </c>
      <c r="M105">
        <v>1</v>
      </c>
      <c r="N105" t="str">
        <f t="shared" si="14"/>
        <v>q</v>
      </c>
      <c r="S105" s="29" t="s">
        <v>1198</v>
      </c>
      <c r="T105" t="str">
        <f t="shared" si="15"/>
        <v>Codis</v>
      </c>
      <c r="U105" s="22" t="str">
        <f>VLOOKUP(T105,audio_list_stym!$A$3:$H$18,7,FALSE)</f>
        <v>Sapota</v>
      </c>
      <c r="V105" s="22">
        <v>3</v>
      </c>
      <c r="W105" s="22" t="str">
        <f t="shared" si="16"/>
        <v>Sapota3</v>
      </c>
    </row>
    <row r="106" spans="1:23" x14ac:dyDescent="0.45">
      <c r="B106" t="s">
        <v>1256</v>
      </c>
      <c r="C106" s="29" t="s">
        <v>1191</v>
      </c>
      <c r="D106" t="str">
        <f t="shared" si="11"/>
        <v>Liroh</v>
      </c>
      <c r="E106" s="22" t="str">
        <f>VLOOKUP(D106,audio_list_stym!$A$3:$G$18,7,FALSE)</f>
        <v>Gac</v>
      </c>
      <c r="F106" s="22">
        <v>5</v>
      </c>
      <c r="G106" s="22" t="str">
        <f t="shared" si="12"/>
        <v>Liroh.word.search5</v>
      </c>
      <c r="H106" s="22" t="str">
        <f t="shared" si="13"/>
        <v>ЛИРОХ</v>
      </c>
      <c r="I106" s="30">
        <f>IF(L106&lt;4,L106+1,L106-1)</f>
        <v>4</v>
      </c>
      <c r="J106" s="30">
        <f>IF(L106&lt;4,L106+2,L106-2)</f>
        <v>3</v>
      </c>
      <c r="K106" s="30">
        <f>IF(L106&lt;4,L106+3,L106-3)</f>
        <v>2</v>
      </c>
      <c r="L106">
        <f>VLOOKUP(E106,$P$2:$Q$9,2,FALSE)</f>
        <v>5</v>
      </c>
      <c r="M106">
        <v>4</v>
      </c>
      <c r="N106" t="str">
        <f t="shared" si="14"/>
        <v>s</v>
      </c>
      <c r="S106" s="29" t="s">
        <v>1202</v>
      </c>
      <c r="T106" t="str">
        <f t="shared" si="15"/>
        <v>Gonic</v>
      </c>
      <c r="U106" s="22" t="str">
        <f>VLOOKUP(T106,audio_list_stym!$A$3:$H$18,7,FALSE)</f>
        <v>Tamanid</v>
      </c>
      <c r="V106" s="22">
        <v>3</v>
      </c>
      <c r="W106" s="22" t="str">
        <f t="shared" si="16"/>
        <v>Tamanid3</v>
      </c>
    </row>
    <row r="107" spans="1:23" x14ac:dyDescent="0.45">
      <c r="B107" t="s">
        <v>1257</v>
      </c>
      <c r="C107" s="29" t="s">
        <v>1191</v>
      </c>
      <c r="D107" t="str">
        <f t="shared" si="11"/>
        <v>Liroh</v>
      </c>
      <c r="E107" s="22" t="str">
        <f>VLOOKUP(D107,audio_list_stym!$A$3:$G$18,7,FALSE)</f>
        <v>Gac</v>
      </c>
      <c r="F107" s="22">
        <v>6</v>
      </c>
      <c r="G107" s="22" t="str">
        <f t="shared" si="12"/>
        <v>Liroh.word.search6</v>
      </c>
      <c r="H107" s="22" t="str">
        <f t="shared" si="13"/>
        <v>ЛИРОХ</v>
      </c>
      <c r="I107" s="30">
        <f>IF(K107&lt;4,K107+1,K107-1)</f>
        <v>4</v>
      </c>
      <c r="J107" s="30">
        <f>IF(K107&lt;4,K107+2,K107-2)</f>
        <v>3</v>
      </c>
      <c r="K107">
        <f>VLOOKUP(E107,$P$2:$Q$9,2,FALSE)</f>
        <v>5</v>
      </c>
      <c r="L107" s="30">
        <f>IF(K107&lt;4,K107+3,K107-3)</f>
        <v>2</v>
      </c>
      <c r="M107">
        <v>3</v>
      </c>
      <c r="N107" t="str">
        <f t="shared" si="14"/>
        <v>a</v>
      </c>
      <c r="S107" s="29" t="s">
        <v>1206</v>
      </c>
      <c r="T107" t="str">
        <f t="shared" si="15"/>
        <v>Todis</v>
      </c>
      <c r="U107" s="22" t="str">
        <f>VLOOKUP(T107,audio_list_stym!$A$3:$H$18,7,FALSE)</f>
        <v>ZF</v>
      </c>
      <c r="V107" s="22">
        <v>3</v>
      </c>
      <c r="W107" s="22" t="str">
        <f t="shared" si="16"/>
        <v>ZF3</v>
      </c>
    </row>
    <row r="108" spans="1:23" x14ac:dyDescent="0.45">
      <c r="B108" t="s">
        <v>1258</v>
      </c>
      <c r="C108" s="29" t="s">
        <v>1191</v>
      </c>
      <c r="D108" t="str">
        <f t="shared" si="11"/>
        <v>Liroh</v>
      </c>
      <c r="E108" s="22" t="str">
        <f>VLOOKUP(D108,audio_list_stym!$A$3:$G$18,7,FALSE)</f>
        <v>Gac</v>
      </c>
      <c r="F108" s="22">
        <v>7</v>
      </c>
      <c r="G108" s="22" t="str">
        <f t="shared" si="12"/>
        <v>Liroh.word.search7</v>
      </c>
      <c r="H108" s="22" t="str">
        <f t="shared" si="13"/>
        <v>ЛИРОХ</v>
      </c>
      <c r="I108" s="30">
        <f>IF(J108&lt;4,J108+1,J108-1)</f>
        <v>4</v>
      </c>
      <c r="J108">
        <f>VLOOKUP(E108,$P$2:$Q$9,2,FALSE)</f>
        <v>5</v>
      </c>
      <c r="K108" s="30">
        <f>IF(J75&lt;4,J108+2,J108-2)</f>
        <v>3</v>
      </c>
      <c r="L108" s="30">
        <f>IF(J108&lt;4,J108+3,J108-3)</f>
        <v>2</v>
      </c>
      <c r="M108">
        <v>2</v>
      </c>
      <c r="N108" t="str">
        <f t="shared" si="14"/>
        <v>w</v>
      </c>
      <c r="S108" s="29" t="s">
        <v>1210</v>
      </c>
      <c r="T108" t="str">
        <f t="shared" si="15"/>
        <v>Pemat</v>
      </c>
      <c r="U108" s="22" t="str">
        <f>VLOOKUP(T108,audio_list_stym!$A$3:$H$18,7,FALSE)</f>
        <v>Ackee</v>
      </c>
      <c r="V108" s="22">
        <v>3</v>
      </c>
      <c r="W108" s="22" t="str">
        <f t="shared" si="16"/>
        <v>Ackee3</v>
      </c>
    </row>
    <row r="109" spans="1:23" x14ac:dyDescent="0.45">
      <c r="B109" t="s">
        <v>1259</v>
      </c>
      <c r="C109" s="29" t="s">
        <v>1191</v>
      </c>
      <c r="D109" t="str">
        <f t="shared" si="11"/>
        <v>Liroh</v>
      </c>
      <c r="E109" s="22" t="str">
        <f>VLOOKUP(D109,audio_list_stym!$A$3:$G$18,7,FALSE)</f>
        <v>Gac</v>
      </c>
      <c r="F109" s="22">
        <v>8</v>
      </c>
      <c r="G109" s="22" t="str">
        <f t="shared" si="12"/>
        <v>Liroh.word.search8</v>
      </c>
      <c r="H109" s="22" t="str">
        <f t="shared" si="13"/>
        <v>ЛИРОХ</v>
      </c>
      <c r="I109">
        <f>VLOOKUP(E109,$P$2:$Q$9,2,FALSE)</f>
        <v>5</v>
      </c>
      <c r="J109" s="30">
        <f>IF(I109&lt;4,I109+2,I109-2)</f>
        <v>3</v>
      </c>
      <c r="K109" s="30">
        <f>IF(I109&lt;4,I109+3,I109-3)</f>
        <v>2</v>
      </c>
      <c r="L109" s="30">
        <v>8</v>
      </c>
      <c r="M109">
        <v>1</v>
      </c>
      <c r="N109" t="str">
        <f t="shared" si="14"/>
        <v>q</v>
      </c>
      <c r="S109" s="29" t="s">
        <v>1182</v>
      </c>
      <c r="T109" t="str">
        <f t="shared" si="15"/>
        <v>Renan</v>
      </c>
      <c r="U109" s="22" t="str">
        <f>VLOOKUP(T109,audio_list_stym!$A$3:$H$18,7,FALSE)</f>
        <v>Ake</v>
      </c>
      <c r="V109" s="22">
        <v>3</v>
      </c>
      <c r="W109" s="22" t="str">
        <f t="shared" si="16"/>
        <v>Ake3</v>
      </c>
    </row>
    <row r="110" spans="1:23" x14ac:dyDescent="0.45">
      <c r="B110" t="s">
        <v>1252</v>
      </c>
      <c r="C110" s="29" t="s">
        <v>1195</v>
      </c>
      <c r="D110" t="str">
        <f t="shared" si="11"/>
        <v>Fimon</v>
      </c>
      <c r="E110" s="22" t="str">
        <f>VLOOKUP(D110,audio_list_stym!$A$3:$G$18,7,FALSE)</f>
        <v>Noni</v>
      </c>
      <c r="F110" s="22">
        <v>5</v>
      </c>
      <c r="G110" s="22" t="str">
        <f t="shared" si="12"/>
        <v>Fimon.word.search5</v>
      </c>
      <c r="H110" s="22" t="str">
        <f t="shared" si="13"/>
        <v>ФИМОН</v>
      </c>
      <c r="I110" s="30">
        <f>IF(L110&lt;4,L110+1,L110-1)</f>
        <v>6</v>
      </c>
      <c r="J110" s="30">
        <f>IF(L110&lt;4,L110+2,L110-2)</f>
        <v>5</v>
      </c>
      <c r="K110" s="30">
        <f>IF(L110&lt;4,L110+3,L110-3)</f>
        <v>4</v>
      </c>
      <c r="L110">
        <f>VLOOKUP(E110,$P$2:$Q$9,2,FALSE)</f>
        <v>7</v>
      </c>
      <c r="M110">
        <v>4</v>
      </c>
      <c r="N110" t="str">
        <f t="shared" si="14"/>
        <v>s</v>
      </c>
      <c r="S110" s="29" t="s">
        <v>1186</v>
      </c>
      <c r="T110" t="str">
        <f t="shared" si="15"/>
        <v>Baroh</v>
      </c>
      <c r="U110" s="22" t="str">
        <f>VLOOKUP(T110,audio_list_stym!$A$3:$H$18,7,FALSE)</f>
        <v>Finger</v>
      </c>
      <c r="V110" s="22">
        <v>3</v>
      </c>
      <c r="W110" s="22" t="str">
        <f t="shared" si="16"/>
        <v>Finger3</v>
      </c>
    </row>
    <row r="111" spans="1:23" x14ac:dyDescent="0.45">
      <c r="B111" t="s">
        <v>1253</v>
      </c>
      <c r="C111" s="29" t="s">
        <v>1195</v>
      </c>
      <c r="D111" t="str">
        <f t="shared" si="11"/>
        <v>Fimon</v>
      </c>
      <c r="E111" s="22" t="str">
        <f>VLOOKUP(D111,audio_list_stym!$A$3:$G$18,7,FALSE)</f>
        <v>Noni</v>
      </c>
      <c r="F111" s="22">
        <v>6</v>
      </c>
      <c r="G111" s="22" t="str">
        <f t="shared" si="12"/>
        <v>Fimon.word.search6</v>
      </c>
      <c r="H111" s="22" t="str">
        <f t="shared" si="13"/>
        <v>ФИМОН</v>
      </c>
      <c r="I111" s="30">
        <f>IF(K111&lt;4,K111+1,K111-1)</f>
        <v>6</v>
      </c>
      <c r="J111" s="30">
        <f>IF(K111&lt;4,K111+2,K111-2)</f>
        <v>5</v>
      </c>
      <c r="K111">
        <f>VLOOKUP(E111,$P$2:$Q$9,2,FALSE)</f>
        <v>7</v>
      </c>
      <c r="L111" s="30">
        <f>IF(K111&lt;4,K111+3,K111-3)</f>
        <v>4</v>
      </c>
      <c r="M111">
        <v>3</v>
      </c>
      <c r="N111" t="str">
        <f t="shared" si="14"/>
        <v>a</v>
      </c>
      <c r="S111" s="29" t="s">
        <v>1190</v>
      </c>
      <c r="T111" t="str">
        <f t="shared" si="15"/>
        <v>Liroh</v>
      </c>
      <c r="U111" s="22" t="str">
        <f>VLOOKUP(T111,audio_list_stym!$A$3:$H$18,7,FALSE)</f>
        <v>Gac</v>
      </c>
      <c r="V111" s="22">
        <v>3</v>
      </c>
      <c r="W111" s="22" t="str">
        <f t="shared" si="16"/>
        <v>Gac3</v>
      </c>
    </row>
    <row r="112" spans="1:23" x14ac:dyDescent="0.45">
      <c r="B112" t="s">
        <v>1254</v>
      </c>
      <c r="C112" s="29" t="s">
        <v>1195</v>
      </c>
      <c r="D112" t="str">
        <f t="shared" si="11"/>
        <v>Fimon</v>
      </c>
      <c r="E112" s="22" t="str">
        <f>VLOOKUP(D112,audio_list_stym!$A$3:$G$18,7,FALSE)</f>
        <v>Noni</v>
      </c>
      <c r="F112" s="22">
        <v>7</v>
      </c>
      <c r="G112" s="22" t="str">
        <f t="shared" si="12"/>
        <v>Fimon.word.search7</v>
      </c>
      <c r="H112" s="22" t="str">
        <f t="shared" si="13"/>
        <v>ФИМОН</v>
      </c>
      <c r="I112" s="30">
        <f>IF(J112&lt;4,J112+1,J112-1)</f>
        <v>6</v>
      </c>
      <c r="J112">
        <f>VLOOKUP(E112,$P$2:$Q$9,2,FALSE)</f>
        <v>7</v>
      </c>
      <c r="K112" s="30">
        <f>IF(J79&lt;4,J112+2,J112-2)</f>
        <v>5</v>
      </c>
      <c r="L112" s="30">
        <f>IF(J112&lt;4,J112+3,J112-3)</f>
        <v>4</v>
      </c>
      <c r="M112">
        <v>2</v>
      </c>
      <c r="N112" t="str">
        <f t="shared" si="14"/>
        <v>w</v>
      </c>
      <c r="S112" s="29" t="s">
        <v>1194</v>
      </c>
      <c r="T112" t="str">
        <f t="shared" si="15"/>
        <v>Fimon</v>
      </c>
      <c r="U112" s="22" t="str">
        <f>VLOOKUP(T112,audio_list_stym!$A$3:$H$18,7,FALSE)</f>
        <v>Noni</v>
      </c>
      <c r="V112" s="22">
        <v>3</v>
      </c>
      <c r="W112" s="22" t="str">
        <f t="shared" si="16"/>
        <v>Noni3</v>
      </c>
    </row>
    <row r="113" spans="2:23" x14ac:dyDescent="0.45">
      <c r="B113" t="s">
        <v>1255</v>
      </c>
      <c r="C113" s="29" t="s">
        <v>1195</v>
      </c>
      <c r="D113" t="str">
        <f t="shared" si="11"/>
        <v>Fimon</v>
      </c>
      <c r="E113" s="22" t="str">
        <f>VLOOKUP(D113,audio_list_stym!$A$3:$G$18,7,FALSE)</f>
        <v>Noni</v>
      </c>
      <c r="F113" s="22">
        <v>8</v>
      </c>
      <c r="G113" s="22" t="str">
        <f t="shared" si="12"/>
        <v>Fimon.word.search8</v>
      </c>
      <c r="H113" s="22" t="str">
        <f t="shared" si="13"/>
        <v>ФИМОН</v>
      </c>
      <c r="I113">
        <f>VLOOKUP(E113,$P$2:$Q$9,2,FALSE)</f>
        <v>7</v>
      </c>
      <c r="J113" s="30">
        <f>IF(I113&lt;4,I113+2,I113-2)</f>
        <v>5</v>
      </c>
      <c r="K113" s="30">
        <f>IF(I113&lt;4,I113+3,I113-3)</f>
        <v>4</v>
      </c>
      <c r="L113" s="32">
        <f>IF(I113&lt;4,I113+4,I113-4)</f>
        <v>3</v>
      </c>
      <c r="M113">
        <v>1</v>
      </c>
      <c r="N113" t="str">
        <f t="shared" si="14"/>
        <v>q</v>
      </c>
      <c r="S113" s="29" t="s">
        <v>1198</v>
      </c>
      <c r="T113" t="str">
        <f t="shared" si="15"/>
        <v>Codis</v>
      </c>
      <c r="U113" s="22" t="str">
        <f>VLOOKUP(T113,audio_list_stym!$A$3:$H$18,7,FALSE)</f>
        <v>Sapota</v>
      </c>
      <c r="V113" s="22">
        <v>3</v>
      </c>
      <c r="W113" s="22" t="str">
        <f t="shared" si="16"/>
        <v>Sapota3</v>
      </c>
    </row>
    <row r="114" spans="2:23" x14ac:dyDescent="0.45">
      <c r="B114" t="s">
        <v>1252</v>
      </c>
      <c r="C114" s="29" t="s">
        <v>1199</v>
      </c>
      <c r="D114" t="str">
        <f t="shared" si="11"/>
        <v>Codis</v>
      </c>
      <c r="E114" s="22" t="str">
        <f>VLOOKUP(D114,audio_list_stym!$A$3:$G$18,7,FALSE)</f>
        <v>Sapota</v>
      </c>
      <c r="F114" s="22">
        <v>5</v>
      </c>
      <c r="G114" s="22" t="str">
        <f t="shared" si="12"/>
        <v>Codis.word.search5</v>
      </c>
      <c r="H114" s="22" t="str">
        <f t="shared" si="13"/>
        <v>КОДИС</v>
      </c>
      <c r="I114" s="30">
        <f>IF(L114&lt;4,L114+1,L114-1)</f>
        <v>3</v>
      </c>
      <c r="J114" s="30">
        <f>IF(L114&lt;4,L114+2,L114-2)</f>
        <v>2</v>
      </c>
      <c r="K114" s="30">
        <f>IF(L114&lt;4,L114+3,L114-3)</f>
        <v>1</v>
      </c>
      <c r="L114">
        <f>VLOOKUP(E114,$P$2:$Q$9,2,FALSE)</f>
        <v>4</v>
      </c>
      <c r="M114">
        <v>4</v>
      </c>
      <c r="N114" t="str">
        <f t="shared" si="14"/>
        <v>s</v>
      </c>
      <c r="S114" s="29" t="s">
        <v>1202</v>
      </c>
      <c r="T114" t="str">
        <f t="shared" si="15"/>
        <v>Gonic</v>
      </c>
      <c r="U114" s="22" t="str">
        <f>VLOOKUP(T114,audio_list_stym!$A$3:$H$18,7,FALSE)</f>
        <v>Tamanid</v>
      </c>
      <c r="V114" s="22">
        <v>3</v>
      </c>
      <c r="W114" s="22" t="str">
        <f t="shared" si="16"/>
        <v>Tamanid3</v>
      </c>
    </row>
    <row r="115" spans="2:23" x14ac:dyDescent="0.45">
      <c r="B115" t="s">
        <v>1253</v>
      </c>
      <c r="C115" s="29" t="s">
        <v>1199</v>
      </c>
      <c r="D115" t="str">
        <f t="shared" si="11"/>
        <v>Codis</v>
      </c>
      <c r="E115" s="22" t="str">
        <f>VLOOKUP(D115,audio_list_stym!$A$3:$G$18,7,FALSE)</f>
        <v>Sapota</v>
      </c>
      <c r="F115" s="22">
        <v>6</v>
      </c>
      <c r="G115" s="22" t="str">
        <f t="shared" si="12"/>
        <v>Codis.word.search6</v>
      </c>
      <c r="H115" s="22" t="str">
        <f t="shared" si="13"/>
        <v>КОДИС</v>
      </c>
      <c r="I115" s="30">
        <f>IF(K115&lt;4,K115+1,K115-1)</f>
        <v>3</v>
      </c>
      <c r="J115" s="30">
        <f>IF(K115&lt;4,K115+2,K115-2)</f>
        <v>2</v>
      </c>
      <c r="K115">
        <f>VLOOKUP(E115,$P$2:$Q$9,2,FALSE)</f>
        <v>4</v>
      </c>
      <c r="L115" s="30">
        <f>IF(K115&lt;4,K115+3,K115-3)</f>
        <v>1</v>
      </c>
      <c r="M115">
        <v>3</v>
      </c>
      <c r="N115" t="str">
        <f t="shared" si="14"/>
        <v>a</v>
      </c>
      <c r="S115" s="29" t="s">
        <v>1206</v>
      </c>
      <c r="T115" t="str">
        <f t="shared" si="15"/>
        <v>Todis</v>
      </c>
      <c r="U115" s="22" t="str">
        <f>VLOOKUP(T115,audio_list_stym!$A$3:$H$18,7,FALSE)</f>
        <v>ZF</v>
      </c>
      <c r="V115" s="22">
        <v>3</v>
      </c>
      <c r="W115" s="22" t="str">
        <f t="shared" si="16"/>
        <v>ZF3</v>
      </c>
    </row>
    <row r="116" spans="2:23" x14ac:dyDescent="0.45">
      <c r="B116" t="s">
        <v>1255</v>
      </c>
      <c r="C116" s="29" t="s">
        <v>1199</v>
      </c>
      <c r="D116" t="str">
        <f t="shared" si="11"/>
        <v>Codis</v>
      </c>
      <c r="E116" s="22" t="str">
        <f>VLOOKUP(D116,audio_list_stym!$A$3:$G$18,7,FALSE)</f>
        <v>Sapota</v>
      </c>
      <c r="F116" s="22">
        <v>7</v>
      </c>
      <c r="G116" s="22" t="str">
        <f t="shared" si="12"/>
        <v>Codis.word.search7</v>
      </c>
      <c r="H116" s="22" t="str">
        <f t="shared" si="13"/>
        <v>КОДИС</v>
      </c>
      <c r="I116" s="30">
        <f>IF(J116&lt;4,J116+1,J116-1)</f>
        <v>3</v>
      </c>
      <c r="J116">
        <f>VLOOKUP(E116,$P$2:$Q$9,2,FALSE)</f>
        <v>4</v>
      </c>
      <c r="K116" s="30">
        <f>IF(J83&lt;4,J116+2,J116-2)</f>
        <v>2</v>
      </c>
      <c r="L116" s="30">
        <f>IF(J116&lt;4,J116+3,J116-3)</f>
        <v>1</v>
      </c>
      <c r="M116">
        <v>2</v>
      </c>
      <c r="N116" t="str">
        <f t="shared" si="14"/>
        <v>w</v>
      </c>
      <c r="S116" s="29" t="s">
        <v>1210</v>
      </c>
      <c r="T116" t="str">
        <f t="shared" si="15"/>
        <v>Pemat</v>
      </c>
      <c r="U116" s="22" t="str">
        <f>VLOOKUP(T116,audio_list_stym!$A$3:$H$18,7,FALSE)</f>
        <v>Ackee</v>
      </c>
      <c r="V116" s="22">
        <v>3</v>
      </c>
      <c r="W116" s="22" t="str">
        <f t="shared" si="16"/>
        <v>Ackee3</v>
      </c>
    </row>
    <row r="117" spans="2:23" x14ac:dyDescent="0.45">
      <c r="B117" t="s">
        <v>1257</v>
      </c>
      <c r="C117" s="29" t="s">
        <v>1199</v>
      </c>
      <c r="D117" t="str">
        <f t="shared" si="11"/>
        <v>Codis</v>
      </c>
      <c r="E117" s="22" t="str">
        <f>VLOOKUP(D117,audio_list_stym!$A$3:$G$18,7,FALSE)</f>
        <v>Sapota</v>
      </c>
      <c r="F117" s="22">
        <v>8</v>
      </c>
      <c r="G117" s="22" t="str">
        <f t="shared" si="12"/>
        <v>Codis.word.search8</v>
      </c>
      <c r="H117" s="22" t="str">
        <f t="shared" si="13"/>
        <v>КОДИС</v>
      </c>
      <c r="I117">
        <f>VLOOKUP(E117,$P$2:$Q$9,2,FALSE)</f>
        <v>4</v>
      </c>
      <c r="J117" s="30">
        <f>IF(I117&lt;4,I117+2,I117-2)</f>
        <v>2</v>
      </c>
      <c r="K117" s="30">
        <f>IF(I117&lt;4,I117+3,I117-3)</f>
        <v>1</v>
      </c>
      <c r="L117" s="30">
        <v>8</v>
      </c>
      <c r="M117">
        <v>1</v>
      </c>
      <c r="N117" t="str">
        <f t="shared" si="14"/>
        <v>q</v>
      </c>
      <c r="S117" s="29" t="s">
        <v>1182</v>
      </c>
      <c r="T117" t="str">
        <f t="shared" si="15"/>
        <v>Renan</v>
      </c>
      <c r="U117" s="22" t="str">
        <f>VLOOKUP(T117,audio_list_stym!$A$3:$H$18,7,FALSE)</f>
        <v>Ake</v>
      </c>
      <c r="V117" s="22">
        <v>4</v>
      </c>
      <c r="W117" s="22" t="str">
        <f t="shared" si="16"/>
        <v>Ake4</v>
      </c>
    </row>
    <row r="118" spans="2:23" x14ac:dyDescent="0.45">
      <c r="B118" t="s">
        <v>1259</v>
      </c>
      <c r="C118" s="29" t="s">
        <v>1203</v>
      </c>
      <c r="D118" t="str">
        <f t="shared" si="11"/>
        <v>Gonic</v>
      </c>
      <c r="E118" s="22" t="str">
        <f>VLOOKUP(D118,audio_list_stym!$A$3:$G$18,7,FALSE)</f>
        <v>Tamanid</v>
      </c>
      <c r="F118" s="22">
        <v>5</v>
      </c>
      <c r="G118" s="22" t="str">
        <f t="shared" si="12"/>
        <v>Gonic.word.search5</v>
      </c>
      <c r="H118" s="22" t="str">
        <f t="shared" si="13"/>
        <v>ГОНИК</v>
      </c>
      <c r="I118" s="30">
        <f>IF(L118&lt;4,L118+1,L118-1)</f>
        <v>7</v>
      </c>
      <c r="J118" s="30">
        <f>IF(L118&lt;4,L118+2,L118-2)</f>
        <v>6</v>
      </c>
      <c r="K118" s="30">
        <f>IF(L118&lt;4,L118+3,L118-3)</f>
        <v>5</v>
      </c>
      <c r="L118">
        <f>VLOOKUP(E118,$P$2:$Q$9,2,FALSE)</f>
        <v>8</v>
      </c>
      <c r="M118">
        <v>4</v>
      </c>
      <c r="N118" t="str">
        <f t="shared" si="14"/>
        <v>s</v>
      </c>
      <c r="S118" s="29" t="s">
        <v>1186</v>
      </c>
      <c r="T118" t="str">
        <f t="shared" si="15"/>
        <v>Baroh</v>
      </c>
      <c r="U118" s="22" t="str">
        <f>VLOOKUP(T118,audio_list_stym!$A$3:$H$18,7,FALSE)</f>
        <v>Finger</v>
      </c>
      <c r="V118" s="22">
        <v>4</v>
      </c>
      <c r="W118" s="22" t="str">
        <f t="shared" si="16"/>
        <v>Finger4</v>
      </c>
    </row>
    <row r="119" spans="2:23" x14ac:dyDescent="0.45">
      <c r="B119" t="s">
        <v>1252</v>
      </c>
      <c r="C119" s="29" t="s">
        <v>1203</v>
      </c>
      <c r="D119" t="str">
        <f t="shared" si="11"/>
        <v>Gonic</v>
      </c>
      <c r="E119" s="22" t="str">
        <f>VLOOKUP(D119,audio_list_stym!$A$3:$G$18,7,FALSE)</f>
        <v>Tamanid</v>
      </c>
      <c r="F119" s="22">
        <v>6</v>
      </c>
      <c r="G119" s="22" t="str">
        <f t="shared" si="12"/>
        <v>Gonic.word.search6</v>
      </c>
      <c r="H119" s="22" t="str">
        <f t="shared" si="13"/>
        <v>ГОНИК</v>
      </c>
      <c r="I119" s="30">
        <f>IF(K119&lt;4,K119+1,K119-1)</f>
        <v>7</v>
      </c>
      <c r="J119" s="30">
        <f>IF(K119&lt;4,K119+2,K119-2)</f>
        <v>6</v>
      </c>
      <c r="K119">
        <f>VLOOKUP(E119,$P$2:$Q$9,2,FALSE)</f>
        <v>8</v>
      </c>
      <c r="L119" s="30">
        <f>IF(K119&lt;4,K119+3,K119-3)</f>
        <v>5</v>
      </c>
      <c r="M119">
        <v>3</v>
      </c>
      <c r="N119" t="str">
        <f t="shared" si="14"/>
        <v>a</v>
      </c>
      <c r="S119" s="29" t="s">
        <v>1190</v>
      </c>
      <c r="T119" t="str">
        <f t="shared" si="15"/>
        <v>Liroh</v>
      </c>
      <c r="U119" s="22" t="str">
        <f>VLOOKUP(T119,audio_list_stym!$A$3:$H$18,7,FALSE)</f>
        <v>Gac</v>
      </c>
      <c r="V119" s="22">
        <v>4</v>
      </c>
      <c r="W119" s="22" t="str">
        <f t="shared" si="16"/>
        <v>Gac4</v>
      </c>
    </row>
    <row r="120" spans="2:23" x14ac:dyDescent="0.45">
      <c r="B120" t="s">
        <v>1253</v>
      </c>
      <c r="C120" s="29" t="s">
        <v>1203</v>
      </c>
      <c r="D120" t="str">
        <f t="shared" si="11"/>
        <v>Gonic</v>
      </c>
      <c r="E120" s="22" t="str">
        <f>VLOOKUP(D120,audio_list_stym!$A$3:$G$18,7,FALSE)</f>
        <v>Tamanid</v>
      </c>
      <c r="F120" s="22">
        <v>7</v>
      </c>
      <c r="G120" s="22" t="str">
        <f t="shared" si="12"/>
        <v>Gonic.word.search7</v>
      </c>
      <c r="H120" s="22" t="str">
        <f t="shared" si="13"/>
        <v>ГОНИК</v>
      </c>
      <c r="I120" s="30">
        <f>IF(J120&lt;4,J120+1,J120-1)</f>
        <v>7</v>
      </c>
      <c r="J120">
        <f>VLOOKUP(E120,$P$2:$Q$9,2,FALSE)</f>
        <v>8</v>
      </c>
      <c r="K120" s="30">
        <f>IF(J87&lt;4,J120+2,J120-2)</f>
        <v>6</v>
      </c>
      <c r="L120" s="30">
        <f>IF(J120&lt;4,J120+3,J120-3)</f>
        <v>5</v>
      </c>
      <c r="M120">
        <v>2</v>
      </c>
      <c r="N120" t="str">
        <f t="shared" si="14"/>
        <v>w</v>
      </c>
      <c r="S120" s="29" t="s">
        <v>1194</v>
      </c>
      <c r="T120" t="str">
        <f t="shared" si="15"/>
        <v>Fimon</v>
      </c>
      <c r="U120" s="22" t="str">
        <f>VLOOKUP(T120,audio_list_stym!$A$3:$H$18,7,FALSE)</f>
        <v>Noni</v>
      </c>
      <c r="V120" s="22">
        <v>4</v>
      </c>
      <c r="W120" s="22" t="str">
        <f t="shared" si="16"/>
        <v>Noni4</v>
      </c>
    </row>
    <row r="121" spans="2:23" x14ac:dyDescent="0.45">
      <c r="B121" t="s">
        <v>1256</v>
      </c>
      <c r="C121" s="29" t="s">
        <v>1203</v>
      </c>
      <c r="D121" t="str">
        <f t="shared" si="11"/>
        <v>Gonic</v>
      </c>
      <c r="E121" s="22" t="str">
        <f>VLOOKUP(D121,audio_list_stym!$A$3:$G$18,7,FALSE)</f>
        <v>Tamanid</v>
      </c>
      <c r="F121" s="22">
        <v>8</v>
      </c>
      <c r="G121" s="22" t="str">
        <f t="shared" si="12"/>
        <v>Gonic.word.search8</v>
      </c>
      <c r="H121" s="22" t="str">
        <f t="shared" si="13"/>
        <v>ГОНИК</v>
      </c>
      <c r="I121">
        <f>VLOOKUP(E121,$P$2:$Q$9,2,FALSE)</f>
        <v>8</v>
      </c>
      <c r="J121" s="30">
        <f>IF(I121&lt;4,I121+2,I121-2)</f>
        <v>6</v>
      </c>
      <c r="K121" s="30">
        <f>IF(I121&lt;4,I121+3,I121-3)</f>
        <v>5</v>
      </c>
      <c r="L121" s="30">
        <f>IF(I121&lt;4,I121+4,I121-4)</f>
        <v>4</v>
      </c>
      <c r="M121">
        <v>1</v>
      </c>
      <c r="N121" t="str">
        <f t="shared" si="14"/>
        <v>q</v>
      </c>
      <c r="S121" s="29" t="s">
        <v>1198</v>
      </c>
      <c r="T121" t="str">
        <f t="shared" si="15"/>
        <v>Codis</v>
      </c>
      <c r="U121" s="22" t="str">
        <f>VLOOKUP(T121,audio_list_stym!$A$3:$H$18,7,FALSE)</f>
        <v>Sapota</v>
      </c>
      <c r="V121" s="22">
        <v>4</v>
      </c>
      <c r="W121" s="22" t="str">
        <f t="shared" si="16"/>
        <v>Sapota4</v>
      </c>
    </row>
    <row r="122" spans="2:23" x14ac:dyDescent="0.45">
      <c r="B122" t="s">
        <v>1257</v>
      </c>
      <c r="C122" s="29" t="s">
        <v>1207</v>
      </c>
      <c r="D122" t="str">
        <f t="shared" si="11"/>
        <v>Todis</v>
      </c>
      <c r="E122" s="22" t="str">
        <f>VLOOKUP(D122,audio_list_stym!$A$3:$G$18,7,FALSE)</f>
        <v>ZF</v>
      </c>
      <c r="F122" s="22">
        <v>5</v>
      </c>
      <c r="G122" s="22" t="str">
        <f t="shared" si="12"/>
        <v>Todis.word.search5</v>
      </c>
      <c r="H122" s="22" t="str">
        <f t="shared" si="13"/>
        <v>ТОДИС</v>
      </c>
      <c r="I122" s="30">
        <f>IF(L122&lt;4,L122+1,L122-1)</f>
        <v>5</v>
      </c>
      <c r="J122" s="30">
        <f>IF(L122&lt;4,L122+2,L122-2)</f>
        <v>4</v>
      </c>
      <c r="K122" s="30">
        <f>IF(L122&lt;4,L122+3,L122-3)</f>
        <v>3</v>
      </c>
      <c r="L122">
        <f>VLOOKUP(E122,$P$2:$Q$9,2,FALSE)</f>
        <v>6</v>
      </c>
      <c r="M122">
        <v>4</v>
      </c>
      <c r="N122" t="str">
        <f t="shared" si="14"/>
        <v>s</v>
      </c>
      <c r="S122" s="29" t="s">
        <v>1202</v>
      </c>
      <c r="T122" t="str">
        <f t="shared" si="15"/>
        <v>Gonic</v>
      </c>
      <c r="U122" s="22" t="str">
        <f>VLOOKUP(T122,audio_list_stym!$A$3:$H$18,7,FALSE)</f>
        <v>Tamanid</v>
      </c>
      <c r="V122" s="22">
        <v>4</v>
      </c>
      <c r="W122" s="22" t="str">
        <f t="shared" si="16"/>
        <v>Tamanid4</v>
      </c>
    </row>
    <row r="123" spans="2:23" x14ac:dyDescent="0.45">
      <c r="B123" t="s">
        <v>1254</v>
      </c>
      <c r="C123" s="29" t="s">
        <v>1207</v>
      </c>
      <c r="D123" t="str">
        <f t="shared" si="11"/>
        <v>Todis</v>
      </c>
      <c r="E123" s="22" t="str">
        <f>VLOOKUP(D123,audio_list_stym!$A$3:$G$18,7,FALSE)</f>
        <v>ZF</v>
      </c>
      <c r="F123" s="22">
        <v>6</v>
      </c>
      <c r="G123" s="22" t="str">
        <f t="shared" si="12"/>
        <v>Todis.word.search6</v>
      </c>
      <c r="H123" s="22" t="str">
        <f t="shared" si="13"/>
        <v>ТОДИС</v>
      </c>
      <c r="I123" s="30">
        <f>IF(K123&lt;4,K123+1,K123-1)</f>
        <v>5</v>
      </c>
      <c r="J123" s="30">
        <f>IF(K123&lt;4,K123+2,K123-2)</f>
        <v>4</v>
      </c>
      <c r="K123">
        <f>VLOOKUP(E123,$P$2:$Q$9,2,FALSE)</f>
        <v>6</v>
      </c>
      <c r="L123" s="30">
        <f>IF(K123&lt;4,K123+3,K123-3)</f>
        <v>3</v>
      </c>
      <c r="M123">
        <v>3</v>
      </c>
      <c r="N123" t="str">
        <f t="shared" si="14"/>
        <v>a</v>
      </c>
      <c r="S123" s="29" t="s">
        <v>1206</v>
      </c>
      <c r="T123" t="str">
        <f t="shared" si="15"/>
        <v>Todis</v>
      </c>
      <c r="U123" s="22" t="str">
        <f>VLOOKUP(T123,audio_list_stym!$A$3:$H$18,7,FALSE)</f>
        <v>ZF</v>
      </c>
      <c r="V123" s="22">
        <v>4</v>
      </c>
      <c r="W123" s="22" t="str">
        <f t="shared" si="16"/>
        <v>ZF4</v>
      </c>
    </row>
    <row r="124" spans="2:23" x14ac:dyDescent="0.45">
      <c r="B124" t="s">
        <v>1255</v>
      </c>
      <c r="C124" s="29" t="s">
        <v>1207</v>
      </c>
      <c r="D124" t="str">
        <f t="shared" si="11"/>
        <v>Todis</v>
      </c>
      <c r="E124" s="22" t="str">
        <f>VLOOKUP(D124,audio_list_stym!$A$3:$G$18,7,FALSE)</f>
        <v>ZF</v>
      </c>
      <c r="F124" s="22">
        <v>7</v>
      </c>
      <c r="G124" s="22" t="str">
        <f t="shared" si="12"/>
        <v>Todis.word.search7</v>
      </c>
      <c r="H124" s="22" t="str">
        <f t="shared" si="13"/>
        <v>ТОДИС</v>
      </c>
      <c r="I124" s="30">
        <f>IF(J124&lt;4,J124+1,J124-1)</f>
        <v>5</v>
      </c>
      <c r="J124">
        <f>VLOOKUP(E124,$P$2:$Q$9,2,FALSE)</f>
        <v>6</v>
      </c>
      <c r="K124" s="30">
        <f>IF(J91&lt;4,J124+2,J124-2)</f>
        <v>4</v>
      </c>
      <c r="L124" s="30">
        <f>IF(J124&lt;4,J124+3,J124-3)</f>
        <v>3</v>
      </c>
      <c r="M124">
        <v>2</v>
      </c>
      <c r="N124" t="str">
        <f t="shared" si="14"/>
        <v>w</v>
      </c>
      <c r="S124" s="29" t="s">
        <v>1210</v>
      </c>
      <c r="T124" t="str">
        <f t="shared" si="15"/>
        <v>Pemat</v>
      </c>
      <c r="U124" s="22" t="str">
        <f>VLOOKUP(T124,audio_list_stym!$A$3:$H$18,7,FALSE)</f>
        <v>Ackee</v>
      </c>
      <c r="V124" s="22">
        <v>4</v>
      </c>
      <c r="W124" s="22" t="str">
        <f t="shared" si="16"/>
        <v>Ackee4</v>
      </c>
    </row>
    <row r="125" spans="2:23" x14ac:dyDescent="0.45">
      <c r="B125" t="s">
        <v>1258</v>
      </c>
      <c r="C125" s="29" t="s">
        <v>1207</v>
      </c>
      <c r="D125" t="str">
        <f t="shared" si="11"/>
        <v>Todis</v>
      </c>
      <c r="E125" s="22" t="str">
        <f>VLOOKUP(D125,audio_list_stym!$A$3:$G$18,7,FALSE)</f>
        <v>ZF</v>
      </c>
      <c r="F125" s="22">
        <v>8</v>
      </c>
      <c r="G125" s="22" t="str">
        <f t="shared" si="12"/>
        <v>Todis.word.search8</v>
      </c>
      <c r="H125" s="22" t="str">
        <f t="shared" si="13"/>
        <v>ТОДИС</v>
      </c>
      <c r="I125">
        <f>VLOOKUP(E125,$P$2:$Q$9,2,FALSE)</f>
        <v>6</v>
      </c>
      <c r="J125" s="30">
        <f>IF(I125&lt;4,I125+2,I125-2)</f>
        <v>4</v>
      </c>
      <c r="K125" s="30">
        <f>IF(I125&lt;4,I125+3,I125-3)</f>
        <v>3</v>
      </c>
      <c r="L125" s="30">
        <f>IF(I125&lt;4,I125+4,I125-4)</f>
        <v>2</v>
      </c>
      <c r="M125">
        <v>1</v>
      </c>
      <c r="N125" t="str">
        <f t="shared" si="14"/>
        <v>q</v>
      </c>
      <c r="S125" s="29" t="s">
        <v>1182</v>
      </c>
      <c r="T125" t="str">
        <f t="shared" si="15"/>
        <v>Renan</v>
      </c>
      <c r="U125" s="22" t="str">
        <f>VLOOKUP(T125,audio_list_stym!$A$3:$H$18,7,FALSE)</f>
        <v>Ake</v>
      </c>
      <c r="V125" s="22">
        <v>4</v>
      </c>
      <c r="W125" s="22" t="str">
        <f t="shared" si="16"/>
        <v>Ake4</v>
      </c>
    </row>
    <row r="126" spans="2:23" x14ac:dyDescent="0.45">
      <c r="B126" t="s">
        <v>1259</v>
      </c>
      <c r="C126" s="29" t="s">
        <v>1211</v>
      </c>
      <c r="D126" t="str">
        <f t="shared" si="11"/>
        <v>Pemat</v>
      </c>
      <c r="E126" s="22" t="str">
        <f>VLOOKUP(D126,audio_list_stym!$A$3:$G$18,7,FALSE)</f>
        <v>Ackee</v>
      </c>
      <c r="F126" s="22">
        <v>5</v>
      </c>
      <c r="G126" s="22" t="str">
        <f t="shared" si="12"/>
        <v>Pemat.word.search5</v>
      </c>
      <c r="H126" s="22" t="str">
        <f t="shared" si="13"/>
        <v>ПЕМАТ</v>
      </c>
      <c r="I126" s="30">
        <f>IF(L126&lt;4,L126+1,L126-1)</f>
        <v>2</v>
      </c>
      <c r="J126" s="30">
        <f>IF(L126&lt;4,L126+2,L126-2)</f>
        <v>3</v>
      </c>
      <c r="K126" s="30">
        <f>IF(L126&lt;4,L126+3,L126-3)</f>
        <v>4</v>
      </c>
      <c r="L126">
        <f>VLOOKUP(E126,$P$2:$Q$9,2,FALSE)</f>
        <v>1</v>
      </c>
      <c r="M126">
        <v>4</v>
      </c>
      <c r="N126" t="str">
        <f t="shared" si="14"/>
        <v>s</v>
      </c>
      <c r="S126" s="29" t="s">
        <v>1186</v>
      </c>
      <c r="T126" t="str">
        <f t="shared" si="15"/>
        <v>Baroh</v>
      </c>
      <c r="U126" s="22" t="str">
        <f>VLOOKUP(T126,audio_list_stym!$A$3:$H$18,7,FALSE)</f>
        <v>Finger</v>
      </c>
      <c r="V126" s="22">
        <v>4</v>
      </c>
      <c r="W126" s="22" t="str">
        <f t="shared" si="16"/>
        <v>Finger4</v>
      </c>
    </row>
    <row r="127" spans="2:23" x14ac:dyDescent="0.45">
      <c r="B127" t="s">
        <v>1252</v>
      </c>
      <c r="C127" s="29" t="s">
        <v>1211</v>
      </c>
      <c r="D127" t="str">
        <f t="shared" si="11"/>
        <v>Pemat</v>
      </c>
      <c r="E127" s="22" t="str">
        <f>VLOOKUP(D127,audio_list_stym!$A$3:$G$18,7,FALSE)</f>
        <v>Ackee</v>
      </c>
      <c r="F127" s="22">
        <v>6</v>
      </c>
      <c r="G127" s="22" t="str">
        <f t="shared" si="12"/>
        <v>Pemat.word.search6</v>
      </c>
      <c r="H127" s="22" t="str">
        <f t="shared" si="13"/>
        <v>ПЕМАТ</v>
      </c>
      <c r="I127" s="30">
        <f>IF(K127&lt;4,K127+1,K127-1)</f>
        <v>2</v>
      </c>
      <c r="J127" s="30">
        <f>IF(K127&lt;4,K127+2,K127-2)</f>
        <v>3</v>
      </c>
      <c r="K127">
        <f>VLOOKUP(E127,$P$2:$Q$9,2,FALSE)</f>
        <v>1</v>
      </c>
      <c r="L127" s="30">
        <f>IF(K127&lt;4,K127+3,K127-3)</f>
        <v>4</v>
      </c>
      <c r="M127">
        <v>3</v>
      </c>
      <c r="N127" t="str">
        <f t="shared" si="14"/>
        <v>a</v>
      </c>
      <c r="S127" s="29" t="s">
        <v>1190</v>
      </c>
      <c r="T127" t="str">
        <f t="shared" si="15"/>
        <v>Liroh</v>
      </c>
      <c r="U127" s="22" t="str">
        <f>VLOOKUP(T127,audio_list_stym!$A$3:$H$18,7,FALSE)</f>
        <v>Gac</v>
      </c>
      <c r="V127" s="22">
        <v>4</v>
      </c>
      <c r="W127" s="22" t="str">
        <f t="shared" si="16"/>
        <v>Gac4</v>
      </c>
    </row>
    <row r="128" spans="2:23" x14ac:dyDescent="0.45">
      <c r="B128" t="s">
        <v>1253</v>
      </c>
      <c r="C128" s="29" t="s">
        <v>1211</v>
      </c>
      <c r="D128" t="str">
        <f t="shared" si="11"/>
        <v>Pemat</v>
      </c>
      <c r="E128" s="22" t="str">
        <f>VLOOKUP(D128,audio_list_stym!$A$3:$G$18,7,FALSE)</f>
        <v>Ackee</v>
      </c>
      <c r="F128" s="22">
        <v>7</v>
      </c>
      <c r="G128" s="22" t="str">
        <f t="shared" si="12"/>
        <v>Pemat.word.search7</v>
      </c>
      <c r="H128" s="22" t="str">
        <f t="shared" si="13"/>
        <v>ПЕМАТ</v>
      </c>
      <c r="I128" s="30">
        <f>IF(J128&lt;4,J128+1,J128-1)</f>
        <v>2</v>
      </c>
      <c r="J128">
        <f>VLOOKUP(E128,$P$2:$Q$9,2,FALSE)</f>
        <v>1</v>
      </c>
      <c r="K128" s="30">
        <f>IF(J95&lt;4,J128+2,J128-2)</f>
        <v>3</v>
      </c>
      <c r="L128" s="30">
        <f>IF(J128&lt;4,J128+3,J128-3)</f>
        <v>4</v>
      </c>
      <c r="M128">
        <v>2</v>
      </c>
      <c r="N128" t="str">
        <f t="shared" si="14"/>
        <v>w</v>
      </c>
      <c r="S128" s="29" t="s">
        <v>1194</v>
      </c>
      <c r="T128" t="str">
        <f t="shared" si="15"/>
        <v>Fimon</v>
      </c>
      <c r="U128" s="22" t="str">
        <f>VLOOKUP(T128,audio_list_stym!$A$3:$H$18,7,FALSE)</f>
        <v>Noni</v>
      </c>
      <c r="V128" s="22">
        <v>4</v>
      </c>
      <c r="W128" s="22" t="str">
        <f t="shared" si="16"/>
        <v>Noni4</v>
      </c>
    </row>
    <row r="129" spans="2:23" x14ac:dyDescent="0.45">
      <c r="B129" t="s">
        <v>1256</v>
      </c>
      <c r="C129" s="29" t="s">
        <v>1211</v>
      </c>
      <c r="D129" t="str">
        <f t="shared" si="11"/>
        <v>Pemat</v>
      </c>
      <c r="E129" s="22" t="str">
        <f>VLOOKUP(D129,audio_list_stym!$A$3:$G$18,7,FALSE)</f>
        <v>Ackee</v>
      </c>
      <c r="F129" s="22">
        <v>8</v>
      </c>
      <c r="G129" s="22" t="str">
        <f t="shared" si="12"/>
        <v>Pemat.word.search8</v>
      </c>
      <c r="H129" s="22" t="str">
        <f t="shared" si="13"/>
        <v>ПЕМАТ</v>
      </c>
      <c r="I129">
        <f>VLOOKUP(E129,$P$2:$Q$9,2,FALSE)</f>
        <v>1</v>
      </c>
      <c r="J129" s="30">
        <f>IF(I129&lt;4,I129+2,I129-2)</f>
        <v>3</v>
      </c>
      <c r="K129" s="30">
        <f>IF(I129&lt;4,I129+3,I129-3)</f>
        <v>4</v>
      </c>
      <c r="L129" s="30">
        <f>IF(I129&lt;4,I129+4,I129-4)</f>
        <v>5</v>
      </c>
      <c r="M129">
        <v>1</v>
      </c>
      <c r="N129" t="str">
        <f t="shared" si="14"/>
        <v>q</v>
      </c>
      <c r="S129" s="29" t="s">
        <v>1198</v>
      </c>
      <c r="T129" t="str">
        <f t="shared" si="15"/>
        <v>Codis</v>
      </c>
      <c r="U129" s="22" t="str">
        <f>VLOOKUP(T129,audio_list_stym!$A$3:$H$18,7,FALSE)</f>
        <v>Sapota</v>
      </c>
      <c r="V129" s="22">
        <v>4</v>
      </c>
      <c r="W129" s="22" t="str">
        <f t="shared" si="16"/>
        <v>Sapota4</v>
      </c>
    </row>
    <row r="130" spans="2:23" x14ac:dyDescent="0.45">
      <c r="C130" s="29"/>
      <c r="E130" s="22"/>
      <c r="F130" s="22"/>
      <c r="G130" s="22"/>
      <c r="H130" s="22"/>
      <c r="S130" s="29" t="s">
        <v>1202</v>
      </c>
      <c r="T130" t="str">
        <f t="shared" si="15"/>
        <v>Gonic</v>
      </c>
      <c r="U130" s="22" t="str">
        <f>VLOOKUP(T130,audio_list_stym!$A$3:$H$18,7,FALSE)</f>
        <v>Tamanid</v>
      </c>
      <c r="V130" s="22">
        <v>4</v>
      </c>
      <c r="W130" s="22" t="str">
        <f t="shared" si="16"/>
        <v>Tamanid4</v>
      </c>
    </row>
    <row r="131" spans="2:23" x14ac:dyDescent="0.45">
      <c r="C131" s="29"/>
      <c r="E131" s="22"/>
      <c r="F131" s="22"/>
      <c r="G131" s="22"/>
      <c r="H131" s="22"/>
      <c r="S131" s="29" t="s">
        <v>1206</v>
      </c>
      <c r="T131" t="str">
        <f t="shared" si="15"/>
        <v>Todis</v>
      </c>
      <c r="U131" s="22" t="str">
        <f>VLOOKUP(T131,audio_list_stym!$A$3:$H$18,7,FALSE)</f>
        <v>ZF</v>
      </c>
      <c r="V131" s="22">
        <v>4</v>
      </c>
      <c r="W131" s="22" t="str">
        <f t="shared" si="16"/>
        <v>ZF4</v>
      </c>
    </row>
    <row r="132" spans="2:23" x14ac:dyDescent="0.45">
      <c r="C132" s="29"/>
      <c r="E132" s="22"/>
      <c r="F132" s="22"/>
      <c r="G132" s="22"/>
      <c r="H132" s="22"/>
      <c r="S132" s="29" t="s">
        <v>1210</v>
      </c>
      <c r="T132" t="str">
        <f t="shared" si="15"/>
        <v>Pemat</v>
      </c>
      <c r="U132" s="22" t="str">
        <f>VLOOKUP(T132,audio_list_stym!$A$3:$H$18,7,FALSE)</f>
        <v>Ackee</v>
      </c>
      <c r="V132" s="22">
        <v>4</v>
      </c>
      <c r="W132" s="22" t="str">
        <f t="shared" si="16"/>
        <v>Ackee4</v>
      </c>
    </row>
    <row r="136" spans="2:23" x14ac:dyDescent="0.45">
      <c r="B136" t="s">
        <v>1246</v>
      </c>
    </row>
    <row r="137" spans="2:23" x14ac:dyDescent="0.45">
      <c r="B137" t="s">
        <v>1252</v>
      </c>
    </row>
    <row r="138" spans="2:23" x14ac:dyDescent="0.45">
      <c r="B138" t="s">
        <v>1253</v>
      </c>
    </row>
    <row r="139" spans="2:23" x14ac:dyDescent="0.45">
      <c r="B139" t="s">
        <v>1254</v>
      </c>
    </row>
    <row r="140" spans="2:23" x14ac:dyDescent="0.45">
      <c r="B140" t="s">
        <v>1255</v>
      </c>
    </row>
    <row r="141" spans="2:23" x14ac:dyDescent="0.45">
      <c r="B141" t="s">
        <v>1256</v>
      </c>
    </row>
    <row r="142" spans="2:23" x14ac:dyDescent="0.45">
      <c r="B142" t="s">
        <v>1257</v>
      </c>
    </row>
    <row r="143" spans="2:23" x14ac:dyDescent="0.45">
      <c r="B143" t="s">
        <v>1258</v>
      </c>
    </row>
    <row r="144" spans="2:23" x14ac:dyDescent="0.45">
      <c r="B144" t="s">
        <v>1259</v>
      </c>
    </row>
    <row r="145" spans="2:2" x14ac:dyDescent="0.45">
      <c r="B145" s="29" t="s">
        <v>1180</v>
      </c>
    </row>
    <row r="146" spans="2:2" x14ac:dyDescent="0.45">
      <c r="B146" s="29" t="s">
        <v>1184</v>
      </c>
    </row>
    <row r="147" spans="2:2" x14ac:dyDescent="0.45">
      <c r="B147" s="29" t="s">
        <v>1188</v>
      </c>
    </row>
    <row r="148" spans="2:2" x14ac:dyDescent="0.45">
      <c r="B148" s="29" t="s">
        <v>1192</v>
      </c>
    </row>
    <row r="149" spans="2:2" x14ac:dyDescent="0.45">
      <c r="B149" s="29" t="s">
        <v>1196</v>
      </c>
    </row>
    <row r="150" spans="2:2" x14ac:dyDescent="0.45">
      <c r="B150" s="29" t="s">
        <v>1200</v>
      </c>
    </row>
    <row r="151" spans="2:2" x14ac:dyDescent="0.45">
      <c r="B151" s="29" t="s">
        <v>1204</v>
      </c>
    </row>
    <row r="152" spans="2:2" x14ac:dyDescent="0.45">
      <c r="B152" s="29" t="s">
        <v>1208</v>
      </c>
    </row>
    <row r="153" spans="2:2" x14ac:dyDescent="0.45">
      <c r="B153" s="29" t="s">
        <v>1212</v>
      </c>
    </row>
    <row r="154" spans="2:2" x14ac:dyDescent="0.45">
      <c r="B154" s="29" t="s">
        <v>1214</v>
      </c>
    </row>
    <row r="155" spans="2:2" x14ac:dyDescent="0.45">
      <c r="B155" s="29" t="s">
        <v>1216</v>
      </c>
    </row>
    <row r="156" spans="2:2" x14ac:dyDescent="0.45">
      <c r="B156" s="29" t="s">
        <v>1218</v>
      </c>
    </row>
    <row r="157" spans="2:2" x14ac:dyDescent="0.45">
      <c r="B157" s="29" t="s">
        <v>1220</v>
      </c>
    </row>
    <row r="158" spans="2:2" x14ac:dyDescent="0.45">
      <c r="B158" s="29" t="s">
        <v>1240</v>
      </c>
    </row>
    <row r="159" spans="2:2" x14ac:dyDescent="0.45">
      <c r="B159" s="29" t="s">
        <v>1222</v>
      </c>
    </row>
    <row r="160" spans="2:2" x14ac:dyDescent="0.45">
      <c r="B160" s="29" t="s">
        <v>1224</v>
      </c>
    </row>
    <row r="161" spans="2:2" x14ac:dyDescent="0.45">
      <c r="B161" t="s">
        <v>1260</v>
      </c>
    </row>
    <row r="162" spans="2:2" x14ac:dyDescent="0.45">
      <c r="B162" t="s">
        <v>1261</v>
      </c>
    </row>
    <row r="163" spans="2:2" x14ac:dyDescent="0.45">
      <c r="B163" t="s">
        <v>1262</v>
      </c>
    </row>
    <row r="164" spans="2:2" x14ac:dyDescent="0.45">
      <c r="B164" t="s">
        <v>1263</v>
      </c>
    </row>
    <row r="165" spans="2:2" x14ac:dyDescent="0.45">
      <c r="B165" t="s">
        <v>1264</v>
      </c>
    </row>
    <row r="166" spans="2:2" x14ac:dyDescent="0.45">
      <c r="B166" t="s">
        <v>1265</v>
      </c>
    </row>
    <row r="167" spans="2:2" x14ac:dyDescent="0.45">
      <c r="B167" t="s">
        <v>1266</v>
      </c>
    </row>
    <row r="168" spans="2:2" x14ac:dyDescent="0.45">
      <c r="B168" t="s">
        <v>1267</v>
      </c>
    </row>
    <row r="169" spans="2:2" x14ac:dyDescent="0.45">
      <c r="B169" t="s">
        <v>1268</v>
      </c>
    </row>
    <row r="170" spans="2:2" x14ac:dyDescent="0.45">
      <c r="B170" t="s">
        <v>1269</v>
      </c>
    </row>
    <row r="171" spans="2:2" x14ac:dyDescent="0.45">
      <c r="B171" t="s">
        <v>1270</v>
      </c>
    </row>
    <row r="172" spans="2:2" x14ac:dyDescent="0.45">
      <c r="B172" t="s">
        <v>1271</v>
      </c>
    </row>
    <row r="173" spans="2:2" x14ac:dyDescent="0.45">
      <c r="B173" t="s">
        <v>1272</v>
      </c>
    </row>
    <row r="174" spans="2:2" x14ac:dyDescent="0.45">
      <c r="B174" t="s">
        <v>1273</v>
      </c>
    </row>
    <row r="175" spans="2:2" x14ac:dyDescent="0.45">
      <c r="B175" t="s">
        <v>1274</v>
      </c>
    </row>
    <row r="176" spans="2:2" x14ac:dyDescent="0.45">
      <c r="B176" t="s">
        <v>1275</v>
      </c>
    </row>
    <row r="177" spans="2:2" x14ac:dyDescent="0.45">
      <c r="B177" t="s">
        <v>1276</v>
      </c>
    </row>
    <row r="178" spans="2:2" x14ac:dyDescent="0.45">
      <c r="B178" t="s">
        <v>1277</v>
      </c>
    </row>
    <row r="179" spans="2:2" x14ac:dyDescent="0.45">
      <c r="B179" t="s">
        <v>1278</v>
      </c>
    </row>
    <row r="180" spans="2:2" x14ac:dyDescent="0.45">
      <c r="B180" t="s">
        <v>1279</v>
      </c>
    </row>
    <row r="181" spans="2:2" x14ac:dyDescent="0.45">
      <c r="B181" t="s">
        <v>1280</v>
      </c>
    </row>
    <row r="182" spans="2:2" x14ac:dyDescent="0.45">
      <c r="B182" t="s">
        <v>1281</v>
      </c>
    </row>
    <row r="183" spans="2:2" x14ac:dyDescent="0.45">
      <c r="B183" t="s">
        <v>1282</v>
      </c>
    </row>
    <row r="184" spans="2:2" x14ac:dyDescent="0.45">
      <c r="B184" t="s">
        <v>1283</v>
      </c>
    </row>
    <row r="185" spans="2:2" x14ac:dyDescent="0.45">
      <c r="B185" t="s">
        <v>1284</v>
      </c>
    </row>
    <row r="186" spans="2:2" x14ac:dyDescent="0.45">
      <c r="B186" t="s">
        <v>1285</v>
      </c>
    </row>
    <row r="187" spans="2:2" x14ac:dyDescent="0.45">
      <c r="B187" t="s">
        <v>1286</v>
      </c>
    </row>
    <row r="188" spans="2:2" x14ac:dyDescent="0.45">
      <c r="B188" t="s">
        <v>1287</v>
      </c>
    </row>
  </sheetData>
  <autoFilter ref="A1:AA132" xr:uid="{53A63C9B-BAB5-47CA-90A6-1916DB086554}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B1A30-CD52-4854-8A9A-3081287516C9}">
  <dimension ref="A1:AA188"/>
  <sheetViews>
    <sheetView topLeftCell="H1" workbookViewId="0">
      <selection activeCell="M136" sqref="M136"/>
    </sheetView>
  </sheetViews>
  <sheetFormatPr defaultColWidth="8.796875" defaultRowHeight="14.25" x14ac:dyDescent="0.45"/>
  <cols>
    <col min="1" max="1" width="23.1328125" customWidth="1"/>
    <col min="2" max="2" width="23.6640625" customWidth="1"/>
    <col min="3" max="3" width="16.796875" customWidth="1"/>
    <col min="5" max="5" width="7.46484375" customWidth="1"/>
    <col min="6" max="6" width="6" customWidth="1"/>
    <col min="7" max="7" width="18.796875" customWidth="1"/>
    <col min="8" max="8" width="12.796875" customWidth="1"/>
    <col min="9" max="10" width="12.1328125" customWidth="1"/>
    <col min="16" max="16" width="12.1328125" customWidth="1"/>
    <col min="19" max="19" width="15.796875" customWidth="1"/>
  </cols>
  <sheetData>
    <row r="1" spans="1:27" x14ac:dyDescent="0.45">
      <c r="A1" t="s">
        <v>1244</v>
      </c>
      <c r="B1" t="s">
        <v>1247</v>
      </c>
      <c r="C1" t="s">
        <v>1226</v>
      </c>
      <c r="D1" t="s">
        <v>0</v>
      </c>
      <c r="E1" s="22" t="s">
        <v>1249</v>
      </c>
      <c r="F1" s="22" t="s">
        <v>1250</v>
      </c>
      <c r="G1" s="22" t="s">
        <v>1245</v>
      </c>
      <c r="H1" s="22" t="s">
        <v>1239</v>
      </c>
      <c r="I1" t="s">
        <v>1236</v>
      </c>
      <c r="J1" t="s">
        <v>1237</v>
      </c>
      <c r="K1" t="s">
        <v>1238</v>
      </c>
      <c r="L1" t="s">
        <v>1243</v>
      </c>
      <c r="M1" t="s">
        <v>1235</v>
      </c>
      <c r="N1" t="s">
        <v>1251</v>
      </c>
      <c r="S1" t="s">
        <v>1244</v>
      </c>
      <c r="U1" s="22" t="s">
        <v>1239</v>
      </c>
      <c r="V1" s="22"/>
      <c r="W1" s="22" t="s">
        <v>1239</v>
      </c>
      <c r="X1" t="s">
        <v>1236</v>
      </c>
      <c r="Y1" t="s">
        <v>1237</v>
      </c>
      <c r="Z1" t="s">
        <v>1238</v>
      </c>
      <c r="AA1" t="s">
        <v>1243</v>
      </c>
    </row>
    <row r="2" spans="1:27" x14ac:dyDescent="0.45">
      <c r="A2" t="s">
        <v>1226</v>
      </c>
      <c r="B2" s="29" t="s">
        <v>1180</v>
      </c>
      <c r="C2" s="22" t="s">
        <v>1182</v>
      </c>
      <c r="D2" t="str">
        <f>LEFT(C2,5)</f>
        <v>Renan</v>
      </c>
      <c r="E2" s="22" t="str">
        <f>VLOOKUP(D2,audio_list_stym!$A$3:$H$18,8,FALSE)</f>
        <v>Ake</v>
      </c>
      <c r="F2" s="22">
        <v>1</v>
      </c>
      <c r="G2" s="22" t="str">
        <f>C2&amp;F2</f>
        <v>Renan.pic.search1</v>
      </c>
      <c r="H2" s="22" t="str">
        <f>E2&amp;"_"&amp;F2</f>
        <v>Ake_1</v>
      </c>
      <c r="I2">
        <f>VLOOKUP(E2,$P$2:$Q$9,2,FALSE)</f>
        <v>2</v>
      </c>
      <c r="J2" s="30">
        <f>IF(I2&lt;4,I2+1,I2-1)</f>
        <v>3</v>
      </c>
      <c r="K2" s="31">
        <f>IF(I2&lt;4,I2+2,I2-2)</f>
        <v>4</v>
      </c>
      <c r="L2" s="31">
        <f>IF(I2&lt;4,I2+3,I2-3)</f>
        <v>5</v>
      </c>
      <c r="M2">
        <v>1</v>
      </c>
      <c r="N2" t="str">
        <f>IF(M2=1,"q",IF(M2=2,"w",IF(M2=3,"a",IF(M2=4,"s",0))))</f>
        <v>q</v>
      </c>
      <c r="O2">
        <f t="shared" ref="O2:O9" ca="1" si="0">RAND()</f>
        <v>0.67925445331404732</v>
      </c>
      <c r="P2" t="s">
        <v>670</v>
      </c>
      <c r="Q2">
        <v>1</v>
      </c>
      <c r="R2" t="s">
        <v>1244</v>
      </c>
      <c r="S2" s="29" t="s">
        <v>1182</v>
      </c>
      <c r="T2" t="str">
        <f>LEFT(S2,5)</f>
        <v>Renan</v>
      </c>
      <c r="U2" s="22" t="str">
        <f>VLOOKUP(T2,audio_list_stym!$A$3:$H$18,7,FALSE)</f>
        <v>Ake</v>
      </c>
      <c r="V2" s="22">
        <v>1</v>
      </c>
      <c r="W2" s="22" t="str">
        <f>U2&amp;V2</f>
        <v>Ake1</v>
      </c>
      <c r="X2" t="s">
        <v>1227</v>
      </c>
    </row>
    <row r="3" spans="1:27" x14ac:dyDescent="0.45">
      <c r="B3" s="29" t="s">
        <v>1180</v>
      </c>
      <c r="C3" s="22" t="s">
        <v>1182</v>
      </c>
      <c r="D3" t="str">
        <f t="shared" ref="D3:D65" si="1">LEFT(C3,5)</f>
        <v>Renan</v>
      </c>
      <c r="E3" s="22" t="str">
        <f>VLOOKUP(D3,audio_list_stym!$A$3:$H$18,8,FALSE)</f>
        <v>Ake</v>
      </c>
      <c r="F3" s="22">
        <v>2</v>
      </c>
      <c r="G3" s="22" t="str">
        <f t="shared" ref="G3:G66" si="2">C3&amp;F3</f>
        <v>Renan.pic.search2</v>
      </c>
      <c r="H3" s="22" t="str">
        <f t="shared" ref="H3:H33" si="3">E3&amp;"_"&amp;F3</f>
        <v>Ake_2</v>
      </c>
      <c r="I3" s="30">
        <f>IF(J3&lt;4,J3+1,J3-1)</f>
        <v>3</v>
      </c>
      <c r="J3">
        <f>VLOOKUP(E3,$P$2:$Q$9,2,FALSE)</f>
        <v>2</v>
      </c>
      <c r="K3" s="31">
        <f>IF(J3&lt;4,J3+2,J3-2)</f>
        <v>4</v>
      </c>
      <c r="L3" s="31">
        <f>IF(J3&lt;4,J3+3,J3-3)</f>
        <v>5</v>
      </c>
      <c r="M3">
        <v>2</v>
      </c>
      <c r="N3" t="str">
        <f t="shared" ref="N3:N66" si="4">IF(M3=1,"q",IF(M3=2,"w",IF(M3=3,"a",IF(M3=4,"s",0))))</f>
        <v>w</v>
      </c>
      <c r="O3">
        <f t="shared" ca="1" si="0"/>
        <v>0.72250013264236868</v>
      </c>
      <c r="P3" t="s">
        <v>671</v>
      </c>
      <c r="Q3">
        <v>2</v>
      </c>
      <c r="S3" s="29" t="s">
        <v>1182</v>
      </c>
      <c r="T3" t="str">
        <f t="shared" ref="T3:T9" si="5">LEFT(S3,5)</f>
        <v>Renan</v>
      </c>
      <c r="U3" s="22" t="str">
        <f>VLOOKUP(T3,audio_list_stym!$A$3:$H$18,7,FALSE)</f>
        <v>Ake</v>
      </c>
      <c r="V3" s="22">
        <v>2</v>
      </c>
      <c r="W3" s="22" t="str">
        <f t="shared" ref="W3:W9" si="6">U3&amp;V3</f>
        <v>Ake2</v>
      </c>
    </row>
    <row r="4" spans="1:27" x14ac:dyDescent="0.45">
      <c r="B4" s="29" t="s">
        <v>1180</v>
      </c>
      <c r="C4" s="22" t="s">
        <v>1182</v>
      </c>
      <c r="D4" t="str">
        <f t="shared" si="1"/>
        <v>Renan</v>
      </c>
      <c r="E4" s="22" t="str">
        <f>VLOOKUP(D4,audio_list_stym!$A$3:$H$18,8,FALSE)</f>
        <v>Ake</v>
      </c>
      <c r="F4" s="22">
        <v>3</v>
      </c>
      <c r="G4" s="22" t="str">
        <f t="shared" si="2"/>
        <v>Renan.pic.search3</v>
      </c>
      <c r="H4" s="22" t="str">
        <f t="shared" si="3"/>
        <v>Ake_3</v>
      </c>
      <c r="I4" s="30">
        <f>IF(K4&lt;4,K4+1,K4-1)</f>
        <v>3</v>
      </c>
      <c r="J4" s="30">
        <f>IF(K4&lt;4,K4+2,K4-2)</f>
        <v>4</v>
      </c>
      <c r="K4">
        <f>VLOOKUP(E4,$P$2:$Q$9,2,FALSE)</f>
        <v>2</v>
      </c>
      <c r="L4" s="31">
        <f>IF(K4&lt;4,K4+3,K4-3)</f>
        <v>5</v>
      </c>
      <c r="M4">
        <v>3</v>
      </c>
      <c r="N4" t="str">
        <f t="shared" si="4"/>
        <v>a</v>
      </c>
      <c r="O4">
        <f t="shared" ca="1" si="0"/>
        <v>0.33590182858431084</v>
      </c>
      <c r="P4" t="s">
        <v>672</v>
      </c>
      <c r="Q4">
        <v>3</v>
      </c>
      <c r="S4" s="29" t="s">
        <v>1182</v>
      </c>
      <c r="T4" t="str">
        <f t="shared" si="5"/>
        <v>Renan</v>
      </c>
      <c r="U4" s="22" t="str">
        <f>VLOOKUP(T4,audio_list_stym!$A$3:$H$18,7,FALSE)</f>
        <v>Ake</v>
      </c>
      <c r="V4" s="22">
        <v>3</v>
      </c>
      <c r="W4" s="22" t="str">
        <f t="shared" si="6"/>
        <v>Ake3</v>
      </c>
    </row>
    <row r="5" spans="1:27" x14ac:dyDescent="0.45">
      <c r="B5" s="29" t="s">
        <v>1180</v>
      </c>
      <c r="C5" s="22" t="s">
        <v>1182</v>
      </c>
      <c r="D5" t="str">
        <f t="shared" si="1"/>
        <v>Renan</v>
      </c>
      <c r="E5" s="22" t="str">
        <f>VLOOKUP(D5,audio_list_stym!$A$3:$H$18,8,FALSE)</f>
        <v>Ake</v>
      </c>
      <c r="F5" s="22">
        <v>4</v>
      </c>
      <c r="G5" s="22" t="str">
        <f t="shared" si="2"/>
        <v>Renan.pic.search4</v>
      </c>
      <c r="H5" s="22" t="str">
        <f t="shared" si="3"/>
        <v>Ake_4</v>
      </c>
      <c r="I5" s="30">
        <f>IF(L5&lt;4,L5+1,L5-1)</f>
        <v>3</v>
      </c>
      <c r="J5" s="30">
        <f>IF(L5&lt;4,L5+2,L5-2)</f>
        <v>4</v>
      </c>
      <c r="K5" s="30">
        <f>IF(L5&lt;4,L5+3,L5-3)</f>
        <v>5</v>
      </c>
      <c r="L5">
        <f>VLOOKUP(E5,$P$2:$Q$9,2,FALSE)</f>
        <v>2</v>
      </c>
      <c r="M5">
        <v>4</v>
      </c>
      <c r="N5" t="str">
        <f t="shared" si="4"/>
        <v>s</v>
      </c>
      <c r="O5">
        <f t="shared" ca="1" si="0"/>
        <v>5.0605939745780093E-2</v>
      </c>
      <c r="P5" t="s">
        <v>673</v>
      </c>
      <c r="Q5">
        <v>5</v>
      </c>
      <c r="S5" s="29" t="s">
        <v>1182</v>
      </c>
      <c r="T5" t="str">
        <f t="shared" si="5"/>
        <v>Renan</v>
      </c>
      <c r="U5" s="22" t="str">
        <f>VLOOKUP(T5,audio_list_stym!$A$3:$H$18,7,FALSE)</f>
        <v>Ake</v>
      </c>
      <c r="V5" s="22">
        <v>4</v>
      </c>
      <c r="W5" s="22" t="str">
        <f t="shared" si="6"/>
        <v>Ake4</v>
      </c>
    </row>
    <row r="6" spans="1:27" x14ac:dyDescent="0.45">
      <c r="B6" s="29" t="s">
        <v>1184</v>
      </c>
      <c r="C6" s="22" t="s">
        <v>1186</v>
      </c>
      <c r="D6" t="str">
        <f t="shared" si="1"/>
        <v>Baroh</v>
      </c>
      <c r="E6" s="22" t="str">
        <f>VLOOKUP(D6,audio_list_stym!$A$3:$H$18,8,FALSE)</f>
        <v>Finger</v>
      </c>
      <c r="F6" s="22">
        <v>1</v>
      </c>
      <c r="G6" s="22" t="str">
        <f t="shared" si="2"/>
        <v>Baroh.pic.search1</v>
      </c>
      <c r="H6" s="22" t="str">
        <f t="shared" si="3"/>
        <v>Finger_1</v>
      </c>
      <c r="I6">
        <f>VLOOKUP(E6,$P$2:$Q$9,2,FALSE)</f>
        <v>3</v>
      </c>
      <c r="J6" s="30">
        <f>IF(I6&lt;4,I6+1,I6-1)</f>
        <v>4</v>
      </c>
      <c r="K6" s="31">
        <f>IF(I6&lt;4,I6+2,I6-2)</f>
        <v>5</v>
      </c>
      <c r="L6" s="31">
        <f>IF(I6&lt;4,I6+3,I6-3)</f>
        <v>6</v>
      </c>
      <c r="M6">
        <v>1</v>
      </c>
      <c r="N6" t="str">
        <f t="shared" si="4"/>
        <v>q</v>
      </c>
      <c r="O6">
        <f t="shared" ca="1" si="0"/>
        <v>0.71704060951099602</v>
      </c>
      <c r="P6" t="s">
        <v>674</v>
      </c>
      <c r="Q6">
        <v>7</v>
      </c>
      <c r="S6" s="29" t="s">
        <v>1198</v>
      </c>
      <c r="T6" t="str">
        <f t="shared" si="5"/>
        <v>Codis</v>
      </c>
      <c r="U6" s="22" t="str">
        <f>VLOOKUP(T6,audio_list_stym!$A$3:$H$18,7,FALSE)</f>
        <v>Sapota</v>
      </c>
      <c r="V6" s="22">
        <v>1</v>
      </c>
      <c r="W6" s="22" t="str">
        <f t="shared" si="6"/>
        <v>Sapota1</v>
      </c>
    </row>
    <row r="7" spans="1:27" x14ac:dyDescent="0.45">
      <c r="B7" s="29" t="s">
        <v>1184</v>
      </c>
      <c r="C7" s="22" t="s">
        <v>1186</v>
      </c>
      <c r="D7" t="str">
        <f t="shared" si="1"/>
        <v>Baroh</v>
      </c>
      <c r="E7" s="22" t="str">
        <f>VLOOKUP(D7,audio_list_stym!$A$3:$H$18,8,FALSE)</f>
        <v>Finger</v>
      </c>
      <c r="F7" s="22">
        <v>2</v>
      </c>
      <c r="G7" s="22" t="str">
        <f t="shared" si="2"/>
        <v>Baroh.pic.search2</v>
      </c>
      <c r="H7" s="22" t="str">
        <f t="shared" si="3"/>
        <v>Finger_2</v>
      </c>
      <c r="I7" s="30">
        <f>IF(J7&lt;4,J7+1,J7-1)</f>
        <v>4</v>
      </c>
      <c r="J7">
        <f>VLOOKUP(E7,$P$2:$Q$9,2,FALSE)</f>
        <v>3</v>
      </c>
      <c r="K7" s="31">
        <f>IF(J7&lt;4,J7+2,J7-2)</f>
        <v>5</v>
      </c>
      <c r="L7" s="31">
        <f>IF(J7&lt;4,J7+3,J7-3)</f>
        <v>6</v>
      </c>
      <c r="M7">
        <v>2</v>
      </c>
      <c r="N7" t="str">
        <f t="shared" si="4"/>
        <v>w</v>
      </c>
      <c r="O7">
        <f t="shared" ca="1" si="0"/>
        <v>0.98206537071442079</v>
      </c>
      <c r="P7" t="s">
        <v>675</v>
      </c>
      <c r="Q7">
        <v>4</v>
      </c>
      <c r="S7" s="29" t="s">
        <v>1198</v>
      </c>
      <c r="T7" t="str">
        <f t="shared" si="5"/>
        <v>Codis</v>
      </c>
      <c r="U7" s="22" t="str">
        <f>VLOOKUP(T7,audio_list_stym!$A$3:$H$18,7,FALSE)</f>
        <v>Sapota</v>
      </c>
      <c r="V7" s="22">
        <v>2</v>
      </c>
      <c r="W7" s="22" t="str">
        <f t="shared" si="6"/>
        <v>Sapota2</v>
      </c>
    </row>
    <row r="8" spans="1:27" x14ac:dyDescent="0.45">
      <c r="B8" s="29" t="s">
        <v>1184</v>
      </c>
      <c r="C8" s="22" t="s">
        <v>1186</v>
      </c>
      <c r="D8" t="str">
        <f t="shared" si="1"/>
        <v>Baroh</v>
      </c>
      <c r="E8" s="22" t="str">
        <f>VLOOKUP(D8,audio_list_stym!$A$3:$H$18,8,FALSE)</f>
        <v>Finger</v>
      </c>
      <c r="F8" s="22">
        <v>3</v>
      </c>
      <c r="G8" s="22" t="str">
        <f t="shared" si="2"/>
        <v>Baroh.pic.search3</v>
      </c>
      <c r="H8" s="22" t="str">
        <f t="shared" si="3"/>
        <v>Finger_3</v>
      </c>
      <c r="I8" s="30">
        <f>IF(K8&lt;4,K8+1,K8-1)</f>
        <v>4</v>
      </c>
      <c r="J8" s="30">
        <f>IF(K8&lt;4,K8+2,K8-2)</f>
        <v>5</v>
      </c>
      <c r="K8">
        <f>VLOOKUP(E8,$P$2:$Q$9,2,FALSE)</f>
        <v>3</v>
      </c>
      <c r="L8" s="31">
        <f>IF(K8&lt;4,K8+3,K8-3)</f>
        <v>6</v>
      </c>
      <c r="M8">
        <v>3</v>
      </c>
      <c r="N8" t="str">
        <f t="shared" si="4"/>
        <v>a</v>
      </c>
      <c r="O8">
        <f t="shared" ca="1" si="0"/>
        <v>0.23951462869277651</v>
      </c>
      <c r="P8" t="s">
        <v>676</v>
      </c>
      <c r="Q8">
        <v>8</v>
      </c>
      <c r="S8" s="29" t="s">
        <v>1198</v>
      </c>
      <c r="T8" t="str">
        <f t="shared" si="5"/>
        <v>Codis</v>
      </c>
      <c r="U8" s="22" t="str">
        <f>VLOOKUP(T8,audio_list_stym!$A$3:$H$18,7,FALSE)</f>
        <v>Sapota</v>
      </c>
      <c r="V8" s="22">
        <v>3</v>
      </c>
      <c r="W8" s="22" t="str">
        <f t="shared" si="6"/>
        <v>Sapota3</v>
      </c>
    </row>
    <row r="9" spans="1:27" x14ac:dyDescent="0.45">
      <c r="B9" s="29" t="s">
        <v>1184</v>
      </c>
      <c r="C9" s="22" t="s">
        <v>1186</v>
      </c>
      <c r="D9" t="str">
        <f t="shared" si="1"/>
        <v>Baroh</v>
      </c>
      <c r="E9" s="22" t="str">
        <f>VLOOKUP(D9,audio_list_stym!$A$3:$H$18,8,FALSE)</f>
        <v>Finger</v>
      </c>
      <c r="F9" s="22">
        <v>4</v>
      </c>
      <c r="G9" s="22" t="str">
        <f t="shared" si="2"/>
        <v>Baroh.pic.search4</v>
      </c>
      <c r="H9" s="22" t="str">
        <f t="shared" si="3"/>
        <v>Finger_4</v>
      </c>
      <c r="I9" s="30">
        <f>IF(L9&lt;4,L9+1,L9-1)</f>
        <v>4</v>
      </c>
      <c r="J9" s="30">
        <f>IF(L9&lt;4,L9+2,L9-2)</f>
        <v>5</v>
      </c>
      <c r="K9" s="30">
        <f>IF(L9&lt;4,L9+3,L9-3)</f>
        <v>6</v>
      </c>
      <c r="L9">
        <f>VLOOKUP(E9,$P$2:$Q$9,2,FALSE)</f>
        <v>3</v>
      </c>
      <c r="M9">
        <v>4</v>
      </c>
      <c r="N9" t="str">
        <f t="shared" si="4"/>
        <v>s</v>
      </c>
      <c r="O9">
        <f t="shared" ca="1" si="0"/>
        <v>0.67970084358353133</v>
      </c>
      <c r="P9" t="s">
        <v>677</v>
      </c>
      <c r="Q9">
        <v>6</v>
      </c>
      <c r="S9" s="29" t="s">
        <v>1198</v>
      </c>
      <c r="T9" t="str">
        <f t="shared" si="5"/>
        <v>Codis</v>
      </c>
      <c r="U9" s="22" t="str">
        <f>VLOOKUP(T9,audio_list_stym!$A$3:$H$18,7,FALSE)</f>
        <v>Sapota</v>
      </c>
      <c r="V9" s="22">
        <v>4</v>
      </c>
      <c r="W9" s="22" t="str">
        <f t="shared" si="6"/>
        <v>Sapota4</v>
      </c>
    </row>
    <row r="10" spans="1:27" x14ac:dyDescent="0.45">
      <c r="B10" s="29" t="s">
        <v>1188</v>
      </c>
      <c r="C10" s="22" t="s">
        <v>1190</v>
      </c>
      <c r="D10" t="str">
        <f t="shared" si="1"/>
        <v>Liroh</v>
      </c>
      <c r="E10" s="22" t="str">
        <f>VLOOKUP(D10,audio_list_stym!$A$3:$H$18,8,FALSE)</f>
        <v>Gac</v>
      </c>
      <c r="F10" s="22">
        <v>1</v>
      </c>
      <c r="G10" s="22" t="str">
        <f t="shared" si="2"/>
        <v>Liroh.pic.search1</v>
      </c>
      <c r="H10" s="22" t="str">
        <f t="shared" si="3"/>
        <v>Gac_1</v>
      </c>
      <c r="I10">
        <f>VLOOKUP(E10,$P$2:$Q$9,2,FALSE)</f>
        <v>5</v>
      </c>
      <c r="J10" s="30">
        <f>IF(I10&lt;4,I10+1,I10-1)</f>
        <v>4</v>
      </c>
      <c r="K10" s="31">
        <f>IF(I10&lt;4,I10+2,I10-2)</f>
        <v>3</v>
      </c>
      <c r="L10" s="31">
        <f>IF(I10&lt;4,I10+3,I10-3)</f>
        <v>2</v>
      </c>
      <c r="M10">
        <v>1</v>
      </c>
      <c r="N10" t="str">
        <f t="shared" si="4"/>
        <v>q</v>
      </c>
      <c r="S10" s="29"/>
      <c r="U10" s="22"/>
      <c r="V10" s="22"/>
      <c r="W10" s="22"/>
    </row>
    <row r="11" spans="1:27" x14ac:dyDescent="0.45">
      <c r="B11" s="29" t="s">
        <v>1188</v>
      </c>
      <c r="C11" s="22" t="s">
        <v>1190</v>
      </c>
      <c r="D11" t="str">
        <f t="shared" si="1"/>
        <v>Liroh</v>
      </c>
      <c r="E11" s="22" t="str">
        <f>VLOOKUP(D11,audio_list_stym!$A$3:$H$18,8,FALSE)</f>
        <v>Gac</v>
      </c>
      <c r="F11" s="22">
        <v>2</v>
      </c>
      <c r="G11" s="22" t="str">
        <f t="shared" si="2"/>
        <v>Liroh.pic.search2</v>
      </c>
      <c r="H11" s="22" t="str">
        <f t="shared" si="3"/>
        <v>Gac_2</v>
      </c>
      <c r="I11" s="30">
        <f>IF(J11&lt;4,J11+1,J11-1)</f>
        <v>4</v>
      </c>
      <c r="J11">
        <f>VLOOKUP(E11,$P$2:$Q$9,2,FALSE)</f>
        <v>5</v>
      </c>
      <c r="K11" s="31">
        <f>IF(J11&lt;4,J11+2,J11-2)</f>
        <v>3</v>
      </c>
      <c r="L11" s="31">
        <f>IF(J11&lt;4,J11+3,J11-3)</f>
        <v>2</v>
      </c>
      <c r="M11">
        <v>2</v>
      </c>
      <c r="N11" t="str">
        <f t="shared" si="4"/>
        <v>w</v>
      </c>
      <c r="P11" t="s">
        <v>350</v>
      </c>
      <c r="Q11" t="s">
        <v>895</v>
      </c>
      <c r="S11" s="29"/>
      <c r="U11" s="22"/>
      <c r="V11" s="22"/>
      <c r="W11" s="22"/>
    </row>
    <row r="12" spans="1:27" x14ac:dyDescent="0.45">
      <c r="B12" s="29" t="s">
        <v>1188</v>
      </c>
      <c r="C12" s="22" t="s">
        <v>1190</v>
      </c>
      <c r="D12" t="str">
        <f t="shared" si="1"/>
        <v>Liroh</v>
      </c>
      <c r="E12" s="22" t="str">
        <f>VLOOKUP(D12,audio_list_stym!$A$3:$H$18,8,FALSE)</f>
        <v>Gac</v>
      </c>
      <c r="F12" s="22">
        <v>3</v>
      </c>
      <c r="G12" s="22" t="str">
        <f t="shared" si="2"/>
        <v>Liroh.pic.search3</v>
      </c>
      <c r="H12" s="22" t="str">
        <f t="shared" si="3"/>
        <v>Gac_3</v>
      </c>
      <c r="I12" s="30">
        <f>IF(K12&lt;4,K12+1,K12-1)</f>
        <v>4</v>
      </c>
      <c r="J12" s="30">
        <f>IF(K12&lt;4,K12+2,K12-2)</f>
        <v>3</v>
      </c>
      <c r="K12">
        <f>VLOOKUP(E12,$P$2:$Q$9,2,FALSE)</f>
        <v>5</v>
      </c>
      <c r="L12" s="31">
        <f>IF(K12&lt;4,K12+3,K12-3)</f>
        <v>2</v>
      </c>
      <c r="M12">
        <v>3</v>
      </c>
      <c r="N12" t="str">
        <f t="shared" si="4"/>
        <v>a</v>
      </c>
      <c r="P12" t="s">
        <v>351</v>
      </c>
      <c r="Q12" t="s">
        <v>896</v>
      </c>
      <c r="S12" s="29"/>
      <c r="U12" s="22"/>
      <c r="V12" s="22"/>
      <c r="W12" s="22"/>
    </row>
    <row r="13" spans="1:27" x14ac:dyDescent="0.45">
      <c r="B13" s="29" t="s">
        <v>1188</v>
      </c>
      <c r="C13" s="22" t="s">
        <v>1190</v>
      </c>
      <c r="D13" t="str">
        <f t="shared" si="1"/>
        <v>Liroh</v>
      </c>
      <c r="E13" s="22" t="str">
        <f>VLOOKUP(D13,audio_list_stym!$A$3:$H$18,8,FALSE)</f>
        <v>Gac</v>
      </c>
      <c r="F13" s="22">
        <v>4</v>
      </c>
      <c r="G13" s="22" t="str">
        <f t="shared" si="2"/>
        <v>Liroh.pic.search4</v>
      </c>
      <c r="H13" s="22" t="str">
        <f t="shared" si="3"/>
        <v>Gac_4</v>
      </c>
      <c r="I13" s="30">
        <f>IF(L13&lt;4,L13+1,L13-1)</f>
        <v>4</v>
      </c>
      <c r="J13" s="30">
        <f>IF(L13&lt;4,L13+2,L13-2)</f>
        <v>3</v>
      </c>
      <c r="K13" s="30">
        <f>IF(L13&lt;4,L13+3,L13-3)</f>
        <v>2</v>
      </c>
      <c r="L13">
        <f>VLOOKUP(E13,$P$2:$Q$9,2,FALSE)</f>
        <v>5</v>
      </c>
      <c r="M13">
        <v>4</v>
      </c>
      <c r="N13" t="str">
        <f t="shared" si="4"/>
        <v>s</v>
      </c>
      <c r="P13" t="s">
        <v>352</v>
      </c>
      <c r="Q13" t="s">
        <v>897</v>
      </c>
      <c r="S13" s="29"/>
      <c r="U13" s="22"/>
      <c r="V13" s="22"/>
      <c r="W13" s="22"/>
    </row>
    <row r="14" spans="1:27" x14ac:dyDescent="0.45">
      <c r="B14" s="29" t="s">
        <v>1192</v>
      </c>
      <c r="C14" s="22" t="s">
        <v>1194</v>
      </c>
      <c r="D14" t="str">
        <f t="shared" si="1"/>
        <v>Fimon</v>
      </c>
      <c r="E14" s="22" t="str">
        <f>VLOOKUP(D14,audio_list_stym!$A$3:$H$18,8,FALSE)</f>
        <v>Noni</v>
      </c>
      <c r="F14" s="22">
        <v>1</v>
      </c>
      <c r="G14" s="22" t="str">
        <f t="shared" si="2"/>
        <v>Fimon.pic.search1</v>
      </c>
      <c r="H14" s="22" t="str">
        <f t="shared" si="3"/>
        <v>Noni_1</v>
      </c>
      <c r="I14">
        <f>VLOOKUP(E14,$P$2:$Q$9,2,FALSE)</f>
        <v>7</v>
      </c>
      <c r="J14" s="30">
        <f>IF(I14&lt;4,I14+1,I14-1)</f>
        <v>6</v>
      </c>
      <c r="K14" s="31">
        <f>IF(I14&lt;4,I14+2,I14-2)</f>
        <v>5</v>
      </c>
      <c r="L14" s="31">
        <f>IF(I14&lt;4,I14+3,I14-3)</f>
        <v>4</v>
      </c>
      <c r="M14">
        <v>1</v>
      </c>
      <c r="N14" t="str">
        <f t="shared" si="4"/>
        <v>q</v>
      </c>
      <c r="P14" t="s">
        <v>353</v>
      </c>
      <c r="Q14" t="s">
        <v>898</v>
      </c>
      <c r="S14" s="29"/>
      <c r="U14" s="22"/>
      <c r="V14" s="22"/>
      <c r="W14" s="22"/>
    </row>
    <row r="15" spans="1:27" x14ac:dyDescent="0.45">
      <c r="B15" s="29" t="s">
        <v>1192</v>
      </c>
      <c r="C15" s="22" t="s">
        <v>1194</v>
      </c>
      <c r="D15" t="str">
        <f t="shared" si="1"/>
        <v>Fimon</v>
      </c>
      <c r="E15" s="22" t="str">
        <f>VLOOKUP(D15,audio_list_stym!$A$3:$H$18,8,FALSE)</f>
        <v>Noni</v>
      </c>
      <c r="F15" s="22">
        <v>2</v>
      </c>
      <c r="G15" s="22" t="str">
        <f t="shared" si="2"/>
        <v>Fimon.pic.search2</v>
      </c>
      <c r="H15" s="22" t="str">
        <f t="shared" si="3"/>
        <v>Noni_2</v>
      </c>
      <c r="I15" s="30">
        <f>IF(J15&lt;4,J15+1,J15-1)</f>
        <v>6</v>
      </c>
      <c r="J15">
        <f>VLOOKUP(E15,$P$2:$Q$9,2,FALSE)</f>
        <v>7</v>
      </c>
      <c r="K15" s="31">
        <f>IF(J15&lt;4,J15+2,J15-2)</f>
        <v>5</v>
      </c>
      <c r="L15" s="31">
        <f>IF(J15&lt;4,J15+3,J15-3)</f>
        <v>4</v>
      </c>
      <c r="M15">
        <v>2</v>
      </c>
      <c r="N15" t="str">
        <f t="shared" si="4"/>
        <v>w</v>
      </c>
      <c r="P15" t="s">
        <v>354</v>
      </c>
      <c r="Q15" t="s">
        <v>899</v>
      </c>
      <c r="S15" s="29"/>
      <c r="U15" s="22"/>
      <c r="V15" s="22"/>
      <c r="W15" s="22"/>
    </row>
    <row r="16" spans="1:27" x14ac:dyDescent="0.45">
      <c r="B16" s="29" t="s">
        <v>1192</v>
      </c>
      <c r="C16" s="22" t="s">
        <v>1194</v>
      </c>
      <c r="D16" t="str">
        <f t="shared" si="1"/>
        <v>Fimon</v>
      </c>
      <c r="E16" s="22" t="str">
        <f>VLOOKUP(D16,audio_list_stym!$A$3:$H$18,8,FALSE)</f>
        <v>Noni</v>
      </c>
      <c r="F16" s="22">
        <v>3</v>
      </c>
      <c r="G16" s="22" t="str">
        <f t="shared" si="2"/>
        <v>Fimon.pic.search3</v>
      </c>
      <c r="H16" s="22" t="str">
        <f t="shared" si="3"/>
        <v>Noni_3</v>
      </c>
      <c r="I16" s="30">
        <f>IF(K16&lt;4,K16+1,K16-1)</f>
        <v>6</v>
      </c>
      <c r="J16" s="30">
        <f>IF(K16&lt;4,K16+2,K16-2)</f>
        <v>5</v>
      </c>
      <c r="K16">
        <f>VLOOKUP(E16,$P$2:$Q$9,2,FALSE)</f>
        <v>7</v>
      </c>
      <c r="L16" s="31">
        <f>IF(K16&lt;4,K16+3,K16-3)</f>
        <v>4</v>
      </c>
      <c r="M16">
        <v>3</v>
      </c>
      <c r="N16" t="str">
        <f t="shared" si="4"/>
        <v>a</v>
      </c>
      <c r="P16" t="s">
        <v>355</v>
      </c>
      <c r="Q16" t="s">
        <v>900</v>
      </c>
      <c r="S16" s="29"/>
      <c r="U16" s="22"/>
      <c r="V16" s="22"/>
      <c r="W16" s="22"/>
    </row>
    <row r="17" spans="2:23" x14ac:dyDescent="0.45">
      <c r="B17" s="29" t="s">
        <v>1192</v>
      </c>
      <c r="C17" s="22" t="s">
        <v>1194</v>
      </c>
      <c r="D17" t="str">
        <f t="shared" si="1"/>
        <v>Fimon</v>
      </c>
      <c r="E17" s="22" t="str">
        <f>VLOOKUP(D17,audio_list_stym!$A$3:$H$18,8,FALSE)</f>
        <v>Noni</v>
      </c>
      <c r="F17" s="22">
        <v>4</v>
      </c>
      <c r="G17" s="22" t="str">
        <f t="shared" si="2"/>
        <v>Fimon.pic.search4</v>
      </c>
      <c r="H17" s="22" t="str">
        <f t="shared" si="3"/>
        <v>Noni_4</v>
      </c>
      <c r="I17" s="30">
        <f>IF(L17&lt;4,L17+1,L17-1)</f>
        <v>6</v>
      </c>
      <c r="J17" s="30">
        <f>IF(L17&lt;4,L17+2,L17-2)</f>
        <v>5</v>
      </c>
      <c r="K17" s="30">
        <f>IF(L17&lt;4,L17+3,L17-3)</f>
        <v>4</v>
      </c>
      <c r="L17">
        <f>VLOOKUP(E17,$P$2:$Q$9,2,FALSE)</f>
        <v>7</v>
      </c>
      <c r="M17">
        <v>4</v>
      </c>
      <c r="N17" t="str">
        <f t="shared" si="4"/>
        <v>s</v>
      </c>
      <c r="P17" t="s">
        <v>356</v>
      </c>
      <c r="Q17" t="s">
        <v>901</v>
      </c>
      <c r="S17" s="29"/>
      <c r="U17" s="22"/>
      <c r="V17" s="22"/>
      <c r="W17" s="22"/>
    </row>
    <row r="18" spans="2:23" x14ac:dyDescent="0.45">
      <c r="B18" s="29" t="s">
        <v>1196</v>
      </c>
      <c r="C18" s="22" t="s">
        <v>1198</v>
      </c>
      <c r="D18" t="str">
        <f t="shared" si="1"/>
        <v>Codis</v>
      </c>
      <c r="E18" s="22" t="str">
        <f>VLOOKUP(D18,audio_list_stym!$A$3:$H$18,8,FALSE)</f>
        <v>Sapota</v>
      </c>
      <c r="F18" s="22">
        <v>1</v>
      </c>
      <c r="G18" s="22" t="str">
        <f t="shared" si="2"/>
        <v>Codis.pic.search1</v>
      </c>
      <c r="H18" s="22" t="str">
        <f t="shared" si="3"/>
        <v>Sapota_1</v>
      </c>
      <c r="I18">
        <f>VLOOKUP(E18,$P$2:$Q$9,2,FALSE)</f>
        <v>4</v>
      </c>
      <c r="J18" s="30">
        <f>IF(I18&lt;4,I18+1,I18-1)</f>
        <v>3</v>
      </c>
      <c r="K18" s="31">
        <f>IF(I18&lt;4,I18+2,I18-2)</f>
        <v>2</v>
      </c>
      <c r="L18" s="31">
        <f>IF(I18&lt;4,I18+3,I18-3)</f>
        <v>1</v>
      </c>
      <c r="M18">
        <v>1</v>
      </c>
      <c r="N18" t="str">
        <f t="shared" si="4"/>
        <v>q</v>
      </c>
      <c r="P18" t="s">
        <v>357</v>
      </c>
      <c r="Q18" t="s">
        <v>884</v>
      </c>
      <c r="S18" s="29"/>
      <c r="U18" s="22"/>
      <c r="V18" s="22"/>
      <c r="W18" s="22"/>
    </row>
    <row r="19" spans="2:23" x14ac:dyDescent="0.45">
      <c r="B19" s="29" t="s">
        <v>1196</v>
      </c>
      <c r="C19" s="22" t="s">
        <v>1198</v>
      </c>
      <c r="D19" t="str">
        <f t="shared" si="1"/>
        <v>Codis</v>
      </c>
      <c r="E19" s="22" t="str">
        <f>VLOOKUP(D19,audio_list_stym!$A$3:$H$18,8,FALSE)</f>
        <v>Sapota</v>
      </c>
      <c r="F19" s="22">
        <v>2</v>
      </c>
      <c r="G19" s="22" t="str">
        <f t="shared" si="2"/>
        <v>Codis.pic.search2</v>
      </c>
      <c r="H19" s="22" t="str">
        <f t="shared" si="3"/>
        <v>Sapota_2</v>
      </c>
      <c r="I19" s="30">
        <f>IF(J19&lt;4,J19+1,J19-1)</f>
        <v>3</v>
      </c>
      <c r="J19">
        <f>VLOOKUP(E19,$P$2:$Q$9,2,FALSE)</f>
        <v>4</v>
      </c>
      <c r="K19" s="31">
        <f>IF(J19&lt;4,J19+2,J19-2)</f>
        <v>2</v>
      </c>
      <c r="L19" s="31">
        <f>IF(J19&lt;4,J19+3,J19-3)</f>
        <v>1</v>
      </c>
      <c r="M19">
        <v>2</v>
      </c>
      <c r="N19" t="str">
        <f t="shared" si="4"/>
        <v>w</v>
      </c>
      <c r="S19" s="29"/>
      <c r="U19" s="22"/>
      <c r="V19" s="22"/>
      <c r="W19" s="22"/>
    </row>
    <row r="20" spans="2:23" x14ac:dyDescent="0.45">
      <c r="B20" s="29" t="s">
        <v>1196</v>
      </c>
      <c r="C20" s="22" t="s">
        <v>1198</v>
      </c>
      <c r="D20" t="str">
        <f t="shared" si="1"/>
        <v>Codis</v>
      </c>
      <c r="E20" s="22" t="str">
        <f>VLOOKUP(D20,audio_list_stym!$A$3:$H$18,8,FALSE)</f>
        <v>Sapota</v>
      </c>
      <c r="F20" s="22">
        <v>3</v>
      </c>
      <c r="G20" s="22" t="str">
        <f t="shared" si="2"/>
        <v>Codis.pic.search3</v>
      </c>
      <c r="H20" s="22" t="str">
        <f t="shared" si="3"/>
        <v>Sapota_3</v>
      </c>
      <c r="I20" s="30">
        <f>IF(K20&lt;4,K20+1,K20-1)</f>
        <v>3</v>
      </c>
      <c r="J20" s="30">
        <f>IF(K20&lt;4,K20+2,K20-2)</f>
        <v>2</v>
      </c>
      <c r="K20">
        <f>VLOOKUP(E20,$P$2:$Q$9,2,FALSE)</f>
        <v>4</v>
      </c>
      <c r="L20" s="31">
        <f>IF(K20&lt;4,K20+3,K20-3)</f>
        <v>1</v>
      </c>
      <c r="M20">
        <v>3</v>
      </c>
      <c r="N20" t="str">
        <f t="shared" si="4"/>
        <v>a</v>
      </c>
      <c r="P20" s="29" t="s">
        <v>1180</v>
      </c>
      <c r="S20" s="29"/>
      <c r="U20" s="22"/>
      <c r="V20" s="22"/>
      <c r="W20" s="22"/>
    </row>
    <row r="21" spans="2:23" x14ac:dyDescent="0.45">
      <c r="B21" s="29" t="s">
        <v>1196</v>
      </c>
      <c r="C21" s="22" t="s">
        <v>1198</v>
      </c>
      <c r="D21" t="str">
        <f t="shared" si="1"/>
        <v>Codis</v>
      </c>
      <c r="E21" s="22" t="str">
        <f>VLOOKUP(D21,audio_list_stym!$A$3:$H$18,8,FALSE)</f>
        <v>Sapota</v>
      </c>
      <c r="F21" s="22">
        <v>4</v>
      </c>
      <c r="G21" s="22" t="str">
        <f t="shared" si="2"/>
        <v>Codis.pic.search4</v>
      </c>
      <c r="H21" s="22" t="str">
        <f t="shared" si="3"/>
        <v>Sapota_4</v>
      </c>
      <c r="I21" s="30">
        <f>IF(L21&lt;4,L21+1,L21-1)</f>
        <v>3</v>
      </c>
      <c r="J21" s="30">
        <f>IF(L21&lt;4,L21+2,L21-2)</f>
        <v>2</v>
      </c>
      <c r="K21" s="30">
        <f>IF(L21&lt;4,L21+3,L21-3)</f>
        <v>1</v>
      </c>
      <c r="L21">
        <f>VLOOKUP(E21,$P$2:$Q$9,2,FALSE)</f>
        <v>4</v>
      </c>
      <c r="M21">
        <v>4</v>
      </c>
      <c r="N21" t="str">
        <f t="shared" si="4"/>
        <v>s</v>
      </c>
      <c r="P21" s="29" t="s">
        <v>1184</v>
      </c>
      <c r="S21" s="29"/>
      <c r="U21" s="22"/>
      <c r="V21" s="22"/>
      <c r="W21" s="22"/>
    </row>
    <row r="22" spans="2:23" x14ac:dyDescent="0.45">
      <c r="B22" s="29" t="s">
        <v>1200</v>
      </c>
      <c r="C22" s="22" t="s">
        <v>1202</v>
      </c>
      <c r="D22" t="str">
        <f t="shared" si="1"/>
        <v>Gonic</v>
      </c>
      <c r="E22" s="22" t="str">
        <f>VLOOKUP(D22,audio_list_stym!$A$3:$H$18,8,FALSE)</f>
        <v>Tamanid</v>
      </c>
      <c r="F22" s="22">
        <v>1</v>
      </c>
      <c r="G22" s="22" t="str">
        <f t="shared" si="2"/>
        <v>Gonic.pic.search1</v>
      </c>
      <c r="H22" s="22" t="str">
        <f t="shared" si="3"/>
        <v>Tamanid_1</v>
      </c>
      <c r="I22">
        <f>VLOOKUP(E22,$P$2:$Q$9,2,FALSE)</f>
        <v>8</v>
      </c>
      <c r="J22" s="30">
        <f>IF(I22&lt;4,I22+1,I22-1)</f>
        <v>7</v>
      </c>
      <c r="K22" s="31">
        <f>IF(I22&lt;4,I22+2,I22-2)</f>
        <v>6</v>
      </c>
      <c r="L22" s="31">
        <f>IF(I22&lt;4,I22+3,I22-3)</f>
        <v>5</v>
      </c>
      <c r="M22">
        <v>1</v>
      </c>
      <c r="N22" t="str">
        <f t="shared" si="4"/>
        <v>q</v>
      </c>
      <c r="P22" s="29" t="s">
        <v>1188</v>
      </c>
      <c r="S22" s="29"/>
      <c r="U22" s="22"/>
      <c r="V22" s="22"/>
      <c r="W22" s="22"/>
    </row>
    <row r="23" spans="2:23" x14ac:dyDescent="0.45">
      <c r="B23" s="29" t="s">
        <v>1200</v>
      </c>
      <c r="C23" s="22" t="s">
        <v>1202</v>
      </c>
      <c r="D23" t="str">
        <f t="shared" si="1"/>
        <v>Gonic</v>
      </c>
      <c r="E23" s="22" t="str">
        <f>VLOOKUP(D23,audio_list_stym!$A$3:$H$18,8,FALSE)</f>
        <v>Tamanid</v>
      </c>
      <c r="F23" s="22">
        <v>2</v>
      </c>
      <c r="G23" s="22" t="str">
        <f t="shared" si="2"/>
        <v>Gonic.pic.search2</v>
      </c>
      <c r="H23" s="22" t="str">
        <f t="shared" si="3"/>
        <v>Tamanid_2</v>
      </c>
      <c r="I23" s="30">
        <f>IF(J23&lt;4,J23+1,J23-1)</f>
        <v>7</v>
      </c>
      <c r="J23">
        <f>VLOOKUP(E23,$P$2:$Q$9,2,FALSE)</f>
        <v>8</v>
      </c>
      <c r="K23" s="31">
        <f>IF(J23&lt;4,J23+2,J23-2)</f>
        <v>6</v>
      </c>
      <c r="L23" s="31">
        <f>IF(J23&lt;4,J23+3,J23-3)</f>
        <v>5</v>
      </c>
      <c r="M23">
        <v>2</v>
      </c>
      <c r="N23" t="str">
        <f t="shared" si="4"/>
        <v>w</v>
      </c>
      <c r="P23" s="29" t="s">
        <v>1192</v>
      </c>
      <c r="S23" s="29"/>
      <c r="U23" s="22"/>
      <c r="V23" s="22"/>
      <c r="W23" s="22"/>
    </row>
    <row r="24" spans="2:23" x14ac:dyDescent="0.45">
      <c r="B24" s="29" t="s">
        <v>1200</v>
      </c>
      <c r="C24" s="22" t="s">
        <v>1202</v>
      </c>
      <c r="D24" t="str">
        <f t="shared" si="1"/>
        <v>Gonic</v>
      </c>
      <c r="E24" s="22" t="str">
        <f>VLOOKUP(D24,audio_list_stym!$A$3:$H$18,8,FALSE)</f>
        <v>Tamanid</v>
      </c>
      <c r="F24" s="22">
        <v>3</v>
      </c>
      <c r="G24" s="22" t="str">
        <f t="shared" si="2"/>
        <v>Gonic.pic.search3</v>
      </c>
      <c r="H24" s="22" t="str">
        <f t="shared" si="3"/>
        <v>Tamanid_3</v>
      </c>
      <c r="I24" s="30">
        <f>IF(K24&lt;4,K24+1,K24-1)</f>
        <v>7</v>
      </c>
      <c r="J24" s="30">
        <f>IF(K24&lt;4,K24+2,K24-2)</f>
        <v>6</v>
      </c>
      <c r="K24">
        <f>VLOOKUP(E24,$P$2:$Q$9,2,FALSE)</f>
        <v>8</v>
      </c>
      <c r="L24" s="31">
        <f>IF(K24&lt;4,K24+3,K24-3)</f>
        <v>5</v>
      </c>
      <c r="M24">
        <v>3</v>
      </c>
      <c r="N24" t="str">
        <f t="shared" si="4"/>
        <v>a</v>
      </c>
      <c r="P24" s="29" t="s">
        <v>1196</v>
      </c>
      <c r="S24" s="29"/>
      <c r="U24" s="22"/>
      <c r="V24" s="22"/>
      <c r="W24" s="22"/>
    </row>
    <row r="25" spans="2:23" x14ac:dyDescent="0.45">
      <c r="B25" s="29" t="s">
        <v>1200</v>
      </c>
      <c r="C25" s="22" t="s">
        <v>1202</v>
      </c>
      <c r="D25" t="str">
        <f t="shared" si="1"/>
        <v>Gonic</v>
      </c>
      <c r="E25" s="22" t="str">
        <f>VLOOKUP(D25,audio_list_stym!$A$3:$H$18,8,FALSE)</f>
        <v>Tamanid</v>
      </c>
      <c r="F25" s="22">
        <v>4</v>
      </c>
      <c r="G25" s="22" t="str">
        <f t="shared" si="2"/>
        <v>Gonic.pic.search4</v>
      </c>
      <c r="H25" s="22" t="str">
        <f t="shared" si="3"/>
        <v>Tamanid_4</v>
      </c>
      <c r="I25" s="30">
        <f>IF(L25&lt;4,L25+1,L25-1)</f>
        <v>7</v>
      </c>
      <c r="J25" s="30">
        <f>IF(L25&lt;4,L25+2,L25-2)</f>
        <v>6</v>
      </c>
      <c r="K25" s="30">
        <f>IF(L25&lt;4,L25+3,L25-3)</f>
        <v>5</v>
      </c>
      <c r="L25">
        <f>VLOOKUP(E25,$P$2:$Q$9,2,FALSE)</f>
        <v>8</v>
      </c>
      <c r="M25">
        <v>4</v>
      </c>
      <c r="N25" t="str">
        <f t="shared" si="4"/>
        <v>s</v>
      </c>
      <c r="P25" s="29" t="s">
        <v>1200</v>
      </c>
      <c r="S25" s="29"/>
      <c r="U25" s="22"/>
      <c r="V25" s="22"/>
      <c r="W25" s="22"/>
    </row>
    <row r="26" spans="2:23" x14ac:dyDescent="0.45">
      <c r="B26" s="29" t="s">
        <v>1204</v>
      </c>
      <c r="C26" s="22" t="s">
        <v>1206</v>
      </c>
      <c r="D26" t="str">
        <f t="shared" si="1"/>
        <v>Todis</v>
      </c>
      <c r="E26" s="22" t="str">
        <f>VLOOKUP(D26,audio_list_stym!$A$3:$H$18,8,FALSE)</f>
        <v>ZF</v>
      </c>
      <c r="F26" s="22">
        <v>1</v>
      </c>
      <c r="G26" s="22" t="str">
        <f t="shared" si="2"/>
        <v>Todis.pic.search1</v>
      </c>
      <c r="H26" s="22" t="str">
        <f t="shared" si="3"/>
        <v>ZF_1</v>
      </c>
      <c r="I26">
        <f>VLOOKUP(E26,$P$2:$Q$9,2,FALSE)</f>
        <v>6</v>
      </c>
      <c r="J26" s="30">
        <f>IF(I26&lt;4,I26+1,I26-1)</f>
        <v>5</v>
      </c>
      <c r="K26" s="31">
        <f>IF(I26&lt;4,I26+2,I26-2)</f>
        <v>4</v>
      </c>
      <c r="L26" s="31">
        <f>IF(I26&lt;4,I26+3,I26-3)</f>
        <v>3</v>
      </c>
      <c r="M26">
        <v>1</v>
      </c>
      <c r="N26" t="str">
        <f t="shared" si="4"/>
        <v>q</v>
      </c>
      <c r="P26" s="29" t="s">
        <v>1204</v>
      </c>
      <c r="S26" s="29"/>
      <c r="U26" s="22"/>
      <c r="V26" s="22"/>
      <c r="W26" s="22"/>
    </row>
    <row r="27" spans="2:23" x14ac:dyDescent="0.45">
      <c r="B27" s="29" t="s">
        <v>1204</v>
      </c>
      <c r="C27" s="22" t="s">
        <v>1206</v>
      </c>
      <c r="D27" t="str">
        <f t="shared" si="1"/>
        <v>Todis</v>
      </c>
      <c r="E27" s="22" t="str">
        <f>VLOOKUP(D27,audio_list_stym!$A$3:$H$18,8,FALSE)</f>
        <v>ZF</v>
      </c>
      <c r="F27" s="22">
        <v>2</v>
      </c>
      <c r="G27" s="22" t="str">
        <f t="shared" si="2"/>
        <v>Todis.pic.search2</v>
      </c>
      <c r="H27" s="22" t="str">
        <f t="shared" si="3"/>
        <v>ZF_2</v>
      </c>
      <c r="I27" s="30">
        <f>IF(J27&lt;4,J27+1,J27-1)</f>
        <v>5</v>
      </c>
      <c r="J27">
        <f>VLOOKUP(E27,$P$2:$Q$9,2,FALSE)</f>
        <v>6</v>
      </c>
      <c r="K27" s="31">
        <f>IF(J27&lt;4,J27+2,J27-2)</f>
        <v>4</v>
      </c>
      <c r="L27" s="31">
        <f>IF(J27&lt;4,J27+3,J27-3)</f>
        <v>3</v>
      </c>
      <c r="M27">
        <v>2</v>
      </c>
      <c r="N27" t="str">
        <f t="shared" si="4"/>
        <v>w</v>
      </c>
      <c r="P27" s="29" t="s">
        <v>1208</v>
      </c>
      <c r="S27" s="29"/>
      <c r="U27" s="22"/>
      <c r="V27" s="22"/>
      <c r="W27" s="22"/>
    </row>
    <row r="28" spans="2:23" x14ac:dyDescent="0.45">
      <c r="B28" s="29" t="s">
        <v>1204</v>
      </c>
      <c r="C28" s="22" t="s">
        <v>1206</v>
      </c>
      <c r="D28" t="str">
        <f t="shared" si="1"/>
        <v>Todis</v>
      </c>
      <c r="E28" s="22" t="str">
        <f>VLOOKUP(D28,audio_list_stym!$A$3:$H$18,8,FALSE)</f>
        <v>ZF</v>
      </c>
      <c r="F28" s="22">
        <v>3</v>
      </c>
      <c r="G28" s="22" t="str">
        <f t="shared" si="2"/>
        <v>Todis.pic.search3</v>
      </c>
      <c r="H28" s="22" t="str">
        <f t="shared" si="3"/>
        <v>ZF_3</v>
      </c>
      <c r="I28" s="30">
        <f>IF(K28&lt;4,K28+1,K28-1)</f>
        <v>5</v>
      </c>
      <c r="J28" s="30">
        <f>IF(K28&lt;4,K28+2,K28-2)</f>
        <v>4</v>
      </c>
      <c r="K28">
        <f>VLOOKUP(E28,$P$2:$Q$9,2,FALSE)</f>
        <v>6</v>
      </c>
      <c r="L28" s="31">
        <f>IF(K28&lt;4,K28+3,K28-3)</f>
        <v>3</v>
      </c>
      <c r="M28">
        <v>3</v>
      </c>
      <c r="N28" t="str">
        <f t="shared" si="4"/>
        <v>a</v>
      </c>
      <c r="P28" s="29" t="s">
        <v>1212</v>
      </c>
      <c r="S28" s="29"/>
      <c r="U28" s="22"/>
      <c r="V28" s="22"/>
      <c r="W28" s="22"/>
    </row>
    <row r="29" spans="2:23" x14ac:dyDescent="0.45">
      <c r="B29" s="29" t="s">
        <v>1204</v>
      </c>
      <c r="C29" s="22" t="s">
        <v>1206</v>
      </c>
      <c r="D29" t="str">
        <f t="shared" si="1"/>
        <v>Todis</v>
      </c>
      <c r="E29" s="22" t="str">
        <f>VLOOKUP(D29,audio_list_stym!$A$3:$H$18,8,FALSE)</f>
        <v>ZF</v>
      </c>
      <c r="F29" s="22">
        <v>4</v>
      </c>
      <c r="G29" s="22" t="str">
        <f t="shared" si="2"/>
        <v>Todis.pic.search4</v>
      </c>
      <c r="H29" s="22" t="str">
        <f t="shared" si="3"/>
        <v>ZF_4</v>
      </c>
      <c r="I29" s="30">
        <f>IF(L29&lt;4,L29+1,L29-1)</f>
        <v>5</v>
      </c>
      <c r="J29" s="30">
        <f>IF(L29&lt;4,L29+2,L29-2)</f>
        <v>4</v>
      </c>
      <c r="K29" s="30">
        <f>IF(L29&lt;4,L29+3,L29-3)</f>
        <v>3</v>
      </c>
      <c r="L29">
        <f>VLOOKUP(E29,$P$2:$Q$9,2,FALSE)</f>
        <v>6</v>
      </c>
      <c r="M29">
        <v>4</v>
      </c>
      <c r="N29" t="str">
        <f t="shared" si="4"/>
        <v>s</v>
      </c>
      <c r="P29" s="29" t="s">
        <v>1214</v>
      </c>
      <c r="S29" s="29"/>
      <c r="U29" s="22"/>
      <c r="V29" s="22"/>
      <c r="W29" s="22"/>
    </row>
    <row r="30" spans="2:23" x14ac:dyDescent="0.45">
      <c r="B30" s="29" t="s">
        <v>1212</v>
      </c>
      <c r="C30" s="22" t="s">
        <v>1210</v>
      </c>
      <c r="D30" t="str">
        <f t="shared" si="1"/>
        <v>Pemat</v>
      </c>
      <c r="E30" s="22" t="str">
        <f>VLOOKUP(D30,audio_list_stym!$A$3:$H$18,8,FALSE)</f>
        <v>Ackee</v>
      </c>
      <c r="F30" s="22">
        <v>1</v>
      </c>
      <c r="G30" s="22" t="str">
        <f t="shared" si="2"/>
        <v>Pemat.pic.search1</v>
      </c>
      <c r="H30" s="22" t="str">
        <f t="shared" si="3"/>
        <v>Ackee_1</v>
      </c>
      <c r="I30">
        <f>VLOOKUP(E30,$P$2:$Q$9,2,FALSE)</f>
        <v>1</v>
      </c>
      <c r="J30" s="30">
        <f>IF(I30&lt;4,I30+1,I30-1)</f>
        <v>2</v>
      </c>
      <c r="K30" s="31">
        <f>IF(I30&lt;4,I30+2,I30-2)</f>
        <v>3</v>
      </c>
      <c r="L30" s="31">
        <f>IF(I30&lt;4,I30+3,I30-3)</f>
        <v>4</v>
      </c>
      <c r="M30">
        <v>1</v>
      </c>
      <c r="N30" t="str">
        <f t="shared" si="4"/>
        <v>q</v>
      </c>
      <c r="P30" s="29" t="s">
        <v>1216</v>
      </c>
      <c r="S30" s="29"/>
      <c r="U30" s="22"/>
      <c r="V30" s="22"/>
      <c r="W30" s="22"/>
    </row>
    <row r="31" spans="2:23" x14ac:dyDescent="0.45">
      <c r="B31" s="29" t="s">
        <v>1214</v>
      </c>
      <c r="C31" s="22" t="s">
        <v>1210</v>
      </c>
      <c r="D31" t="str">
        <f t="shared" si="1"/>
        <v>Pemat</v>
      </c>
      <c r="E31" s="22" t="str">
        <f>VLOOKUP(D31,audio_list_stym!$A$3:$H$18,8,FALSE)</f>
        <v>Ackee</v>
      </c>
      <c r="F31" s="22">
        <v>2</v>
      </c>
      <c r="G31" s="22" t="str">
        <f t="shared" si="2"/>
        <v>Pemat.pic.search2</v>
      </c>
      <c r="H31" s="22" t="str">
        <f t="shared" si="3"/>
        <v>Ackee_2</v>
      </c>
      <c r="I31" s="30">
        <f>IF(J31&lt;4,J31+1,J31-1)</f>
        <v>2</v>
      </c>
      <c r="J31">
        <f>VLOOKUP(E31,$P$2:$Q$9,2,FALSE)</f>
        <v>1</v>
      </c>
      <c r="K31" s="31">
        <f>IF(J31&lt;4,J31+2,J31-2)</f>
        <v>3</v>
      </c>
      <c r="L31" s="31">
        <f>IF(J31&lt;4,J31+3,J31-3)</f>
        <v>4</v>
      </c>
      <c r="M31">
        <v>2</v>
      </c>
      <c r="N31" t="str">
        <f t="shared" si="4"/>
        <v>w</v>
      </c>
      <c r="P31" s="29" t="s">
        <v>1218</v>
      </c>
      <c r="S31" s="29"/>
      <c r="U31" s="22"/>
      <c r="V31" s="22"/>
      <c r="W31" s="22"/>
    </row>
    <row r="32" spans="2:23" x14ac:dyDescent="0.45">
      <c r="B32" s="29" t="s">
        <v>1216</v>
      </c>
      <c r="C32" s="22" t="s">
        <v>1210</v>
      </c>
      <c r="D32" t="str">
        <f t="shared" si="1"/>
        <v>Pemat</v>
      </c>
      <c r="E32" s="22" t="str">
        <f>VLOOKUP(D32,audio_list_stym!$A$3:$H$18,8,FALSE)</f>
        <v>Ackee</v>
      </c>
      <c r="F32" s="22">
        <v>3</v>
      </c>
      <c r="G32" s="22" t="str">
        <f t="shared" si="2"/>
        <v>Pemat.pic.search3</v>
      </c>
      <c r="H32" s="22" t="str">
        <f t="shared" si="3"/>
        <v>Ackee_3</v>
      </c>
      <c r="I32" s="30">
        <f>IF(K32&lt;4,K32+1,K32-1)</f>
        <v>2</v>
      </c>
      <c r="J32" s="30">
        <f>IF(K32&lt;4,K32+2,K32-2)</f>
        <v>3</v>
      </c>
      <c r="K32">
        <f>VLOOKUP(E32,$P$2:$Q$9,2,FALSE)</f>
        <v>1</v>
      </c>
      <c r="L32" s="31">
        <f>IF(K32&lt;4,K32+3,K32-3)</f>
        <v>4</v>
      </c>
      <c r="M32">
        <v>3</v>
      </c>
      <c r="N32" t="str">
        <f t="shared" si="4"/>
        <v>a</v>
      </c>
      <c r="P32" s="29" t="s">
        <v>1220</v>
      </c>
      <c r="S32" s="29"/>
      <c r="U32" s="22"/>
      <c r="V32" s="22"/>
      <c r="W32" s="22"/>
    </row>
    <row r="33" spans="1:23" x14ac:dyDescent="0.45">
      <c r="B33" s="29" t="s">
        <v>1218</v>
      </c>
      <c r="C33" s="22" t="s">
        <v>1210</v>
      </c>
      <c r="D33" t="str">
        <f t="shared" si="1"/>
        <v>Pemat</v>
      </c>
      <c r="E33" s="22" t="str">
        <f>VLOOKUP(D33,audio_list_stym!$A$3:$H$18,8,FALSE)</f>
        <v>Ackee</v>
      </c>
      <c r="F33" s="22">
        <v>4</v>
      </c>
      <c r="G33" s="22" t="str">
        <f t="shared" si="2"/>
        <v>Pemat.pic.search4</v>
      </c>
      <c r="H33" s="22" t="str">
        <f t="shared" si="3"/>
        <v>Ackee_4</v>
      </c>
      <c r="I33" s="30">
        <f>IF(L33&lt;4,L33+1,L33-1)</f>
        <v>2</v>
      </c>
      <c r="J33" s="30">
        <f>IF(L33&lt;4,L33+2,L33-2)</f>
        <v>3</v>
      </c>
      <c r="K33" s="30">
        <f>IF(L33&lt;4,L33+3,L33-3)</f>
        <v>4</v>
      </c>
      <c r="L33">
        <f>VLOOKUP(E33,$P$2:$Q$9,2,FALSE)</f>
        <v>1</v>
      </c>
      <c r="M33">
        <v>4</v>
      </c>
      <c r="N33" t="str">
        <f t="shared" si="4"/>
        <v>s</v>
      </c>
      <c r="P33" s="29" t="s">
        <v>1240</v>
      </c>
      <c r="S33" s="29"/>
      <c r="U33" s="22"/>
      <c r="V33" s="22"/>
      <c r="W33" s="22"/>
    </row>
    <row r="34" spans="1:23" x14ac:dyDescent="0.45">
      <c r="A34">
        <v>1</v>
      </c>
      <c r="B34" s="29" t="s">
        <v>1220</v>
      </c>
      <c r="C34" s="22" t="s">
        <v>1182</v>
      </c>
      <c r="D34" t="str">
        <f>LEFT(C34,5)</f>
        <v>Renan</v>
      </c>
      <c r="E34" s="22" t="str">
        <f>VLOOKUP(D34,audio_list_stym!$A$3:$H$18,8,FALSE)</f>
        <v>Ake</v>
      </c>
      <c r="F34" s="22">
        <v>5</v>
      </c>
      <c r="G34" s="22" t="str">
        <f t="shared" si="2"/>
        <v>Renan.pic.search5</v>
      </c>
      <c r="H34" s="22" t="str">
        <f>E34&amp;"_"&amp;A34</f>
        <v>Ake_1</v>
      </c>
      <c r="I34" s="30">
        <f>IF(L34&lt;4,L34+1,L34-1)</f>
        <v>3</v>
      </c>
      <c r="J34" s="30">
        <f>IF(L34&lt;4,L34+2,L34-2)</f>
        <v>4</v>
      </c>
      <c r="K34" s="30">
        <f>IF(L34&lt;4,L34+3,L34-3)</f>
        <v>5</v>
      </c>
      <c r="L34">
        <f>VLOOKUP(E34,$P$2:$Q$9,2,FALSE)</f>
        <v>2</v>
      </c>
      <c r="M34">
        <v>4</v>
      </c>
      <c r="N34" t="str">
        <f t="shared" si="4"/>
        <v>s</v>
      </c>
      <c r="P34" s="29" t="s">
        <v>1222</v>
      </c>
      <c r="S34" s="29"/>
      <c r="U34" s="22"/>
      <c r="V34" s="22"/>
      <c r="W34" s="22"/>
    </row>
    <row r="35" spans="1:23" x14ac:dyDescent="0.45">
      <c r="A35">
        <v>2</v>
      </c>
      <c r="B35" s="29" t="s">
        <v>1240</v>
      </c>
      <c r="C35" s="22" t="s">
        <v>1182</v>
      </c>
      <c r="D35" t="str">
        <f t="shared" ref="D35:D37" si="7">LEFT(C35,5)</f>
        <v>Renan</v>
      </c>
      <c r="E35" s="22" t="str">
        <f>VLOOKUP(D35,audio_list_stym!$A$3:$H$18,8,FALSE)</f>
        <v>Ake</v>
      </c>
      <c r="F35" s="22">
        <v>6</v>
      </c>
      <c r="G35" s="22" t="str">
        <f t="shared" si="2"/>
        <v>Renan.pic.search6</v>
      </c>
      <c r="H35" s="22" t="str">
        <f t="shared" ref="H35:H65" si="8">E35&amp;"_"&amp;A35</f>
        <v>Ake_2</v>
      </c>
      <c r="I35" s="30">
        <f>IF(K35&lt;4,K35+1,K35-1)</f>
        <v>3</v>
      </c>
      <c r="J35" s="30">
        <f>IF(K35&lt;4,K35+2,K35-2)</f>
        <v>4</v>
      </c>
      <c r="K35">
        <f>VLOOKUP(E35,$P$2:$Q$9,2,FALSE)</f>
        <v>2</v>
      </c>
      <c r="L35" s="30">
        <f>IF(K35&lt;4,K35+3,K35-3)</f>
        <v>5</v>
      </c>
      <c r="M35">
        <v>3</v>
      </c>
      <c r="N35" t="str">
        <f t="shared" si="4"/>
        <v>a</v>
      </c>
      <c r="P35" s="29" t="s">
        <v>1224</v>
      </c>
      <c r="S35" s="29"/>
      <c r="U35" s="22"/>
      <c r="V35" s="22"/>
      <c r="W35" s="22"/>
    </row>
    <row r="36" spans="1:23" x14ac:dyDescent="0.45">
      <c r="A36">
        <v>3</v>
      </c>
      <c r="B36" s="29" t="s">
        <v>1222</v>
      </c>
      <c r="C36" s="22" t="s">
        <v>1182</v>
      </c>
      <c r="D36" t="str">
        <f t="shared" si="7"/>
        <v>Renan</v>
      </c>
      <c r="E36" s="22" t="str">
        <f>VLOOKUP(D36,audio_list_stym!$A$3:$H$18,8,FALSE)</f>
        <v>Ake</v>
      </c>
      <c r="F36" s="22">
        <v>7</v>
      </c>
      <c r="G36" s="22" t="str">
        <f t="shared" si="2"/>
        <v>Renan.pic.search7</v>
      </c>
      <c r="H36" s="22" t="str">
        <f t="shared" si="8"/>
        <v>Ake_3</v>
      </c>
      <c r="I36" s="30">
        <f>IF(J36&lt;4,J36+1,J36-1)</f>
        <v>3</v>
      </c>
      <c r="J36">
        <f>VLOOKUP(E36,$P$2:$Q$9,2,FALSE)</f>
        <v>2</v>
      </c>
      <c r="K36" s="30">
        <f>IF(J3&lt;4,J36+2,J36-2)</f>
        <v>4</v>
      </c>
      <c r="L36" s="30">
        <f>IF(J36&lt;4,J36+3,J36-3)</f>
        <v>5</v>
      </c>
      <c r="M36">
        <v>2</v>
      </c>
      <c r="N36" t="str">
        <f t="shared" si="4"/>
        <v>w</v>
      </c>
      <c r="S36" s="29"/>
      <c r="U36" s="22"/>
      <c r="V36" s="22"/>
      <c r="W36" s="22"/>
    </row>
    <row r="37" spans="1:23" x14ac:dyDescent="0.45">
      <c r="A37">
        <v>4</v>
      </c>
      <c r="B37" s="29" t="s">
        <v>1224</v>
      </c>
      <c r="C37" s="22" t="s">
        <v>1182</v>
      </c>
      <c r="D37" t="str">
        <f t="shared" si="7"/>
        <v>Renan</v>
      </c>
      <c r="E37" s="22" t="str">
        <f>VLOOKUP(D37,audio_list_stym!$A$3:$H$18,8,FALSE)</f>
        <v>Ake</v>
      </c>
      <c r="F37" s="22">
        <v>8</v>
      </c>
      <c r="G37" s="22" t="str">
        <f t="shared" si="2"/>
        <v>Renan.pic.search8</v>
      </c>
      <c r="H37" s="22" t="str">
        <f t="shared" si="8"/>
        <v>Ake_4</v>
      </c>
      <c r="I37">
        <f>VLOOKUP(E37,$P$2:$Q$9,2,FALSE)</f>
        <v>2</v>
      </c>
      <c r="J37" s="30">
        <f>IF(I37&lt;4,I37+2,I37-2)</f>
        <v>4</v>
      </c>
      <c r="K37" s="30">
        <f>IF(I37&lt;4,I37+3,I37-3)</f>
        <v>5</v>
      </c>
      <c r="L37" s="30">
        <f>IF(I37&lt;4,I37+4,I37-4)</f>
        <v>6</v>
      </c>
      <c r="M37">
        <v>1</v>
      </c>
      <c r="N37" t="str">
        <f t="shared" si="4"/>
        <v>q</v>
      </c>
      <c r="S37" s="29"/>
      <c r="U37" s="22"/>
      <c r="V37" s="22"/>
      <c r="W37" s="22"/>
    </row>
    <row r="38" spans="1:23" x14ac:dyDescent="0.45">
      <c r="A38">
        <v>1</v>
      </c>
      <c r="B38" s="29" t="s">
        <v>1216</v>
      </c>
      <c r="C38" s="22" t="s">
        <v>1186</v>
      </c>
      <c r="D38" t="str">
        <f t="shared" si="1"/>
        <v>Baroh</v>
      </c>
      <c r="E38" s="22" t="str">
        <f>VLOOKUP(D38,audio_list_stym!$A$3:$H$18,8,FALSE)</f>
        <v>Finger</v>
      </c>
      <c r="F38" s="22">
        <v>5</v>
      </c>
      <c r="G38" s="22" t="str">
        <f t="shared" si="2"/>
        <v>Baroh.pic.search5</v>
      </c>
      <c r="H38" s="22" t="str">
        <f t="shared" si="8"/>
        <v>Finger_1</v>
      </c>
      <c r="I38" s="30">
        <f>IF(L38&lt;4,L38+1,L38-1)</f>
        <v>4</v>
      </c>
      <c r="J38" s="30">
        <f>IF(L38&lt;4,L38+2,L38-2)</f>
        <v>5</v>
      </c>
      <c r="K38" s="30">
        <f>IF(L38&lt;4,L38+3,L38-3)</f>
        <v>6</v>
      </c>
      <c r="L38">
        <f>VLOOKUP(E38,$P$2:$Q$9,2,FALSE)</f>
        <v>3</v>
      </c>
      <c r="M38">
        <v>4</v>
      </c>
      <c r="N38" t="str">
        <f t="shared" si="4"/>
        <v>s</v>
      </c>
      <c r="S38" s="29"/>
      <c r="U38" s="22"/>
      <c r="V38" s="22"/>
      <c r="W38" s="22"/>
    </row>
    <row r="39" spans="1:23" x14ac:dyDescent="0.45">
      <c r="A39">
        <v>2</v>
      </c>
      <c r="B39" s="29" t="s">
        <v>1218</v>
      </c>
      <c r="C39" s="22" t="s">
        <v>1186</v>
      </c>
      <c r="D39" t="str">
        <f t="shared" si="1"/>
        <v>Baroh</v>
      </c>
      <c r="E39" s="22" t="str">
        <f>VLOOKUP(D39,audio_list_stym!$A$3:$H$18,8,FALSE)</f>
        <v>Finger</v>
      </c>
      <c r="F39" s="22">
        <v>6</v>
      </c>
      <c r="G39" s="22" t="str">
        <f t="shared" si="2"/>
        <v>Baroh.pic.search6</v>
      </c>
      <c r="H39" s="22" t="str">
        <f t="shared" si="8"/>
        <v>Finger_2</v>
      </c>
      <c r="I39" s="30">
        <f>IF(K39&lt;4,K39+1,K39-1)</f>
        <v>4</v>
      </c>
      <c r="J39" s="30">
        <f>IF(K39&lt;4,K39+2,K39-2)</f>
        <v>5</v>
      </c>
      <c r="K39">
        <f>VLOOKUP(E39,$P$2:$Q$9,2,FALSE)</f>
        <v>3</v>
      </c>
      <c r="L39" s="30">
        <f>IF(K39&lt;4,K39+3,K39-3)</f>
        <v>6</v>
      </c>
      <c r="M39">
        <v>3</v>
      </c>
      <c r="N39" t="str">
        <f t="shared" si="4"/>
        <v>a</v>
      </c>
      <c r="S39" s="29"/>
      <c r="U39" s="22"/>
      <c r="V39" s="22"/>
      <c r="W39" s="22"/>
    </row>
    <row r="40" spans="1:23" x14ac:dyDescent="0.45">
      <c r="A40">
        <v>3</v>
      </c>
      <c r="B40" s="29" t="s">
        <v>1220</v>
      </c>
      <c r="C40" s="22" t="s">
        <v>1186</v>
      </c>
      <c r="D40" t="str">
        <f t="shared" si="1"/>
        <v>Baroh</v>
      </c>
      <c r="E40" s="22" t="str">
        <f>VLOOKUP(D40,audio_list_stym!$A$3:$H$18,8,FALSE)</f>
        <v>Finger</v>
      </c>
      <c r="F40" s="22">
        <v>7</v>
      </c>
      <c r="G40" s="22" t="str">
        <f t="shared" si="2"/>
        <v>Baroh.pic.search7</v>
      </c>
      <c r="H40" s="22" t="str">
        <f t="shared" si="8"/>
        <v>Finger_3</v>
      </c>
      <c r="I40" s="30">
        <f>IF(J40&lt;4,J40+1,J40-1)</f>
        <v>4</v>
      </c>
      <c r="J40">
        <f>VLOOKUP(E40,$P$2:$Q$9,2,FALSE)</f>
        <v>3</v>
      </c>
      <c r="K40" s="30">
        <f>IF(J7&lt;4,J40+2,J40-2)</f>
        <v>5</v>
      </c>
      <c r="L40" s="30">
        <f>IF(J40&lt;4,J40+3,J40-3)</f>
        <v>6</v>
      </c>
      <c r="M40">
        <v>2</v>
      </c>
      <c r="N40" t="str">
        <f t="shared" si="4"/>
        <v>w</v>
      </c>
      <c r="S40" s="29"/>
      <c r="U40" s="22"/>
      <c r="V40" s="22"/>
      <c r="W40" s="22"/>
    </row>
    <row r="41" spans="1:23" x14ac:dyDescent="0.45">
      <c r="A41">
        <v>4</v>
      </c>
      <c r="B41" s="29" t="s">
        <v>1240</v>
      </c>
      <c r="C41" s="22" t="s">
        <v>1186</v>
      </c>
      <c r="D41" t="str">
        <f t="shared" si="1"/>
        <v>Baroh</v>
      </c>
      <c r="E41" s="22" t="str">
        <f>VLOOKUP(D41,audio_list_stym!$A$3:$H$18,8,FALSE)</f>
        <v>Finger</v>
      </c>
      <c r="F41" s="22">
        <v>8</v>
      </c>
      <c r="G41" s="22" t="str">
        <f t="shared" si="2"/>
        <v>Baroh.pic.search8</v>
      </c>
      <c r="H41" s="22" t="str">
        <f t="shared" si="8"/>
        <v>Finger_4</v>
      </c>
      <c r="I41">
        <f>VLOOKUP(E41,$P$2:$Q$9,2,FALSE)</f>
        <v>3</v>
      </c>
      <c r="J41" s="30">
        <f>IF(I41&lt;4,I41+2,I41-2)</f>
        <v>5</v>
      </c>
      <c r="K41" s="30">
        <f>IF(I41&lt;4,I41+3,I41-3)</f>
        <v>6</v>
      </c>
      <c r="L41" s="30">
        <f>IF(I41&lt;4,I41+4,I41-4)</f>
        <v>7</v>
      </c>
      <c r="M41">
        <v>1</v>
      </c>
      <c r="N41" t="str">
        <f t="shared" si="4"/>
        <v>q</v>
      </c>
      <c r="S41" s="29"/>
      <c r="U41" s="22"/>
      <c r="V41" s="22"/>
      <c r="W41" s="22"/>
    </row>
    <row r="42" spans="1:23" x14ac:dyDescent="0.45">
      <c r="A42">
        <v>1</v>
      </c>
      <c r="B42" s="29" t="s">
        <v>1224</v>
      </c>
      <c r="C42" s="22" t="s">
        <v>1190</v>
      </c>
      <c r="D42" t="str">
        <f t="shared" si="1"/>
        <v>Liroh</v>
      </c>
      <c r="E42" s="22" t="str">
        <f>VLOOKUP(D42,audio_list_stym!$A$3:$H$18,8,FALSE)</f>
        <v>Gac</v>
      </c>
      <c r="F42" s="22">
        <v>5</v>
      </c>
      <c r="G42" s="22" t="str">
        <f t="shared" si="2"/>
        <v>Liroh.pic.search5</v>
      </c>
      <c r="H42" s="22" t="str">
        <f t="shared" si="8"/>
        <v>Gac_1</v>
      </c>
      <c r="I42" s="30">
        <f>IF(L42&lt;4,L42+1,L42-1)</f>
        <v>4</v>
      </c>
      <c r="J42" s="30">
        <f>IF(L42&lt;4,L42+2,L42-2)</f>
        <v>3</v>
      </c>
      <c r="K42" s="30">
        <f>IF(L42&lt;4,L42+3,L42-3)</f>
        <v>2</v>
      </c>
      <c r="L42">
        <f>VLOOKUP(E42,$P$2:$Q$9,2,FALSE)</f>
        <v>5</v>
      </c>
      <c r="M42">
        <v>4</v>
      </c>
      <c r="N42" t="str">
        <f t="shared" si="4"/>
        <v>s</v>
      </c>
      <c r="S42" s="29"/>
      <c r="U42" s="22"/>
      <c r="V42" s="22"/>
      <c r="W42" s="22"/>
    </row>
    <row r="43" spans="1:23" x14ac:dyDescent="0.45">
      <c r="A43">
        <v>2</v>
      </c>
      <c r="B43" s="29" t="s">
        <v>1240</v>
      </c>
      <c r="C43" s="22" t="s">
        <v>1190</v>
      </c>
      <c r="D43" t="str">
        <f t="shared" si="1"/>
        <v>Liroh</v>
      </c>
      <c r="E43" s="22" t="str">
        <f>VLOOKUP(D43,audio_list_stym!$A$3:$H$18,8,FALSE)</f>
        <v>Gac</v>
      </c>
      <c r="F43" s="22">
        <v>6</v>
      </c>
      <c r="G43" s="22" t="str">
        <f t="shared" si="2"/>
        <v>Liroh.pic.search6</v>
      </c>
      <c r="H43" s="22" t="str">
        <f t="shared" si="8"/>
        <v>Gac_2</v>
      </c>
      <c r="I43" s="30">
        <f>IF(K43&lt;4,K43+1,K43-1)</f>
        <v>4</v>
      </c>
      <c r="J43" s="30">
        <f>IF(K43&lt;4,K43+2,K43-2)</f>
        <v>3</v>
      </c>
      <c r="K43">
        <f>VLOOKUP(E43,$P$2:$Q$9,2,FALSE)</f>
        <v>5</v>
      </c>
      <c r="L43" s="30">
        <f>IF(K43&lt;4,K43+3,K43-3)</f>
        <v>2</v>
      </c>
      <c r="M43">
        <v>3</v>
      </c>
      <c r="N43" t="str">
        <f t="shared" si="4"/>
        <v>a</v>
      </c>
      <c r="S43" s="29"/>
      <c r="U43" s="22"/>
      <c r="V43" s="22"/>
      <c r="W43" s="22"/>
    </row>
    <row r="44" spans="1:23" x14ac:dyDescent="0.45">
      <c r="A44">
        <v>3</v>
      </c>
      <c r="B44" s="29" t="s">
        <v>1218</v>
      </c>
      <c r="C44" s="22" t="s">
        <v>1190</v>
      </c>
      <c r="D44" t="str">
        <f t="shared" si="1"/>
        <v>Liroh</v>
      </c>
      <c r="E44" s="22" t="str">
        <f>VLOOKUP(D44,audio_list_stym!$A$3:$H$18,8,FALSE)</f>
        <v>Gac</v>
      </c>
      <c r="F44" s="22">
        <v>7</v>
      </c>
      <c r="G44" s="22" t="str">
        <f t="shared" si="2"/>
        <v>Liroh.pic.search7</v>
      </c>
      <c r="H44" s="22" t="str">
        <f t="shared" si="8"/>
        <v>Gac_3</v>
      </c>
      <c r="I44" s="30">
        <f>IF(J44&lt;4,J44+1,J44-1)</f>
        <v>4</v>
      </c>
      <c r="J44">
        <f>VLOOKUP(E44,$P$2:$Q$9,2,FALSE)</f>
        <v>5</v>
      </c>
      <c r="K44" s="30">
        <f>IF(J11&lt;4,J44+2,J44-2)</f>
        <v>3</v>
      </c>
      <c r="L44" s="30">
        <f>IF(J44&lt;4,J44+3,J44-3)</f>
        <v>2</v>
      </c>
      <c r="M44">
        <v>2</v>
      </c>
      <c r="N44" t="str">
        <f t="shared" si="4"/>
        <v>w</v>
      </c>
      <c r="S44" s="29"/>
      <c r="U44" s="22"/>
      <c r="V44" s="22"/>
      <c r="W44" s="22"/>
    </row>
    <row r="45" spans="1:23" x14ac:dyDescent="0.45">
      <c r="A45">
        <v>4</v>
      </c>
      <c r="B45" s="29" t="s">
        <v>1216</v>
      </c>
      <c r="C45" s="22" t="s">
        <v>1190</v>
      </c>
      <c r="D45" t="str">
        <f t="shared" si="1"/>
        <v>Liroh</v>
      </c>
      <c r="E45" s="22" t="str">
        <f>VLOOKUP(D45,audio_list_stym!$A$3:$H$18,8,FALSE)</f>
        <v>Gac</v>
      </c>
      <c r="F45" s="22">
        <v>8</v>
      </c>
      <c r="G45" s="22" t="str">
        <f t="shared" si="2"/>
        <v>Liroh.pic.search8</v>
      </c>
      <c r="H45" s="22" t="str">
        <f t="shared" si="8"/>
        <v>Gac_4</v>
      </c>
      <c r="I45">
        <f>VLOOKUP(E45,$P$2:$Q$9,2,FALSE)</f>
        <v>5</v>
      </c>
      <c r="J45" s="30">
        <f>IF(I45&lt;4,I45+2,I45-2)</f>
        <v>3</v>
      </c>
      <c r="K45" s="30">
        <f>IF(I45&lt;4,I45+3,I45-3)</f>
        <v>2</v>
      </c>
      <c r="L45" s="30">
        <f>IF(I45&lt;4,I45+4,I45-4)</f>
        <v>1</v>
      </c>
      <c r="M45">
        <v>1</v>
      </c>
      <c r="N45" t="str">
        <f t="shared" si="4"/>
        <v>q</v>
      </c>
      <c r="S45" s="29"/>
      <c r="U45" s="22"/>
      <c r="V45" s="22"/>
      <c r="W45" s="22"/>
    </row>
    <row r="46" spans="1:23" x14ac:dyDescent="0.45">
      <c r="A46">
        <v>1</v>
      </c>
      <c r="B46" s="29" t="s">
        <v>1222</v>
      </c>
      <c r="C46" s="22" t="s">
        <v>1194</v>
      </c>
      <c r="D46" t="str">
        <f t="shared" si="1"/>
        <v>Fimon</v>
      </c>
      <c r="E46" s="22" t="str">
        <f>VLOOKUP(D46,audio_list_stym!$A$3:$H$18,8,FALSE)</f>
        <v>Noni</v>
      </c>
      <c r="F46" s="22">
        <v>5</v>
      </c>
      <c r="G46" s="22" t="str">
        <f t="shared" si="2"/>
        <v>Fimon.pic.search5</v>
      </c>
      <c r="H46" s="22" t="str">
        <f t="shared" si="8"/>
        <v>Noni_1</v>
      </c>
      <c r="I46" s="30">
        <f>IF(L46&lt;4,L46+1,L46-1)</f>
        <v>6</v>
      </c>
      <c r="J46" s="30">
        <f>IF(L46&lt;4,L46+2,L46-2)</f>
        <v>5</v>
      </c>
      <c r="K46" s="30">
        <f>IF(L46&lt;4,L46+3,L46-3)</f>
        <v>4</v>
      </c>
      <c r="L46">
        <f>VLOOKUP(E46,$P$2:$Q$9,2,FALSE)</f>
        <v>7</v>
      </c>
      <c r="M46">
        <v>4</v>
      </c>
      <c r="N46" t="str">
        <f t="shared" si="4"/>
        <v>s</v>
      </c>
      <c r="S46" s="29"/>
      <c r="U46" s="22"/>
      <c r="V46" s="22"/>
      <c r="W46" s="22"/>
    </row>
    <row r="47" spans="1:23" x14ac:dyDescent="0.45">
      <c r="A47">
        <v>2</v>
      </c>
      <c r="B47" s="29" t="s">
        <v>1224</v>
      </c>
      <c r="C47" s="22" t="s">
        <v>1194</v>
      </c>
      <c r="D47" t="str">
        <f t="shared" si="1"/>
        <v>Fimon</v>
      </c>
      <c r="E47" s="22" t="str">
        <f>VLOOKUP(D47,audio_list_stym!$A$3:$H$18,8,FALSE)</f>
        <v>Noni</v>
      </c>
      <c r="F47" s="22">
        <v>6</v>
      </c>
      <c r="G47" s="22" t="str">
        <f t="shared" si="2"/>
        <v>Fimon.pic.search6</v>
      </c>
      <c r="H47" s="22" t="str">
        <f t="shared" si="8"/>
        <v>Noni_2</v>
      </c>
      <c r="I47" s="30">
        <f>IF(K47&lt;4,K47+1,K47-1)</f>
        <v>6</v>
      </c>
      <c r="J47" s="30">
        <f>IF(K47&lt;4,K47+2,K47-2)</f>
        <v>5</v>
      </c>
      <c r="K47">
        <f>VLOOKUP(E47,$P$2:$Q$9,2,FALSE)</f>
        <v>7</v>
      </c>
      <c r="L47" s="30">
        <f>IF(K47&lt;4,K47+3,K47-3)</f>
        <v>4</v>
      </c>
      <c r="M47">
        <v>3</v>
      </c>
      <c r="N47" t="str">
        <f t="shared" si="4"/>
        <v>a</v>
      </c>
      <c r="S47" s="29"/>
      <c r="U47" s="22"/>
      <c r="V47" s="22"/>
      <c r="W47" s="22"/>
    </row>
    <row r="48" spans="1:23" x14ac:dyDescent="0.45">
      <c r="A48">
        <v>3</v>
      </c>
      <c r="B48" s="29" t="s">
        <v>1220</v>
      </c>
      <c r="C48" s="22" t="s">
        <v>1194</v>
      </c>
      <c r="D48" t="str">
        <f t="shared" si="1"/>
        <v>Fimon</v>
      </c>
      <c r="E48" s="22" t="str">
        <f>VLOOKUP(D48,audio_list_stym!$A$3:$H$18,8,FALSE)</f>
        <v>Noni</v>
      </c>
      <c r="F48" s="22">
        <v>7</v>
      </c>
      <c r="G48" s="22" t="str">
        <f t="shared" si="2"/>
        <v>Fimon.pic.search7</v>
      </c>
      <c r="H48" s="22" t="str">
        <f t="shared" si="8"/>
        <v>Noni_3</v>
      </c>
      <c r="I48" s="30">
        <f>IF(J48&lt;4,J48+1,J48-1)</f>
        <v>6</v>
      </c>
      <c r="J48">
        <f>VLOOKUP(E48,$P$2:$Q$9,2,FALSE)</f>
        <v>7</v>
      </c>
      <c r="K48" s="30">
        <f>IF(J15&lt;4,J48+2,J48-2)</f>
        <v>5</v>
      </c>
      <c r="L48" s="30">
        <f>IF(J48&lt;4,J48+3,J48-3)</f>
        <v>4</v>
      </c>
      <c r="M48">
        <v>2</v>
      </c>
      <c r="N48" t="str">
        <f t="shared" si="4"/>
        <v>w</v>
      </c>
      <c r="S48" s="29"/>
      <c r="U48" s="22"/>
      <c r="V48" s="22"/>
      <c r="W48" s="22"/>
    </row>
    <row r="49" spans="1:23" x14ac:dyDescent="0.45">
      <c r="A49">
        <v>4</v>
      </c>
      <c r="B49" s="29" t="s">
        <v>1240</v>
      </c>
      <c r="C49" s="22" t="s">
        <v>1194</v>
      </c>
      <c r="D49" t="str">
        <f t="shared" si="1"/>
        <v>Fimon</v>
      </c>
      <c r="E49" s="22" t="str">
        <f>VLOOKUP(D49,audio_list_stym!$A$3:$H$18,8,FALSE)</f>
        <v>Noni</v>
      </c>
      <c r="F49" s="22">
        <v>8</v>
      </c>
      <c r="G49" s="22" t="str">
        <f t="shared" si="2"/>
        <v>Fimon.pic.search8</v>
      </c>
      <c r="H49" s="22" t="str">
        <f t="shared" si="8"/>
        <v>Noni_4</v>
      </c>
      <c r="I49">
        <f>VLOOKUP(E49,$P$2:$Q$9,2,FALSE)</f>
        <v>7</v>
      </c>
      <c r="J49" s="30">
        <f>IF(I49&lt;4,I49+2,I49-2)</f>
        <v>5</v>
      </c>
      <c r="K49" s="30">
        <f>IF(I49&lt;4,I49+3,I49-3)</f>
        <v>4</v>
      </c>
      <c r="L49" s="32">
        <f>IF(I49&lt;4,I49+4,I49-4)</f>
        <v>3</v>
      </c>
      <c r="M49">
        <v>1</v>
      </c>
      <c r="N49" t="str">
        <f t="shared" si="4"/>
        <v>q</v>
      </c>
      <c r="S49" s="29"/>
      <c r="U49" s="22"/>
      <c r="V49" s="22"/>
      <c r="W49" s="22"/>
    </row>
    <row r="50" spans="1:23" x14ac:dyDescent="0.45">
      <c r="A50">
        <v>1</v>
      </c>
      <c r="B50" s="29" t="s">
        <v>1216</v>
      </c>
      <c r="C50" s="22" t="s">
        <v>1198</v>
      </c>
      <c r="D50" t="str">
        <f t="shared" si="1"/>
        <v>Codis</v>
      </c>
      <c r="E50" s="22" t="str">
        <f>VLOOKUP(D50,audio_list_stym!$A$3:$H$18,8,FALSE)</f>
        <v>Sapota</v>
      </c>
      <c r="F50" s="22">
        <v>5</v>
      </c>
      <c r="G50" s="22" t="str">
        <f t="shared" si="2"/>
        <v>Codis.pic.search5</v>
      </c>
      <c r="H50" s="22" t="str">
        <f t="shared" si="8"/>
        <v>Sapota_1</v>
      </c>
      <c r="I50" s="30">
        <f>IF(L50&lt;4,L50+1,L50-1)</f>
        <v>3</v>
      </c>
      <c r="J50" s="30">
        <f>IF(L50&lt;4,L50+2,L50-2)</f>
        <v>2</v>
      </c>
      <c r="K50" s="30">
        <f>IF(L50&lt;4,L50+3,L50-3)</f>
        <v>1</v>
      </c>
      <c r="L50">
        <f>VLOOKUP(E50,$P$2:$Q$9,2,FALSE)</f>
        <v>4</v>
      </c>
      <c r="M50">
        <v>4</v>
      </c>
      <c r="N50" t="str">
        <f t="shared" si="4"/>
        <v>s</v>
      </c>
      <c r="S50" s="29"/>
      <c r="U50" s="22"/>
      <c r="V50" s="22"/>
      <c r="W50" s="22"/>
    </row>
    <row r="51" spans="1:23" x14ac:dyDescent="0.45">
      <c r="A51">
        <v>2</v>
      </c>
      <c r="B51" s="29" t="s">
        <v>1218</v>
      </c>
      <c r="C51" s="22" t="s">
        <v>1198</v>
      </c>
      <c r="D51" t="str">
        <f t="shared" si="1"/>
        <v>Codis</v>
      </c>
      <c r="E51" s="22" t="str">
        <f>VLOOKUP(D51,audio_list_stym!$A$3:$H$18,8,FALSE)</f>
        <v>Sapota</v>
      </c>
      <c r="F51" s="22">
        <v>6</v>
      </c>
      <c r="G51" s="22" t="str">
        <f t="shared" si="2"/>
        <v>Codis.pic.search6</v>
      </c>
      <c r="H51" s="22" t="str">
        <f t="shared" si="8"/>
        <v>Sapota_2</v>
      </c>
      <c r="I51" s="30">
        <f>IF(K51&lt;4,K51+1,K51-1)</f>
        <v>3</v>
      </c>
      <c r="J51" s="30">
        <f>IF(K51&lt;4,K51+2,K51-2)</f>
        <v>2</v>
      </c>
      <c r="K51">
        <f>VLOOKUP(E51,$P$2:$Q$9,2,FALSE)</f>
        <v>4</v>
      </c>
      <c r="L51" s="30">
        <f>IF(K51&lt;4,K51+3,K51-3)</f>
        <v>1</v>
      </c>
      <c r="M51">
        <v>3</v>
      </c>
      <c r="N51" t="str">
        <f t="shared" si="4"/>
        <v>a</v>
      </c>
      <c r="S51" s="29"/>
      <c r="U51" s="22"/>
      <c r="V51" s="22"/>
      <c r="W51" s="22"/>
    </row>
    <row r="52" spans="1:23" x14ac:dyDescent="0.45">
      <c r="A52">
        <v>3</v>
      </c>
      <c r="B52" s="29" t="s">
        <v>1212</v>
      </c>
      <c r="C52" s="22" t="s">
        <v>1198</v>
      </c>
      <c r="D52" t="str">
        <f t="shared" si="1"/>
        <v>Codis</v>
      </c>
      <c r="E52" s="22" t="str">
        <f>VLOOKUP(D52,audio_list_stym!$A$3:$H$18,8,FALSE)</f>
        <v>Sapota</v>
      </c>
      <c r="F52" s="22">
        <v>7</v>
      </c>
      <c r="G52" s="22" t="str">
        <f t="shared" si="2"/>
        <v>Codis.pic.search7</v>
      </c>
      <c r="H52" s="22" t="str">
        <f t="shared" si="8"/>
        <v>Sapota_3</v>
      </c>
      <c r="I52" s="30">
        <f>IF(J52&lt;4,J52+1,J52-1)</f>
        <v>3</v>
      </c>
      <c r="J52">
        <f>VLOOKUP(E52,$P$2:$Q$9,2,FALSE)</f>
        <v>4</v>
      </c>
      <c r="K52" s="30">
        <f>IF(J19&lt;4,J52+2,J52-2)</f>
        <v>2</v>
      </c>
      <c r="L52" s="30">
        <f>IF(J52&lt;4,J52+3,J52-3)</f>
        <v>1</v>
      </c>
      <c r="M52">
        <v>2</v>
      </c>
      <c r="N52" t="str">
        <f t="shared" si="4"/>
        <v>w</v>
      </c>
      <c r="S52" s="29"/>
      <c r="U52" s="22"/>
      <c r="V52" s="22"/>
      <c r="W52" s="22"/>
    </row>
    <row r="53" spans="1:23" x14ac:dyDescent="0.45">
      <c r="A53">
        <v>4</v>
      </c>
      <c r="B53" s="29" t="s">
        <v>1214</v>
      </c>
      <c r="C53" s="22" t="s">
        <v>1198</v>
      </c>
      <c r="D53" t="str">
        <f t="shared" si="1"/>
        <v>Codis</v>
      </c>
      <c r="E53" s="22" t="str">
        <f>VLOOKUP(D53,audio_list_stym!$A$3:$H$18,8,FALSE)</f>
        <v>Sapota</v>
      </c>
      <c r="F53" s="22">
        <v>8</v>
      </c>
      <c r="G53" s="22" t="str">
        <f t="shared" si="2"/>
        <v>Codis.pic.search8</v>
      </c>
      <c r="H53" s="22" t="str">
        <f t="shared" si="8"/>
        <v>Sapota_4</v>
      </c>
      <c r="I53">
        <f>VLOOKUP(E53,$P$2:$Q$9,2,FALSE)</f>
        <v>4</v>
      </c>
      <c r="J53" s="30">
        <f>IF(I53&lt;4,I53+2,I53-2)</f>
        <v>2</v>
      </c>
      <c r="K53" s="30">
        <f>IF(I53&lt;4,I53+3,I53-3)</f>
        <v>1</v>
      </c>
      <c r="L53" s="30">
        <v>8</v>
      </c>
      <c r="M53">
        <v>1</v>
      </c>
      <c r="N53" t="str">
        <f t="shared" si="4"/>
        <v>q</v>
      </c>
      <c r="S53" s="29"/>
      <c r="U53" s="22"/>
      <c r="V53" s="22"/>
      <c r="W53" s="22"/>
    </row>
    <row r="54" spans="1:23" x14ac:dyDescent="0.45">
      <c r="A54">
        <v>1</v>
      </c>
      <c r="B54" s="29" t="s">
        <v>1212</v>
      </c>
      <c r="C54" s="22" t="s">
        <v>1202</v>
      </c>
      <c r="D54" t="str">
        <f t="shared" si="1"/>
        <v>Gonic</v>
      </c>
      <c r="E54" s="22" t="str">
        <f>VLOOKUP(D54,audio_list_stym!$A$3:$H$18,8,FALSE)</f>
        <v>Tamanid</v>
      </c>
      <c r="F54" s="22">
        <v>5</v>
      </c>
      <c r="G54" s="22" t="str">
        <f t="shared" si="2"/>
        <v>Gonic.pic.search5</v>
      </c>
      <c r="H54" s="22" t="str">
        <f t="shared" si="8"/>
        <v>Tamanid_1</v>
      </c>
      <c r="I54" s="30">
        <f>IF(L54&lt;4,L54+1,L54-1)</f>
        <v>7</v>
      </c>
      <c r="J54" s="30">
        <f>IF(L54&lt;4,L54+2,L54-2)</f>
        <v>6</v>
      </c>
      <c r="K54" s="30">
        <f>IF(L54&lt;4,L54+3,L54-3)</f>
        <v>5</v>
      </c>
      <c r="L54">
        <f>VLOOKUP(E54,$P$2:$Q$9,2,FALSE)</f>
        <v>8</v>
      </c>
      <c r="M54">
        <v>4</v>
      </c>
      <c r="N54" t="str">
        <f t="shared" si="4"/>
        <v>s</v>
      </c>
      <c r="S54" s="29"/>
      <c r="U54" s="22"/>
      <c r="V54" s="22"/>
      <c r="W54" s="22"/>
    </row>
    <row r="55" spans="1:23" x14ac:dyDescent="0.45">
      <c r="A55">
        <v>2</v>
      </c>
      <c r="B55" s="29" t="s">
        <v>1214</v>
      </c>
      <c r="C55" s="22" t="s">
        <v>1202</v>
      </c>
      <c r="D55" t="str">
        <f t="shared" si="1"/>
        <v>Gonic</v>
      </c>
      <c r="E55" s="22" t="str">
        <f>VLOOKUP(D55,audio_list_stym!$A$3:$H$18,8,FALSE)</f>
        <v>Tamanid</v>
      </c>
      <c r="F55" s="22">
        <v>6</v>
      </c>
      <c r="G55" s="22" t="str">
        <f t="shared" si="2"/>
        <v>Gonic.pic.search6</v>
      </c>
      <c r="H55" s="22" t="str">
        <f t="shared" si="8"/>
        <v>Tamanid_2</v>
      </c>
      <c r="I55" s="30">
        <f>IF(K55&lt;4,K55+1,K55-1)</f>
        <v>7</v>
      </c>
      <c r="J55" s="30">
        <f>IF(K55&lt;4,K55+2,K55-2)</f>
        <v>6</v>
      </c>
      <c r="K55">
        <f>VLOOKUP(E55,$P$2:$Q$9,2,FALSE)</f>
        <v>8</v>
      </c>
      <c r="L55" s="30">
        <f>IF(K55&lt;4,K55+3,K55-3)</f>
        <v>5</v>
      </c>
      <c r="M55">
        <v>3</v>
      </c>
      <c r="N55" t="str">
        <f t="shared" si="4"/>
        <v>a</v>
      </c>
      <c r="S55" s="29"/>
      <c r="U55" s="22"/>
      <c r="V55" s="22"/>
      <c r="W55" s="22"/>
    </row>
    <row r="56" spans="1:23" x14ac:dyDescent="0.45">
      <c r="A56">
        <v>3</v>
      </c>
      <c r="B56" s="29" t="s">
        <v>1218</v>
      </c>
      <c r="C56" s="22" t="s">
        <v>1202</v>
      </c>
      <c r="D56" t="str">
        <f t="shared" si="1"/>
        <v>Gonic</v>
      </c>
      <c r="E56" s="22" t="str">
        <f>VLOOKUP(D56,audio_list_stym!$A$3:$H$18,8,FALSE)</f>
        <v>Tamanid</v>
      </c>
      <c r="F56" s="22">
        <v>7</v>
      </c>
      <c r="G56" s="22" t="str">
        <f t="shared" si="2"/>
        <v>Gonic.pic.search7</v>
      </c>
      <c r="H56" s="22" t="str">
        <f t="shared" si="8"/>
        <v>Tamanid_3</v>
      </c>
      <c r="I56" s="30">
        <f>IF(J56&lt;4,J56+1,J56-1)</f>
        <v>7</v>
      </c>
      <c r="J56">
        <f>VLOOKUP(E56,$P$2:$Q$9,2,FALSE)</f>
        <v>8</v>
      </c>
      <c r="K56" s="30">
        <f>IF(J23&lt;4,J56+2,J56-2)</f>
        <v>6</v>
      </c>
      <c r="L56" s="30">
        <f>IF(J56&lt;4,J56+3,J56-3)</f>
        <v>5</v>
      </c>
      <c r="M56">
        <v>2</v>
      </c>
      <c r="N56" t="str">
        <f t="shared" si="4"/>
        <v>w</v>
      </c>
      <c r="S56" s="29"/>
      <c r="U56" s="22"/>
      <c r="V56" s="22"/>
      <c r="W56" s="22"/>
    </row>
    <row r="57" spans="1:23" x14ac:dyDescent="0.45">
      <c r="A57">
        <v>4</v>
      </c>
      <c r="B57" s="29" t="s">
        <v>1240</v>
      </c>
      <c r="C57" s="22" t="s">
        <v>1202</v>
      </c>
      <c r="D57" t="str">
        <f t="shared" si="1"/>
        <v>Gonic</v>
      </c>
      <c r="E57" s="22" t="str">
        <f>VLOOKUP(D57,audio_list_stym!$A$3:$H$18,8,FALSE)</f>
        <v>Tamanid</v>
      </c>
      <c r="F57" s="22">
        <v>8</v>
      </c>
      <c r="G57" s="22" t="str">
        <f t="shared" si="2"/>
        <v>Gonic.pic.search8</v>
      </c>
      <c r="H57" s="22" t="str">
        <f t="shared" si="8"/>
        <v>Tamanid_4</v>
      </c>
      <c r="I57">
        <f>VLOOKUP(E57,$P$2:$Q$9,2,FALSE)</f>
        <v>8</v>
      </c>
      <c r="J57" s="30">
        <f>IF(I57&lt;4,I57+2,I57-2)</f>
        <v>6</v>
      </c>
      <c r="K57" s="30">
        <f>IF(I57&lt;4,I57+3,I57-3)</f>
        <v>5</v>
      </c>
      <c r="L57" s="30">
        <f>IF(I57&lt;4,I57+4,I57-4)</f>
        <v>4</v>
      </c>
      <c r="M57">
        <v>1</v>
      </c>
      <c r="N57" t="str">
        <f t="shared" si="4"/>
        <v>q</v>
      </c>
      <c r="S57" s="29"/>
      <c r="U57" s="22"/>
      <c r="V57" s="22"/>
      <c r="W57" s="22"/>
    </row>
    <row r="58" spans="1:23" x14ac:dyDescent="0.45">
      <c r="A58">
        <v>1</v>
      </c>
      <c r="B58" s="29" t="s">
        <v>1224</v>
      </c>
      <c r="C58" s="22" t="s">
        <v>1206</v>
      </c>
      <c r="D58" t="str">
        <f t="shared" si="1"/>
        <v>Todis</v>
      </c>
      <c r="E58" s="22" t="str">
        <f>VLOOKUP(D58,audio_list_stym!$A$3:$H$18,8,FALSE)</f>
        <v>ZF</v>
      </c>
      <c r="F58" s="22">
        <v>5</v>
      </c>
      <c r="G58" s="22" t="str">
        <f t="shared" si="2"/>
        <v>Todis.pic.search5</v>
      </c>
      <c r="H58" s="22" t="str">
        <f t="shared" si="8"/>
        <v>ZF_1</v>
      </c>
      <c r="I58" s="30">
        <f>IF(L58&lt;4,L58+1,L58-1)</f>
        <v>5</v>
      </c>
      <c r="J58" s="30">
        <f>IF(L58&lt;4,L58+2,L58-2)</f>
        <v>4</v>
      </c>
      <c r="K58" s="30">
        <f>IF(L58&lt;4,L58+3,L58-3)</f>
        <v>3</v>
      </c>
      <c r="L58">
        <f>VLOOKUP(E58,$P$2:$Q$9,2,FALSE)</f>
        <v>6</v>
      </c>
      <c r="M58">
        <v>4</v>
      </c>
      <c r="N58" t="str">
        <f t="shared" si="4"/>
        <v>s</v>
      </c>
      <c r="S58" s="29"/>
      <c r="U58" s="22"/>
      <c r="V58" s="22"/>
      <c r="W58" s="22"/>
    </row>
    <row r="59" spans="1:23" x14ac:dyDescent="0.45">
      <c r="A59">
        <v>2</v>
      </c>
      <c r="B59" s="29" t="s">
        <v>1220</v>
      </c>
      <c r="C59" s="22" t="s">
        <v>1206</v>
      </c>
      <c r="D59" t="str">
        <f t="shared" si="1"/>
        <v>Todis</v>
      </c>
      <c r="E59" s="22" t="str">
        <f>VLOOKUP(D59,audio_list_stym!$A$3:$H$18,8,FALSE)</f>
        <v>ZF</v>
      </c>
      <c r="F59" s="22">
        <v>6</v>
      </c>
      <c r="G59" s="22" t="str">
        <f t="shared" si="2"/>
        <v>Todis.pic.search6</v>
      </c>
      <c r="H59" s="22" t="str">
        <f t="shared" si="8"/>
        <v>ZF_2</v>
      </c>
      <c r="I59" s="30">
        <f>IF(K59&lt;4,K59+1,K59-1)</f>
        <v>5</v>
      </c>
      <c r="J59" s="30">
        <f>IF(K59&lt;4,K59+2,K59-2)</f>
        <v>4</v>
      </c>
      <c r="K59">
        <f>VLOOKUP(E59,$P$2:$Q$9,2,FALSE)</f>
        <v>6</v>
      </c>
      <c r="L59" s="30">
        <f>IF(K59&lt;4,K59+3,K59-3)</f>
        <v>3</v>
      </c>
      <c r="M59">
        <v>3</v>
      </c>
      <c r="N59" t="str">
        <f t="shared" si="4"/>
        <v>a</v>
      </c>
      <c r="S59" s="29"/>
      <c r="U59" s="22"/>
      <c r="V59" s="22"/>
      <c r="W59" s="22"/>
    </row>
    <row r="60" spans="1:23" x14ac:dyDescent="0.45">
      <c r="A60">
        <v>3</v>
      </c>
      <c r="B60" s="29" t="s">
        <v>1240</v>
      </c>
      <c r="C60" s="22" t="s">
        <v>1206</v>
      </c>
      <c r="D60" t="str">
        <f t="shared" si="1"/>
        <v>Todis</v>
      </c>
      <c r="E60" s="22" t="str">
        <f>VLOOKUP(D60,audio_list_stym!$A$3:$H$18,8,FALSE)</f>
        <v>ZF</v>
      </c>
      <c r="F60" s="22">
        <v>7</v>
      </c>
      <c r="G60" s="22" t="str">
        <f t="shared" si="2"/>
        <v>Todis.pic.search7</v>
      </c>
      <c r="H60" s="22" t="str">
        <f t="shared" si="8"/>
        <v>ZF_3</v>
      </c>
      <c r="I60" s="30">
        <f>IF(J60&lt;4,J60+1,J60-1)</f>
        <v>5</v>
      </c>
      <c r="J60">
        <f>VLOOKUP(E60,$P$2:$Q$9,2,FALSE)</f>
        <v>6</v>
      </c>
      <c r="K60" s="30">
        <f>IF(J27&lt;4,J60+2,J60-2)</f>
        <v>4</v>
      </c>
      <c r="L60" s="30">
        <f>IF(J60&lt;4,J60+3,J60-3)</f>
        <v>3</v>
      </c>
      <c r="M60">
        <v>2</v>
      </c>
      <c r="N60" t="str">
        <f t="shared" si="4"/>
        <v>w</v>
      </c>
      <c r="S60" s="29"/>
      <c r="U60" s="22"/>
      <c r="V60" s="22"/>
      <c r="W60" s="22"/>
    </row>
    <row r="61" spans="1:23" x14ac:dyDescent="0.45">
      <c r="A61">
        <v>4</v>
      </c>
      <c r="B61" s="29" t="s">
        <v>1222</v>
      </c>
      <c r="C61" s="22" t="s">
        <v>1206</v>
      </c>
      <c r="D61" t="str">
        <f t="shared" si="1"/>
        <v>Todis</v>
      </c>
      <c r="E61" s="22" t="str">
        <f>VLOOKUP(D61,audio_list_stym!$A$3:$H$18,8,FALSE)</f>
        <v>ZF</v>
      </c>
      <c r="F61" s="22">
        <v>8</v>
      </c>
      <c r="G61" s="22" t="str">
        <f t="shared" si="2"/>
        <v>Todis.pic.search8</v>
      </c>
      <c r="H61" s="22" t="str">
        <f t="shared" si="8"/>
        <v>ZF_4</v>
      </c>
      <c r="I61">
        <f>VLOOKUP(E61,$P$2:$Q$9,2,FALSE)</f>
        <v>6</v>
      </c>
      <c r="J61" s="30">
        <f>IF(I61&lt;4,I61+2,I61-2)</f>
        <v>4</v>
      </c>
      <c r="K61" s="30">
        <f>IF(I61&lt;4,I61+3,I61-3)</f>
        <v>3</v>
      </c>
      <c r="L61" s="30">
        <f>IF(I61&lt;4,I61+4,I61-4)</f>
        <v>2</v>
      </c>
      <c r="M61">
        <v>1</v>
      </c>
      <c r="N61" t="str">
        <f t="shared" si="4"/>
        <v>q</v>
      </c>
      <c r="S61" s="29"/>
      <c r="U61" s="22"/>
      <c r="V61" s="22"/>
      <c r="W61" s="22"/>
    </row>
    <row r="62" spans="1:23" x14ac:dyDescent="0.45">
      <c r="A62">
        <v>1</v>
      </c>
      <c r="B62" s="29" t="s">
        <v>1220</v>
      </c>
      <c r="C62" s="22" t="s">
        <v>1210</v>
      </c>
      <c r="D62" t="str">
        <f t="shared" si="1"/>
        <v>Pemat</v>
      </c>
      <c r="E62" s="22" t="str">
        <f>VLOOKUP(D62,audio_list_stym!$A$3:$H$18,8,FALSE)</f>
        <v>Ackee</v>
      </c>
      <c r="F62" s="22">
        <v>5</v>
      </c>
      <c r="G62" s="22" t="str">
        <f t="shared" si="2"/>
        <v>Pemat.pic.search5</v>
      </c>
      <c r="H62" s="22" t="str">
        <f t="shared" si="8"/>
        <v>Ackee_1</v>
      </c>
      <c r="I62" s="30">
        <f>IF(L62&lt;4,L62+1,L62-1)</f>
        <v>2</v>
      </c>
      <c r="J62" s="30">
        <f>IF(L62&lt;4,L62+2,L62-2)</f>
        <v>3</v>
      </c>
      <c r="K62" s="30">
        <f>IF(L62&lt;4,L62+3,L62-3)</f>
        <v>4</v>
      </c>
      <c r="L62">
        <f>VLOOKUP(E62,$P$2:$Q$9,2,FALSE)</f>
        <v>1</v>
      </c>
      <c r="M62">
        <v>4</v>
      </c>
      <c r="N62" t="str">
        <f t="shared" si="4"/>
        <v>s</v>
      </c>
      <c r="S62" s="29"/>
      <c r="U62" s="22"/>
      <c r="V62" s="22"/>
      <c r="W62" s="22"/>
    </row>
    <row r="63" spans="1:23" x14ac:dyDescent="0.45">
      <c r="A63">
        <v>2</v>
      </c>
      <c r="B63" s="29" t="s">
        <v>1240</v>
      </c>
      <c r="C63" s="22" t="s">
        <v>1210</v>
      </c>
      <c r="D63" t="str">
        <f t="shared" si="1"/>
        <v>Pemat</v>
      </c>
      <c r="E63" s="22" t="str">
        <f>VLOOKUP(D63,audio_list_stym!$A$3:$H$18,8,FALSE)</f>
        <v>Ackee</v>
      </c>
      <c r="F63" s="22">
        <v>6</v>
      </c>
      <c r="G63" s="22" t="str">
        <f t="shared" si="2"/>
        <v>Pemat.pic.search6</v>
      </c>
      <c r="H63" s="22" t="str">
        <f t="shared" si="8"/>
        <v>Ackee_2</v>
      </c>
      <c r="I63" s="30">
        <f>IF(K63&lt;4,K63+1,K63-1)</f>
        <v>2</v>
      </c>
      <c r="J63" s="30">
        <f>IF(K63&lt;4,K63+2,K63-2)</f>
        <v>3</v>
      </c>
      <c r="K63">
        <f>VLOOKUP(E63,$P$2:$Q$9,2,FALSE)</f>
        <v>1</v>
      </c>
      <c r="L63" s="30">
        <f>IF(K63&lt;4,K63+3,K63-3)</f>
        <v>4</v>
      </c>
      <c r="M63">
        <v>3</v>
      </c>
      <c r="N63" t="str">
        <f t="shared" si="4"/>
        <v>a</v>
      </c>
      <c r="S63" s="29"/>
      <c r="U63" s="22"/>
      <c r="V63" s="22"/>
      <c r="W63" s="22"/>
    </row>
    <row r="64" spans="1:23" x14ac:dyDescent="0.45">
      <c r="A64">
        <v>3</v>
      </c>
      <c r="B64" s="29" t="s">
        <v>1222</v>
      </c>
      <c r="C64" s="22" t="s">
        <v>1210</v>
      </c>
      <c r="D64" t="str">
        <f t="shared" si="1"/>
        <v>Pemat</v>
      </c>
      <c r="E64" s="22" t="str">
        <f>VLOOKUP(D64,audio_list_stym!$A$3:$H$18,8,FALSE)</f>
        <v>Ackee</v>
      </c>
      <c r="F64" s="22">
        <v>7</v>
      </c>
      <c r="G64" s="22" t="str">
        <f t="shared" si="2"/>
        <v>Pemat.pic.search7</v>
      </c>
      <c r="H64" s="22" t="str">
        <f t="shared" si="8"/>
        <v>Ackee_3</v>
      </c>
      <c r="I64" s="30">
        <f>IF(J64&lt;4,J64+1,J64-1)</f>
        <v>2</v>
      </c>
      <c r="J64">
        <f>VLOOKUP(E64,$P$2:$Q$9,2,FALSE)</f>
        <v>1</v>
      </c>
      <c r="K64" s="30">
        <f>IF(J31&lt;4,J64+2,J64-2)</f>
        <v>3</v>
      </c>
      <c r="L64" s="30">
        <f>IF(J64&lt;4,J64+3,J64-3)</f>
        <v>4</v>
      </c>
      <c r="M64">
        <v>2</v>
      </c>
      <c r="N64" t="str">
        <f t="shared" si="4"/>
        <v>w</v>
      </c>
      <c r="S64" s="29"/>
      <c r="U64" s="22"/>
      <c r="V64" s="22"/>
      <c r="W64" s="22"/>
    </row>
    <row r="65" spans="1:23" x14ac:dyDescent="0.45">
      <c r="A65">
        <v>4</v>
      </c>
      <c r="B65" s="29" t="s">
        <v>1224</v>
      </c>
      <c r="C65" s="22" t="s">
        <v>1210</v>
      </c>
      <c r="D65" t="str">
        <f t="shared" si="1"/>
        <v>Pemat</v>
      </c>
      <c r="E65" s="22" t="str">
        <f>VLOOKUP(D65,audio_list_stym!$A$3:$H$18,8,FALSE)</f>
        <v>Ackee</v>
      </c>
      <c r="F65" s="22">
        <v>8</v>
      </c>
      <c r="G65" s="22" t="str">
        <f t="shared" si="2"/>
        <v>Pemat.pic.search8</v>
      </c>
      <c r="H65" s="22" t="str">
        <f t="shared" si="8"/>
        <v>Ackee_4</v>
      </c>
      <c r="I65">
        <f>VLOOKUP(E65,$P$2:$Q$9,2,FALSE)</f>
        <v>1</v>
      </c>
      <c r="J65" s="30">
        <f>IF(I65&lt;4,I65+2,I65-2)</f>
        <v>3</v>
      </c>
      <c r="K65" s="30">
        <f>IF(I65&lt;4,I65+3,I65-3)</f>
        <v>4</v>
      </c>
      <c r="L65" s="30">
        <f>IF(I65&lt;4,I65+4,I65-4)</f>
        <v>5</v>
      </c>
      <c r="M65">
        <v>1</v>
      </c>
      <c r="N65" t="str">
        <f t="shared" si="4"/>
        <v>q</v>
      </c>
      <c r="S65" s="29"/>
      <c r="U65" s="22"/>
      <c r="V65" s="22"/>
      <c r="W65" s="22"/>
    </row>
    <row r="66" spans="1:23" x14ac:dyDescent="0.45">
      <c r="A66" t="str">
        <f>E66&amp;".pic"</f>
        <v>Ake.pic</v>
      </c>
      <c r="B66" t="str">
        <f>A66&amp;F66</f>
        <v>Ake.pic1</v>
      </c>
      <c r="C66" s="22" t="s">
        <v>1183</v>
      </c>
      <c r="D66" t="str">
        <f>LEFT(C66,5)</f>
        <v>Renan</v>
      </c>
      <c r="E66" s="22" t="str">
        <f>VLOOKUP(D66,audio_list_stym!$A$3:$H$18,8,FALSE)</f>
        <v>Ake</v>
      </c>
      <c r="F66" s="22">
        <v>1</v>
      </c>
      <c r="G66" s="22" t="str">
        <f t="shared" si="2"/>
        <v>Renan.word.search1</v>
      </c>
      <c r="H66" s="22" t="str">
        <f>VLOOKUP(D66,$P$11:$Q$18,2,FALSE)</f>
        <v>РЕНАН</v>
      </c>
      <c r="I66">
        <f>VLOOKUP(E66,$P$2:$Q$9,2,FALSE)</f>
        <v>2</v>
      </c>
      <c r="J66" s="30">
        <f>IF(I66&lt;4,I66+1,I66-1)</f>
        <v>3</v>
      </c>
      <c r="K66" s="31">
        <f>IF(I66&lt;4,I66+2,I66-2)</f>
        <v>4</v>
      </c>
      <c r="L66" s="31">
        <f>IF(I66&lt;4,I66+3,I66-3)</f>
        <v>5</v>
      </c>
      <c r="M66">
        <v>1</v>
      </c>
      <c r="N66" t="str">
        <f t="shared" si="4"/>
        <v>q</v>
      </c>
      <c r="S66" s="29"/>
      <c r="U66" s="22"/>
      <c r="V66" s="22"/>
      <c r="W66" s="22"/>
    </row>
    <row r="67" spans="1:23" x14ac:dyDescent="0.45">
      <c r="A67" t="str">
        <f t="shared" ref="A67:A97" si="9">E67&amp;".pic"</f>
        <v>Ake.pic</v>
      </c>
      <c r="B67" t="str">
        <f t="shared" ref="B67:B97" si="10">A67&amp;F67</f>
        <v>Ake.pic2</v>
      </c>
      <c r="C67" s="22" t="s">
        <v>1183</v>
      </c>
      <c r="D67" t="str">
        <f t="shared" ref="D67:D129" si="11">LEFT(C67,5)</f>
        <v>Renan</v>
      </c>
      <c r="E67" s="22" t="str">
        <f>VLOOKUP(D67,audio_list_stym!$A$3:$H$18,8,FALSE)</f>
        <v>Ake</v>
      </c>
      <c r="F67" s="22">
        <v>2</v>
      </c>
      <c r="G67" s="22" t="str">
        <f t="shared" ref="G67:G129" si="12">C67&amp;F67</f>
        <v>Renan.word.search2</v>
      </c>
      <c r="H67" s="22" t="str">
        <f t="shared" ref="H67:H129" si="13">VLOOKUP(D67,$P$11:$Q$18,2,FALSE)</f>
        <v>РЕНАН</v>
      </c>
      <c r="I67" s="30">
        <f>IF(J67&lt;4,J67+1,J67-1)</f>
        <v>3</v>
      </c>
      <c r="J67">
        <f>VLOOKUP(E67,$P$2:$Q$9,2,FALSE)</f>
        <v>2</v>
      </c>
      <c r="K67" s="31">
        <f>IF(J67&lt;4,J67+2,J67-2)</f>
        <v>4</v>
      </c>
      <c r="L67" s="31">
        <f>IF(J67&lt;4,J67+3,J67-3)</f>
        <v>5</v>
      </c>
      <c r="M67">
        <v>2</v>
      </c>
      <c r="N67" t="str">
        <f t="shared" ref="N67:N129" si="14">IF(M67=1,"q",IF(M67=2,"w",IF(M67=3,"a",IF(M67=4,"s",0))))</f>
        <v>w</v>
      </c>
      <c r="S67" s="29"/>
      <c r="U67" s="22"/>
      <c r="V67" s="22"/>
      <c r="W67" s="22"/>
    </row>
    <row r="68" spans="1:23" x14ac:dyDescent="0.45">
      <c r="A68" t="str">
        <f t="shared" si="9"/>
        <v>Ake.pic</v>
      </c>
      <c r="B68" t="str">
        <f t="shared" si="10"/>
        <v>Ake.pic3</v>
      </c>
      <c r="C68" s="22" t="s">
        <v>1183</v>
      </c>
      <c r="D68" t="str">
        <f t="shared" si="11"/>
        <v>Renan</v>
      </c>
      <c r="E68" s="22" t="str">
        <f>VLOOKUP(D68,audio_list_stym!$A$3:$H$18,8,FALSE)</f>
        <v>Ake</v>
      </c>
      <c r="F68" s="22">
        <v>3</v>
      </c>
      <c r="G68" s="22" t="str">
        <f t="shared" si="12"/>
        <v>Renan.word.search3</v>
      </c>
      <c r="H68" s="22" t="str">
        <f t="shared" si="13"/>
        <v>РЕНАН</v>
      </c>
      <c r="I68" s="30">
        <f>IF(K68&lt;4,K68+1,K68-1)</f>
        <v>3</v>
      </c>
      <c r="J68" s="30">
        <f>IF(K68&lt;4,K68+2,K68-2)</f>
        <v>4</v>
      </c>
      <c r="K68">
        <f>VLOOKUP(E68,$P$2:$Q$9,2,FALSE)</f>
        <v>2</v>
      </c>
      <c r="L68" s="31">
        <f>IF(K68&lt;4,K68+3,K68-3)</f>
        <v>5</v>
      </c>
      <c r="M68">
        <v>3</v>
      </c>
      <c r="N68" t="str">
        <f t="shared" si="14"/>
        <v>a</v>
      </c>
      <c r="S68" s="29"/>
      <c r="U68" s="22"/>
      <c r="V68" s="22"/>
      <c r="W68" s="22"/>
    </row>
    <row r="69" spans="1:23" x14ac:dyDescent="0.45">
      <c r="A69" t="str">
        <f t="shared" si="9"/>
        <v>Ake.pic</v>
      </c>
      <c r="B69" t="str">
        <f t="shared" si="10"/>
        <v>Ake.pic4</v>
      </c>
      <c r="C69" s="22" t="s">
        <v>1183</v>
      </c>
      <c r="D69" t="str">
        <f t="shared" si="11"/>
        <v>Renan</v>
      </c>
      <c r="E69" s="22" t="str">
        <f>VLOOKUP(D69,audio_list_stym!$A$3:$H$18,8,FALSE)</f>
        <v>Ake</v>
      </c>
      <c r="F69" s="22">
        <v>4</v>
      </c>
      <c r="G69" s="22" t="str">
        <f t="shared" si="12"/>
        <v>Renan.word.search4</v>
      </c>
      <c r="H69" s="22" t="str">
        <f t="shared" si="13"/>
        <v>РЕНАН</v>
      </c>
      <c r="I69" s="30">
        <f>IF(L69&lt;4,L69+1,L69-1)</f>
        <v>3</v>
      </c>
      <c r="J69" s="30">
        <f>IF(L69&lt;4,L69+2,L69-2)</f>
        <v>4</v>
      </c>
      <c r="K69" s="30">
        <f>IF(L69&lt;4,L69+3,L69-3)</f>
        <v>5</v>
      </c>
      <c r="L69">
        <f>VLOOKUP(E69,$P$2:$Q$9,2,FALSE)</f>
        <v>2</v>
      </c>
      <c r="M69">
        <v>4</v>
      </c>
      <c r="N69" t="str">
        <f t="shared" si="14"/>
        <v>s</v>
      </c>
      <c r="S69" s="29"/>
      <c r="U69" s="22"/>
      <c r="V69" s="22"/>
      <c r="W69" s="22"/>
    </row>
    <row r="70" spans="1:23" x14ac:dyDescent="0.45">
      <c r="A70" t="str">
        <f t="shared" si="9"/>
        <v>Finger.pic</v>
      </c>
      <c r="B70" t="str">
        <f t="shared" si="10"/>
        <v>Finger.pic1</v>
      </c>
      <c r="C70" s="22" t="s">
        <v>1187</v>
      </c>
      <c r="D70" t="str">
        <f t="shared" si="11"/>
        <v>Baroh</v>
      </c>
      <c r="E70" s="22" t="str">
        <f>VLOOKUP(D70,audio_list_stym!$A$3:$H$18,8,FALSE)</f>
        <v>Finger</v>
      </c>
      <c r="F70" s="22">
        <v>1</v>
      </c>
      <c r="G70" s="22" t="str">
        <f t="shared" si="12"/>
        <v>Baroh.word.search1</v>
      </c>
      <c r="H70" s="22" t="str">
        <f t="shared" si="13"/>
        <v>БАРОХ</v>
      </c>
      <c r="I70">
        <f>VLOOKUP(E70,$P$2:$Q$9,2,FALSE)</f>
        <v>3</v>
      </c>
      <c r="J70" s="30">
        <f>IF(I70&lt;4,I70+1,I70-1)</f>
        <v>4</v>
      </c>
      <c r="K70" s="31">
        <f>IF(I70&lt;4,I70+2,I70-2)</f>
        <v>5</v>
      </c>
      <c r="L70" s="31">
        <f>IF(I70&lt;4,I70+3,I70-3)</f>
        <v>6</v>
      </c>
      <c r="M70">
        <v>1</v>
      </c>
      <c r="N70" t="str">
        <f t="shared" si="14"/>
        <v>q</v>
      </c>
      <c r="S70" s="29" t="s">
        <v>1198</v>
      </c>
      <c r="T70" t="str">
        <f t="shared" ref="T70:T132" si="15">LEFT(S70,5)</f>
        <v>Codis</v>
      </c>
      <c r="U70" s="22" t="str">
        <f>VLOOKUP(T70,audio_list_stym!$A$3:$H$18,7,FALSE)</f>
        <v>Sapota</v>
      </c>
      <c r="V70" s="22">
        <v>1</v>
      </c>
      <c r="W70" s="22" t="str">
        <f t="shared" ref="W70:W132" si="16">U70&amp;V70</f>
        <v>Sapota1</v>
      </c>
    </row>
    <row r="71" spans="1:23" x14ac:dyDescent="0.45">
      <c r="A71" t="str">
        <f t="shared" si="9"/>
        <v>Finger.pic</v>
      </c>
      <c r="B71" t="str">
        <f t="shared" si="10"/>
        <v>Finger.pic2</v>
      </c>
      <c r="C71" s="22" t="s">
        <v>1187</v>
      </c>
      <c r="D71" t="str">
        <f t="shared" si="11"/>
        <v>Baroh</v>
      </c>
      <c r="E71" s="22" t="str">
        <f>VLOOKUP(D71,audio_list_stym!$A$3:$H$18,8,FALSE)</f>
        <v>Finger</v>
      </c>
      <c r="F71" s="22">
        <v>2</v>
      </c>
      <c r="G71" s="22" t="str">
        <f t="shared" si="12"/>
        <v>Baroh.word.search2</v>
      </c>
      <c r="H71" s="22" t="str">
        <f t="shared" si="13"/>
        <v>БАРОХ</v>
      </c>
      <c r="I71" s="30">
        <f>IF(J71&lt;4,J71+1,J71-1)</f>
        <v>4</v>
      </c>
      <c r="J71">
        <f>VLOOKUP(E71,$P$2:$Q$9,2,FALSE)</f>
        <v>3</v>
      </c>
      <c r="K71" s="31">
        <f>IF(J71&lt;4,J71+2,J71-2)</f>
        <v>5</v>
      </c>
      <c r="L71" s="31">
        <f>IF(J71&lt;4,J71+3,J71-3)</f>
        <v>6</v>
      </c>
      <c r="M71">
        <v>2</v>
      </c>
      <c r="N71" t="str">
        <f t="shared" si="14"/>
        <v>w</v>
      </c>
      <c r="S71" s="29" t="s">
        <v>1190</v>
      </c>
      <c r="T71" t="str">
        <f t="shared" si="15"/>
        <v>Liroh</v>
      </c>
      <c r="U71" s="22" t="str">
        <f>VLOOKUP(T71,audio_list_stym!$A$3:$H$18,7,FALSE)</f>
        <v>Gac</v>
      </c>
      <c r="V71" s="22">
        <v>1</v>
      </c>
      <c r="W71" s="22" t="str">
        <f t="shared" si="16"/>
        <v>Gac1</v>
      </c>
    </row>
    <row r="72" spans="1:23" x14ac:dyDescent="0.45">
      <c r="A72" t="str">
        <f t="shared" si="9"/>
        <v>Finger.pic</v>
      </c>
      <c r="B72" t="str">
        <f t="shared" si="10"/>
        <v>Finger.pic3</v>
      </c>
      <c r="C72" s="22" t="s">
        <v>1187</v>
      </c>
      <c r="D72" t="str">
        <f t="shared" si="11"/>
        <v>Baroh</v>
      </c>
      <c r="E72" s="22" t="str">
        <f>VLOOKUP(D72,audio_list_stym!$A$3:$H$18,8,FALSE)</f>
        <v>Finger</v>
      </c>
      <c r="F72" s="22">
        <v>3</v>
      </c>
      <c r="G72" s="22" t="str">
        <f t="shared" si="12"/>
        <v>Baroh.word.search3</v>
      </c>
      <c r="H72" s="22" t="str">
        <f t="shared" si="13"/>
        <v>БАРОХ</v>
      </c>
      <c r="I72" s="30">
        <f>IF(K72&lt;4,K72+1,K72-1)</f>
        <v>4</v>
      </c>
      <c r="J72" s="30">
        <f>IF(K72&lt;4,K72+2,K72-2)</f>
        <v>5</v>
      </c>
      <c r="K72">
        <f>VLOOKUP(E72,$P$2:$Q$9,2,FALSE)</f>
        <v>3</v>
      </c>
      <c r="L72" s="31">
        <f>IF(K72&lt;4,K72+3,K72-3)</f>
        <v>6</v>
      </c>
      <c r="M72">
        <v>3</v>
      </c>
      <c r="N72" t="str">
        <f t="shared" si="14"/>
        <v>a</v>
      </c>
      <c r="S72" s="29" t="s">
        <v>1194</v>
      </c>
      <c r="T72" t="str">
        <f t="shared" si="15"/>
        <v>Fimon</v>
      </c>
      <c r="U72" s="22" t="str">
        <f>VLOOKUP(T72,audio_list_stym!$A$3:$H$18,7,FALSE)</f>
        <v>Noni</v>
      </c>
      <c r="V72" s="22">
        <v>1</v>
      </c>
      <c r="W72" s="22" t="str">
        <f t="shared" si="16"/>
        <v>Noni1</v>
      </c>
    </row>
    <row r="73" spans="1:23" x14ac:dyDescent="0.45">
      <c r="A73" t="str">
        <f t="shared" si="9"/>
        <v>Finger.pic</v>
      </c>
      <c r="B73" t="str">
        <f t="shared" si="10"/>
        <v>Finger.pic4</v>
      </c>
      <c r="C73" s="22" t="s">
        <v>1187</v>
      </c>
      <c r="D73" t="str">
        <f t="shared" si="11"/>
        <v>Baroh</v>
      </c>
      <c r="E73" s="22" t="str">
        <f>VLOOKUP(D73,audio_list_stym!$A$3:$H$18,8,FALSE)</f>
        <v>Finger</v>
      </c>
      <c r="F73" s="22">
        <v>4</v>
      </c>
      <c r="G73" s="22" t="str">
        <f t="shared" si="12"/>
        <v>Baroh.word.search4</v>
      </c>
      <c r="H73" s="22" t="str">
        <f t="shared" si="13"/>
        <v>БАРОХ</v>
      </c>
      <c r="I73" s="30">
        <f>IF(L73&lt;4,L73+1,L73-1)</f>
        <v>4</v>
      </c>
      <c r="J73" s="30">
        <f>IF(L73&lt;4,L73+2,L73-2)</f>
        <v>5</v>
      </c>
      <c r="K73" s="30">
        <f>IF(L73&lt;4,L73+3,L73-3)</f>
        <v>6</v>
      </c>
      <c r="L73">
        <f>VLOOKUP(E73,$P$2:$Q$9,2,FALSE)</f>
        <v>3</v>
      </c>
      <c r="M73">
        <v>4</v>
      </c>
      <c r="N73" t="str">
        <f t="shared" si="14"/>
        <v>s</v>
      </c>
      <c r="S73" s="29" t="s">
        <v>1198</v>
      </c>
      <c r="T73" t="str">
        <f t="shared" si="15"/>
        <v>Codis</v>
      </c>
      <c r="U73" s="22" t="str">
        <f>VLOOKUP(T73,audio_list_stym!$A$3:$H$18,7,FALSE)</f>
        <v>Sapota</v>
      </c>
      <c r="V73" s="22">
        <v>1</v>
      </c>
      <c r="W73" s="22" t="str">
        <f t="shared" si="16"/>
        <v>Sapota1</v>
      </c>
    </row>
    <row r="74" spans="1:23" x14ac:dyDescent="0.45">
      <c r="A74" t="str">
        <f t="shared" si="9"/>
        <v>Gac.pic</v>
      </c>
      <c r="B74" t="str">
        <f t="shared" si="10"/>
        <v>Gac.pic1</v>
      </c>
      <c r="C74" s="22" t="s">
        <v>1191</v>
      </c>
      <c r="D74" t="str">
        <f t="shared" si="11"/>
        <v>Liroh</v>
      </c>
      <c r="E74" s="22" t="str">
        <f>VLOOKUP(D74,audio_list_stym!$A$3:$H$18,8,FALSE)</f>
        <v>Gac</v>
      </c>
      <c r="F74" s="22">
        <v>1</v>
      </c>
      <c r="G74" s="22" t="str">
        <f t="shared" si="12"/>
        <v>Liroh.word.search1</v>
      </c>
      <c r="H74" s="22" t="str">
        <f t="shared" si="13"/>
        <v>ЛИРОХ</v>
      </c>
      <c r="I74">
        <f>VLOOKUP(E74,$P$2:$Q$9,2,FALSE)</f>
        <v>5</v>
      </c>
      <c r="J74" s="30">
        <f>IF(I74&lt;4,I74+1,I74-1)</f>
        <v>4</v>
      </c>
      <c r="K74" s="31">
        <f>IF(I74&lt;4,I74+2,I74-2)</f>
        <v>3</v>
      </c>
      <c r="L74" s="31">
        <f>IF(I74&lt;4,I74+3,I74-3)</f>
        <v>2</v>
      </c>
      <c r="M74">
        <v>1</v>
      </c>
      <c r="N74" t="str">
        <f t="shared" si="14"/>
        <v>q</v>
      </c>
      <c r="S74" s="29" t="s">
        <v>1202</v>
      </c>
      <c r="T74" t="str">
        <f t="shared" si="15"/>
        <v>Gonic</v>
      </c>
      <c r="U74" s="22" t="str">
        <f>VLOOKUP(T74,audio_list_stym!$A$3:$H$18,7,FALSE)</f>
        <v>Tamanid</v>
      </c>
      <c r="V74" s="22">
        <v>1</v>
      </c>
      <c r="W74" s="22" t="str">
        <f t="shared" si="16"/>
        <v>Tamanid1</v>
      </c>
    </row>
    <row r="75" spans="1:23" x14ac:dyDescent="0.45">
      <c r="A75" t="str">
        <f t="shared" si="9"/>
        <v>Gac.pic</v>
      </c>
      <c r="B75" t="str">
        <f t="shared" si="10"/>
        <v>Gac.pic2</v>
      </c>
      <c r="C75" s="22" t="s">
        <v>1191</v>
      </c>
      <c r="D75" t="str">
        <f t="shared" si="11"/>
        <v>Liroh</v>
      </c>
      <c r="E75" s="22" t="str">
        <f>VLOOKUP(D75,audio_list_stym!$A$3:$H$18,8,FALSE)</f>
        <v>Gac</v>
      </c>
      <c r="F75" s="22">
        <v>2</v>
      </c>
      <c r="G75" s="22" t="str">
        <f t="shared" si="12"/>
        <v>Liroh.word.search2</v>
      </c>
      <c r="H75" s="22" t="str">
        <f t="shared" si="13"/>
        <v>ЛИРОХ</v>
      </c>
      <c r="I75" s="30">
        <f>IF(J75&lt;4,J75+1,J75-1)</f>
        <v>4</v>
      </c>
      <c r="J75">
        <f>VLOOKUP(E75,$P$2:$Q$9,2,FALSE)</f>
        <v>5</v>
      </c>
      <c r="K75" s="31">
        <f>IF(J75&lt;4,J75+2,J75-2)</f>
        <v>3</v>
      </c>
      <c r="L75" s="31">
        <f>IF(J75&lt;4,J75+3,J75-3)</f>
        <v>2</v>
      </c>
      <c r="M75">
        <v>2</v>
      </c>
      <c r="N75" t="str">
        <f t="shared" si="14"/>
        <v>w</v>
      </c>
      <c r="S75" s="29" t="s">
        <v>1206</v>
      </c>
      <c r="T75" t="str">
        <f t="shared" si="15"/>
        <v>Todis</v>
      </c>
      <c r="U75" s="22" t="str">
        <f>VLOOKUP(T75,audio_list_stym!$A$3:$H$18,7,FALSE)</f>
        <v>ZF</v>
      </c>
      <c r="V75" s="22">
        <v>1</v>
      </c>
      <c r="W75" s="22" t="str">
        <f t="shared" si="16"/>
        <v>ZF1</v>
      </c>
    </row>
    <row r="76" spans="1:23" x14ac:dyDescent="0.45">
      <c r="A76" t="str">
        <f t="shared" si="9"/>
        <v>Gac.pic</v>
      </c>
      <c r="B76" t="str">
        <f t="shared" si="10"/>
        <v>Gac.pic3</v>
      </c>
      <c r="C76" s="22" t="s">
        <v>1191</v>
      </c>
      <c r="D76" t="str">
        <f t="shared" si="11"/>
        <v>Liroh</v>
      </c>
      <c r="E76" s="22" t="str">
        <f>VLOOKUP(D76,audio_list_stym!$A$3:$H$18,8,FALSE)</f>
        <v>Gac</v>
      </c>
      <c r="F76" s="22">
        <v>3</v>
      </c>
      <c r="G76" s="22" t="str">
        <f t="shared" si="12"/>
        <v>Liroh.word.search3</v>
      </c>
      <c r="H76" s="22" t="str">
        <f t="shared" si="13"/>
        <v>ЛИРОХ</v>
      </c>
      <c r="I76" s="30">
        <f>IF(K76&lt;4,K76+1,K76-1)</f>
        <v>4</v>
      </c>
      <c r="J76" s="30">
        <f>IF(K76&lt;4,K76+2,K76-2)</f>
        <v>3</v>
      </c>
      <c r="K76">
        <f>VLOOKUP(E76,$P$2:$Q$9,2,FALSE)</f>
        <v>5</v>
      </c>
      <c r="L76" s="31">
        <f>IF(K76&lt;4,K76+3,K76-3)</f>
        <v>2</v>
      </c>
      <c r="M76">
        <v>3</v>
      </c>
      <c r="N76" t="str">
        <f t="shared" si="14"/>
        <v>a</v>
      </c>
      <c r="S76" s="29" t="s">
        <v>1210</v>
      </c>
      <c r="T76" t="str">
        <f t="shared" si="15"/>
        <v>Pemat</v>
      </c>
      <c r="U76" s="22" t="str">
        <f>VLOOKUP(T76,audio_list_stym!$A$3:$H$18,7,FALSE)</f>
        <v>Ackee</v>
      </c>
      <c r="V76" s="22">
        <v>1</v>
      </c>
      <c r="W76" s="22" t="str">
        <f t="shared" si="16"/>
        <v>Ackee1</v>
      </c>
    </row>
    <row r="77" spans="1:23" x14ac:dyDescent="0.45">
      <c r="A77" t="str">
        <f t="shared" si="9"/>
        <v>Gac.pic</v>
      </c>
      <c r="B77" t="str">
        <f t="shared" si="10"/>
        <v>Gac.pic4</v>
      </c>
      <c r="C77" s="22" t="s">
        <v>1191</v>
      </c>
      <c r="D77" t="str">
        <f t="shared" si="11"/>
        <v>Liroh</v>
      </c>
      <c r="E77" s="22" t="str">
        <f>VLOOKUP(D77,audio_list_stym!$A$3:$H$18,8,FALSE)</f>
        <v>Gac</v>
      </c>
      <c r="F77" s="22">
        <v>4</v>
      </c>
      <c r="G77" s="22" t="str">
        <f t="shared" si="12"/>
        <v>Liroh.word.search4</v>
      </c>
      <c r="H77" s="22" t="str">
        <f t="shared" si="13"/>
        <v>ЛИРОХ</v>
      </c>
      <c r="I77" s="30">
        <f>IF(L77&lt;4,L77+1,L77-1)</f>
        <v>4</v>
      </c>
      <c r="J77" s="30">
        <f>IF(L77&lt;4,L77+2,L77-2)</f>
        <v>3</v>
      </c>
      <c r="K77" s="30">
        <f>IF(L77&lt;4,L77+3,L77-3)</f>
        <v>2</v>
      </c>
      <c r="L77">
        <f>VLOOKUP(E77,$P$2:$Q$9,2,FALSE)</f>
        <v>5</v>
      </c>
      <c r="M77">
        <v>4</v>
      </c>
      <c r="N77" t="str">
        <f t="shared" si="14"/>
        <v>s</v>
      </c>
      <c r="S77" s="29" t="s">
        <v>1182</v>
      </c>
      <c r="T77" t="str">
        <f t="shared" si="15"/>
        <v>Renan</v>
      </c>
      <c r="U77" s="22" t="str">
        <f>VLOOKUP(T77,audio_list_stym!$A$3:$H$18,7,FALSE)</f>
        <v>Ake</v>
      </c>
      <c r="V77" s="22">
        <v>1</v>
      </c>
      <c r="W77" s="22" t="str">
        <f t="shared" si="16"/>
        <v>Ake1</v>
      </c>
    </row>
    <row r="78" spans="1:23" x14ac:dyDescent="0.45">
      <c r="A78" t="str">
        <f t="shared" si="9"/>
        <v>Noni.pic</v>
      </c>
      <c r="B78" t="str">
        <f t="shared" si="10"/>
        <v>Noni.pic1</v>
      </c>
      <c r="C78" s="22" t="s">
        <v>1195</v>
      </c>
      <c r="D78" t="str">
        <f t="shared" si="11"/>
        <v>Fimon</v>
      </c>
      <c r="E78" s="22" t="str">
        <f>VLOOKUP(D78,audio_list_stym!$A$3:$H$18,8,FALSE)</f>
        <v>Noni</v>
      </c>
      <c r="F78" s="22">
        <v>1</v>
      </c>
      <c r="G78" s="22" t="str">
        <f t="shared" si="12"/>
        <v>Fimon.word.search1</v>
      </c>
      <c r="H78" s="22" t="str">
        <f t="shared" si="13"/>
        <v>ФИМОН</v>
      </c>
      <c r="I78">
        <f>VLOOKUP(E78,$P$2:$Q$9,2,FALSE)</f>
        <v>7</v>
      </c>
      <c r="J78" s="30">
        <f>IF(I78&lt;4,I78+1,I78-1)</f>
        <v>6</v>
      </c>
      <c r="K78" s="31">
        <f>IF(I78&lt;4,I78+2,I78-2)</f>
        <v>5</v>
      </c>
      <c r="L78" s="31">
        <f>IF(I78&lt;4,I78+3,I78-3)</f>
        <v>4</v>
      </c>
      <c r="M78">
        <v>1</v>
      </c>
      <c r="N78" t="str">
        <f t="shared" si="14"/>
        <v>q</v>
      </c>
      <c r="S78" s="29" t="s">
        <v>1186</v>
      </c>
      <c r="T78" t="str">
        <f t="shared" si="15"/>
        <v>Baroh</v>
      </c>
      <c r="U78" s="22" t="str">
        <f>VLOOKUP(T78,audio_list_stym!$A$3:$H$18,7,FALSE)</f>
        <v>Finger</v>
      </c>
      <c r="V78" s="22">
        <v>1</v>
      </c>
      <c r="W78" s="22" t="str">
        <f t="shared" si="16"/>
        <v>Finger1</v>
      </c>
    </row>
    <row r="79" spans="1:23" x14ac:dyDescent="0.45">
      <c r="A79" t="str">
        <f t="shared" si="9"/>
        <v>Noni.pic</v>
      </c>
      <c r="B79" t="str">
        <f t="shared" si="10"/>
        <v>Noni.pic2</v>
      </c>
      <c r="C79" s="22" t="s">
        <v>1195</v>
      </c>
      <c r="D79" t="str">
        <f t="shared" si="11"/>
        <v>Fimon</v>
      </c>
      <c r="E79" s="22" t="str">
        <f>VLOOKUP(D79,audio_list_stym!$A$3:$H$18,8,FALSE)</f>
        <v>Noni</v>
      </c>
      <c r="F79" s="22">
        <v>2</v>
      </c>
      <c r="G79" s="22" t="str">
        <f t="shared" si="12"/>
        <v>Fimon.word.search2</v>
      </c>
      <c r="H79" s="22" t="str">
        <f t="shared" si="13"/>
        <v>ФИМОН</v>
      </c>
      <c r="I79" s="30">
        <f>IF(J79&lt;4,J79+1,J79-1)</f>
        <v>6</v>
      </c>
      <c r="J79">
        <f>VLOOKUP(E79,$P$2:$Q$9,2,FALSE)</f>
        <v>7</v>
      </c>
      <c r="K79" s="31">
        <f>IF(J79&lt;4,J79+2,J79-2)</f>
        <v>5</v>
      </c>
      <c r="L79" s="31">
        <f>IF(J79&lt;4,J79+3,J79-3)</f>
        <v>4</v>
      </c>
      <c r="M79">
        <v>2</v>
      </c>
      <c r="N79" t="str">
        <f t="shared" si="14"/>
        <v>w</v>
      </c>
      <c r="S79" s="29" t="s">
        <v>1190</v>
      </c>
      <c r="T79" t="str">
        <f t="shared" si="15"/>
        <v>Liroh</v>
      </c>
      <c r="U79" s="22" t="str">
        <f>VLOOKUP(T79,audio_list_stym!$A$3:$H$18,7,FALSE)</f>
        <v>Gac</v>
      </c>
      <c r="V79" s="22">
        <v>1</v>
      </c>
      <c r="W79" s="22" t="str">
        <f t="shared" si="16"/>
        <v>Gac1</v>
      </c>
    </row>
    <row r="80" spans="1:23" x14ac:dyDescent="0.45">
      <c r="A80" t="str">
        <f t="shared" si="9"/>
        <v>Noni.pic</v>
      </c>
      <c r="B80" t="str">
        <f t="shared" si="10"/>
        <v>Noni.pic3</v>
      </c>
      <c r="C80" s="22" t="s">
        <v>1195</v>
      </c>
      <c r="D80" t="str">
        <f t="shared" si="11"/>
        <v>Fimon</v>
      </c>
      <c r="E80" s="22" t="str">
        <f>VLOOKUP(D80,audio_list_stym!$A$3:$H$18,8,FALSE)</f>
        <v>Noni</v>
      </c>
      <c r="F80" s="22">
        <v>3</v>
      </c>
      <c r="G80" s="22" t="str">
        <f t="shared" si="12"/>
        <v>Fimon.word.search3</v>
      </c>
      <c r="H80" s="22" t="str">
        <f t="shared" si="13"/>
        <v>ФИМОН</v>
      </c>
      <c r="I80" s="30">
        <f>IF(K80&lt;4,K80+1,K80-1)</f>
        <v>6</v>
      </c>
      <c r="J80" s="30">
        <f>IF(K80&lt;4,K80+2,K80-2)</f>
        <v>5</v>
      </c>
      <c r="K80">
        <f>VLOOKUP(E80,$P$2:$Q$9,2,FALSE)</f>
        <v>7</v>
      </c>
      <c r="L80" s="31">
        <f>IF(K80&lt;4,K80+3,K80-3)</f>
        <v>4</v>
      </c>
      <c r="M80">
        <v>3</v>
      </c>
      <c r="N80" t="str">
        <f t="shared" si="14"/>
        <v>a</v>
      </c>
      <c r="S80" s="29" t="s">
        <v>1194</v>
      </c>
      <c r="T80" t="str">
        <f t="shared" si="15"/>
        <v>Fimon</v>
      </c>
      <c r="U80" s="22" t="str">
        <f>VLOOKUP(T80,audio_list_stym!$A$3:$H$18,7,FALSE)</f>
        <v>Noni</v>
      </c>
      <c r="V80" s="22">
        <v>1</v>
      </c>
      <c r="W80" s="22" t="str">
        <f t="shared" si="16"/>
        <v>Noni1</v>
      </c>
    </row>
    <row r="81" spans="1:23" x14ac:dyDescent="0.45">
      <c r="A81" t="str">
        <f t="shared" si="9"/>
        <v>Noni.pic</v>
      </c>
      <c r="B81" t="str">
        <f t="shared" si="10"/>
        <v>Noni.pic4</v>
      </c>
      <c r="C81" s="22" t="s">
        <v>1195</v>
      </c>
      <c r="D81" t="str">
        <f t="shared" si="11"/>
        <v>Fimon</v>
      </c>
      <c r="E81" s="22" t="str">
        <f>VLOOKUP(D81,audio_list_stym!$A$3:$H$18,8,FALSE)</f>
        <v>Noni</v>
      </c>
      <c r="F81" s="22">
        <v>4</v>
      </c>
      <c r="G81" s="22" t="str">
        <f t="shared" si="12"/>
        <v>Fimon.word.search4</v>
      </c>
      <c r="H81" s="22" t="str">
        <f t="shared" si="13"/>
        <v>ФИМОН</v>
      </c>
      <c r="I81" s="30">
        <f>IF(L81&lt;4,L81+1,L81-1)</f>
        <v>6</v>
      </c>
      <c r="J81" s="30">
        <f>IF(L81&lt;4,L81+2,L81-2)</f>
        <v>5</v>
      </c>
      <c r="K81" s="30">
        <f>IF(L81&lt;4,L81+3,L81-3)</f>
        <v>4</v>
      </c>
      <c r="L81">
        <f>VLOOKUP(E81,$P$2:$Q$9,2,FALSE)</f>
        <v>7</v>
      </c>
      <c r="M81">
        <v>4</v>
      </c>
      <c r="N81" t="str">
        <f t="shared" si="14"/>
        <v>s</v>
      </c>
      <c r="S81" s="29" t="s">
        <v>1198</v>
      </c>
      <c r="T81" t="str">
        <f t="shared" si="15"/>
        <v>Codis</v>
      </c>
      <c r="U81" s="22" t="str">
        <f>VLOOKUP(T81,audio_list_stym!$A$3:$H$18,7,FALSE)</f>
        <v>Sapota</v>
      </c>
      <c r="V81" s="22">
        <v>1</v>
      </c>
      <c r="W81" s="22" t="str">
        <f t="shared" si="16"/>
        <v>Sapota1</v>
      </c>
    </row>
    <row r="82" spans="1:23" x14ac:dyDescent="0.45">
      <c r="A82" t="str">
        <f t="shared" si="9"/>
        <v>Sapota.pic</v>
      </c>
      <c r="B82" t="str">
        <f t="shared" si="10"/>
        <v>Sapota.pic1</v>
      </c>
      <c r="C82" s="22" t="s">
        <v>1199</v>
      </c>
      <c r="D82" t="str">
        <f t="shared" si="11"/>
        <v>Codis</v>
      </c>
      <c r="E82" s="22" t="str">
        <f>VLOOKUP(D82,audio_list_stym!$A$3:$H$18,8,FALSE)</f>
        <v>Sapota</v>
      </c>
      <c r="F82" s="22">
        <v>1</v>
      </c>
      <c r="G82" s="22" t="str">
        <f t="shared" si="12"/>
        <v>Codis.word.search1</v>
      </c>
      <c r="H82" s="22" t="str">
        <f t="shared" si="13"/>
        <v>КОДИС</v>
      </c>
      <c r="I82">
        <f>VLOOKUP(E82,$P$2:$Q$9,2,FALSE)</f>
        <v>4</v>
      </c>
      <c r="J82" s="30">
        <f>IF(I82&lt;4,I82+1,I82-1)</f>
        <v>3</v>
      </c>
      <c r="K82" s="31">
        <f>IF(I82&lt;4,I82+2,I82-2)</f>
        <v>2</v>
      </c>
      <c r="L82" s="31">
        <f>IF(I82&lt;4,I82+3,I82-3)</f>
        <v>1</v>
      </c>
      <c r="M82">
        <v>1</v>
      </c>
      <c r="N82" t="str">
        <f t="shared" si="14"/>
        <v>q</v>
      </c>
      <c r="S82" s="29" t="s">
        <v>1202</v>
      </c>
      <c r="T82" t="str">
        <f t="shared" si="15"/>
        <v>Gonic</v>
      </c>
      <c r="U82" s="22" t="str">
        <f>VLOOKUP(T82,audio_list_stym!$A$3:$H$18,7,FALSE)</f>
        <v>Tamanid</v>
      </c>
      <c r="V82" s="22">
        <v>1</v>
      </c>
      <c r="W82" s="22" t="str">
        <f t="shared" si="16"/>
        <v>Tamanid1</v>
      </c>
    </row>
    <row r="83" spans="1:23" x14ac:dyDescent="0.45">
      <c r="A83" t="str">
        <f t="shared" si="9"/>
        <v>Sapota.pic</v>
      </c>
      <c r="B83" t="str">
        <f t="shared" si="10"/>
        <v>Sapota.pic2</v>
      </c>
      <c r="C83" s="22" t="s">
        <v>1199</v>
      </c>
      <c r="D83" t="str">
        <f t="shared" si="11"/>
        <v>Codis</v>
      </c>
      <c r="E83" s="22" t="str">
        <f>VLOOKUP(D83,audio_list_stym!$A$3:$H$18,8,FALSE)</f>
        <v>Sapota</v>
      </c>
      <c r="F83" s="22">
        <v>2</v>
      </c>
      <c r="G83" s="22" t="str">
        <f t="shared" si="12"/>
        <v>Codis.word.search2</v>
      </c>
      <c r="H83" s="22" t="str">
        <f t="shared" si="13"/>
        <v>КОДИС</v>
      </c>
      <c r="I83" s="30">
        <f>IF(J83&lt;4,J83+1,J83-1)</f>
        <v>3</v>
      </c>
      <c r="J83">
        <f>VLOOKUP(E83,$P$2:$Q$9,2,FALSE)</f>
        <v>4</v>
      </c>
      <c r="K83" s="31">
        <f>IF(J83&lt;4,J83+2,J83-2)</f>
        <v>2</v>
      </c>
      <c r="L83" s="31">
        <f>IF(J83&lt;4,J83+3,J83-3)</f>
        <v>1</v>
      </c>
      <c r="M83">
        <v>2</v>
      </c>
      <c r="N83" t="str">
        <f t="shared" si="14"/>
        <v>w</v>
      </c>
      <c r="S83" s="29" t="s">
        <v>1206</v>
      </c>
      <c r="T83" t="str">
        <f t="shared" si="15"/>
        <v>Todis</v>
      </c>
      <c r="U83" s="22" t="str">
        <f>VLOOKUP(T83,audio_list_stym!$A$3:$H$18,7,FALSE)</f>
        <v>ZF</v>
      </c>
      <c r="V83" s="22">
        <v>1</v>
      </c>
      <c r="W83" s="22" t="str">
        <f t="shared" si="16"/>
        <v>ZF1</v>
      </c>
    </row>
    <row r="84" spans="1:23" x14ac:dyDescent="0.45">
      <c r="A84" t="str">
        <f t="shared" si="9"/>
        <v>Sapota.pic</v>
      </c>
      <c r="B84" t="str">
        <f t="shared" si="10"/>
        <v>Sapota.pic3</v>
      </c>
      <c r="C84" s="22" t="s">
        <v>1199</v>
      </c>
      <c r="D84" t="str">
        <f t="shared" si="11"/>
        <v>Codis</v>
      </c>
      <c r="E84" s="22" t="str">
        <f>VLOOKUP(D84,audio_list_stym!$A$3:$H$18,8,FALSE)</f>
        <v>Sapota</v>
      </c>
      <c r="F84" s="22">
        <v>3</v>
      </c>
      <c r="G84" s="22" t="str">
        <f t="shared" si="12"/>
        <v>Codis.word.search3</v>
      </c>
      <c r="H84" s="22" t="str">
        <f t="shared" si="13"/>
        <v>КОДИС</v>
      </c>
      <c r="I84" s="30">
        <f>IF(K84&lt;4,K84+1,K84-1)</f>
        <v>3</v>
      </c>
      <c r="J84" s="30">
        <f>IF(K84&lt;4,K84+2,K84-2)</f>
        <v>2</v>
      </c>
      <c r="K84">
        <f>VLOOKUP(E84,$P$2:$Q$9,2,FALSE)</f>
        <v>4</v>
      </c>
      <c r="L84" s="31">
        <f>IF(K84&lt;4,K84+3,K84-3)</f>
        <v>1</v>
      </c>
      <c r="M84">
        <v>3</v>
      </c>
      <c r="N84" t="str">
        <f t="shared" si="14"/>
        <v>a</v>
      </c>
      <c r="S84" s="29" t="s">
        <v>1210</v>
      </c>
      <c r="T84" t="str">
        <f t="shared" si="15"/>
        <v>Pemat</v>
      </c>
      <c r="U84" s="22" t="str">
        <f>VLOOKUP(T84,audio_list_stym!$A$3:$H$18,7,FALSE)</f>
        <v>Ackee</v>
      </c>
      <c r="V84" s="22">
        <v>1</v>
      </c>
      <c r="W84" s="22" t="str">
        <f t="shared" si="16"/>
        <v>Ackee1</v>
      </c>
    </row>
    <row r="85" spans="1:23" x14ac:dyDescent="0.45">
      <c r="A85" t="str">
        <f t="shared" si="9"/>
        <v>Sapota.pic</v>
      </c>
      <c r="B85" t="str">
        <f t="shared" si="10"/>
        <v>Sapota.pic4</v>
      </c>
      <c r="C85" s="22" t="s">
        <v>1199</v>
      </c>
      <c r="D85" t="str">
        <f t="shared" si="11"/>
        <v>Codis</v>
      </c>
      <c r="E85" s="22" t="str">
        <f>VLOOKUP(D85,audio_list_stym!$A$3:$H$18,8,FALSE)</f>
        <v>Sapota</v>
      </c>
      <c r="F85" s="22">
        <v>4</v>
      </c>
      <c r="G85" s="22" t="str">
        <f t="shared" si="12"/>
        <v>Codis.word.search4</v>
      </c>
      <c r="H85" s="22" t="str">
        <f t="shared" si="13"/>
        <v>КОДИС</v>
      </c>
      <c r="I85" s="30">
        <f>IF(L85&lt;4,L85+1,L85-1)</f>
        <v>3</v>
      </c>
      <c r="J85" s="30">
        <f>IF(L85&lt;4,L85+2,L85-2)</f>
        <v>2</v>
      </c>
      <c r="K85" s="30">
        <f>IF(L85&lt;4,L85+3,L85-3)</f>
        <v>1</v>
      </c>
      <c r="L85">
        <f>VLOOKUP(E85,$P$2:$Q$9,2,FALSE)</f>
        <v>4</v>
      </c>
      <c r="M85">
        <v>4</v>
      </c>
      <c r="N85" t="str">
        <f t="shared" si="14"/>
        <v>s</v>
      </c>
      <c r="S85" s="29" t="s">
        <v>1182</v>
      </c>
      <c r="T85" t="str">
        <f t="shared" si="15"/>
        <v>Renan</v>
      </c>
      <c r="U85" s="22" t="str">
        <f>VLOOKUP(T85,audio_list_stym!$A$3:$H$18,7,FALSE)</f>
        <v>Ake</v>
      </c>
      <c r="V85" s="22">
        <v>2</v>
      </c>
      <c r="W85" s="22" t="str">
        <f t="shared" si="16"/>
        <v>Ake2</v>
      </c>
    </row>
    <row r="86" spans="1:23" x14ac:dyDescent="0.45">
      <c r="A86" t="str">
        <f t="shared" si="9"/>
        <v>Tamanid.pic</v>
      </c>
      <c r="B86" t="str">
        <f t="shared" si="10"/>
        <v>Tamanid.pic1</v>
      </c>
      <c r="C86" s="22" t="s">
        <v>1203</v>
      </c>
      <c r="D86" t="str">
        <f t="shared" si="11"/>
        <v>Gonic</v>
      </c>
      <c r="E86" s="22" t="str">
        <f>VLOOKUP(D86,audio_list_stym!$A$3:$H$18,8,FALSE)</f>
        <v>Tamanid</v>
      </c>
      <c r="F86" s="22">
        <v>1</v>
      </c>
      <c r="G86" s="22" t="str">
        <f t="shared" si="12"/>
        <v>Gonic.word.search1</v>
      </c>
      <c r="H86" s="22" t="str">
        <f t="shared" si="13"/>
        <v>ГОНИК</v>
      </c>
      <c r="I86">
        <f>VLOOKUP(E86,$P$2:$Q$9,2,FALSE)</f>
        <v>8</v>
      </c>
      <c r="J86" s="30">
        <f>IF(I86&lt;4,I86+1,I86-1)</f>
        <v>7</v>
      </c>
      <c r="K86" s="31">
        <f>IF(I86&lt;4,I86+2,I86-2)</f>
        <v>6</v>
      </c>
      <c r="L86" s="31">
        <f>IF(I86&lt;4,I86+3,I86-3)</f>
        <v>5</v>
      </c>
      <c r="M86">
        <v>1</v>
      </c>
      <c r="N86" t="str">
        <f t="shared" si="14"/>
        <v>q</v>
      </c>
      <c r="S86" s="29" t="s">
        <v>1186</v>
      </c>
      <c r="T86" t="str">
        <f t="shared" si="15"/>
        <v>Baroh</v>
      </c>
      <c r="U86" s="22" t="str">
        <f>VLOOKUP(T86,audio_list_stym!$A$3:$H$18,7,FALSE)</f>
        <v>Finger</v>
      </c>
      <c r="V86" s="22">
        <v>2</v>
      </c>
      <c r="W86" s="22" t="str">
        <f t="shared" si="16"/>
        <v>Finger2</v>
      </c>
    </row>
    <row r="87" spans="1:23" x14ac:dyDescent="0.45">
      <c r="A87" t="str">
        <f t="shared" si="9"/>
        <v>Tamanid.pic</v>
      </c>
      <c r="B87" t="str">
        <f t="shared" si="10"/>
        <v>Tamanid.pic2</v>
      </c>
      <c r="C87" s="22" t="s">
        <v>1203</v>
      </c>
      <c r="D87" t="str">
        <f t="shared" si="11"/>
        <v>Gonic</v>
      </c>
      <c r="E87" s="22" t="str">
        <f>VLOOKUP(D87,audio_list_stym!$A$3:$H$18,8,FALSE)</f>
        <v>Tamanid</v>
      </c>
      <c r="F87" s="22">
        <v>2</v>
      </c>
      <c r="G87" s="22" t="str">
        <f t="shared" si="12"/>
        <v>Gonic.word.search2</v>
      </c>
      <c r="H87" s="22" t="str">
        <f t="shared" si="13"/>
        <v>ГОНИК</v>
      </c>
      <c r="I87" s="30">
        <f>IF(J87&lt;4,J87+1,J87-1)</f>
        <v>7</v>
      </c>
      <c r="J87">
        <f>VLOOKUP(E87,$P$2:$Q$9,2,FALSE)</f>
        <v>8</v>
      </c>
      <c r="K87" s="31">
        <f>IF(J87&lt;4,J87+2,J87-2)</f>
        <v>6</v>
      </c>
      <c r="L87" s="31">
        <f>IF(J87&lt;4,J87+3,J87-3)</f>
        <v>5</v>
      </c>
      <c r="M87">
        <v>2</v>
      </c>
      <c r="N87" t="str">
        <f t="shared" si="14"/>
        <v>w</v>
      </c>
      <c r="S87" s="29" t="s">
        <v>1190</v>
      </c>
      <c r="T87" t="str">
        <f t="shared" si="15"/>
        <v>Liroh</v>
      </c>
      <c r="U87" s="22" t="str">
        <f>VLOOKUP(T87,audio_list_stym!$A$3:$H$18,7,FALSE)</f>
        <v>Gac</v>
      </c>
      <c r="V87" s="22">
        <v>2</v>
      </c>
      <c r="W87" s="22" t="str">
        <f t="shared" si="16"/>
        <v>Gac2</v>
      </c>
    </row>
    <row r="88" spans="1:23" x14ac:dyDescent="0.45">
      <c r="A88" t="str">
        <f t="shared" si="9"/>
        <v>Tamanid.pic</v>
      </c>
      <c r="B88" t="str">
        <f t="shared" si="10"/>
        <v>Tamanid.pic3</v>
      </c>
      <c r="C88" s="22" t="s">
        <v>1203</v>
      </c>
      <c r="D88" t="str">
        <f t="shared" si="11"/>
        <v>Gonic</v>
      </c>
      <c r="E88" s="22" t="str">
        <f>VLOOKUP(D88,audio_list_stym!$A$3:$H$18,8,FALSE)</f>
        <v>Tamanid</v>
      </c>
      <c r="F88" s="22">
        <v>3</v>
      </c>
      <c r="G88" s="22" t="str">
        <f t="shared" si="12"/>
        <v>Gonic.word.search3</v>
      </c>
      <c r="H88" s="22" t="str">
        <f t="shared" si="13"/>
        <v>ГОНИК</v>
      </c>
      <c r="I88" s="30">
        <f>IF(K88&lt;4,K88+1,K88-1)</f>
        <v>7</v>
      </c>
      <c r="J88" s="30">
        <f>IF(K88&lt;4,K88+2,K88-2)</f>
        <v>6</v>
      </c>
      <c r="K88">
        <f>VLOOKUP(E88,$P$2:$Q$9,2,FALSE)</f>
        <v>8</v>
      </c>
      <c r="L88" s="31">
        <f>IF(K88&lt;4,K88+3,K88-3)</f>
        <v>5</v>
      </c>
      <c r="M88">
        <v>3</v>
      </c>
      <c r="N88" t="str">
        <f t="shared" si="14"/>
        <v>a</v>
      </c>
      <c r="S88" s="29" t="s">
        <v>1194</v>
      </c>
      <c r="T88" t="str">
        <f t="shared" si="15"/>
        <v>Fimon</v>
      </c>
      <c r="U88" s="22" t="str">
        <f>VLOOKUP(T88,audio_list_stym!$A$3:$H$18,7,FALSE)</f>
        <v>Noni</v>
      </c>
      <c r="V88" s="22">
        <v>2</v>
      </c>
      <c r="W88" s="22" t="str">
        <f t="shared" si="16"/>
        <v>Noni2</v>
      </c>
    </row>
    <row r="89" spans="1:23" x14ac:dyDescent="0.45">
      <c r="A89" t="str">
        <f t="shared" si="9"/>
        <v>Tamanid.pic</v>
      </c>
      <c r="B89" t="str">
        <f t="shared" si="10"/>
        <v>Tamanid.pic4</v>
      </c>
      <c r="C89" s="22" t="s">
        <v>1203</v>
      </c>
      <c r="D89" t="str">
        <f t="shared" si="11"/>
        <v>Gonic</v>
      </c>
      <c r="E89" s="22" t="str">
        <f>VLOOKUP(D89,audio_list_stym!$A$3:$H$18,8,FALSE)</f>
        <v>Tamanid</v>
      </c>
      <c r="F89" s="22">
        <v>4</v>
      </c>
      <c r="G89" s="22" t="str">
        <f t="shared" si="12"/>
        <v>Gonic.word.search4</v>
      </c>
      <c r="H89" s="22" t="str">
        <f t="shared" si="13"/>
        <v>ГОНИК</v>
      </c>
      <c r="I89" s="30">
        <f>IF(L89&lt;4,L89+1,L89-1)</f>
        <v>7</v>
      </c>
      <c r="J89" s="30">
        <f>IF(L89&lt;4,L89+2,L89-2)</f>
        <v>6</v>
      </c>
      <c r="K89" s="30">
        <f>IF(L89&lt;4,L89+3,L89-3)</f>
        <v>5</v>
      </c>
      <c r="L89">
        <f>VLOOKUP(E89,$P$2:$Q$9,2,FALSE)</f>
        <v>8</v>
      </c>
      <c r="M89">
        <v>4</v>
      </c>
      <c r="N89" t="str">
        <f t="shared" si="14"/>
        <v>s</v>
      </c>
      <c r="S89" s="29" t="s">
        <v>1198</v>
      </c>
      <c r="T89" t="str">
        <f t="shared" si="15"/>
        <v>Codis</v>
      </c>
      <c r="U89" s="22" t="str">
        <f>VLOOKUP(T89,audio_list_stym!$A$3:$H$18,7,FALSE)</f>
        <v>Sapota</v>
      </c>
      <c r="V89" s="22">
        <v>2</v>
      </c>
      <c r="W89" s="22" t="str">
        <f t="shared" si="16"/>
        <v>Sapota2</v>
      </c>
    </row>
    <row r="90" spans="1:23" x14ac:dyDescent="0.45">
      <c r="A90" t="str">
        <f t="shared" si="9"/>
        <v>ZF.pic</v>
      </c>
      <c r="B90" t="str">
        <f t="shared" si="10"/>
        <v>ZF.pic1</v>
      </c>
      <c r="C90" s="22" t="s">
        <v>1207</v>
      </c>
      <c r="D90" t="str">
        <f t="shared" si="11"/>
        <v>Todis</v>
      </c>
      <c r="E90" s="22" t="str">
        <f>VLOOKUP(D90,audio_list_stym!$A$3:$H$18,8,FALSE)</f>
        <v>ZF</v>
      </c>
      <c r="F90" s="22">
        <v>1</v>
      </c>
      <c r="G90" s="22" t="str">
        <f t="shared" si="12"/>
        <v>Todis.word.search1</v>
      </c>
      <c r="H90" s="22" t="str">
        <f t="shared" si="13"/>
        <v>ТОДИС</v>
      </c>
      <c r="I90">
        <f>VLOOKUP(E90,$P$2:$Q$9,2,FALSE)</f>
        <v>6</v>
      </c>
      <c r="J90" s="30">
        <f>IF(I90&lt;4,I90+1,I90-1)</f>
        <v>5</v>
      </c>
      <c r="K90" s="31">
        <f>IF(I90&lt;4,I90+2,I90-2)</f>
        <v>4</v>
      </c>
      <c r="L90" s="31">
        <f>IF(I90&lt;4,I90+3,I90-3)</f>
        <v>3</v>
      </c>
      <c r="M90">
        <v>1</v>
      </c>
      <c r="N90" t="str">
        <f t="shared" si="14"/>
        <v>q</v>
      </c>
      <c r="S90" s="29" t="s">
        <v>1202</v>
      </c>
      <c r="T90" t="str">
        <f t="shared" si="15"/>
        <v>Gonic</v>
      </c>
      <c r="U90" s="22" t="str">
        <f>VLOOKUP(T90,audio_list_stym!$A$3:$H$18,7,FALSE)</f>
        <v>Tamanid</v>
      </c>
      <c r="V90" s="22">
        <v>2</v>
      </c>
      <c r="W90" s="22" t="str">
        <f t="shared" si="16"/>
        <v>Tamanid2</v>
      </c>
    </row>
    <row r="91" spans="1:23" x14ac:dyDescent="0.45">
      <c r="A91" t="str">
        <f t="shared" si="9"/>
        <v>ZF.pic</v>
      </c>
      <c r="B91" t="str">
        <f t="shared" si="10"/>
        <v>ZF.pic2</v>
      </c>
      <c r="C91" s="22" t="s">
        <v>1207</v>
      </c>
      <c r="D91" t="str">
        <f t="shared" si="11"/>
        <v>Todis</v>
      </c>
      <c r="E91" s="22" t="str">
        <f>VLOOKUP(D91,audio_list_stym!$A$3:$H$18,8,FALSE)</f>
        <v>ZF</v>
      </c>
      <c r="F91" s="22">
        <v>2</v>
      </c>
      <c r="G91" s="22" t="str">
        <f t="shared" si="12"/>
        <v>Todis.word.search2</v>
      </c>
      <c r="H91" s="22" t="str">
        <f t="shared" si="13"/>
        <v>ТОДИС</v>
      </c>
      <c r="I91" s="30">
        <f>IF(J91&lt;4,J91+1,J91-1)</f>
        <v>5</v>
      </c>
      <c r="J91">
        <f>VLOOKUP(E91,$P$2:$Q$9,2,FALSE)</f>
        <v>6</v>
      </c>
      <c r="K91" s="31">
        <f>IF(J91&lt;4,J91+2,J91-2)</f>
        <v>4</v>
      </c>
      <c r="L91" s="31">
        <f>IF(J91&lt;4,J91+3,J91-3)</f>
        <v>3</v>
      </c>
      <c r="M91">
        <v>2</v>
      </c>
      <c r="N91" t="str">
        <f t="shared" si="14"/>
        <v>w</v>
      </c>
      <c r="S91" s="29" t="s">
        <v>1206</v>
      </c>
      <c r="T91" t="str">
        <f t="shared" si="15"/>
        <v>Todis</v>
      </c>
      <c r="U91" s="22" t="str">
        <f>VLOOKUP(T91,audio_list_stym!$A$3:$H$18,7,FALSE)</f>
        <v>ZF</v>
      </c>
      <c r="V91" s="22">
        <v>2</v>
      </c>
      <c r="W91" s="22" t="str">
        <f t="shared" si="16"/>
        <v>ZF2</v>
      </c>
    </row>
    <row r="92" spans="1:23" x14ac:dyDescent="0.45">
      <c r="A92" t="str">
        <f t="shared" si="9"/>
        <v>ZF.pic</v>
      </c>
      <c r="B92" t="str">
        <f t="shared" si="10"/>
        <v>ZF.pic3</v>
      </c>
      <c r="C92" s="22" t="s">
        <v>1207</v>
      </c>
      <c r="D92" t="str">
        <f t="shared" si="11"/>
        <v>Todis</v>
      </c>
      <c r="E92" s="22" t="str">
        <f>VLOOKUP(D92,audio_list_stym!$A$3:$H$18,8,FALSE)</f>
        <v>ZF</v>
      </c>
      <c r="F92" s="22">
        <v>3</v>
      </c>
      <c r="G92" s="22" t="str">
        <f t="shared" si="12"/>
        <v>Todis.word.search3</v>
      </c>
      <c r="H92" s="22" t="str">
        <f t="shared" si="13"/>
        <v>ТОДИС</v>
      </c>
      <c r="I92" s="30">
        <f>IF(K92&lt;4,K92+1,K92-1)</f>
        <v>5</v>
      </c>
      <c r="J92" s="30">
        <f>IF(K92&lt;4,K92+2,K92-2)</f>
        <v>4</v>
      </c>
      <c r="K92">
        <f>VLOOKUP(E92,$P$2:$Q$9,2,FALSE)</f>
        <v>6</v>
      </c>
      <c r="L92" s="31">
        <f>IF(K92&lt;4,K92+3,K92-3)</f>
        <v>3</v>
      </c>
      <c r="M92">
        <v>3</v>
      </c>
      <c r="N92" t="str">
        <f t="shared" si="14"/>
        <v>a</v>
      </c>
      <c r="S92" s="29" t="s">
        <v>1210</v>
      </c>
      <c r="T92" t="str">
        <f t="shared" si="15"/>
        <v>Pemat</v>
      </c>
      <c r="U92" s="22" t="str">
        <f>VLOOKUP(T92,audio_list_stym!$A$3:$H$18,7,FALSE)</f>
        <v>Ackee</v>
      </c>
      <c r="V92" s="22">
        <v>2</v>
      </c>
      <c r="W92" s="22" t="str">
        <f t="shared" si="16"/>
        <v>Ackee2</v>
      </c>
    </row>
    <row r="93" spans="1:23" x14ac:dyDescent="0.45">
      <c r="A93" t="str">
        <f t="shared" si="9"/>
        <v>ZF.pic</v>
      </c>
      <c r="B93" t="str">
        <f t="shared" si="10"/>
        <v>ZF.pic4</v>
      </c>
      <c r="C93" s="22" t="s">
        <v>1207</v>
      </c>
      <c r="D93" t="str">
        <f t="shared" si="11"/>
        <v>Todis</v>
      </c>
      <c r="E93" s="22" t="str">
        <f>VLOOKUP(D93,audio_list_stym!$A$3:$H$18,8,FALSE)</f>
        <v>ZF</v>
      </c>
      <c r="F93" s="22">
        <v>4</v>
      </c>
      <c r="G93" s="22" t="str">
        <f t="shared" si="12"/>
        <v>Todis.word.search4</v>
      </c>
      <c r="H93" s="22" t="str">
        <f t="shared" si="13"/>
        <v>ТОДИС</v>
      </c>
      <c r="I93" s="30">
        <f>IF(L93&lt;4,L93+1,L93-1)</f>
        <v>5</v>
      </c>
      <c r="J93" s="30">
        <f>IF(L93&lt;4,L93+2,L93-2)</f>
        <v>4</v>
      </c>
      <c r="K93" s="30">
        <f>IF(L93&lt;4,L93+3,L93-3)</f>
        <v>3</v>
      </c>
      <c r="L93">
        <f>VLOOKUP(E93,$P$2:$Q$9,2,FALSE)</f>
        <v>6</v>
      </c>
      <c r="M93">
        <v>4</v>
      </c>
      <c r="N93" t="str">
        <f t="shared" si="14"/>
        <v>s</v>
      </c>
      <c r="S93" s="29" t="s">
        <v>1182</v>
      </c>
      <c r="T93" t="str">
        <f t="shared" si="15"/>
        <v>Renan</v>
      </c>
      <c r="U93" s="22" t="str">
        <f>VLOOKUP(T93,audio_list_stym!$A$3:$H$18,7,FALSE)</f>
        <v>Ake</v>
      </c>
      <c r="V93" s="22">
        <v>2</v>
      </c>
      <c r="W93" s="22" t="str">
        <f t="shared" si="16"/>
        <v>Ake2</v>
      </c>
    </row>
    <row r="94" spans="1:23" x14ac:dyDescent="0.45">
      <c r="A94" t="str">
        <f t="shared" si="9"/>
        <v>Ackee.pic</v>
      </c>
      <c r="B94" t="str">
        <f t="shared" si="10"/>
        <v>Ackee.pic1</v>
      </c>
      <c r="C94" s="22" t="s">
        <v>1211</v>
      </c>
      <c r="D94" t="str">
        <f t="shared" si="11"/>
        <v>Pemat</v>
      </c>
      <c r="E94" s="22" t="str">
        <f>VLOOKUP(D94,audio_list_stym!$A$3:$H$18,8,FALSE)</f>
        <v>Ackee</v>
      </c>
      <c r="F94" s="22">
        <v>1</v>
      </c>
      <c r="G94" s="22" t="str">
        <f t="shared" si="12"/>
        <v>Pemat.word.search1</v>
      </c>
      <c r="H94" s="22" t="str">
        <f t="shared" si="13"/>
        <v>ПЕМАТ</v>
      </c>
      <c r="I94">
        <f>VLOOKUP(E94,$P$2:$Q$9,2,FALSE)</f>
        <v>1</v>
      </c>
      <c r="J94" s="30">
        <f>IF(I94&lt;4,I94+1,I94-1)</f>
        <v>2</v>
      </c>
      <c r="K94" s="31">
        <f>IF(I94&lt;4,I94+2,I94-2)</f>
        <v>3</v>
      </c>
      <c r="L94" s="31">
        <f>IF(I94&lt;4,I94+3,I94-3)</f>
        <v>4</v>
      </c>
      <c r="M94">
        <v>1</v>
      </c>
      <c r="N94" t="str">
        <f t="shared" si="14"/>
        <v>q</v>
      </c>
      <c r="S94" s="29" t="s">
        <v>1186</v>
      </c>
      <c r="T94" t="str">
        <f t="shared" si="15"/>
        <v>Baroh</v>
      </c>
      <c r="U94" s="22" t="str">
        <f>VLOOKUP(T94,audio_list_stym!$A$3:$H$18,7,FALSE)</f>
        <v>Finger</v>
      </c>
      <c r="V94" s="22">
        <v>2</v>
      </c>
      <c r="W94" s="22" t="str">
        <f t="shared" si="16"/>
        <v>Finger2</v>
      </c>
    </row>
    <row r="95" spans="1:23" x14ac:dyDescent="0.45">
      <c r="A95" t="str">
        <f t="shared" si="9"/>
        <v>Ackee.pic</v>
      </c>
      <c r="B95" t="str">
        <f t="shared" si="10"/>
        <v>Ackee.pic2</v>
      </c>
      <c r="C95" s="22" t="s">
        <v>1211</v>
      </c>
      <c r="D95" t="str">
        <f t="shared" si="11"/>
        <v>Pemat</v>
      </c>
      <c r="E95" s="22" t="str">
        <f>VLOOKUP(D95,audio_list_stym!$A$3:$H$18,8,FALSE)</f>
        <v>Ackee</v>
      </c>
      <c r="F95" s="22">
        <v>2</v>
      </c>
      <c r="G95" s="22" t="str">
        <f t="shared" si="12"/>
        <v>Pemat.word.search2</v>
      </c>
      <c r="H95" s="22" t="str">
        <f t="shared" si="13"/>
        <v>ПЕМАТ</v>
      </c>
      <c r="I95" s="30">
        <f>IF(J95&lt;4,J95+1,J95-1)</f>
        <v>2</v>
      </c>
      <c r="J95">
        <f>VLOOKUP(E95,$P$2:$Q$9,2,FALSE)</f>
        <v>1</v>
      </c>
      <c r="K95" s="31">
        <f>IF(J95&lt;4,J95+2,J95-2)</f>
        <v>3</v>
      </c>
      <c r="L95" s="31">
        <f>IF(J95&lt;4,J95+3,J95-3)</f>
        <v>4</v>
      </c>
      <c r="M95">
        <v>2</v>
      </c>
      <c r="N95" t="str">
        <f t="shared" si="14"/>
        <v>w</v>
      </c>
      <c r="S95" s="29" t="s">
        <v>1190</v>
      </c>
      <c r="T95" t="str">
        <f t="shared" si="15"/>
        <v>Liroh</v>
      </c>
      <c r="U95" s="22" t="str">
        <f>VLOOKUP(T95,audio_list_stym!$A$3:$H$18,7,FALSE)</f>
        <v>Gac</v>
      </c>
      <c r="V95" s="22">
        <v>2</v>
      </c>
      <c r="W95" s="22" t="str">
        <f t="shared" si="16"/>
        <v>Gac2</v>
      </c>
    </row>
    <row r="96" spans="1:23" x14ac:dyDescent="0.45">
      <c r="A96" t="str">
        <f t="shared" si="9"/>
        <v>Ackee.pic</v>
      </c>
      <c r="B96" t="str">
        <f t="shared" si="10"/>
        <v>Ackee.pic3</v>
      </c>
      <c r="C96" s="22" t="s">
        <v>1211</v>
      </c>
      <c r="D96" t="str">
        <f t="shared" si="11"/>
        <v>Pemat</v>
      </c>
      <c r="E96" s="22" t="str">
        <f>VLOOKUP(D96,audio_list_stym!$A$3:$H$18,8,FALSE)</f>
        <v>Ackee</v>
      </c>
      <c r="F96" s="22">
        <v>3</v>
      </c>
      <c r="G96" s="22" t="str">
        <f t="shared" si="12"/>
        <v>Pemat.word.search3</v>
      </c>
      <c r="H96" s="22" t="str">
        <f t="shared" si="13"/>
        <v>ПЕМАТ</v>
      </c>
      <c r="I96" s="30">
        <f>IF(K96&lt;4,K96+1,K96-1)</f>
        <v>2</v>
      </c>
      <c r="J96" s="30">
        <f>IF(K96&lt;4,K96+2,K96-2)</f>
        <v>3</v>
      </c>
      <c r="K96">
        <f>VLOOKUP(E96,$P$2:$Q$9,2,FALSE)</f>
        <v>1</v>
      </c>
      <c r="L96" s="31">
        <f>IF(K96&lt;4,K96+3,K96-3)</f>
        <v>4</v>
      </c>
      <c r="M96">
        <v>3</v>
      </c>
      <c r="N96" t="str">
        <f t="shared" si="14"/>
        <v>a</v>
      </c>
      <c r="S96" s="29" t="s">
        <v>1194</v>
      </c>
      <c r="T96" t="str">
        <f t="shared" si="15"/>
        <v>Fimon</v>
      </c>
      <c r="U96" s="22" t="str">
        <f>VLOOKUP(T96,audio_list_stym!$A$3:$H$18,7,FALSE)</f>
        <v>Noni</v>
      </c>
      <c r="V96" s="22">
        <v>2</v>
      </c>
      <c r="W96" s="22" t="str">
        <f t="shared" si="16"/>
        <v>Noni2</v>
      </c>
    </row>
    <row r="97" spans="1:23" x14ac:dyDescent="0.45">
      <c r="A97" t="str">
        <f t="shared" si="9"/>
        <v>Ackee.pic</v>
      </c>
      <c r="B97" t="str">
        <f t="shared" si="10"/>
        <v>Ackee.pic4</v>
      </c>
      <c r="C97" s="22" t="s">
        <v>1211</v>
      </c>
      <c r="D97" t="str">
        <f t="shared" si="11"/>
        <v>Pemat</v>
      </c>
      <c r="E97" s="22" t="str">
        <f>VLOOKUP(D97,audio_list_stym!$A$3:$H$18,8,FALSE)</f>
        <v>Ackee</v>
      </c>
      <c r="F97" s="22">
        <v>4</v>
      </c>
      <c r="G97" s="22" t="str">
        <f t="shared" si="12"/>
        <v>Pemat.word.search4</v>
      </c>
      <c r="H97" s="22" t="str">
        <f t="shared" si="13"/>
        <v>ПЕМАТ</v>
      </c>
      <c r="I97" s="30">
        <f>IF(L97&lt;4,L97+1,L97-1)</f>
        <v>2</v>
      </c>
      <c r="J97" s="30">
        <f>IF(L97&lt;4,L97+2,L97-2)</f>
        <v>3</v>
      </c>
      <c r="K97" s="30">
        <f>IF(L97&lt;4,L97+3,L97-3)</f>
        <v>4</v>
      </c>
      <c r="L97">
        <f>VLOOKUP(E97,$P$2:$Q$9,2,FALSE)</f>
        <v>1</v>
      </c>
      <c r="M97">
        <v>4</v>
      </c>
      <c r="N97" t="str">
        <f t="shared" si="14"/>
        <v>s</v>
      </c>
      <c r="S97" s="29" t="s">
        <v>1198</v>
      </c>
      <c r="T97" t="str">
        <f t="shared" si="15"/>
        <v>Codis</v>
      </c>
      <c r="U97" s="22" t="str">
        <f>VLOOKUP(T97,audio_list_stym!$A$3:$H$18,7,FALSE)</f>
        <v>Sapota</v>
      </c>
      <c r="V97" s="22">
        <v>2</v>
      </c>
      <c r="W97" s="22" t="str">
        <f t="shared" si="16"/>
        <v>Sapota2</v>
      </c>
    </row>
    <row r="98" spans="1:23" x14ac:dyDescent="0.45">
      <c r="B98" t="s">
        <v>1252</v>
      </c>
      <c r="C98" s="29" t="s">
        <v>1183</v>
      </c>
      <c r="D98" t="str">
        <f>LEFT(C98,5)</f>
        <v>Renan</v>
      </c>
      <c r="E98" s="22" t="str">
        <f>VLOOKUP(D98,audio_list_stym!$A$3:$H$18,8,FALSE)</f>
        <v>Ake</v>
      </c>
      <c r="F98" s="22">
        <v>5</v>
      </c>
      <c r="G98" s="22" t="str">
        <f t="shared" si="12"/>
        <v>Renan.word.search5</v>
      </c>
      <c r="H98" s="22" t="str">
        <f t="shared" si="13"/>
        <v>РЕНАН</v>
      </c>
      <c r="I98" s="30">
        <f>IF(L98&lt;4,L98+1,L98-1)</f>
        <v>3</v>
      </c>
      <c r="J98" s="30">
        <f>IF(L98&lt;4,L98+2,L98-2)</f>
        <v>4</v>
      </c>
      <c r="K98" s="30">
        <f>IF(L98&lt;4,L98+3,L98-3)</f>
        <v>5</v>
      </c>
      <c r="L98">
        <f>VLOOKUP(E98,$P$2:$Q$9,2,FALSE)</f>
        <v>2</v>
      </c>
      <c r="M98">
        <v>4</v>
      </c>
      <c r="N98" t="str">
        <f t="shared" si="14"/>
        <v>s</v>
      </c>
      <c r="S98" s="29" t="s">
        <v>1202</v>
      </c>
      <c r="T98" t="str">
        <f t="shared" si="15"/>
        <v>Gonic</v>
      </c>
      <c r="U98" s="22" t="str">
        <f>VLOOKUP(T98,audio_list_stym!$A$3:$H$18,7,FALSE)</f>
        <v>Tamanid</v>
      </c>
      <c r="V98" s="22">
        <v>2</v>
      </c>
      <c r="W98" s="22" t="str">
        <f t="shared" si="16"/>
        <v>Tamanid2</v>
      </c>
    </row>
    <row r="99" spans="1:23" x14ac:dyDescent="0.45">
      <c r="B99" t="s">
        <v>1253</v>
      </c>
      <c r="C99" s="29" t="s">
        <v>1183</v>
      </c>
      <c r="D99" t="str">
        <f t="shared" ref="D99:D101" si="17">LEFT(C99,5)</f>
        <v>Renan</v>
      </c>
      <c r="E99" s="22" t="str">
        <f>VLOOKUP(D99,audio_list_stym!$A$3:$H$18,8,FALSE)</f>
        <v>Ake</v>
      </c>
      <c r="F99" s="22">
        <v>6</v>
      </c>
      <c r="G99" s="22" t="str">
        <f t="shared" si="12"/>
        <v>Renan.word.search6</v>
      </c>
      <c r="H99" s="22" t="str">
        <f t="shared" si="13"/>
        <v>РЕНАН</v>
      </c>
      <c r="I99" s="30">
        <f>IF(K99&lt;4,K99+1,K99-1)</f>
        <v>3</v>
      </c>
      <c r="J99" s="30">
        <f>IF(K99&lt;4,K99+2,K99-2)</f>
        <v>4</v>
      </c>
      <c r="K99">
        <f>VLOOKUP(E99,$P$2:$Q$9,2,FALSE)</f>
        <v>2</v>
      </c>
      <c r="L99" s="30">
        <f>IF(K99&lt;4,K99+3,K99-3)</f>
        <v>5</v>
      </c>
      <c r="M99">
        <v>3</v>
      </c>
      <c r="N99" t="str">
        <f t="shared" si="14"/>
        <v>a</v>
      </c>
      <c r="S99" s="29" t="s">
        <v>1206</v>
      </c>
      <c r="T99" t="str">
        <f t="shared" si="15"/>
        <v>Todis</v>
      </c>
      <c r="U99" s="22" t="str">
        <f>VLOOKUP(T99,audio_list_stym!$A$3:$H$18,7,FALSE)</f>
        <v>ZF</v>
      </c>
      <c r="V99" s="22">
        <v>2</v>
      </c>
      <c r="W99" s="22" t="str">
        <f t="shared" si="16"/>
        <v>ZF2</v>
      </c>
    </row>
    <row r="100" spans="1:23" x14ac:dyDescent="0.45">
      <c r="B100" t="s">
        <v>1254</v>
      </c>
      <c r="C100" s="29" t="s">
        <v>1183</v>
      </c>
      <c r="D100" t="str">
        <f t="shared" si="17"/>
        <v>Renan</v>
      </c>
      <c r="E100" s="22" t="str">
        <f>VLOOKUP(D100,audio_list_stym!$A$3:$H$18,8,FALSE)</f>
        <v>Ake</v>
      </c>
      <c r="F100" s="22">
        <v>7</v>
      </c>
      <c r="G100" s="22" t="str">
        <f t="shared" si="12"/>
        <v>Renan.word.search7</v>
      </c>
      <c r="H100" s="22" t="str">
        <f t="shared" si="13"/>
        <v>РЕНАН</v>
      </c>
      <c r="I100" s="30">
        <f>IF(J100&lt;4,J100+1,J100-1)</f>
        <v>3</v>
      </c>
      <c r="J100">
        <f>VLOOKUP(E100,$P$2:$Q$9,2,FALSE)</f>
        <v>2</v>
      </c>
      <c r="K100" s="30">
        <f>IF(J67&lt;4,J100+2,J100-2)</f>
        <v>4</v>
      </c>
      <c r="L100" s="30">
        <f>IF(J100&lt;4,J100+3,J100-3)</f>
        <v>5</v>
      </c>
      <c r="M100">
        <v>2</v>
      </c>
      <c r="N100" t="str">
        <f t="shared" si="14"/>
        <v>w</v>
      </c>
      <c r="S100" s="29" t="s">
        <v>1210</v>
      </c>
      <c r="T100" t="str">
        <f t="shared" si="15"/>
        <v>Pemat</v>
      </c>
      <c r="U100" s="22" t="str">
        <f>VLOOKUP(T100,audio_list_stym!$A$3:$H$18,7,FALSE)</f>
        <v>Ackee</v>
      </c>
      <c r="V100" s="22">
        <v>2</v>
      </c>
      <c r="W100" s="22" t="str">
        <f t="shared" si="16"/>
        <v>Ackee2</v>
      </c>
    </row>
    <row r="101" spans="1:23" x14ac:dyDescent="0.45">
      <c r="B101" t="s">
        <v>1255</v>
      </c>
      <c r="C101" s="29" t="s">
        <v>1183</v>
      </c>
      <c r="D101" t="str">
        <f t="shared" si="17"/>
        <v>Renan</v>
      </c>
      <c r="E101" s="22" t="str">
        <f>VLOOKUP(D101,audio_list_stym!$A$3:$H$18,8,FALSE)</f>
        <v>Ake</v>
      </c>
      <c r="F101" s="22">
        <v>8</v>
      </c>
      <c r="G101" s="22" t="str">
        <f t="shared" si="12"/>
        <v>Renan.word.search8</v>
      </c>
      <c r="H101" s="22" t="str">
        <f t="shared" si="13"/>
        <v>РЕНАН</v>
      </c>
      <c r="I101">
        <f>VLOOKUP(E101,$P$2:$Q$9,2,FALSE)</f>
        <v>2</v>
      </c>
      <c r="J101" s="30">
        <f>IF(I101&lt;4,I101+2,I101-2)</f>
        <v>4</v>
      </c>
      <c r="K101" s="30">
        <f>IF(I101&lt;4,I101+3,I101-3)</f>
        <v>5</v>
      </c>
      <c r="L101" s="30">
        <f>IF(I101&lt;4,I101+4,I101-4)</f>
        <v>6</v>
      </c>
      <c r="M101">
        <v>1</v>
      </c>
      <c r="N101" t="str">
        <f t="shared" si="14"/>
        <v>q</v>
      </c>
      <c r="S101" s="29" t="s">
        <v>1182</v>
      </c>
      <c r="T101" t="str">
        <f t="shared" si="15"/>
        <v>Renan</v>
      </c>
      <c r="U101" s="22" t="str">
        <f>VLOOKUP(T101,audio_list_stym!$A$3:$H$18,7,FALSE)</f>
        <v>Ake</v>
      </c>
      <c r="V101" s="22">
        <v>3</v>
      </c>
      <c r="W101" s="22" t="str">
        <f t="shared" si="16"/>
        <v>Ake3</v>
      </c>
    </row>
    <row r="102" spans="1:23" x14ac:dyDescent="0.45">
      <c r="B102" t="s">
        <v>1256</v>
      </c>
      <c r="C102" s="29" t="s">
        <v>1187</v>
      </c>
      <c r="D102" t="str">
        <f t="shared" si="11"/>
        <v>Baroh</v>
      </c>
      <c r="E102" s="22" t="str">
        <f>VLOOKUP(D102,audio_list_stym!$A$3:$H$18,8,FALSE)</f>
        <v>Finger</v>
      </c>
      <c r="F102" s="22">
        <v>5</v>
      </c>
      <c r="G102" s="22" t="str">
        <f t="shared" si="12"/>
        <v>Baroh.word.search5</v>
      </c>
      <c r="H102" s="22" t="str">
        <f t="shared" si="13"/>
        <v>БАРОХ</v>
      </c>
      <c r="I102" s="30">
        <f>IF(L102&lt;4,L102+1,L102-1)</f>
        <v>4</v>
      </c>
      <c r="J102" s="30">
        <f>IF(L102&lt;4,L102+2,L102-2)</f>
        <v>5</v>
      </c>
      <c r="K102" s="30">
        <f>IF(L102&lt;4,L102+3,L102-3)</f>
        <v>6</v>
      </c>
      <c r="L102">
        <f>VLOOKUP(E102,$P$2:$Q$9,2,FALSE)</f>
        <v>3</v>
      </c>
      <c r="M102">
        <v>4</v>
      </c>
      <c r="N102" t="str">
        <f t="shared" si="14"/>
        <v>s</v>
      </c>
      <c r="S102" s="29" t="s">
        <v>1186</v>
      </c>
      <c r="T102" t="str">
        <f t="shared" si="15"/>
        <v>Baroh</v>
      </c>
      <c r="U102" s="22" t="str">
        <f>VLOOKUP(T102,audio_list_stym!$A$3:$H$18,7,FALSE)</f>
        <v>Finger</v>
      </c>
      <c r="V102" s="22">
        <v>3</v>
      </c>
      <c r="W102" s="22" t="str">
        <f t="shared" si="16"/>
        <v>Finger3</v>
      </c>
    </row>
    <row r="103" spans="1:23" x14ac:dyDescent="0.45">
      <c r="B103" t="s">
        <v>1257</v>
      </c>
      <c r="C103" s="29" t="s">
        <v>1187</v>
      </c>
      <c r="D103" t="str">
        <f t="shared" si="11"/>
        <v>Baroh</v>
      </c>
      <c r="E103" s="22" t="str">
        <f>VLOOKUP(D103,audio_list_stym!$A$3:$H$18,8,FALSE)</f>
        <v>Finger</v>
      </c>
      <c r="F103" s="22">
        <v>6</v>
      </c>
      <c r="G103" s="22" t="str">
        <f t="shared" si="12"/>
        <v>Baroh.word.search6</v>
      </c>
      <c r="H103" s="22" t="str">
        <f t="shared" si="13"/>
        <v>БАРОХ</v>
      </c>
      <c r="I103" s="30">
        <f>IF(K103&lt;4,K103+1,K103-1)</f>
        <v>4</v>
      </c>
      <c r="J103" s="30">
        <f>IF(K103&lt;4,K103+2,K103-2)</f>
        <v>5</v>
      </c>
      <c r="K103">
        <f>VLOOKUP(E103,$P$2:$Q$9,2,FALSE)</f>
        <v>3</v>
      </c>
      <c r="L103" s="30">
        <f>IF(K103&lt;4,K103+3,K103-3)</f>
        <v>6</v>
      </c>
      <c r="M103">
        <v>3</v>
      </c>
      <c r="N103" t="str">
        <f t="shared" si="14"/>
        <v>a</v>
      </c>
      <c r="S103" s="29" t="s">
        <v>1190</v>
      </c>
      <c r="T103" t="str">
        <f t="shared" si="15"/>
        <v>Liroh</v>
      </c>
      <c r="U103" s="22" t="str">
        <f>VLOOKUP(T103,audio_list_stym!$A$3:$H$18,7,FALSE)</f>
        <v>Gac</v>
      </c>
      <c r="V103" s="22">
        <v>3</v>
      </c>
      <c r="W103" s="22" t="str">
        <f t="shared" si="16"/>
        <v>Gac3</v>
      </c>
    </row>
    <row r="104" spans="1:23" x14ac:dyDescent="0.45">
      <c r="B104" t="s">
        <v>1258</v>
      </c>
      <c r="C104" s="29" t="s">
        <v>1187</v>
      </c>
      <c r="D104" t="str">
        <f t="shared" si="11"/>
        <v>Baroh</v>
      </c>
      <c r="E104" s="22" t="str">
        <f>VLOOKUP(D104,audio_list_stym!$A$3:$H$18,8,FALSE)</f>
        <v>Finger</v>
      </c>
      <c r="F104" s="22">
        <v>7</v>
      </c>
      <c r="G104" s="22" t="str">
        <f t="shared" si="12"/>
        <v>Baroh.word.search7</v>
      </c>
      <c r="H104" s="22" t="str">
        <f t="shared" si="13"/>
        <v>БАРОХ</v>
      </c>
      <c r="I104" s="30">
        <f>IF(J104&lt;4,J104+1,J104-1)</f>
        <v>4</v>
      </c>
      <c r="J104">
        <f>VLOOKUP(E104,$P$2:$Q$9,2,FALSE)</f>
        <v>3</v>
      </c>
      <c r="K104" s="30">
        <f>IF(J71&lt;4,J104+2,J104-2)</f>
        <v>5</v>
      </c>
      <c r="L104" s="30">
        <f>IF(J104&lt;4,J104+3,J104-3)</f>
        <v>6</v>
      </c>
      <c r="M104">
        <v>2</v>
      </c>
      <c r="N104" t="str">
        <f t="shared" si="14"/>
        <v>w</v>
      </c>
      <c r="S104" s="29" t="s">
        <v>1194</v>
      </c>
      <c r="T104" t="str">
        <f t="shared" si="15"/>
        <v>Fimon</v>
      </c>
      <c r="U104" s="22" t="str">
        <f>VLOOKUP(T104,audio_list_stym!$A$3:$H$18,7,FALSE)</f>
        <v>Noni</v>
      </c>
      <c r="V104" s="22">
        <v>3</v>
      </c>
      <c r="W104" s="22" t="str">
        <f t="shared" si="16"/>
        <v>Noni3</v>
      </c>
    </row>
    <row r="105" spans="1:23" x14ac:dyDescent="0.45">
      <c r="B105" t="s">
        <v>1259</v>
      </c>
      <c r="C105" s="29" t="s">
        <v>1187</v>
      </c>
      <c r="D105" t="str">
        <f t="shared" si="11"/>
        <v>Baroh</v>
      </c>
      <c r="E105" s="22" t="str">
        <f>VLOOKUP(D105,audio_list_stym!$A$3:$H$18,8,FALSE)</f>
        <v>Finger</v>
      </c>
      <c r="F105" s="22">
        <v>8</v>
      </c>
      <c r="G105" s="22" t="str">
        <f t="shared" si="12"/>
        <v>Baroh.word.search8</v>
      </c>
      <c r="H105" s="22" t="str">
        <f t="shared" si="13"/>
        <v>БАРОХ</v>
      </c>
      <c r="I105">
        <f>VLOOKUP(E105,$P$2:$Q$9,2,FALSE)</f>
        <v>3</v>
      </c>
      <c r="J105" s="30">
        <f>IF(I105&lt;4,I105+2,I105-2)</f>
        <v>5</v>
      </c>
      <c r="K105" s="30">
        <f>IF(I105&lt;4,I105+3,I105-3)</f>
        <v>6</v>
      </c>
      <c r="L105" s="30">
        <f>IF(I105&lt;4,I105+4,I105-4)</f>
        <v>7</v>
      </c>
      <c r="M105">
        <v>1</v>
      </c>
      <c r="N105" t="str">
        <f t="shared" si="14"/>
        <v>q</v>
      </c>
      <c r="S105" s="29" t="s">
        <v>1198</v>
      </c>
      <c r="T105" t="str">
        <f t="shared" si="15"/>
        <v>Codis</v>
      </c>
      <c r="U105" s="22" t="str">
        <f>VLOOKUP(T105,audio_list_stym!$A$3:$H$18,7,FALSE)</f>
        <v>Sapota</v>
      </c>
      <c r="V105" s="22">
        <v>3</v>
      </c>
      <c r="W105" s="22" t="str">
        <f t="shared" si="16"/>
        <v>Sapota3</v>
      </c>
    </row>
    <row r="106" spans="1:23" x14ac:dyDescent="0.45">
      <c r="B106" t="s">
        <v>1256</v>
      </c>
      <c r="C106" s="29" t="s">
        <v>1191</v>
      </c>
      <c r="D106" t="str">
        <f t="shared" si="11"/>
        <v>Liroh</v>
      </c>
      <c r="E106" s="22" t="str">
        <f>VLOOKUP(D106,audio_list_stym!$A$3:$H$18,8,FALSE)</f>
        <v>Gac</v>
      </c>
      <c r="F106" s="22">
        <v>5</v>
      </c>
      <c r="G106" s="22" t="str">
        <f t="shared" si="12"/>
        <v>Liroh.word.search5</v>
      </c>
      <c r="H106" s="22" t="str">
        <f t="shared" si="13"/>
        <v>ЛИРОХ</v>
      </c>
      <c r="I106" s="30">
        <f>IF(L106&lt;4,L106+1,L106-1)</f>
        <v>4</v>
      </c>
      <c r="J106" s="30">
        <f>IF(L106&lt;4,L106+2,L106-2)</f>
        <v>3</v>
      </c>
      <c r="K106" s="30">
        <f>IF(L106&lt;4,L106+3,L106-3)</f>
        <v>2</v>
      </c>
      <c r="L106">
        <f>VLOOKUP(E106,$P$2:$Q$9,2,FALSE)</f>
        <v>5</v>
      </c>
      <c r="M106">
        <v>4</v>
      </c>
      <c r="N106" t="str">
        <f t="shared" si="14"/>
        <v>s</v>
      </c>
      <c r="S106" s="29" t="s">
        <v>1202</v>
      </c>
      <c r="T106" t="str">
        <f t="shared" si="15"/>
        <v>Gonic</v>
      </c>
      <c r="U106" s="22" t="str">
        <f>VLOOKUP(T106,audio_list_stym!$A$3:$H$18,7,FALSE)</f>
        <v>Tamanid</v>
      </c>
      <c r="V106" s="22">
        <v>3</v>
      </c>
      <c r="W106" s="22" t="str">
        <f t="shared" si="16"/>
        <v>Tamanid3</v>
      </c>
    </row>
    <row r="107" spans="1:23" x14ac:dyDescent="0.45">
      <c r="B107" t="s">
        <v>1257</v>
      </c>
      <c r="C107" s="29" t="s">
        <v>1191</v>
      </c>
      <c r="D107" t="str">
        <f t="shared" si="11"/>
        <v>Liroh</v>
      </c>
      <c r="E107" s="22" t="str">
        <f>VLOOKUP(D107,audio_list_stym!$A$3:$H$18,8,FALSE)</f>
        <v>Gac</v>
      </c>
      <c r="F107" s="22">
        <v>6</v>
      </c>
      <c r="G107" s="22" t="str">
        <f t="shared" si="12"/>
        <v>Liroh.word.search6</v>
      </c>
      <c r="H107" s="22" t="str">
        <f t="shared" si="13"/>
        <v>ЛИРОХ</v>
      </c>
      <c r="I107" s="30">
        <f>IF(K107&lt;4,K107+1,K107-1)</f>
        <v>4</v>
      </c>
      <c r="J107" s="30">
        <f>IF(K107&lt;4,K107+2,K107-2)</f>
        <v>3</v>
      </c>
      <c r="K107">
        <f>VLOOKUP(E107,$P$2:$Q$9,2,FALSE)</f>
        <v>5</v>
      </c>
      <c r="L107" s="30">
        <f>IF(K107&lt;4,K107+3,K107-3)</f>
        <v>2</v>
      </c>
      <c r="M107">
        <v>3</v>
      </c>
      <c r="N107" t="str">
        <f t="shared" si="14"/>
        <v>a</v>
      </c>
      <c r="S107" s="29" t="s">
        <v>1206</v>
      </c>
      <c r="T107" t="str">
        <f t="shared" si="15"/>
        <v>Todis</v>
      </c>
      <c r="U107" s="22" t="str">
        <f>VLOOKUP(T107,audio_list_stym!$A$3:$H$18,7,FALSE)</f>
        <v>ZF</v>
      </c>
      <c r="V107" s="22">
        <v>3</v>
      </c>
      <c r="W107" s="22" t="str">
        <f t="shared" si="16"/>
        <v>ZF3</v>
      </c>
    </row>
    <row r="108" spans="1:23" x14ac:dyDescent="0.45">
      <c r="B108" t="s">
        <v>1258</v>
      </c>
      <c r="C108" s="29" t="s">
        <v>1191</v>
      </c>
      <c r="D108" t="str">
        <f t="shared" si="11"/>
        <v>Liroh</v>
      </c>
      <c r="E108" s="22" t="str">
        <f>VLOOKUP(D108,audio_list_stym!$A$3:$H$18,8,FALSE)</f>
        <v>Gac</v>
      </c>
      <c r="F108" s="22">
        <v>7</v>
      </c>
      <c r="G108" s="22" t="str">
        <f t="shared" si="12"/>
        <v>Liroh.word.search7</v>
      </c>
      <c r="H108" s="22" t="str">
        <f t="shared" si="13"/>
        <v>ЛИРОХ</v>
      </c>
      <c r="I108" s="30">
        <f>IF(J108&lt;4,J108+1,J108-1)</f>
        <v>4</v>
      </c>
      <c r="J108">
        <f>VLOOKUP(E108,$P$2:$Q$9,2,FALSE)</f>
        <v>5</v>
      </c>
      <c r="K108" s="30">
        <f>IF(J75&lt;4,J108+2,J108-2)</f>
        <v>3</v>
      </c>
      <c r="L108" s="30">
        <f>IF(J108&lt;4,J108+3,J108-3)</f>
        <v>2</v>
      </c>
      <c r="M108">
        <v>2</v>
      </c>
      <c r="N108" t="str">
        <f t="shared" si="14"/>
        <v>w</v>
      </c>
      <c r="S108" s="29" t="s">
        <v>1210</v>
      </c>
      <c r="T108" t="str">
        <f t="shared" si="15"/>
        <v>Pemat</v>
      </c>
      <c r="U108" s="22" t="str">
        <f>VLOOKUP(T108,audio_list_stym!$A$3:$H$18,7,FALSE)</f>
        <v>Ackee</v>
      </c>
      <c r="V108" s="22">
        <v>3</v>
      </c>
      <c r="W108" s="22" t="str">
        <f t="shared" si="16"/>
        <v>Ackee3</v>
      </c>
    </row>
    <row r="109" spans="1:23" x14ac:dyDescent="0.45">
      <c r="B109" t="s">
        <v>1259</v>
      </c>
      <c r="C109" s="29" t="s">
        <v>1191</v>
      </c>
      <c r="D109" t="str">
        <f t="shared" si="11"/>
        <v>Liroh</v>
      </c>
      <c r="E109" s="22" t="str">
        <f>VLOOKUP(D109,audio_list_stym!$A$3:$H$18,8,FALSE)</f>
        <v>Gac</v>
      </c>
      <c r="F109" s="22">
        <v>8</v>
      </c>
      <c r="G109" s="22" t="str">
        <f t="shared" si="12"/>
        <v>Liroh.word.search8</v>
      </c>
      <c r="H109" s="22" t="str">
        <f t="shared" si="13"/>
        <v>ЛИРОХ</v>
      </c>
      <c r="I109">
        <f>VLOOKUP(E109,$P$2:$Q$9,2,FALSE)</f>
        <v>5</v>
      </c>
      <c r="J109" s="30">
        <f>IF(I109&lt;4,I109+2,I109-2)</f>
        <v>3</v>
      </c>
      <c r="K109" s="30">
        <f>IF(I109&lt;4,I109+3,I109-3)</f>
        <v>2</v>
      </c>
      <c r="L109" s="30">
        <f>IF(I109&lt;4,I109+4,I109-4)</f>
        <v>1</v>
      </c>
      <c r="M109">
        <v>1</v>
      </c>
      <c r="N109" t="str">
        <f t="shared" si="14"/>
        <v>q</v>
      </c>
      <c r="S109" s="29" t="s">
        <v>1182</v>
      </c>
      <c r="T109" t="str">
        <f t="shared" si="15"/>
        <v>Renan</v>
      </c>
      <c r="U109" s="22" t="str">
        <f>VLOOKUP(T109,audio_list_stym!$A$3:$H$18,7,FALSE)</f>
        <v>Ake</v>
      </c>
      <c r="V109" s="22">
        <v>3</v>
      </c>
      <c r="W109" s="22" t="str">
        <f t="shared" si="16"/>
        <v>Ake3</v>
      </c>
    </row>
    <row r="110" spans="1:23" x14ac:dyDescent="0.45">
      <c r="B110" t="s">
        <v>1252</v>
      </c>
      <c r="C110" s="29" t="s">
        <v>1195</v>
      </c>
      <c r="D110" t="str">
        <f t="shared" si="11"/>
        <v>Fimon</v>
      </c>
      <c r="E110" s="22" t="str">
        <f>VLOOKUP(D110,audio_list_stym!$A$3:$H$18,8,FALSE)</f>
        <v>Noni</v>
      </c>
      <c r="F110" s="22">
        <v>5</v>
      </c>
      <c r="G110" s="22" t="str">
        <f t="shared" si="12"/>
        <v>Fimon.word.search5</v>
      </c>
      <c r="H110" s="22" t="str">
        <f t="shared" si="13"/>
        <v>ФИМОН</v>
      </c>
      <c r="I110" s="30">
        <f>IF(L110&lt;4,L110+1,L110-1)</f>
        <v>6</v>
      </c>
      <c r="J110" s="30">
        <f>IF(L110&lt;4,L110+2,L110-2)</f>
        <v>5</v>
      </c>
      <c r="K110" s="30">
        <f>IF(L110&lt;4,L110+3,L110-3)</f>
        <v>4</v>
      </c>
      <c r="L110">
        <f>VLOOKUP(E110,$P$2:$Q$9,2,FALSE)</f>
        <v>7</v>
      </c>
      <c r="M110">
        <v>4</v>
      </c>
      <c r="N110" t="str">
        <f t="shared" si="14"/>
        <v>s</v>
      </c>
      <c r="S110" s="29" t="s">
        <v>1186</v>
      </c>
      <c r="T110" t="str">
        <f t="shared" si="15"/>
        <v>Baroh</v>
      </c>
      <c r="U110" s="22" t="str">
        <f>VLOOKUP(T110,audio_list_stym!$A$3:$H$18,7,FALSE)</f>
        <v>Finger</v>
      </c>
      <c r="V110" s="22">
        <v>3</v>
      </c>
      <c r="W110" s="22" t="str">
        <f t="shared" si="16"/>
        <v>Finger3</v>
      </c>
    </row>
    <row r="111" spans="1:23" x14ac:dyDescent="0.45">
      <c r="B111" t="s">
        <v>1253</v>
      </c>
      <c r="C111" s="29" t="s">
        <v>1195</v>
      </c>
      <c r="D111" t="str">
        <f t="shared" si="11"/>
        <v>Fimon</v>
      </c>
      <c r="E111" s="22" t="str">
        <f>VLOOKUP(D111,audio_list_stym!$A$3:$H$18,8,FALSE)</f>
        <v>Noni</v>
      </c>
      <c r="F111" s="22">
        <v>6</v>
      </c>
      <c r="G111" s="22" t="str">
        <f t="shared" si="12"/>
        <v>Fimon.word.search6</v>
      </c>
      <c r="H111" s="22" t="str">
        <f t="shared" si="13"/>
        <v>ФИМОН</v>
      </c>
      <c r="I111" s="30">
        <f>IF(K111&lt;4,K111+1,K111-1)</f>
        <v>6</v>
      </c>
      <c r="J111" s="30">
        <f>IF(K111&lt;4,K111+2,K111-2)</f>
        <v>5</v>
      </c>
      <c r="K111">
        <f>VLOOKUP(E111,$P$2:$Q$9,2,FALSE)</f>
        <v>7</v>
      </c>
      <c r="L111" s="30">
        <f>IF(K111&lt;4,K111+3,K111-3)</f>
        <v>4</v>
      </c>
      <c r="M111">
        <v>3</v>
      </c>
      <c r="N111" t="str">
        <f t="shared" si="14"/>
        <v>a</v>
      </c>
      <c r="S111" s="29" t="s">
        <v>1190</v>
      </c>
      <c r="T111" t="str">
        <f t="shared" si="15"/>
        <v>Liroh</v>
      </c>
      <c r="U111" s="22" t="str">
        <f>VLOOKUP(T111,audio_list_stym!$A$3:$H$18,7,FALSE)</f>
        <v>Gac</v>
      </c>
      <c r="V111" s="22">
        <v>3</v>
      </c>
      <c r="W111" s="22" t="str">
        <f t="shared" si="16"/>
        <v>Gac3</v>
      </c>
    </row>
    <row r="112" spans="1:23" x14ac:dyDescent="0.45">
      <c r="B112" t="s">
        <v>1254</v>
      </c>
      <c r="C112" s="29" t="s">
        <v>1195</v>
      </c>
      <c r="D112" t="str">
        <f t="shared" si="11"/>
        <v>Fimon</v>
      </c>
      <c r="E112" s="22" t="str">
        <f>VLOOKUP(D112,audio_list_stym!$A$3:$H$18,8,FALSE)</f>
        <v>Noni</v>
      </c>
      <c r="F112" s="22">
        <v>7</v>
      </c>
      <c r="G112" s="22" t="str">
        <f t="shared" si="12"/>
        <v>Fimon.word.search7</v>
      </c>
      <c r="H112" s="22" t="str">
        <f t="shared" si="13"/>
        <v>ФИМОН</v>
      </c>
      <c r="I112" s="30">
        <f>IF(J112&lt;4,J112+1,J112-1)</f>
        <v>6</v>
      </c>
      <c r="J112">
        <f>VLOOKUP(E112,$P$2:$Q$9,2,FALSE)</f>
        <v>7</v>
      </c>
      <c r="K112" s="30">
        <f>IF(J79&lt;4,J112+2,J112-2)</f>
        <v>5</v>
      </c>
      <c r="L112" s="30">
        <f>IF(J112&lt;4,J112+3,J112-3)</f>
        <v>4</v>
      </c>
      <c r="M112">
        <v>2</v>
      </c>
      <c r="N112" t="str">
        <f t="shared" si="14"/>
        <v>w</v>
      </c>
      <c r="S112" s="29" t="s">
        <v>1194</v>
      </c>
      <c r="T112" t="str">
        <f t="shared" si="15"/>
        <v>Fimon</v>
      </c>
      <c r="U112" s="22" t="str">
        <f>VLOOKUP(T112,audio_list_stym!$A$3:$H$18,7,FALSE)</f>
        <v>Noni</v>
      </c>
      <c r="V112" s="22">
        <v>3</v>
      </c>
      <c r="W112" s="22" t="str">
        <f t="shared" si="16"/>
        <v>Noni3</v>
      </c>
    </row>
    <row r="113" spans="2:23" x14ac:dyDescent="0.45">
      <c r="B113" t="s">
        <v>1255</v>
      </c>
      <c r="C113" s="29" t="s">
        <v>1195</v>
      </c>
      <c r="D113" t="str">
        <f t="shared" si="11"/>
        <v>Fimon</v>
      </c>
      <c r="E113" s="22" t="str">
        <f>VLOOKUP(D113,audio_list_stym!$A$3:$H$18,8,FALSE)</f>
        <v>Noni</v>
      </c>
      <c r="F113" s="22">
        <v>8</v>
      </c>
      <c r="G113" s="22" t="str">
        <f t="shared" si="12"/>
        <v>Fimon.word.search8</v>
      </c>
      <c r="H113" s="22" t="str">
        <f t="shared" si="13"/>
        <v>ФИМОН</v>
      </c>
      <c r="I113">
        <f>VLOOKUP(E113,$P$2:$Q$9,2,FALSE)</f>
        <v>7</v>
      </c>
      <c r="J113" s="30">
        <f>IF(I113&lt;4,I113+2,I113-2)</f>
        <v>5</v>
      </c>
      <c r="K113" s="30">
        <f>IF(I113&lt;4,I113+3,I113-3)</f>
        <v>4</v>
      </c>
      <c r="L113" s="32">
        <f>IF(I113&lt;4,I113+4,I113-4)</f>
        <v>3</v>
      </c>
      <c r="M113">
        <v>1</v>
      </c>
      <c r="N113" t="str">
        <f t="shared" si="14"/>
        <v>q</v>
      </c>
      <c r="S113" s="29" t="s">
        <v>1198</v>
      </c>
      <c r="T113" t="str">
        <f t="shared" si="15"/>
        <v>Codis</v>
      </c>
      <c r="U113" s="22" t="str">
        <f>VLOOKUP(T113,audio_list_stym!$A$3:$H$18,7,FALSE)</f>
        <v>Sapota</v>
      </c>
      <c r="V113" s="22">
        <v>3</v>
      </c>
      <c r="W113" s="22" t="str">
        <f t="shared" si="16"/>
        <v>Sapota3</v>
      </c>
    </row>
    <row r="114" spans="2:23" x14ac:dyDescent="0.45">
      <c r="B114" t="s">
        <v>1252</v>
      </c>
      <c r="C114" s="29" t="s">
        <v>1199</v>
      </c>
      <c r="D114" t="str">
        <f t="shared" si="11"/>
        <v>Codis</v>
      </c>
      <c r="E114" s="22" t="str">
        <f>VLOOKUP(D114,audio_list_stym!$A$3:$H$18,8,FALSE)</f>
        <v>Sapota</v>
      </c>
      <c r="F114" s="22">
        <v>5</v>
      </c>
      <c r="G114" s="22" t="str">
        <f t="shared" si="12"/>
        <v>Codis.word.search5</v>
      </c>
      <c r="H114" s="22" t="str">
        <f t="shared" si="13"/>
        <v>КОДИС</v>
      </c>
      <c r="I114" s="30">
        <f>IF(L114&lt;4,L114+1,L114-1)</f>
        <v>3</v>
      </c>
      <c r="J114" s="30">
        <f>IF(L114&lt;4,L114+2,L114-2)</f>
        <v>2</v>
      </c>
      <c r="K114" s="30">
        <f>IF(L114&lt;4,L114+3,L114-3)</f>
        <v>1</v>
      </c>
      <c r="L114">
        <f>VLOOKUP(E114,$P$2:$Q$9,2,FALSE)</f>
        <v>4</v>
      </c>
      <c r="M114">
        <v>4</v>
      </c>
      <c r="N114" t="str">
        <f t="shared" si="14"/>
        <v>s</v>
      </c>
      <c r="S114" s="29" t="s">
        <v>1202</v>
      </c>
      <c r="T114" t="str">
        <f t="shared" si="15"/>
        <v>Gonic</v>
      </c>
      <c r="U114" s="22" t="str">
        <f>VLOOKUP(T114,audio_list_stym!$A$3:$H$18,7,FALSE)</f>
        <v>Tamanid</v>
      </c>
      <c r="V114" s="22">
        <v>3</v>
      </c>
      <c r="W114" s="22" t="str">
        <f t="shared" si="16"/>
        <v>Tamanid3</v>
      </c>
    </row>
    <row r="115" spans="2:23" x14ac:dyDescent="0.45">
      <c r="B115" t="s">
        <v>1253</v>
      </c>
      <c r="C115" s="29" t="s">
        <v>1199</v>
      </c>
      <c r="D115" t="str">
        <f t="shared" si="11"/>
        <v>Codis</v>
      </c>
      <c r="E115" s="22" t="str">
        <f>VLOOKUP(D115,audio_list_stym!$A$3:$H$18,8,FALSE)</f>
        <v>Sapota</v>
      </c>
      <c r="F115" s="22">
        <v>6</v>
      </c>
      <c r="G115" s="22" t="str">
        <f t="shared" si="12"/>
        <v>Codis.word.search6</v>
      </c>
      <c r="H115" s="22" t="str">
        <f t="shared" si="13"/>
        <v>КОДИС</v>
      </c>
      <c r="I115" s="30">
        <f>IF(K115&lt;4,K115+1,K115-1)</f>
        <v>3</v>
      </c>
      <c r="J115" s="30">
        <f>IF(K115&lt;4,K115+2,K115-2)</f>
        <v>2</v>
      </c>
      <c r="K115">
        <f>VLOOKUP(E115,$P$2:$Q$9,2,FALSE)</f>
        <v>4</v>
      </c>
      <c r="L115" s="30">
        <f>IF(K115&lt;4,K115+3,K115-3)</f>
        <v>1</v>
      </c>
      <c r="M115">
        <v>3</v>
      </c>
      <c r="N115" t="str">
        <f t="shared" si="14"/>
        <v>a</v>
      </c>
      <c r="S115" s="29" t="s">
        <v>1206</v>
      </c>
      <c r="T115" t="str">
        <f t="shared" si="15"/>
        <v>Todis</v>
      </c>
      <c r="U115" s="22" t="str">
        <f>VLOOKUP(T115,audio_list_stym!$A$3:$H$18,7,FALSE)</f>
        <v>ZF</v>
      </c>
      <c r="V115" s="22">
        <v>3</v>
      </c>
      <c r="W115" s="22" t="str">
        <f t="shared" si="16"/>
        <v>ZF3</v>
      </c>
    </row>
    <row r="116" spans="2:23" x14ac:dyDescent="0.45">
      <c r="B116" t="s">
        <v>1255</v>
      </c>
      <c r="C116" s="29" t="s">
        <v>1199</v>
      </c>
      <c r="D116" t="str">
        <f t="shared" si="11"/>
        <v>Codis</v>
      </c>
      <c r="E116" s="22" t="str">
        <f>VLOOKUP(D116,audio_list_stym!$A$3:$H$18,8,FALSE)</f>
        <v>Sapota</v>
      </c>
      <c r="F116" s="22">
        <v>7</v>
      </c>
      <c r="G116" s="22" t="str">
        <f t="shared" si="12"/>
        <v>Codis.word.search7</v>
      </c>
      <c r="H116" s="22" t="str">
        <f t="shared" si="13"/>
        <v>КОДИС</v>
      </c>
      <c r="I116" s="30">
        <f>IF(J116&lt;4,J116+1,J116-1)</f>
        <v>3</v>
      </c>
      <c r="J116">
        <f>VLOOKUP(E116,$P$2:$Q$9,2,FALSE)</f>
        <v>4</v>
      </c>
      <c r="K116" s="30">
        <f>IF(J83&lt;4,J116+2,J116-2)</f>
        <v>2</v>
      </c>
      <c r="L116" s="30">
        <f>IF(J116&lt;4,J116+3,J116-3)</f>
        <v>1</v>
      </c>
      <c r="M116">
        <v>2</v>
      </c>
      <c r="N116" t="str">
        <f t="shared" si="14"/>
        <v>w</v>
      </c>
      <c r="S116" s="29" t="s">
        <v>1210</v>
      </c>
      <c r="T116" t="str">
        <f t="shared" si="15"/>
        <v>Pemat</v>
      </c>
      <c r="U116" s="22" t="str">
        <f>VLOOKUP(T116,audio_list_stym!$A$3:$H$18,7,FALSE)</f>
        <v>Ackee</v>
      </c>
      <c r="V116" s="22">
        <v>3</v>
      </c>
      <c r="W116" s="22" t="str">
        <f t="shared" si="16"/>
        <v>Ackee3</v>
      </c>
    </row>
    <row r="117" spans="2:23" x14ac:dyDescent="0.45">
      <c r="B117" t="s">
        <v>1257</v>
      </c>
      <c r="C117" s="29" t="s">
        <v>1199</v>
      </c>
      <c r="D117" t="str">
        <f t="shared" si="11"/>
        <v>Codis</v>
      </c>
      <c r="E117" s="22" t="str">
        <f>VLOOKUP(D117,audio_list_stym!$A$3:$H$18,8,FALSE)</f>
        <v>Sapota</v>
      </c>
      <c r="F117" s="22">
        <v>8</v>
      </c>
      <c r="G117" s="22" t="str">
        <f t="shared" si="12"/>
        <v>Codis.word.search8</v>
      </c>
      <c r="H117" s="22" t="str">
        <f t="shared" si="13"/>
        <v>КОДИС</v>
      </c>
      <c r="I117">
        <f>VLOOKUP(E117,$P$2:$Q$9,2,FALSE)</f>
        <v>4</v>
      </c>
      <c r="J117" s="30">
        <f>IF(I117&lt;4,I117+2,I117-2)</f>
        <v>2</v>
      </c>
      <c r="K117" s="30">
        <f>IF(I117&lt;4,I117+3,I117-3)</f>
        <v>1</v>
      </c>
      <c r="L117" s="30">
        <v>8</v>
      </c>
      <c r="M117">
        <v>1</v>
      </c>
      <c r="N117" t="str">
        <f t="shared" si="14"/>
        <v>q</v>
      </c>
      <c r="S117" s="29" t="s">
        <v>1182</v>
      </c>
      <c r="T117" t="str">
        <f t="shared" si="15"/>
        <v>Renan</v>
      </c>
      <c r="U117" s="22" t="str">
        <f>VLOOKUP(T117,audio_list_stym!$A$3:$H$18,7,FALSE)</f>
        <v>Ake</v>
      </c>
      <c r="V117" s="22">
        <v>4</v>
      </c>
      <c r="W117" s="22" t="str">
        <f t="shared" si="16"/>
        <v>Ake4</v>
      </c>
    </row>
    <row r="118" spans="2:23" x14ac:dyDescent="0.45">
      <c r="B118" t="s">
        <v>1259</v>
      </c>
      <c r="C118" s="29" t="s">
        <v>1203</v>
      </c>
      <c r="D118" t="str">
        <f t="shared" si="11"/>
        <v>Gonic</v>
      </c>
      <c r="E118" s="22" t="str">
        <f>VLOOKUP(D118,audio_list_stym!$A$3:$H$18,8,FALSE)</f>
        <v>Tamanid</v>
      </c>
      <c r="F118" s="22">
        <v>5</v>
      </c>
      <c r="G118" s="22" t="str">
        <f t="shared" si="12"/>
        <v>Gonic.word.search5</v>
      </c>
      <c r="H118" s="22" t="str">
        <f t="shared" si="13"/>
        <v>ГОНИК</v>
      </c>
      <c r="I118" s="30">
        <f>IF(L118&lt;4,L118+1,L118-1)</f>
        <v>7</v>
      </c>
      <c r="J118" s="30">
        <f>IF(L118&lt;4,L118+2,L118-2)</f>
        <v>6</v>
      </c>
      <c r="K118" s="30">
        <f>IF(L118&lt;4,L118+3,L118-3)</f>
        <v>5</v>
      </c>
      <c r="L118">
        <f>VLOOKUP(E118,$P$2:$Q$9,2,FALSE)</f>
        <v>8</v>
      </c>
      <c r="M118">
        <v>4</v>
      </c>
      <c r="N118" t="str">
        <f t="shared" si="14"/>
        <v>s</v>
      </c>
      <c r="S118" s="29" t="s">
        <v>1186</v>
      </c>
      <c r="T118" t="str">
        <f t="shared" si="15"/>
        <v>Baroh</v>
      </c>
      <c r="U118" s="22" t="str">
        <f>VLOOKUP(T118,audio_list_stym!$A$3:$H$18,7,FALSE)</f>
        <v>Finger</v>
      </c>
      <c r="V118" s="22">
        <v>4</v>
      </c>
      <c r="W118" s="22" t="str">
        <f t="shared" si="16"/>
        <v>Finger4</v>
      </c>
    </row>
    <row r="119" spans="2:23" x14ac:dyDescent="0.45">
      <c r="B119" t="s">
        <v>1252</v>
      </c>
      <c r="C119" s="29" t="s">
        <v>1203</v>
      </c>
      <c r="D119" t="str">
        <f t="shared" si="11"/>
        <v>Gonic</v>
      </c>
      <c r="E119" s="22" t="str">
        <f>VLOOKUP(D119,audio_list_stym!$A$3:$H$18,8,FALSE)</f>
        <v>Tamanid</v>
      </c>
      <c r="F119" s="22">
        <v>6</v>
      </c>
      <c r="G119" s="22" t="str">
        <f t="shared" si="12"/>
        <v>Gonic.word.search6</v>
      </c>
      <c r="H119" s="22" t="str">
        <f t="shared" si="13"/>
        <v>ГОНИК</v>
      </c>
      <c r="I119" s="30">
        <f>IF(K119&lt;4,K119+1,K119-1)</f>
        <v>7</v>
      </c>
      <c r="J119" s="30">
        <f>IF(K119&lt;4,K119+2,K119-2)</f>
        <v>6</v>
      </c>
      <c r="K119">
        <f>VLOOKUP(E119,$P$2:$Q$9,2,FALSE)</f>
        <v>8</v>
      </c>
      <c r="L119" s="30">
        <f>IF(K119&lt;4,K119+3,K119-3)</f>
        <v>5</v>
      </c>
      <c r="M119">
        <v>3</v>
      </c>
      <c r="N119" t="str">
        <f t="shared" si="14"/>
        <v>a</v>
      </c>
      <c r="S119" s="29" t="s">
        <v>1190</v>
      </c>
      <c r="T119" t="str">
        <f t="shared" si="15"/>
        <v>Liroh</v>
      </c>
      <c r="U119" s="22" t="str">
        <f>VLOOKUP(T119,audio_list_stym!$A$3:$H$18,7,FALSE)</f>
        <v>Gac</v>
      </c>
      <c r="V119" s="22">
        <v>4</v>
      </c>
      <c r="W119" s="22" t="str">
        <f t="shared" si="16"/>
        <v>Gac4</v>
      </c>
    </row>
    <row r="120" spans="2:23" x14ac:dyDescent="0.45">
      <c r="B120" t="s">
        <v>1253</v>
      </c>
      <c r="C120" s="29" t="s">
        <v>1203</v>
      </c>
      <c r="D120" t="str">
        <f t="shared" si="11"/>
        <v>Gonic</v>
      </c>
      <c r="E120" s="22" t="str">
        <f>VLOOKUP(D120,audio_list_stym!$A$3:$H$18,8,FALSE)</f>
        <v>Tamanid</v>
      </c>
      <c r="F120" s="22">
        <v>7</v>
      </c>
      <c r="G120" s="22" t="str">
        <f t="shared" si="12"/>
        <v>Gonic.word.search7</v>
      </c>
      <c r="H120" s="22" t="str">
        <f t="shared" si="13"/>
        <v>ГОНИК</v>
      </c>
      <c r="I120" s="30">
        <f>IF(J120&lt;4,J120+1,J120-1)</f>
        <v>7</v>
      </c>
      <c r="J120">
        <f>VLOOKUP(E120,$P$2:$Q$9,2,FALSE)</f>
        <v>8</v>
      </c>
      <c r="K120" s="30">
        <f>IF(J87&lt;4,J120+2,J120-2)</f>
        <v>6</v>
      </c>
      <c r="L120" s="30">
        <f>IF(J120&lt;4,J120+3,J120-3)</f>
        <v>5</v>
      </c>
      <c r="M120">
        <v>2</v>
      </c>
      <c r="N120" t="str">
        <f t="shared" si="14"/>
        <v>w</v>
      </c>
      <c r="S120" s="29" t="s">
        <v>1194</v>
      </c>
      <c r="T120" t="str">
        <f t="shared" si="15"/>
        <v>Fimon</v>
      </c>
      <c r="U120" s="22" t="str">
        <f>VLOOKUP(T120,audio_list_stym!$A$3:$H$18,7,FALSE)</f>
        <v>Noni</v>
      </c>
      <c r="V120" s="22">
        <v>4</v>
      </c>
      <c r="W120" s="22" t="str">
        <f t="shared" si="16"/>
        <v>Noni4</v>
      </c>
    </row>
    <row r="121" spans="2:23" x14ac:dyDescent="0.45">
      <c r="B121" t="s">
        <v>1256</v>
      </c>
      <c r="C121" s="29" t="s">
        <v>1203</v>
      </c>
      <c r="D121" t="str">
        <f t="shared" si="11"/>
        <v>Gonic</v>
      </c>
      <c r="E121" s="22" t="str">
        <f>VLOOKUP(D121,audio_list_stym!$A$3:$H$18,8,FALSE)</f>
        <v>Tamanid</v>
      </c>
      <c r="F121" s="22">
        <v>8</v>
      </c>
      <c r="G121" s="22" t="str">
        <f t="shared" si="12"/>
        <v>Gonic.word.search8</v>
      </c>
      <c r="H121" s="22" t="str">
        <f t="shared" si="13"/>
        <v>ГОНИК</v>
      </c>
      <c r="I121">
        <f>VLOOKUP(E121,$P$2:$Q$9,2,FALSE)</f>
        <v>8</v>
      </c>
      <c r="J121" s="30">
        <f>IF(I121&lt;4,I121+2,I121-2)</f>
        <v>6</v>
      </c>
      <c r="K121" s="30">
        <f>IF(I121&lt;4,I121+3,I121-3)</f>
        <v>5</v>
      </c>
      <c r="L121" s="30">
        <f>IF(I121&lt;4,I121+4,I121-4)</f>
        <v>4</v>
      </c>
      <c r="M121">
        <v>1</v>
      </c>
      <c r="N121" t="str">
        <f t="shared" si="14"/>
        <v>q</v>
      </c>
      <c r="S121" s="29" t="s">
        <v>1198</v>
      </c>
      <c r="T121" t="str">
        <f t="shared" si="15"/>
        <v>Codis</v>
      </c>
      <c r="U121" s="22" t="str">
        <f>VLOOKUP(T121,audio_list_stym!$A$3:$H$18,7,FALSE)</f>
        <v>Sapota</v>
      </c>
      <c r="V121" s="22">
        <v>4</v>
      </c>
      <c r="W121" s="22" t="str">
        <f t="shared" si="16"/>
        <v>Sapota4</v>
      </c>
    </row>
    <row r="122" spans="2:23" x14ac:dyDescent="0.45">
      <c r="B122" t="s">
        <v>1257</v>
      </c>
      <c r="C122" s="29" t="s">
        <v>1207</v>
      </c>
      <c r="D122" t="str">
        <f t="shared" si="11"/>
        <v>Todis</v>
      </c>
      <c r="E122" s="22" t="str">
        <f>VLOOKUP(D122,audio_list_stym!$A$3:$H$18,8,FALSE)</f>
        <v>ZF</v>
      </c>
      <c r="F122" s="22">
        <v>5</v>
      </c>
      <c r="G122" s="22" t="str">
        <f t="shared" si="12"/>
        <v>Todis.word.search5</v>
      </c>
      <c r="H122" s="22" t="str">
        <f t="shared" si="13"/>
        <v>ТОДИС</v>
      </c>
      <c r="I122" s="30">
        <f>IF(L122&lt;4,L122+1,L122-1)</f>
        <v>5</v>
      </c>
      <c r="J122" s="30">
        <f>IF(L122&lt;4,L122+2,L122-2)</f>
        <v>4</v>
      </c>
      <c r="K122" s="30">
        <f>IF(L122&lt;4,L122+3,L122-3)</f>
        <v>3</v>
      </c>
      <c r="L122">
        <f>VLOOKUP(E122,$P$2:$Q$9,2,FALSE)</f>
        <v>6</v>
      </c>
      <c r="M122">
        <v>4</v>
      </c>
      <c r="N122" t="str">
        <f t="shared" si="14"/>
        <v>s</v>
      </c>
      <c r="S122" s="29" t="s">
        <v>1202</v>
      </c>
      <c r="T122" t="str">
        <f t="shared" si="15"/>
        <v>Gonic</v>
      </c>
      <c r="U122" s="22" t="str">
        <f>VLOOKUP(T122,audio_list_stym!$A$3:$H$18,7,FALSE)</f>
        <v>Tamanid</v>
      </c>
      <c r="V122" s="22">
        <v>4</v>
      </c>
      <c r="W122" s="22" t="str">
        <f t="shared" si="16"/>
        <v>Tamanid4</v>
      </c>
    </row>
    <row r="123" spans="2:23" x14ac:dyDescent="0.45">
      <c r="B123" t="s">
        <v>1254</v>
      </c>
      <c r="C123" s="29" t="s">
        <v>1207</v>
      </c>
      <c r="D123" t="str">
        <f t="shared" si="11"/>
        <v>Todis</v>
      </c>
      <c r="E123" s="22" t="str">
        <f>VLOOKUP(D123,audio_list_stym!$A$3:$H$18,8,FALSE)</f>
        <v>ZF</v>
      </c>
      <c r="F123" s="22">
        <v>6</v>
      </c>
      <c r="G123" s="22" t="str">
        <f t="shared" si="12"/>
        <v>Todis.word.search6</v>
      </c>
      <c r="H123" s="22" t="str">
        <f t="shared" si="13"/>
        <v>ТОДИС</v>
      </c>
      <c r="I123" s="30">
        <f>IF(K123&lt;4,K123+1,K123-1)</f>
        <v>5</v>
      </c>
      <c r="J123" s="30">
        <f>IF(K123&lt;4,K123+2,K123-2)</f>
        <v>4</v>
      </c>
      <c r="K123">
        <f>VLOOKUP(E123,$P$2:$Q$9,2,FALSE)</f>
        <v>6</v>
      </c>
      <c r="L123" s="30">
        <f>IF(K123&lt;4,K123+3,K123-3)</f>
        <v>3</v>
      </c>
      <c r="M123">
        <v>3</v>
      </c>
      <c r="N123" t="str">
        <f t="shared" si="14"/>
        <v>a</v>
      </c>
      <c r="S123" s="29" t="s">
        <v>1206</v>
      </c>
      <c r="T123" t="str">
        <f t="shared" si="15"/>
        <v>Todis</v>
      </c>
      <c r="U123" s="22" t="str">
        <f>VLOOKUP(T123,audio_list_stym!$A$3:$H$18,7,FALSE)</f>
        <v>ZF</v>
      </c>
      <c r="V123" s="22">
        <v>4</v>
      </c>
      <c r="W123" s="22" t="str">
        <f t="shared" si="16"/>
        <v>ZF4</v>
      </c>
    </row>
    <row r="124" spans="2:23" x14ac:dyDescent="0.45">
      <c r="B124" t="s">
        <v>1255</v>
      </c>
      <c r="C124" s="29" t="s">
        <v>1207</v>
      </c>
      <c r="D124" t="str">
        <f t="shared" si="11"/>
        <v>Todis</v>
      </c>
      <c r="E124" s="22" t="str">
        <f>VLOOKUP(D124,audio_list_stym!$A$3:$H$18,8,FALSE)</f>
        <v>ZF</v>
      </c>
      <c r="F124" s="22">
        <v>7</v>
      </c>
      <c r="G124" s="22" t="str">
        <f t="shared" si="12"/>
        <v>Todis.word.search7</v>
      </c>
      <c r="H124" s="22" t="str">
        <f t="shared" si="13"/>
        <v>ТОДИС</v>
      </c>
      <c r="I124" s="30">
        <f>IF(J124&lt;4,J124+1,J124-1)</f>
        <v>5</v>
      </c>
      <c r="J124">
        <f>VLOOKUP(E124,$P$2:$Q$9,2,FALSE)</f>
        <v>6</v>
      </c>
      <c r="K124" s="30">
        <f>IF(J91&lt;4,J124+2,J124-2)</f>
        <v>4</v>
      </c>
      <c r="L124" s="30">
        <f>IF(J124&lt;4,J124+3,J124-3)</f>
        <v>3</v>
      </c>
      <c r="M124">
        <v>2</v>
      </c>
      <c r="N124" t="str">
        <f t="shared" si="14"/>
        <v>w</v>
      </c>
      <c r="S124" s="29" t="s">
        <v>1210</v>
      </c>
      <c r="T124" t="str">
        <f t="shared" si="15"/>
        <v>Pemat</v>
      </c>
      <c r="U124" s="22" t="str">
        <f>VLOOKUP(T124,audio_list_stym!$A$3:$H$18,7,FALSE)</f>
        <v>Ackee</v>
      </c>
      <c r="V124" s="22">
        <v>4</v>
      </c>
      <c r="W124" s="22" t="str">
        <f t="shared" si="16"/>
        <v>Ackee4</v>
      </c>
    </row>
    <row r="125" spans="2:23" x14ac:dyDescent="0.45">
      <c r="B125" t="s">
        <v>1258</v>
      </c>
      <c r="C125" s="29" t="s">
        <v>1207</v>
      </c>
      <c r="D125" t="str">
        <f t="shared" si="11"/>
        <v>Todis</v>
      </c>
      <c r="E125" s="22" t="str">
        <f>VLOOKUP(D125,audio_list_stym!$A$3:$H$18,8,FALSE)</f>
        <v>ZF</v>
      </c>
      <c r="F125" s="22">
        <v>8</v>
      </c>
      <c r="G125" s="22" t="str">
        <f t="shared" si="12"/>
        <v>Todis.word.search8</v>
      </c>
      <c r="H125" s="22" t="str">
        <f t="shared" si="13"/>
        <v>ТОДИС</v>
      </c>
      <c r="I125">
        <f>VLOOKUP(E125,$P$2:$Q$9,2,FALSE)</f>
        <v>6</v>
      </c>
      <c r="J125" s="30">
        <f>IF(I125&lt;4,I125+2,I125-2)</f>
        <v>4</v>
      </c>
      <c r="K125" s="30">
        <f>IF(I125&lt;4,I125+3,I125-3)</f>
        <v>3</v>
      </c>
      <c r="L125" s="30">
        <f>IF(I125&lt;4,I125+4,I125-4)</f>
        <v>2</v>
      </c>
      <c r="M125">
        <v>1</v>
      </c>
      <c r="N125" t="str">
        <f t="shared" si="14"/>
        <v>q</v>
      </c>
      <c r="S125" s="29" t="s">
        <v>1182</v>
      </c>
      <c r="T125" t="str">
        <f t="shared" si="15"/>
        <v>Renan</v>
      </c>
      <c r="U125" s="22" t="str">
        <f>VLOOKUP(T125,audio_list_stym!$A$3:$H$18,7,FALSE)</f>
        <v>Ake</v>
      </c>
      <c r="V125" s="22">
        <v>4</v>
      </c>
      <c r="W125" s="22" t="str">
        <f t="shared" si="16"/>
        <v>Ake4</v>
      </c>
    </row>
    <row r="126" spans="2:23" x14ac:dyDescent="0.45">
      <c r="B126" t="s">
        <v>1259</v>
      </c>
      <c r="C126" s="29" t="s">
        <v>1211</v>
      </c>
      <c r="D126" t="str">
        <f t="shared" si="11"/>
        <v>Pemat</v>
      </c>
      <c r="E126" s="22" t="str">
        <f>VLOOKUP(D126,audio_list_stym!$A$3:$H$18,8,FALSE)</f>
        <v>Ackee</v>
      </c>
      <c r="F126" s="22">
        <v>5</v>
      </c>
      <c r="G126" s="22" t="str">
        <f t="shared" si="12"/>
        <v>Pemat.word.search5</v>
      </c>
      <c r="H126" s="22" t="str">
        <f t="shared" si="13"/>
        <v>ПЕМАТ</v>
      </c>
      <c r="I126" s="30">
        <f>IF(L126&lt;4,L126+1,L126-1)</f>
        <v>2</v>
      </c>
      <c r="J126" s="30">
        <f>IF(L126&lt;4,L126+2,L126-2)</f>
        <v>3</v>
      </c>
      <c r="K126" s="30">
        <f>IF(L126&lt;4,L126+3,L126-3)</f>
        <v>4</v>
      </c>
      <c r="L126">
        <f>VLOOKUP(E126,$P$2:$Q$9,2,FALSE)</f>
        <v>1</v>
      </c>
      <c r="M126">
        <v>4</v>
      </c>
      <c r="N126" t="str">
        <f t="shared" si="14"/>
        <v>s</v>
      </c>
      <c r="S126" s="29" t="s">
        <v>1186</v>
      </c>
      <c r="T126" t="str">
        <f t="shared" si="15"/>
        <v>Baroh</v>
      </c>
      <c r="U126" s="22" t="str">
        <f>VLOOKUP(T126,audio_list_stym!$A$3:$H$18,7,FALSE)</f>
        <v>Finger</v>
      </c>
      <c r="V126" s="22">
        <v>4</v>
      </c>
      <c r="W126" s="22" t="str">
        <f t="shared" si="16"/>
        <v>Finger4</v>
      </c>
    </row>
    <row r="127" spans="2:23" x14ac:dyDescent="0.45">
      <c r="B127" t="s">
        <v>1252</v>
      </c>
      <c r="C127" s="29" t="s">
        <v>1211</v>
      </c>
      <c r="D127" t="str">
        <f t="shared" si="11"/>
        <v>Pemat</v>
      </c>
      <c r="E127" s="22" t="str">
        <f>VLOOKUP(D127,audio_list_stym!$A$3:$H$18,8,FALSE)</f>
        <v>Ackee</v>
      </c>
      <c r="F127" s="22">
        <v>6</v>
      </c>
      <c r="G127" s="22" t="str">
        <f t="shared" si="12"/>
        <v>Pemat.word.search6</v>
      </c>
      <c r="H127" s="22" t="str">
        <f t="shared" si="13"/>
        <v>ПЕМАТ</v>
      </c>
      <c r="I127" s="30">
        <f>IF(K127&lt;4,K127+1,K127-1)</f>
        <v>2</v>
      </c>
      <c r="J127" s="30">
        <f>IF(K127&lt;4,K127+2,K127-2)</f>
        <v>3</v>
      </c>
      <c r="K127">
        <f>VLOOKUP(E127,$P$2:$Q$9,2,FALSE)</f>
        <v>1</v>
      </c>
      <c r="L127" s="30">
        <f>IF(K127&lt;4,K127+3,K127-3)</f>
        <v>4</v>
      </c>
      <c r="M127">
        <v>3</v>
      </c>
      <c r="N127" t="str">
        <f t="shared" si="14"/>
        <v>a</v>
      </c>
      <c r="S127" s="29" t="s">
        <v>1190</v>
      </c>
      <c r="T127" t="str">
        <f t="shared" si="15"/>
        <v>Liroh</v>
      </c>
      <c r="U127" s="22" t="str">
        <f>VLOOKUP(T127,audio_list_stym!$A$3:$H$18,7,FALSE)</f>
        <v>Gac</v>
      </c>
      <c r="V127" s="22">
        <v>4</v>
      </c>
      <c r="W127" s="22" t="str">
        <f t="shared" si="16"/>
        <v>Gac4</v>
      </c>
    </row>
    <row r="128" spans="2:23" x14ac:dyDescent="0.45">
      <c r="B128" t="s">
        <v>1253</v>
      </c>
      <c r="C128" s="29" t="s">
        <v>1211</v>
      </c>
      <c r="D128" t="str">
        <f t="shared" si="11"/>
        <v>Pemat</v>
      </c>
      <c r="E128" s="22" t="str">
        <f>VLOOKUP(D128,audio_list_stym!$A$3:$H$18,8,FALSE)</f>
        <v>Ackee</v>
      </c>
      <c r="F128" s="22">
        <v>7</v>
      </c>
      <c r="G128" s="22" t="str">
        <f t="shared" si="12"/>
        <v>Pemat.word.search7</v>
      </c>
      <c r="H128" s="22" t="str">
        <f t="shared" si="13"/>
        <v>ПЕМАТ</v>
      </c>
      <c r="I128" s="30">
        <f>IF(J128&lt;4,J128+1,J128-1)</f>
        <v>2</v>
      </c>
      <c r="J128">
        <f>VLOOKUP(E128,$P$2:$Q$9,2,FALSE)</f>
        <v>1</v>
      </c>
      <c r="K128" s="30">
        <f>IF(J95&lt;4,J128+2,J128-2)</f>
        <v>3</v>
      </c>
      <c r="L128" s="30">
        <f>IF(J128&lt;4,J128+3,J128-3)</f>
        <v>4</v>
      </c>
      <c r="M128">
        <v>2</v>
      </c>
      <c r="N128" t="str">
        <f t="shared" si="14"/>
        <v>w</v>
      </c>
      <c r="S128" s="29" t="s">
        <v>1194</v>
      </c>
      <c r="T128" t="str">
        <f t="shared" si="15"/>
        <v>Fimon</v>
      </c>
      <c r="U128" s="22" t="str">
        <f>VLOOKUP(T128,audio_list_stym!$A$3:$H$18,7,FALSE)</f>
        <v>Noni</v>
      </c>
      <c r="V128" s="22">
        <v>4</v>
      </c>
      <c r="W128" s="22" t="str">
        <f t="shared" si="16"/>
        <v>Noni4</v>
      </c>
    </row>
    <row r="129" spans="2:23" x14ac:dyDescent="0.45">
      <c r="B129" t="s">
        <v>1256</v>
      </c>
      <c r="C129" s="29" t="s">
        <v>1211</v>
      </c>
      <c r="D129" t="str">
        <f t="shared" si="11"/>
        <v>Pemat</v>
      </c>
      <c r="E129" s="22" t="str">
        <f>VLOOKUP(D129,audio_list_stym!$A$3:$H$18,8,FALSE)</f>
        <v>Ackee</v>
      </c>
      <c r="F129" s="22">
        <v>8</v>
      </c>
      <c r="G129" s="22" t="str">
        <f t="shared" si="12"/>
        <v>Pemat.word.search8</v>
      </c>
      <c r="H129" s="22" t="str">
        <f t="shared" si="13"/>
        <v>ПЕМАТ</v>
      </c>
      <c r="I129">
        <f>VLOOKUP(E129,$P$2:$Q$9,2,FALSE)</f>
        <v>1</v>
      </c>
      <c r="J129" s="30">
        <f>IF(I129&lt;4,I129+2,I129-2)</f>
        <v>3</v>
      </c>
      <c r="K129" s="30">
        <f>IF(I129&lt;4,I129+3,I129-3)</f>
        <v>4</v>
      </c>
      <c r="L129" s="30">
        <f>IF(I129&lt;4,I129+4,I129-4)</f>
        <v>5</v>
      </c>
      <c r="M129">
        <v>1</v>
      </c>
      <c r="N129" t="str">
        <f t="shared" si="14"/>
        <v>q</v>
      </c>
      <c r="S129" s="29" t="s">
        <v>1198</v>
      </c>
      <c r="T129" t="str">
        <f t="shared" si="15"/>
        <v>Codis</v>
      </c>
      <c r="U129" s="22" t="str">
        <f>VLOOKUP(T129,audio_list_stym!$A$3:$H$18,7,FALSE)</f>
        <v>Sapota</v>
      </c>
      <c r="V129" s="22">
        <v>4</v>
      </c>
      <c r="W129" s="22" t="str">
        <f t="shared" si="16"/>
        <v>Sapota4</v>
      </c>
    </row>
    <row r="130" spans="2:23" x14ac:dyDescent="0.45">
      <c r="C130" s="29"/>
      <c r="E130" s="22"/>
      <c r="F130" s="22"/>
      <c r="G130" s="22"/>
      <c r="H130" s="22"/>
      <c r="S130" s="29" t="s">
        <v>1202</v>
      </c>
      <c r="T130" t="str">
        <f t="shared" si="15"/>
        <v>Gonic</v>
      </c>
      <c r="U130" s="22" t="str">
        <f>VLOOKUP(T130,audio_list_stym!$A$3:$H$18,7,FALSE)</f>
        <v>Tamanid</v>
      </c>
      <c r="V130" s="22">
        <v>4</v>
      </c>
      <c r="W130" s="22" t="str">
        <f t="shared" si="16"/>
        <v>Tamanid4</v>
      </c>
    </row>
    <row r="131" spans="2:23" x14ac:dyDescent="0.45">
      <c r="C131" s="29"/>
      <c r="E131" s="22"/>
      <c r="F131" s="22"/>
      <c r="G131" s="22"/>
      <c r="H131" s="22"/>
      <c r="S131" s="29" t="s">
        <v>1206</v>
      </c>
      <c r="T131" t="str">
        <f t="shared" si="15"/>
        <v>Todis</v>
      </c>
      <c r="U131" s="22" t="str">
        <f>VLOOKUP(T131,audio_list_stym!$A$3:$H$18,7,FALSE)</f>
        <v>ZF</v>
      </c>
      <c r="V131" s="22">
        <v>4</v>
      </c>
      <c r="W131" s="22" t="str">
        <f t="shared" si="16"/>
        <v>ZF4</v>
      </c>
    </row>
    <row r="132" spans="2:23" x14ac:dyDescent="0.45">
      <c r="C132" s="29"/>
      <c r="E132" s="22"/>
      <c r="F132" s="22"/>
      <c r="G132" s="22"/>
      <c r="H132" s="22"/>
      <c r="S132" s="29" t="s">
        <v>1210</v>
      </c>
      <c r="T132" t="str">
        <f t="shared" si="15"/>
        <v>Pemat</v>
      </c>
      <c r="U132" s="22" t="str">
        <f>VLOOKUP(T132,audio_list_stym!$A$3:$H$18,7,FALSE)</f>
        <v>Ackee</v>
      </c>
      <c r="V132" s="22">
        <v>4</v>
      </c>
      <c r="W132" s="22" t="str">
        <f t="shared" si="16"/>
        <v>Ackee4</v>
      </c>
    </row>
    <row r="136" spans="2:23" x14ac:dyDescent="0.45">
      <c r="B136" t="s">
        <v>1246</v>
      </c>
    </row>
    <row r="137" spans="2:23" x14ac:dyDescent="0.45">
      <c r="B137" t="s">
        <v>1252</v>
      </c>
      <c r="C137" t="s">
        <v>1296</v>
      </c>
    </row>
    <row r="138" spans="2:23" x14ac:dyDescent="0.45">
      <c r="B138" t="s">
        <v>1253</v>
      </c>
      <c r="C138" t="s">
        <v>1297</v>
      </c>
    </row>
    <row r="139" spans="2:23" x14ac:dyDescent="0.45">
      <c r="B139" t="s">
        <v>1254</v>
      </c>
      <c r="C139" t="s">
        <v>1298</v>
      </c>
    </row>
    <row r="140" spans="2:23" x14ac:dyDescent="0.45">
      <c r="B140" t="s">
        <v>1255</v>
      </c>
      <c r="C140" t="s">
        <v>1299</v>
      </c>
    </row>
    <row r="141" spans="2:23" x14ac:dyDescent="0.45">
      <c r="B141" t="s">
        <v>1256</v>
      </c>
      <c r="C141" t="s">
        <v>1300</v>
      </c>
    </row>
    <row r="142" spans="2:23" x14ac:dyDescent="0.45">
      <c r="B142" t="s">
        <v>1257</v>
      </c>
      <c r="C142" t="s">
        <v>1301</v>
      </c>
    </row>
    <row r="143" spans="2:23" x14ac:dyDescent="0.45">
      <c r="B143" t="s">
        <v>1258</v>
      </c>
      <c r="C143" t="s">
        <v>1302</v>
      </c>
    </row>
    <row r="144" spans="2:23" x14ac:dyDescent="0.45">
      <c r="B144" t="s">
        <v>1259</v>
      </c>
      <c r="C144" t="s">
        <v>1303</v>
      </c>
    </row>
    <row r="145" spans="2:3" x14ac:dyDescent="0.45">
      <c r="B145" s="29" t="s">
        <v>1180</v>
      </c>
      <c r="C145" t="s">
        <v>895</v>
      </c>
    </row>
    <row r="146" spans="2:3" x14ac:dyDescent="0.45">
      <c r="B146" s="29" t="s">
        <v>1184</v>
      </c>
      <c r="C146" t="s">
        <v>896</v>
      </c>
    </row>
    <row r="147" spans="2:3" x14ac:dyDescent="0.45">
      <c r="B147" s="29" t="s">
        <v>1188</v>
      </c>
      <c r="C147" t="s">
        <v>897</v>
      </c>
    </row>
    <row r="148" spans="2:3" x14ac:dyDescent="0.45">
      <c r="B148" s="29" t="s">
        <v>1192</v>
      </c>
      <c r="C148" t="s">
        <v>898</v>
      </c>
    </row>
    <row r="149" spans="2:3" x14ac:dyDescent="0.45">
      <c r="B149" s="29" t="s">
        <v>1196</v>
      </c>
      <c r="C149" t="s">
        <v>899</v>
      </c>
    </row>
    <row r="150" spans="2:3" x14ac:dyDescent="0.45">
      <c r="B150" s="29" t="s">
        <v>1200</v>
      </c>
      <c r="C150" t="s">
        <v>900</v>
      </c>
    </row>
    <row r="151" spans="2:3" x14ac:dyDescent="0.45">
      <c r="B151" s="29" t="s">
        <v>1204</v>
      </c>
      <c r="C151" t="s">
        <v>901</v>
      </c>
    </row>
    <row r="152" spans="2:3" x14ac:dyDescent="0.45">
      <c r="B152" s="29" t="s">
        <v>1208</v>
      </c>
      <c r="C152" t="s">
        <v>884</v>
      </c>
    </row>
    <row r="153" spans="2:3" x14ac:dyDescent="0.45">
      <c r="B153" s="29" t="s">
        <v>1212</v>
      </c>
      <c r="C153" t="s">
        <v>1288</v>
      </c>
    </row>
    <row r="154" spans="2:3" x14ac:dyDescent="0.45">
      <c r="B154" s="29" t="s">
        <v>1214</v>
      </c>
      <c r="C154" t="s">
        <v>1289</v>
      </c>
    </row>
    <row r="155" spans="2:3" x14ac:dyDescent="0.45">
      <c r="B155" s="29" t="s">
        <v>1216</v>
      </c>
      <c r="C155" t="s">
        <v>1290</v>
      </c>
    </row>
    <row r="156" spans="2:3" x14ac:dyDescent="0.45">
      <c r="B156" s="29" t="s">
        <v>1218</v>
      </c>
      <c r="C156" t="s">
        <v>1291</v>
      </c>
    </row>
    <row r="157" spans="2:3" x14ac:dyDescent="0.45">
      <c r="B157" s="29" t="s">
        <v>1220</v>
      </c>
      <c r="C157" t="s">
        <v>1292</v>
      </c>
    </row>
    <row r="158" spans="2:3" x14ac:dyDescent="0.45">
      <c r="B158" s="29" t="s">
        <v>1240</v>
      </c>
      <c r="C158" t="s">
        <v>1293</v>
      </c>
    </row>
    <row r="159" spans="2:3" x14ac:dyDescent="0.45">
      <c r="B159" s="29" t="s">
        <v>1222</v>
      </c>
      <c r="C159" t="s">
        <v>1294</v>
      </c>
    </row>
    <row r="160" spans="2:3" x14ac:dyDescent="0.45">
      <c r="B160" s="29" t="s">
        <v>1224</v>
      </c>
      <c r="C160" t="s">
        <v>1295</v>
      </c>
    </row>
    <row r="161" spans="2:3" x14ac:dyDescent="0.45">
      <c r="B161" t="s">
        <v>1260</v>
      </c>
      <c r="C161" t="s">
        <v>196</v>
      </c>
    </row>
    <row r="162" spans="2:3" x14ac:dyDescent="0.45">
      <c r="B162" t="s">
        <v>1261</v>
      </c>
      <c r="C162" t="s">
        <v>197</v>
      </c>
    </row>
    <row r="163" spans="2:3" x14ac:dyDescent="0.45">
      <c r="B163" t="s">
        <v>1262</v>
      </c>
      <c r="C163" t="s">
        <v>198</v>
      </c>
    </row>
    <row r="164" spans="2:3" x14ac:dyDescent="0.45">
      <c r="B164" t="s">
        <v>1263</v>
      </c>
      <c r="C164" t="s">
        <v>199</v>
      </c>
    </row>
    <row r="165" spans="2:3" x14ac:dyDescent="0.45">
      <c r="B165" t="s">
        <v>1264</v>
      </c>
      <c r="C165" t="s">
        <v>204</v>
      </c>
    </row>
    <row r="166" spans="2:3" x14ac:dyDescent="0.45">
      <c r="B166" t="s">
        <v>1265</v>
      </c>
      <c r="C166" t="s">
        <v>205</v>
      </c>
    </row>
    <row r="167" spans="2:3" x14ac:dyDescent="0.45">
      <c r="B167" t="s">
        <v>1266</v>
      </c>
      <c r="C167" t="s">
        <v>206</v>
      </c>
    </row>
    <row r="168" spans="2:3" x14ac:dyDescent="0.45">
      <c r="B168" t="s">
        <v>1267</v>
      </c>
      <c r="C168" t="s">
        <v>207</v>
      </c>
    </row>
    <row r="169" spans="2:3" x14ac:dyDescent="0.45">
      <c r="B169" t="s">
        <v>1268</v>
      </c>
      <c r="C169" t="s">
        <v>212</v>
      </c>
    </row>
    <row r="170" spans="2:3" x14ac:dyDescent="0.45">
      <c r="B170" t="s">
        <v>1269</v>
      </c>
      <c r="C170" t="s">
        <v>213</v>
      </c>
    </row>
    <row r="171" spans="2:3" x14ac:dyDescent="0.45">
      <c r="B171" t="s">
        <v>1270</v>
      </c>
      <c r="C171" t="s">
        <v>214</v>
      </c>
    </row>
    <row r="172" spans="2:3" x14ac:dyDescent="0.45">
      <c r="B172" t="s">
        <v>1271</v>
      </c>
      <c r="C172" t="s">
        <v>215</v>
      </c>
    </row>
    <row r="173" spans="2:3" x14ac:dyDescent="0.45">
      <c r="B173" t="s">
        <v>1272</v>
      </c>
      <c r="C173" t="s">
        <v>220</v>
      </c>
    </row>
    <row r="174" spans="2:3" x14ac:dyDescent="0.45">
      <c r="B174" t="s">
        <v>1273</v>
      </c>
      <c r="C174" t="s">
        <v>221</v>
      </c>
    </row>
    <row r="175" spans="2:3" x14ac:dyDescent="0.45">
      <c r="B175" t="s">
        <v>1274</v>
      </c>
      <c r="C175" t="s">
        <v>222</v>
      </c>
    </row>
    <row r="176" spans="2:3" x14ac:dyDescent="0.45">
      <c r="B176" t="s">
        <v>1275</v>
      </c>
      <c r="C176" t="s">
        <v>223</v>
      </c>
    </row>
    <row r="177" spans="2:3" x14ac:dyDescent="0.45">
      <c r="B177" t="s">
        <v>1276</v>
      </c>
      <c r="C177" t="s">
        <v>228</v>
      </c>
    </row>
    <row r="178" spans="2:3" x14ac:dyDescent="0.45">
      <c r="B178" t="s">
        <v>1277</v>
      </c>
      <c r="C178" t="s">
        <v>229</v>
      </c>
    </row>
    <row r="179" spans="2:3" x14ac:dyDescent="0.45">
      <c r="B179" t="s">
        <v>1278</v>
      </c>
      <c r="C179" t="s">
        <v>230</v>
      </c>
    </row>
    <row r="180" spans="2:3" x14ac:dyDescent="0.45">
      <c r="B180" t="s">
        <v>1279</v>
      </c>
      <c r="C180" t="s">
        <v>231</v>
      </c>
    </row>
    <row r="181" spans="2:3" x14ac:dyDescent="0.45">
      <c r="B181" t="s">
        <v>1280</v>
      </c>
      <c r="C181" t="s">
        <v>236</v>
      </c>
    </row>
    <row r="182" spans="2:3" x14ac:dyDescent="0.45">
      <c r="B182" t="s">
        <v>1281</v>
      </c>
      <c r="C182" t="s">
        <v>237</v>
      </c>
    </row>
    <row r="183" spans="2:3" x14ac:dyDescent="0.45">
      <c r="B183" t="s">
        <v>1282</v>
      </c>
      <c r="C183" t="s">
        <v>238</v>
      </c>
    </row>
    <row r="184" spans="2:3" x14ac:dyDescent="0.45">
      <c r="B184" t="s">
        <v>1283</v>
      </c>
      <c r="C184" t="s">
        <v>239</v>
      </c>
    </row>
    <row r="185" spans="2:3" x14ac:dyDescent="0.45">
      <c r="B185" t="s">
        <v>1284</v>
      </c>
      <c r="C185" t="s">
        <v>244</v>
      </c>
    </row>
    <row r="186" spans="2:3" x14ac:dyDescent="0.45">
      <c r="B186" t="s">
        <v>1285</v>
      </c>
      <c r="C186" t="s">
        <v>245</v>
      </c>
    </row>
    <row r="187" spans="2:3" x14ac:dyDescent="0.45">
      <c r="B187" t="s">
        <v>1286</v>
      </c>
      <c r="C187" t="s">
        <v>246</v>
      </c>
    </row>
    <row r="188" spans="2:3" x14ac:dyDescent="0.45">
      <c r="B188" t="s">
        <v>1287</v>
      </c>
      <c r="C188" t="s">
        <v>247</v>
      </c>
    </row>
  </sheetData>
  <autoFilter ref="A1:AA132" xr:uid="{53A63C9B-BAB5-47CA-90A6-1916DB086554}"/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161"/>
  <sheetViews>
    <sheetView topLeftCell="AP1" zoomScale="80" zoomScaleNormal="80" zoomScaleSheetLayoutView="40" workbookViewId="0">
      <selection activeCell="BE3" sqref="BE3"/>
    </sheetView>
  </sheetViews>
  <sheetFormatPr defaultColWidth="8.796875" defaultRowHeight="14.25" x14ac:dyDescent="0.45"/>
  <cols>
    <col min="1" max="1" width="11.46484375" customWidth="1"/>
    <col min="3" max="3" width="18.6640625" customWidth="1"/>
    <col min="5" max="5" width="9" customWidth="1"/>
    <col min="6" max="6" width="25" customWidth="1"/>
    <col min="8" max="8" width="1" customWidth="1"/>
    <col min="9" max="9" width="6.33203125" customWidth="1"/>
    <col min="10" max="10" width="4.1328125" customWidth="1"/>
    <col min="11" max="11" width="5.6640625" customWidth="1"/>
    <col min="13" max="13" width="18.6640625" customWidth="1"/>
    <col min="14" max="14" width="3.6640625" customWidth="1"/>
    <col min="15" max="29" width="6.664062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5" width="14.796875" customWidth="1"/>
    <col min="36" max="36" width="12.46484375" customWidth="1"/>
    <col min="37" max="37" width="15.33203125" customWidth="1"/>
    <col min="38" max="38" width="15.796875" customWidth="1"/>
    <col min="39" max="40" width="2.33203125" customWidth="1"/>
    <col min="41" max="41" width="9.33203125" customWidth="1"/>
    <col min="42" max="42" width="20.1328125" customWidth="1"/>
    <col min="43" max="45" width="7.6640625" customWidth="1"/>
    <col min="46" max="46" width="7.1328125" customWidth="1"/>
    <col min="47" max="49" width="1.46484375" customWidth="1"/>
    <col min="50" max="54" width="1.33203125" customWidth="1"/>
    <col min="55" max="55" width="8" customWidth="1"/>
    <col min="56" max="56" width="21.66406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4" t="s">
        <v>496</v>
      </c>
      <c r="Q1" s="24" t="s">
        <v>496</v>
      </c>
      <c r="R1" s="24" t="s">
        <v>496</v>
      </c>
      <c r="S1" s="24" t="s">
        <v>496</v>
      </c>
      <c r="T1" s="24" t="s">
        <v>496</v>
      </c>
      <c r="U1" s="24" t="s">
        <v>496</v>
      </c>
      <c r="V1" s="24" t="s">
        <v>496</v>
      </c>
      <c r="W1" s="24" t="s">
        <v>496</v>
      </c>
      <c r="X1" s="24" t="s">
        <v>496</v>
      </c>
      <c r="Y1" s="24" t="s">
        <v>496</v>
      </c>
      <c r="Z1" s="24" t="s">
        <v>496</v>
      </c>
      <c r="AA1" s="24" t="s">
        <v>496</v>
      </c>
      <c r="AB1" s="24" t="s">
        <v>496</v>
      </c>
      <c r="AC1" s="24" t="s">
        <v>496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VLOOKUP(B2,audio_list_stym!$A$3:$BP$18,37,FALSE)</f>
        <v>10</v>
      </c>
      <c r="F2" t="str">
        <f>VLOOKUP(E2,metki!$A$2:$B$9,2,FALSE)</f>
        <v>импл_реал_с_названием</v>
      </c>
      <c r="G2" t="str">
        <f>LEFT(F2,5)</f>
        <v>импл_</v>
      </c>
      <c r="H2" t="str">
        <f>VLOOKUP(B2,audio_list_stym!$A$3:$AJ$18,5,FALSE)</f>
        <v>Tomat</v>
      </c>
      <c r="I2" t="s">
        <v>688</v>
      </c>
      <c r="J2" t="str">
        <f t="shared" ref="J2:J33" si="0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AD2" t="str">
        <f ca="1">IF(ISTEXT(AE2),AE2,IF(ISTEXT(AF2),AF2,""))</f>
        <v>pics\\Banan_3.jpg</v>
      </c>
      <c r="AE2" s="22">
        <f t="array" ref="AE2">IF(G2="экспл",INDEX(total_visual_stym!$C$146:$C$209,(RANK(total_visual_stym!E146,total_visual_stym!$E$146:$E$209))),0)</f>
        <v>0</v>
      </c>
      <c r="AF2" s="22" t="str">
        <f ca="1">IF(ISTEXT(AR2),AR2,IF(ISTEXT(AS2),AS2,""))</f>
        <v>pics\\Banan_3.jpg</v>
      </c>
      <c r="AH2" t="str">
        <f t="shared" ref="AH2:AH33" si="1">IF(OR(E2=10,E2=12),LEFT(AW2,13),0)</f>
        <v>sound\\Ogorod</v>
      </c>
      <c r="AI2" t="str" cm="1">
        <f t="array" ref="AI2">IFERROR(INDEX($AG$2:$AG$65, SMALL(IF(ISBLANK($AG$2:$AG$65),"", ROW($AG$2:$AG$65)-MIN(ROW($AG$2:$AG$65))+1), ROW(AG1))),"")</f>
        <v>pics\\Limon_1.jpg</v>
      </c>
      <c r="AJ2" t="str">
        <f>LEFT(AI2,11)</f>
        <v>pics\\Limon</v>
      </c>
      <c r="AK2" t="str">
        <f>IF(OR(AJ2="pics\\Limon",AJ2="pics\\Banan",AJ2="pics\\Kokos",AJ2="pics\\Finik",AJ2="pics\\Injir"),AI2, )</f>
        <v>pics\\Limon_1.jpg</v>
      </c>
      <c r="AM2" t="str" cm="1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0.47973820718592985</v>
      </c>
      <c r="AP2" t="str">
        <f t="shared" ref="AP2:AP25" ca="1" si="2">INDEX($AM$2:$AM$25,(RANK(AO2,$AO$2:$AO$25)))</f>
        <v>pics\\Banan_3.jpg</v>
      </c>
      <c r="AQ2" t="str">
        <f ca="1">INDEX($AN$2:$AN$25,(RANK(AO2,$AO$2:$AO$25)))</f>
        <v>pics\\Goroh_3.jpg</v>
      </c>
      <c r="AR2" t="str">
        <f t="shared" ref="AR2:AR9" ca="1" si="3">IF(AH2="sound\\Ogorod",AP2,"")</f>
        <v>pics\\Banan_3.jpg</v>
      </c>
      <c r="AT2">
        <f t="shared" ref="AT2:AT33" ca="1" si="4">RAND()</f>
        <v>0.64956287376568744</v>
      </c>
      <c r="AU2" t="str">
        <f>IF(OR(G2=10,G2=11,G2=14,G2=15),VLOOKUP(AT2,audio_list_stym!$A$3:$B$18,2,FALSE),"sound\\Noviy_plod.wav")</f>
        <v>sound\\Noviy_plod.wav</v>
      </c>
      <c r="AV2" t="str">
        <f ca="1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e">
        <f>VLOOKUP(Q2,audio_list_stym!$B$2:$BQ$299,68,FALSE)</f>
        <v>#N/A</v>
      </c>
      <c r="BB2" t="e">
        <f t="shared" ref="BB2:BB66" si="5">IF(G2="экспл",AY2&amp;AX2&amp;"."&amp;AZ2,IF(G2="импл_",BA2&amp;AX2&amp;"?"))</f>
        <v>#N/A</v>
      </c>
      <c r="BC2">
        <f>A2</f>
        <v>1201</v>
      </c>
      <c r="BD2" cm="1">
        <f t="array" aca="1" ref="BD2" ca="1">INDEX($L$2:$L$9,(RANK(AT2,$AT$2:$AT$9)))</f>
        <v>2060</v>
      </c>
      <c r="BE2" cm="1">
        <f t="array" aca="1" ref="BE2" ca="1">INDEX(BD10:BD25,(RANK(AT2,$AT$2:$AT$16)))</f>
        <v>2037</v>
      </c>
      <c r="BF2" cm="1">
        <f t="array" aca="1" ref="BF2" ca="1">INDEX(BD26:BD49,(RANK(AT2,$AT$2:$AT$16)))</f>
        <v>2053</v>
      </c>
      <c r="BG2" cm="1">
        <f t="array" aca="1" ref="BG2" ca="1">INDEX(BD50:BD65,(RANK(AT2,$AT$2:$AT$16)))</f>
        <v>2013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VLOOKUP(B3,audio_list_stym!$A$3:$BP$18,37,FALSE)</f>
        <v>10</v>
      </c>
      <c r="F3" t="str">
        <f>VLOOKUP(E3,metki!$A$2:$B$9,2,FALSE)</f>
        <v>импл_реал_с_названием</v>
      </c>
      <c r="G3" t="str">
        <f t="shared" ref="G3:G33" si="6">LEFT(F3,5)</f>
        <v>импл_</v>
      </c>
      <c r="H3" t="str">
        <f>VLOOKUP(B3,audio_list_stym!$A$3:$AJ$18,5,FALSE)</f>
        <v>Tomat</v>
      </c>
      <c r="I3" t="s">
        <v>689</v>
      </c>
      <c r="J3" t="str">
        <f t="shared" si="0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2155</v>
      </c>
      <c r="AD3" t="str">
        <f t="shared" ref="AD3:AD66" ca="1" si="7">IF(ISTEXT(AE3),AE3,IF(ISTEXT(AF3),AF3,""))</f>
        <v>pics\\Injir_3.jpg</v>
      </c>
      <c r="AE3" s="22">
        <f t="array" ref="AE3">IF(G3="экспл",INDEX(total_visual_stym!$C$146:$C$209,(RANK(total_visual_stym!E147,total_visual_stym!$E$146:$E$209))),0)</f>
        <v>0</v>
      </c>
      <c r="AF3" s="22" t="str">
        <f ca="1">IF(ISTEXT(AR3),AR3,IF(ISTEXT(AS3),AS3,""))</f>
        <v>pics\\Injir_3.jpg</v>
      </c>
      <c r="AH3" t="str">
        <f t="shared" si="1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ref="AJ3:AJ49" si="8">LEFT(AI3,11)</f>
        <v>pics\\Limon</v>
      </c>
      <c r="AK3" t="str">
        <f t="shared" ref="AK3:AK41" si="9">IF(OR(AJ3="pics\\Limon",AJ3="pics\\Banan",AJ3="pics\\Kokos",AJ3="pics\\Finik",AJ3="pics\\Injir"),AI3, )</f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0.18945284949654317</v>
      </c>
      <c r="AP3" t="str">
        <f t="shared" ca="1" si="2"/>
        <v>pics\\Injir_3.jpg</v>
      </c>
      <c r="AQ3" t="str">
        <f t="shared" ref="AQ3:AQ25" ca="1" si="11">INDEX($AN$2:$AN$25,(RANK(AO3,$AO$2:$AO$25)))</f>
        <v>pics\\Tikva_3.jpg</v>
      </c>
      <c r="AR3" t="str">
        <f t="shared" ca="1" si="3"/>
        <v>pics\\Injir_3.jpg</v>
      </c>
      <c r="AT3">
        <f t="shared" ca="1" si="4"/>
        <v>0.65431708059369031</v>
      </c>
      <c r="AU3" t="str">
        <f>IF(OR(G3=10,G3=11,G3=14,G3=15),VLOOKUP(AT3,audio_list_stym!$A$3:$B$18,2,FALSE),"sound\\Noviy_plod.wav")</f>
        <v>sound\\Noviy_plod.wav</v>
      </c>
      <c r="AV3" t="str">
        <f t="shared" ref="AV3:AV33" ca="1" si="12">INDEX($AU$2:$AU$129,(RANK(AT3,$AT$2:$AT$129)))</f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5"/>
        <v>_Мясистый_ли_ТОМАТ?</v>
      </c>
      <c r="BD3" cm="1">
        <f t="array" aca="1" ref="BD3" ca="1">INDEX($L$2:$L$9,(RANK(AT3,$AT$2:$AT$9)))</f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VLOOKUP(B4,audio_list_stym!$A$3:$BP$18,37,FALSE)</f>
        <v>10</v>
      </c>
      <c r="F4" t="str">
        <f>VLOOKUP(E4,metki!$A$2:$B$9,2,FALSE)</f>
        <v>импл_реал_с_названием</v>
      </c>
      <c r="G4" t="str">
        <f t="shared" si="6"/>
        <v>импл_</v>
      </c>
      <c r="H4" t="str">
        <f>VLOOKUP(B4,audio_list_stym!$A$3:$AJ$18,5,FALSE)</f>
        <v>Tomat</v>
      </c>
      <c r="I4" t="s">
        <v>690</v>
      </c>
      <c r="J4" t="str">
        <f t="shared" si="0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2159</v>
      </c>
      <c r="AD4" t="str">
        <f t="shared" ca="1" si="7"/>
        <v>pics\\Injir_7.jpg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ref="AF4:AF38" ca="1" si="13">IF(ISTEXT(AR4),AR4,IF(ISTEXT(AS4),AS4,""))</f>
        <v>pics\\Injir_7.jpg</v>
      </c>
      <c r="AH4" t="str">
        <f t="shared" si="1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8"/>
        <v>pics\\Limon</v>
      </c>
      <c r="AK4" t="str">
        <f t="shared" si="9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5.0176452042211883E-2</v>
      </c>
      <c r="AP4" t="str">
        <f t="shared" ca="1" si="2"/>
        <v>pics\\Injir_7.jpg</v>
      </c>
      <c r="AQ4" t="str">
        <f t="shared" ca="1" si="11"/>
        <v>pics\\Tikva_7.jpg</v>
      </c>
      <c r="AR4" t="str">
        <f t="shared" ca="1" si="3"/>
        <v>pics\\Injir_7.jpg</v>
      </c>
      <c r="AT4">
        <f t="shared" ca="1" si="4"/>
        <v>0.40212860248304538</v>
      </c>
      <c r="AU4" t="str">
        <f>IF(OR(G4=10,G4=11,G4=14,G4=15),VLOOKUP(AT4,audio_list_stym!$A$3:$B$18,2,FALSE),"sound\\Noviy_plod.wav")</f>
        <v>sound\\Noviy_plod.wav</v>
      </c>
      <c r="AV4" t="str">
        <f t="shared" ca="1" si="12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5"/>
        <v>_Горький_ли_ТОМАТ?</v>
      </c>
      <c r="BD4" cm="1">
        <f t="array" aca="1" ref="BD4" ca="1">INDEX($L$2:$L$9,(RANK(AT4,$AT$2:$AT$9)))</f>
        <v>2062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VLOOKUP(B5,audio_list_stym!$A$3:$BP$18,37,FALSE)</f>
        <v>10</v>
      </c>
      <c r="F5" t="str">
        <f>VLOOKUP(E5,metki!$A$2:$B$9,2,FALSE)</f>
        <v>импл_реал_с_названием</v>
      </c>
      <c r="G5" t="str">
        <f t="shared" si="6"/>
        <v>импл_</v>
      </c>
      <c r="H5" t="str">
        <f>VLOOKUP(B5,audio_list_stym!$A$3:$AJ$18,5,FALSE)</f>
        <v>Tomat</v>
      </c>
      <c r="I5" t="s">
        <v>691</v>
      </c>
      <c r="J5" t="str">
        <f t="shared" si="0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2004</v>
      </c>
      <c r="AD5" t="str">
        <f t="shared" ca="1" si="7"/>
        <v>pics\\Banan_4.jpg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13"/>
        <v>pics\\Banan_4.jpg</v>
      </c>
      <c r="AH5" t="str">
        <f t="shared" si="1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8"/>
        <v>pics\\Limon</v>
      </c>
      <c r="AK5" t="str">
        <f t="shared" si="9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0.34327591638998101</v>
      </c>
      <c r="AP5" t="str">
        <f t="shared" ca="1" si="2"/>
        <v>pics\\Banan_4.jpg</v>
      </c>
      <c r="AQ5" t="str">
        <f t="shared" ca="1" si="11"/>
        <v>pics\\Goroh_4.jpg</v>
      </c>
      <c r="AR5" t="str">
        <f t="shared" ca="1" si="3"/>
        <v>pics\\Banan_4.jpg</v>
      </c>
      <c r="AT5">
        <f t="shared" ca="1" si="4"/>
        <v>0.58179704104189178</v>
      </c>
      <c r="AU5" t="str">
        <f>IF(OR(G5=10,G5=11,G5=14,G5=15),VLOOKUP(AT5,audio_list_stym!$A$3:$B$18,2,FALSE),"sound\\Noviy_plod.wav")</f>
        <v>sound\\Noviy_plod.wav</v>
      </c>
      <c r="AV5" t="str">
        <f t="shared" ca="1" si="12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5"/>
        <v>_Яркий_ли_ТОМАТ?</v>
      </c>
      <c r="BD5" cm="1">
        <f t="array" aca="1" ref="BD5" ca="1">INDEX($L$2:$L$9,(RANK(AT5,$AT$2:$AT$9)))</f>
        <v>2061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VLOOKUP(B6,audio_list_stym!$A$3:$BP$18,37,FALSE)</f>
        <v>10</v>
      </c>
      <c r="F6" t="str">
        <f>VLOOKUP(E6,metki!$A$2:$B$9,2,FALSE)</f>
        <v>импл_реал_с_названием</v>
      </c>
      <c r="G6" t="str">
        <f t="shared" si="6"/>
        <v>импл_</v>
      </c>
      <c r="H6" t="str">
        <f>VLOOKUP(B6,audio_list_stym!$A$3:$AJ$18,5,FALSE)</f>
        <v>Tomat</v>
      </c>
      <c r="I6" t="s">
        <v>692</v>
      </c>
      <c r="J6" t="str">
        <f t="shared" si="0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2154</v>
      </c>
      <c r="AD6" t="str">
        <f t="shared" ca="1" si="7"/>
        <v>pics\\Injir_2.jpg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13"/>
        <v>pics\\Injir_2.jpg</v>
      </c>
      <c r="AH6" t="str">
        <f t="shared" si="1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8"/>
        <v>pics\\Limon</v>
      </c>
      <c r="AK6" t="str">
        <f t="shared" si="9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0.19123989023806831</v>
      </c>
      <c r="AP6" t="str">
        <f t="shared" ca="1" si="2"/>
        <v>pics\\Injir_2.jpg</v>
      </c>
      <c r="AQ6" t="str">
        <f t="shared" ca="1" si="11"/>
        <v>pics\\Tikva_2.jpg</v>
      </c>
      <c r="AR6" t="str">
        <f t="shared" ca="1" si="3"/>
        <v>pics\\Injir_2.jpg</v>
      </c>
      <c r="AT6">
        <f t="shared" ca="1" si="4"/>
        <v>0.18267970153647817</v>
      </c>
      <c r="AU6" t="str">
        <f>IF(OR(G6=10,G6=11,G6=14,G6=15),VLOOKUP(AT6,audio_list_stym!$A$3:$B$18,2,FALSE),"sound\\Noviy_plod.wav")</f>
        <v>sound\\Noviy_plod.wav</v>
      </c>
      <c r="AV6" t="str">
        <f t="shared" ca="1" si="12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5"/>
        <v>_Острый_ли_ТОМАТ?</v>
      </c>
      <c r="BD6" cm="1">
        <f t="array" aca="1" ref="BD6" ca="1">INDEX($L$2:$L$9,(RANK(AT6,$AT$2:$AT$9)))</f>
        <v>2064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VLOOKUP(B7,audio_list_stym!$A$3:$BP$18,37,FALSE)</f>
        <v>10</v>
      </c>
      <c r="F7" t="str">
        <f>VLOOKUP(E7,metki!$A$2:$B$9,2,FALSE)</f>
        <v>импл_реал_с_названием</v>
      </c>
      <c r="G7" t="str">
        <f t="shared" si="6"/>
        <v>импл_</v>
      </c>
      <c r="H7" t="str">
        <f>VLOOKUP(B7,audio_list_stym!$A$3:$AJ$18,5,FALSE)</f>
        <v>Tomat</v>
      </c>
      <c r="I7" t="s">
        <v>693</v>
      </c>
      <c r="J7" t="str">
        <f t="shared" si="0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2156</v>
      </c>
      <c r="AD7" t="str">
        <f t="shared" ca="1" si="7"/>
        <v>pics\\Injir_4.jpg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13"/>
        <v>pics\\Injir_4.jpg</v>
      </c>
      <c r="AH7" t="str">
        <f t="shared" si="1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8"/>
        <v>pics\\Limon</v>
      </c>
      <c r="AK7" t="str">
        <f t="shared" si="9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0.1802076934165936</v>
      </c>
      <c r="AP7" t="str">
        <f t="shared" ca="1" si="2"/>
        <v>pics\\Injir_4.jpg</v>
      </c>
      <c r="AQ7" t="str">
        <f t="shared" ca="1" si="11"/>
        <v>pics\\Tikva_4.jpg</v>
      </c>
      <c r="AR7" t="str">
        <f t="shared" ca="1" si="3"/>
        <v>pics\\Injir_4.jpg</v>
      </c>
      <c r="AT7">
        <f t="shared" ca="1" si="4"/>
        <v>0.35140163131391289</v>
      </c>
      <c r="AU7" t="str">
        <f>IF(OR(G7=10,G7=11,G7=14,G7=15),VLOOKUP(AT7,audio_list_stym!$A$3:$B$18,2,FALSE),"sound\\Noviy_plod.wav")</f>
        <v>sound\\Noviy_plod.wav</v>
      </c>
      <c r="AV7" t="str">
        <f t="shared" ca="1" si="12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5"/>
        <v>_Спелый_ли_ТОМАТ?</v>
      </c>
      <c r="BD7" cm="1">
        <f t="array" aca="1" ref="BD7" ca="1">INDEX($L$2:$L$9,(RANK(AT7,$AT$2:$AT$9)))</f>
        <v>2063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VLOOKUP(B8,audio_list_stym!$A$3:$BP$18,37,FALSE)</f>
        <v>10</v>
      </c>
      <c r="F8" t="str">
        <f>VLOOKUP(E8,metki!$A$2:$B$9,2,FALSE)</f>
        <v>импл_реал_с_названием</v>
      </c>
      <c r="G8" t="str">
        <f t="shared" si="6"/>
        <v>импл_</v>
      </c>
      <c r="H8" t="str">
        <f>VLOOKUP(B8,audio_list_stym!$A$3:$AJ$18,5,FALSE)</f>
        <v>Tomat</v>
      </c>
      <c r="I8" t="s">
        <v>694</v>
      </c>
      <c r="J8" t="str">
        <f t="shared" si="0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2007</v>
      </c>
      <c r="AD8" t="str">
        <f t="shared" ca="1" si="7"/>
        <v>pics\\Banan_7.jpg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13"/>
        <v>pics\\Banan_7.jpg</v>
      </c>
      <c r="AH8" t="str">
        <f t="shared" si="1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8"/>
        <v>pics\\Limon</v>
      </c>
      <c r="AK8" t="str">
        <f t="shared" si="9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0.2867025247865741</v>
      </c>
      <c r="AP8" t="str">
        <f t="shared" ca="1" si="2"/>
        <v>pics\\Banan_7.jpg</v>
      </c>
      <c r="AQ8" t="str">
        <f t="shared" ca="1" si="11"/>
        <v>pics\\Goroh_7.jpg</v>
      </c>
      <c r="AR8" t="str">
        <f t="shared" ca="1" si="3"/>
        <v>pics\\Banan_7.jpg</v>
      </c>
      <c r="AT8">
        <f t="shared" ca="1" si="4"/>
        <v>0.82230407204304523</v>
      </c>
      <c r="AU8" t="str">
        <f>IF(OR(G8=10,G8=11,G8=14,G8=15),VLOOKUP(AT8,audio_list_stym!$A$3:$B$18,2,FALSE),"sound\\Noviy_plod.wav")</f>
        <v>sound\\Noviy_plod.wav</v>
      </c>
      <c r="AV8" t="str">
        <f t="shared" ca="1" si="12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5"/>
        <v>_Серый_ли_ТОМАТ?</v>
      </c>
      <c r="BD8" cm="1">
        <f t="array" aca="1" ref="BD8" ca="1">INDEX($L$2:$L$9,(RANK(AT8,$AT$2:$AT$9)))</f>
        <v>2058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VLOOKUP(B9,audio_list_stym!$A$3:$BP$18,37,FALSE)</f>
        <v>10</v>
      </c>
      <c r="F9" t="str">
        <f>VLOOKUP(E9,metki!$A$2:$B$9,2,FALSE)</f>
        <v>импл_реал_с_названием</v>
      </c>
      <c r="G9" t="str">
        <f t="shared" si="6"/>
        <v>импл_</v>
      </c>
      <c r="H9" t="str">
        <f>VLOOKUP(B9,audio_list_stym!$A$3:$AJ$18,5,FALSE)</f>
        <v>Tomat</v>
      </c>
      <c r="I9" t="s">
        <v>695</v>
      </c>
      <c r="J9" t="str">
        <f t="shared" si="0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2002</v>
      </c>
      <c r="AD9" t="str">
        <f t="shared" ca="1" si="7"/>
        <v>pics\\Banan_2.jpg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13"/>
        <v>pics\\Banan_2.jpg</v>
      </c>
      <c r="AH9" t="str">
        <f t="shared" si="1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8"/>
        <v>pics\\Limon</v>
      </c>
      <c r="AK9" t="str">
        <f t="shared" si="9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0.4957838150920435</v>
      </c>
      <c r="AP9" t="str">
        <f t="shared" ca="1" si="2"/>
        <v>pics\\Banan_2.jpg</v>
      </c>
      <c r="AQ9" t="str">
        <f t="shared" ca="1" si="11"/>
        <v>pics\\Goroh_2.jpg</v>
      </c>
      <c r="AR9" t="str">
        <f t="shared" ca="1" si="3"/>
        <v>pics\\Banan_2.jpg</v>
      </c>
      <c r="AT9">
        <f t="shared" ca="1" si="4"/>
        <v>0.9652528681301914</v>
      </c>
      <c r="AU9" t="str">
        <f>IF(OR(G9=10,G9=11,G9=14,G9=15),VLOOKUP(AT9,audio_list_stym!$A$3:$B$18,2,FALSE),"sound\\Noviy_plod.wav")</f>
        <v>sound\\Noviy_plod.wav</v>
      </c>
      <c r="AV9" t="str">
        <f t="shared" ca="1" si="12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5"/>
        <v>_Вязкий_ли_ТОМАТ?</v>
      </c>
      <c r="BD9" cm="1">
        <f t="array" aca="1" ref="BD9" ca="1">INDEX($L$2:$L$9,(RANK(AT9,$AT$2:$AT$9)))</f>
        <v>2057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VLOOKUP(B10,audio_list_stym!$A$3:$BP$18,37,FALSE)</f>
        <v>11</v>
      </c>
      <c r="F10" t="str">
        <f>VLOOKUP(E10,metki!$A$2:$B$9,2,FALSE)</f>
        <v>экспл_реал_с_названием</v>
      </c>
      <c r="G10" t="str">
        <f t="shared" si="6"/>
        <v>экспл</v>
      </c>
      <c r="H10" t="str">
        <f>VLOOKUP(B10,audio_list_stym!$A$3:$AJ$18,5,FALSE)</f>
        <v>Limon</v>
      </c>
      <c r="I10" t="s">
        <v>688</v>
      </c>
      <c r="J10" t="str">
        <f t="shared" si="0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AD10" t="str">
        <f t="shared" ca="1" si="7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13"/>
        <v/>
      </c>
      <c r="AG10" t="str">
        <f t="shared" ref="AG10:AG17" si="14">IF(OR(E10=11,E10=13),M10,"")</f>
        <v>pics\\Limon_1.jpg</v>
      </c>
      <c r="AH10">
        <f t="shared" si="1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8"/>
        <v>pics\\Redis</v>
      </c>
      <c r="AL10" t="str">
        <f t="shared" ref="AL10:AL49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0.80387269768363867</v>
      </c>
      <c r="AP10" t="str">
        <f t="shared" ca="1" si="2"/>
        <v>pics\\Limon_5.jpg</v>
      </c>
      <c r="AQ10" t="str">
        <f t="shared" ca="1" si="11"/>
        <v>pics\\Redis_5.jpg</v>
      </c>
      <c r="AT10">
        <f t="shared" ca="1" si="4"/>
        <v>0.616499701491105</v>
      </c>
      <c r="AU10" t="str">
        <f>IF(OR(G10=10,G10=11,G10=14,G10=15),VLOOKUP(AT10,audio_list_stym!$A$3:$B$18,2,FALSE),"sound\\Noviy_plod.wav")</f>
        <v>sound\\Noviy_plod.wav</v>
      </c>
      <c r="AV10" t="str">
        <f t="shared" ca="1" si="12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e">
        <f>VLOOKUP(Q10,audio_list_stym!$B$2:$BQ$299,68,FALSE)</f>
        <v>#N/A</v>
      </c>
      <c r="BB10" t="e">
        <f t="shared" si="5"/>
        <v>#N/A</v>
      </c>
      <c r="BC10">
        <f>A10</f>
        <v>1202</v>
      </c>
      <c r="BD10" cm="1">
        <f t="array" aca="1" ref="BD10" ca="1">INDEX($L$10:$L$17,(RANK(AT2,$AT$2:$AT$9)))</f>
        <v>2036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2030</v>
      </c>
      <c r="BG10" cm="1">
        <f t="array" aca="1" ref="BG10" ca="1">INDEX(BD34:BD65,(RANK(AT3,$AT$2:$AT$16)))</f>
        <v>2046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VLOOKUP(B11,audio_list_stym!$A$3:$BP$18,37,FALSE)</f>
        <v>11</v>
      </c>
      <c r="F11" t="str">
        <f>VLOOKUP(E11,metki!$A$2:$B$9,2,FALSE)</f>
        <v>экспл_реал_с_названием</v>
      </c>
      <c r="G11" t="str">
        <f t="shared" si="6"/>
        <v>экспл</v>
      </c>
      <c r="H11" t="str">
        <f>VLOOKUP(B11,audio_list_stym!$A$3:$AJ$18,5,FALSE)</f>
        <v>Limon</v>
      </c>
      <c r="I11" t="s">
        <v>689</v>
      </c>
      <c r="J11" t="str">
        <f t="shared" si="0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7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13"/>
        <v/>
      </c>
      <c r="AG11" t="str">
        <f t="shared" si="14"/>
        <v>pics\\Limon_2.jpg</v>
      </c>
      <c r="AH11">
        <f t="shared" si="1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8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0.27387583293565798</v>
      </c>
      <c r="AP11" t="str">
        <f t="shared" ca="1" si="2"/>
        <v>pics\\Banan_8.jpg</v>
      </c>
      <c r="AQ11" t="str">
        <f t="shared" ca="1" si="11"/>
        <v>pics\\Goroh_8.jpg</v>
      </c>
      <c r="AT11">
        <f t="shared" ca="1" si="4"/>
        <v>0.40357777564134956</v>
      </c>
      <c r="AU11" t="str">
        <f>IF(OR(G11=10,G11=11,G11=14,G11=15),VLOOKUP(AT11,audio_list_stym!$A$3:$B$18,2,FALSE),"sound\\Noviy_plod.wav")</f>
        <v>sound\\Noviy_plod.wav</v>
      </c>
      <c r="AV11" t="str">
        <f t="shared" ca="1" si="12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5"/>
        <v>Посмотрите,_вот_ЛИМОН._Фиолетовый_ли_он?</v>
      </c>
      <c r="BD11" cm="1">
        <f t="array" aca="1" ref="BD11" ca="1">INDEX($L$10:$L$17,(RANK(AT3,$AT$2:$AT$9)))</f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VLOOKUP(B12,audio_list_stym!$A$3:$BP$18,37,FALSE)</f>
        <v>11</v>
      </c>
      <c r="F12" t="str">
        <f>VLOOKUP(E12,metki!$A$2:$B$9,2,FALSE)</f>
        <v>экспл_реал_с_названием</v>
      </c>
      <c r="G12" t="str">
        <f t="shared" si="6"/>
        <v>экспл</v>
      </c>
      <c r="H12" t="str">
        <f>VLOOKUP(B12,audio_list_stym!$A$3:$AJ$18,5,FALSE)</f>
        <v>Limon</v>
      </c>
      <c r="I12" t="s">
        <v>690</v>
      </c>
      <c r="J12" t="str">
        <f t="shared" si="0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7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13"/>
        <v/>
      </c>
      <c r="AG12" t="str">
        <f t="shared" si="14"/>
        <v>pics\\Limon_3.jpg</v>
      </c>
      <c r="AH12">
        <f t="shared" si="1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8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0.8738912967022644</v>
      </c>
      <c r="AP12" t="str">
        <f t="shared" ca="1" si="2"/>
        <v>pics\\Limon_4.jpg</v>
      </c>
      <c r="AQ12" t="str">
        <f t="shared" ca="1" si="11"/>
        <v>pics\\Redis_4.jpg</v>
      </c>
      <c r="AT12">
        <f t="shared" ca="1" si="4"/>
        <v>0.37678091254301482</v>
      </c>
      <c r="AU12" t="str">
        <f>IF(OR(G12=10,G12=11,G12=14,G12=15),VLOOKUP(AT12,audio_list_stym!$A$3:$B$18,2,FALSE),"sound\\Noviy_plod.wav")</f>
        <v>sound\\Noviy_plod.wav</v>
      </c>
      <c r="AV12" t="str">
        <f t="shared" ca="1" si="12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5"/>
        <v>Вот_ЛИМОН._Он_с_цедрой?</v>
      </c>
      <c r="BD12" cm="1">
        <f t="array" aca="1" ref="BD12" ca="1">INDEX($L$10:$L$17,(RANK(AT4,$AT$2:$AT$9)))</f>
        <v>2038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VLOOKUP(B13,audio_list_stym!$A$3:$BP$18,37,FALSE)</f>
        <v>11</v>
      </c>
      <c r="F13" t="str">
        <f>VLOOKUP(E13,metki!$A$2:$B$9,2,FALSE)</f>
        <v>экспл_реал_с_названием</v>
      </c>
      <c r="G13" t="str">
        <f t="shared" si="6"/>
        <v>экспл</v>
      </c>
      <c r="H13" t="str">
        <f>VLOOKUP(B13,audio_list_stym!$A$3:$AJ$18,5,FALSE)</f>
        <v>Limon</v>
      </c>
      <c r="I13" t="s">
        <v>691</v>
      </c>
      <c r="J13" t="str">
        <f t="shared" si="0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7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13"/>
        <v/>
      </c>
      <c r="AG13" t="str">
        <f t="shared" si="14"/>
        <v>pics\\Limon_4.jpg</v>
      </c>
      <c r="AH13">
        <f t="shared" si="1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8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0.96444413403812757</v>
      </c>
      <c r="AP13" t="str">
        <f t="shared" ca="1" si="2"/>
        <v>pics\\Limon_2.jpg</v>
      </c>
      <c r="AQ13" t="str">
        <f t="shared" ca="1" si="11"/>
        <v>pics\\Redis_2.jpg</v>
      </c>
      <c r="AT13">
        <f t="shared" ca="1" si="4"/>
        <v>0.35689839421187131</v>
      </c>
      <c r="AU13" t="str">
        <f>IF(OR(G13=10,G13=11,G13=14,G13=15),VLOOKUP(AT13,audio_list_stym!$A$3:$B$18,2,FALSE),"sound\\Noviy_plod.wav")</f>
        <v>sound\\Noviy_plod.wav</v>
      </c>
      <c r="AV13" t="str">
        <f t="shared" ca="1" si="12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5"/>
        <v>Это_ЛИМОН._Кислый_ли_он?</v>
      </c>
      <c r="BD13" cm="1">
        <f t="array" aca="1" ref="BD13" ca="1">INDEX($L$10:$L$17,(RANK(AT5,$AT$2:$AT$9)))</f>
        <v>2037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VLOOKUP(B14,audio_list_stym!$A$3:$BP$18,37,FALSE)</f>
        <v>11</v>
      </c>
      <c r="F14" t="str">
        <f>VLOOKUP(E14,metki!$A$2:$B$9,2,FALSE)</f>
        <v>экспл_реал_с_названием</v>
      </c>
      <c r="G14" t="str">
        <f t="shared" si="6"/>
        <v>экспл</v>
      </c>
      <c r="H14" t="str">
        <f>VLOOKUP(B14,audio_list_stym!$A$3:$AJ$18,5,FALSE)</f>
        <v>Limon</v>
      </c>
      <c r="I14" t="s">
        <v>692</v>
      </c>
      <c r="J14" t="str">
        <f t="shared" si="0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7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13"/>
        <v/>
      </c>
      <c r="AG14" t="str">
        <f t="shared" si="14"/>
        <v>pics\\Limon_5.jpg</v>
      </c>
      <c r="AH14">
        <f t="shared" si="1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8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0.660408762346541</v>
      </c>
      <c r="AP14" t="str">
        <f t="shared" ca="1" si="2"/>
        <v>pics\\Limon_7.jpg</v>
      </c>
      <c r="AQ14" t="str">
        <f t="shared" ca="1" si="11"/>
        <v>pics\\Redis_7.jpg</v>
      </c>
      <c r="AT14">
        <f t="shared" ca="1" si="4"/>
        <v>0.26055907095483533</v>
      </c>
      <c r="AU14" t="str">
        <f>IF(OR(G14=10,G14=11,G14=14,G14=15),VLOOKUP(AT14,audio_list_stym!$A$3:$B$18,2,FALSE),"sound\\Noviy_plod.wav")</f>
        <v>sound\\Noviy_plod.wav</v>
      </c>
      <c r="AV14" t="str">
        <f t="shared" ca="1" si="12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5"/>
        <v>На_картинке_ЛИМОН._Сочный_ли_он?</v>
      </c>
      <c r="BD14" cm="1">
        <f t="array" aca="1" ref="BD14" ca="1">INDEX($L$10:$L$17,(RANK(AT6,$AT$2:$AT$9)))</f>
        <v>2040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VLOOKUP(B15,audio_list_stym!$A$3:$BP$18,37,FALSE)</f>
        <v>11</v>
      </c>
      <c r="F15" t="str">
        <f>VLOOKUP(E15,metki!$A$2:$B$9,2,FALSE)</f>
        <v>экспл_реал_с_названием</v>
      </c>
      <c r="G15" t="str">
        <f t="shared" si="6"/>
        <v>экспл</v>
      </c>
      <c r="H15" t="str">
        <f>VLOOKUP(B15,audio_list_stym!$A$3:$AJ$18,5,FALSE)</f>
        <v>Limon</v>
      </c>
      <c r="I15" t="s">
        <v>693</v>
      </c>
      <c r="J15" t="str">
        <f t="shared" si="0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7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13"/>
        <v/>
      </c>
      <c r="AG15" t="str">
        <f t="shared" si="14"/>
        <v>pics\\Limon_6.jpg</v>
      </c>
      <c r="AH15">
        <f t="shared" si="1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8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0.5763258722538962</v>
      </c>
      <c r="AP15" t="str">
        <f t="shared" ca="1" si="2"/>
        <v>pics\\Limon_8.jpg</v>
      </c>
      <c r="AQ15" t="str">
        <f t="shared" ca="1" si="11"/>
        <v>pics\\Redis_8.jpg</v>
      </c>
      <c r="AT15">
        <f t="shared" ca="1" si="4"/>
        <v>2.2869474715229821E-2</v>
      </c>
      <c r="AU15" t="str">
        <f>IF(OR(G15=10,G15=11,G15=14,G15=15),VLOOKUP(AT15,audio_list_stym!$A$3:$B$18,2,FALSE),"sound\\Noviy_plod.wav")</f>
        <v>sound\\Noviy_plod.wav</v>
      </c>
      <c r="AV15" t="str">
        <f t="shared" ca="1" si="12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5"/>
        <v>На_мониторе_ЛИМОН._Упругий_ли_он?</v>
      </c>
      <c r="BD15" cm="1">
        <f t="array" aca="1" ref="BD15" ca="1">INDEX($L$10:$L$17,(RANK(AT7,$AT$2:$AT$9)))</f>
        <v>2039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VLOOKUP(B16,audio_list_stym!$A$3:$BP$18,37,FALSE)</f>
        <v>11</v>
      </c>
      <c r="F16" t="str">
        <f>VLOOKUP(E16,metki!$A$2:$B$9,2,FALSE)</f>
        <v>экспл_реал_с_названием</v>
      </c>
      <c r="G16" t="str">
        <f t="shared" si="6"/>
        <v>экспл</v>
      </c>
      <c r="H16" t="str">
        <f>VLOOKUP(B16,audio_list_stym!$A$3:$AJ$18,5,FALSE)</f>
        <v>Limon</v>
      </c>
      <c r="I16" t="s">
        <v>694</v>
      </c>
      <c r="J16" t="str">
        <f t="shared" si="0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7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13"/>
        <v/>
      </c>
      <c r="AG16" t="str">
        <f t="shared" si="14"/>
        <v>pics\\Limon_7.jpg</v>
      </c>
      <c r="AH16">
        <f t="shared" si="1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8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0.33984899733007046</v>
      </c>
      <c r="AP16" t="str">
        <f t="shared" ca="1" si="2"/>
        <v>pics\\Banan_5.jpg</v>
      </c>
      <c r="AQ16" t="str">
        <f t="shared" ca="1" si="11"/>
        <v>pics\\Goroh_5.jpg</v>
      </c>
      <c r="AT16">
        <f t="shared" ca="1" si="4"/>
        <v>0.62384090375760559</v>
      </c>
      <c r="AU16" t="str">
        <f>IF(OR(G16=10,G16=11,G16=14,G16=15),VLOOKUP(AT16,audio_list_stym!$A$3:$B$18,2,FALSE),"sound\\Noviy_plod.wav")</f>
        <v>sound\\Noviy_plod.wav</v>
      </c>
      <c r="AV16" t="str">
        <f t="shared" ca="1" si="12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5"/>
        <v>Перед_Вами_ЛИМОН._Он_длинный?</v>
      </c>
      <c r="BD16" cm="1">
        <f t="array" aca="1" ref="BD16" ca="1">INDEX($L$10:$L$17,(RANK(AT8,$AT$2:$AT$9)))</f>
        <v>2034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VLOOKUP(B17,audio_list_stym!$A$3:$BP$18,37,FALSE)</f>
        <v>11</v>
      </c>
      <c r="F17" t="str">
        <f>VLOOKUP(E17,metki!$A$2:$B$9,2,FALSE)</f>
        <v>экспл_реал_с_названием</v>
      </c>
      <c r="G17" t="str">
        <f t="shared" si="6"/>
        <v>экспл</v>
      </c>
      <c r="H17" t="str">
        <f>VLOOKUP(B17,audio_list_stym!$A$3:$AJ$18,5,FALSE)</f>
        <v>Limon</v>
      </c>
      <c r="I17" t="s">
        <v>695</v>
      </c>
      <c r="J17" t="str">
        <f t="shared" si="0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7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13"/>
        <v/>
      </c>
      <c r="AG17" t="str">
        <f t="shared" si="14"/>
        <v>pics\\Limon_8.jpg</v>
      </c>
      <c r="AH17">
        <f t="shared" si="1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8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0.87606856410239575</v>
      </c>
      <c r="AP17" t="str">
        <f t="shared" ca="1" si="2"/>
        <v>pics\\Limon_3.jpg</v>
      </c>
      <c r="AQ17" t="str">
        <f t="shared" ca="1" si="11"/>
        <v>pics\\Redis_3.jpg</v>
      </c>
      <c r="AT17">
        <f t="shared" ca="1" si="4"/>
        <v>0.75020851774078301</v>
      </c>
      <c r="AU17" t="str">
        <f>IF(OR(G17=10,G17=11,G17=14,G17=15),VLOOKUP(AT17,audio_list_stym!$A$3:$B$18,2,FALSE),"sound\\Noviy_plod.wav")</f>
        <v>sound\\Noviy_plod.wav</v>
      </c>
      <c r="AV17" t="str">
        <f t="shared" ca="1" si="12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5"/>
        <v>Вы_видите_ЛИМОН._Он_без_кожуры?</v>
      </c>
      <c r="BD17" cm="1">
        <f t="array" aca="1" ref="BD17" ca="1">INDEX($L$10:$L$17,(RANK(AT9,$AT$2:$AT$9)))</f>
        <v>2033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VLOOKUP(B18,audio_list_stym!$A$3:$BP$18,37,FALSE)</f>
        <v>12</v>
      </c>
      <c r="F18" t="str">
        <f>VLOOKUP(E18,metki!$A$2:$B$9,2,FALSE)</f>
        <v>импл_реал_без_названия</v>
      </c>
      <c r="G18" t="str">
        <f t="shared" si="6"/>
        <v>импл_</v>
      </c>
      <c r="H18" t="str">
        <f>VLOOKUP(B18,audio_list_stym!$A$3:$AJ$18,5,FALSE)</f>
        <v>Kokos</v>
      </c>
      <c r="I18" t="s">
        <v>688</v>
      </c>
      <c r="J18" t="str">
        <f t="shared" si="0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AD18" t="str">
        <f t="shared" ca="1" si="7"/>
        <v>pics\\Goroh_6.jpg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ca="1">IF(ISTEXT(AR18),AR18,IF(ISTEXT(AS18),AS18,""))</f>
        <v>pics\\Goroh_6.jpg</v>
      </c>
      <c r="AH18" t="str">
        <f t="shared" si="1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8"/>
        <v>pics\\Banan</v>
      </c>
      <c r="AK18" t="str">
        <f t="shared" si="9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0.33922900330921102</v>
      </c>
      <c r="AP18" t="str">
        <f t="shared" ca="1" si="2"/>
        <v>pics\\Banan_6.jpg</v>
      </c>
      <c r="AQ18" t="str">
        <f t="shared" ca="1" si="11"/>
        <v>pics\\Goroh_6.jpg</v>
      </c>
      <c r="AS18" t="str">
        <f t="shared" ref="AS18:AS25" ca="1" si="16">IF(AH18="sound\\Tropic",AQ18,"")</f>
        <v>pics\\Goroh_6.jpg</v>
      </c>
      <c r="AT18">
        <f t="shared" ca="1" si="4"/>
        <v>0.59410904017443333</v>
      </c>
      <c r="AU18" t="str">
        <f>IF(OR(G18=10,G18=11,G18=14,G18=15),VLOOKUP(AT18,audio_list_stym!$A$3:$B$18,2,FALSE),"sound\\Noviy_plod.wav")</f>
        <v>sound\\Noviy_plod.wav</v>
      </c>
      <c r="AV18" t="str">
        <f t="shared" ca="1" si="12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e">
        <f>VLOOKUP(Q18,audio_list_stym!$B$2:$BQ$299,68,FALSE)</f>
        <v>#N/A</v>
      </c>
      <c r="BB18" t="e">
        <f t="shared" si="5"/>
        <v>#N/A</v>
      </c>
      <c r="BC18">
        <f>A18</f>
        <v>1203</v>
      </c>
      <c r="BD18" cm="1">
        <f t="array" aca="1" ref="BD18" ca="1">INDEX($L$18:$L$25,(RANK(AT2,$AT$2:$AT$9)))</f>
        <v>2028</v>
      </c>
      <c r="BE18" cm="1">
        <f t="array" aca="1" ref="BE18" ca="1">INDEX(BD2:BD17,(RANK(AT4,$AT$2:$AT$16)))</f>
        <v>2036</v>
      </c>
      <c r="BF18" cm="1">
        <f t="array" aca="1" ref="BF18" ca="1">INDEX(BD26:BD49,(RANK(AT4,$AT$2:$AT$16)))</f>
        <v>2044</v>
      </c>
      <c r="BG18" cm="1">
        <f t="array" aca="1" ref="BG18" ca="1">INDEX(BD50:BD65,(RANK(AT4,$AT$2:$AT$16)))</f>
        <v>2020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VLOOKUP(B19,audio_list_stym!$A$3:$BP$18,37,FALSE)</f>
        <v>12</v>
      </c>
      <c r="F19" t="str">
        <f>VLOOKUP(E19,metki!$A$2:$B$9,2,FALSE)</f>
        <v>импл_реал_без_названия</v>
      </c>
      <c r="G19" t="str">
        <f t="shared" si="6"/>
        <v>импл_</v>
      </c>
      <c r="H19" t="str">
        <f>VLOOKUP(B19,audio_list_stym!$A$3:$AJ$18,5,FALSE)</f>
        <v>Kokos</v>
      </c>
      <c r="I19" t="s">
        <v>689</v>
      </c>
      <c r="J19" t="str">
        <f t="shared" si="0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2161</v>
      </c>
      <c r="AD19" t="str">
        <f t="shared" ca="1" si="7"/>
        <v>pics\\Tikva_1.jpg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13"/>
        <v>pics\\Tikva_1.jpg</v>
      </c>
      <c r="AH19" t="str">
        <f t="shared" si="1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8"/>
        <v>pics\\Banan</v>
      </c>
      <c r="AK19" t="str">
        <f t="shared" si="9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0.26952094488174738</v>
      </c>
      <c r="AP19" t="str">
        <f t="shared" ca="1" si="2"/>
        <v>pics\\Injir_1.jpg</v>
      </c>
      <c r="AQ19" t="str">
        <f t="shared" ca="1" si="11"/>
        <v>pics\\Tikva_1.jpg</v>
      </c>
      <c r="AS19" t="str">
        <f t="shared" ca="1" si="16"/>
        <v>pics\\Tikva_1.jpg</v>
      </c>
      <c r="AT19">
        <f t="shared" ca="1" si="4"/>
        <v>0.23517343724183615</v>
      </c>
      <c r="AU19" t="str">
        <f>IF(OR(G19=10,G19=11,G19=14,G19=15),VLOOKUP(AT19,audio_list_stym!$A$3:$B$18,2,FALSE),"sound\\Noviy_plod.wav")</f>
        <v>sound\\Noviy_plod.wav</v>
      </c>
      <c r="AV19" t="str">
        <f t="shared" ca="1" si="12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5"/>
        <v>_Полый_ли_XXXXX?</v>
      </c>
      <c r="BD19" cm="1">
        <f t="array" aca="1" ref="BD19" ca="1">INDEX($L$18:$L$25,(RANK(AT3,$AT$2:$AT$9)))</f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VLOOKUP(B20,audio_list_stym!$A$3:$BP$18,37,FALSE)</f>
        <v>12</v>
      </c>
      <c r="F20" t="str">
        <f>VLOOKUP(E20,metki!$A$2:$B$9,2,FALSE)</f>
        <v>импл_реал_без_названия</v>
      </c>
      <c r="G20" t="str">
        <f t="shared" si="6"/>
        <v>импл_</v>
      </c>
      <c r="H20" t="str">
        <f>VLOOKUP(B20,audio_list_stym!$A$3:$AJ$18,5,FALSE)</f>
        <v>Kokos</v>
      </c>
      <c r="I20" t="s">
        <v>690</v>
      </c>
      <c r="J20" t="str">
        <f t="shared" si="0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2054</v>
      </c>
      <c r="AD20" t="str">
        <f t="shared" ca="1" si="7"/>
        <v>pics\\Redis_6.jpg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3"/>
        <v>pics\\Redis_6.jpg</v>
      </c>
      <c r="AH20" t="str">
        <f t="shared" si="1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8"/>
        <v>pics\\Banan</v>
      </c>
      <c r="AK20" t="str">
        <f t="shared" si="9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0.79371111712143216</v>
      </c>
      <c r="AP20" t="str">
        <f t="shared" ca="1" si="2"/>
        <v>pics\\Limon_6.jpg</v>
      </c>
      <c r="AQ20" t="str">
        <f t="shared" ca="1" si="11"/>
        <v>pics\\Redis_6.jpg</v>
      </c>
      <c r="AS20" t="str">
        <f t="shared" ca="1" si="16"/>
        <v>pics\\Redis_6.jpg</v>
      </c>
      <c r="AT20">
        <f t="shared" ca="1" si="4"/>
        <v>0.58662740244910483</v>
      </c>
      <c r="AU20" t="str">
        <f>IF(OR(G20=10,G20=11,G20=14,G20=15),VLOOKUP(AT20,audio_list_stym!$A$3:$B$18,2,FALSE),"sound\\Noviy_plod.wav")</f>
        <v>sound\\Noviy_plod.wav</v>
      </c>
      <c r="AV20" t="str">
        <f t="shared" ca="1" si="12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5"/>
        <v>_Гладкий_ли_XXXXX?</v>
      </c>
      <c r="BD20" cm="1">
        <f t="array" aca="1" ref="BD20" ca="1">INDEX($L$18:$L$25,(RANK(AT4,$AT$2:$AT$9)))</f>
        <v>2030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VLOOKUP(B21,audio_list_stym!$A$3:$BP$18,37,FALSE)</f>
        <v>12</v>
      </c>
      <c r="F21" t="str">
        <f>VLOOKUP(E21,metki!$A$2:$B$9,2,FALSE)</f>
        <v>импл_реал_без_названия</v>
      </c>
      <c r="G21" t="str">
        <f t="shared" si="6"/>
        <v>импл_</v>
      </c>
      <c r="H21" t="str">
        <f>VLOOKUP(B21,audio_list_stym!$A$3:$AJ$18,5,FALSE)</f>
        <v>Kokos</v>
      </c>
      <c r="I21" t="s">
        <v>691</v>
      </c>
      <c r="J21" t="str">
        <f t="shared" si="0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2166</v>
      </c>
      <c r="AD21" t="str">
        <f t="shared" ca="1" si="7"/>
        <v>pics\\Tikva_6.jpg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3"/>
        <v>pics\\Tikva_6.jpg</v>
      </c>
      <c r="AH21" t="str">
        <f t="shared" si="1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8"/>
        <v>pics\\Banan</v>
      </c>
      <c r="AK21" t="str">
        <f t="shared" si="9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0.11099865681663867</v>
      </c>
      <c r="AP21" t="str">
        <f t="shared" ca="1" si="2"/>
        <v>pics\\Injir_6.jpg</v>
      </c>
      <c r="AQ21" t="str">
        <f t="shared" ca="1" si="11"/>
        <v>pics\\Tikva_6.jpg</v>
      </c>
      <c r="AS21" t="str">
        <f t="shared" ca="1" si="16"/>
        <v>pics\\Tikva_6.jpg</v>
      </c>
      <c r="AT21">
        <f t="shared" ca="1" si="4"/>
        <v>0.6098524690217807</v>
      </c>
      <c r="AU21" t="str">
        <f>IF(OR(G21=10,G21=11,G21=14,G21=15),VLOOKUP(AT21,audio_list_stym!$A$3:$B$18,2,FALSE),"sound\\Noviy_plod.wav")</f>
        <v>sound\\Noviy_plod.wav</v>
      </c>
      <c r="AV21" t="str">
        <f t="shared" ca="1" si="12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5"/>
        <v>_Пористый_ли_XXXXX?</v>
      </c>
      <c r="BD21" cm="1">
        <f t="array" aca="1" ref="BD21" ca="1">INDEX($L$18:$L$25,(RANK(AT5,$AT$2:$AT$9)))</f>
        <v>2029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VLOOKUP(B22,audio_list_stym!$A$3:$BP$18,37,FALSE)</f>
        <v>12</v>
      </c>
      <c r="F22" t="str">
        <f>VLOOKUP(E22,metki!$A$2:$B$9,2,FALSE)</f>
        <v>импл_реал_без_названия</v>
      </c>
      <c r="G22" t="str">
        <f t="shared" si="6"/>
        <v>импл_</v>
      </c>
      <c r="H22" t="str">
        <f>VLOOKUP(B22,audio_list_stym!$A$3:$AJ$18,5,FALSE)</f>
        <v>Kokos</v>
      </c>
      <c r="I22" t="s">
        <v>692</v>
      </c>
      <c r="J22" t="str">
        <f t="shared" si="0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2165</v>
      </c>
      <c r="AD22" t="str">
        <f t="shared" ca="1" si="7"/>
        <v>pics\\Tikva_5.jpg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3"/>
        <v>pics\\Tikva_5.jpg</v>
      </c>
      <c r="AH22" t="str">
        <f t="shared" si="1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8"/>
        <v>pics\\Banan</v>
      </c>
      <c r="AK22" t="str">
        <f t="shared" si="9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0.11741526168705652</v>
      </c>
      <c r="AP22" t="str">
        <f t="shared" ca="1" si="2"/>
        <v>pics\\Injir_5.jpg</v>
      </c>
      <c r="AQ22" t="str">
        <f t="shared" ca="1" si="11"/>
        <v>pics\\Tikva_5.jpg</v>
      </c>
      <c r="AS22" t="str">
        <f t="shared" ca="1" si="16"/>
        <v>pics\\Tikva_5.jpg</v>
      </c>
      <c r="AT22">
        <f t="shared" ca="1" si="4"/>
        <v>0.38199378271993711</v>
      </c>
      <c r="AU22" t="str">
        <f>IF(OR(G22=10,G22=11,G22=14,G22=15),VLOOKUP(AT22,audio_list_stym!$A$3:$B$18,2,FALSE),"sound\\Noviy_plod.wav")</f>
        <v>sound\\Noviy_plod.wav</v>
      </c>
      <c r="AV22" t="str">
        <f t="shared" ca="1" si="12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5"/>
        <v>_Вареный_ли_XXXXX?</v>
      </c>
      <c r="BD22" cm="1">
        <f t="array" aca="1" ref="BD22" ca="1">INDEX($L$18:$L$25,(RANK(AT6,$AT$2:$AT$9)))</f>
        <v>2032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VLOOKUP(B23,audio_list_stym!$A$3:$BP$18,37,FALSE)</f>
        <v>12</v>
      </c>
      <c r="F23" t="str">
        <f>VLOOKUP(E23,metki!$A$2:$B$9,2,FALSE)</f>
        <v>импл_реал_без_названия</v>
      </c>
      <c r="G23" t="str">
        <f t="shared" si="6"/>
        <v>импл_</v>
      </c>
      <c r="H23" t="str">
        <f>VLOOKUP(B23,audio_list_stym!$A$3:$AJ$18,5,FALSE)</f>
        <v>Kokos</v>
      </c>
      <c r="I23" t="s">
        <v>693</v>
      </c>
      <c r="J23" t="str">
        <f t="shared" si="0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2049</v>
      </c>
      <c r="AD23" t="str">
        <f t="shared" ca="1" si="7"/>
        <v>pics\\Redis_1.jpg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3"/>
        <v>pics\\Redis_1.jpg</v>
      </c>
      <c r="AH23" t="str">
        <f t="shared" si="1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8"/>
        <v>pics\\Banan</v>
      </c>
      <c r="AK23" t="str">
        <f t="shared" si="9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0.98695770483220824</v>
      </c>
      <c r="AP23" t="str">
        <f t="shared" ca="1" si="2"/>
        <v>pics\\Limon_1.jpg</v>
      </c>
      <c r="AQ23" t="str">
        <f t="shared" ca="1" si="11"/>
        <v>pics\\Redis_1.jpg</v>
      </c>
      <c r="AS23" t="str">
        <f t="shared" ca="1" si="16"/>
        <v>pics\\Redis_1.jpg</v>
      </c>
      <c r="AT23">
        <f t="shared" ca="1" si="4"/>
        <v>0.24900867829557671</v>
      </c>
      <c r="AU23" t="str">
        <f>IF(OR(G23=10,G23=11,G23=14,G23=15),VLOOKUP(AT23,audio_list_stym!$A$3:$B$18,2,FALSE),"sound\\Noviy_plod.wav")</f>
        <v>sound\\Noviy_plod.wav</v>
      </c>
      <c r="AV23" t="str">
        <f t="shared" ca="1" si="12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5"/>
        <v>_Плотный_ли_XXXXX?</v>
      </c>
      <c r="BD23" cm="1">
        <f t="array" aca="1" ref="BD23" ca="1">INDEX($L$18:$L$25,(RANK(AT7,$AT$2:$AT$9)))</f>
        <v>2031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VLOOKUP(B24,audio_list_stym!$A$3:$BP$18,37,FALSE)</f>
        <v>12</v>
      </c>
      <c r="F24" t="str">
        <f>VLOOKUP(E24,metki!$A$2:$B$9,2,FALSE)</f>
        <v>импл_реал_без_названия</v>
      </c>
      <c r="G24" t="str">
        <f t="shared" si="6"/>
        <v>импл_</v>
      </c>
      <c r="H24" t="str">
        <f>VLOOKUP(B24,audio_list_stym!$A$3:$AJ$18,5,FALSE)</f>
        <v>Kokos</v>
      </c>
      <c r="I24" t="s">
        <v>694</v>
      </c>
      <c r="J24" t="str">
        <f t="shared" si="0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2168</v>
      </c>
      <c r="AD24" t="str">
        <f t="shared" ca="1" si="7"/>
        <v>pics\\Tikva_8.jpg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3"/>
        <v>pics\\Tikva_8.jpg</v>
      </c>
      <c r="AH24" t="str">
        <f t="shared" si="1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8"/>
        <v>pics\\Banan</v>
      </c>
      <c r="AK24" t="str">
        <f t="shared" si="9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3.349728624284054E-2</v>
      </c>
      <c r="AP24" t="str">
        <f t="shared" ca="1" si="2"/>
        <v>pics\\Injir_8.jpg</v>
      </c>
      <c r="AQ24" t="str">
        <f t="shared" ca="1" si="11"/>
        <v>pics\\Tikva_8.jpg</v>
      </c>
      <c r="AS24" t="str">
        <f t="shared" ca="1" si="16"/>
        <v>pics\\Tikva_8.jpg</v>
      </c>
      <c r="AT24">
        <f t="shared" ca="1" si="4"/>
        <v>0.31567519349942341</v>
      </c>
      <c r="AU24" t="str">
        <f>IF(OR(G24=10,G24=11,G24=14,G24=15),VLOOKUP(AT24,audio_list_stym!$A$3:$B$18,2,FALSE),"sound\\Noviy_plod.wav")</f>
        <v>sound\\Noviy_plod.wav</v>
      </c>
      <c r="AV24" t="str">
        <f t="shared" ca="1" si="12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5"/>
        <v>_Ворсистый_ли_XXXXX?</v>
      </c>
      <c r="BD24" cm="1">
        <f t="array" aca="1" ref="BD24" ca="1">INDEX($L$18:$L$25,(RANK(AT8,$AT$2:$AT$9)))</f>
        <v>2026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VLOOKUP(B25,audio_list_stym!$A$3:$BP$18,37,FALSE)</f>
        <v>12</v>
      </c>
      <c r="F25" t="str">
        <f>VLOOKUP(E25,metki!$A$2:$B$9,2,FALSE)</f>
        <v>импл_реал_без_названия</v>
      </c>
      <c r="G25" t="str">
        <f t="shared" si="6"/>
        <v>импл_</v>
      </c>
      <c r="H25" t="str">
        <f>VLOOKUP(B25,audio_list_stym!$A$3:$AJ$18,5,FALSE)</f>
        <v>Kokos</v>
      </c>
      <c r="I25" t="s">
        <v>695</v>
      </c>
      <c r="J25" t="str">
        <f t="shared" si="0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2017</v>
      </c>
      <c r="AD25" t="str">
        <f t="shared" ca="1" si="7"/>
        <v>pics\\Goroh_1.jpg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3"/>
        <v>pics\\Goroh_1.jpg</v>
      </c>
      <c r="AH25" t="str">
        <f t="shared" si="1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8"/>
        <v>pics\\Banan</v>
      </c>
      <c r="AK25" t="str">
        <f t="shared" si="9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0.51369055580250234</v>
      </c>
      <c r="AP25" t="str">
        <f t="shared" ca="1" si="2"/>
        <v>pics\\Banan_1.jpg</v>
      </c>
      <c r="AQ25" t="str">
        <f t="shared" ca="1" si="11"/>
        <v>pics\\Goroh_1.jpg</v>
      </c>
      <c r="AS25" t="str">
        <f t="shared" ca="1" si="16"/>
        <v>pics\\Goroh_1.jpg</v>
      </c>
      <c r="AT25">
        <f t="shared" ca="1" si="4"/>
        <v>0.77971810080925852</v>
      </c>
      <c r="AU25" t="str">
        <f>IF(OR(G25=10,G25=11,G25=14,G25=15),VLOOKUP(AT25,audio_list_stym!$A$3:$B$18,2,FALSE),"sound\\Noviy_plod.wav")</f>
        <v>sound\\Noviy_plod.wav</v>
      </c>
      <c r="AV25" t="str">
        <f t="shared" ca="1" si="12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5"/>
        <v>_Мягкий_ли_XXXXX?</v>
      </c>
      <c r="BD25" cm="1">
        <f t="array" aca="1" ref="BD25" ca="1">INDEX($L$18:$L$25,(RANK(AT9,$AT$2:$AT$9)))</f>
        <v>2025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VLOOKUP(B26,audio_list_stym!$A$3:$BP$18,37,FALSE)</f>
        <v>13</v>
      </c>
      <c r="F26" t="str">
        <f>VLOOKUP(E26,metki!$A$2:$B$9,2,FALSE)</f>
        <v>экспл_реал_без_названия</v>
      </c>
      <c r="G26" t="str">
        <f t="shared" si="6"/>
        <v>экспл</v>
      </c>
      <c r="H26" t="str">
        <f>VLOOKUP(B26,audio_list_stym!$A$3:$AJ$18,5,FALSE)</f>
        <v>Redis</v>
      </c>
      <c r="I26" t="s">
        <v>688</v>
      </c>
      <c r="J26" t="str">
        <f t="shared" si="0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AD26" t="str">
        <f t="shared" ca="1" si="7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3"/>
        <v/>
      </c>
      <c r="AG26" t="str">
        <f t="shared" ref="AG26:AG33" si="17">IF(OR(E26=11,E26=13),M26,"")</f>
        <v>pics\\Redis_1.jpg</v>
      </c>
      <c r="AH26">
        <f t="shared" si="1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8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4"/>
        <v>0.51256796296329576</v>
      </c>
      <c r="AU26" t="str">
        <f>IF(OR(G26=10,G26=11,G26=14,G26=15),VLOOKUP(AT26,audio_list_stym!$A$3:$B$18,2,FALSE),"sound\\Noviy_plod.wav")</f>
        <v>sound\\Noviy_plod.wav</v>
      </c>
      <c r="AV26" t="str">
        <f t="shared" ca="1" si="12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e">
        <f>VLOOKUP(Q26,audio_list_stym!$B$2:$BQ$299,68,FALSE)</f>
        <v>#N/A</v>
      </c>
      <c r="BB26" t="e">
        <f t="shared" si="5"/>
        <v>#N/A</v>
      </c>
      <c r="BC26">
        <f>A26</f>
        <v>1204</v>
      </c>
      <c r="BD26" cm="1">
        <f t="array" aca="1" ref="BD26" ca="1">INDEX($L$26:$L$33,(RANK(AT2,$AT$2:$AT$9)))</f>
        <v>2052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VLOOKUP(B27,audio_list_stym!$A$3:$BP$18,37,FALSE)</f>
        <v>13</v>
      </c>
      <c r="F27" t="str">
        <f>VLOOKUP(E27,metki!$A$2:$B$9,2,FALSE)</f>
        <v>экспл_реал_без_названия</v>
      </c>
      <c r="G27" t="str">
        <f t="shared" si="6"/>
        <v>экспл</v>
      </c>
      <c r="H27" t="str">
        <f>VLOOKUP(B27,audio_list_stym!$A$3:$AJ$18,5,FALSE)</f>
        <v>Redis</v>
      </c>
      <c r="I27" t="s">
        <v>689</v>
      </c>
      <c r="J27" t="str">
        <f t="shared" si="0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7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13"/>
        <v/>
      </c>
      <c r="AG27" t="str">
        <f>IF(OR(E27=11,E27=13),M27,"")</f>
        <v>pics\\Redis_2.jpg</v>
      </c>
      <c r="AH27">
        <f t="shared" si="1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8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4"/>
        <v>0.84816350498610182</v>
      </c>
      <c r="AU27" t="str">
        <f>IF(OR(G27=10,G27=11,G27=14,G27=15),VLOOKUP(AT27,audio_list_stym!$A$3:$B$18,2,FALSE),"sound\\Noviy_plod.wav")</f>
        <v>sound\\Noviy_plod.wav</v>
      </c>
      <c r="AV27" t="str">
        <f t="shared" ca="1" si="12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5"/>
        <v>Посмотрите,_вот_XXXXX._Он_алый?</v>
      </c>
      <c r="BD27" cm="1">
        <f t="array" aca="1" ref="BD27" ca="1">INDEX($L$26:$L$33,(RANK(AT3,$AT$2:$AT$9)))</f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VLOOKUP(B28,audio_list_stym!$A$3:$BP$18,37,FALSE)</f>
        <v>13</v>
      </c>
      <c r="F28" t="str">
        <f>VLOOKUP(E28,metki!$A$2:$B$9,2,FALSE)</f>
        <v>экспл_реал_без_названия</v>
      </c>
      <c r="G28" t="str">
        <f t="shared" si="6"/>
        <v>экспл</v>
      </c>
      <c r="H28" t="str">
        <f>VLOOKUP(B28,audio_list_stym!$A$3:$AJ$18,5,FALSE)</f>
        <v>Redis</v>
      </c>
      <c r="I28" t="s">
        <v>690</v>
      </c>
      <c r="J28" t="str">
        <f t="shared" si="0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7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13"/>
        <v/>
      </c>
      <c r="AG28" t="str">
        <f t="shared" si="17"/>
        <v>pics\\Redis_3.jpg</v>
      </c>
      <c r="AH28">
        <f t="shared" si="1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8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4"/>
        <v>0.98017704049012255</v>
      </c>
      <c r="AU28" t="str">
        <f>IF(OR(G28=10,G28=11,G28=14,G28=15),VLOOKUP(AT28,audio_list_stym!$A$3:$B$18,2,FALSE),"sound\\Noviy_plod.wav")</f>
        <v>sound\\Noviy_plod.wav</v>
      </c>
      <c r="AV28" t="str">
        <f t="shared" ca="1" si="12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5"/>
        <v>Вот_XXXXX._Пряный_ли_он?</v>
      </c>
      <c r="BD28" cm="1">
        <f t="array" aca="1" ref="BD28" ca="1">INDEX($L$26:$L$33,(RANK(AT4,$AT$2:$AT$9)))</f>
        <v>2054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VLOOKUP(B29,audio_list_stym!$A$3:$BP$18,37,FALSE)</f>
        <v>13</v>
      </c>
      <c r="F29" t="str">
        <f>VLOOKUP(E29,metki!$A$2:$B$9,2,FALSE)</f>
        <v>экспл_реал_без_названия</v>
      </c>
      <c r="G29" t="str">
        <f t="shared" si="6"/>
        <v>экспл</v>
      </c>
      <c r="H29" t="str">
        <f>VLOOKUP(B29,audio_list_stym!$A$3:$AJ$18,5,FALSE)</f>
        <v>Redis</v>
      </c>
      <c r="I29" t="s">
        <v>691</v>
      </c>
      <c r="J29" t="str">
        <f t="shared" si="0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7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3"/>
        <v/>
      </c>
      <c r="AG29" t="str">
        <f t="shared" si="17"/>
        <v>pics\\Redis_4.jpg</v>
      </c>
      <c r="AH29">
        <f t="shared" si="1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8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4"/>
        <v>0.66348892951257166</v>
      </c>
      <c r="AU29" t="str">
        <f>IF(OR(G29=10,G29=11,G29=14,G29=15),VLOOKUP(AT29,audio_list_stym!$A$3:$B$18,2,FALSE),"sound\\Noviy_plod.wav")</f>
        <v>sound\\Noviy_plod.wav</v>
      </c>
      <c r="AV29" t="str">
        <f t="shared" ca="1" si="12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5"/>
        <v>Это_XXXXX._Жирный_ли_он?</v>
      </c>
      <c r="BD29" cm="1">
        <f t="array" aca="1" ref="BD29" ca="1">INDEX($L$26:$L$33,(RANK(AT5,$AT$2:$AT$9)))</f>
        <v>2053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VLOOKUP(B30,audio_list_stym!$A$3:$BP$18,37,FALSE)</f>
        <v>13</v>
      </c>
      <c r="F30" t="str">
        <f>VLOOKUP(E30,metki!$A$2:$B$9,2,FALSE)</f>
        <v>экспл_реал_без_названия</v>
      </c>
      <c r="G30" t="str">
        <f t="shared" si="6"/>
        <v>экспл</v>
      </c>
      <c r="H30" t="str">
        <f>VLOOKUP(B30,audio_list_stym!$A$3:$AJ$18,5,FALSE)</f>
        <v>Redis</v>
      </c>
      <c r="I30" t="s">
        <v>692</v>
      </c>
      <c r="J30" t="str">
        <f t="shared" si="0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7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13"/>
        <v/>
      </c>
      <c r="AG30" t="str">
        <f t="shared" si="17"/>
        <v>pics\\Redis_5.jpg</v>
      </c>
      <c r="AH30">
        <f t="shared" si="1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8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4"/>
        <v>0.31809909274875103</v>
      </c>
      <c r="AU30" t="str">
        <f>IF(OR(G30=10,G30=11,G30=14,G30=15),VLOOKUP(AT30,audio_list_stym!$A$3:$B$18,2,FALSE),"sound\\Noviy_plod.wav")</f>
        <v>sound\\Noviy_plod.wav</v>
      </c>
      <c r="AV30" t="str">
        <f t="shared" ca="1" si="12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5"/>
        <v>На_картинке_XXXXX._Он_соленый?</v>
      </c>
      <c r="BD30" cm="1">
        <f t="array" aca="1" ref="BD30" ca="1">INDEX($L$26:$L$33,(RANK(AT6,$AT$2:$AT$9)))</f>
        <v>2056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VLOOKUP(B31,audio_list_stym!$A$3:$BP$18,37,FALSE)</f>
        <v>13</v>
      </c>
      <c r="F31" t="str">
        <f>VLOOKUP(E31,metki!$A$2:$B$9,2,FALSE)</f>
        <v>экспл_реал_без_названия</v>
      </c>
      <c r="G31" t="str">
        <f t="shared" si="6"/>
        <v>экспл</v>
      </c>
      <c r="H31" t="str">
        <f>VLOOKUP(B31,audio_list_stym!$A$3:$AJ$18,5,FALSE)</f>
        <v>Redis</v>
      </c>
      <c r="I31" t="s">
        <v>693</v>
      </c>
      <c r="J31" t="str">
        <f t="shared" si="0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7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13"/>
        <v/>
      </c>
      <c r="AG31" t="str">
        <f t="shared" si="17"/>
        <v>pics\\Redis_6.jpg</v>
      </c>
      <c r="AH31">
        <f t="shared" si="1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8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4"/>
        <v>0.20744758426220289</v>
      </c>
      <c r="AU31" t="str">
        <f>IF(OR(G31=10,G31=11,G31=14,G31=15),VLOOKUP(AT31,audio_list_stym!$A$3:$B$18,2,FALSE),"sound\\Noviy_plod.wav")</f>
        <v>sound\\Noviy_plod.wav</v>
      </c>
      <c r="AV31" t="str">
        <f t="shared" ca="1" si="12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5"/>
        <v>На_мониторе_XXXXX._Пышный_ли_он?</v>
      </c>
      <c r="BD31" cm="1">
        <f t="array" aca="1" ref="BD31" ca="1">INDEX($L$26:$L$33,(RANK(AT7,$AT$2:$AT$9)))</f>
        <v>2055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VLOOKUP(B32,audio_list_stym!$A$3:$BP$18,37,FALSE)</f>
        <v>13</v>
      </c>
      <c r="F32" t="str">
        <f>VLOOKUP(E32,metki!$A$2:$B$9,2,FALSE)</f>
        <v>экспл_реал_без_названия</v>
      </c>
      <c r="G32" t="str">
        <f t="shared" si="6"/>
        <v>экспл</v>
      </c>
      <c r="H32" t="str">
        <f>VLOOKUP(B32,audio_list_stym!$A$3:$AJ$18,5,FALSE)</f>
        <v>Redis</v>
      </c>
      <c r="I32" t="s">
        <v>694</v>
      </c>
      <c r="J32" t="str">
        <f t="shared" si="0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7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13"/>
        <v/>
      </c>
      <c r="AG32" t="str">
        <f t="shared" si="17"/>
        <v>pics\\Redis_7.jpg</v>
      </c>
      <c r="AH32">
        <f t="shared" si="1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8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4"/>
        <v>0.39839054225487747</v>
      </c>
      <c r="AU32" t="str">
        <f>IF(OR(G32=10,G32=11,G32=14,G32=15),VLOOKUP(AT32,audio_list_stym!$A$3:$B$18,2,FALSE),"sound\\Noviy_plod.wav")</f>
        <v>sound\\Noviy_plod.wav</v>
      </c>
      <c r="AV32" t="str">
        <f t="shared" ca="1" si="12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5"/>
        <v>Перед_Вами_XXXXX._Крепкий_ли_он?</v>
      </c>
      <c r="BD32" cm="1">
        <f t="array" aca="1" ref="BD32" ca="1">INDEX($L$26:$L$33,(RANK(AT8,$AT$2:$AT$9)))</f>
        <v>2050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VLOOKUP(B33,audio_list_stym!$A$3:$BP$18,37,FALSE)</f>
        <v>13</v>
      </c>
      <c r="F33" t="str">
        <f>VLOOKUP(E33,metki!$A$2:$B$9,2,FALSE)</f>
        <v>экспл_реал_без_названия</v>
      </c>
      <c r="G33" t="str">
        <f t="shared" si="6"/>
        <v>экспл</v>
      </c>
      <c r="H33" t="str">
        <f>VLOOKUP(B33,audio_list_stym!$A$3:$AJ$18,5,FALSE)</f>
        <v>Redis</v>
      </c>
      <c r="I33" t="s">
        <v>695</v>
      </c>
      <c r="J33" t="str">
        <f t="shared" si="0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7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13"/>
        <v/>
      </c>
      <c r="AG33" t="str">
        <f t="shared" si="17"/>
        <v>pics\\Redis_8.jpg</v>
      </c>
      <c r="AH33">
        <f t="shared" si="1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8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4"/>
        <v>0.22557279613296832</v>
      </c>
      <c r="AU33" t="str">
        <f>IF(OR(G33=10,G33=11,G33=14,G33=15),VLOOKUP(AT33,audio_list_stym!$A$3:$B$18,2,FALSE),"sound\\Noviy_plod.wav")</f>
        <v>sound\\Noviy_plod.wav</v>
      </c>
      <c r="AV33" t="str">
        <f t="shared" ca="1" si="12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5"/>
        <v>Вы_видите_XXXXX._Он_круглый?</v>
      </c>
      <c r="BD33" cm="1">
        <f t="array" aca="1" ref="BD33" ca="1">INDEX($L$26:$L$33,(RANK(AT9,$AT$2:$AT$9)))</f>
        <v>2049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VLOOKUP(B34,audio_list_stym!$A$3:$BP$18,37,FALSE)</f>
        <v>10</v>
      </c>
      <c r="F34" t="str">
        <f>VLOOKUP(E34,metki!$A$2:$B$9,2,FALSE)</f>
        <v>импл_реал_с_названием</v>
      </c>
      <c r="G34" t="str">
        <f t="shared" ref="G34:G65" si="18">LEFT(F34,5)</f>
        <v>импл_</v>
      </c>
      <c r="H34" t="str">
        <f>VLOOKUP(B34,audio_list_stym!$A$3:$AJ$18,5,FALSE)</f>
        <v>Peper</v>
      </c>
      <c r="I34" t="s">
        <v>688</v>
      </c>
      <c r="J34" t="str">
        <f t="shared" ref="J34:J65" si="19">H34&amp;I34</f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AD34" t="str">
        <f t="shared" ca="1" si="7"/>
        <v>pics\\Limon_5.jpg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3"/>
        <v>pics\\Limon_5.jpg</v>
      </c>
      <c r="AH34" t="str">
        <f t="shared" ref="AH34:AH65" si="20">IF(OR(E34=10,E34=12),LEFT(AW34,13),0)</f>
        <v>sound\\Ogorod</v>
      </c>
      <c r="AI34" t="s">
        <v>720</v>
      </c>
      <c r="AJ34" t="str">
        <f t="shared" si="8"/>
        <v>pics\\Injir</v>
      </c>
      <c r="AK34" t="str">
        <f t="shared" si="9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0" ca="1" si="21">IF(AH34="sound\\Ogorod",AP10,"")</f>
        <v>pics\\Limon_5.jpg</v>
      </c>
      <c r="AT34">
        <f t="shared" ref="AT34:AT65" ca="1" si="22">RAND()</f>
        <v>0.18181057548725965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3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e">
        <f>VLOOKUP(Q34,audio_list_stym!$B$2:$BQ$299,68,FALSE)</f>
        <v>#N/A</v>
      </c>
      <c r="BB34" t="e">
        <f t="shared" si="5"/>
        <v>#N/A</v>
      </c>
      <c r="BC34">
        <f>A34</f>
        <v>1205</v>
      </c>
      <c r="BD34" cm="1">
        <f t="array" aca="1" ref="BD34" ca="1">INDEX($L$34:$L$41,(RANK(AT2,$AT$2:$AT$9)))</f>
        <v>2044</v>
      </c>
      <c r="BE34" cm="1">
        <f t="array" aca="1" ref="BE34" ca="1">INDEX(BD2:BD17,(RANK(AT5,$AT$2:$AT$17)))</f>
        <v>2057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2001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VLOOKUP(B35,audio_list_stym!$A$3:$BP$18,37,FALSE)</f>
        <v>10</v>
      </c>
      <c r="F35" t="str">
        <f>VLOOKUP(E35,metki!$A$2:$B$9,2,FALSE)</f>
        <v>импл_реал_с_названием</v>
      </c>
      <c r="G35" t="str">
        <f t="shared" si="18"/>
        <v>импл_</v>
      </c>
      <c r="H35" t="str">
        <f>VLOOKUP(B35,audio_list_stym!$A$3:$AJ$18,5,FALSE)</f>
        <v>Peper</v>
      </c>
      <c r="I35" t="s">
        <v>689</v>
      </c>
      <c r="J35" t="str">
        <f t="shared" si="19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2008</v>
      </c>
      <c r="AD35" t="str">
        <f t="shared" ca="1" si="7"/>
        <v>pics\\Banan_8.jpg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3"/>
        <v>pics\\Banan_8.jpg</v>
      </c>
      <c r="AH35" t="str">
        <f t="shared" si="20"/>
        <v>sound\\Ogorod</v>
      </c>
      <c r="AI35" t="s">
        <v>721</v>
      </c>
      <c r="AJ35" t="str">
        <f t="shared" si="8"/>
        <v>pics\\Injir</v>
      </c>
      <c r="AK35" t="str">
        <f t="shared" si="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pics\\Banan_8.jpg</v>
      </c>
      <c r="AT35">
        <f t="shared" ca="1" si="22"/>
        <v>0.86689446958176786</v>
      </c>
      <c r="AU35" t="str">
        <f>IF(OR(G35=10,G35=11,G35=14,G35=15),VLOOKUP(AT35,audio_list_stym!$A$3:$B$18,2,FALSE),"sound\\Noviy_plod.wav")</f>
        <v>sound\\Noviy_plod.wav</v>
      </c>
      <c r="AV35" t="str">
        <f t="shared" ca="1" si="23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5"/>
        <v>_Слоеный_ли_ПЕРЕЦ?</v>
      </c>
      <c r="BD35" cm="1">
        <f t="array" aca="1" ref="BD35" ca="1">INDEX($L$34:$L$41,(RANK(AT3,$AT$2:$AT$9)))</f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VLOOKUP(B36,audio_list_stym!$A$3:$BP$18,37,FALSE)</f>
        <v>10</v>
      </c>
      <c r="F36" t="str">
        <f>VLOOKUP(E36,metki!$A$2:$B$9,2,FALSE)</f>
        <v>импл_реал_с_названием</v>
      </c>
      <c r="G36" t="str">
        <f t="shared" si="18"/>
        <v>импл_</v>
      </c>
      <c r="H36" t="str">
        <f>VLOOKUP(B36,audio_list_stym!$A$3:$AJ$18,5,FALSE)</f>
        <v>Peper</v>
      </c>
      <c r="I36" t="s">
        <v>690</v>
      </c>
      <c r="J36" t="str">
        <f t="shared" si="19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2036</v>
      </c>
      <c r="AD36" t="str">
        <f t="shared" ca="1" si="7"/>
        <v>pics\\Limon_4.jpg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3"/>
        <v>pics\\Limon_4.jpg</v>
      </c>
      <c r="AH36" t="str">
        <f t="shared" si="20"/>
        <v>sound\\Ogorod</v>
      </c>
      <c r="AI36" t="s">
        <v>722</v>
      </c>
      <c r="AJ36" t="str">
        <f t="shared" si="8"/>
        <v>pics\\Injir</v>
      </c>
      <c r="AK36" t="str">
        <f t="shared" si="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pics\\Limon_4.jpg</v>
      </c>
      <c r="AT36">
        <f t="shared" ca="1" si="22"/>
        <v>0.41667488539083941</v>
      </c>
      <c r="AU36" t="str">
        <f>IF(OR(G36=10,G36=11,G36=14,G36=15),VLOOKUP(AT36,audio_list_stym!$A$3:$B$18,2,FALSE),"sound\\Noviy_plod.wav")</f>
        <v>sound\\Noviy_plod.wav</v>
      </c>
      <c r="AV36" t="str">
        <f t="shared" ca="1" si="23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5"/>
        <v>_Гнилой_ли_ПЕРЕЦ?</v>
      </c>
      <c r="BD36" cm="1">
        <f t="array" aca="1" ref="BD36" ca="1">INDEX($L$34:$L$41,(RANK(AT4,$AT$2:$AT$9)))</f>
        <v>2046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VLOOKUP(B37,audio_list_stym!$A$3:$BP$18,37,FALSE)</f>
        <v>10</v>
      </c>
      <c r="F37" t="str">
        <f>VLOOKUP(E37,metki!$A$2:$B$9,2,FALSE)</f>
        <v>импл_реал_с_названием</v>
      </c>
      <c r="G37" t="str">
        <f t="shared" si="18"/>
        <v>импл_</v>
      </c>
      <c r="H37" t="str">
        <f>VLOOKUP(B37,audio_list_stym!$A$3:$AJ$18,5,FALSE)</f>
        <v>Peper</v>
      </c>
      <c r="I37" t="s">
        <v>691</v>
      </c>
      <c r="J37" t="str">
        <f t="shared" si="19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2034</v>
      </c>
      <c r="AD37" t="str">
        <f t="shared" ca="1" si="7"/>
        <v>pics\\Limon_2.jpg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3"/>
        <v>pics\\Limon_2.jpg</v>
      </c>
      <c r="AH37" t="str">
        <f t="shared" si="20"/>
        <v>sound\\Ogorod</v>
      </c>
      <c r="AI37" t="s">
        <v>723</v>
      </c>
      <c r="AJ37" t="str">
        <f t="shared" si="8"/>
        <v>pics\\Injir</v>
      </c>
      <c r="AK37" t="str">
        <f t="shared" si="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pics\\Limon_2.jpg</v>
      </c>
      <c r="AT37">
        <f t="shared" ca="1" si="22"/>
        <v>0.54770719028962145</v>
      </c>
      <c r="AU37" t="str">
        <f>IF(OR(G37=10,G37=11,G37=14,G37=15),VLOOKUP(AT37,audio_list_stym!$A$3:$B$18,2,FALSE),"sound\\Noviy_plod.wav")</f>
        <v>sound\\Noviy_plod.wav</v>
      </c>
      <c r="AV37" t="str">
        <f t="shared" ca="1" si="23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5"/>
        <v>_Бугристый_ли_ПЕРЕЦ?</v>
      </c>
      <c r="BD37" cm="1">
        <f t="array" aca="1" ref="BD37" ca="1">INDEX($L$34:$L$41,(RANK(AT5,$AT$2:$AT$9)))</f>
        <v>2045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VLOOKUP(B38,audio_list_stym!$A$3:$BP$18,37,FALSE)</f>
        <v>10</v>
      </c>
      <c r="F38" t="str">
        <f>VLOOKUP(E38,metki!$A$2:$B$9,2,FALSE)</f>
        <v>импл_реал_с_названием</v>
      </c>
      <c r="G38" t="str">
        <f t="shared" si="18"/>
        <v>импл_</v>
      </c>
      <c r="H38" t="str">
        <f>VLOOKUP(B38,audio_list_stym!$A$3:$AJ$18,5,FALSE)</f>
        <v>Peper</v>
      </c>
      <c r="I38" t="s">
        <v>692</v>
      </c>
      <c r="J38" t="str">
        <f t="shared" si="19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2039</v>
      </c>
      <c r="AD38" t="str">
        <f t="shared" ca="1" si="7"/>
        <v>pics\\Limon_7.jpg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3"/>
        <v>pics\\Limon_7.jpg</v>
      </c>
      <c r="AH38" t="str">
        <f t="shared" si="20"/>
        <v>sound\\Ogorod</v>
      </c>
      <c r="AI38" t="s">
        <v>724</v>
      </c>
      <c r="AJ38" t="str">
        <f t="shared" si="8"/>
        <v>pics\\Injir</v>
      </c>
      <c r="AK38" t="str">
        <f t="shared" si="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pics\\Limon_7.jpg</v>
      </c>
      <c r="AT38">
        <f t="shared" ca="1" si="22"/>
        <v>0.50093331207589598</v>
      </c>
      <c r="AU38" t="str">
        <f>IF(OR(G38=10,G38=11,G38=14,G38=15),VLOOKUP(AT38,audio_list_stym!$A$3:$B$18,2,FALSE),"sound\\Noviy_plod.wav")</f>
        <v>sound\\Noviy_plod.wav</v>
      </c>
      <c r="AV38" t="str">
        <f t="shared" ca="1" si="23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5"/>
        <v>_Черный_ли_ПЕРЕЦ?</v>
      </c>
      <c r="BD38" cm="1">
        <f t="array" aca="1" ref="BD38" ca="1">INDEX($L$34:$L$41,(RANK(AT6,$AT$2:$AT$9)))</f>
        <v>2048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VLOOKUP(B39,audio_list_stym!$A$3:$BP$18,37,FALSE)</f>
        <v>10</v>
      </c>
      <c r="F39" t="str">
        <f>VLOOKUP(E39,metki!$A$2:$B$9,2,FALSE)</f>
        <v>импл_реал_с_названием</v>
      </c>
      <c r="G39" t="str">
        <f t="shared" si="18"/>
        <v>импл_</v>
      </c>
      <c r="H39" t="str">
        <f>VLOOKUP(B39,audio_list_stym!$A$3:$AJ$18,5,FALSE)</f>
        <v>Peper</v>
      </c>
      <c r="I39" t="s">
        <v>693</v>
      </c>
      <c r="J39" t="str">
        <f t="shared" si="19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2040</v>
      </c>
      <c r="AD39" t="str">
        <f t="shared" ca="1" si="7"/>
        <v>pics\\Limon_8.jpg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pics\\Limon_8.jpg</v>
      </c>
      <c r="AH39" t="str">
        <f t="shared" si="20"/>
        <v>sound\\Ogorod</v>
      </c>
      <c r="AI39" t="s">
        <v>725</v>
      </c>
      <c r="AJ39" t="str">
        <f t="shared" si="8"/>
        <v>pics\\Injir</v>
      </c>
      <c r="AK39" t="str">
        <f t="shared" si="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pics\\Limon_8.jpg</v>
      </c>
      <c r="AT39">
        <f t="shared" ca="1" si="22"/>
        <v>0.21432738374794746</v>
      </c>
      <c r="AU39" t="str">
        <f>IF(OR(G39=10,G39=11,G39=14,G39=15),VLOOKUP(AT39,audio_list_stym!$A$3:$B$18,2,FALSE),"sound\\Noviy_plod.wav")</f>
        <v>sound\\Noviy_plod.wav</v>
      </c>
      <c r="AV39" t="str">
        <f t="shared" ca="1" si="23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5"/>
        <v>_Хрустящий_ли_ПЕРЕЦ?</v>
      </c>
      <c r="BD39" cm="1">
        <f t="array" aca="1" ref="BD39" ca="1">INDEX($L$34:$L$41,(RANK(AT7,$AT$2:$AT$9)))</f>
        <v>2047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VLOOKUP(B40,audio_list_stym!$A$3:$BP$18,37,FALSE)</f>
        <v>10</v>
      </c>
      <c r="F40" t="str">
        <f>VLOOKUP(E40,metki!$A$2:$B$9,2,FALSE)</f>
        <v>импл_реал_с_названием</v>
      </c>
      <c r="G40" t="str">
        <f t="shared" si="18"/>
        <v>импл_</v>
      </c>
      <c r="H40" t="str">
        <f>VLOOKUP(B40,audio_list_stym!$A$3:$AJ$18,5,FALSE)</f>
        <v>Peper</v>
      </c>
      <c r="I40" t="s">
        <v>694</v>
      </c>
      <c r="J40" t="str">
        <f t="shared" si="19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2005</v>
      </c>
      <c r="AD40" t="str">
        <f t="shared" ca="1" si="7"/>
        <v>pics\\Banan_5.jpg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pics\\Banan_5.jpg</v>
      </c>
      <c r="AH40" t="str">
        <f t="shared" si="20"/>
        <v>sound\\Ogorod</v>
      </c>
      <c r="AI40" t="s">
        <v>726</v>
      </c>
      <c r="AJ40" t="str">
        <f t="shared" si="8"/>
        <v>pics\\Injir</v>
      </c>
      <c r="AK40" t="str">
        <f t="shared" si="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pics\\Banan_5.jpg</v>
      </c>
      <c r="AT40">
        <f t="shared" ca="1" si="22"/>
        <v>1.1794790092717888E-2</v>
      </c>
      <c r="AU40" t="str">
        <f>IF(OR(G40=10,G40=11,G40=14,G40=15),VLOOKUP(AT40,audio_list_stym!$A$3:$B$18,2,FALSE),"sound\\Noviy_plod.wav")</f>
        <v>sound\\Noviy_plod.wav</v>
      </c>
      <c r="AV40" t="str">
        <f t="shared" ca="1" si="23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5"/>
        <v>_Блестит_ли_ПЕРЕЦ?</v>
      </c>
      <c r="BD40" cm="1">
        <f t="array" aca="1" ref="BD40" ca="1">INDEX($L$34:$L$41,(RANK(AT8,$AT$2:$AT$9)))</f>
        <v>2042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VLOOKUP(B41,audio_list_stym!$A$3:$BP$18,37,FALSE)</f>
        <v>10</v>
      </c>
      <c r="F41" t="str">
        <f>VLOOKUP(E41,metki!$A$2:$B$9,2,FALSE)</f>
        <v>импл_реал_с_названием</v>
      </c>
      <c r="G41" t="str">
        <f t="shared" si="18"/>
        <v>импл_</v>
      </c>
      <c r="H41" t="str">
        <f>VLOOKUP(B41,audio_list_stym!$A$3:$AJ$18,5,FALSE)</f>
        <v>Peper</v>
      </c>
      <c r="I41" t="s">
        <v>695</v>
      </c>
      <c r="J41" t="str">
        <f t="shared" si="19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2035</v>
      </c>
      <c r="AD41" t="str">
        <f t="shared" ca="1" si="7"/>
        <v>pics\\Limon_3.jpg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4">IF(ISTEXT(AR41),AR41,IF(ISTEXT(AS41),AS41,""))</f>
        <v>pics\\Limon_3.jpg</v>
      </c>
      <c r="AH41" t="str">
        <f t="shared" si="20"/>
        <v>sound\\Ogorod</v>
      </c>
      <c r="AI41" t="s">
        <v>727</v>
      </c>
      <c r="AJ41" t="str">
        <f t="shared" si="8"/>
        <v>pics\\Injir</v>
      </c>
      <c r="AK41" t="str">
        <f t="shared" si="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ca="1">IF(AH41="sound\\Ogorod",AP17,"")</f>
        <v>pics\\Limon_3.jpg</v>
      </c>
      <c r="AT41">
        <f t="shared" ca="1" si="22"/>
        <v>0.32868754054481808</v>
      </c>
      <c r="AU41" t="str">
        <f>IF(OR(G41=10,G41=11,G41=14,G41=15),VLOOKUP(AT41,audio_list_stym!$A$3:$B$18,2,FALSE),"sound\\Noviy_plod.wav")</f>
        <v>sound\\Noviy_plod.wav</v>
      </c>
      <c r="AV41" t="str">
        <f t="shared" ca="1" si="23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5"/>
        <v>_Цитрусовый_ли_ПЕРЕЦ?</v>
      </c>
      <c r="BD41" cm="1">
        <f t="array" aca="1" ref="BD41" ca="1">INDEX($L$34:$L$41,(RANK(AT9,$AT$2:$AT$9)))</f>
        <v>2041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VLOOKUP(B42,audio_list_stym!$A$3:$BP$18,37,FALSE)</f>
        <v>11</v>
      </c>
      <c r="F42" t="str">
        <f>VLOOKUP(E42,metki!$A$2:$B$9,2,FALSE)</f>
        <v>экспл_реал_с_названием</v>
      </c>
      <c r="G42" t="str">
        <f t="shared" si="18"/>
        <v>экспл</v>
      </c>
      <c r="H42" t="str">
        <f>VLOOKUP(B42,audio_list_stym!$A$3:$AJ$18,5,FALSE)</f>
        <v>Banan</v>
      </c>
      <c r="I42" t="s">
        <v>688</v>
      </c>
      <c r="J42" t="str">
        <f t="shared" si="19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AD42" t="str">
        <f t="shared" ca="1" si="7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4"/>
        <v/>
      </c>
      <c r="AG42" t="str">
        <f t="shared" ref="AG42:AG49" si="25">IF(OR(E42=11,E42=13),M42,"")</f>
        <v>pics\\Banan_1.jpg</v>
      </c>
      <c r="AH42">
        <f t="shared" si="20"/>
        <v>0</v>
      </c>
      <c r="AI42" t="s">
        <v>728</v>
      </c>
      <c r="AJ42" t="str">
        <f t="shared" si="8"/>
        <v>pics\\Tikva</v>
      </c>
      <c r="AL42" t="str">
        <f t="shared" si="15"/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22"/>
        <v>0.25493449056747541</v>
      </c>
      <c r="AU42" t="str">
        <f>IF(OR(G42=10,G42=11,G42=14,G42=15),VLOOKUP(AT42,audio_list_stym!$A$3:$B$18,2,FALSE),"sound\\Noviy_plod.wav")</f>
        <v>sound\\Noviy_plod.wav</v>
      </c>
      <c r="AV42" t="str">
        <f t="shared" ca="1" si="23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e">
        <f>VLOOKUP(Q42,audio_list_stym!$B$2:$BQ$299,68,FALSE)</f>
        <v>#N/A</v>
      </c>
      <c r="BB42" t="e">
        <f t="shared" si="5"/>
        <v>#N/A</v>
      </c>
      <c r="BC42">
        <f>A42</f>
        <v>1206</v>
      </c>
      <c r="BD42" cm="1">
        <f t="array" aca="1" ref="BD42" ca="1">INDEX($L$42:$L$49,(RANK(AT2,$AT$2:$AT$9)))</f>
        <v>2004</v>
      </c>
      <c r="BE42" cm="1">
        <f t="array" aca="1" ref="BE42" ca="1">INDEX(BD2:BD17,(RANK(AT6,$AT$2:$AT17)))</f>
        <v>2034</v>
      </c>
      <c r="BF42" cm="1">
        <f t="array" aca="1" ref="BF42" ca="1">INDEX(BD26:BD41,(RANK(AT6,$AT$2:$AT$17)))</f>
        <v>2042</v>
      </c>
      <c r="BG42" cm="1">
        <f t="array" aca="1" ref="BG42" ca="1">INDEX(BD50:BD65,(RANK(AT6,$AT$2:$AT$17)))</f>
        <v>2018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VLOOKUP(B43,audio_list_stym!$A$3:$BP$18,37,FALSE)</f>
        <v>11</v>
      </c>
      <c r="F43" t="str">
        <f>VLOOKUP(E43,metki!$A$2:$B$9,2,FALSE)</f>
        <v>экспл_реал_с_названием</v>
      </c>
      <c r="G43" t="str">
        <f t="shared" si="18"/>
        <v>экспл</v>
      </c>
      <c r="H43" t="str">
        <f>VLOOKUP(B43,audio_list_stym!$A$3:$AJ$18,5,FALSE)</f>
        <v>Banan</v>
      </c>
      <c r="I43" t="s">
        <v>689</v>
      </c>
      <c r="J43" t="str">
        <f t="shared" si="19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7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4"/>
        <v/>
      </c>
      <c r="AG43" t="str">
        <f t="shared" si="25"/>
        <v>pics\\Banan_2.jpg</v>
      </c>
      <c r="AH43">
        <f t="shared" si="20"/>
        <v>0</v>
      </c>
      <c r="AI43" t="s">
        <v>729</v>
      </c>
      <c r="AJ43" t="str">
        <f t="shared" si="8"/>
        <v>pics\\Tikva</v>
      </c>
      <c r="AL43" t="str">
        <f t="shared" si="1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22"/>
        <v>0.57553864763965334</v>
      </c>
      <c r="AU43" t="str">
        <f>IF(OR(G43=10,G43=11,G43=14,G43=15),VLOOKUP(AT43,audio_list_stym!$A$3:$B$18,2,FALSE),"sound\\Noviy_plod.wav")</f>
        <v>sound\\Noviy_plod.wav</v>
      </c>
      <c r="AV43" t="str">
        <f t="shared" ca="1" si="23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5"/>
        <v>Посмотрите,_вот_БАНАН._Свежий_ли_он?</v>
      </c>
      <c r="BD43" cm="1">
        <f t="array" aca="1" ref="BD43" ca="1">INDEX($L$42:$L$49,(RANK(AT3,$AT$2:$AT$9)))</f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VLOOKUP(B44,audio_list_stym!$A$3:$BP$18,37,FALSE)</f>
        <v>11</v>
      </c>
      <c r="F44" t="str">
        <f>VLOOKUP(E44,metki!$A$2:$B$9,2,FALSE)</f>
        <v>экспл_реал_с_названием</v>
      </c>
      <c r="G44" t="str">
        <f t="shared" si="18"/>
        <v>экспл</v>
      </c>
      <c r="H44" t="str">
        <f>VLOOKUP(B44,audio_list_stym!$A$3:$AJ$18,5,FALSE)</f>
        <v>Banan</v>
      </c>
      <c r="I44" t="s">
        <v>690</v>
      </c>
      <c r="J44" t="str">
        <f t="shared" si="19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7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4"/>
        <v/>
      </c>
      <c r="AG44" t="str">
        <f t="shared" si="25"/>
        <v>pics\\Banan_3.jpg</v>
      </c>
      <c r="AH44">
        <f t="shared" si="20"/>
        <v>0</v>
      </c>
      <c r="AI44" t="s">
        <v>730</v>
      </c>
      <c r="AJ44" t="str">
        <f t="shared" si="8"/>
        <v>pics\\Tikva</v>
      </c>
      <c r="AL44" t="str">
        <f t="shared" si="1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22"/>
        <v>0.16386689288553014</v>
      </c>
      <c r="AU44" t="str">
        <f>IF(OR(G44=10,G44=11,G44=14,G44=15),VLOOKUP(AT44,audio_list_stym!$A$3:$B$18,2,FALSE),"sound\\Noviy_plod.wav")</f>
        <v>sound\\Noviy_plod.wav</v>
      </c>
      <c r="AV44" t="str">
        <f t="shared" ca="1" si="23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5"/>
        <v>Вот_БАНАН._Он_жаренный?</v>
      </c>
      <c r="BD44" cm="1">
        <f t="array" aca="1" ref="BD44" ca="1">INDEX($L$42:$L$49,(RANK(AT4,$AT$2:$AT$9)))</f>
        <v>2006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VLOOKUP(B45,audio_list_stym!$A$3:$BP$18,37,FALSE)</f>
        <v>11</v>
      </c>
      <c r="F45" t="str">
        <f>VLOOKUP(E45,metki!$A$2:$B$9,2,FALSE)</f>
        <v>экспл_реал_с_названием</v>
      </c>
      <c r="G45" t="str">
        <f t="shared" si="18"/>
        <v>экспл</v>
      </c>
      <c r="H45" t="str">
        <f>VLOOKUP(B45,audio_list_stym!$A$3:$AJ$18,5,FALSE)</f>
        <v>Banan</v>
      </c>
      <c r="I45" t="s">
        <v>691</v>
      </c>
      <c r="J45" t="str">
        <f t="shared" si="19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7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4"/>
        <v/>
      </c>
      <c r="AG45" t="str">
        <f t="shared" si="25"/>
        <v>pics\\Banan_4.jpg</v>
      </c>
      <c r="AH45">
        <f t="shared" si="20"/>
        <v>0</v>
      </c>
      <c r="AI45" t="s">
        <v>731</v>
      </c>
      <c r="AJ45" t="str">
        <f t="shared" si="8"/>
        <v>pics\\Tikva</v>
      </c>
      <c r="AL45" t="str">
        <f t="shared" si="1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22"/>
        <v>0.18978108326144205</v>
      </c>
      <c r="AU45" t="str">
        <f>IF(OR(G45=10,G45=11,G45=14,G45=15),VLOOKUP(AT45,audio_list_stym!$A$3:$B$18,2,FALSE),"sound\\Noviy_plod.wav")</f>
        <v>sound\\Noviy_plod.wav</v>
      </c>
      <c r="AV45" t="str">
        <f t="shared" ca="1" si="23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5"/>
        <v>Это_БАНАН._Сладкий_ли_он?</v>
      </c>
      <c r="BD45" cm="1">
        <f t="array" aca="1" ref="BD45" ca="1">INDEX($L$42:$L$49,(RANK(AT5,$AT$2:$AT$9)))</f>
        <v>2005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VLOOKUP(B46,audio_list_stym!$A$3:$BP$18,37,FALSE)</f>
        <v>11</v>
      </c>
      <c r="F46" t="str">
        <f>VLOOKUP(E46,metki!$A$2:$B$9,2,FALSE)</f>
        <v>экспл_реал_с_названием</v>
      </c>
      <c r="G46" t="str">
        <f t="shared" si="18"/>
        <v>экспл</v>
      </c>
      <c r="H46" t="str">
        <f>VLOOKUP(B46,audio_list_stym!$A$3:$AJ$18,5,FALSE)</f>
        <v>Banan</v>
      </c>
      <c r="I46" t="s">
        <v>692</v>
      </c>
      <c r="J46" t="str">
        <f t="shared" si="19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7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4"/>
        <v/>
      </c>
      <c r="AG46" t="str">
        <f t="shared" si="25"/>
        <v>pics\\Banan_5.jpg</v>
      </c>
      <c r="AH46">
        <f t="shared" si="20"/>
        <v>0</v>
      </c>
      <c r="AI46" t="s">
        <v>732</v>
      </c>
      <c r="AJ46" t="str">
        <f t="shared" si="8"/>
        <v>pics\\Tikva</v>
      </c>
      <c r="AL46" t="str">
        <f t="shared" si="1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22"/>
        <v>0.28507561079907984</v>
      </c>
      <c r="AU46" t="str">
        <f>IF(OR(G46=10,G46=11,G46=14,G46=15),VLOOKUP(AT46,audio_list_stym!$A$3:$B$18,2,FALSE),"sound\\Noviy_plod.wav")</f>
        <v>sound\\Noviy_plod.wav</v>
      </c>
      <c r="AV46" t="str">
        <f t="shared" ca="1" si="23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5"/>
        <v>На_картинке_БАНАН._Влажный_ли_он?</v>
      </c>
      <c r="BD46" cm="1">
        <f t="array" aca="1" ref="BD46" ca="1">INDEX($L$42:$L$49,(RANK(AT6,$AT$2:$AT$9)))</f>
        <v>2008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VLOOKUP(B47,audio_list_stym!$A$3:$BP$18,37,FALSE)</f>
        <v>11</v>
      </c>
      <c r="F47" t="str">
        <f>VLOOKUP(E47,metki!$A$2:$B$9,2,FALSE)</f>
        <v>экспл_реал_с_названием</v>
      </c>
      <c r="G47" t="str">
        <f t="shared" si="18"/>
        <v>экспл</v>
      </c>
      <c r="H47" t="str">
        <f>VLOOKUP(B47,audio_list_stym!$A$3:$AJ$18,5,FALSE)</f>
        <v>Banan</v>
      </c>
      <c r="I47" t="s">
        <v>693</v>
      </c>
      <c r="J47" t="str">
        <f t="shared" si="19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7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4"/>
        <v/>
      </c>
      <c r="AG47" t="str">
        <f t="shared" si="25"/>
        <v>pics\\Banan_6.jpg</v>
      </c>
      <c r="AH47">
        <f t="shared" si="20"/>
        <v>0</v>
      </c>
      <c r="AI47" t="s">
        <v>733</v>
      </c>
      <c r="AJ47" t="str">
        <f t="shared" si="8"/>
        <v>pics\\Tikva</v>
      </c>
      <c r="AL47" t="str">
        <f t="shared" si="1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22"/>
        <v>0.19687833177484604</v>
      </c>
      <c r="AU47" t="str">
        <f>IF(OR(G47=10,G47=11,G47=14,G47=15),VLOOKUP(AT47,audio_list_stym!$A$3:$B$18,2,FALSE),"sound\\Noviy_plod.wav")</f>
        <v>sound\\Noviy_plod.wav</v>
      </c>
      <c r="AV47" t="str">
        <f t="shared" ca="1" si="23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5"/>
        <v>На_мониторе_БАНАН._Он_съедобный?</v>
      </c>
      <c r="BD47" cm="1">
        <f t="array" aca="1" ref="BD47" ca="1">INDEX($L$42:$L$49,(RANK(AT7,$AT$2:$AT$9)))</f>
        <v>2007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VLOOKUP(B48,audio_list_stym!$A$3:$BP$18,37,FALSE)</f>
        <v>11</v>
      </c>
      <c r="F48" t="str">
        <f>VLOOKUP(E48,metki!$A$2:$B$9,2,FALSE)</f>
        <v>экспл_реал_с_названием</v>
      </c>
      <c r="G48" t="str">
        <f t="shared" si="18"/>
        <v>экспл</v>
      </c>
      <c r="H48" t="str">
        <f>VLOOKUP(B48,audio_list_stym!$A$3:$AJ$18,5,FALSE)</f>
        <v>Banan</v>
      </c>
      <c r="I48" t="s">
        <v>694</v>
      </c>
      <c r="J48" t="str">
        <f t="shared" si="19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7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4"/>
        <v/>
      </c>
      <c r="AG48" t="str">
        <f t="shared" si="25"/>
        <v>pics\\Banan_7.jpg</v>
      </c>
      <c r="AH48">
        <f t="shared" si="20"/>
        <v>0</v>
      </c>
      <c r="AI48" t="s">
        <v>734</v>
      </c>
      <c r="AJ48" t="str">
        <f t="shared" si="8"/>
        <v>pics\\Tikva</v>
      </c>
      <c r="AL48" t="str">
        <f t="shared" si="1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22"/>
        <v>0.6027868410027748</v>
      </c>
      <c r="AU48" t="str">
        <f>IF(OR(G48=10,G48=11,G48=14,G48=15),VLOOKUP(AT48,audio_list_stym!$A$3:$B$18,2,FALSE),"sound\\Noviy_plod.wav")</f>
        <v>sound\\Noviy_plod.wav</v>
      </c>
      <c r="AV48" t="str">
        <f t="shared" ca="1" si="23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5"/>
        <v>Перед_Вами_БАНАН._Сиреневый_ли_он?</v>
      </c>
      <c r="BD48" cm="1">
        <f t="array" aca="1" ref="BD48" ca="1">INDEX($L$42:$L$49,(RANK(AT8,$AT$2:$AT$9)))</f>
        <v>2002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VLOOKUP(B49,audio_list_stym!$A$3:$BP$18,37,FALSE)</f>
        <v>11</v>
      </c>
      <c r="F49" t="str">
        <f>VLOOKUP(E49,metki!$A$2:$B$9,2,FALSE)</f>
        <v>экспл_реал_с_названием</v>
      </c>
      <c r="G49" t="str">
        <f t="shared" si="18"/>
        <v>экспл</v>
      </c>
      <c r="H49" t="str">
        <f>VLOOKUP(B49,audio_list_stym!$A$3:$AJ$18,5,FALSE)</f>
        <v>Banan</v>
      </c>
      <c r="I49" t="s">
        <v>695</v>
      </c>
      <c r="J49" t="str">
        <f t="shared" si="19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7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4"/>
        <v/>
      </c>
      <c r="AG49" t="str">
        <f t="shared" si="25"/>
        <v>pics\\Banan_8.jpg</v>
      </c>
      <c r="AH49">
        <f t="shared" si="20"/>
        <v>0</v>
      </c>
      <c r="AI49" t="s">
        <v>735</v>
      </c>
      <c r="AJ49" t="str">
        <f t="shared" si="8"/>
        <v>pics\\Tikva</v>
      </c>
      <c r="AL49" t="str">
        <f t="shared" si="1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22"/>
        <v>0.24594488039998075</v>
      </c>
      <c r="AU49" t="str">
        <f>IF(OR(G49=10,G49=11,G49=14,G49=15),VLOOKUP(AT49,audio_list_stym!$A$3:$B$18,2,FALSE),"sound\\Noviy_plod.wav")</f>
        <v>sound\\Noviy_plod.wav</v>
      </c>
      <c r="AV49" t="str">
        <f t="shared" ca="1" si="23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5"/>
        <v>Вы_видите_БАНАН._Он_репчатый?</v>
      </c>
      <c r="BD49" cm="1">
        <f t="array" aca="1" ref="BD49" ca="1">INDEX($L$42:$L$49,(RANK(AT9,$AT$2:$AT$9)))</f>
        <v>2001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VLOOKUP(B50,audio_list_stym!$A$3:$BP$18,37,FALSE)</f>
        <v>12</v>
      </c>
      <c r="F50" t="str">
        <f>VLOOKUP(E50,metki!$A$2:$B$9,2,FALSE)</f>
        <v>импл_реал_без_названия</v>
      </c>
      <c r="G50" t="str">
        <f t="shared" si="18"/>
        <v>импл_</v>
      </c>
      <c r="H50" t="str">
        <f>VLOOKUP(B50,audio_list_stym!$A$3:$AJ$18,5,FALSE)</f>
        <v>Finik</v>
      </c>
      <c r="I50" t="s">
        <v>688</v>
      </c>
      <c r="J50" t="str">
        <f t="shared" si="19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AD50" t="str">
        <f t="shared" ca="1" si="7"/>
        <v>pics\\Goroh_3.jpg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4"/>
        <v>pics\\Goroh_3.jpg</v>
      </c>
      <c r="AH50" t="str">
        <f t="shared" si="20"/>
        <v>sound\\Tropic</v>
      </c>
      <c r="AS50" t="str">
        <f ca="1">IF(AH50="sound\\Tropic",AQ2,"")</f>
        <v>pics\\Goroh_3.jpg</v>
      </c>
      <c r="AT50">
        <f t="shared" ca="1" si="22"/>
        <v>0.24338672956641672</v>
      </c>
      <c r="AU50" t="str">
        <f>IF(OR(G50=10,G50=11,G50=14,G50=15),VLOOKUP(AT50,audio_list_stym!$A$3:$B$18,2,FALSE),"sound\\Noviy_plod.wav")</f>
        <v>sound\\Noviy_plod.wav</v>
      </c>
      <c r="AV50" t="str">
        <f t="shared" ca="1" si="23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e">
        <f>VLOOKUP(Q50,audio_list_stym!$B$2:$BQ$299,68,FALSE)</f>
        <v>#N/A</v>
      </c>
      <c r="BB50" t="e">
        <f t="shared" si="5"/>
        <v>#N/A</v>
      </c>
      <c r="BC50">
        <f>A50</f>
        <v>1207</v>
      </c>
      <c r="BD50" cm="1">
        <f t="array" aca="1" ref="BD50" ca="1">INDEX($L$50:$L$57,(RANK(AT2,$AT$2:$AT$9)))</f>
        <v>2012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2018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VLOOKUP(B51,audio_list_stym!$A$3:$BP$18,37,FALSE)</f>
        <v>12</v>
      </c>
      <c r="F51" t="str">
        <f>VLOOKUP(E51,metki!$A$2:$B$9,2,FALSE)</f>
        <v>импл_реал_без_названия</v>
      </c>
      <c r="G51" t="str">
        <f t="shared" si="18"/>
        <v>импл_</v>
      </c>
      <c r="H51" t="str">
        <f>VLOOKUP(B51,audio_list_stym!$A$3:$AJ$18,5,FALSE)</f>
        <v>Finik</v>
      </c>
      <c r="I51" t="s">
        <v>689</v>
      </c>
      <c r="J51" t="str">
        <f t="shared" si="19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2163</v>
      </c>
      <c r="AD51" t="str">
        <f t="shared" ca="1" si="7"/>
        <v>pics\\Tikva_3.jpg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4"/>
        <v>pics\\Tikva_3.jpg</v>
      </c>
      <c r="AH51" t="str">
        <f t="shared" si="20"/>
        <v>sound\\Tropic</v>
      </c>
      <c r="AS51" t="str">
        <f t="shared" ref="AS51:AS57" ca="1" si="26">IF(AH51="sound\\Tropic",AQ3,"")</f>
        <v>pics\\Tikva_3.jpg</v>
      </c>
      <c r="AT51">
        <f t="shared" ca="1" si="22"/>
        <v>5.1290276075747876E-2</v>
      </c>
      <c r="AU51" t="str">
        <f>IF(OR(G51=10,G51=11,G51=14,G51=15),VLOOKUP(AT51,audio_list_stym!$A$3:$B$18,2,FALSE),"sound\\Noviy_plod.wav")</f>
        <v>sound\\Noviy_plod.wav</v>
      </c>
      <c r="AV51" t="str">
        <f t="shared" ca="1" si="23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5"/>
        <v>_Сахаристый_ли_XXXXX?</v>
      </c>
      <c r="BD51" cm="1">
        <f t="array" aca="1" ref="BD51" ca="1">INDEX($L$50:$L$57,(RANK(AT3,$AT$2:$AT$9)))</f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VLOOKUP(B52,audio_list_stym!$A$3:$BP$18,37,FALSE)</f>
        <v>12</v>
      </c>
      <c r="F52" t="str">
        <f>VLOOKUP(E52,metki!$A$2:$B$9,2,FALSE)</f>
        <v>импл_реал_без_названия</v>
      </c>
      <c r="G52" t="str">
        <f t="shared" si="18"/>
        <v>импл_</v>
      </c>
      <c r="H52" t="str">
        <f>VLOOKUP(B52,audio_list_stym!$A$3:$AJ$18,5,FALSE)</f>
        <v>Finik</v>
      </c>
      <c r="I52" t="s">
        <v>690</v>
      </c>
      <c r="J52" t="str">
        <f t="shared" si="19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2167</v>
      </c>
      <c r="AD52" t="str">
        <f t="shared" ca="1" si="7"/>
        <v>pics\\Tikva_7.jpg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4"/>
        <v>pics\\Tikva_7.jpg</v>
      </c>
      <c r="AH52" t="str">
        <f t="shared" si="20"/>
        <v>sound\\Tropic</v>
      </c>
      <c r="AS52" t="str">
        <f t="shared" ca="1" si="26"/>
        <v>pics\\Tikva_7.jpg</v>
      </c>
      <c r="AT52">
        <f t="shared" ca="1" si="22"/>
        <v>0.44727182787026964</v>
      </c>
      <c r="AU52" t="str">
        <f>IF(OR(G52=10,G52=11,G52=14,G52=15),VLOOKUP(AT52,audio_list_stym!$A$3:$B$18,2,FALSE),"sound\\Noviy_plod.wav")</f>
        <v>sound\\Noviy_plod.wav</v>
      </c>
      <c r="AV52" t="str">
        <f t="shared" ca="1" si="23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5"/>
        <v>_Скользкий_ли_XXXXX?</v>
      </c>
      <c r="BD52" cm="1">
        <f t="array" aca="1" ref="BD52" ca="1">INDEX($L$50:$L$57,(RANK(AT4,$AT$2:$AT$9)))</f>
        <v>2014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VLOOKUP(B53,audio_list_stym!$A$3:$BP$18,37,FALSE)</f>
        <v>12</v>
      </c>
      <c r="F53" t="str">
        <f>VLOOKUP(E53,metki!$A$2:$B$9,2,FALSE)</f>
        <v>импл_реал_без_названия</v>
      </c>
      <c r="G53" t="str">
        <f t="shared" si="18"/>
        <v>импл_</v>
      </c>
      <c r="H53" t="str">
        <f>VLOOKUP(B53,audio_list_stym!$A$3:$AJ$18,5,FALSE)</f>
        <v>Finik</v>
      </c>
      <c r="I53" t="s">
        <v>691</v>
      </c>
      <c r="J53" t="str">
        <f t="shared" si="19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2020</v>
      </c>
      <c r="AD53" t="str">
        <f t="shared" ca="1" si="7"/>
        <v>pics\\Goroh_4.jpg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4"/>
        <v>pics\\Goroh_4.jpg</v>
      </c>
      <c r="AH53" t="str">
        <f t="shared" si="20"/>
        <v>sound\\Tropic</v>
      </c>
      <c r="AS53" t="str">
        <f t="shared" ca="1" si="26"/>
        <v>pics\\Goroh_4.jpg</v>
      </c>
      <c r="AT53">
        <f t="shared" ca="1" si="22"/>
        <v>0.6135928883917301</v>
      </c>
      <c r="AU53" t="str">
        <f>IF(OR(G53=10,G53=11,G53=14,G53=15),VLOOKUP(AT53,audio_list_stym!$A$3:$B$18,2,FALSE),"sound\\Noviy_plod.wav")</f>
        <v>sound\\Noviy_plod.wav</v>
      </c>
      <c r="AV53" t="str">
        <f t="shared" ca="1" si="23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5"/>
        <v>_Ломкий_ли_XXXXX?</v>
      </c>
      <c r="BD53" cm="1">
        <f t="array" aca="1" ref="BD53" ca="1">INDEX($L$50:$L$57,(RANK(AT5,$AT$2:$AT$9)))</f>
        <v>2013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VLOOKUP(B54,audio_list_stym!$A$3:$BP$18,37,FALSE)</f>
        <v>12</v>
      </c>
      <c r="F54" t="str">
        <f>VLOOKUP(E54,metki!$A$2:$B$9,2,FALSE)</f>
        <v>импл_реал_без_названия</v>
      </c>
      <c r="G54" t="str">
        <f t="shared" si="18"/>
        <v>импл_</v>
      </c>
      <c r="H54" t="str">
        <f>VLOOKUP(B54,audio_list_stym!$A$3:$AJ$18,5,FALSE)</f>
        <v>Finik</v>
      </c>
      <c r="I54" t="s">
        <v>692</v>
      </c>
      <c r="J54" t="str">
        <f t="shared" si="19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2162</v>
      </c>
      <c r="AD54" t="str">
        <f t="shared" ca="1" si="7"/>
        <v>pics\\Tikva_2.jpg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4"/>
        <v>pics\\Tikva_2.jpg</v>
      </c>
      <c r="AH54" t="str">
        <f t="shared" si="20"/>
        <v>sound\\Tropic</v>
      </c>
      <c r="AI54" s="11"/>
      <c r="AS54" t="str">
        <f t="shared" ca="1" si="26"/>
        <v>pics\\Tikva_2.jpg</v>
      </c>
      <c r="AT54">
        <f t="shared" ca="1" si="22"/>
        <v>0.31748339867478748</v>
      </c>
      <c r="AU54" t="str">
        <f>IF(OR(G54=10,G54=11,G54=14,G54=15),VLOOKUP(AT54,audio_list_stym!$A$3:$B$18,2,FALSE),"sound\\Noviy_plod.wav")</f>
        <v>sound\\Noviy_plod.wav</v>
      </c>
      <c r="AV54" t="str">
        <f t="shared" ca="1" si="23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5"/>
        <v>_Мохнатый_ли_XXXXX?</v>
      </c>
      <c r="BD54" cm="1">
        <f t="array" aca="1" ref="BD54" ca="1">INDEX($L$50:$L$57,(RANK(AT6,$AT$2:$AT$9)))</f>
        <v>2016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VLOOKUP(B55,audio_list_stym!$A$3:$BP$18,37,FALSE)</f>
        <v>12</v>
      </c>
      <c r="F55" t="str">
        <f>VLOOKUP(E55,metki!$A$2:$B$9,2,FALSE)</f>
        <v>импл_реал_без_названия</v>
      </c>
      <c r="G55" t="str">
        <f t="shared" si="18"/>
        <v>импл_</v>
      </c>
      <c r="H55" t="str">
        <f>VLOOKUP(B55,audio_list_stym!$A$3:$AJ$18,5,FALSE)</f>
        <v>Finik</v>
      </c>
      <c r="I55" t="s">
        <v>693</v>
      </c>
      <c r="J55" t="str">
        <f t="shared" si="19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2164</v>
      </c>
      <c r="AD55" t="str">
        <f t="shared" ca="1" si="7"/>
        <v>pics\\Tikva_4.jpg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4"/>
        <v>pics\\Tikva_4.jpg</v>
      </c>
      <c r="AH55" t="str">
        <f t="shared" si="20"/>
        <v>sound\\Tropic</v>
      </c>
      <c r="AS55" t="str">
        <f t="shared" ca="1" si="26"/>
        <v>pics\\Tikva_4.jpg</v>
      </c>
      <c r="AT55">
        <f t="shared" ca="1" si="22"/>
        <v>0.90434209796130893</v>
      </c>
      <c r="AU55" t="str">
        <f>IF(OR(G55=10,G55=11,G55=14,G55=15),VLOOKUP(AT55,audio_list_stym!$A$3:$B$18,2,FALSE),"sound\\Noviy_plod.wav")</f>
        <v>sound\\Noviy_plod.wav</v>
      </c>
      <c r="AV55" t="str">
        <f t="shared" ca="1" si="23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5"/>
        <v>_Сморщенный_ли_XXXXX?</v>
      </c>
      <c r="BD55" cm="1">
        <f t="array" aca="1" ref="BD55" ca="1">INDEX($L$50:$L$57,(RANK(AT7,$AT$2:$AT$9)))</f>
        <v>2015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VLOOKUP(B56,audio_list_stym!$A$3:$BP$18,37,FALSE)</f>
        <v>12</v>
      </c>
      <c r="F56" t="str">
        <f>VLOOKUP(E56,metki!$A$2:$B$9,2,FALSE)</f>
        <v>импл_реал_без_названия</v>
      </c>
      <c r="G56" t="str">
        <f t="shared" si="18"/>
        <v>импл_</v>
      </c>
      <c r="H56" t="str">
        <f>VLOOKUP(B56,audio_list_stym!$A$3:$AJ$18,5,FALSE)</f>
        <v>Finik</v>
      </c>
      <c r="I56" t="s">
        <v>694</v>
      </c>
      <c r="J56" t="str">
        <f t="shared" si="19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2023</v>
      </c>
      <c r="AD56" t="str">
        <f t="shared" ca="1" si="7"/>
        <v>pics\\Goroh_7.jpg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pics\\Goroh_7.jpg</v>
      </c>
      <c r="AH56" t="str">
        <f t="shared" si="20"/>
        <v>sound\\Tropic</v>
      </c>
      <c r="AS56" t="str">
        <f t="shared" ca="1" si="26"/>
        <v>pics\\Goroh_7.jpg</v>
      </c>
      <c r="AT56">
        <f t="shared" ca="1" si="22"/>
        <v>0.43776753281462144</v>
      </c>
      <c r="AU56" t="str">
        <f>IF(OR(G56=10,G56=11,G56=14,G56=15),VLOOKUP(AT56,audio_list_stym!$A$3:$B$18,2,FALSE),"sound\\Noviy_plod.wav")</f>
        <v>sound\\Noviy_plod.wav</v>
      </c>
      <c r="AV56" t="str">
        <f t="shared" ca="1" si="23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5"/>
        <v>_С_косточкой_ли_XXXXX?</v>
      </c>
      <c r="BD56" cm="1">
        <f t="array" aca="1" ref="BD56" ca="1">INDEX($L$50:$L$57,(RANK(AT8,$AT$2:$AT$9)))</f>
        <v>2010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VLOOKUP(B57,audio_list_stym!$A$3:$BP$18,37,FALSE)</f>
        <v>12</v>
      </c>
      <c r="F57" t="str">
        <f>VLOOKUP(E57,metki!$A$2:$B$9,2,FALSE)</f>
        <v>импл_реал_без_названия</v>
      </c>
      <c r="G57" t="str">
        <f t="shared" si="18"/>
        <v>импл_</v>
      </c>
      <c r="H57" t="str">
        <f>VLOOKUP(B57,audio_list_stym!$A$3:$AJ$18,5,FALSE)</f>
        <v>Finik</v>
      </c>
      <c r="I57" t="s">
        <v>695</v>
      </c>
      <c r="J57" t="str">
        <f t="shared" si="19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2018</v>
      </c>
      <c r="AD57" t="str">
        <f t="shared" ca="1" si="7"/>
        <v>pics\\Goroh_2.jpg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pics\\Goroh_2.jpg</v>
      </c>
      <c r="AH57" t="str">
        <f t="shared" si="20"/>
        <v>sound\\Tropic</v>
      </c>
      <c r="AI57" s="11"/>
      <c r="AS57" t="str">
        <f t="shared" ca="1" si="26"/>
        <v>pics\\Goroh_2.jpg</v>
      </c>
      <c r="AT57">
        <f t="shared" ca="1" si="22"/>
        <v>3.705089853793242E-2</v>
      </c>
      <c r="AU57" t="str">
        <f>IF(OR(G57=10,G57=11,G57=14,G57=15),VLOOKUP(AT57,audio_list_stym!$A$3:$B$18,2,FALSE),"sound\\Noviy_plod.wav")</f>
        <v>sound\\Noviy_plod.wav</v>
      </c>
      <c r="AV57" t="str">
        <f t="shared" ca="1" si="23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5"/>
        <v>_Треугольный_ли_XXXXX?</v>
      </c>
      <c r="BD57" cm="1">
        <f t="array" aca="1" ref="BD57" ca="1">INDEX($L$50:$L$57,(RANK(AT9,$AT$2:$AT$9)))</f>
        <v>2009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VLOOKUP(B58,audio_list_stym!$A$3:$BP$18,37,FALSE)</f>
        <v>13</v>
      </c>
      <c r="F58" t="str">
        <f>VLOOKUP(E58,metki!$A$2:$B$9,2,FALSE)</f>
        <v>экспл_реал_без_названия</v>
      </c>
      <c r="G58" t="str">
        <f t="shared" si="18"/>
        <v>экспл</v>
      </c>
      <c r="H58" t="str">
        <f>VLOOKUP(B58,audio_list_stym!$A$3:$AJ$18,5,FALSE)</f>
        <v>Goroh</v>
      </c>
      <c r="I58" t="s">
        <v>688</v>
      </c>
      <c r="J58" t="str">
        <f t="shared" si="19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AD58" t="str">
        <f t="shared" ca="1" si="7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7">IF(ISTEXT(AR58),AR58,IF(ISTEXT(AS58),AS58,""))</f>
        <v/>
      </c>
      <c r="AG58" t="str">
        <f t="shared" ref="AG58:AG65" si="28">IF(OR(E58=11,E58=13),M58,"")</f>
        <v>pics\\Goroh_1.jpg</v>
      </c>
      <c r="AH58">
        <f t="shared" si="20"/>
        <v>0</v>
      </c>
      <c r="AI58" s="11"/>
      <c r="AT58">
        <f t="shared" ca="1" si="22"/>
        <v>0.75197716428423722</v>
      </c>
      <c r="AU58" t="str">
        <f>IF(OR(G58=10,G58=11,G58=14,G58=15),VLOOKUP(AT58,audio_list_stym!$A$3:$B$18,2,FALSE),"sound\\Noviy_plod.wav")</f>
        <v>sound\\Noviy_plod.wav</v>
      </c>
      <c r="AV58" t="str">
        <f t="shared" ca="1" si="23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e">
        <f>VLOOKUP(Q58,audio_list_stym!$B$2:$BQ$299,68,FALSE)</f>
        <v>#N/A</v>
      </c>
      <c r="BB58" t="e">
        <f t="shared" si="5"/>
        <v>#N/A</v>
      </c>
      <c r="BC58">
        <f>A58</f>
        <v>1208</v>
      </c>
      <c r="BD58" cm="1">
        <f t="array" aca="1" ref="BD58" ca="1">INDEX($L$58:$L$65,(RANK(AT2,$AT$2:$AT$9)))</f>
        <v>2020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2003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VLOOKUP(B59,audio_list_stym!$A$3:$BP$18,37,FALSE)</f>
        <v>13</v>
      </c>
      <c r="F59" t="str">
        <f>VLOOKUP(E59,metki!$A$2:$B$9,2,FALSE)</f>
        <v>экспл_реал_без_названия</v>
      </c>
      <c r="G59" t="str">
        <f t="shared" si="18"/>
        <v>экспл</v>
      </c>
      <c r="H59" t="str">
        <f>VLOOKUP(B59,audio_list_stym!$A$3:$AJ$18,5,FALSE)</f>
        <v>Goroh</v>
      </c>
      <c r="I59" t="s">
        <v>689</v>
      </c>
      <c r="J59" t="str">
        <f t="shared" si="19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7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7"/>
        <v/>
      </c>
      <c r="AG59" t="str">
        <f t="shared" si="28"/>
        <v>pics\\Goroh_2.jpg</v>
      </c>
      <c r="AH59">
        <f t="shared" si="20"/>
        <v>0</v>
      </c>
      <c r="AT59">
        <f t="shared" ca="1" si="22"/>
        <v>0.16191072109620352</v>
      </c>
      <c r="AU59" t="str">
        <f>IF(OR(G59=10,G59=11,G59=14,G59=15),VLOOKUP(AT59,audio_list_stym!$A$3:$B$18,2,FALSE),"sound\\Noviy_plod.wav")</f>
        <v>sound\\Noviy_plod.wav</v>
      </c>
      <c r="AV59" t="str">
        <f t="shared" ca="1" si="23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5"/>
        <v>Посмотрите,_вот_XXXXX._Он_в_стручке?</v>
      </c>
      <c r="BD59" cm="1">
        <f t="array" aca="1" ref="BD59" ca="1">INDEX($L$58:$L$65,(RANK(AT3,$AT$2:$AT$9)))</f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VLOOKUP(B60,audio_list_stym!$A$3:$BP$18,37,FALSE)</f>
        <v>13</v>
      </c>
      <c r="F60" t="str">
        <f>VLOOKUP(E60,metki!$A$2:$B$9,2,FALSE)</f>
        <v>экспл_реал_без_названия</v>
      </c>
      <c r="G60" t="str">
        <f t="shared" si="18"/>
        <v>экспл</v>
      </c>
      <c r="H60" t="str">
        <f>VLOOKUP(B60,audio_list_stym!$A$3:$AJ$18,5,FALSE)</f>
        <v>Goroh</v>
      </c>
      <c r="I60" t="s">
        <v>690</v>
      </c>
      <c r="J60" t="str">
        <f t="shared" si="19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7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7"/>
        <v/>
      </c>
      <c r="AG60" t="str">
        <f t="shared" si="28"/>
        <v>pics\\Goroh_3.jpg</v>
      </c>
      <c r="AH60">
        <f t="shared" si="20"/>
        <v>0</v>
      </c>
      <c r="AT60">
        <f t="shared" ca="1" si="22"/>
        <v>0.62704977521675609</v>
      </c>
      <c r="AU60" t="str">
        <f>IF(OR(G60=10,G60=11,G60=14,G60=15),VLOOKUP(AT60,audio_list_stym!$A$3:$B$18,2,FALSE),"sound\\Noviy_plod.wav")</f>
        <v>sound\\Noviy_plod.wav</v>
      </c>
      <c r="AV60" t="str">
        <f t="shared" ca="1" si="23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5"/>
        <v>Вот_XXXXX._Ядовитый_ли_он?</v>
      </c>
      <c r="BD60" cm="1">
        <f t="array" aca="1" ref="BD60" ca="1">INDEX($L$58:$L$65,(RANK(AT4,$AT$2:$AT$9)))</f>
        <v>2022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VLOOKUP(B61,audio_list_stym!$A$3:$BP$18,37,FALSE)</f>
        <v>13</v>
      </c>
      <c r="F61" t="str">
        <f>VLOOKUP(E61,metki!$A$2:$B$9,2,FALSE)</f>
        <v>экспл_реал_без_названия</v>
      </c>
      <c r="G61" t="str">
        <f t="shared" si="18"/>
        <v>экспл</v>
      </c>
      <c r="H61" t="str">
        <f>VLOOKUP(B61,audio_list_stym!$A$3:$AJ$18,5,FALSE)</f>
        <v>Goroh</v>
      </c>
      <c r="I61" t="s">
        <v>691</v>
      </c>
      <c r="J61" t="str">
        <f t="shared" si="19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7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7"/>
        <v/>
      </c>
      <c r="AG61" t="str">
        <f t="shared" si="28"/>
        <v>pics\\Goroh_4.jpg</v>
      </c>
      <c r="AH61">
        <f t="shared" si="20"/>
        <v>0</v>
      </c>
      <c r="AT61">
        <f t="shared" ca="1" si="22"/>
        <v>0.26656558968778354</v>
      </c>
      <c r="AU61" t="str">
        <f>IF(OR(G61=10,G61=11,G61=14,G61=15),VLOOKUP(AT61,audio_list_stym!$A$3:$B$18,2,FALSE),"sound\\Noviy_plod.wav")</f>
        <v>sound\\Noviy_plod.wav</v>
      </c>
      <c r="AV61" t="str">
        <f t="shared" ca="1" si="23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5"/>
        <v>Это_XXXXX._Он_полосатый?</v>
      </c>
      <c r="BD61" cm="1">
        <f t="array" aca="1" ref="BD61" ca="1">INDEX($L$58:$L$65,(RANK(AT5,$AT$2:$AT$9)))</f>
        <v>2021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VLOOKUP(B62,audio_list_stym!$A$3:$BP$18,37,FALSE)</f>
        <v>13</v>
      </c>
      <c r="F62" t="str">
        <f>VLOOKUP(E62,metki!$A$2:$B$9,2,FALSE)</f>
        <v>экспл_реал_без_названия</v>
      </c>
      <c r="G62" t="str">
        <f t="shared" si="18"/>
        <v>экспл</v>
      </c>
      <c r="H62" t="str">
        <f>VLOOKUP(B62,audio_list_stym!$A$3:$AJ$18,5,FALSE)</f>
        <v>Goroh</v>
      </c>
      <c r="I62" t="s">
        <v>692</v>
      </c>
      <c r="J62" t="str">
        <f t="shared" si="19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7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7"/>
        <v/>
      </c>
      <c r="AG62" t="str">
        <f t="shared" si="28"/>
        <v>pics\\Goroh_5.jpg</v>
      </c>
      <c r="AH62">
        <f t="shared" si="20"/>
        <v>0</v>
      </c>
      <c r="AT62">
        <f t="shared" ca="1" si="22"/>
        <v>0.92437838917645421</v>
      </c>
      <c r="AU62" t="str">
        <f>IF(OR(G62=10,G62=11,G62=14,G62=15),VLOOKUP(AT62,audio_list_stym!$A$3:$B$18,2,FALSE),"sound\\Noviy_plod.wav")</f>
        <v>sound\\Noviy_plod.wav</v>
      </c>
      <c r="AV62" t="str">
        <f t="shared" ca="1" si="23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5"/>
        <v>На_картинке_XXXXX._Он_плоский?</v>
      </c>
      <c r="BD62" cm="1">
        <f t="array" aca="1" ref="BD62" ca="1">INDEX($L$58:$L$65,(RANK(AT6,$AT$2:$AT$9)))</f>
        <v>2024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VLOOKUP(B63,audio_list_stym!$A$3:$BP$18,37,FALSE)</f>
        <v>13</v>
      </c>
      <c r="F63" t="str">
        <f>VLOOKUP(E63,metki!$A$2:$B$9,2,FALSE)</f>
        <v>экспл_реал_без_названия</v>
      </c>
      <c r="G63" t="str">
        <f t="shared" si="18"/>
        <v>экспл</v>
      </c>
      <c r="H63" t="str">
        <f>VLOOKUP(B63,audio_list_stym!$A$3:$AJ$18,5,FALSE)</f>
        <v>Goroh</v>
      </c>
      <c r="I63" t="s">
        <v>693</v>
      </c>
      <c r="J63" t="str">
        <f t="shared" si="19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7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7"/>
        <v/>
      </c>
      <c r="AG63" t="str">
        <f t="shared" si="28"/>
        <v>pics\\Goroh_6.jpg</v>
      </c>
      <c r="AH63">
        <f t="shared" si="20"/>
        <v>0</v>
      </c>
      <c r="AT63">
        <f t="shared" ca="1" si="22"/>
        <v>0.65056951709230182</v>
      </c>
      <c r="AU63" t="str">
        <f>IF(OR(G63=10,G63=11,G63=14,G63=15),VLOOKUP(AT63,audio_list_stym!$A$3:$B$18,2,FALSE),"sound\\Noviy_plod.wav")</f>
        <v>sound\\Noviy_plod.wav</v>
      </c>
      <c r="AV63" t="str">
        <f t="shared" ca="1" si="23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5"/>
        <v>На_мониторе_XXXXX._Он_толченый?</v>
      </c>
      <c r="BD63" cm="1">
        <f t="array" aca="1" ref="BD63" ca="1">INDEX($L$58:$L$65,(RANK(AT7,$AT$2:$AT$9)))</f>
        <v>2023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VLOOKUP(B64,audio_list_stym!$A$3:$BP$18,37,FALSE)</f>
        <v>13</v>
      </c>
      <c r="F64" t="str">
        <f>VLOOKUP(E64,metki!$A$2:$B$9,2,FALSE)</f>
        <v>экспл_реал_без_названия</v>
      </c>
      <c r="G64" t="str">
        <f t="shared" si="18"/>
        <v>экспл</v>
      </c>
      <c r="H64" t="str">
        <f>VLOOKUP(B64,audio_list_stym!$A$3:$AJ$18,5,FALSE)</f>
        <v>Goroh</v>
      </c>
      <c r="I64" t="s">
        <v>694</v>
      </c>
      <c r="J64" t="str">
        <f t="shared" si="19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7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7"/>
        <v/>
      </c>
      <c r="AG64" t="str">
        <f t="shared" si="28"/>
        <v>pics\\Goroh_7.jpg</v>
      </c>
      <c r="AH64">
        <f t="shared" si="20"/>
        <v>0</v>
      </c>
      <c r="AI64" s="11"/>
      <c r="AT64">
        <f t="shared" ca="1" si="22"/>
        <v>0.18196200668148255</v>
      </c>
      <c r="AU64" t="str">
        <f>IF(OR(G64=10,G64=11,G64=14,G64=15),VLOOKUP(AT64,audio_list_stym!$A$3:$B$18,2,FALSE),"sound\\Noviy_plod.wav")</f>
        <v>sound\\Noviy_plod.wav</v>
      </c>
      <c r="AV64" t="str">
        <f t="shared" ca="1" si="23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5"/>
        <v>Перед_Вами_XXXXX._Зеленый_ли_он?</v>
      </c>
      <c r="BD64" cm="1">
        <f t="array" aca="1" ref="BD64" ca="1">INDEX($L$58:$L$65,(RANK(AT8,$AT$2:$AT$9)))</f>
        <v>2018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VLOOKUP(B65,audio_list_stym!$A$3:$BP$18,37,FALSE)</f>
        <v>13</v>
      </c>
      <c r="F65" t="str">
        <f>VLOOKUP(E65,metki!$A$2:$B$9,2,FALSE)</f>
        <v>экспл_реал_без_названия</v>
      </c>
      <c r="G65" t="str">
        <f t="shared" si="18"/>
        <v>экспл</v>
      </c>
      <c r="H65" t="str">
        <f>VLOOKUP(B65,audio_list_stym!$A$3:$AJ$18,5,FALSE)</f>
        <v>Goroh</v>
      </c>
      <c r="I65" t="s">
        <v>695</v>
      </c>
      <c r="J65" t="str">
        <f t="shared" si="19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7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7"/>
        <v/>
      </c>
      <c r="AG65" t="str">
        <f t="shared" si="28"/>
        <v>pics\\Goroh_8.jpg</v>
      </c>
      <c r="AH65">
        <f t="shared" si="20"/>
        <v>0</v>
      </c>
      <c r="AT65">
        <f t="shared" ca="1" si="22"/>
        <v>0.21979462106946146</v>
      </c>
      <c r="AU65" t="s">
        <v>697</v>
      </c>
      <c r="AV65" t="str">
        <f t="shared" ca="1" si="23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5"/>
        <v>Вы_видите_XXXXX._Легкий_ли_он?</v>
      </c>
      <c r="BD65" cm="1">
        <f t="array" aca="1" ref="BD65" ca="1">INDEX($L$58:$L$65,(RANK(AT9,$AT$2:$AT$9)))</f>
        <v>2017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VLOOKUP(B66,audio_list_stym!$A$3:$BP$18,37,FALSE)</f>
        <v>14</v>
      </c>
      <c r="F66" t="str">
        <f>VLOOKUP(E66,metki!$A$2:$B$9,2,FALSE)</f>
        <v>импл_новые_с_названием</v>
      </c>
      <c r="G66" t="str">
        <f t="shared" ref="G66:G97" si="29">LEFT(F66,5)</f>
        <v>импл_</v>
      </c>
      <c r="H66" t="str">
        <f>VLOOKUP(B66,audio_list_stym!$A$3:$AJ$18,5,FALSE)</f>
        <v>Ackee</v>
      </c>
      <c r="I66" t="s">
        <v>688</v>
      </c>
      <c r="J66" t="str">
        <f t="shared" ref="J66:J97" si="30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AD66" t="str">
        <f t="shared" ca="1" si="7"/>
        <v>pics\\Tomat_2.jpg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ca="1">AS66</f>
        <v>pics\\Tomat_2.jpg</v>
      </c>
      <c r="AI66" t="s">
        <v>67</v>
      </c>
      <c r="AO66">
        <f ca="1">RAND()</f>
        <v>4.6276521028721374E-2</v>
      </c>
      <c r="AP66" t="str">
        <f ca="1">INDEX($AI$66:$AI$129,(RANK(AO66,$AO$66:$AO$129)))</f>
        <v>pics\\Tomat_2.jpg</v>
      </c>
      <c r="AS66" t="str">
        <f ca="1">IF(G66="импл_",AP66,"")</f>
        <v>pics\\Tomat_2.jpg</v>
      </c>
      <c r="AT66">
        <f t="shared" ref="AT66:AT97" ca="1" si="31">RAND()</f>
        <v>0.73007361233752122</v>
      </c>
      <c r="AU66" t="s">
        <v>697</v>
      </c>
      <c r="AV66" t="str">
        <f t="shared" ref="AV66:AV97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e">
        <f>VLOOKUP(Q66,audio_list_stym!$B$2:$BQ$299,68,FALSE)</f>
        <v>#N/A</v>
      </c>
      <c r="BB66" t="e">
        <f t="shared" si="5"/>
        <v>#N/A</v>
      </c>
      <c r="BC66">
        <f>A66</f>
        <v>1209</v>
      </c>
      <c r="BD66" cm="1">
        <f t="array" aca="1" ref="BD66" ca="1">INDEX(L66:L73,(RANK(AT2,$AT$2:$AT$9)))</f>
        <v>2068</v>
      </c>
      <c r="BE66" cm="1">
        <f t="array" aca="1" ref="BE66" ca="1">INDEX(BD74:BD89,(RANK(AT2,$AT$2:$AT$7)))</f>
        <v>2075</v>
      </c>
      <c r="BF66" cm="1">
        <f t="array" aca="1" ref="BF66" ca="1">INDEX(BD90:BD113,(RANK(AT2,$AT$2:$AT$17)))</f>
        <v>2096</v>
      </c>
      <c r="BG66" cm="1">
        <f t="array" aca="1" ref="BG66" ca="1">INDEX(BD114:BD129,(RANK(AT2,$AT$2:$AT$17)))</f>
        <v>2144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VLOOKUP(B67,audio_list_stym!$A$3:$BP$18,37,FALSE)</f>
        <v>14</v>
      </c>
      <c r="F67" t="str">
        <f>VLOOKUP(E67,metki!$A$2:$B$9,2,FALSE)</f>
        <v>импл_новые_с_названием</v>
      </c>
      <c r="G67" t="str">
        <f t="shared" si="29"/>
        <v>импл_</v>
      </c>
      <c r="H67" t="str">
        <f>VLOOKUP(B67,audio_list_stym!$A$3:$AJ$18,5,FALSE)</f>
        <v>Ackee</v>
      </c>
      <c r="I67" t="s">
        <v>689</v>
      </c>
      <c r="J67" t="str">
        <f t="shared" si="30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226</v>
      </c>
      <c r="Q67" t="str">
        <f>IF(G67="экспл",0,IF(G67="импл_",VLOOKUP(J67,quest_импл!$A$1:$J$129,8,FALSE),0))</f>
        <v>sound\\S_vetochkoy_li.wav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2001</v>
      </c>
      <c r="AD67" t="str">
        <f t="shared" ref="AD67:AD129" ca="1" si="33">IF(ISTEXT(AE67),AE67,IF(ISTEXT(AF67),AF67,""))</f>
        <v>pics\\Banan_1.jpg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ref="AF67:AF129" ca="1" si="34">AS67</f>
        <v>pics\\Banan_1.jpg</v>
      </c>
      <c r="AI67" t="s">
        <v>68</v>
      </c>
      <c r="AO67">
        <f t="shared" ref="AO67:AO129" ca="1" si="35">RAND()</f>
        <v>0.96996457167020722</v>
      </c>
      <c r="AP67" t="str">
        <f t="shared" ref="AP67:AP129" ca="1" si="36">INDEX($AI$66:$AI$129,(RANK(AO67,$AO$66:$AO$129)))</f>
        <v>pics\\Banan_1.jpg</v>
      </c>
      <c r="AS67" t="str">
        <f t="shared" ref="AS67:AS97" ca="1" si="37">IF(G67="импл_",AP67,"")</f>
        <v>pics\\Banan_1.jpg</v>
      </c>
      <c r="AT67">
        <f t="shared" ca="1" si="31"/>
        <v>0.68134375085208243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_С_веточкой_ли_</v>
      </c>
      <c r="BB67" t="str">
        <f t="shared" ref="BB67:BB128" si="38">IF(G67="экспл",AY67&amp;AX67&amp;"."&amp;AZ67,IF(G67="импл_",BA67&amp;AX67&amp;"?"))</f>
        <v>_С_веточкой_ли_РЕНАН?</v>
      </c>
      <c r="BD67" cm="1">
        <f t="array" aca="1" ref="BD67" ca="1">INDEX(L67:L74,(RANK(AT3,$AT$2:$AT$9)))</f>
        <v>2068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VLOOKUP(B68,audio_list_stym!$A$3:$BP$18,37,FALSE)</f>
        <v>14</v>
      </c>
      <c r="F68" t="str">
        <f>VLOOKUP(E68,metki!$A$2:$B$9,2,FALSE)</f>
        <v>импл_новые_с_названием</v>
      </c>
      <c r="G68" t="str">
        <f t="shared" si="29"/>
        <v>импл_</v>
      </c>
      <c r="H68" t="str">
        <f>VLOOKUP(B68,audio_list_stym!$A$3:$AJ$18,5,FALSE)</f>
        <v>Ackee</v>
      </c>
      <c r="I68" t="s">
        <v>690</v>
      </c>
      <c r="J68" t="str">
        <f t="shared" si="30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227</v>
      </c>
      <c r="Q68" t="str">
        <f>IF(G68="экспл",0,IF(G68="импл_",VLOOKUP(J68,quest_импл!$A$1:$J$129,8,FALSE),0))</f>
        <v>sound\\Rasskrit_li.wav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2040</v>
      </c>
      <c r="AD68" t="str">
        <f t="shared" ca="1" si="33"/>
        <v>pics\\Limon_8.jpg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4"/>
        <v>pics\\Limon_8.jpg</v>
      </c>
      <c r="AI68" t="s">
        <v>69</v>
      </c>
      <c r="AO68">
        <f t="shared" ca="1" si="35"/>
        <v>0.35162348746810657</v>
      </c>
      <c r="AP68" t="str">
        <f t="shared" ca="1" si="36"/>
        <v>pics\\Limon_8.jpg</v>
      </c>
      <c r="AS68" t="str">
        <f t="shared" ca="1" si="37"/>
        <v>pics\\Limon_8.jpg</v>
      </c>
      <c r="AT68">
        <f t="shared" ca="1" si="31"/>
        <v>0.232614170005221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_Раскрыт_ли_</v>
      </c>
      <c r="BB68" t="str">
        <f t="shared" si="38"/>
        <v>_Раскрыт_ли_РЕНАН?</v>
      </c>
      <c r="BD68" cm="1">
        <f t="array" aca="1" ref="BD68" ca="1">INDEX(L68:L75,(RANK(AT4,$AT$2:$AT$9)))</f>
        <v>2072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VLOOKUP(B69,audio_list_stym!$A$3:$BP$18,37,FALSE)</f>
        <v>14</v>
      </c>
      <c r="F69" t="str">
        <f>VLOOKUP(E69,metki!$A$2:$B$9,2,FALSE)</f>
        <v>импл_новые_с_названием</v>
      </c>
      <c r="G69" t="str">
        <f t="shared" si="29"/>
        <v>импл_</v>
      </c>
      <c r="H69" t="str">
        <f>VLOOKUP(B69,audio_list_stym!$A$3:$AJ$18,5,FALSE)</f>
        <v>Ackee</v>
      </c>
      <c r="I69" t="s">
        <v>691</v>
      </c>
      <c r="J69" t="str">
        <f t="shared" si="30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228</v>
      </c>
      <c r="Q69" t="str">
        <f>IF(G69="экспл",0,IF(G69="импл_",VLOOKUP(J69,quest_импл!$A$1:$J$129,8,FALSE),0))</f>
        <v>sound\\Pushistiy_li.wav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2045</v>
      </c>
      <c r="AD69" t="str">
        <f t="shared" ca="1" si="33"/>
        <v>pics\\Peper_5.jpg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4"/>
        <v>pics\\Peper_5.jpg</v>
      </c>
      <c r="AI69" t="s">
        <v>70</v>
      </c>
      <c r="AO69">
        <f t="shared" ca="1" si="35"/>
        <v>0.23346414205324018</v>
      </c>
      <c r="AP69" t="str">
        <f t="shared" ca="1" si="36"/>
        <v>pics\\Peper_5.jpg</v>
      </c>
      <c r="AS69" t="str">
        <f t="shared" ca="1" si="37"/>
        <v>pics\\Peper_5.jpg</v>
      </c>
      <c r="AT69">
        <f t="shared" ca="1" si="31"/>
        <v>0.41008421987937527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_Пушистый_ли_</v>
      </c>
      <c r="BB69" t="str">
        <f t="shared" si="38"/>
        <v>_Пушистый_ли_РЕНАН?</v>
      </c>
      <c r="BD69" cm="1">
        <f t="array" aca="1" ref="BD69" ca="1">INDEX(L69:L76,(RANK(AT5,$AT$2:$AT$9)))</f>
        <v>2072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VLOOKUP(B70,audio_list_stym!$A$3:$BP$18,37,FALSE)</f>
        <v>14</v>
      </c>
      <c r="F70" t="str">
        <f>VLOOKUP(E70,metki!$A$2:$B$9,2,FALSE)</f>
        <v>импл_новые_с_названием</v>
      </c>
      <c r="G70" t="str">
        <f t="shared" si="29"/>
        <v>импл_</v>
      </c>
      <c r="H70" t="str">
        <f>VLOOKUP(B70,audio_list_stym!$A$3:$AJ$18,5,FALSE)</f>
        <v>Ackee</v>
      </c>
      <c r="I70" t="s">
        <v>692</v>
      </c>
      <c r="J70" t="str">
        <f t="shared" si="30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229</v>
      </c>
      <c r="Q70" t="str">
        <f>IF(G70="экспл",0,IF(G70="импл_",VLOOKUP(J70,quest_импл!$A$1:$J$129,8,FALSE),0))</f>
        <v>sound\\Kvadratniy_li.wav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2017</v>
      </c>
      <c r="AD70" t="str">
        <f t="shared" ca="1" si="33"/>
        <v>pics\\Goroh_1.jpg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4"/>
        <v>pics\\Goroh_1.jpg</v>
      </c>
      <c r="AI70" t="s">
        <v>71</v>
      </c>
      <c r="AO70">
        <f t="shared" ca="1" si="35"/>
        <v>0.7230636997480282</v>
      </c>
      <c r="AP70" t="str">
        <f t="shared" ca="1" si="36"/>
        <v>pics\\Goroh_1.jpg</v>
      </c>
      <c r="AS70" t="str">
        <f t="shared" ca="1" si="37"/>
        <v>pics\\Goroh_1.jpg</v>
      </c>
      <c r="AT70">
        <f t="shared" ca="1" si="31"/>
        <v>0.28529180278688404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_Квадратный_ли_</v>
      </c>
      <c r="BB70" t="str">
        <f t="shared" si="38"/>
        <v>_Квадратный_ли_РЕНАН?</v>
      </c>
      <c r="BD70" cm="1">
        <f t="array" aca="1" ref="BD70" ca="1">INDEX(L70:L77,(RANK(AT6,$AT$2:$AT$9)))</f>
        <v>2076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VLOOKUP(B71,audio_list_stym!$A$3:$BP$18,37,FALSE)</f>
        <v>14</v>
      </c>
      <c r="F71" t="str">
        <f>VLOOKUP(E71,metki!$A$2:$B$9,2,FALSE)</f>
        <v>импл_новые_с_названием</v>
      </c>
      <c r="G71" t="str">
        <f t="shared" si="29"/>
        <v>импл_</v>
      </c>
      <c r="H71" t="str">
        <f>VLOOKUP(B71,audio_list_stym!$A$3:$AJ$18,5,FALSE)</f>
        <v>Ackee</v>
      </c>
      <c r="I71" t="s">
        <v>693</v>
      </c>
      <c r="J71" t="str">
        <f t="shared" si="30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230</v>
      </c>
      <c r="Q71" t="str">
        <f>IF(G71="экспл",0,IF(G71="импл_",VLOOKUP(J71,quest_импл!$A$1:$J$129,8,FALSE),0))</f>
        <v>sound\\Sklizskiy_li.wav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2013</v>
      </c>
      <c r="AD71" t="str">
        <f t="shared" ca="1" si="33"/>
        <v>pics\\Finik_5.jpg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4"/>
        <v>pics\\Finik_5.jpg</v>
      </c>
      <c r="AI71" t="s">
        <v>72</v>
      </c>
      <c r="AO71">
        <f t="shared" ca="1" si="35"/>
        <v>0.82957995052246603</v>
      </c>
      <c r="AP71" t="str">
        <f t="shared" ca="1" si="36"/>
        <v>pics\\Finik_5.jpg</v>
      </c>
      <c r="AS71" t="str">
        <f t="shared" ca="1" si="37"/>
        <v>pics\\Finik_5.jpg</v>
      </c>
      <c r="AT71">
        <f t="shared" ca="1" si="31"/>
        <v>0.85450142711356059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_Склизкий_ли_</v>
      </c>
      <c r="BB71" t="str">
        <f t="shared" si="38"/>
        <v>_Склизкий_ли_РЕНАН?</v>
      </c>
      <c r="BD71" cm="1">
        <f t="array" aca="1" ref="BD71" ca="1">INDEX(L71:L78,(RANK(AT7,$AT$2:$AT$9)))</f>
        <v>2076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VLOOKUP(B72,audio_list_stym!$A$3:$BP$18,37,FALSE)</f>
        <v>14</v>
      </c>
      <c r="F72" t="str">
        <f>VLOOKUP(E72,metki!$A$2:$B$9,2,FALSE)</f>
        <v>импл_новые_с_названием</v>
      </c>
      <c r="G72" t="str">
        <f t="shared" si="29"/>
        <v>импл_</v>
      </c>
      <c r="H72" t="str">
        <f>VLOOKUP(B72,audio_list_stym!$A$3:$AJ$18,5,FALSE)</f>
        <v>Ackee</v>
      </c>
      <c r="I72" t="s">
        <v>694</v>
      </c>
      <c r="J72" t="str">
        <f t="shared" si="30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231</v>
      </c>
      <c r="Q72" t="str">
        <f>IF(G72="экспл",0,IF(G72="импл_",VLOOKUP(J72,quest_импл!$A$1:$J$129,8,FALSE),0))</f>
        <v>sound\\Uvyadshiy_li.wav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2002</v>
      </c>
      <c r="AD72" t="str">
        <f t="shared" ca="1" si="33"/>
        <v>pics\\Banan_2.jpg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4"/>
        <v>pics\\Banan_2.jpg</v>
      </c>
      <c r="AI72" t="s">
        <v>73</v>
      </c>
      <c r="AO72">
        <f t="shared" ca="1" si="35"/>
        <v>0.93953859103316006</v>
      </c>
      <c r="AP72" t="str">
        <f t="shared" ca="1" si="36"/>
        <v>pics\\Banan_2.jpg</v>
      </c>
      <c r="AS72" t="str">
        <f t="shared" ca="1" si="37"/>
        <v>pics\\Banan_2.jpg</v>
      </c>
      <c r="AT72">
        <f t="shared" ca="1" si="31"/>
        <v>0.26513102398342003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_Увядший_ли_</v>
      </c>
      <c r="BB72" t="str">
        <f t="shared" si="38"/>
        <v>_Увядший_ли_РЕНАН?</v>
      </c>
      <c r="BD72" cm="1">
        <f t="array" aca="1" ref="BD72" ca="1">INDEX(L72:L79,(RANK(AT8,$AT$2:$AT$9)))</f>
        <v>2072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VLOOKUP(B73,audio_list_stym!$A$3:$BP$18,37,FALSE)</f>
        <v>14</v>
      </c>
      <c r="F73" t="str">
        <f>VLOOKUP(E73,metki!$A$2:$B$9,2,FALSE)</f>
        <v>импл_новые_с_названием</v>
      </c>
      <c r="G73" t="str">
        <f t="shared" si="29"/>
        <v>импл_</v>
      </c>
      <c r="H73" t="str">
        <f>VLOOKUP(B73,audio_list_stym!$A$3:$AJ$18,5,FALSE)</f>
        <v>Ackee</v>
      </c>
      <c r="I73" t="s">
        <v>695</v>
      </c>
      <c r="J73" t="str">
        <f t="shared" si="30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232</v>
      </c>
      <c r="Q73" t="str">
        <f>IF(G73="экспл",0,IF(G73="импл_",VLOOKUP(J73,quest_импл!$A$1:$J$129,8,FALSE),0))</f>
        <v>sound\\Raznocvetniy_li.wav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2021</v>
      </c>
      <c r="AD73" t="str">
        <f t="shared" ca="1" si="33"/>
        <v>pics\\Goroh_5.jpg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4"/>
        <v>pics\\Goroh_5.jpg</v>
      </c>
      <c r="AI73" t="s">
        <v>74</v>
      </c>
      <c r="AO73">
        <f t="shared" ca="1" si="35"/>
        <v>0.65384232369016249</v>
      </c>
      <c r="AP73" t="str">
        <f t="shared" ca="1" si="36"/>
        <v>pics\\Goroh_5.jpg</v>
      </c>
      <c r="AS73" t="str">
        <f t="shared" ca="1" si="37"/>
        <v>pics\\Goroh_5.jpg</v>
      </c>
      <c r="AT73">
        <f t="shared" ca="1" si="31"/>
        <v>0.35595631516634607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_Разноцветный_ли_</v>
      </c>
      <c r="BB73" t="str">
        <f t="shared" si="38"/>
        <v>_Разноцветный_ли_РЕНАН?</v>
      </c>
      <c r="BD73" cm="1">
        <f t="array" aca="1" ref="BD73" ca="1">INDEX(L73:L80,(RANK(AT9,$AT$2:$AT$9)))</f>
        <v>2072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VLOOKUP(B74,audio_list_stym!$A$3:$BP$18,37,FALSE)</f>
        <v>15</v>
      </c>
      <c r="F74" t="str">
        <f>VLOOKUP(E74,metki!$A$2:$B$9,2,FALSE)</f>
        <v>экспл_новые_с_названием</v>
      </c>
      <c r="G74" t="str">
        <f t="shared" si="29"/>
        <v>экспл</v>
      </c>
      <c r="H74" t="str">
        <f>VLOOKUP(B74,audio_list_stym!$A$3:$AJ$18,5,FALSE)</f>
        <v>Ake</v>
      </c>
      <c r="I74" t="s">
        <v>688</v>
      </c>
      <c r="J74" t="str">
        <f t="shared" si="30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AD74" t="str">
        <f t="shared" ca="1" si="33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34"/>
        <v/>
      </c>
      <c r="AI74" t="s">
        <v>76</v>
      </c>
      <c r="AO74">
        <f t="shared" ca="1" si="35"/>
        <v>0.11272873301500153</v>
      </c>
      <c r="AP74" t="str">
        <f t="shared" ca="1" si="36"/>
        <v>pics\\Redis_5.jpg</v>
      </c>
      <c r="AS74" t="str">
        <f t="shared" si="37"/>
        <v/>
      </c>
      <c r="AT74">
        <f t="shared" ca="1" si="31"/>
        <v>0.33653965286736509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e">
        <f>VLOOKUP(Q74,audio_list_stym!$B$2:$BQ$299,68,FALSE)</f>
        <v>#N/A</v>
      </c>
      <c r="BB74" t="e">
        <f t="shared" si="38"/>
        <v>#N/A</v>
      </c>
      <c r="BC74">
        <f>A74</f>
        <v>1210</v>
      </c>
      <c r="BD74" cm="1">
        <f t="array" aca="1" ref="BD74" ca="1">INDEX($L$74:$L$81,(RANK(AT2,$AT$2:$AT$9)))</f>
        <v>2076</v>
      </c>
      <c r="BE74" cm="1">
        <f t="array" aca="1" ref="BE74" ca="1">INDEX(BD66:BD73,(RANK(AT3,$AT$2:$AT$9)))</f>
        <v>2072</v>
      </c>
      <c r="BF74" cm="1">
        <f t="array" aca="1" ref="BF74" ca="1">INDEX(BD82:BD105,(RANK(AT3,$AT$2:$AT$17)))</f>
        <v>2085</v>
      </c>
      <c r="BG74" cm="1">
        <f t="array" aca="1" ref="BG74" ca="1">INDEX(BD106:BD129,(RANK(AT3,$AT$2:$AT$9)))</f>
        <v>2134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VLOOKUP(B75,audio_list_stym!$A$3:$BP$18,37,FALSE)</f>
        <v>15</v>
      </c>
      <c r="F75" t="str">
        <f>VLOOKUP(E75,metki!$A$2:$B$9,2,FALSE)</f>
        <v>экспл_новые_с_названием</v>
      </c>
      <c r="G75" t="str">
        <f t="shared" si="29"/>
        <v>экспл</v>
      </c>
      <c r="H75" t="str">
        <f>VLOOKUP(B75,audio_list_stym!$A$3:$AJ$18,5,FALSE)</f>
        <v>Ake</v>
      </c>
      <c r="I75" t="s">
        <v>689</v>
      </c>
      <c r="J75" t="str">
        <f t="shared" si="30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106</v>
      </c>
      <c r="Z75" t="str">
        <f>IF(G75="экспл",VLOOKUP(J75,quest_экспл!$A$1:$N$129,12,FALSE),IF(G75="импл_",0,0))</f>
        <v>sound\\Prodolgovatiy_li_on.wav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ca="1" si="33"/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si="34"/>
        <v/>
      </c>
      <c r="AI75" t="s">
        <v>77</v>
      </c>
      <c r="AO75">
        <f t="shared" ca="1" si="35"/>
        <v>0.52138640204810194</v>
      </c>
      <c r="AP75" t="str">
        <f t="shared" ca="1" si="36"/>
        <v>pics\\Kokos_7.jpg</v>
      </c>
      <c r="AS75" t="str">
        <f t="shared" si="37"/>
        <v/>
      </c>
      <c r="AT75">
        <f t="shared" ca="1" si="31"/>
        <v>2.9425605054605231E-2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_Продолговатый_ли_он?</v>
      </c>
      <c r="BA75" t="e">
        <f>VLOOKUP(Q75,audio_list_stym!$B$2:$BQ$299,68,FALSE)</f>
        <v>#N/A</v>
      </c>
      <c r="BB75" t="str">
        <f t="shared" si="38"/>
        <v>Посмотрите,_вот_БАРОХ._Продолговатый_ли_он?</v>
      </c>
      <c r="BD75" cm="1">
        <f t="array" aca="1" ref="BD75" ca="1">INDEX($L$74:$L$81,(RANK(AT3,$AT$2:$AT$9)))</f>
        <v>2075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VLOOKUP(B76,audio_list_stym!$A$3:$BP$18,37,FALSE)</f>
        <v>15</v>
      </c>
      <c r="F76" t="str">
        <f>VLOOKUP(E76,metki!$A$2:$B$9,2,FALSE)</f>
        <v>экспл_новые_с_названием</v>
      </c>
      <c r="G76" t="str">
        <f t="shared" si="29"/>
        <v>экспл</v>
      </c>
      <c r="H76" t="str">
        <f>VLOOKUP(B76,audio_list_stym!$A$3:$AJ$18,5,FALSE)</f>
        <v>Ake</v>
      </c>
      <c r="I76" t="s">
        <v>690</v>
      </c>
      <c r="J76" t="str">
        <f t="shared" si="30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107</v>
      </c>
      <c r="Z76" t="str">
        <f>IF(G76="экспл",VLOOKUP(J76,quest_экспл!$A$1:$N$129,12,FALSE),IF(G76="импл_",0,0))</f>
        <v>sound\\Pyatnistiy_li_on.wav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3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34"/>
        <v/>
      </c>
      <c r="AI76" t="s">
        <v>78</v>
      </c>
      <c r="AO76">
        <f t="shared" ca="1" si="35"/>
        <v>0.34941103962825337</v>
      </c>
      <c r="AP76" t="str">
        <f t="shared" ca="1" si="36"/>
        <v>pics\\Peper_1.jpg</v>
      </c>
      <c r="AS76" t="str">
        <f t="shared" si="37"/>
        <v/>
      </c>
      <c r="AT76">
        <f t="shared" ca="1" si="31"/>
        <v>0.78362559806686638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_Пятнистый_ли_он?</v>
      </c>
      <c r="BA76" t="e">
        <f>VLOOKUP(Q76,audio_list_stym!$B$2:$BQ$299,68,FALSE)</f>
        <v>#N/A</v>
      </c>
      <c r="BB76" t="str">
        <f t="shared" si="38"/>
        <v>Вот_БАРОХ._Пятнистый_ли_он?</v>
      </c>
      <c r="BD76" cm="1">
        <f t="array" aca="1" ref="BD76" ca="1">INDEX($L$74:$L$81,(RANK(AT4,$AT$2:$AT$9)))</f>
        <v>2078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VLOOKUP(B77,audio_list_stym!$A$3:$BP$18,37,FALSE)</f>
        <v>15</v>
      </c>
      <c r="F77" t="str">
        <f>VLOOKUP(E77,metki!$A$2:$B$9,2,FALSE)</f>
        <v>экспл_новые_с_названием</v>
      </c>
      <c r="G77" t="str">
        <f t="shared" si="29"/>
        <v>экспл</v>
      </c>
      <c r="H77" t="str">
        <f>VLOOKUP(B77,audio_list_stym!$A$3:$AJ$18,5,FALSE)</f>
        <v>Ake</v>
      </c>
      <c r="I77" t="s">
        <v>691</v>
      </c>
      <c r="J77" t="str">
        <f t="shared" si="30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108</v>
      </c>
      <c r="Z77" t="str">
        <f>IF(G77="экспл",VLOOKUP(J77,quest_экспл!$A$1:$N$129,12,FALSE),IF(G77="импл_",0,0))</f>
        <v>sound\\On_s_kozhuroy.wav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3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34"/>
        <v/>
      </c>
      <c r="AI77" t="s">
        <v>79</v>
      </c>
      <c r="AO77">
        <f t="shared" ca="1" si="35"/>
        <v>0.19522740055244148</v>
      </c>
      <c r="AP77" t="str">
        <f t="shared" ca="1" si="36"/>
        <v>pics\\Redis_2.jpg</v>
      </c>
      <c r="AS77" t="str">
        <f t="shared" si="37"/>
        <v/>
      </c>
      <c r="AT77">
        <f t="shared" ca="1" si="31"/>
        <v>0.96888494057828256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_Он_с_кожурой?</v>
      </c>
      <c r="BA77" t="e">
        <f>VLOOKUP(Q77,audio_list_stym!$B$2:$BQ$299,68,FALSE)</f>
        <v>#N/A</v>
      </c>
      <c r="BB77" t="str">
        <f t="shared" si="38"/>
        <v>Это_БАРОХ._Он_с_кожурой?</v>
      </c>
      <c r="BD77" cm="1">
        <f t="array" aca="1" ref="BD77" ca="1">INDEX($L$74:$L$81,(RANK(AT5,$AT$2:$AT$9)))</f>
        <v>2077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VLOOKUP(B78,audio_list_stym!$A$3:$BP$18,37,FALSE)</f>
        <v>15</v>
      </c>
      <c r="F78" t="str">
        <f>VLOOKUP(E78,metki!$A$2:$B$9,2,FALSE)</f>
        <v>экспл_новые_с_названием</v>
      </c>
      <c r="G78" t="str">
        <f t="shared" si="29"/>
        <v>экспл</v>
      </c>
      <c r="H78" t="str">
        <f>VLOOKUP(B78,audio_list_stym!$A$3:$AJ$18,5,FALSE)</f>
        <v>Ake</v>
      </c>
      <c r="I78" t="s">
        <v>692</v>
      </c>
      <c r="J78" t="str">
        <f t="shared" si="30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109</v>
      </c>
      <c r="Z78" t="str">
        <f>IF(G78="экспл",VLOOKUP(J78,quest_экспл!$A$1:$N$129,12,FALSE),IF(G78="импл_",0,0))</f>
        <v>sound\\Fioletoviy_li_on.wav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3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34"/>
        <v/>
      </c>
      <c r="AI78" t="s">
        <v>80</v>
      </c>
      <c r="AO78">
        <f t="shared" ca="1" si="35"/>
        <v>0.3630745931000835</v>
      </c>
      <c r="AP78" t="str">
        <f t="shared" ca="1" si="36"/>
        <v>pics\\Limon_7.jpg</v>
      </c>
      <c r="AS78" t="str">
        <f t="shared" si="37"/>
        <v/>
      </c>
      <c r="AT78">
        <f t="shared" ca="1" si="31"/>
        <v>0.24623695086323838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_Синий_ли_он?</v>
      </c>
      <c r="BA78" t="e">
        <f>VLOOKUP(Q78,audio_list_stym!$B$2:$BQ$299,68,FALSE)</f>
        <v>#N/A</v>
      </c>
      <c r="BB78" t="str">
        <f t="shared" si="38"/>
        <v>На_картинке_БАРОХ._Синий_ли_он?</v>
      </c>
      <c r="BD78" cm="1">
        <f t="array" aca="1" ref="BD78" ca="1">INDEX($L$74:$L$81,(RANK(AT6,$AT$2:$AT$9)))</f>
        <v>2080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VLOOKUP(B79,audio_list_stym!$A$3:$BP$18,37,FALSE)</f>
        <v>15</v>
      </c>
      <c r="F79" t="str">
        <f>VLOOKUP(E79,metki!$A$2:$B$9,2,FALSE)</f>
        <v>экспл_новые_с_названием</v>
      </c>
      <c r="G79" t="str">
        <f t="shared" si="29"/>
        <v>экспл</v>
      </c>
      <c r="H79" t="str">
        <f>VLOOKUP(B79,audio_list_stym!$A$3:$AJ$18,5,FALSE)</f>
        <v>Ake</v>
      </c>
      <c r="I79" t="s">
        <v>693</v>
      </c>
      <c r="J79" t="str">
        <f t="shared" si="30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110</v>
      </c>
      <c r="Z79" t="str">
        <f>IF(G79="экспл",VLOOKUP(J79,quest_экспл!$A$1:$N$129,12,FALSE),IF(G79="импл_",0,0))</f>
        <v>sound\\On_s_dolkami.wav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3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34"/>
        <v/>
      </c>
      <c r="AI79" t="s">
        <v>81</v>
      </c>
      <c r="AO79">
        <f t="shared" ca="1" si="35"/>
        <v>0.49209214790227518</v>
      </c>
      <c r="AP79" t="str">
        <f t="shared" ca="1" si="36"/>
        <v>pics\\Kokos_8.jpg</v>
      </c>
      <c r="AS79" t="str">
        <f t="shared" si="37"/>
        <v/>
      </c>
      <c r="AT79">
        <f t="shared" ca="1" si="31"/>
        <v>0.62012937295272197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_Он_с_дольками?</v>
      </c>
      <c r="BA79" t="e">
        <f>VLOOKUP(Q79,audio_list_stym!$B$2:$BQ$299,68,FALSE)</f>
        <v>#N/A</v>
      </c>
      <c r="BB79" t="str">
        <f t="shared" si="38"/>
        <v>На_мониторе_БАРОХ._Он_с_дольками?</v>
      </c>
      <c r="BD79" cm="1">
        <f t="array" aca="1" ref="BD79" ca="1">INDEX($L$74:$L$81,(RANK(AT7,$AT$2:$AT$9)))</f>
        <v>2079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VLOOKUP(B80,audio_list_stym!$A$3:$BP$18,37,FALSE)</f>
        <v>15</v>
      </c>
      <c r="F80" t="str">
        <f>VLOOKUP(E80,metki!$A$2:$B$9,2,FALSE)</f>
        <v>экспл_новые_с_названием</v>
      </c>
      <c r="G80" t="str">
        <f t="shared" si="29"/>
        <v>экспл</v>
      </c>
      <c r="H80" t="str">
        <f>VLOOKUP(B80,audio_list_stym!$A$3:$AJ$18,5,FALSE)</f>
        <v>Ake</v>
      </c>
      <c r="I80" t="s">
        <v>694</v>
      </c>
      <c r="J80" t="str">
        <f t="shared" si="30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111</v>
      </c>
      <c r="Z80" t="str">
        <f>IF(G80="экспл",VLOOKUP(J80,quest_экспл!$A$1:$N$129,12,FALSE),IF(G80="импл_",0,0))</f>
        <v>sound\\On_visushenniy.wav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3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34"/>
        <v/>
      </c>
      <c r="AI80" t="s">
        <v>82</v>
      </c>
      <c r="AO80">
        <f t="shared" ca="1" si="35"/>
        <v>4.160828056767496E-2</v>
      </c>
      <c r="AP80" t="str">
        <f t="shared" ca="1" si="36"/>
        <v>pics\\Tomat_3.jpg</v>
      </c>
      <c r="AS80" t="str">
        <f t="shared" si="37"/>
        <v/>
      </c>
      <c r="AT80">
        <f t="shared" ca="1" si="31"/>
        <v>0.90028883885086619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_Он_высушенный?</v>
      </c>
      <c r="BA80" t="e">
        <f>VLOOKUP(Q80,audio_list_stym!$B$2:$BQ$299,68,FALSE)</f>
        <v>#N/A</v>
      </c>
      <c r="BB80" t="str">
        <f t="shared" si="38"/>
        <v>Перед_Вами_БАРОХ._Он_высушенный?</v>
      </c>
      <c r="BD80" cm="1">
        <f t="array" aca="1" ref="BD80" ca="1">INDEX($L$74:$L$81,(RANK(AT8,$AT$2:$AT$9)))</f>
        <v>2074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VLOOKUP(B81,audio_list_stym!$A$3:$BP$18,37,FALSE)</f>
        <v>15</v>
      </c>
      <c r="F81" t="str">
        <f>VLOOKUP(E81,metki!$A$2:$B$9,2,FALSE)</f>
        <v>экспл_новые_с_названием</v>
      </c>
      <c r="G81" t="str">
        <f t="shared" si="29"/>
        <v>экспл</v>
      </c>
      <c r="H81" t="str">
        <f>VLOOKUP(B81,audio_list_stym!$A$3:$AJ$18,5,FALSE)</f>
        <v>Ake</v>
      </c>
      <c r="I81" t="s">
        <v>695</v>
      </c>
      <c r="J81" t="str">
        <f t="shared" si="30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112</v>
      </c>
      <c r="Z81" t="str">
        <f>IF(G81="экспл",VLOOKUP(J81,quest_экспл!$A$1:$N$129,12,FALSE),IF(G81="импл_",0,0))</f>
        <v>sound\\Myatiy_li_on.wav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3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34"/>
        <v/>
      </c>
      <c r="AI81" t="s">
        <v>83</v>
      </c>
      <c r="AO81">
        <f t="shared" ca="1" si="35"/>
        <v>3.4561300695807429E-2</v>
      </c>
      <c r="AP81" t="str">
        <f t="shared" ca="1" si="36"/>
        <v>pics\\Tomat_4.jpg</v>
      </c>
      <c r="AS81" t="str">
        <f t="shared" si="37"/>
        <v/>
      </c>
      <c r="AT81">
        <f t="shared" ca="1" si="31"/>
        <v>0.32921124600879259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_Мятый_ли_он?</v>
      </c>
      <c r="BA81" t="e">
        <f>VLOOKUP(Q81,audio_list_stym!$B$2:$BQ$299,68,FALSE)</f>
        <v>#N/A</v>
      </c>
      <c r="BB81" t="str">
        <f t="shared" si="38"/>
        <v>Вы_видите_БАРОХ._Мятый_ли_он?</v>
      </c>
      <c r="BD81" cm="1">
        <f t="array" aca="1" ref="BD81" ca="1">INDEX($L$74:$L$81,(RANK(AT9,$AT$2:$AT$9)))</f>
        <v>2073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VLOOKUP(B82,audio_list_stym!$A$3:$BP$18,37,FALSE)</f>
        <v>16</v>
      </c>
      <c r="F82" t="str">
        <f>VLOOKUP(E82,metki!$A$2:$B$9,2,FALSE)</f>
        <v>импл_новые_без_названия</v>
      </c>
      <c r="G82" t="str">
        <f t="shared" si="29"/>
        <v>импл_</v>
      </c>
      <c r="H82" t="str">
        <f>VLOOKUP(B82,audio_list_stym!$A$3:$AJ$18,5,FALSE)</f>
        <v>Finger</v>
      </c>
      <c r="I82" t="s">
        <v>688</v>
      </c>
      <c r="J82" t="str">
        <f t="shared" si="30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AD82" t="str">
        <f t="shared" ca="1" si="33"/>
        <v>pics\\Finik_8.jpg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4"/>
        <v>pics\\Finik_8.jpg</v>
      </c>
      <c r="AI82" t="s">
        <v>84</v>
      </c>
      <c r="AO82">
        <f t="shared" ca="1" si="35"/>
        <v>0.74669456094910591</v>
      </c>
      <c r="AP82" t="str">
        <f t="shared" ca="1" si="36"/>
        <v>pics\\Finik_8.jpg</v>
      </c>
      <c r="AS82" t="str">
        <f t="shared" ca="1" si="37"/>
        <v>pics\\Finik_8.jpg</v>
      </c>
      <c r="AT82">
        <f t="shared" ca="1" si="31"/>
        <v>5.341769805891905E-2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e">
        <f>VLOOKUP(Q82,audio_list_stym!$B$2:$BQ$299,68,FALSE)</f>
        <v>#N/A</v>
      </c>
      <c r="BB82" t="e">
        <f t="shared" si="38"/>
        <v>#N/A</v>
      </c>
      <c r="BC82">
        <f>A82</f>
        <v>1211</v>
      </c>
      <c r="BD82" cm="1">
        <f t="array" aca="1" ref="BD82" ca="1">INDEX($L$82:$L$89,(RANK(AT2,$AT$2:$AT$9)))</f>
        <v>2084</v>
      </c>
      <c r="BE82" cm="1">
        <f t="array" aca="1" ref="BE82" ca="1">INDEX(BD66:BD81,(RANK(AT4,$AT$2:$AT$17)))</f>
        <v>2075</v>
      </c>
      <c r="BF82" cm="1">
        <f t="array" aca="1" ref="BF82" ca="1">INDEX(BD90:BD105,(RANK(AT4,$AT$2:$AT$17)))</f>
        <v>2115</v>
      </c>
      <c r="BG82" cm="1">
        <f t="array" aca="1" ref="BG82" ca="1">INDEX(BD106:BD129,(RANK(AT4,$AT$2:$AT$9)))</f>
        <v>2135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VLOOKUP(B83,audio_list_stym!$A$3:$BP$18,37,FALSE)</f>
        <v>16</v>
      </c>
      <c r="F83" t="str">
        <f>VLOOKUP(E83,metki!$A$2:$B$9,2,FALSE)</f>
        <v>импл_новые_без_названия</v>
      </c>
      <c r="G83" t="str">
        <f t="shared" si="29"/>
        <v>импл_</v>
      </c>
      <c r="H83" t="str">
        <f>VLOOKUP(B83,audio_list_stym!$A$3:$AJ$18,5,FALSE)</f>
        <v>Finger</v>
      </c>
      <c r="I83" t="s">
        <v>689</v>
      </c>
      <c r="J83" t="str">
        <f t="shared" si="30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242</v>
      </c>
      <c r="Q83" t="str">
        <f>IF(G83="экспл",0,IF(G83="импл_",VLOOKUP(J83,quest_импл!$A$1:$J$129,8,FALSE),0))</f>
        <v>sound\\Nadloman_li.wav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2007</v>
      </c>
      <c r="AD83" t="str">
        <f t="shared" ca="1" si="33"/>
        <v>pics\\Banan_7.jpg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4"/>
        <v>pics\\Banan_7.jpg</v>
      </c>
      <c r="AI83" t="s">
        <v>85</v>
      </c>
      <c r="AO83">
        <f t="shared" ca="1" si="35"/>
        <v>0.87857430594117258</v>
      </c>
      <c r="AP83" t="str">
        <f t="shared" ca="1" si="36"/>
        <v>pics\\Banan_7.jpg</v>
      </c>
      <c r="AS83" t="str">
        <f t="shared" ca="1" si="37"/>
        <v>pics\\Banan_7.jpg</v>
      </c>
      <c r="AT83">
        <f t="shared" ca="1" si="31"/>
        <v>0.65598705954073844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_Надломан_ли_</v>
      </c>
      <c r="BB83" t="str">
        <f t="shared" si="38"/>
        <v>_Надломан_ли_XXXXX?</v>
      </c>
      <c r="BD83" cm="1">
        <f t="array" aca="1" ref="BD83" ca="1">INDEX($L$82:$L$89,(RANK(AT3,$AT$2:$AT$9)))</f>
        <v>2083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VLOOKUP(B84,audio_list_stym!$A$3:$BP$18,37,FALSE)</f>
        <v>16</v>
      </c>
      <c r="F84" t="str">
        <f>VLOOKUP(E84,metki!$A$2:$B$9,2,FALSE)</f>
        <v>импл_новые_без_названия</v>
      </c>
      <c r="G84" t="str">
        <f t="shared" si="29"/>
        <v>импл_</v>
      </c>
      <c r="H84" t="str">
        <f>VLOOKUP(B84,audio_list_stym!$A$3:$AJ$18,5,FALSE)</f>
        <v>Finger</v>
      </c>
      <c r="I84" t="s">
        <v>690</v>
      </c>
      <c r="J84" t="str">
        <f t="shared" si="30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243</v>
      </c>
      <c r="Q84" t="str">
        <f>IF(G84="экспл",0,IF(G84="импл_",VLOOKUP(J84,quest_импл!$A$1:$J$129,8,FALSE),0))</f>
        <v>sound\\Volnistiy_li.wav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2061</v>
      </c>
      <c r="AD84" t="str">
        <f t="shared" ca="1" si="33"/>
        <v>pics\\Tomat_5.jpg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4"/>
        <v>pics\\Tomat_5.jpg</v>
      </c>
      <c r="AI84" t="s">
        <v>94</v>
      </c>
      <c r="AO84">
        <f t="shared" ca="1" si="35"/>
        <v>3.299929627626963E-2</v>
      </c>
      <c r="AP84" t="str">
        <f t="shared" ca="1" si="36"/>
        <v>pics\\Tomat_5.jpg</v>
      </c>
      <c r="AS84" t="str">
        <f t="shared" ca="1" si="37"/>
        <v>pics\\Tomat_5.jpg</v>
      </c>
      <c r="AT84">
        <f t="shared" ca="1" si="31"/>
        <v>0.55662360619139506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_Волнистый_ли_</v>
      </c>
      <c r="BB84" t="str">
        <f t="shared" si="38"/>
        <v>_Волнистый_ли_XXXXX?</v>
      </c>
      <c r="BD84" cm="1">
        <f t="array" aca="1" ref="BD84" ca="1">INDEX($L$82:$L$89,(RANK(AT4,$AT$2:$AT$9)))</f>
        <v>2086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VLOOKUP(B85,audio_list_stym!$A$3:$BP$18,37,FALSE)</f>
        <v>16</v>
      </c>
      <c r="F85" t="str">
        <f>VLOOKUP(E85,metki!$A$2:$B$9,2,FALSE)</f>
        <v>импл_новые_без_названия</v>
      </c>
      <c r="G85" t="str">
        <f t="shared" si="29"/>
        <v>импл_</v>
      </c>
      <c r="H85" t="str">
        <f>VLOOKUP(B85,audio_list_stym!$A$3:$AJ$18,5,FALSE)</f>
        <v>Finger</v>
      </c>
      <c r="I85" t="s">
        <v>691</v>
      </c>
      <c r="J85" t="str">
        <f t="shared" si="30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244</v>
      </c>
      <c r="Q85" t="str">
        <f>IF(G85="экспл",0,IF(G85="импл_",VLOOKUP(J85,quest_импл!$A$1:$J$129,8,FALSE),0))</f>
        <v>sound\\Buriy_li.wav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2006</v>
      </c>
      <c r="AD85" t="str">
        <f t="shared" ca="1" si="33"/>
        <v>pics\\Banan_6.jpg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4"/>
        <v>pics\\Banan_6.jpg</v>
      </c>
      <c r="AI85" t="s">
        <v>95</v>
      </c>
      <c r="AO85">
        <f t="shared" ca="1" si="35"/>
        <v>0.90359469270450632</v>
      </c>
      <c r="AP85" t="str">
        <f t="shared" ca="1" si="36"/>
        <v>pics\\Banan_6.jpg</v>
      </c>
      <c r="AS85" t="str">
        <f t="shared" ca="1" si="37"/>
        <v>pics\\Banan_6.jpg</v>
      </c>
      <c r="AT85">
        <f t="shared" ca="1" si="31"/>
        <v>0.4221228117394914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_Бурый_ли_</v>
      </c>
      <c r="BB85" t="str">
        <f t="shared" si="38"/>
        <v>_Бурый_ли_XXXXX?</v>
      </c>
      <c r="BD85" cm="1">
        <f t="array" aca="1" ref="BD85" ca="1">INDEX($L$82:$L$89,(RANK(AT5,$AT$2:$AT$9)))</f>
        <v>2085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VLOOKUP(B86,audio_list_stym!$A$3:$BP$18,37,FALSE)</f>
        <v>16</v>
      </c>
      <c r="F86" t="str">
        <f>VLOOKUP(E86,metki!$A$2:$B$9,2,FALSE)</f>
        <v>импл_новые_без_названия</v>
      </c>
      <c r="G86" t="str">
        <f t="shared" si="29"/>
        <v>импл_</v>
      </c>
      <c r="H86" t="str">
        <f>VLOOKUP(B86,audio_list_stym!$A$3:$AJ$18,5,FALSE)</f>
        <v>Finger</v>
      </c>
      <c r="I86" t="s">
        <v>692</v>
      </c>
      <c r="J86" t="str">
        <f t="shared" si="30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245</v>
      </c>
      <c r="Q86" t="str">
        <f>IF(G86="экспл",0,IF(G86="импл_",VLOOKUP(J86,quest_импл!$A$1:$J$129,8,FALSE),0))</f>
        <v>sound\\Vizhatiy_li.wav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2014</v>
      </c>
      <c r="AD86" t="str">
        <f t="shared" ca="1" si="33"/>
        <v>pics\\Finik_6.jpg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4"/>
        <v>pics\\Finik_6.jpg</v>
      </c>
      <c r="AI86" t="s">
        <v>96</v>
      </c>
      <c r="AO86">
        <f t="shared" ca="1" si="35"/>
        <v>0.79325481274386056</v>
      </c>
      <c r="AP86" t="str">
        <f t="shared" ca="1" si="36"/>
        <v>pics\\Finik_6.jpg</v>
      </c>
      <c r="AS86" t="str">
        <f t="shared" ca="1" si="37"/>
        <v>pics\\Finik_6.jpg</v>
      </c>
      <c r="AT86">
        <f t="shared" ca="1" si="31"/>
        <v>0.54891514771929328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_Выжатый_ли_</v>
      </c>
      <c r="BB86" t="str">
        <f t="shared" si="38"/>
        <v>_Выжатый_ли_XXXXX?</v>
      </c>
      <c r="BD86" cm="1">
        <f t="array" aca="1" ref="BD86" ca="1">INDEX($L$82:$L$89,(RANK(AT6,$AT$2:$AT$9)))</f>
        <v>2088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VLOOKUP(B87,audio_list_stym!$A$3:$BP$18,37,FALSE)</f>
        <v>16</v>
      </c>
      <c r="F87" t="str">
        <f>VLOOKUP(E87,metki!$A$2:$B$9,2,FALSE)</f>
        <v>импл_новые_без_названия</v>
      </c>
      <c r="G87" t="str">
        <f t="shared" si="29"/>
        <v>импл_</v>
      </c>
      <c r="H87" t="str">
        <f>VLOOKUP(B87,audio_list_stym!$A$3:$AJ$18,5,FALSE)</f>
        <v>Finger</v>
      </c>
      <c r="I87" t="s">
        <v>693</v>
      </c>
      <c r="J87" t="str">
        <f t="shared" si="30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246</v>
      </c>
      <c r="Q87" t="str">
        <f>IF(G87="экспл",0,IF(G87="импл_",VLOOKUP(J87,quest_импл!$A$1:$J$129,8,FALSE),0))</f>
        <v>sound\\Obemniy_li.wav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2042</v>
      </c>
      <c r="AD87" t="str">
        <f t="shared" ca="1" si="33"/>
        <v>pics\\Peper_2.jpg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4"/>
        <v>pics\\Peper_2.jpg</v>
      </c>
      <c r="AI87" t="s">
        <v>97</v>
      </c>
      <c r="AO87">
        <f t="shared" ca="1" si="35"/>
        <v>0.2692540441966601</v>
      </c>
      <c r="AP87" t="str">
        <f t="shared" ca="1" si="36"/>
        <v>pics\\Peper_2.jpg</v>
      </c>
      <c r="AS87" t="str">
        <f t="shared" ca="1" si="37"/>
        <v>pics\\Peper_2.jpg</v>
      </c>
      <c r="AT87">
        <f t="shared" ca="1" si="31"/>
        <v>0.6549044589264793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_Объемный_ли_</v>
      </c>
      <c r="BB87" t="str">
        <f t="shared" si="38"/>
        <v>_Объемный_ли_XXXXX?</v>
      </c>
      <c r="BD87" cm="1">
        <f t="array" aca="1" ref="BD87" ca="1">INDEX($L$82:$L$89,(RANK(AT7,$AT$2:$AT$9)))</f>
        <v>2087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VLOOKUP(B88,audio_list_stym!$A$3:$BP$18,37,FALSE)</f>
        <v>16</v>
      </c>
      <c r="F88" t="str">
        <f>VLOOKUP(E88,metki!$A$2:$B$9,2,FALSE)</f>
        <v>импл_новые_без_названия</v>
      </c>
      <c r="G88" t="str">
        <f t="shared" si="29"/>
        <v>импл_</v>
      </c>
      <c r="H88" t="str">
        <f>VLOOKUP(B88,audio_list_stym!$A$3:$AJ$18,5,FALSE)</f>
        <v>Finger</v>
      </c>
      <c r="I88" t="s">
        <v>694</v>
      </c>
      <c r="J88" t="str">
        <f t="shared" si="30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247</v>
      </c>
      <c r="Q88" t="str">
        <f>IF(G88="экспл",0,IF(G88="импл_",VLOOKUP(J88,quest_импл!$A$1:$J$129,8,FALSE),0))</f>
        <v>sound\\Pustoy_li.wav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2049</v>
      </c>
      <c r="AD88" t="str">
        <f t="shared" ca="1" si="33"/>
        <v>pics\\Redis_1.jpg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4"/>
        <v>pics\\Redis_1.jpg</v>
      </c>
      <c r="AI88" t="s">
        <v>98</v>
      </c>
      <c r="AO88">
        <f t="shared" ca="1" si="35"/>
        <v>0.20975687914217611</v>
      </c>
      <c r="AP88" t="str">
        <f t="shared" ca="1" si="36"/>
        <v>pics\\Redis_1.jpg</v>
      </c>
      <c r="AS88" t="str">
        <f t="shared" ca="1" si="37"/>
        <v>pics\\Redis_1.jpg</v>
      </c>
      <c r="AT88">
        <f t="shared" ca="1" si="31"/>
        <v>0.45237506694121066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_Пустой_ли_</v>
      </c>
      <c r="BB88" t="str">
        <f t="shared" si="38"/>
        <v>_Пустой_ли_XXXXX?</v>
      </c>
      <c r="BD88" cm="1">
        <f t="array" aca="1" ref="BD88" ca="1">INDEX($L$82:$L$89,(RANK(AT8,$AT$2:$AT$9)))</f>
        <v>2082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VLOOKUP(B89,audio_list_stym!$A$3:$BP$18,37,FALSE)</f>
        <v>16</v>
      </c>
      <c r="F89" t="str">
        <f>VLOOKUP(E89,metki!$A$2:$B$9,2,FALSE)</f>
        <v>импл_новые_без_названия</v>
      </c>
      <c r="G89" t="str">
        <f t="shared" si="29"/>
        <v>импл_</v>
      </c>
      <c r="H89" t="str">
        <f>VLOOKUP(B89,audio_list_stym!$A$3:$AJ$18,5,FALSE)</f>
        <v>Finger</v>
      </c>
      <c r="I89" t="s">
        <v>695</v>
      </c>
      <c r="J89" t="str">
        <f t="shared" si="30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248</v>
      </c>
      <c r="Q89" t="str">
        <f>IF(G89="экспл",0,IF(G89="импл_",VLOOKUP(J89,quest_импл!$A$1:$J$129,8,FALSE),0))</f>
        <v>sound\\Beliy_li.wav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2043</v>
      </c>
      <c r="AD89" t="str">
        <f t="shared" ca="1" si="33"/>
        <v>pics\\Peper_3.jpg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4"/>
        <v>pics\\Peper_3.jpg</v>
      </c>
      <c r="AI89" t="s">
        <v>99</v>
      </c>
      <c r="AO89">
        <f t="shared" ca="1" si="35"/>
        <v>0.24685428397924913</v>
      </c>
      <c r="AP89" t="str">
        <f t="shared" ca="1" si="36"/>
        <v>pics\\Peper_3.jpg</v>
      </c>
      <c r="AS89" t="str">
        <f t="shared" ca="1" si="37"/>
        <v>pics\\Peper_3.jpg</v>
      </c>
      <c r="AT89">
        <f t="shared" ca="1" si="31"/>
        <v>0.93855308916895352</v>
      </c>
      <c r="AU89" t="s">
        <v>697</v>
      </c>
      <c r="AV89" t="str">
        <f t="shared" ca="1" si="32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_Белый_ли_</v>
      </c>
      <c r="BB89" t="str">
        <f t="shared" si="38"/>
        <v>_Белый_ли_XXXXX?</v>
      </c>
      <c r="BD89" cm="1">
        <f t="array" aca="1" ref="BD89" ca="1">INDEX($L$82:$L$89,(RANK(AT9,$AT$2:$AT$9)))</f>
        <v>2081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VLOOKUP(B90,audio_list_stym!$A$3:$BP$18,37,FALSE)</f>
        <v>17</v>
      </c>
      <c r="F90" t="str">
        <f>VLOOKUP(E90,metki!$A$2:$B$9,2,FALSE)</f>
        <v>экспл_новые_без_названия</v>
      </c>
      <c r="G90" t="str">
        <f t="shared" si="29"/>
        <v>экспл</v>
      </c>
      <c r="H90" t="str">
        <f>VLOOKUP(B90,audio_list_stym!$A$3:$AJ$18,5,FALSE)</f>
        <v>Gac</v>
      </c>
      <c r="I90" t="s">
        <v>688</v>
      </c>
      <c r="J90" t="str">
        <f t="shared" si="30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AD90" t="str">
        <f t="shared" ca="1" si="33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4"/>
        <v/>
      </c>
      <c r="AI90" t="s">
        <v>100</v>
      </c>
      <c r="AO90">
        <f t="shared" ca="1" si="35"/>
        <v>2.4607729000625245E-4</v>
      </c>
      <c r="AP90" t="str">
        <f t="shared" ca="1" si="36"/>
        <v>pics\\Tomat_8.jpg</v>
      </c>
      <c r="AS90" t="str">
        <f t="shared" si="37"/>
        <v/>
      </c>
      <c r="AT90">
        <f t="shared" ca="1" si="31"/>
        <v>0.46510352083118023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e">
        <f>VLOOKUP(Q90,audio_list_stym!$B$2:$BQ$299,68,FALSE)</f>
        <v>#N/A</v>
      </c>
      <c r="BB90" t="e">
        <f t="shared" si="38"/>
        <v>#N/A</v>
      </c>
      <c r="BC90">
        <f>A90</f>
        <v>1212</v>
      </c>
      <c r="BD90" cm="1">
        <f t="array" aca="1" ref="BD90" ca="1">INDEX($L$90:$L$97,(RANK(AT2,$AT$2:$AT$9)))</f>
        <v>2092</v>
      </c>
      <c r="BE90" cm="1">
        <f t="array" aca="1" ref="BE90" ca="1">INDEX(BD66:BD81,(RANK(AT5,$AT$2:$AT$17)))</f>
        <v>2072</v>
      </c>
      <c r="BF90" cm="1">
        <f t="array" aca="1" ref="BF90" ca="1">INDEX(BD98:BD113,(RANK(AT5,$AT$2:$AT$17)))</f>
        <v>2113</v>
      </c>
      <c r="BG90" cm="1">
        <f t="array" aca="1" ref="BG90" ca="1">INDEX(BD114:BD129,(RANK(AT5,$AT$2:$AT$9)))</f>
        <v>2144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VLOOKUP(B91,audio_list_stym!$A$3:$BP$18,37,FALSE)</f>
        <v>17</v>
      </c>
      <c r="F91" t="str">
        <f>VLOOKUP(E91,metki!$A$2:$B$9,2,FALSE)</f>
        <v>экспл_новые_без_названия</v>
      </c>
      <c r="G91" t="str">
        <f t="shared" si="29"/>
        <v>экспл</v>
      </c>
      <c r="H91" t="str">
        <f>VLOOKUP(B91,audio_list_stym!$A$3:$AJ$18,5,FALSE)</f>
        <v>Gac</v>
      </c>
      <c r="I91" t="s">
        <v>689</v>
      </c>
      <c r="J91" t="str">
        <f t="shared" si="30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122</v>
      </c>
      <c r="Z91" t="str">
        <f>IF(G91="экспл",VLOOKUP(J91,quest_экспл!$A$1:$N$129,12,FALSE),IF(G91="импл_",0,0))</f>
        <v>sound\\On_farshirovanniy.wav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3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34"/>
        <v/>
      </c>
      <c r="AI91" t="s">
        <v>101</v>
      </c>
      <c r="AO91">
        <f t="shared" ca="1" si="35"/>
        <v>5.2780762129249648E-2</v>
      </c>
      <c r="AP91" t="str">
        <f t="shared" ca="1" si="36"/>
        <v>pics\\Tomat_1.jpg</v>
      </c>
      <c r="AS91" t="str">
        <f t="shared" si="37"/>
        <v/>
      </c>
      <c r="AT91">
        <f t="shared" ca="1" si="31"/>
        <v>0.79806635494343614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_Он_фаршированный?</v>
      </c>
      <c r="BA91" t="e">
        <f>VLOOKUP(Q91,audio_list_stym!$B$2:$BQ$299,68,FALSE)</f>
        <v>#N/A</v>
      </c>
      <c r="BB91" t="str">
        <f t="shared" si="38"/>
        <v>Посмотрите,_вот_XXXXX._Он_фаршированный?</v>
      </c>
      <c r="BD91" cm="1">
        <f t="array" aca="1" ref="BD91" ca="1">INDEX($L$90:$L$97,(RANK(AT3,$AT$2:$AT$9)))</f>
        <v>2091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VLOOKUP(B92,audio_list_stym!$A$3:$BP$18,37,FALSE)</f>
        <v>17</v>
      </c>
      <c r="F92" t="str">
        <f>VLOOKUP(E92,metki!$A$2:$B$9,2,FALSE)</f>
        <v>экспл_новые_без_названия</v>
      </c>
      <c r="G92" t="str">
        <f t="shared" si="29"/>
        <v>экспл</v>
      </c>
      <c r="H92" t="str">
        <f>VLOOKUP(B92,audio_list_stym!$A$3:$AJ$18,5,FALSE)</f>
        <v>Gac</v>
      </c>
      <c r="I92" t="s">
        <v>690</v>
      </c>
      <c r="J92" t="str">
        <f t="shared" si="30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123</v>
      </c>
      <c r="Z92" t="str">
        <f>IF(G92="экспл",VLOOKUP(J92,quest_экспл!$A$1:$N$129,12,FALSE),IF(G92="импл_",0,0))</f>
        <v>sound\\On_razrezanniy.wav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3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34"/>
        <v/>
      </c>
      <c r="AI92" t="s">
        <v>102</v>
      </c>
      <c r="AO92">
        <f t="shared" ca="1" si="35"/>
        <v>9.0396011474911386E-3</v>
      </c>
      <c r="AP92" t="str">
        <f t="shared" ca="1" si="36"/>
        <v>pics\\Tomat_6.jpg</v>
      </c>
      <c r="AS92" t="str">
        <f t="shared" si="37"/>
        <v/>
      </c>
      <c r="AT92">
        <f t="shared" ca="1" si="31"/>
        <v>0.76857386938312788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_Он_разрезанный?</v>
      </c>
      <c r="BA92" t="e">
        <f>VLOOKUP(Q92,audio_list_stym!$B$2:$BQ$299,68,FALSE)</f>
        <v>#N/A</v>
      </c>
      <c r="BB92" t="str">
        <f t="shared" si="38"/>
        <v>Вот_XXXXX._Он_разрезанный?</v>
      </c>
      <c r="BD92" cm="1">
        <f t="array" aca="1" ref="BD92" ca="1">INDEX($L$90:$L$97,(RANK(AT4,$AT$2:$AT$9)))</f>
        <v>2094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VLOOKUP(B93,audio_list_stym!$A$3:$BP$18,37,FALSE)</f>
        <v>17</v>
      </c>
      <c r="F93" t="str">
        <f>VLOOKUP(E93,metki!$A$2:$B$9,2,FALSE)</f>
        <v>экспл_новые_без_названия</v>
      </c>
      <c r="G93" t="str">
        <f t="shared" si="29"/>
        <v>экспл</v>
      </c>
      <c r="H93" t="str">
        <f>VLOOKUP(B93,audio_list_stym!$A$3:$AJ$18,5,FALSE)</f>
        <v>Gac</v>
      </c>
      <c r="I93" t="s">
        <v>691</v>
      </c>
      <c r="J93" t="str">
        <f t="shared" si="30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124</v>
      </c>
      <c r="Z93" t="str">
        <f>IF(G93="экспл",VLOOKUP(J93,quest_экспл!$A$1:$N$129,12,FALSE),IF(G93="импл_",0,0))</f>
        <v>sound\\On_s_lepestkami.wav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3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4"/>
        <v/>
      </c>
      <c r="AI93" t="s">
        <v>103</v>
      </c>
      <c r="AO93">
        <f t="shared" ca="1" si="35"/>
        <v>0.69696978855647085</v>
      </c>
      <c r="AP93" t="str">
        <f t="shared" ca="1" si="36"/>
        <v>pics\\Goroh_3.jpg</v>
      </c>
      <c r="AS93" t="str">
        <f t="shared" si="37"/>
        <v/>
      </c>
      <c r="AT93">
        <f t="shared" ca="1" si="31"/>
        <v>0.32509999767084352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_Он_с_лепестками?</v>
      </c>
      <c r="BA93" t="e">
        <f>VLOOKUP(Q93,audio_list_stym!$B$2:$BQ$299,68,FALSE)</f>
        <v>#N/A</v>
      </c>
      <c r="BB93" t="str">
        <f t="shared" si="38"/>
        <v>Это_XXXXX._Он_с_лепестками?</v>
      </c>
      <c r="BD93" cm="1">
        <f t="array" aca="1" ref="BD93" ca="1">INDEX($L$90:$L$97,(RANK(AT5,$AT$2:$AT$9)))</f>
        <v>2093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VLOOKUP(B94,audio_list_stym!$A$3:$BP$18,37,FALSE)</f>
        <v>17</v>
      </c>
      <c r="F94" t="str">
        <f>VLOOKUP(E94,metki!$A$2:$B$9,2,FALSE)</f>
        <v>экспл_новые_без_названия</v>
      </c>
      <c r="G94" t="str">
        <f t="shared" si="29"/>
        <v>экспл</v>
      </c>
      <c r="H94" t="str">
        <f>VLOOKUP(B94,audio_list_stym!$A$3:$AJ$18,5,FALSE)</f>
        <v>Gac</v>
      </c>
      <c r="I94" t="s">
        <v>692</v>
      </c>
      <c r="J94" t="str">
        <f t="shared" si="30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125</v>
      </c>
      <c r="Z94" t="str">
        <f>IF(G94="экспл",VLOOKUP(J94,quest_экспл!$A$1:$N$129,12,FALSE),IF(G94="импл_",0,0))</f>
        <v>sound\\Kolyuchiy_li_on.wav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3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34"/>
        <v/>
      </c>
      <c r="AI94" t="s">
        <v>104</v>
      </c>
      <c r="AO94">
        <f t="shared" ca="1" si="35"/>
        <v>0.93589071016268921</v>
      </c>
      <c r="AP94" t="str">
        <f t="shared" ca="1" si="36"/>
        <v>pics\\Banan_3.jpg</v>
      </c>
      <c r="AS94" t="str">
        <f t="shared" si="37"/>
        <v/>
      </c>
      <c r="AT94">
        <f t="shared" ca="1" si="31"/>
        <v>0.34946996118526785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_Колючий_ли_он?</v>
      </c>
      <c r="BA94" t="e">
        <f>VLOOKUP(Q94,audio_list_stym!$B$2:$BQ$299,68,FALSE)</f>
        <v>#N/A</v>
      </c>
      <c r="BB94" t="str">
        <f t="shared" si="38"/>
        <v>На_картинке_XXXXX._Колючий_ли_он?</v>
      </c>
      <c r="BD94" cm="1">
        <f t="array" aca="1" ref="BD94" ca="1">INDEX($L$90:$L$97,(RANK(AT6,$AT$2:$AT$9)))</f>
        <v>2096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VLOOKUP(B95,audio_list_stym!$A$3:$BP$18,37,FALSE)</f>
        <v>17</v>
      </c>
      <c r="F95" t="str">
        <f>VLOOKUP(E95,metki!$A$2:$B$9,2,FALSE)</f>
        <v>экспл_новые_без_названия</v>
      </c>
      <c r="G95" t="str">
        <f t="shared" si="29"/>
        <v>экспл</v>
      </c>
      <c r="H95" t="str">
        <f>VLOOKUP(B95,audio_list_stym!$A$3:$AJ$18,5,FALSE)</f>
        <v>Gac</v>
      </c>
      <c r="I95" t="s">
        <v>693</v>
      </c>
      <c r="J95" t="str">
        <f t="shared" si="30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126</v>
      </c>
      <c r="Z95" t="str">
        <f>IF(G95="экспл",VLOOKUP(J95,quest_экспл!$A$1:$N$129,12,FALSE),IF(G95="импл_",0,0))</f>
        <v>sound\\Oranzheviy_li_on.wav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3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34"/>
        <v/>
      </c>
      <c r="AI95" t="s">
        <v>105</v>
      </c>
      <c r="AO95">
        <f t="shared" ca="1" si="35"/>
        <v>0.86782136766895523</v>
      </c>
      <c r="AP95" t="str">
        <f t="shared" ca="1" si="36"/>
        <v>pics\\Banan_8.jpg</v>
      </c>
      <c r="AS95" t="str">
        <f t="shared" si="37"/>
        <v/>
      </c>
      <c r="AT95">
        <f t="shared" ca="1" si="31"/>
        <v>9.3887008690664575E-2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_Оранжевый_ли_он?</v>
      </c>
      <c r="BA95" t="e">
        <f>VLOOKUP(Q95,audio_list_stym!$B$2:$BQ$299,68,FALSE)</f>
        <v>#N/A</v>
      </c>
      <c r="BB95" t="str">
        <f t="shared" si="38"/>
        <v>На_мониторе_XXXXX._Оранжевый_ли_он?</v>
      </c>
      <c r="BD95" cm="1">
        <f t="array" aca="1" ref="BD95" ca="1">INDEX($L$90:$L$97,(RANK(AT7,$AT$2:$AT$9)))</f>
        <v>2095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VLOOKUP(B96,audio_list_stym!$A$3:$BP$18,37,FALSE)</f>
        <v>17</v>
      </c>
      <c r="F96" t="str">
        <f>VLOOKUP(E96,metki!$A$2:$B$9,2,FALSE)</f>
        <v>экспл_новые_без_названия</v>
      </c>
      <c r="G96" t="str">
        <f t="shared" si="29"/>
        <v>экспл</v>
      </c>
      <c r="H96" t="str">
        <f>VLOOKUP(B96,audio_list_stym!$A$3:$AJ$18,5,FALSE)</f>
        <v>Gac</v>
      </c>
      <c r="I96" t="s">
        <v>694</v>
      </c>
      <c r="J96" t="str">
        <f t="shared" si="30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127</v>
      </c>
      <c r="Z96" t="str">
        <f>IF(G96="экспл",VLOOKUP(J96,quest_экспл!$A$1:$N$129,12,FALSE),IF(G96="импл_",0,0))</f>
        <v>sound\\On_zernistiy.wav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3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34"/>
        <v/>
      </c>
      <c r="AI96" t="s">
        <v>106</v>
      </c>
      <c r="AO96">
        <f t="shared" ca="1" si="35"/>
        <v>0.85958082431958338</v>
      </c>
      <c r="AP96" t="str">
        <f t="shared" ca="1" si="36"/>
        <v>pics\\Finik_2.jpg</v>
      </c>
      <c r="AS96" t="str">
        <f t="shared" si="37"/>
        <v/>
      </c>
      <c r="AT96">
        <f t="shared" ca="1" si="31"/>
        <v>0.92100722694217263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_Он_зернистый?</v>
      </c>
      <c r="BA96" t="e">
        <f>VLOOKUP(Q96,audio_list_stym!$B$2:$BQ$299,68,FALSE)</f>
        <v>#N/A</v>
      </c>
      <c r="BB96" t="str">
        <f t="shared" si="38"/>
        <v>Перед_Вами_XXXXX._Он_зернистый?</v>
      </c>
      <c r="BD96" cm="1">
        <f t="array" aca="1" ref="BD96" ca="1">INDEX($L$90:$L$97,(RANK(AT8,$AT$2:$AT$9)))</f>
        <v>2090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VLOOKUP(B97,audio_list_stym!$A$3:$BP$18,37,FALSE)</f>
        <v>17</v>
      </c>
      <c r="F97" t="str">
        <f>VLOOKUP(E97,metki!$A$2:$B$9,2,FALSE)</f>
        <v>экспл_новые_без_названия</v>
      </c>
      <c r="G97" t="str">
        <f t="shared" si="29"/>
        <v>экспл</v>
      </c>
      <c r="H97" t="str">
        <f>VLOOKUP(B97,audio_list_stym!$A$3:$AJ$18,5,FALSE)</f>
        <v>Gac</v>
      </c>
      <c r="I97" t="s">
        <v>695</v>
      </c>
      <c r="J97" t="str">
        <f t="shared" si="30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128</v>
      </c>
      <c r="Z97" t="str">
        <f>IF(G97="экспл",VLOOKUP(J97,quest_экспл!$A$1:$N$129,12,FALSE),IF(G97="импл_",0,0))</f>
        <v>sound\\Okruglya_li_on.wav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3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34"/>
        <v/>
      </c>
      <c r="AI97" t="s">
        <v>107</v>
      </c>
      <c r="AO97">
        <f t="shared" ca="1" si="35"/>
        <v>0.91744895869635135</v>
      </c>
      <c r="AP97" t="str">
        <f t="shared" ca="1" si="36"/>
        <v>pics\\Banan_5.jpg</v>
      </c>
      <c r="AS97" t="str">
        <f t="shared" si="37"/>
        <v/>
      </c>
      <c r="AT97">
        <f t="shared" ca="1" si="31"/>
        <v>0.84756048435926867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_Округлый_ли_он?</v>
      </c>
      <c r="BA97" t="e">
        <f>VLOOKUP(Q97,audio_list_stym!$B$2:$BQ$299,68,FALSE)</f>
        <v>#N/A</v>
      </c>
      <c r="BB97" t="str">
        <f t="shared" si="38"/>
        <v>Вы_видите_XXXXX._Округлый_ли_он?</v>
      </c>
      <c r="BD97" cm="1">
        <f t="array" aca="1" ref="BD97" ca="1">INDEX($L$90:$L$97,(RANK(AT9,$AT$2:$AT$9)))</f>
        <v>2089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VLOOKUP(B98,audio_list_stym!$A$3:$BP$18,37,FALSE)</f>
        <v>14</v>
      </c>
      <c r="F98" t="str">
        <f>VLOOKUP(E98,metki!$A$2:$B$9,2,FALSE)</f>
        <v>импл_новые_с_названием</v>
      </c>
      <c r="G98" t="str">
        <f t="shared" ref="G98:G128" si="39">LEFT(F98,5)</f>
        <v>импл_</v>
      </c>
      <c r="H98" t="str">
        <f>VLOOKUP(B98,audio_list_stym!$A$3:$AJ$18,5,FALSE)</f>
        <v>Noni</v>
      </c>
      <c r="I98" t="s">
        <v>688</v>
      </c>
      <c r="J98" t="str">
        <f t="shared" ref="J98:J128" si="40">H98&amp;I98</f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AD98" t="str">
        <f t="shared" ca="1" si="33"/>
        <v>pics\\Banan_4.jpg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4"/>
        <v>pics\\Banan_4.jpg</v>
      </c>
      <c r="AI98" t="s">
        <v>108</v>
      </c>
      <c r="AO98">
        <f t="shared" ca="1" si="35"/>
        <v>0.92383374040249255</v>
      </c>
      <c r="AP98" t="str">
        <f t="shared" ca="1" si="36"/>
        <v>pics\\Banan_4.jpg</v>
      </c>
      <c r="AS98" t="str">
        <f t="shared" ref="AS98:AS129" ca="1" si="41">IF(G98="импл_",AP98,"")</f>
        <v>pics\\Banan_4.jpg</v>
      </c>
      <c r="AT98">
        <f t="shared" ref="AT98:AT129" ca="1" si="42">RAND()</f>
        <v>0.54409978821180294</v>
      </c>
      <c r="AU98" t="s">
        <v>697</v>
      </c>
      <c r="AV98" t="str">
        <f t="shared" ref="AV98:AV129" ca="1" si="43">INDEX($AU$2:$AU$129,(RANK(AT98,$AT$2:$AT$129)))</f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e">
        <f>VLOOKUP(Q98,audio_list_stym!$B$2:$BQ$299,68,FALSE)</f>
        <v>#N/A</v>
      </c>
      <c r="BB98" t="e">
        <f t="shared" si="38"/>
        <v>#N/A</v>
      </c>
      <c r="BC98">
        <f>A98</f>
        <v>1213</v>
      </c>
      <c r="BD98" cm="1">
        <f t="array" aca="1" ref="BD98" ca="1">INDEX($L$98:$L$105,(RANK(AT2,$AT$2:$AT$9)))</f>
        <v>2116</v>
      </c>
      <c r="BE98" cm="1">
        <f t="array" aca="1" ref="BE98" ca="1">INDEX(BD66:BD81,(RANK(AT6,$AT$2:$AT$9)))</f>
        <v>2072</v>
      </c>
      <c r="BF98" cm="1">
        <f t="array" aca="1" ref="BF98" ca="1">INDEX(BD82:BD97,(RANK(AT6,$AT$2:$AT$9)))</f>
        <v>2081</v>
      </c>
      <c r="BG98" cm="1">
        <f t="array" aca="1" ref="BG98" ca="1">INDEX(BD106:BD129,(RANK(AT6,$AT$2:$AT$17)))</f>
        <v>2138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VLOOKUP(B99,audio_list_stym!$A$3:$BP$18,37,FALSE)</f>
        <v>14</v>
      </c>
      <c r="F99" t="str">
        <f>VLOOKUP(E99,metki!$A$2:$B$9,2,FALSE)</f>
        <v>импл_новые_с_названием</v>
      </c>
      <c r="G99" t="str">
        <f t="shared" si="39"/>
        <v>импл_</v>
      </c>
      <c r="H99" t="str">
        <f>VLOOKUP(B99,audio_list_stym!$A$3:$AJ$18,5,FALSE)</f>
        <v>Noni</v>
      </c>
      <c r="I99" t="s">
        <v>689</v>
      </c>
      <c r="J99" t="str">
        <f t="shared" si="40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258</v>
      </c>
      <c r="Q99" t="str">
        <f>IF(G99="экспл",0,IF(G99="импл_",VLOOKUP(J99,quest_импл!$A$1:$J$129,8,FALSE),0))</f>
        <v>sound\\Rebristiy_li.wav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2051</v>
      </c>
      <c r="AD99" t="str">
        <f t="shared" ca="1" si="33"/>
        <v>pics\\Redis_3.jpg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4"/>
        <v>pics\\Redis_3.jpg</v>
      </c>
      <c r="AI99" t="s">
        <v>109</v>
      </c>
      <c r="AO99">
        <f t="shared" ca="1" si="35"/>
        <v>0.1752760702795646</v>
      </c>
      <c r="AP99" t="str">
        <f t="shared" ca="1" si="36"/>
        <v>pics\\Redis_3.jpg</v>
      </c>
      <c r="AS99" t="str">
        <f ca="1">IF(G99="импл_",AP99,"")</f>
        <v>pics\\Redis_3.jpg</v>
      </c>
      <c r="AT99">
        <f t="shared" ca="1" si="42"/>
        <v>1.3560233766803487E-2</v>
      </c>
      <c r="AU99" t="s">
        <v>697</v>
      </c>
      <c r="AV99" t="str">
        <f t="shared" ca="1" si="43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_Ребристый_ли_</v>
      </c>
      <c r="BB99" t="str">
        <f t="shared" si="38"/>
        <v>_Ребристый_ли_КОДИС?</v>
      </c>
      <c r="BD99" cm="1">
        <f t="array" aca="1" ref="BD99" ca="1">INDEX($L$98:$L$105,(RANK(AT3,$AT$2:$AT$9)))</f>
        <v>2115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VLOOKUP(B100,audio_list_stym!$A$3:$BP$18,37,FALSE)</f>
        <v>14</v>
      </c>
      <c r="F100" t="str">
        <f>VLOOKUP(E100,metki!$A$2:$B$9,2,FALSE)</f>
        <v>импл_новые_с_названием</v>
      </c>
      <c r="G100" t="str">
        <f t="shared" si="39"/>
        <v>импл_</v>
      </c>
      <c r="H100" t="str">
        <f>VLOOKUP(B100,audio_list_stym!$A$3:$AJ$18,5,FALSE)</f>
        <v>Noni</v>
      </c>
      <c r="I100" t="s">
        <v>690</v>
      </c>
      <c r="J100" t="str">
        <f t="shared" si="40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259</v>
      </c>
      <c r="Q100" t="str">
        <f>IF(G100="экспл",0,IF(G100="импл_",VLOOKUP(J100,quest_импл!$A$1:$J$129,8,FALSE),0))</f>
        <v>sound\\Goluboy_li.wav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2011</v>
      </c>
      <c r="AD100" t="str">
        <f t="shared" ca="1" si="33"/>
        <v>pics\\Finik_3.jpg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4"/>
        <v>pics\\Finik_3.jpg</v>
      </c>
      <c r="AI100" t="s">
        <v>110</v>
      </c>
      <c r="AO100">
        <f t="shared" ca="1" si="35"/>
        <v>0.83884381657178886</v>
      </c>
      <c r="AP100" t="str">
        <f t="shared" ca="1" si="36"/>
        <v>pics\\Finik_3.jpg</v>
      </c>
      <c r="AS100" t="str">
        <f ca="1">IF(G100="импл_",AP100,"")</f>
        <v>pics\\Finik_3.jpg</v>
      </c>
      <c r="AT100">
        <f t="shared" ca="1" si="42"/>
        <v>0.93733661156617643</v>
      </c>
      <c r="AU100" t="s">
        <v>697</v>
      </c>
      <c r="AV100" t="str">
        <f t="shared" ca="1" si="43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_Голубой_ли_</v>
      </c>
      <c r="BB100" t="str">
        <f t="shared" si="38"/>
        <v>_Голубой_ли_КОДИС?</v>
      </c>
      <c r="BD100" cm="1">
        <f t="array" aca="1" ref="BD100" ca="1">INDEX($L$98:$L$105,(RANK(AT4,$AT$2:$AT$9)))</f>
        <v>2118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VLOOKUP(B101,audio_list_stym!$A$3:$BP$18,37,FALSE)</f>
        <v>14</v>
      </c>
      <c r="F101" t="str">
        <f>VLOOKUP(E101,metki!$A$2:$B$9,2,FALSE)</f>
        <v>импл_новые_с_названием</v>
      </c>
      <c r="G101" t="str">
        <f t="shared" si="39"/>
        <v>импл_</v>
      </c>
      <c r="H101" t="str">
        <f>VLOOKUP(B101,audio_list_stym!$A$3:$AJ$18,5,FALSE)</f>
        <v>Noni</v>
      </c>
      <c r="I101" t="s">
        <v>691</v>
      </c>
      <c r="J101" t="str">
        <f t="shared" si="40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260</v>
      </c>
      <c r="Q101" t="str">
        <f>IF(G101="экспл",0,IF(G101="импл_",VLOOKUP(J101,quest_импл!$A$1:$J$129,8,FALSE),0))</f>
        <v>sound\\S_bugorkami_li.wav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2046</v>
      </c>
      <c r="AD101" t="str">
        <f t="shared" ca="1" si="33"/>
        <v>pics\\Peper_6.jpg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4"/>
        <v>pics\\Peper_6.jpg</v>
      </c>
      <c r="AI101" t="s">
        <v>111</v>
      </c>
      <c r="AO101">
        <f t="shared" ca="1" si="35"/>
        <v>0.22536657657577008</v>
      </c>
      <c r="AP101" t="str">
        <f t="shared" ca="1" si="36"/>
        <v>pics\\Peper_6.jpg</v>
      </c>
      <c r="AS101" t="str">
        <f t="shared" ca="1" si="41"/>
        <v>pics\\Peper_6.jpg</v>
      </c>
      <c r="AT101">
        <f t="shared" ca="1" si="42"/>
        <v>0.60008985127878378</v>
      </c>
      <c r="AU101" t="s">
        <v>697</v>
      </c>
      <c r="AV101" t="str">
        <f t="shared" ca="1" si="43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_С_бугорками_ли_</v>
      </c>
      <c r="BB101" t="str">
        <f t="shared" si="38"/>
        <v>_С_бугорками_ли_КОДИС?</v>
      </c>
      <c r="BD101" cm="1">
        <f t="array" aca="1" ref="BD101" ca="1">INDEX($L$98:$L$105,(RANK(AT5,$AT$2:$AT$9)))</f>
        <v>2117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VLOOKUP(B102,audio_list_stym!$A$3:$BP$18,37,FALSE)</f>
        <v>14</v>
      </c>
      <c r="F102" t="str">
        <f>VLOOKUP(E102,metki!$A$2:$B$9,2,FALSE)</f>
        <v>импл_новые_с_названием</v>
      </c>
      <c r="G102" t="str">
        <f t="shared" si="39"/>
        <v>импл_</v>
      </c>
      <c r="H102" t="str">
        <f>VLOOKUP(B102,audio_list_stym!$A$3:$AJ$18,5,FALSE)</f>
        <v>Noni</v>
      </c>
      <c r="I102" t="s">
        <v>692</v>
      </c>
      <c r="J102" t="str">
        <f t="shared" si="40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261</v>
      </c>
      <c r="Q102" t="str">
        <f>IF(G102="экспл",0,IF(G102="импл_",VLOOKUP(J102,quest_импл!$A$1:$J$129,8,FALSE),0))</f>
        <v>sound\\Ovalniy_li.wav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2027</v>
      </c>
      <c r="AD102" t="str">
        <f t="shared" ca="1" si="33"/>
        <v>pics\\Kokos_3.jpg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4"/>
        <v>pics\\Kokos_3.jpg</v>
      </c>
      <c r="AI102" t="s">
        <v>112</v>
      </c>
      <c r="AO102">
        <f t="shared" ca="1" si="35"/>
        <v>0.58162189658043595</v>
      </c>
      <c r="AP102" t="str">
        <f t="shared" ca="1" si="36"/>
        <v>pics\\Kokos_3.jpg</v>
      </c>
      <c r="AS102" t="str">
        <f t="shared" ca="1" si="41"/>
        <v>pics\\Kokos_3.jpg</v>
      </c>
      <c r="AT102">
        <f t="shared" ca="1" si="42"/>
        <v>0.99450152904732747</v>
      </c>
      <c r="AU102" t="s">
        <v>697</v>
      </c>
      <c r="AV102" t="str">
        <f t="shared" ca="1" si="43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_Овальный_ли_</v>
      </c>
      <c r="BB102" t="str">
        <f t="shared" si="38"/>
        <v>_Овальный_ли_КОДИС?</v>
      </c>
      <c r="BD102" cm="1">
        <f t="array" aca="1" ref="BD102" ca="1">INDEX($L$98:$L$105,(RANK(AT6,$AT$2:$AT$9)))</f>
        <v>2120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VLOOKUP(B103,audio_list_stym!$A$3:$BP$18,37,FALSE)</f>
        <v>14</v>
      </c>
      <c r="F103" t="str">
        <f>VLOOKUP(E103,metki!$A$2:$B$9,2,FALSE)</f>
        <v>импл_новые_с_названием</v>
      </c>
      <c r="G103" t="str">
        <f t="shared" si="39"/>
        <v>импл_</v>
      </c>
      <c r="H103" t="str">
        <f>VLOOKUP(B103,audio_list_stym!$A$3:$AJ$18,5,FALSE)</f>
        <v>Noni</v>
      </c>
      <c r="I103" t="s">
        <v>693</v>
      </c>
      <c r="J103" t="str">
        <f t="shared" si="40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262</v>
      </c>
      <c r="Q103" t="str">
        <f>IF(G103="экспл",0,IF(G103="импл_",VLOOKUP(J103,quest_импл!$A$1:$J$129,8,FALSE),0))</f>
        <v>sound\\Zhidkiy_li.wav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2037</v>
      </c>
      <c r="AD103" t="str">
        <f t="shared" ca="1" si="33"/>
        <v>pics\\Limon_5.jpg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4"/>
        <v>pics\\Limon_5.jpg</v>
      </c>
      <c r="AI103" t="s">
        <v>113</v>
      </c>
      <c r="AO103">
        <f t="shared" ca="1" si="35"/>
        <v>0.39052823782093593</v>
      </c>
      <c r="AP103" t="str">
        <f t="shared" ca="1" si="36"/>
        <v>pics\\Limon_5.jpg</v>
      </c>
      <c r="AS103" t="str">
        <f t="shared" ca="1" si="41"/>
        <v>pics\\Limon_5.jpg</v>
      </c>
      <c r="AT103">
        <f t="shared" ca="1" si="42"/>
        <v>0.23518422142020723</v>
      </c>
      <c r="AU103" t="s">
        <v>697</v>
      </c>
      <c r="AV103" t="str">
        <f t="shared" ca="1" si="43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_Жидкий_ли_</v>
      </c>
      <c r="BB103" t="str">
        <f t="shared" si="38"/>
        <v>_Жидкий_ли_КОДИС?</v>
      </c>
      <c r="BD103" cm="1">
        <f t="array" aca="1" ref="BD103" ca="1">INDEX($L$98:$L$105,(RANK(AT7,$AT$2:$AT$9)))</f>
        <v>2119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VLOOKUP(B104,audio_list_stym!$A$3:$BP$18,37,FALSE)</f>
        <v>14</v>
      </c>
      <c r="F104" t="str">
        <f>VLOOKUP(E104,metki!$A$2:$B$9,2,FALSE)</f>
        <v>импл_новые_с_названием</v>
      </c>
      <c r="G104" t="str">
        <f t="shared" si="39"/>
        <v>импл_</v>
      </c>
      <c r="H104" t="str">
        <f>VLOOKUP(B104,audio_list_stym!$A$3:$AJ$18,5,FALSE)</f>
        <v>Noni</v>
      </c>
      <c r="I104" t="s">
        <v>694</v>
      </c>
      <c r="J104" t="str">
        <f t="shared" si="40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263</v>
      </c>
      <c r="Q104" t="str">
        <f>IF(G104="экспл",0,IF(G104="импл_",VLOOKUP(J104,quest_импл!$A$1:$J$129,8,FALSE),0))</f>
        <v>sound\\Lohmatiy_li.wav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2024</v>
      </c>
      <c r="AD104" t="str">
        <f t="shared" ca="1" si="33"/>
        <v>pics\\Goroh_8.jpg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4"/>
        <v>pics\\Goroh_8.jpg</v>
      </c>
      <c r="AI104" t="s">
        <v>114</v>
      </c>
      <c r="AO104">
        <f t="shared" ca="1" si="35"/>
        <v>0.61891881247500247</v>
      </c>
      <c r="AP104" t="str">
        <f t="shared" ca="1" si="36"/>
        <v>pics\\Goroh_8.jpg</v>
      </c>
      <c r="AS104" t="str">
        <f t="shared" ca="1" si="41"/>
        <v>pics\\Goroh_8.jpg</v>
      </c>
      <c r="AT104">
        <f t="shared" ca="1" si="42"/>
        <v>0.45269541358181931</v>
      </c>
      <c r="AU104" t="s">
        <v>697</v>
      </c>
      <c r="AV104" t="str">
        <f t="shared" ca="1" si="43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_Лохматый_ли_</v>
      </c>
      <c r="BB104" t="str">
        <f t="shared" si="38"/>
        <v>_Лохматый_ли_КОДИС?</v>
      </c>
      <c r="BD104" cm="1">
        <f t="array" aca="1" ref="BD104" ca="1">INDEX($L$98:$L$105,(RANK(AT8,$AT$2:$AT$9)))</f>
        <v>2114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VLOOKUP(B105,audio_list_stym!$A$3:$BP$18,37,FALSE)</f>
        <v>14</v>
      </c>
      <c r="F105" t="str">
        <f>VLOOKUP(E105,metki!$A$2:$B$9,2,FALSE)</f>
        <v>импл_новые_с_названием</v>
      </c>
      <c r="G105" t="str">
        <f t="shared" si="39"/>
        <v>импл_</v>
      </c>
      <c r="H105" t="str">
        <f>VLOOKUP(B105,audio_list_stym!$A$3:$AJ$18,5,FALSE)</f>
        <v>Noni</v>
      </c>
      <c r="I105" t="s">
        <v>695</v>
      </c>
      <c r="J105" t="str">
        <f t="shared" si="40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264</v>
      </c>
      <c r="Q105" t="str">
        <f>IF(G105="экспл",0,IF(G105="импл_",VLOOKUP(J105,quest_импл!$A$1:$J$129,8,FALSE),0))</f>
        <v>sound\\Zolotistiy_li.wav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2036</v>
      </c>
      <c r="AD105" t="str">
        <f t="shared" ca="1" si="33"/>
        <v>pics\\Limon_4.jpg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4"/>
        <v>pics\\Limon_4.jpg</v>
      </c>
      <c r="AI105" t="s">
        <v>115</v>
      </c>
      <c r="AO105">
        <f t="shared" ca="1" si="35"/>
        <v>0.4076881193867008</v>
      </c>
      <c r="AP105" t="str">
        <f t="shared" ca="1" si="36"/>
        <v>pics\\Limon_4.jpg</v>
      </c>
      <c r="AS105" t="str">
        <f t="shared" ca="1" si="41"/>
        <v>pics\\Limon_4.jpg</v>
      </c>
      <c r="AT105">
        <f t="shared" ca="1" si="42"/>
        <v>0.45842105679757228</v>
      </c>
      <c r="AU105" t="s">
        <v>697</v>
      </c>
      <c r="AV105" t="str">
        <f t="shared" ca="1" si="43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_Золотистый_ли_</v>
      </c>
      <c r="BB105" t="str">
        <f t="shared" si="38"/>
        <v>_Золотистый_ли_КОДИС?</v>
      </c>
      <c r="BD105" cm="1">
        <f t="array" aca="1" ref="BD105" ca="1">INDEX($L$98:$L$105,(RANK(AT9,$AT$2:$AT$9)))</f>
        <v>2113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VLOOKUP(B106,audio_list_stym!$A$3:$BP$18,37,FALSE)</f>
        <v>15</v>
      </c>
      <c r="F106" t="str">
        <f>VLOOKUP(E106,metki!$A$2:$B$9,2,FALSE)</f>
        <v>экспл_новые_с_названием</v>
      </c>
      <c r="G106" t="str">
        <f t="shared" si="39"/>
        <v>экспл</v>
      </c>
      <c r="H106" t="str">
        <f>VLOOKUP(B106,audio_list_stym!$A$3:$AJ$18,5,FALSE)</f>
        <v>Sapota</v>
      </c>
      <c r="I106" t="s">
        <v>688</v>
      </c>
      <c r="J106" t="str">
        <f t="shared" si="40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AD106" t="str">
        <f t="shared" ca="1" si="33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34"/>
        <v/>
      </c>
      <c r="AI106" t="s">
        <v>116</v>
      </c>
      <c r="AO106">
        <f t="shared" ca="1" si="35"/>
        <v>0.64804833670624318</v>
      </c>
      <c r="AP106" t="str">
        <f t="shared" ca="1" si="36"/>
        <v>pics\\Goroh_7.jpg</v>
      </c>
      <c r="AS106" t="str">
        <f t="shared" si="41"/>
        <v/>
      </c>
      <c r="AT106">
        <f t="shared" ca="1" si="42"/>
        <v>0.61740604508608854</v>
      </c>
      <c r="AU106" t="s">
        <v>697</v>
      </c>
      <c r="AV106" t="str">
        <f t="shared" ca="1" si="43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e">
        <f>VLOOKUP(Q106,audio_list_stym!$B$2:$BQ$299,68,FALSE)</f>
        <v>#N/A</v>
      </c>
      <c r="BB106" t="e">
        <f t="shared" si="38"/>
        <v>#N/A</v>
      </c>
      <c r="BC106">
        <f>A106</f>
        <v>1214</v>
      </c>
      <c r="BD106" cm="1">
        <f t="array" aca="1" ref="BD106" ca="1">INDEX($L$106:$L$113,(RANK(AT2,$AT$2:$AT$9)))</f>
        <v>2132</v>
      </c>
      <c r="BE106" cm="1">
        <f t="array" aca="1" ref="BE106" ca="1">INDEX(BD66:BD81,(RANK(AT7,$AT$2:$AT$17)))</f>
        <v>2080</v>
      </c>
      <c r="BF106" cm="1">
        <f t="array" aca="1" ref="BF106" ca="1">INDEX(BD90:BD105,(RANK(AT7,$AT$2:$AT$17)))</f>
        <v>2120</v>
      </c>
      <c r="BG106" cm="1">
        <f t="array" aca="1" ref="BG106" ca="1">INDEX(BD114:BD129,(RANK(AT7,$AT$2:$AT$9)))</f>
        <v>2138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VLOOKUP(B107,audio_list_stym!$A$3:$BP$18,37,FALSE)</f>
        <v>15</v>
      </c>
      <c r="F107" t="str">
        <f>VLOOKUP(E107,metki!$A$2:$B$9,2,FALSE)</f>
        <v>экспл_новые_с_названием</v>
      </c>
      <c r="G107" t="str">
        <f t="shared" si="39"/>
        <v>экспл</v>
      </c>
      <c r="H107" t="str">
        <f>VLOOKUP(B107,audio_list_stym!$A$3:$AJ$18,5,FALSE)</f>
        <v>Sapota</v>
      </c>
      <c r="I107" t="s">
        <v>689</v>
      </c>
      <c r="J107" t="str">
        <f t="shared" si="40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138</v>
      </c>
      <c r="Z107" t="str">
        <f>IF(G107="экспл",VLOOKUP(J107,quest_экспл!$A$1:$N$129,12,FALSE),IF(G107="импл_",0,0))</f>
        <v>sound\\On_nadrezan.wav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3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34"/>
        <v/>
      </c>
      <c r="AI107" t="s">
        <v>117</v>
      </c>
      <c r="AO107">
        <f t="shared" ca="1" si="35"/>
        <v>0.70331428760275672</v>
      </c>
      <c r="AP107" t="str">
        <f t="shared" ca="1" si="36"/>
        <v>pics\\Goroh_2.jpg</v>
      </c>
      <c r="AS107" t="str">
        <f t="shared" si="41"/>
        <v/>
      </c>
      <c r="AT107">
        <f t="shared" ca="1" si="42"/>
        <v>0.36022084808876831</v>
      </c>
      <c r="AU107" t="s">
        <v>697</v>
      </c>
      <c r="AV107" t="str">
        <f t="shared" ca="1" si="43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_Он_надрезан?</v>
      </c>
      <c r="BA107" t="e">
        <f>VLOOKUP(Q107,audio_list_stym!$B$2:$BQ$299,68,FALSE)</f>
        <v>#N/A</v>
      </c>
      <c r="BB107" t="str">
        <f t="shared" si="38"/>
        <v>Посмотрите,_вот_ГОНИК._Он_надрезан?</v>
      </c>
      <c r="BD107" cm="1">
        <f t="array" aca="1" ref="BD107" ca="1">INDEX($L$106:$L$113,(RANK(AT3,$AT$2:$AT$9)))</f>
        <v>2131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VLOOKUP(B108,audio_list_stym!$A$3:$BP$18,37,FALSE)</f>
        <v>15</v>
      </c>
      <c r="F108" t="str">
        <f>VLOOKUP(E108,metki!$A$2:$B$9,2,FALSE)</f>
        <v>экспл_новые_с_названием</v>
      </c>
      <c r="G108" t="str">
        <f t="shared" si="39"/>
        <v>экспл</v>
      </c>
      <c r="H108" t="str">
        <f>VLOOKUP(B108,audio_list_stym!$A$3:$AJ$18,5,FALSE)</f>
        <v>Sapota</v>
      </c>
      <c r="I108" t="s">
        <v>690</v>
      </c>
      <c r="J108" t="str">
        <f t="shared" si="40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139</v>
      </c>
      <c r="Z108" t="str">
        <f>IF(G108="экспл",VLOOKUP(J108,quest_экспл!$A$1:$N$129,12,FALSE),IF(G108="импл_",0,0))</f>
        <v>sound\\On_perekruchen.wav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3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34"/>
        <v/>
      </c>
      <c r="AI108" t="s">
        <v>118</v>
      </c>
      <c r="AO108">
        <f t="shared" ca="1" si="35"/>
        <v>0.38678252337335528</v>
      </c>
      <c r="AP108" t="str">
        <f t="shared" ca="1" si="36"/>
        <v>pics\\Limon_6.jpg</v>
      </c>
      <c r="AS108" t="str">
        <f t="shared" si="41"/>
        <v/>
      </c>
      <c r="AT108">
        <f t="shared" ca="1" si="42"/>
        <v>3.6766816211652564E-2</v>
      </c>
      <c r="AU108" t="s">
        <v>697</v>
      </c>
      <c r="AV108" t="str">
        <f t="shared" ca="1" si="43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_Он_перекручен?</v>
      </c>
      <c r="BA108" t="e">
        <f>VLOOKUP(Q108,audio_list_stym!$B$2:$BQ$299,68,FALSE)</f>
        <v>#N/A</v>
      </c>
      <c r="BB108" t="str">
        <f t="shared" si="38"/>
        <v>Вот_ГОНИК._Он_перекручен?</v>
      </c>
      <c r="BD108" cm="1">
        <f t="array" aca="1" ref="BD108" ca="1">INDEX($L$106:$L$113,(RANK(AT4,$AT$2:$AT$9)))</f>
        <v>2134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VLOOKUP(B109,audio_list_stym!$A$3:$BP$18,37,FALSE)</f>
        <v>15</v>
      </c>
      <c r="F109" t="str">
        <f>VLOOKUP(E109,metki!$A$2:$B$9,2,FALSE)</f>
        <v>экспл_новые_с_названием</v>
      </c>
      <c r="G109" t="str">
        <f t="shared" si="39"/>
        <v>экспл</v>
      </c>
      <c r="H109" t="str">
        <f>VLOOKUP(B109,audio_list_stym!$A$3:$AJ$18,5,FALSE)</f>
        <v>Sapota</v>
      </c>
      <c r="I109" t="s">
        <v>691</v>
      </c>
      <c r="J109" t="str">
        <f t="shared" si="40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140</v>
      </c>
      <c r="Z109" t="str">
        <f>IF(G109="экспл",VLOOKUP(J109,quest_экспл!$A$1:$N$129,12,FALSE),IF(G109="импл_",0,0))</f>
        <v>sound\\Sorvan_li_on.wav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3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34"/>
        <v/>
      </c>
      <c r="AI109" t="s">
        <v>119</v>
      </c>
      <c r="AO109">
        <f t="shared" ca="1" si="35"/>
        <v>5.7053192937244313E-2</v>
      </c>
      <c r="AP109" t="str">
        <f t="shared" ca="1" si="36"/>
        <v>pics\\Redis_8.jpg</v>
      </c>
      <c r="AS109" t="str">
        <f t="shared" si="41"/>
        <v/>
      </c>
      <c r="AT109">
        <f t="shared" ca="1" si="42"/>
        <v>0.68073898352658124</v>
      </c>
      <c r="AU109" t="s">
        <v>697</v>
      </c>
      <c r="AV109" t="str">
        <f t="shared" ca="1" si="43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_Сорван_ли_он?</v>
      </c>
      <c r="BA109" t="e">
        <f>VLOOKUP(Q109,audio_list_stym!$B$2:$BQ$299,68,FALSE)</f>
        <v>#N/A</v>
      </c>
      <c r="BB109" t="str">
        <f t="shared" si="38"/>
        <v>Это_ГОНИК._Сорван_ли_он?</v>
      </c>
      <c r="BD109" cm="1">
        <f t="array" aca="1" ref="BD109" ca="1">INDEX($L$106:$L$113,(RANK(AT5,$AT$2:$AT$9)))</f>
        <v>2133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VLOOKUP(B110,audio_list_stym!$A$3:$BP$18,37,FALSE)</f>
        <v>15</v>
      </c>
      <c r="F110" t="str">
        <f>VLOOKUP(E110,metki!$A$2:$B$9,2,FALSE)</f>
        <v>экспл_новые_с_названием</v>
      </c>
      <c r="G110" t="str">
        <f t="shared" si="39"/>
        <v>экспл</v>
      </c>
      <c r="H110" t="str">
        <f>VLOOKUP(B110,audio_list_stym!$A$3:$AJ$18,5,FALSE)</f>
        <v>Sapota</v>
      </c>
      <c r="I110" t="s">
        <v>692</v>
      </c>
      <c r="J110" t="str">
        <f t="shared" si="40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141</v>
      </c>
      <c r="Z110" t="str">
        <f>IF(G110="экспл",VLOOKUP(J110,quest_экспл!$A$1:$N$129,12,FALSE),IF(G110="импл_",0,0))</f>
        <v>sound\\Spressovan_li_on.wav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3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34"/>
        <v/>
      </c>
      <c r="AI110" t="s">
        <v>120</v>
      </c>
      <c r="AO110">
        <f t="shared" ca="1" si="35"/>
        <v>0.66455074468169861</v>
      </c>
      <c r="AP110" t="str">
        <f t="shared" ca="1" si="36"/>
        <v>pics\\Goroh_4.jpg</v>
      </c>
      <c r="AS110" t="str">
        <f t="shared" si="41"/>
        <v/>
      </c>
      <c r="AT110">
        <f t="shared" ca="1" si="42"/>
        <v>9.1907315774979903E-2</v>
      </c>
      <c r="AU110" t="s">
        <v>697</v>
      </c>
      <c r="AV110" t="str">
        <f t="shared" ca="1" si="43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_Спрессован_ли_он?</v>
      </c>
      <c r="BA110" t="e">
        <f>VLOOKUP(Q110,audio_list_stym!$B$2:$BQ$299,68,FALSE)</f>
        <v>#N/A</v>
      </c>
      <c r="BB110" t="str">
        <f t="shared" si="38"/>
        <v>На_картинке_ГОНИК._Спрессован_ли_он?</v>
      </c>
      <c r="BD110" cm="1">
        <f t="array" aca="1" ref="BD110" ca="1">INDEX($L$106:$L$113,(RANK(AT6,$AT$2:$AT$9)))</f>
        <v>2136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VLOOKUP(B111,audio_list_stym!$A$3:$BP$18,37,FALSE)</f>
        <v>15</v>
      </c>
      <c r="F111" t="str">
        <f>VLOOKUP(E111,metki!$A$2:$B$9,2,FALSE)</f>
        <v>экспл_новые_с_названием</v>
      </c>
      <c r="G111" t="str">
        <f t="shared" si="39"/>
        <v>экспл</v>
      </c>
      <c r="H111" t="str">
        <f>VLOOKUP(B111,audio_list_stym!$A$3:$AJ$18,5,FALSE)</f>
        <v>Sapota</v>
      </c>
      <c r="I111" t="s">
        <v>693</v>
      </c>
      <c r="J111" t="str">
        <f t="shared" si="40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142</v>
      </c>
      <c r="Z111" t="str">
        <f>IF(G111="экспл",VLOOKUP(J111,quest_экспл!$A$1:$N$129,12,FALSE),IF(G111="импл_",0,0))</f>
        <v>sound\\Zheltiy_li_on.wav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3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34"/>
        <v/>
      </c>
      <c r="AI111" t="s">
        <v>121</v>
      </c>
      <c r="AO111">
        <f t="shared" ca="1" si="35"/>
        <v>0.64880079209846964</v>
      </c>
      <c r="AP111" t="str">
        <f t="shared" ca="1" si="36"/>
        <v>pics\\Goroh_6.jpg</v>
      </c>
      <c r="AS111" t="str">
        <f t="shared" si="41"/>
        <v/>
      </c>
      <c r="AT111">
        <f t="shared" ca="1" si="42"/>
        <v>0.15105229521734376</v>
      </c>
      <c r="AU111" t="s">
        <v>697</v>
      </c>
      <c r="AV111" t="str">
        <f t="shared" ca="1" si="43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_Желтый_ли_он?</v>
      </c>
      <c r="BA111" t="e">
        <f>VLOOKUP(Q111,audio_list_stym!$B$2:$BQ$299,68,FALSE)</f>
        <v>#N/A</v>
      </c>
      <c r="BB111" t="str">
        <f t="shared" si="38"/>
        <v>На_мониторе_ГОНИК._Желтый_ли_он?</v>
      </c>
      <c r="BD111" cm="1">
        <f t="array" aca="1" ref="BD111" ca="1">INDEX($L$106:$L$113,(RANK(AT7,$AT$2:$AT$9)))</f>
        <v>2135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VLOOKUP(B112,audio_list_stym!$A$3:$BP$18,37,FALSE)</f>
        <v>15</v>
      </c>
      <c r="F112" t="str">
        <f>VLOOKUP(E112,metki!$A$2:$B$9,2,FALSE)</f>
        <v>экспл_новые_с_названием</v>
      </c>
      <c r="G112" t="str">
        <f t="shared" si="39"/>
        <v>экспл</v>
      </c>
      <c r="H112" t="str">
        <f>VLOOKUP(B112,audio_list_stym!$A$3:$AJ$18,5,FALSE)</f>
        <v>Sapota</v>
      </c>
      <c r="I112" t="s">
        <v>694</v>
      </c>
      <c r="J112" t="str">
        <f t="shared" si="40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143</v>
      </c>
      <c r="Z112" t="str">
        <f>IF(G112="экспл",VLOOKUP(J112,quest_экспл!$A$1:$N$129,12,FALSE),IF(G112="импл_",0,0))</f>
        <v>sound\\Rovniy_li_on.wav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3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34"/>
        <v/>
      </c>
      <c r="AI112" t="s">
        <v>122</v>
      </c>
      <c r="AO112">
        <f t="shared" ca="1" si="35"/>
        <v>8.8253278617078657E-3</v>
      </c>
      <c r="AP112" t="str">
        <f t="shared" ca="1" si="36"/>
        <v>pics\\Tomat_7.jpg</v>
      </c>
      <c r="AS112" t="str">
        <f t="shared" si="41"/>
        <v/>
      </c>
      <c r="AT112">
        <f t="shared" ca="1" si="42"/>
        <v>0.62895247094923101</v>
      </c>
      <c r="AU112" t="s">
        <v>697</v>
      </c>
      <c r="AV112" t="str">
        <f t="shared" ca="1" si="43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_Ровный_ли_он?</v>
      </c>
      <c r="BA112" t="e">
        <f>VLOOKUP(Q112,audio_list_stym!$B$2:$BQ$299,68,FALSE)</f>
        <v>#N/A</v>
      </c>
      <c r="BB112" t="str">
        <f t="shared" si="38"/>
        <v>Перед_Вами_ГОНИК._Ровный_ли_он?</v>
      </c>
      <c r="BD112" cm="1">
        <f t="array" aca="1" ref="BD112" ca="1">INDEX($L$106:$L$113,(RANK(AT8,$AT$2:$AT$9)))</f>
        <v>2130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VLOOKUP(B113,audio_list_stym!$A$3:$BP$18,37,FALSE)</f>
        <v>15</v>
      </c>
      <c r="F113" t="str">
        <f>VLOOKUP(E113,metki!$A$2:$B$9,2,FALSE)</f>
        <v>экспл_новые_с_названием</v>
      </c>
      <c r="G113" t="str">
        <f t="shared" si="39"/>
        <v>экспл</v>
      </c>
      <c r="H113" t="str">
        <f>VLOOKUP(B113,audio_list_stym!$A$3:$AJ$18,5,FALSE)</f>
        <v>Sapota</v>
      </c>
      <c r="I113" t="s">
        <v>695</v>
      </c>
      <c r="J113" t="str">
        <f t="shared" si="40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144</v>
      </c>
      <c r="Z113" t="str">
        <f>IF(G113="экспл",VLOOKUP(J113,quest_экспл!$A$1:$N$129,12,FALSE),IF(G113="импл_",0,0))</f>
        <v>sound\\On_imeet_shipi.wav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3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34"/>
        <v/>
      </c>
      <c r="AI113" t="s">
        <v>123</v>
      </c>
      <c r="AO113">
        <f t="shared" ca="1" si="35"/>
        <v>0.60785882692953708</v>
      </c>
      <c r="AP113" t="str">
        <f t="shared" ca="1" si="36"/>
        <v>pics\\Kokos_1.jpg</v>
      </c>
      <c r="AS113" t="str">
        <f t="shared" si="41"/>
        <v/>
      </c>
      <c r="AT113">
        <f t="shared" ca="1" si="42"/>
        <v>0.3782780979707997</v>
      </c>
      <c r="AU113" t="s">
        <v>697</v>
      </c>
      <c r="AV113" t="str">
        <f t="shared" ca="1" si="43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_Он_имеет_шипы?</v>
      </c>
      <c r="BA113" t="e">
        <f>VLOOKUP(Q113,audio_list_stym!$B$2:$BQ$299,68,FALSE)</f>
        <v>#N/A</v>
      </c>
      <c r="BB113" t="str">
        <f t="shared" si="38"/>
        <v>Вы_видите_ГОНИК._Он_имеет_шипы?</v>
      </c>
      <c r="BD113" cm="1">
        <f t="array" aca="1" ref="BD113" ca="1">INDEX($L$106:$L$113,(RANK(AT9,$AT$2:$AT$9)))</f>
        <v>2129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VLOOKUP(B114,audio_list_stym!$A$3:$BP$18,37,FALSE)</f>
        <v>16</v>
      </c>
      <c r="F114" t="str">
        <f>VLOOKUP(E114,metki!$A$2:$B$9,2,FALSE)</f>
        <v>импл_новые_без_названия</v>
      </c>
      <c r="G114" t="str">
        <f t="shared" si="39"/>
        <v>импл_</v>
      </c>
      <c r="H114" t="str">
        <f>VLOOKUP(B114,audio_list_stym!$A$3:$AJ$18,5,FALSE)</f>
        <v>Tamanid</v>
      </c>
      <c r="I114" t="s">
        <v>688</v>
      </c>
      <c r="J114" t="str">
        <f t="shared" si="40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AD114" t="str">
        <f t="shared" ca="1" si="33"/>
        <v>pics\\Finik_7.jpg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4"/>
        <v>pics\\Finik_7.jpg</v>
      </c>
      <c r="AI114" t="s">
        <v>86</v>
      </c>
      <c r="AO114">
        <f t="shared" ca="1" si="35"/>
        <v>0.78085822715354436</v>
      </c>
      <c r="AP114" t="str">
        <f t="shared" ca="1" si="36"/>
        <v>pics\\Finik_7.jpg</v>
      </c>
      <c r="AS114" t="str">
        <f t="shared" ca="1" si="41"/>
        <v>pics\\Finik_7.jpg</v>
      </c>
      <c r="AT114">
        <f t="shared" ca="1" si="42"/>
        <v>0.98246865392838101</v>
      </c>
      <c r="AU114" t="s">
        <v>697</v>
      </c>
      <c r="AV114" t="str">
        <f t="shared" ca="1" si="43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e">
        <f>VLOOKUP(Q114,audio_list_stym!$B$2:$BQ$299,68,FALSE)</f>
        <v>#N/A</v>
      </c>
      <c r="BB114" t="e">
        <f t="shared" si="38"/>
        <v>#N/A</v>
      </c>
      <c r="BC114">
        <f>A114</f>
        <v>1215</v>
      </c>
      <c r="BD114" cm="1">
        <f t="array" aca="1" ref="BD114" ca="1">INDEX($L$114:$L$121,(RANK(AT2,$AT$2:$AT$9)))</f>
        <v>2140</v>
      </c>
      <c r="BE114" cm="1">
        <f t="array" aca="1" ref="BE114" ca="1">INDEX(BD66:BD81,(RANK(AT8,$AT$2:$AT$17)))</f>
        <v>2068</v>
      </c>
      <c r="BF114" cm="1">
        <f t="array" aca="1" ref="BF114" ca="1">INDEX(BD82:BD97,(RANK(AT8,$AT$2:$AT$9)))</f>
        <v>2083</v>
      </c>
      <c r="BG114" cm="1">
        <f t="array" aca="1" ref="BG114" ca="1">INDEX(BD98:BD113,(RANK(AT8,$AT$2:$AT$9)))</f>
        <v>2115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VLOOKUP(B115,audio_list_stym!$A$3:$BP$18,37,FALSE)</f>
        <v>16</v>
      </c>
      <c r="F115" t="str">
        <f>VLOOKUP(E115,metki!$A$2:$B$9,2,FALSE)</f>
        <v>импл_новые_без_названия</v>
      </c>
      <c r="G115" t="str">
        <f t="shared" si="39"/>
        <v>импл_</v>
      </c>
      <c r="H115" t="str">
        <f>VLOOKUP(B115,audio_list_stym!$A$3:$AJ$18,5,FALSE)</f>
        <v>Tamanid</v>
      </c>
      <c r="I115" t="s">
        <v>689</v>
      </c>
      <c r="J115" t="str">
        <f t="shared" si="40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274</v>
      </c>
      <c r="Q115" t="str">
        <f>IF(G115="экспл",0,IF(G115="импл_",VLOOKUP(J115,quest_импл!$A$1:$J$129,8,FALSE),0))</f>
        <v>sound\\Izognut_li.wav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2048</v>
      </c>
      <c r="AD115" t="str">
        <f t="shared" ca="1" si="33"/>
        <v>pics\\Peper_8.jpg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4"/>
        <v>pics\\Peper_8.jpg</v>
      </c>
      <c r="AI115" t="s">
        <v>87</v>
      </c>
      <c r="AO115">
        <f t="shared" ca="1" si="35"/>
        <v>0.21781501460659869</v>
      </c>
      <c r="AP115" t="str">
        <f t="shared" ca="1" si="36"/>
        <v>pics\\Peper_8.jpg</v>
      </c>
      <c r="AS115" t="str">
        <f t="shared" ca="1" si="41"/>
        <v>pics\\Peper_8.jpg</v>
      </c>
      <c r="AT115">
        <f t="shared" ca="1" si="42"/>
        <v>0.7059910950202829</v>
      </c>
      <c r="AU115" t="s">
        <v>697</v>
      </c>
      <c r="AV115" t="str">
        <f t="shared" ca="1" si="43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_Изогнут_ли_</v>
      </c>
      <c r="BB115" t="str">
        <f t="shared" si="38"/>
        <v>_Изогнут_ли_XXXXX?</v>
      </c>
      <c r="BD115" cm="1">
        <f t="array" aca="1" ref="BD115" ca="1">INDEX($L$114:$L$121,(RANK(AT3,$AT$2:$AT$9)))</f>
        <v>2139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VLOOKUP(B116,audio_list_stym!$A$3:$BP$18,37,FALSE)</f>
        <v>16</v>
      </c>
      <c r="F116" t="str">
        <f>VLOOKUP(E116,metki!$A$2:$B$9,2,FALSE)</f>
        <v>импл_новые_без_названия</v>
      </c>
      <c r="G116" t="str">
        <f t="shared" si="39"/>
        <v>импл_</v>
      </c>
      <c r="H116" t="str">
        <f>VLOOKUP(B116,audio_list_stym!$A$3:$AJ$18,5,FALSE)</f>
        <v>Tamanid</v>
      </c>
      <c r="I116" t="s">
        <v>690</v>
      </c>
      <c r="J116" t="str">
        <f t="shared" si="40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275</v>
      </c>
      <c r="Q116" t="str">
        <f>IF(G116="экспл",0,IF(G116="импл_",VLOOKUP(J116,quest_импл!$A$1:$J$129,8,FALSE),0))</f>
        <v>sound\\Barhatistiy_li.wav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2044</v>
      </c>
      <c r="AD116" t="str">
        <f t="shared" ca="1" si="33"/>
        <v>pics\\Peper_4.jpg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4"/>
        <v>pics\\Peper_4.jpg</v>
      </c>
      <c r="AI116" t="s">
        <v>88</v>
      </c>
      <c r="AO116">
        <f t="shared" ca="1" si="35"/>
        <v>0.2335233407361359</v>
      </c>
      <c r="AP116" t="str">
        <f t="shared" ca="1" si="36"/>
        <v>pics\\Peper_4.jpg</v>
      </c>
      <c r="AS116" t="str">
        <f t="shared" ca="1" si="41"/>
        <v>pics\\Peper_4.jpg</v>
      </c>
      <c r="AT116">
        <f t="shared" ca="1" si="42"/>
        <v>0.43109674396125197</v>
      </c>
      <c r="AU116" t="s">
        <v>697</v>
      </c>
      <c r="AV116" t="str">
        <f t="shared" ca="1" si="43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_Бархатистый_ли_</v>
      </c>
      <c r="BB116" t="str">
        <f t="shared" si="38"/>
        <v>_Бархатистый_ли_XXXXX?</v>
      </c>
      <c r="BD116" cm="1">
        <f t="array" aca="1" ref="BD116" ca="1">INDEX($L$114:$L$121,(RANK(AT4,$AT$2:$AT$9)))</f>
        <v>2142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VLOOKUP(B117,audio_list_stym!$A$3:$BP$18,37,FALSE)</f>
        <v>16</v>
      </c>
      <c r="F117" t="str">
        <f>VLOOKUP(E117,metki!$A$2:$B$9,2,FALSE)</f>
        <v>импл_новые_без_названия</v>
      </c>
      <c r="G117" t="str">
        <f t="shared" si="39"/>
        <v>импл_</v>
      </c>
      <c r="H117" t="str">
        <f>VLOOKUP(B117,audio_list_stym!$A$3:$AJ$18,5,FALSE)</f>
        <v>Tamanid</v>
      </c>
      <c r="I117" t="s">
        <v>691</v>
      </c>
      <c r="J117" t="str">
        <f t="shared" si="40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276</v>
      </c>
      <c r="Q117" t="str">
        <f>IF(G117="экспл",0,IF(G117="импл_",VLOOKUP(J117,quest_импл!$A$1:$J$129,8,FALSE),0))</f>
        <v>sound\\Odnotonniy_li.wav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2026</v>
      </c>
      <c r="AD117" t="str">
        <f t="shared" ca="1" si="33"/>
        <v>pics\\Kokos_2.jpg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4"/>
        <v>pics\\Kokos_2.jpg</v>
      </c>
      <c r="AI117" t="s">
        <v>89</v>
      </c>
      <c r="AO117">
        <f t="shared" ca="1" si="35"/>
        <v>0.60684130998855368</v>
      </c>
      <c r="AP117" t="str">
        <f t="shared" ca="1" si="36"/>
        <v>pics\\Kokos_2.jpg</v>
      </c>
      <c r="AS117" t="str">
        <f t="shared" ca="1" si="41"/>
        <v>pics\\Kokos_2.jpg</v>
      </c>
      <c r="AT117">
        <f t="shared" ca="1" si="42"/>
        <v>0.53870592492451952</v>
      </c>
      <c r="AU117" t="s">
        <v>697</v>
      </c>
      <c r="AV117" t="str">
        <f t="shared" ca="1" si="43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_Однотонный_ли_</v>
      </c>
      <c r="BB117" t="str">
        <f t="shared" si="38"/>
        <v>_Однотонный_ли_XXXXX?</v>
      </c>
      <c r="BD117" cm="1">
        <f t="array" aca="1" ref="BD117" ca="1">INDEX($L$114:$L$121,(RANK(AT5,$AT$2:$AT$9)))</f>
        <v>2141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VLOOKUP(B118,audio_list_stym!$A$3:$BP$18,37,FALSE)</f>
        <v>16</v>
      </c>
      <c r="F118" t="str">
        <f>VLOOKUP(E118,metki!$A$2:$B$9,2,FALSE)</f>
        <v>импл_новые_без_названия</v>
      </c>
      <c r="G118" t="str">
        <f t="shared" si="39"/>
        <v>импл_</v>
      </c>
      <c r="H118" t="str">
        <f>VLOOKUP(B118,audio_list_stym!$A$3:$AJ$18,5,FALSE)</f>
        <v>Tamanid</v>
      </c>
      <c r="I118" t="s">
        <v>692</v>
      </c>
      <c r="J118" t="str">
        <f t="shared" si="40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277</v>
      </c>
      <c r="Q118" t="str">
        <f>IF(G118="экспл",0,IF(G118="импл_",VLOOKUP(J118,quest_импл!$A$1:$J$129,8,FALSE),0))</f>
        <v>sound\\Prozrachniy_li.wav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2035</v>
      </c>
      <c r="AD118" t="str">
        <f t="shared" ca="1" si="33"/>
        <v>pics\\Limon_3.jpg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4"/>
        <v>pics\\Limon_3.jpg</v>
      </c>
      <c r="AI118" t="s">
        <v>90</v>
      </c>
      <c r="AO118">
        <f t="shared" ca="1" si="35"/>
        <v>0.43080157902235738</v>
      </c>
      <c r="AP118" t="str">
        <f t="shared" ca="1" si="36"/>
        <v>pics\\Limon_3.jpg</v>
      </c>
      <c r="AS118" t="str">
        <f t="shared" ca="1" si="41"/>
        <v>pics\\Limon_3.jpg</v>
      </c>
      <c r="AT118">
        <f t="shared" ca="1" si="42"/>
        <v>0.51174316255577468</v>
      </c>
      <c r="AU118" t="s">
        <v>697</v>
      </c>
      <c r="AV118" t="str">
        <f t="shared" ca="1" si="43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_Прозрачный_ли_</v>
      </c>
      <c r="BB118" t="str">
        <f t="shared" si="38"/>
        <v>_Прозрачный_ли_XXXXX?</v>
      </c>
      <c r="BD118" cm="1">
        <f t="array" aca="1" ref="BD118" ca="1">INDEX($L$114:$L$121,(RANK(AT6,$AT$2:$AT$9)))</f>
        <v>2144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VLOOKUP(B119,audio_list_stym!$A$3:$BP$18,37,FALSE)</f>
        <v>16</v>
      </c>
      <c r="F119" t="str">
        <f>VLOOKUP(E119,metki!$A$2:$B$9,2,FALSE)</f>
        <v>импл_новые_без_названия</v>
      </c>
      <c r="G119" t="str">
        <f t="shared" si="39"/>
        <v>импл_</v>
      </c>
      <c r="H119" t="str">
        <f>VLOOKUP(B119,audio_list_stym!$A$3:$AJ$18,5,FALSE)</f>
        <v>Tamanid</v>
      </c>
      <c r="I119" t="s">
        <v>693</v>
      </c>
      <c r="J119" t="str">
        <f t="shared" si="40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278</v>
      </c>
      <c r="Q119" t="str">
        <f>IF(G119="экспл",0,IF(G119="импл_",VLOOKUP(J119,quest_импл!$A$1:$J$129,8,FALSE),0))</f>
        <v>sound\\Izmelchen_li.wav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2033</v>
      </c>
      <c r="AD119" t="str">
        <f t="shared" ca="1" si="33"/>
        <v>pics\\Limon_1.jpg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4"/>
        <v>pics\\Limon_1.jpg</v>
      </c>
      <c r="AI119" t="s">
        <v>91</v>
      </c>
      <c r="AO119">
        <f t="shared" ca="1" si="35"/>
        <v>0.47819863878795255</v>
      </c>
      <c r="AP119" t="str">
        <f t="shared" ca="1" si="36"/>
        <v>pics\\Limon_1.jpg</v>
      </c>
      <c r="AS119" t="str">
        <f t="shared" ca="1" si="41"/>
        <v>pics\\Limon_1.jpg</v>
      </c>
      <c r="AT119">
        <f t="shared" ca="1" si="42"/>
        <v>0.50805187519136374</v>
      </c>
      <c r="AU119" t="s">
        <v>697</v>
      </c>
      <c r="AV119" t="str">
        <f t="shared" ca="1" si="43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_Измельчен_ли_</v>
      </c>
      <c r="BB119" t="str">
        <f t="shared" si="38"/>
        <v>_Измельчен_ли_XXXXX?</v>
      </c>
      <c r="BD119" cm="1">
        <f t="array" aca="1" ref="BD119" ca="1">INDEX($L$114:$L$121,(RANK(AT7,$AT$2:$AT$9)))</f>
        <v>2143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VLOOKUP(B120,audio_list_stym!$A$3:$BP$18,37,FALSE)</f>
        <v>16</v>
      </c>
      <c r="F120" t="str">
        <f>VLOOKUP(E120,metki!$A$2:$B$9,2,FALSE)</f>
        <v>импл_новые_без_названия</v>
      </c>
      <c r="G120" t="str">
        <f t="shared" si="39"/>
        <v>импл_</v>
      </c>
      <c r="H120" t="str">
        <f>VLOOKUP(B120,audio_list_stym!$A$3:$AJ$18,5,FALSE)</f>
        <v>Tamanid</v>
      </c>
      <c r="I120" t="s">
        <v>694</v>
      </c>
      <c r="J120" t="str">
        <f t="shared" si="40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279</v>
      </c>
      <c r="Q120" t="str">
        <f>IF(G120="экспл",0,IF(G120="импл_",VLOOKUP(J120,quest_импл!$A$1:$J$129,8,FALSE),0))</f>
        <v>sound\\Cvetushiy_li.wav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2047</v>
      </c>
      <c r="AD120" t="str">
        <f t="shared" ca="1" si="33"/>
        <v>pics\\Peper_7.jpg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4"/>
        <v>pics\\Peper_7.jpg</v>
      </c>
      <c r="AI120" t="s">
        <v>92</v>
      </c>
      <c r="AO120">
        <f t="shared" ca="1" si="35"/>
        <v>0.21886856137565713</v>
      </c>
      <c r="AP120" t="str">
        <f t="shared" ca="1" si="36"/>
        <v>pics\\Peper_7.jpg</v>
      </c>
      <c r="AS120" t="str">
        <f t="shared" ca="1" si="41"/>
        <v>pics\\Peper_7.jpg</v>
      </c>
      <c r="AT120">
        <f t="shared" ca="1" si="42"/>
        <v>0.69801722524752052</v>
      </c>
      <c r="AU120" t="s">
        <v>697</v>
      </c>
      <c r="AV120" t="str">
        <f t="shared" ca="1" si="43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_Цветущий_ли_</v>
      </c>
      <c r="BB120" t="str">
        <f t="shared" si="38"/>
        <v>_Цветущий_ли_XXXXX?</v>
      </c>
      <c r="BD120" cm="1">
        <f t="array" aca="1" ref="BD120" ca="1">INDEX($L$114:$L$121,(RANK(AT8,$AT$2:$AT$9)))</f>
        <v>2138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VLOOKUP(B121,audio_list_stym!$A$3:$BP$18,37,FALSE)</f>
        <v>16</v>
      </c>
      <c r="F121" t="str">
        <f>VLOOKUP(E121,metki!$A$2:$B$9,2,FALSE)</f>
        <v>импл_новые_без_названия</v>
      </c>
      <c r="G121" t="str">
        <f t="shared" si="39"/>
        <v>импл_</v>
      </c>
      <c r="H121" t="str">
        <f>VLOOKUP(B121,audio_list_stym!$A$3:$AJ$18,5,FALSE)</f>
        <v>Tamanid</v>
      </c>
      <c r="I121" t="s">
        <v>695</v>
      </c>
      <c r="J121" t="str">
        <f t="shared" si="40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280</v>
      </c>
      <c r="Q121" t="str">
        <f>IF(G121="экспл",0,IF(G121="импл_",VLOOKUP(J121,quest_импл!$A$1:$J$129,8,FALSE),0))</f>
        <v>sound\\Skruchen_li.wav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2030</v>
      </c>
      <c r="AD121" t="str">
        <f t="shared" ca="1" si="33"/>
        <v>pics\\Kokos_6.jpg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4"/>
        <v>pics\\Kokos_6.jpg</v>
      </c>
      <c r="AI121" t="s">
        <v>93</v>
      </c>
      <c r="AO121">
        <f t="shared" ca="1" si="35"/>
        <v>0.53240476109657442</v>
      </c>
      <c r="AP121" t="str">
        <f t="shared" ca="1" si="36"/>
        <v>pics\\Kokos_6.jpg</v>
      </c>
      <c r="AS121" t="str">
        <f ca="1">IF(G121="импл_",AP121,"")</f>
        <v>pics\\Kokos_6.jpg</v>
      </c>
      <c r="AT121">
        <f t="shared" ca="1" si="42"/>
        <v>0.21163225834231791</v>
      </c>
      <c r="AU121" t="s">
        <v>697</v>
      </c>
      <c r="AV121" t="str">
        <f t="shared" ca="1" si="43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_Скручен_ли_</v>
      </c>
      <c r="BB121" t="str">
        <f t="shared" si="38"/>
        <v>_Скручен_ли_XXXXX?</v>
      </c>
      <c r="BD121" cm="1">
        <f t="array" aca="1" ref="BD121" ca="1">INDEX($L$114:$L$121,(RANK(AT9,$AT$2:$AT$9)))</f>
        <v>2137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VLOOKUP(B122,audio_list_stym!$A$3:$BP$18,37,FALSE)</f>
        <v>17</v>
      </c>
      <c r="F122" t="str">
        <f>VLOOKUP(E122,metki!$A$2:$B$9,2,FALSE)</f>
        <v>экспл_новые_без_названия</v>
      </c>
      <c r="G122" t="str">
        <f t="shared" si="39"/>
        <v>экспл</v>
      </c>
      <c r="H122" t="str">
        <f>VLOOKUP(B122,audio_list_stym!$A$3:$AJ$18,5,FALSE)</f>
        <v>ZF</v>
      </c>
      <c r="I122" t="s">
        <v>688</v>
      </c>
      <c r="J122" t="str">
        <f t="shared" si="40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AD122" t="str">
        <f t="shared" ca="1" si="33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4"/>
        <v/>
      </c>
      <c r="AI122" t="s">
        <v>124</v>
      </c>
      <c r="AO122">
        <f t="shared" ca="1" si="35"/>
        <v>0.86704798417860451</v>
      </c>
      <c r="AP122" t="str">
        <f t="shared" ca="1" si="36"/>
        <v>pics\\Finik_1.jpg</v>
      </c>
      <c r="AS122" t="str">
        <f t="shared" si="41"/>
        <v/>
      </c>
      <c r="AT122">
        <f t="shared" ca="1" si="42"/>
        <v>7.5475054622126003E-2</v>
      </c>
      <c r="AU122" t="s">
        <v>697</v>
      </c>
      <c r="AV122" t="str">
        <f t="shared" ca="1" si="43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e">
        <f>VLOOKUP(Q122,audio_list_stym!$B$2:$BQ$299,68,FALSE)</f>
        <v>#N/A</v>
      </c>
      <c r="BB122" t="e">
        <f>IF(G122="экспл",AY122&amp;AX122&amp;"."&amp;AZ122,IF(G122="импл_",BA122&amp;AX122&amp;""))</f>
        <v>#N/A</v>
      </c>
      <c r="BC122">
        <f>A122</f>
        <v>1216</v>
      </c>
      <c r="BD122" cm="1">
        <f t="array" aca="1" ref="BD122" ca="1">INDEX($L$122:$L$129,(RANK(AT2,$AT$2:$AT$9)))</f>
        <v>2148</v>
      </c>
      <c r="BE122" cm="1">
        <f t="array" aca="1" ref="BE122" ca="1">INDEX(BD66:BD81,(RANK(AT9,$AT$2:$AT$17)))</f>
        <v>2068</v>
      </c>
      <c r="BF122" cm="1">
        <f t="array" aca="1" ref="BF122" ca="1">INDEX(BD90:BD105,(RANK(AT9,$AT$2:$AT$17)))</f>
        <v>2092</v>
      </c>
      <c r="BG122" cm="1">
        <f t="array" aca="1" ref="BG122" ca="1">INDEX(BD106:BD121,(RANK(AT9,$AT$2:$AT$17)))</f>
        <v>2132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VLOOKUP(B123,audio_list_stym!$A$3:$BP$18,37,FALSE)</f>
        <v>17</v>
      </c>
      <c r="F123" t="str">
        <f>VLOOKUP(E123,metki!$A$2:$B$9,2,FALSE)</f>
        <v>экспл_новые_без_названия</v>
      </c>
      <c r="G123" t="str">
        <f t="shared" si="39"/>
        <v>экспл</v>
      </c>
      <c r="H123" t="str">
        <f>VLOOKUP(B123,audio_list_stym!$A$3:$AJ$18,5,FALSE)</f>
        <v>ZF</v>
      </c>
      <c r="I123" t="s">
        <v>689</v>
      </c>
      <c r="J123" t="str">
        <f t="shared" si="40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154</v>
      </c>
      <c r="Z123" t="str">
        <f>IF(G123="экспл",VLOOKUP(J123,quest_экспл!$A$1:$N$129,12,FALSE),IF(G123="импл_",0,0))</f>
        <v>sound\\On_rozoviy.wav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3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34"/>
        <v/>
      </c>
      <c r="AI123" t="s">
        <v>125</v>
      </c>
      <c r="AO123">
        <f t="shared" ca="1" si="35"/>
        <v>0.44655901164267364</v>
      </c>
      <c r="AP123" t="str">
        <f t="shared" ca="1" si="36"/>
        <v>pics\\Limon_2.jpg</v>
      </c>
      <c r="AS123" t="str">
        <f t="shared" si="41"/>
        <v/>
      </c>
      <c r="AT123">
        <f t="shared" ca="1" si="42"/>
        <v>0.97987256057376604</v>
      </c>
      <c r="AU123" t="s">
        <v>697</v>
      </c>
      <c r="AV123" t="str">
        <f t="shared" ca="1" si="43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_Он_розовый?</v>
      </c>
      <c r="BA123" t="e">
        <f>VLOOKUP(Q123,audio_list_stym!$B$2:$BQ$299,68,FALSE)</f>
        <v>#N/A</v>
      </c>
      <c r="BB123" t="str">
        <f t="shared" si="38"/>
        <v>Посмотрите,_вот_XXXXX._Он_розовый?</v>
      </c>
      <c r="BD123" cm="1">
        <f t="array" aca="1" ref="BD123" ca="1">INDEX($L$122:$L$129,(RANK(AT3,$AT$2:$AT$9)))</f>
        <v>2147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VLOOKUP(B124,audio_list_stym!$A$3:$BP$18,37,FALSE)</f>
        <v>17</v>
      </c>
      <c r="F124" t="str">
        <f>VLOOKUP(E124,metki!$A$2:$B$9,2,FALSE)</f>
        <v>экспл_новые_без_названия</v>
      </c>
      <c r="G124" t="str">
        <f t="shared" si="39"/>
        <v>экспл</v>
      </c>
      <c r="H124" t="str">
        <f>VLOOKUP(B124,audio_list_stym!$A$3:$AJ$18,5,FALSE)</f>
        <v>ZF</v>
      </c>
      <c r="I124" t="s">
        <v>690</v>
      </c>
      <c r="J124" t="str">
        <f t="shared" si="40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155</v>
      </c>
      <c r="Z124" t="str">
        <f>IF(G124="экспл",VLOOKUP(J124,quest_экспл!$A$1:$N$129,12,FALSE),IF(G124="импл_",0,0))</f>
        <v>sound\\Tonkiy_li_on.wav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3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34"/>
        <v/>
      </c>
      <c r="AI124" t="s">
        <v>126</v>
      </c>
      <c r="AO124">
        <f t="shared" ca="1" si="35"/>
        <v>0.10519548625084374</v>
      </c>
      <c r="AP124" t="str">
        <f t="shared" ca="1" si="36"/>
        <v>pics\\Redis_6.jpg</v>
      </c>
      <c r="AS124" t="str">
        <f t="shared" si="41"/>
        <v/>
      </c>
      <c r="AT124">
        <f t="shared" ca="1" si="42"/>
        <v>0.84751094510710545</v>
      </c>
      <c r="AU124" t="s">
        <v>697</v>
      </c>
      <c r="AV124" t="str">
        <f t="shared" ca="1" si="43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_Тонкий_ли_он?</v>
      </c>
      <c r="BA124" t="e">
        <f>VLOOKUP(Q124,audio_list_stym!$B$2:$BQ$299,68,FALSE)</f>
        <v>#N/A</v>
      </c>
      <c r="BB124" t="str">
        <f t="shared" si="38"/>
        <v>Вот_XXXXX._Тонкий_ли_он?</v>
      </c>
      <c r="BD124" cm="1">
        <f t="array" aca="1" ref="BD124" ca="1">INDEX($L$122:$L$129,(RANK(AT4,$AT$2:$AT$9)))</f>
        <v>2150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VLOOKUP(B125,audio_list_stym!$A$3:$BP$18,37,FALSE)</f>
        <v>17</v>
      </c>
      <c r="F125" t="str">
        <f>VLOOKUP(E125,metki!$A$2:$B$9,2,FALSE)</f>
        <v>экспл_новые_без_названия</v>
      </c>
      <c r="G125" t="str">
        <f t="shared" si="39"/>
        <v>экспл</v>
      </c>
      <c r="H125" t="str">
        <f>VLOOKUP(B125,audio_list_stym!$A$3:$AJ$18,5,FALSE)</f>
        <v>ZF</v>
      </c>
      <c r="I125" t="s">
        <v>691</v>
      </c>
      <c r="J125" t="str">
        <f t="shared" si="40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156</v>
      </c>
      <c r="Z125" t="str">
        <f>IF(G125="экспл",VLOOKUP(J125,quest_экспл!$A$1:$N$129,12,FALSE),IF(G125="импл_",0,0))</f>
        <v>sound\\Celniy_li_on.wav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3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34"/>
        <v/>
      </c>
      <c r="AI125" t="s">
        <v>127</v>
      </c>
      <c r="AO125">
        <f t="shared" ca="1" si="35"/>
        <v>0.53781920445693177</v>
      </c>
      <c r="AP125" t="str">
        <f t="shared" ca="1" si="36"/>
        <v>pics\\Kokos_5.jpg</v>
      </c>
      <c r="AS125" t="str">
        <f t="shared" si="41"/>
        <v/>
      </c>
      <c r="AT125">
        <f t="shared" ca="1" si="42"/>
        <v>0.42761342188995977</v>
      </c>
      <c r="AU125" t="s">
        <v>697</v>
      </c>
      <c r="AV125" t="str">
        <f t="shared" ca="1" si="43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_Цельный_ли_он?</v>
      </c>
      <c r="BA125" t="e">
        <f>VLOOKUP(Q125,audio_list_stym!$B$2:$BQ$299,68,FALSE)</f>
        <v>#N/A</v>
      </c>
      <c r="BB125" t="str">
        <f t="shared" si="38"/>
        <v>Это_XXXXX._Цельный_ли_он?</v>
      </c>
      <c r="BD125" cm="1">
        <f t="array" aca="1" ref="BD125" ca="1">INDEX($L$122:$L$129,(RANK(AT5,$AT$2:$AT$9)))</f>
        <v>2149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VLOOKUP(B126,audio_list_stym!$A$3:$BP$18,37,FALSE)</f>
        <v>17</v>
      </c>
      <c r="F126" t="str">
        <f>VLOOKUP(E126,metki!$A$2:$B$9,2,FALSE)</f>
        <v>экспл_новые_без_названия</v>
      </c>
      <c r="G126" t="str">
        <f t="shared" si="39"/>
        <v>экспл</v>
      </c>
      <c r="H126" t="str">
        <f>VLOOKUP(B126,audio_list_stym!$A$3:$AJ$18,5,FALSE)</f>
        <v>ZF</v>
      </c>
      <c r="I126" t="s">
        <v>692</v>
      </c>
      <c r="J126" t="str">
        <f t="shared" si="40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157</v>
      </c>
      <c r="Z126" t="str">
        <f>IF(G126="экспл",VLOOKUP(J126,quest_экспл!$A$1:$N$129,12,FALSE),IF(G126="импл_",0,0))</f>
        <v>sound\\On_shershaviy.wav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3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34"/>
        <v/>
      </c>
      <c r="AI126" t="s">
        <v>128</v>
      </c>
      <c r="AO126">
        <f t="shared" ca="1" si="35"/>
        <v>5.983839512053224E-2</v>
      </c>
      <c r="AP126" t="str">
        <f t="shared" ca="1" si="36"/>
        <v>pics\\Redis_7.jpg</v>
      </c>
      <c r="AS126" t="str">
        <f t="shared" si="41"/>
        <v/>
      </c>
      <c r="AT126">
        <f t="shared" ca="1" si="42"/>
        <v>0.73959997952110146</v>
      </c>
      <c r="AU126" t="s">
        <v>697</v>
      </c>
      <c r="AV126" t="str">
        <f t="shared" ca="1" si="43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_Он_шершавый?</v>
      </c>
      <c r="BA126" t="e">
        <f>VLOOKUP(Q126,audio_list_stym!$B$2:$BQ$299,68,FALSE)</f>
        <v>#N/A</v>
      </c>
      <c r="BB126" t="str">
        <f t="shared" si="38"/>
        <v>На_картинке_XXXXX._Он_шершавый?</v>
      </c>
      <c r="BD126" cm="1">
        <f t="array" aca="1" ref="BD126" ca="1">INDEX($L$122:$L$129,(RANK(AT6,$AT$2:$AT$9)))</f>
        <v>2152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VLOOKUP(B127,audio_list_stym!$A$3:$BP$18,37,FALSE)</f>
        <v>17</v>
      </c>
      <c r="F127" t="str">
        <f>VLOOKUP(E127,metki!$A$2:$B$9,2,FALSE)</f>
        <v>экспл_новые_без_названия</v>
      </c>
      <c r="G127" t="str">
        <f t="shared" si="39"/>
        <v>экспл</v>
      </c>
      <c r="H127" t="str">
        <f>VLOOKUP(B127,audio_list_stym!$A$3:$AJ$18,5,FALSE)</f>
        <v>ZF</v>
      </c>
      <c r="I127" t="s">
        <v>693</v>
      </c>
      <c r="J127" t="str">
        <f t="shared" si="40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158</v>
      </c>
      <c r="Z127" t="str">
        <f>IF(G127="экспл",VLOOKUP(J127,quest_экспл!$A$1:$N$129,12,FALSE),IF(G127="импл_",0,0))</f>
        <v>sound\\Zaostrin_li_on.wav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3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34"/>
        <v/>
      </c>
      <c r="AI127" t="s">
        <v>129</v>
      </c>
      <c r="AO127">
        <f t="shared" ca="1" si="35"/>
        <v>0.8370789647932656</v>
      </c>
      <c r="AP127" t="str">
        <f t="shared" ca="1" si="36"/>
        <v>pics\\Finik_4.jpg</v>
      </c>
      <c r="AS127" t="str">
        <f t="shared" si="41"/>
        <v/>
      </c>
      <c r="AT127">
        <f t="shared" ca="1" si="42"/>
        <v>0.17468838671149889</v>
      </c>
      <c r="AU127" t="s">
        <v>697</v>
      </c>
      <c r="AV127" t="str">
        <f t="shared" ca="1" si="43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_Заострен_ли_он?</v>
      </c>
      <c r="BA127" t="e">
        <f>VLOOKUP(Q127,audio_list_stym!$B$2:$BQ$299,68,FALSE)</f>
        <v>#N/A</v>
      </c>
      <c r="BB127" t="str">
        <f t="shared" si="38"/>
        <v>На_мониторе_XXXXX._Заострен_ли_он?</v>
      </c>
      <c r="BD127" cm="1">
        <f t="array" aca="1" ref="BD127" ca="1">INDEX($L$122:$L$129,(RANK(AT7,$AT$2:$AT$9)))</f>
        <v>2151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VLOOKUP(B128,audio_list_stym!$A$3:$BP$18,37,FALSE)</f>
        <v>17</v>
      </c>
      <c r="F128" t="str">
        <f>VLOOKUP(E128,metki!$A$2:$B$9,2,FALSE)</f>
        <v>экспл_новые_без_названия</v>
      </c>
      <c r="G128" t="str">
        <f t="shared" si="39"/>
        <v>экспл</v>
      </c>
      <c r="H128" t="str">
        <f>VLOOKUP(B128,audio_list_stym!$A$3:$AJ$18,5,FALSE)</f>
        <v>ZF</v>
      </c>
      <c r="I128" t="s">
        <v>694</v>
      </c>
      <c r="J128" t="str">
        <f t="shared" si="40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159</v>
      </c>
      <c r="Z128" t="str">
        <f>IF(G128="экспл",VLOOKUP(J128,quest_экспл!$A$1:$N$129,12,FALSE),IF(G128="импл_",0,0))</f>
        <v>sound\\On_rassipchatiy.wav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3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34"/>
        <v/>
      </c>
      <c r="AI128" t="s">
        <v>130</v>
      </c>
      <c r="AO128">
        <f t="shared" ca="1" si="35"/>
        <v>0.56185933548687117</v>
      </c>
      <c r="AP128" t="str">
        <f t="shared" ca="1" si="36"/>
        <v>pics\\Kokos_4.jpg</v>
      </c>
      <c r="AS128" t="str">
        <f t="shared" si="41"/>
        <v/>
      </c>
      <c r="AT128">
        <f t="shared" ca="1" si="42"/>
        <v>0.32728771917271926</v>
      </c>
      <c r="AU128" t="s">
        <v>697</v>
      </c>
      <c r="AV128" t="str">
        <f t="shared" ca="1" si="43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_Он_рассыпчатый?</v>
      </c>
      <c r="BA128" t="e">
        <f>VLOOKUP(Q128,audio_list_stym!$B$2:$BQ$299,68,FALSE)</f>
        <v>#N/A</v>
      </c>
      <c r="BB128" t="str">
        <f t="shared" si="38"/>
        <v>Перед_Вами_XXXXX._Он_рассыпчатый?</v>
      </c>
      <c r="BD128" cm="1">
        <f t="array" aca="1" ref="BD128" ca="1">INDEX($L$122:$L$129,(RANK(AT8,$AT$2:$AT$9)))</f>
        <v>2146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VLOOKUP(B129,audio_list_stym!$A$3:$BP$18,37,FALSE)</f>
        <v>17</v>
      </c>
      <c r="F129" t="str">
        <f>VLOOKUP(E129,metki!$A$2:$B$9,2,FALSE)</f>
        <v>экспл_новые_без_названия</v>
      </c>
      <c r="G129" t="str">
        <f>LEFT(F129,5)</f>
        <v>экспл</v>
      </c>
      <c r="H129" t="str">
        <f>VLOOKUP(B129,audio_list_stym!$A$3:$AJ$18,5,FALSE)</f>
        <v>ZF</v>
      </c>
      <c r="I129" t="s">
        <v>695</v>
      </c>
      <c r="J129" t="str">
        <f>H129&amp;I129</f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160</v>
      </c>
      <c r="Z129" t="str">
        <f>IF(G129="экспл",VLOOKUP(J129,quest_экспл!$A$1:$N$129,12,FALSE),IF(G129="импл_",0,0))</f>
        <v>sound\\Ochishen_li_on.wav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3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34"/>
        <v/>
      </c>
      <c r="AI129" t="s">
        <v>131</v>
      </c>
      <c r="AO129">
        <f t="shared" ca="1" si="35"/>
        <v>0.14275412468229209</v>
      </c>
      <c r="AP129" t="str">
        <f t="shared" ca="1" si="36"/>
        <v>pics\\Redis_4.jpg</v>
      </c>
      <c r="AS129" t="str">
        <f t="shared" si="41"/>
        <v/>
      </c>
      <c r="AT129">
        <f t="shared" ca="1" si="42"/>
        <v>0.56505518253092435</v>
      </c>
      <c r="AU129" t="s">
        <v>697</v>
      </c>
      <c r="AV129" t="str">
        <f t="shared" ca="1" si="43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_Очищен_ли_он?</v>
      </c>
      <c r="BA129" t="e">
        <f>VLOOKUP(Q129,audio_list_stym!$B$2:$BQ$299,68,FALSE)</f>
        <v>#N/A</v>
      </c>
      <c r="BB129" t="str">
        <f>IF(G129="экспл",AY129&amp;AX129&amp;"."&amp;AZ129,IF(G129="импл_",BA129&amp;AX129&amp;"ю"))</f>
        <v>Вы_видите_XXXXX._Очищен_ли_он?</v>
      </c>
      <c r="BD129" cm="1">
        <f t="array" aca="1" ref="BD129" ca="1">INDEX($L$122:$L$129,(RANK(AT9,$AT$2:$AT$9)))</f>
        <v>2145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100-000000000000}"/>
  <phoneticPr fontId="9" type="noConversion"/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BH161"/>
  <sheetViews>
    <sheetView topLeftCell="BA1" zoomScale="76" zoomScaleNormal="76" zoomScaleSheetLayoutView="40" workbookViewId="0">
      <selection activeCell="BB10" sqref="BB10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328125" customWidth="1"/>
    <col min="22" max="22" width="17.796875" customWidth="1"/>
    <col min="26" max="26" width="16.796875" customWidth="1"/>
    <col min="28" max="29" width="11.132812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1" customWidth="1"/>
    <col min="40" max="40" width="12.4648437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R1" s="23" t="s">
        <v>737</v>
      </c>
      <c r="AS1" s="23" t="s">
        <v>738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VLOOKUP(B2,audio_list_stym!$A$3:$BP$18,38,FALSE)</f>
        <v>11</v>
      </c>
      <c r="F2" t="str">
        <f>VLOOKUP(E2,metki!$A$2:$B$9,2,FALSE)</f>
        <v>экспл_реал_с_названием</v>
      </c>
      <c r="G2" t="str">
        <f t="shared" ref="G2:G33" si="0">LEFT(F2,5)</f>
        <v>экспл</v>
      </c>
      <c r="H2" t="str">
        <f>VLOOKUP(B2,audio_list_stym!$A$3:$AJ$18,6,FALSE)</f>
        <v>Tomat</v>
      </c>
      <c r="I2" t="s">
        <v>688</v>
      </c>
      <c r="J2" t="str">
        <f t="shared" ref="J2:J33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 ca="1">VLOOKUP(AD2,total_visual_stym!$C$2:$F$209,4,FALSE)</f>
        <v>2169</v>
      </c>
      <c r="AD2" t="str">
        <f ca="1">IF(ISTEXT(AE2),AE2,IF(ISTEXT(AF2),AF2,""))</f>
        <v>pics\\dis6.jpg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>IF(ISTEXT(AR2),AR2,IF(ISTEXT(AS2),AS2,""))</f>
        <v/>
      </c>
      <c r="AG2" t="str">
        <f t="shared" ref="AG2:AG57" si="2">IF(OR(E2=11,E2=13),M2,"")</f>
        <v>pics\\Tomat_1.jpg</v>
      </c>
      <c r="AH2">
        <f t="shared" ref="AH2:AH33" si="3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>LEFT(AI2,11)</f>
        <v>pics\\Tomat</v>
      </c>
      <c r="AL2" t="str">
        <f t="shared" ref="AL2:AL49" si="4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0.71984910682748804</v>
      </c>
      <c r="AP2" t="str">
        <f ca="1">INDEX($AM$2:$AM$25,(RANK(AO2,$AO$2:$AO$25)))</f>
        <v>pics\\Finik_2.jpg</v>
      </c>
      <c r="AQ2" t="str">
        <f ca="1">INDEX($AN$2:$AN$25,(RANK(AO2,$AO$2:$AO$25)))</f>
        <v>pics\\Peper_2.jpg</v>
      </c>
      <c r="AT2">
        <f t="shared" ref="AT2:AT33" ca="1" si="5">RAND()</f>
        <v>0.24603385120535959</v>
      </c>
      <c r="AU2" t="str">
        <f>IF(OR(G2=10,G2=11,G2=14,G2=15),VLOOKUP(AT2,audio_list_stym!$A$3:$B$18,2,FALSE),"sound\\Noviy_plod.wav")</f>
        <v>sound\\Noviy_plod.wav</v>
      </c>
      <c r="AV2" t="str">
        <f t="shared" ref="AV2:AV33" ca="1" si="6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2031</v>
      </c>
      <c r="BF2" cm="1">
        <f t="array" aca="1" ref="BF2" ca="1">INDEX(BD26:BD49,(RANK(AT2,$AT$2:$AT$16)))</f>
        <v>2047</v>
      </c>
      <c r="BG2" cm="1">
        <f t="array" aca="1" ref="BG2" ca="1">INDEX(BD50:BD65,(RANK(AT2,$AT$2:$AT$16)))</f>
        <v>2023</v>
      </c>
      <c r="BH2">
        <v>1</v>
      </c>
    </row>
    <row r="3" spans="1:60" hidden="1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VLOOKUP(B3,audio_list_stym!$A$3:$BP$18,38,FALSE)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VLOOKUP(B3,audio_list_stym!$A$3:$AJ$18,6,FALSE)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7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>IF(ISTEXT(AR3),AR3,IF(ISTEXT(AS3),AS3,""))</f>
        <v/>
      </c>
      <c r="AG3" t="str">
        <f t="shared" si="2"/>
        <v>pics\\Tomat_2.jpg</v>
      </c>
      <c r="AH3">
        <f t="shared" si="3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ref="AJ3:AJ49" si="8">LEFT(AI3,11)</f>
        <v>pics\\Tomat</v>
      </c>
      <c r="AL3" t="str">
        <f t="shared" si="4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9">RAND()</f>
        <v>0.22562573513101947</v>
      </c>
      <c r="AP3" t="str">
        <f ca="1">INDEX($AM$2:$AM$25,(RANK(AO3,$AO$2:$AO$25)))</f>
        <v>pics\\Injir_4.jpg</v>
      </c>
      <c r="AQ3" t="str">
        <f t="shared" ref="AQ3:AQ25" ca="1" si="10">INDEX($AN$2:$AN$25,(RANK(AO3,$AO$2:$AO$25)))</f>
        <v>pics\\Tikva_4.jpg</v>
      </c>
      <c r="AT3">
        <f t="shared" ca="1" si="5"/>
        <v>0.42011388992469056</v>
      </c>
      <c r="AU3" t="str">
        <f>IF(OR(G3=10,G3=11,G3=14,G3=15),VLOOKUP(AT3,audio_list_stym!$A$3:$B$18,2,FALSE),"sound\\Noviy_plod.wav")</f>
        <v>sound\\Noviy_plod.wav</v>
      </c>
      <c r="AV3" t="str">
        <f t="shared" ca="1" si="6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ref="BB3:BB65" si="11">IF(G3="экспл",AY3&amp;AX3&amp;"."&amp;AZ3,IF(G3="импл_",BA3&amp;AX3&amp;"?"))</f>
        <v>Посмотрите,_вот_ТОМАТ._Мясистый_ли_он?</v>
      </c>
      <c r="BD3" cm="1">
        <f t="array" aca="1" ref="BD3" ca="1">INDEX($L$2:$L$9,(RANK(AT3,$AT$2:$AT$9)))</f>
        <v>2061</v>
      </c>
    </row>
    <row r="4" spans="1:60" hidden="1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VLOOKUP(B4,audio_list_stym!$A$3:$BP$18,38,FALSE)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VLOOKUP(B4,audio_list_stym!$A$3:$AJ$18,6,FALSE)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7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ref="AF4:AF17" si="12">IF(ISTEXT(AR4),AR4,IF(ISTEXT(AS4),AS4,""))</f>
        <v/>
      </c>
      <c r="AG4" t="str">
        <f t="shared" si="2"/>
        <v>pics\\Tomat_3.jpg</v>
      </c>
      <c r="AH4">
        <f t="shared" si="3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8"/>
        <v>pics\\Tomat</v>
      </c>
      <c r="AL4" t="str">
        <f t="shared" si="4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9"/>
        <v>0.67127107614761938</v>
      </c>
      <c r="AP4" t="str">
        <f t="shared" ref="AP4:AP25" ca="1" si="13">INDEX($AM$2:$AM$25,(RANK(AO4,$AO$2:$AO$25)))</f>
        <v>pics\\Finik_3.jpg</v>
      </c>
      <c r="AQ4" t="str">
        <f ca="1">INDEX($AN$2:$AN$25,(RANK(AO4,$AO$2:$AO$25)))</f>
        <v>pics\\Peper_3.jpg</v>
      </c>
      <c r="AT4">
        <f t="shared" ca="1" si="5"/>
        <v>0.66532260638241514</v>
      </c>
      <c r="AU4" t="str">
        <f>IF(OR(G4=10,G4=11,G4=14,G4=15),VLOOKUP(AT4,audio_list_stym!$A$3:$B$18,2,FALSE),"sound\\Noviy_plod.wav")</f>
        <v>sound\\Noviy_plod.wav</v>
      </c>
      <c r="AV4" t="str">
        <f t="shared" ca="1" si="6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1"/>
        <v>Вот_ТОМАТ._Горький_ли_он?</v>
      </c>
      <c r="BD4" cm="1">
        <f t="array" aca="1" ref="BD4" ca="1">INDEX($L$2:$L$9,(RANK(AT4,$AT$2:$AT$9)))</f>
        <v>2058</v>
      </c>
    </row>
    <row r="5" spans="1:60" hidden="1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VLOOKUP(B5,audio_list_stym!$A$3:$BP$18,38,FALSE)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VLOOKUP(B5,audio_list_stym!$A$3:$AJ$18,6,FALSE)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7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12"/>
        <v/>
      </c>
      <c r="AG5" t="str">
        <f t="shared" si="2"/>
        <v>pics\\Tomat_4.jpg</v>
      </c>
      <c r="AH5">
        <f t="shared" si="3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8"/>
        <v>pics\\Tomat</v>
      </c>
      <c r="AL5" t="str">
        <f t="shared" si="4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9"/>
        <v>0.38914164824422193</v>
      </c>
      <c r="AP5" t="str">
        <f t="shared" ca="1" si="13"/>
        <v>pics\\Finik_5.jpg</v>
      </c>
      <c r="AQ5" t="str">
        <f ca="1">INDEX($AN$2:$AN$25,(RANK(AO5,$AO$2:$AO$25)))</f>
        <v>pics\\Peper_5.jpg</v>
      </c>
      <c r="AT5">
        <f t="shared" ca="1" si="5"/>
        <v>0.14792805834947975</v>
      </c>
      <c r="AU5" t="str">
        <f>IF(OR(G5=10,G5=11,G5=14,G5=15),VLOOKUP(AT5,audio_list_stym!$A$3:$B$18,2,FALSE),"sound\\Noviy_plod.wav")</f>
        <v>sound\\Noviy_plod.wav</v>
      </c>
      <c r="AV5" t="str">
        <f t="shared" ca="1" si="6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1"/>
        <v>Это_ТОМАТ._Он_яркий?</v>
      </c>
      <c r="BD5" cm="1">
        <f t="array" aca="1" ref="BD5" ca="1">INDEX($L$2:$L$9,(RANK(AT5,$AT$2:$AT$9)))</f>
        <v>2063</v>
      </c>
    </row>
    <row r="6" spans="1:60" hidden="1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VLOOKUP(B6,audio_list_stym!$A$3:$BP$18,38,FALSE)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VLOOKUP(B6,audio_list_stym!$A$3:$AJ$18,6,FALSE)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7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12"/>
        <v/>
      </c>
      <c r="AG6" t="str">
        <f t="shared" si="2"/>
        <v>pics\\Tomat_5.jpg</v>
      </c>
      <c r="AH6">
        <f t="shared" si="3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8"/>
        <v>pics\\Tomat</v>
      </c>
      <c r="AL6" t="str">
        <f t="shared" si="4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9"/>
        <v>0.88226484634216251</v>
      </c>
      <c r="AP6" t="str">
        <f t="shared" ca="1" si="13"/>
        <v>pics\\Kokos_4.jpg</v>
      </c>
      <c r="AQ6" t="str">
        <f t="shared" ca="1" si="10"/>
        <v>pics\\Tomat_4.jpg</v>
      </c>
      <c r="AT6">
        <f t="shared" ca="1" si="5"/>
        <v>0.91606957090788321</v>
      </c>
      <c r="AU6" t="str">
        <f>IF(OR(G6=10,G6=11,G6=14,G6=15),VLOOKUP(AT6,audio_list_stym!$A$3:$B$18,2,FALSE),"sound\\Noviy_plod.wav")</f>
        <v>sound\\Noviy_plod.wav</v>
      </c>
      <c r="AV6" t="str">
        <f t="shared" ca="1" si="6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1"/>
        <v>На_картинке_ТОМАТ._Он_острый?</v>
      </c>
      <c r="BD6" cm="1">
        <f t="array" aca="1" ref="BD6" ca="1">INDEX($L$2:$L$9,(RANK(AT6,$AT$2:$AT$9)))</f>
        <v>2057</v>
      </c>
    </row>
    <row r="7" spans="1:60" hidden="1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VLOOKUP(B7,audio_list_stym!$A$3:$BP$18,38,FALSE)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VLOOKUP(B7,audio_list_stym!$A$3:$AJ$18,6,FALSE)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7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12"/>
        <v/>
      </c>
      <c r="AG7" t="str">
        <f t="shared" si="2"/>
        <v>pics\\Tomat_6.jpg</v>
      </c>
      <c r="AH7">
        <f t="shared" si="3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8"/>
        <v>pics\\Tomat</v>
      </c>
      <c r="AL7" t="str">
        <f t="shared" si="4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9"/>
        <v>0.23885262161255794</v>
      </c>
      <c r="AP7" t="str">
        <f t="shared" ca="1" si="13"/>
        <v>pics\\Injir_3.jpg</v>
      </c>
      <c r="AQ7" t="str">
        <f t="shared" ca="1" si="10"/>
        <v>pics\\Tikva_3.jpg</v>
      </c>
      <c r="AT7">
        <f t="shared" ca="1" si="5"/>
        <v>8.0375579100829819E-3</v>
      </c>
      <c r="AU7" t="str">
        <f>IF(OR(G7=10,G7=11,G7=14,G7=15),VLOOKUP(AT7,audio_list_stym!$A$3:$B$18,2,FALSE),"sound\\Noviy_plod.wav")</f>
        <v>sound\\Noviy_plod.wav</v>
      </c>
      <c r="AV7" t="str">
        <f t="shared" ca="1" si="6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1"/>
        <v>На_мониторе_ТОМАТ._Он_спелый?</v>
      </c>
      <c r="BD7" cm="1">
        <f t="array" aca="1" ref="BD7" ca="1">INDEX($L$2:$L$9,(RANK(AT7,$AT$2:$AT$9)))</f>
        <v>2064</v>
      </c>
    </row>
    <row r="8" spans="1:60" hidden="1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VLOOKUP(B8,audio_list_stym!$A$3:$BP$18,38,FALSE)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VLOOKUP(B8,audio_list_stym!$A$3:$AJ$18,6,FALSE)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7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12"/>
        <v/>
      </c>
      <c r="AG8" t="str">
        <f t="shared" si="2"/>
        <v>pics\\Tomat_7.jpg</v>
      </c>
      <c r="AH8">
        <f t="shared" si="3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8"/>
        <v>pics\\Tomat</v>
      </c>
      <c r="AL8" t="str">
        <f t="shared" si="4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9"/>
        <v>0.22296589324383909</v>
      </c>
      <c r="AP8" t="str">
        <f t="shared" ca="1" si="13"/>
        <v>pics\\Injir_5.jpg</v>
      </c>
      <c r="AQ8" t="str">
        <f t="shared" ca="1" si="10"/>
        <v>pics\\Tikva_5.jpg</v>
      </c>
      <c r="AT8">
        <f t="shared" ca="1" si="5"/>
        <v>0.61627750803017034</v>
      </c>
      <c r="AU8" t="str">
        <f>IF(OR(G8=10,G8=11,G8=14,G8=15),VLOOKUP(AT8,audio_list_stym!$A$3:$B$18,2,FALSE),"sound\\Noviy_plod.wav")</f>
        <v>sound\\Noviy_plod.wav</v>
      </c>
      <c r="AV8" t="str">
        <f t="shared" ca="1" si="6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1"/>
        <v>Перед_Вами_ТОМАТ._Он_серый?</v>
      </c>
      <c r="BD8" cm="1">
        <f t="array" aca="1" ref="BD8" ca="1">INDEX($L$2:$L$9,(RANK(AT8,$AT$2:$AT$9)))</f>
        <v>2059</v>
      </c>
    </row>
    <row r="9" spans="1:60" hidden="1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VLOOKUP(B9,audio_list_stym!$A$3:$BP$18,38,FALSE)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VLOOKUP(B9,audio_list_stym!$A$3:$AJ$18,6,FALSE)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7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12"/>
        <v/>
      </c>
      <c r="AG9" t="str">
        <f t="shared" si="2"/>
        <v>pics\\Tomat_8.jpg</v>
      </c>
      <c r="AH9">
        <f t="shared" si="3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8"/>
        <v>pics\\Tomat</v>
      </c>
      <c r="AL9" t="str">
        <f t="shared" si="4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9"/>
        <v>0.3867625912808067</v>
      </c>
      <c r="AP9" t="str">
        <f t="shared" ca="1" si="13"/>
        <v>pics\\Finik_6.jpg</v>
      </c>
      <c r="AQ9" t="str">
        <f t="shared" ca="1" si="10"/>
        <v>pics\\Peper_6.jpg</v>
      </c>
      <c r="AT9">
        <f t="shared" ca="1" si="5"/>
        <v>0.55444521733482321</v>
      </c>
      <c r="AU9" t="str">
        <f>IF(OR(G9=10,G9=11,G9=14,G9=15),VLOOKUP(AT9,audio_list_stym!$A$3:$B$18,2,FALSE),"sound\\Noviy_plod.wav")</f>
        <v>sound\\Noviy_plod.wav</v>
      </c>
      <c r="AV9" t="str">
        <f t="shared" ca="1" si="6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1"/>
        <v>Вы_видите_ТОМАТ._Вязкий_ли_он?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VLOOKUP(B10,audio_list_stym!$A$3:$BP$18,38,FALSE)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VLOOKUP(B10,audio_list_stym!$A$3:$AJ$18,6,FALSE)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2044</v>
      </c>
      <c r="AD10" t="str">
        <f ca="1">IF(ISTEXT(AE10),AE10,IF(ISTEXT(AF10),AF10,""))</f>
        <v>pics\\Peper_4.jpg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ca="1">IF(ISTEXT(AR10),AR10,IF(ISTEXT(AS10),AS10,""))</f>
        <v>pics\\Peper_4.jpg</v>
      </c>
      <c r="AH10" t="str">
        <f t="shared" si="3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8"/>
        <v>pics\\Kokos</v>
      </c>
      <c r="AK10" t="str">
        <f t="shared" ref="AK10:AK41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9"/>
        <v>0.66624345519133654</v>
      </c>
      <c r="AP10" t="str">
        <f t="shared" ca="1" si="13"/>
        <v>pics\\Finik_4.jpg</v>
      </c>
      <c r="AQ10" t="str">
        <f t="shared" ca="1" si="10"/>
        <v>pics\\Peper_4.jpg</v>
      </c>
      <c r="AS10" t="str">
        <f t="shared" ref="AS10:AS17" ca="1" si="15">IF(AH10="sound\\Tropic",AQ10,"")</f>
        <v>pics\\Peper_4.jpg</v>
      </c>
      <c r="AT10">
        <f t="shared" ca="1" si="5"/>
        <v>0.32479894086133299</v>
      </c>
      <c r="AU10" t="str">
        <f>IF(OR(G10=10,G10=11,G10=14,G10=15),VLOOKUP(AT10,audio_list_stym!$A$3:$B$18,2,FALSE),"sound\\Noviy_plod.wav")</f>
        <v>sound\\Noviy_plod.wav</v>
      </c>
      <c r="AV10" t="str">
        <f t="shared" ca="1" si="6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1"/>
        <v>_Старый_ли_XXXXX?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2057</v>
      </c>
      <c r="BF10" cm="1">
        <f t="array" aca="1" ref="BF10" ca="1">INDEX(BD18:BD33,(RANK(AT3,$AT$2:$AT$16)))</f>
        <v>2028</v>
      </c>
      <c r="BG10" cm="1">
        <f t="array" aca="1" ref="BG10" ca="1">INDEX(BD34:BD65,(RANK(AT3,$AT$2:$AT$16)))</f>
        <v>2044</v>
      </c>
      <c r="BH10">
        <v>1</v>
      </c>
    </row>
    <row r="11" spans="1:60" hidden="1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VLOOKUP(B11,audio_list_stym!$A$3:$BP$18,38,FALSE)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VLOOKUP(B11,audio_list_stym!$A$3:$AJ$18,6,FALSE)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2162</v>
      </c>
      <c r="AD11" t="str">
        <f t="shared" ca="1" si="7"/>
        <v>pics\\Tikva_2.jpg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12"/>
        <v>pics\\Tikva_2.jpg</v>
      </c>
      <c r="AH11" t="str">
        <f t="shared" si="3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8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9"/>
        <v>0.26939687195244544</v>
      </c>
      <c r="AP11" t="str">
        <f t="shared" ca="1" si="13"/>
        <v>pics\\Injir_2.jpg</v>
      </c>
      <c r="AQ11" t="str">
        <f t="shared" ca="1" si="10"/>
        <v>pics\\Tikva_2.jpg</v>
      </c>
      <c r="AS11" t="str">
        <f t="shared" ca="1" si="15"/>
        <v>pics\\Tikva_2.jpg</v>
      </c>
      <c r="AT11">
        <f t="shared" ca="1" si="5"/>
        <v>7.2628327152911121E-2</v>
      </c>
      <c r="AU11" t="str">
        <f>IF(OR(G11=10,G11=11,G11=14,G11=15),VLOOKUP(AT11,audio_list_stym!$A$3:$B$18,2,FALSE),"sound\\Noviy_plod.wav")</f>
        <v>sound\\Noviy_plod.wav</v>
      </c>
      <c r="AV11" t="str">
        <f t="shared" ca="1" si="6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1"/>
        <v>_Фиолетовый_ли_XXXXX?</v>
      </c>
      <c r="BD11" cm="1">
        <f t="array" aca="1" ref="BD11" ca="1">INDEX($L$10:$L$17,(RANK(AT3,$AT$2:$AT$9)))</f>
        <v>2037</v>
      </c>
    </row>
    <row r="12" spans="1:60" hidden="1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VLOOKUP(B12,audio_list_stym!$A$3:$BP$18,38,FALSE)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VLOOKUP(B12,audio_list_stym!$A$3:$AJ$18,6,FALSE)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2167</v>
      </c>
      <c r="AD12" t="str">
        <f t="shared" ca="1" si="7"/>
        <v>pics\\Tikva_7.jpg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12"/>
        <v>pics\\Tikva_7.jpg</v>
      </c>
      <c r="AH12" t="str">
        <f t="shared" si="3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8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9"/>
        <v>0.15813125145744389</v>
      </c>
      <c r="AP12" t="str">
        <f t="shared" ca="1" si="13"/>
        <v>pics\\Injir_7.jpg</v>
      </c>
      <c r="AQ12" t="str">
        <f t="shared" ca="1" si="10"/>
        <v>pics\\Tikva_7.jpg</v>
      </c>
      <c r="AS12" t="str">
        <f t="shared" ca="1" si="15"/>
        <v>pics\\Tikva_7.jpg</v>
      </c>
      <c r="AT12">
        <f t="shared" ca="1" si="5"/>
        <v>0.94826462713835302</v>
      </c>
      <c r="AU12" t="str">
        <f>IF(OR(G12=10,G12=11,G12=14,G12=15),VLOOKUP(AT12,audio_list_stym!$A$3:$B$18,2,FALSE),"sound\\Noviy_plod.wav")</f>
        <v>sound\\Noviy_plod.wav</v>
      </c>
      <c r="AV12" t="str">
        <f t="shared" ca="1" si="6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1"/>
        <v>_С_цедрой_ли_XXXXX?</v>
      </c>
      <c r="BD12" cm="1">
        <f t="array" aca="1" ref="BD12" ca="1">INDEX($L$10:$L$17,(RANK(AT4,$AT$2:$AT$9)))</f>
        <v>2034</v>
      </c>
    </row>
    <row r="13" spans="1:60" hidden="1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VLOOKUP(B13,audio_list_stym!$A$3:$BP$18,38,FALSE)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VLOOKUP(B13,audio_list_stym!$A$3:$AJ$18,6,FALSE)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2058</v>
      </c>
      <c r="AD13" t="str">
        <f t="shared" ca="1" si="7"/>
        <v>pics\\Tomat_2.jpg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12"/>
        <v>pics\\Tomat_2.jpg</v>
      </c>
      <c r="AH13" t="str">
        <f t="shared" si="3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8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9"/>
        <v>0.95204432272691164</v>
      </c>
      <c r="AP13" t="str">
        <f t="shared" ca="1" si="13"/>
        <v>pics\\Kokos_2.jpg</v>
      </c>
      <c r="AQ13" t="str">
        <f t="shared" ca="1" si="10"/>
        <v>pics\\Tomat_2.jpg</v>
      </c>
      <c r="AS13" t="str">
        <f t="shared" ca="1" si="15"/>
        <v>pics\\Tomat_2.jpg</v>
      </c>
      <c r="AT13">
        <f t="shared" ca="1" si="5"/>
        <v>0.92949895741358113</v>
      </c>
      <c r="AU13" t="str">
        <f>IF(OR(G13=10,G13=11,G13=14,G13=15),VLOOKUP(AT13,audio_list_stym!$A$3:$B$18,2,FALSE),"sound\\Noviy_plod.wav")</f>
        <v>sound\\Noviy_plod.wav</v>
      </c>
      <c r="AV13" t="str">
        <f t="shared" ca="1" si="6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1"/>
        <v>_Кислый_ли_XXXXX?</v>
      </c>
      <c r="BD13" cm="1">
        <f t="array" aca="1" ref="BD13" ca="1">INDEX($L$10:$L$17,(RANK(AT5,$AT$2:$AT$9)))</f>
        <v>2039</v>
      </c>
    </row>
    <row r="14" spans="1:60" hidden="1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VLOOKUP(B14,audio_list_stym!$A$3:$BP$18,38,FALSE)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VLOOKUP(B14,audio_list_stym!$A$3:$AJ$18,6,FALSE)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2048</v>
      </c>
      <c r="AD14" t="str">
        <f t="shared" ca="1" si="7"/>
        <v>pics\\Peper_8.jpg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12"/>
        <v>pics\\Peper_8.jpg</v>
      </c>
      <c r="AH14" t="str">
        <f t="shared" si="3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8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9"/>
        <v>0.34788052539729641</v>
      </c>
      <c r="AP14" t="str">
        <f t="shared" ca="1" si="13"/>
        <v>pics\\Finik_8.jpg</v>
      </c>
      <c r="AQ14" t="str">
        <f t="shared" ca="1" si="10"/>
        <v>pics\\Peper_8.jpg</v>
      </c>
      <c r="AS14" t="str">
        <f t="shared" ca="1" si="15"/>
        <v>pics\\Peper_8.jpg</v>
      </c>
      <c r="AT14">
        <f t="shared" ca="1" si="5"/>
        <v>0.39312876944744557</v>
      </c>
      <c r="AU14" t="str">
        <f>IF(OR(G14=10,G14=11,G14=14,G14=15),VLOOKUP(AT14,audio_list_stym!$A$3:$B$18,2,FALSE),"sound\\Noviy_plod.wav")</f>
        <v>sound\\Noviy_plod.wav</v>
      </c>
      <c r="AV14" t="str">
        <f t="shared" ca="1" si="6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1"/>
        <v>_Сочный_ли_XXXXX?</v>
      </c>
      <c r="BD14" cm="1">
        <f t="array" aca="1" ref="BD14" ca="1">INDEX($L$10:$L$17,(RANK(AT6,$AT$2:$AT$9)))</f>
        <v>2033</v>
      </c>
    </row>
    <row r="15" spans="1:60" hidden="1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VLOOKUP(B15,audio_list_stym!$A$3:$BP$18,38,FALSE)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VLOOKUP(B15,audio_list_stym!$A$3:$AJ$18,6,FALSE)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2047</v>
      </c>
      <c r="AD15" t="str">
        <f t="shared" ca="1" si="7"/>
        <v>pics\\Peper_7.jpg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12"/>
        <v>pics\\Peper_7.jpg</v>
      </c>
      <c r="AH15" t="str">
        <f t="shared" si="3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8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9"/>
        <v>0.37136699552439079</v>
      </c>
      <c r="AP15" t="str">
        <f t="shared" ca="1" si="13"/>
        <v>pics\\Finik_7.jpg</v>
      </c>
      <c r="AQ15" t="str">
        <f t="shared" ca="1" si="10"/>
        <v>pics\\Peper_7.jpg</v>
      </c>
      <c r="AS15" t="str">
        <f t="shared" ca="1" si="15"/>
        <v>pics\\Peper_7.jpg</v>
      </c>
      <c r="AT15">
        <f t="shared" ca="1" si="5"/>
        <v>0.42199470148466334</v>
      </c>
      <c r="AU15" t="str">
        <f>IF(OR(G15=10,G15=11,G15=14,G15=15),VLOOKUP(AT15,audio_list_stym!$A$3:$B$18,2,FALSE),"sound\\Noviy_plod.wav")</f>
        <v>sound\\Noviy_plod.wav</v>
      </c>
      <c r="AV15" t="str">
        <f t="shared" ca="1" si="6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1"/>
        <v>_Длинный_ли_XXXXX?</v>
      </c>
      <c r="BD15" cm="1">
        <f t="array" aca="1" ref="BD15" ca="1">INDEX($L$10:$L$17,(RANK(AT7,$AT$2:$AT$9)))</f>
        <v>2040</v>
      </c>
    </row>
    <row r="16" spans="1:60" hidden="1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VLOOKUP(B16,audio_list_stym!$A$3:$BP$18,38,FALSE)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VLOOKUP(B16,audio_list_stym!$A$3:$AJ$18,6,FALSE)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2161</v>
      </c>
      <c r="AD16" t="str">
        <f t="shared" ca="1" si="7"/>
        <v>pics\\Tikva_1.jpg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12"/>
        <v>pics\\Tikva_1.jpg</v>
      </c>
      <c r="AH16" t="str">
        <f t="shared" si="3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8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9"/>
        <v>0.28531666718238502</v>
      </c>
      <c r="AP16" t="str">
        <f t="shared" ca="1" si="13"/>
        <v>pics\\Injir_1.jpg</v>
      </c>
      <c r="AQ16" t="str">
        <f t="shared" ca="1" si="10"/>
        <v>pics\\Tikva_1.jpg</v>
      </c>
      <c r="AS16" t="str">
        <f t="shared" ca="1" si="15"/>
        <v>pics\\Tikva_1.jpg</v>
      </c>
      <c r="AT16">
        <f t="shared" ca="1" si="5"/>
        <v>0.26967697485473929</v>
      </c>
      <c r="AU16" t="str">
        <f>IF(OR(G16=10,G16=11,G16=14,G16=15),VLOOKUP(AT16,audio_list_stym!$A$3:$B$18,2,FALSE),"sound\\Noviy_plod.wav")</f>
        <v>sound\\Noviy_plod.wav</v>
      </c>
      <c r="AV16" t="str">
        <f t="shared" ca="1" si="6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1"/>
        <v>_Упругий_ли_XXXXX?</v>
      </c>
      <c r="BD16" cm="1">
        <f t="array" aca="1" ref="BD16" ca="1">INDEX($L$10:$L$17,(RANK(AT8,$AT$2:$AT$9)))</f>
        <v>2035</v>
      </c>
    </row>
    <row r="17" spans="1:60" hidden="1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VLOOKUP(B17,audio_list_stym!$A$3:$BP$18,38,FALSE)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VLOOKUP(B17,audio_list_stym!$A$3:$AJ$18,6,FALSE)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2041</v>
      </c>
      <c r="AD17" t="str">
        <f t="shared" ca="1" si="7"/>
        <v>pics\\Peper_1.jpg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12"/>
        <v>pics\\Peper_1.jpg</v>
      </c>
      <c r="AH17" t="str">
        <f t="shared" si="3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8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9"/>
        <v>0.74924571766153292</v>
      </c>
      <c r="AP17" t="str">
        <f t="shared" ca="1" si="13"/>
        <v>pics\\Finik_1.jpg</v>
      </c>
      <c r="AQ17" t="str">
        <f t="shared" ca="1" si="10"/>
        <v>pics\\Peper_1.jpg</v>
      </c>
      <c r="AS17" t="str">
        <f t="shared" ca="1" si="15"/>
        <v>pics\\Peper_1.jpg</v>
      </c>
      <c r="AT17">
        <f t="shared" ca="1" si="5"/>
        <v>0.12314485157948829</v>
      </c>
      <c r="AU17" t="str">
        <f>IF(OR(G17=10,G17=11,G17=14,G17=15),VLOOKUP(AT17,audio_list_stym!$A$3:$B$18,2,FALSE),"sound\\Noviy_plod.wav")</f>
        <v>sound\\Noviy_plod.wav</v>
      </c>
      <c r="AV17" t="str">
        <f t="shared" ca="1" si="6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1"/>
        <v>_Без_кожуры_ли_XXXXX?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VLOOKUP(B18,audio_list_stym!$A$3:$BP$18,38,FALSE)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VLOOKUP(B18,audio_list_stym!$A$3:$AJ$18,6,FALSE)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7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>IF(ISTEXT(AR18),AR18,IF(ISTEXT(AS18),AS18,""))</f>
        <v/>
      </c>
      <c r="AG18" t="str">
        <f t="shared" si="2"/>
        <v>pics\\Kokos_1.jpg</v>
      </c>
      <c r="AH18">
        <f t="shared" si="3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8"/>
        <v>pics\\Peper</v>
      </c>
      <c r="AL18" t="str">
        <f t="shared" si="4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9"/>
        <v>0.84176613177654702</v>
      </c>
      <c r="AP18" t="str">
        <f t="shared" ca="1" si="13"/>
        <v>pics\\Kokos_7.jpg</v>
      </c>
      <c r="AQ18" t="str">
        <f t="shared" ca="1" si="10"/>
        <v>pics\\Tomat_7.jpg</v>
      </c>
      <c r="AT18">
        <f t="shared" ca="1" si="5"/>
        <v>0.44606216914803964</v>
      </c>
      <c r="AU18" t="str">
        <f>IF(OR(G18=10,G18=11,G18=14,G18=15),VLOOKUP(AT18,audio_list_stym!$A$3:$B$18,2,FALSE),"sound\\Noviy_plod.wav")</f>
        <v>sound\\Noviy_plod.wav</v>
      </c>
      <c r="AV18" t="str">
        <f t="shared" ca="1" si="6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1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2063</v>
      </c>
      <c r="BF18" cm="1">
        <f t="array" aca="1" ref="BF18" ca="1">INDEX(BD26:BD49,(RANK(AT4,$AT$2:$AT$16)))</f>
        <v>2055</v>
      </c>
      <c r="BG18" cm="1">
        <f t="array" aca="1" ref="BG18" ca="1">INDEX(BD50:BD65,(RANK(AT4,$AT$2:$AT$16)))</f>
        <v>2015</v>
      </c>
      <c r="BH18">
        <v>1</v>
      </c>
    </row>
    <row r="19" spans="1:60" hidden="1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VLOOKUP(B19,audio_list_stym!$A$3:$BP$18,38,FALSE)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VLOOKUP(B19,audio_list_stym!$A$3:$AJ$18,6,FALSE)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7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ref="AF19:AF38" si="16">IF(ISTEXT(AR19),AR19,IF(ISTEXT(AS19),AS19,""))</f>
        <v/>
      </c>
      <c r="AG19" t="str">
        <f t="shared" si="2"/>
        <v>pics\\Kokos_2.jpg</v>
      </c>
      <c r="AH19">
        <f t="shared" si="3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8"/>
        <v>pics\\Peper</v>
      </c>
      <c r="AL19" t="str">
        <f t="shared" si="4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9"/>
        <v>0.14486199223047547</v>
      </c>
      <c r="AP19" t="str">
        <f t="shared" ca="1" si="13"/>
        <v>pics\\Injir_8.jpg</v>
      </c>
      <c r="AQ19" t="str">
        <f t="shared" ca="1" si="10"/>
        <v>pics\\Tikva_8.jpg</v>
      </c>
      <c r="AT19">
        <f t="shared" ca="1" si="5"/>
        <v>0.54150384603739976</v>
      </c>
      <c r="AU19" t="str">
        <f>IF(OR(G19=10,G19=11,G19=14,G19=15),VLOOKUP(AT19,audio_list_stym!$A$3:$B$18,2,FALSE),"sound\\Noviy_plod.wav")</f>
        <v>sound\\Noviy_plod.wav</v>
      </c>
      <c r="AV19" t="str">
        <f t="shared" ca="1" si="6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1"/>
        <v>Посмотрите,_вот_XXXXX._Полый_ли_он?</v>
      </c>
      <c r="BD19" cm="1">
        <f t="array" aca="1" ref="BD19" ca="1">INDEX($L$18:$L$25,(RANK(AT3,$AT$2:$AT$9)))</f>
        <v>2029</v>
      </c>
    </row>
    <row r="20" spans="1:60" hidden="1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VLOOKUP(B20,audio_list_stym!$A$3:$BP$18,38,FALSE)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VLOOKUP(B20,audio_list_stym!$A$3:$AJ$18,6,FALSE)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7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16"/>
        <v/>
      </c>
      <c r="AG20" t="str">
        <f t="shared" si="2"/>
        <v>pics\\Kokos_3.jpg</v>
      </c>
      <c r="AH20">
        <f t="shared" si="3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8"/>
        <v>pics\\Peper</v>
      </c>
      <c r="AL20" t="str">
        <f t="shared" si="4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9"/>
        <v>0.96691085956867528</v>
      </c>
      <c r="AP20" t="str">
        <f t="shared" ca="1" si="13"/>
        <v>pics\\Kokos_1.jpg</v>
      </c>
      <c r="AQ20" t="str">
        <f t="shared" ca="1" si="10"/>
        <v>pics\\Tomat_1.jpg</v>
      </c>
      <c r="AT20">
        <f t="shared" ca="1" si="5"/>
        <v>0.16964684738950997</v>
      </c>
      <c r="AU20" t="str">
        <f>IF(OR(G20=10,G20=11,G20=14,G20=15),VLOOKUP(AT20,audio_list_stym!$A$3:$B$18,2,FALSE),"sound\\Noviy_plod.wav")</f>
        <v>sound\\Noviy_plod.wav</v>
      </c>
      <c r="AV20" t="str">
        <f t="shared" ca="1" si="6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1"/>
        <v>Вот_XXXXX._Гладкий_ли_он?</v>
      </c>
      <c r="BD20" cm="1">
        <f t="array" aca="1" ref="BD20" ca="1">INDEX($L$18:$L$25,(RANK(AT4,$AT$2:$AT$9)))</f>
        <v>2026</v>
      </c>
    </row>
    <row r="21" spans="1:60" hidden="1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VLOOKUP(B21,audio_list_stym!$A$3:$BP$18,38,FALSE)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VLOOKUP(B21,audio_list_stym!$A$3:$AJ$18,6,FALSE)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7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16"/>
        <v/>
      </c>
      <c r="AG21" t="str">
        <f t="shared" si="2"/>
        <v>pics\\Kokos_4.jpg</v>
      </c>
      <c r="AH21">
        <f t="shared" si="3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8"/>
        <v>pics\\Peper</v>
      </c>
      <c r="AL21" t="str">
        <f t="shared" si="4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9"/>
        <v>0.85967619776994697</v>
      </c>
      <c r="AP21" t="str">
        <f t="shared" ca="1" si="13"/>
        <v>pics\\Kokos_6.jpg</v>
      </c>
      <c r="AQ21" t="str">
        <f t="shared" ca="1" si="10"/>
        <v>pics\\Tomat_6.jpg</v>
      </c>
      <c r="AT21">
        <f t="shared" ca="1" si="5"/>
        <v>0.80047011644560695</v>
      </c>
      <c r="AU21" t="str">
        <f>IF(OR(G21=10,G21=11,G21=14,G21=15),VLOOKUP(AT21,audio_list_stym!$A$3:$B$18,2,FALSE),"sound\\Noviy_plod.wav")</f>
        <v>sound\\Noviy_plod.wav</v>
      </c>
      <c r="AV21" t="str">
        <f t="shared" ca="1" si="6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1"/>
        <v>Это_XXXXX._Пористый_ли_он?</v>
      </c>
      <c r="BD21" cm="1">
        <f t="array" aca="1" ref="BD21" ca="1">INDEX($L$18:$L$25,(RANK(AT5,$AT$2:$AT$9)))</f>
        <v>2031</v>
      </c>
    </row>
    <row r="22" spans="1:60" hidden="1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VLOOKUP(B22,audio_list_stym!$A$3:$BP$18,38,FALSE)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VLOOKUP(B22,audio_list_stym!$A$3:$AJ$18,6,FALSE)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7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16"/>
        <v/>
      </c>
      <c r="AG22" t="str">
        <f t="shared" si="2"/>
        <v>pics\\Kokos_5.jpg</v>
      </c>
      <c r="AH22">
        <f t="shared" si="3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8"/>
        <v>pics\\Peper</v>
      </c>
      <c r="AL22" t="str">
        <f t="shared" si="4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9"/>
        <v>0.8878350416729972</v>
      </c>
      <c r="AP22" t="str">
        <f t="shared" ca="1" si="13"/>
        <v>pics\\Kokos_3.jpg</v>
      </c>
      <c r="AQ22" t="str">
        <f t="shared" ca="1" si="10"/>
        <v>pics\\Tomat_3.jpg</v>
      </c>
      <c r="AT22">
        <f t="shared" ca="1" si="5"/>
        <v>8.94015294742323E-2</v>
      </c>
      <c r="AU22" t="str">
        <f>IF(OR(G22=10,G22=11,G22=14,G22=15),VLOOKUP(AT22,audio_list_stym!$A$3:$B$18,2,FALSE),"sound\\Noviy_plod.wav")</f>
        <v>sound\\Noviy_plod.wav</v>
      </c>
      <c r="AV22" t="str">
        <f t="shared" ca="1" si="6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1"/>
        <v>На_картинке_XXXXX._Он_вареный?</v>
      </c>
      <c r="BD22" cm="1">
        <f t="array" aca="1" ref="BD22" ca="1">INDEX($L$18:$L$25,(RANK(AT6,$AT$2:$AT$9)))</f>
        <v>2025</v>
      </c>
    </row>
    <row r="23" spans="1:60" hidden="1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VLOOKUP(B23,audio_list_stym!$A$3:$BP$18,38,FALSE)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VLOOKUP(B23,audio_list_stym!$A$3:$AJ$18,6,FALSE)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7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16"/>
        <v/>
      </c>
      <c r="AG23" t="str">
        <f t="shared" si="2"/>
        <v>pics\\Kokos_6.jpg</v>
      </c>
      <c r="AH23">
        <f t="shared" si="3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8"/>
        <v>pics\\Peper</v>
      </c>
      <c r="AL23" t="str">
        <f t="shared" si="4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9"/>
        <v>0.87123155313548861</v>
      </c>
      <c r="AP23" t="str">
        <f t="shared" ca="1" si="13"/>
        <v>pics\\Kokos_5.jpg</v>
      </c>
      <c r="AQ23" t="str">
        <f t="shared" ca="1" si="10"/>
        <v>pics\\Tomat_5.jpg</v>
      </c>
      <c r="AT23">
        <f t="shared" ca="1" si="5"/>
        <v>0.75649692955458203</v>
      </c>
      <c r="AU23" t="str">
        <f>IF(OR(G23=10,G23=11,G23=14,G23=15),VLOOKUP(AT23,audio_list_stym!$A$3:$B$18,2,FALSE),"sound\\Noviy_plod.wav")</f>
        <v>sound\\Noviy_plod.wav</v>
      </c>
      <c r="AV23" t="str">
        <f t="shared" ca="1" si="6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1"/>
        <v>На_мониторе_XXXXX._Плотный_ли_он?</v>
      </c>
      <c r="BD23" cm="1">
        <f t="array" aca="1" ref="BD23" ca="1">INDEX($L$18:$L$25,(RANK(AT7,$AT$2:$AT$9)))</f>
        <v>2032</v>
      </c>
    </row>
    <row r="24" spans="1:60" hidden="1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VLOOKUP(B24,audio_list_stym!$A$3:$BP$18,38,FALSE)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VLOOKUP(B24,audio_list_stym!$A$3:$AJ$18,6,FALSE)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7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16"/>
        <v/>
      </c>
      <c r="AG24" t="str">
        <f t="shared" si="2"/>
        <v>pics\\Kokos_7.jpg</v>
      </c>
      <c r="AH24">
        <f t="shared" si="3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8"/>
        <v>pics\\Peper</v>
      </c>
      <c r="AL24" t="str">
        <f t="shared" si="4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9"/>
        <v>0.21149827101871621</v>
      </c>
      <c r="AP24" t="str">
        <f t="shared" ca="1" si="13"/>
        <v>pics\\Injir_6.jpg</v>
      </c>
      <c r="AQ24" t="str">
        <f t="shared" ca="1" si="10"/>
        <v>pics\\Tikva_6.jpg</v>
      </c>
      <c r="AT24">
        <f t="shared" ca="1" si="5"/>
        <v>0.53932302831963386</v>
      </c>
      <c r="AU24" t="str">
        <f>IF(OR(G24=10,G24=11,G24=14,G24=15),VLOOKUP(AT24,audio_list_stym!$A$3:$B$18,2,FALSE),"sound\\Noviy_plod.wav")</f>
        <v>sound\\Noviy_plod.wav</v>
      </c>
      <c r="AV24" t="str">
        <f t="shared" ca="1" si="6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1"/>
        <v>Перед_Вами_XXXXX._Он_ворсистый?</v>
      </c>
      <c r="BD24" cm="1">
        <f t="array" aca="1" ref="BD24" ca="1">INDEX($L$18:$L$25,(RANK(AT8,$AT$2:$AT$9)))</f>
        <v>2027</v>
      </c>
    </row>
    <row r="25" spans="1:60" hidden="1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VLOOKUP(B25,audio_list_stym!$A$3:$BP$18,38,FALSE)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VLOOKUP(B25,audio_list_stym!$A$3:$AJ$18,6,FALSE)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7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16"/>
        <v/>
      </c>
      <c r="AG25" t="str">
        <f t="shared" si="2"/>
        <v>pics\\Kokos_8.jpg</v>
      </c>
      <c r="AH25">
        <f t="shared" si="3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8"/>
        <v>pics\\Peper</v>
      </c>
      <c r="AL25" t="str">
        <f t="shared" si="4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9"/>
        <v>0.81500027245709605</v>
      </c>
      <c r="AP25" t="str">
        <f t="shared" ca="1" si="13"/>
        <v>pics\\Kokos_8.jpg</v>
      </c>
      <c r="AQ25" t="str">
        <f t="shared" ca="1" si="10"/>
        <v>pics\\Tomat_8.jpg</v>
      </c>
      <c r="AT25">
        <f t="shared" ca="1" si="5"/>
        <v>0.52945922749890428</v>
      </c>
      <c r="AU25" t="str">
        <f>IF(OR(G25=10,G25=11,G25=14,G25=15),VLOOKUP(AT25,audio_list_stym!$A$3:$B$18,2,FALSE),"sound\\Noviy_plod.wav")</f>
        <v>sound\\Noviy_plod.wav</v>
      </c>
      <c r="AV25" t="str">
        <f t="shared" ca="1" si="6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1"/>
        <v>Вы_видите_XXXXX._Он_мягкий?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VLOOKUP(B26,audio_list_stym!$A$3:$BP$18,38,FALSE)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VLOOKUP(B26,audio_list_stym!$A$3:$AJ$18,6,FALSE)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2010</v>
      </c>
      <c r="AD26" t="str">
        <f t="shared" ca="1" si="7"/>
        <v>pics\\Finik_2.jpg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6"/>
        <v>pics\\Finik_2.jpg</v>
      </c>
      <c r="AH26" t="str">
        <f t="shared" si="3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8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pics\\Finik_2.jpg</v>
      </c>
      <c r="AT26">
        <f t="shared" ca="1" si="5"/>
        <v>0.39916897066412138</v>
      </c>
      <c r="AU26" t="str">
        <f>IF(OR(G26=10,G26=11,G26=14,G26=15),VLOOKUP(AT26,audio_list_stym!$A$3:$B$18,2,FALSE),"sound\\Noviy_plod.wav")</f>
        <v>sound\\Noviy_plod.wav</v>
      </c>
      <c r="AV26" t="str">
        <f t="shared" ca="1" si="6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1"/>
        <v>_С_ботвой_ли_РЕДИС?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2033</v>
      </c>
      <c r="BF26" cm="1">
        <f t="array" aca="1" ref="BF26" ca="1">INDEX(BD34:BD49,(RANK(AT5,$AT$2:$AT$16)))</f>
        <v>2001</v>
      </c>
      <c r="BG26" cm="1">
        <f t="array" aca="1" ref="BG26" ca="1">INDEX(BD50:BD65,(RANK(AT5,$AT$2:$AT$16)))</f>
        <v>2017</v>
      </c>
      <c r="BH26">
        <v>1</v>
      </c>
    </row>
    <row r="27" spans="1:60" hidden="1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VLOOKUP(B27,audio_list_stym!$A$3:$BP$18,38,FALSE)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VLOOKUP(B27,audio_list_stym!$A$3:$AJ$18,6,FALSE)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2156</v>
      </c>
      <c r="AD27" t="str">
        <f t="shared" ca="1" si="7"/>
        <v>pics\\Injir_4.jpg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6"/>
        <v>pics\\Injir_4.jpg</v>
      </c>
      <c r="AH27" t="str">
        <f t="shared" si="3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8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2" ca="1" si="17">IF(AH27="sound\\Ogorod",AP3,"")</f>
        <v>pics\\Injir_4.jpg</v>
      </c>
      <c r="AT27">
        <f t="shared" ca="1" si="5"/>
        <v>0.29418648297092154</v>
      </c>
      <c r="AU27" t="str">
        <f>IF(OR(G27=10,G27=11,G27=14,G27=15),VLOOKUP(AT27,audio_list_stym!$A$3:$B$18,2,FALSE),"sound\\Noviy_plod.wav")</f>
        <v>sound\\Noviy_plod.wav</v>
      </c>
      <c r="AV27" t="str">
        <f t="shared" ca="1" si="6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1"/>
        <v>_Алый_ли_РЕДИС?</v>
      </c>
      <c r="BD27" cm="1">
        <f t="array" aca="1" ref="BD27" ca="1">INDEX($L$26:$L$33,(RANK(AT3,$AT$2:$AT$9)))</f>
        <v>2053</v>
      </c>
    </row>
    <row r="28" spans="1:60" hidden="1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VLOOKUP(B28,audio_list_stym!$A$3:$BP$18,38,FALSE)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VLOOKUP(B28,audio_list_stym!$A$3:$AJ$18,6,FALSE)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2011</v>
      </c>
      <c r="AD28" t="str">
        <f t="shared" ca="1" si="7"/>
        <v>pics\\Finik_3.jpg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6"/>
        <v>pics\\Finik_3.jpg</v>
      </c>
      <c r="AH28" t="str">
        <f t="shared" si="3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8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7"/>
        <v>pics\\Finik_3.jpg</v>
      </c>
      <c r="AT28">
        <f t="shared" ca="1" si="5"/>
        <v>0.80574175671575399</v>
      </c>
      <c r="AU28" t="str">
        <f>IF(OR(G28=10,G28=11,G28=14,G28=15),VLOOKUP(AT28,audio_list_stym!$A$3:$B$18,2,FALSE),"sound\\Noviy_plod.wav")</f>
        <v>sound\\Noviy_plod.wav</v>
      </c>
      <c r="AV28" t="str">
        <f t="shared" ca="1" si="6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1"/>
        <v>_Пряный_ли_РЕДИС?</v>
      </c>
      <c r="BD28" cm="1">
        <f t="array" aca="1" ref="BD28" ca="1">INDEX($L$26:$L$33,(RANK(AT4,$AT$2:$AT$9)))</f>
        <v>2050</v>
      </c>
    </row>
    <row r="29" spans="1:60" hidden="1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VLOOKUP(B29,audio_list_stym!$A$3:$BP$18,38,FALSE)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VLOOKUP(B29,audio_list_stym!$A$3:$AJ$18,6,FALSE)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2013</v>
      </c>
      <c r="AD29" t="str">
        <f t="shared" ca="1" si="7"/>
        <v>pics\\Finik_5.jpg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6"/>
        <v>pics\\Finik_5.jpg</v>
      </c>
      <c r="AH29" t="str">
        <f t="shared" si="3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8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7"/>
        <v>pics\\Finik_5.jpg</v>
      </c>
      <c r="AT29">
        <f t="shared" ca="1" si="5"/>
        <v>0.70807216900228975</v>
      </c>
      <c r="AU29" t="str">
        <f>IF(OR(G29=10,G29=11,G29=14,G29=15),VLOOKUP(AT29,audio_list_stym!$A$3:$B$18,2,FALSE),"sound\\Noviy_plod.wav")</f>
        <v>sound\\Noviy_plod.wav</v>
      </c>
      <c r="AV29" t="str">
        <f t="shared" ca="1" si="6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1"/>
        <v>_Жирный_ли_РЕДИС?</v>
      </c>
      <c r="BD29" cm="1">
        <f t="array" aca="1" ref="BD29" ca="1">INDEX($L$26:$L$33,(RANK(AT5,$AT$2:$AT$9)))</f>
        <v>2055</v>
      </c>
    </row>
    <row r="30" spans="1:60" hidden="1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VLOOKUP(B30,audio_list_stym!$A$3:$BP$18,38,FALSE)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VLOOKUP(B30,audio_list_stym!$A$3:$AJ$18,6,FALSE)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2028</v>
      </c>
      <c r="AD30" t="str">
        <f t="shared" ca="1" si="7"/>
        <v>pics\\Kokos_4.jpg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6"/>
        <v>pics\\Kokos_4.jpg</v>
      </c>
      <c r="AH30" t="str">
        <f t="shared" si="3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8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7"/>
        <v>pics\\Kokos_4.jpg</v>
      </c>
      <c r="AT30">
        <f t="shared" ca="1" si="5"/>
        <v>0.84168902652256306</v>
      </c>
      <c r="AU30" t="str">
        <f>IF(OR(G30=10,G30=11,G30=14,G30=15),VLOOKUP(AT30,audio_list_stym!$A$3:$B$18,2,FALSE),"sound\\Noviy_plod.wav")</f>
        <v>sound\\Noviy_plod.wav</v>
      </c>
      <c r="AV30" t="str">
        <f t="shared" ca="1" si="6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1"/>
        <v>_Соленый_ли_РЕДИС?</v>
      </c>
      <c r="BD30" cm="1">
        <f t="array" aca="1" ref="BD30" ca="1">INDEX($L$26:$L$33,(RANK(AT6,$AT$2:$AT$9)))</f>
        <v>2049</v>
      </c>
    </row>
    <row r="31" spans="1:60" hidden="1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VLOOKUP(B31,audio_list_stym!$A$3:$BP$18,38,FALSE)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VLOOKUP(B31,audio_list_stym!$A$3:$AJ$18,6,FALSE)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2155</v>
      </c>
      <c r="AD31" t="str">
        <f t="shared" ca="1" si="7"/>
        <v>pics\\Injir_3.jpg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6"/>
        <v>pics\\Injir_3.jpg</v>
      </c>
      <c r="AH31" t="str">
        <f t="shared" si="3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8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7"/>
        <v>pics\\Injir_3.jpg</v>
      </c>
      <c r="AT31">
        <f t="shared" ca="1" si="5"/>
        <v>0.16948402591526968</v>
      </c>
      <c r="AU31" t="str">
        <f>IF(OR(G31=10,G31=11,G31=14,G31=15),VLOOKUP(AT31,audio_list_stym!$A$3:$B$18,2,FALSE),"sound\\Noviy_plod.wav")</f>
        <v>sound\\Noviy_plod.wav</v>
      </c>
      <c r="AV31" t="str">
        <f t="shared" ca="1" si="6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1"/>
        <v>_Пышный_ли_РЕДИС?</v>
      </c>
      <c r="BD31" cm="1">
        <f t="array" aca="1" ref="BD31" ca="1">INDEX($L$26:$L$33,(RANK(AT7,$AT$2:$AT$9)))</f>
        <v>2056</v>
      </c>
    </row>
    <row r="32" spans="1:60" hidden="1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VLOOKUP(B32,audio_list_stym!$A$3:$BP$18,38,FALSE)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VLOOKUP(B32,audio_list_stym!$A$3:$AJ$18,6,FALSE)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2157</v>
      </c>
      <c r="AD32" t="str">
        <f t="shared" ca="1" si="7"/>
        <v>pics\\Injir_5.jpg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6"/>
        <v>pics\\Injir_5.jpg</v>
      </c>
      <c r="AH32" t="str">
        <f t="shared" si="3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8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7"/>
        <v>pics\\Injir_5.jpg</v>
      </c>
      <c r="AT32">
        <f t="shared" ca="1" si="5"/>
        <v>6.5541922397114538E-2</v>
      </c>
      <c r="AU32" t="str">
        <f>IF(OR(G32=10,G32=11,G32=14,G32=15),VLOOKUP(AT32,audio_list_stym!$A$3:$B$18,2,FALSE),"sound\\Noviy_plod.wav")</f>
        <v>sound\\Noviy_plod.wav</v>
      </c>
      <c r="AV32" t="str">
        <f t="shared" ca="1" si="6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1"/>
        <v>_Крепкий_ли_РЕДИС?</v>
      </c>
      <c r="BD32" cm="1">
        <f t="array" aca="1" ref="BD32" ca="1">INDEX($L$26:$L$33,(RANK(AT8,$AT$2:$AT$9)))</f>
        <v>2051</v>
      </c>
    </row>
    <row r="33" spans="1:60" hidden="1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VLOOKUP(B33,audio_list_stym!$A$3:$BP$18,38,FALSE)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VLOOKUP(B33,audio_list_stym!$A$3:$AJ$18,6,FALSE)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2014</v>
      </c>
      <c r="AD33" t="str">
        <f t="shared" ca="1" si="7"/>
        <v>pics\\Finik_6.jpg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6"/>
        <v>pics\\Finik_6.jpg</v>
      </c>
      <c r="AH33" t="str">
        <f t="shared" si="3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8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ca="1">IF(AH33="sound\\Ogorod",AP9,"")</f>
        <v>pics\\Finik_6.jpg</v>
      </c>
      <c r="AT33">
        <f t="shared" ca="1" si="5"/>
        <v>0.56074696551790626</v>
      </c>
      <c r="AU33" t="str">
        <f>IF(OR(G33=10,G33=11,G33=14,G33=15),VLOOKUP(AT33,audio_list_stym!$A$3:$B$18,2,FALSE),"sound\\Noviy_plod.wav")</f>
        <v>sound\\Noviy_plod.wav</v>
      </c>
      <c r="AV33" t="str">
        <f t="shared" ca="1" si="6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1"/>
        <v>_Круглый_ли_РЕДИС?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VLOOKUP(B34,audio_list_stym!$A$3:$BP$18,38,FALSE)</f>
        <v>11</v>
      </c>
      <c r="F34" t="str">
        <f>VLOOKUP(E34,metki!$A$2:$B$9,2,FALSE)</f>
        <v>экспл_реал_с_названием</v>
      </c>
      <c r="G34" t="str">
        <f t="shared" ref="G34:G65" si="18">LEFT(F34,5)</f>
        <v>экспл</v>
      </c>
      <c r="H34" t="str">
        <f>VLOOKUP(B34,audio_list_stym!$A$3:$AJ$18,6,FALSE)</f>
        <v>Peper</v>
      </c>
      <c r="I34" t="s">
        <v>688</v>
      </c>
      <c r="J34" t="str">
        <f t="shared" ref="J34:J65" si="19">H34&amp;I34</f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7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16"/>
        <v/>
      </c>
      <c r="AG34" t="str">
        <f t="shared" si="2"/>
        <v>pics\\Peper_1.jpg</v>
      </c>
      <c r="AH34">
        <f t="shared" ref="AH34:AH65" si="20">IF(OR(E34=10,E34=12),LEFT(AW34,13),0)</f>
        <v>0</v>
      </c>
      <c r="AI34" t="s">
        <v>720</v>
      </c>
      <c r="AJ34" t="str">
        <f t="shared" si="8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ref="AT34:AT65" ca="1" si="21">RAND()</f>
        <v>0.85055745640471847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2">INDEX($AU$2:$AU$129,(RANK(AT34,$AT$2:$AT$129)))</f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1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2033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2009</v>
      </c>
      <c r="BH34">
        <v>1</v>
      </c>
    </row>
    <row r="35" spans="1:60" hidden="1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VLOOKUP(B35,audio_list_stym!$A$3:$BP$18,38,FALSE)</f>
        <v>11</v>
      </c>
      <c r="F35" t="str">
        <f>VLOOKUP(E35,metki!$A$2:$B$9,2,FALSE)</f>
        <v>экспл_реал_с_названием</v>
      </c>
      <c r="G35" t="str">
        <f t="shared" si="18"/>
        <v>экспл</v>
      </c>
      <c r="H35" t="str">
        <f>VLOOKUP(B35,audio_list_stym!$A$3:$AJ$18,6,FALSE)</f>
        <v>Peper</v>
      </c>
      <c r="I35" t="s">
        <v>689</v>
      </c>
      <c r="J35" t="str">
        <f t="shared" si="19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7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16"/>
        <v/>
      </c>
      <c r="AG35" t="str">
        <f t="shared" si="2"/>
        <v>pics\\Peper_2.jpg</v>
      </c>
      <c r="AH35">
        <f t="shared" si="20"/>
        <v>0</v>
      </c>
      <c r="AI35" t="s">
        <v>721</v>
      </c>
      <c r="AJ35" t="str">
        <f t="shared" si="8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21"/>
        <v>0.17000808664835376</v>
      </c>
      <c r="AU35" t="str">
        <f>IF(OR(G35=10,G35=11,G35=14,G35=15),VLOOKUP(AT35,audio_list_stym!$A$3:$B$18,2,FALSE),"sound\\Noviy_plod.wav")</f>
        <v>sound\\Noviy_plod.wav</v>
      </c>
      <c r="AV35" t="str">
        <f t="shared" ca="1" si="22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1"/>
        <v>Посмотрите,_вот_ПЕРЕЦ._Черный_ли_он?</v>
      </c>
      <c r="BD35" cm="1">
        <f t="array" aca="1" ref="BD35" ca="1">INDEX($L$34:$L$41,(RANK(AT3,$AT$2:$AT$9)))</f>
        <v>2045</v>
      </c>
    </row>
    <row r="36" spans="1:60" hidden="1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VLOOKUP(B36,audio_list_stym!$A$3:$BP$18,38,FALSE)</f>
        <v>11</v>
      </c>
      <c r="F36" t="str">
        <f>VLOOKUP(E36,metki!$A$2:$B$9,2,FALSE)</f>
        <v>экспл_реал_с_названием</v>
      </c>
      <c r="G36" t="str">
        <f t="shared" si="18"/>
        <v>экспл</v>
      </c>
      <c r="H36" t="str">
        <f>VLOOKUP(B36,audio_list_stym!$A$3:$AJ$18,6,FALSE)</f>
        <v>Peper</v>
      </c>
      <c r="I36" t="s">
        <v>690</v>
      </c>
      <c r="J36" t="str">
        <f t="shared" si="19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7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16"/>
        <v/>
      </c>
      <c r="AG36" t="str">
        <f t="shared" si="2"/>
        <v>pics\\Peper_3.jpg</v>
      </c>
      <c r="AH36">
        <f t="shared" si="20"/>
        <v>0</v>
      </c>
      <c r="AI36" t="s">
        <v>722</v>
      </c>
      <c r="AJ36" t="str">
        <f t="shared" si="8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21"/>
        <v>8.8563147585702939E-2</v>
      </c>
      <c r="AU36" t="str">
        <f>IF(OR(G36=10,G36=11,G36=14,G36=15),VLOOKUP(AT36,audio_list_stym!$A$3:$B$18,2,FALSE),"sound\\Noviy_plod.wav")</f>
        <v>sound\\Noviy_plod.wav</v>
      </c>
      <c r="AV36" t="str">
        <f t="shared" ca="1" si="22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1"/>
        <v>Вот_ПЕРЕЦ._Он_гнилой?</v>
      </c>
      <c r="BD36" cm="1">
        <f t="array" aca="1" ref="BD36" ca="1">INDEX($L$34:$L$41,(RANK(AT4,$AT$2:$AT$9)))</f>
        <v>2042</v>
      </c>
    </row>
    <row r="37" spans="1:60" hidden="1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VLOOKUP(B37,audio_list_stym!$A$3:$BP$18,38,FALSE)</f>
        <v>11</v>
      </c>
      <c r="F37" t="str">
        <f>VLOOKUP(E37,metki!$A$2:$B$9,2,FALSE)</f>
        <v>экспл_реал_с_названием</v>
      </c>
      <c r="G37" t="str">
        <f t="shared" si="18"/>
        <v>экспл</v>
      </c>
      <c r="H37" t="str">
        <f>VLOOKUP(B37,audio_list_stym!$A$3:$AJ$18,6,FALSE)</f>
        <v>Peper</v>
      </c>
      <c r="I37" t="s">
        <v>691</v>
      </c>
      <c r="J37" t="str">
        <f t="shared" si="19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7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16"/>
        <v/>
      </c>
      <c r="AG37" t="str">
        <f t="shared" si="2"/>
        <v>pics\\Peper_4.jpg</v>
      </c>
      <c r="AH37">
        <f t="shared" si="20"/>
        <v>0</v>
      </c>
      <c r="AI37" t="s">
        <v>723</v>
      </c>
      <c r="AJ37" t="str">
        <f t="shared" si="8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21"/>
        <v>0.93863595215517437</v>
      </c>
      <c r="AU37" t="str">
        <f>IF(OR(G37=10,G37=11,G37=14,G37=15),VLOOKUP(AT37,audio_list_stym!$A$3:$B$18,2,FALSE),"sound\\Noviy_plod.wav")</f>
        <v>sound\\Noviy_plod.wav</v>
      </c>
      <c r="AV37" t="str">
        <f t="shared" ca="1" si="22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1"/>
        <v>Это_ПЕРЕЦ._Он_бугристый?</v>
      </c>
      <c r="BD37" cm="1">
        <f t="array" aca="1" ref="BD37" ca="1">INDEX($L$34:$L$41,(RANK(AT5,$AT$2:$AT$9)))</f>
        <v>2047</v>
      </c>
    </row>
    <row r="38" spans="1:60" hidden="1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VLOOKUP(B38,audio_list_stym!$A$3:$BP$18,38,FALSE)</f>
        <v>11</v>
      </c>
      <c r="F38" t="str">
        <f>VLOOKUP(E38,metki!$A$2:$B$9,2,FALSE)</f>
        <v>экспл_реал_с_названием</v>
      </c>
      <c r="G38" t="str">
        <f t="shared" si="18"/>
        <v>экспл</v>
      </c>
      <c r="H38" t="str">
        <f>VLOOKUP(B38,audio_list_stym!$A$3:$AJ$18,6,FALSE)</f>
        <v>Peper</v>
      </c>
      <c r="I38" t="s">
        <v>692</v>
      </c>
      <c r="J38" t="str">
        <f t="shared" si="19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7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16"/>
        <v/>
      </c>
      <c r="AG38" t="str">
        <f t="shared" si="2"/>
        <v>pics\\Peper_5.jpg</v>
      </c>
      <c r="AH38">
        <f t="shared" si="20"/>
        <v>0</v>
      </c>
      <c r="AI38" t="s">
        <v>724</v>
      </c>
      <c r="AJ38" t="str">
        <f t="shared" si="8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21"/>
        <v>0.9983698745225662</v>
      </c>
      <c r="AU38" t="str">
        <f>IF(OR(G38=10,G38=11,G38=14,G38=15),VLOOKUP(AT38,audio_list_stym!$A$3:$B$18,2,FALSE),"sound\\Noviy_plod.wav")</f>
        <v>sound\\Noviy_plod.wav</v>
      </c>
      <c r="AV38" t="str">
        <f t="shared" ca="1" si="22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1"/>
        <v>На_картинке_ПЕРЕЦ._Он_слоеный?</v>
      </c>
      <c r="BD38" cm="1">
        <f t="array" aca="1" ref="BD38" ca="1">INDEX($L$34:$L$41,(RANK(AT6,$AT$2:$AT$9)))</f>
        <v>2041</v>
      </c>
    </row>
    <row r="39" spans="1:60" hidden="1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VLOOKUP(B39,audio_list_stym!$A$3:$BP$18,38,FALSE)</f>
        <v>11</v>
      </c>
      <c r="F39" t="str">
        <f>VLOOKUP(E39,metki!$A$2:$B$9,2,FALSE)</f>
        <v>экспл_реал_с_названием</v>
      </c>
      <c r="G39" t="str">
        <f t="shared" si="18"/>
        <v>экспл</v>
      </c>
      <c r="H39" t="str">
        <f>VLOOKUP(B39,audio_list_stym!$A$3:$AJ$18,6,FALSE)</f>
        <v>Peper</v>
      </c>
      <c r="I39" t="s">
        <v>693</v>
      </c>
      <c r="J39" t="str">
        <f t="shared" si="19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7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2"/>
        <v>pics\\Peper_6.jpg</v>
      </c>
      <c r="AH39">
        <f t="shared" si="20"/>
        <v>0</v>
      </c>
      <c r="AI39" t="s">
        <v>725</v>
      </c>
      <c r="AJ39" t="str">
        <f t="shared" si="8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21"/>
        <v>0.84398698690535667</v>
      </c>
      <c r="AU39" t="str">
        <f>IF(OR(G39=10,G39=11,G39=14,G39=15),VLOOKUP(AT39,audio_list_stym!$A$3:$B$18,2,FALSE),"sound\\Noviy_plod.wav")</f>
        <v>sound\\Noviy_plod.wav</v>
      </c>
      <c r="AV39" t="str">
        <f t="shared" ca="1" si="22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1"/>
        <v>На_мониторе_ПЕРЕЦ._Хрустящий_ли_он?</v>
      </c>
      <c r="BD39" cm="1">
        <f t="array" aca="1" ref="BD39" ca="1">INDEX($L$34:$L$41,(RANK(AT7,$AT$2:$AT$9)))</f>
        <v>2048</v>
      </c>
    </row>
    <row r="40" spans="1:60" hidden="1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VLOOKUP(B40,audio_list_stym!$A$3:$BP$18,38,FALSE)</f>
        <v>11</v>
      </c>
      <c r="F40" t="str">
        <f>VLOOKUP(E40,metki!$A$2:$B$9,2,FALSE)</f>
        <v>экспл_реал_с_названием</v>
      </c>
      <c r="G40" t="str">
        <f t="shared" si="18"/>
        <v>экспл</v>
      </c>
      <c r="H40" t="str">
        <f>VLOOKUP(B40,audio_list_stym!$A$3:$AJ$18,6,FALSE)</f>
        <v>Peper</v>
      </c>
      <c r="I40" t="s">
        <v>694</v>
      </c>
      <c r="J40" t="str">
        <f t="shared" si="19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7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2"/>
        <v>pics\\Peper_7.jpg</v>
      </c>
      <c r="AH40">
        <f t="shared" si="20"/>
        <v>0</v>
      </c>
      <c r="AI40" t="s">
        <v>726</v>
      </c>
      <c r="AJ40" t="str">
        <f t="shared" si="8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21"/>
        <v>0.4156598688369898</v>
      </c>
      <c r="AU40" t="str">
        <f>IF(OR(G40=10,G40=11,G40=14,G40=15),VLOOKUP(AT40,audio_list_stym!$A$3:$B$18,2,FALSE),"sound\\Noviy_plod.wav")</f>
        <v>sound\\Noviy_plod.wav</v>
      </c>
      <c r="AV40" t="str">
        <f t="shared" ca="1" si="22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1"/>
        <v>Перед_Вами_ПЕРЕЦ._Блестит_ли_он?</v>
      </c>
      <c r="BD40" cm="1">
        <f t="array" aca="1" ref="BD40" ca="1">INDEX($L$34:$L$41,(RANK(AT8,$AT$2:$AT$9)))</f>
        <v>2043</v>
      </c>
    </row>
    <row r="41" spans="1:60" hidden="1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VLOOKUP(B41,audio_list_stym!$A$3:$BP$18,38,FALSE)</f>
        <v>11</v>
      </c>
      <c r="F41" t="str">
        <f>VLOOKUP(E41,metki!$A$2:$B$9,2,FALSE)</f>
        <v>экспл_реал_с_названием</v>
      </c>
      <c r="G41" t="str">
        <f t="shared" si="18"/>
        <v>экспл</v>
      </c>
      <c r="H41" t="str">
        <f>VLOOKUP(B41,audio_list_stym!$A$3:$AJ$18,6,FALSE)</f>
        <v>Peper</v>
      </c>
      <c r="I41" t="s">
        <v>695</v>
      </c>
      <c r="J41" t="str">
        <f t="shared" si="19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7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3">IF(ISTEXT(AR41),AR41,IF(ISTEXT(AS41),AS41,""))</f>
        <v/>
      </c>
      <c r="AG41" t="str">
        <f t="shared" si="2"/>
        <v>pics\\Peper_8.jpg</v>
      </c>
      <c r="AH41">
        <f t="shared" si="20"/>
        <v>0</v>
      </c>
      <c r="AI41" t="s">
        <v>727</v>
      </c>
      <c r="AJ41" t="str">
        <f t="shared" si="8"/>
        <v>pics\\Injir</v>
      </c>
      <c r="AK41" t="str">
        <f t="shared" si="14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21"/>
        <v>0.90886720639461427</v>
      </c>
      <c r="AU41" t="str">
        <f>IF(OR(G41=10,G41=11,G41=14,G41=15),VLOOKUP(AT41,audio_list_stym!$A$3:$B$18,2,FALSE),"sound\\Noviy_plod.wav")</f>
        <v>sound\\Noviy_plod.wav</v>
      </c>
      <c r="AV41" t="str">
        <f t="shared" ca="1" si="22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1"/>
        <v>Вы_видите_ПЕРЕЦ._Он_цитрусовый?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VLOOKUP(B42,audio_list_stym!$A$3:$BP$18,38,FALSE)</f>
        <v>12</v>
      </c>
      <c r="F42" t="str">
        <f>VLOOKUP(E42,metki!$A$2:$B$9,2,FALSE)</f>
        <v>импл_реал_без_названия</v>
      </c>
      <c r="G42" t="str">
        <f t="shared" si="18"/>
        <v>импл_</v>
      </c>
      <c r="H42" t="str">
        <f>VLOOKUP(B42,audio_list_stym!$A$3:$AJ$18,6,FALSE)</f>
        <v>Banan</v>
      </c>
      <c r="I42" t="s">
        <v>688</v>
      </c>
      <c r="J42" t="str">
        <f t="shared" si="19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2063</v>
      </c>
      <c r="AD42" t="str">
        <f t="shared" ca="1" si="7"/>
        <v>pics\\Tomat_7.jpg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3"/>
        <v>pics\\Tomat_7.jpg</v>
      </c>
      <c r="AH42" t="str">
        <f t="shared" si="20"/>
        <v>sound\\Tropic</v>
      </c>
      <c r="AI42" t="s">
        <v>728</v>
      </c>
      <c r="AJ42" t="str">
        <f t="shared" si="8"/>
        <v>pics\\Tikva</v>
      </c>
      <c r="AL42" t="str">
        <f t="shared" si="4"/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pics\\Tomat_7.jpg</v>
      </c>
      <c r="AT42">
        <f t="shared" ca="1" si="21"/>
        <v>0.51340159498609916</v>
      </c>
      <c r="AU42" t="str">
        <f>IF(OR(G42=10,G42=11,G42=14,G42=15),VLOOKUP(AT42,audio_list_stym!$A$3:$B$18,2,FALSE),"sound\\Noviy_plod.wav")</f>
        <v>sound\\Noviy_plod.wav</v>
      </c>
      <c r="AV42" t="str">
        <f t="shared" ca="1" si="22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1"/>
        <v>_Чистый_ли_XXXXX?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2058</v>
      </c>
      <c r="BF42" cm="1">
        <f t="array" aca="1" ref="BF42" ca="1">INDEX(BD26:BD41,(RANK(AT6,$AT$2:$AT$17)))</f>
        <v>2050</v>
      </c>
      <c r="BG42" cm="1">
        <f t="array" aca="1" ref="BG42" ca="1">INDEX(BD50:BD65,(RANK(AT6,$AT$2:$AT$17)))</f>
        <v>2010</v>
      </c>
      <c r="BH42">
        <v>1</v>
      </c>
    </row>
    <row r="43" spans="1:60" hidden="1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VLOOKUP(B43,audio_list_stym!$A$3:$BP$18,38,FALSE)</f>
        <v>12</v>
      </c>
      <c r="F43" t="str">
        <f>VLOOKUP(E43,metki!$A$2:$B$9,2,FALSE)</f>
        <v>импл_реал_без_названия</v>
      </c>
      <c r="G43" t="str">
        <f t="shared" si="18"/>
        <v>импл_</v>
      </c>
      <c r="H43" t="str">
        <f>VLOOKUP(B43,audio_list_stym!$A$3:$AJ$18,6,FALSE)</f>
        <v>Banan</v>
      </c>
      <c r="I43" t="s">
        <v>689</v>
      </c>
      <c r="J43" t="str">
        <f t="shared" si="19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2168</v>
      </c>
      <c r="AD43" t="str">
        <f t="shared" ca="1" si="7"/>
        <v>pics\\Tikva_8.jpg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3"/>
        <v>pics\\Tikva_8.jpg</v>
      </c>
      <c r="AH43" t="str">
        <f t="shared" si="20"/>
        <v>sound\\Tropic</v>
      </c>
      <c r="AI43" t="s">
        <v>729</v>
      </c>
      <c r="AJ43" t="str">
        <f t="shared" si="8"/>
        <v>pics\\Tikva</v>
      </c>
      <c r="AL43" t="str">
        <f t="shared" si="4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pics\\Tikva_8.jpg</v>
      </c>
      <c r="AT43">
        <f t="shared" ca="1" si="21"/>
        <v>0.40637527256115791</v>
      </c>
      <c r="AU43" t="str">
        <f>IF(OR(G43=10,G43=11,G43=14,G43=15),VLOOKUP(AT43,audio_list_stym!$A$3:$B$18,2,FALSE),"sound\\Noviy_plod.wav")</f>
        <v>sound\\Noviy_plod.wav</v>
      </c>
      <c r="AV43" t="str">
        <f t="shared" ca="1" si="22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1"/>
        <v>_Свежий_ли_XXXXX?</v>
      </c>
      <c r="BD43" cm="1">
        <f t="array" aca="1" ref="BD43" ca="1">INDEX($L$42:$L$49,(RANK(AT3,$AT$2:$AT$9)))</f>
        <v>2005</v>
      </c>
    </row>
    <row r="44" spans="1:60" hidden="1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VLOOKUP(B44,audio_list_stym!$A$3:$BP$18,38,FALSE)</f>
        <v>12</v>
      </c>
      <c r="F44" t="str">
        <f>VLOOKUP(E44,metki!$A$2:$B$9,2,FALSE)</f>
        <v>импл_реал_без_названия</v>
      </c>
      <c r="G44" t="str">
        <f t="shared" si="18"/>
        <v>импл_</v>
      </c>
      <c r="H44" t="str">
        <f>VLOOKUP(B44,audio_list_stym!$A$3:$AJ$18,6,FALSE)</f>
        <v>Banan</v>
      </c>
      <c r="I44" t="s">
        <v>690</v>
      </c>
      <c r="J44" t="str">
        <f t="shared" si="19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2057</v>
      </c>
      <c r="AD44" t="str">
        <f t="shared" ca="1" si="7"/>
        <v>pics\\Tomat_1.jpg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3"/>
        <v>pics\\Tomat_1.jpg</v>
      </c>
      <c r="AH44" t="str">
        <f t="shared" si="20"/>
        <v>sound\\Tropic</v>
      </c>
      <c r="AI44" t="s">
        <v>730</v>
      </c>
      <c r="AJ44" t="str">
        <f t="shared" si="8"/>
        <v>pics\\Tikva</v>
      </c>
      <c r="AL44" t="str">
        <f t="shared" si="4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pics\\Tomat_1.jpg</v>
      </c>
      <c r="AT44">
        <f t="shared" ca="1" si="21"/>
        <v>0.35438538044059453</v>
      </c>
      <c r="AU44" t="str">
        <f>IF(OR(G44=10,G44=11,G44=14,G44=15),VLOOKUP(AT44,audio_list_stym!$A$3:$B$18,2,FALSE),"sound\\Noviy_plod.wav")</f>
        <v>sound\\Noviy_plod.wav</v>
      </c>
      <c r="AV44" t="str">
        <f t="shared" ca="1" si="22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1"/>
        <v>_Жаренный_ли_XXXXX?</v>
      </c>
      <c r="BD44" cm="1">
        <f t="array" aca="1" ref="BD44" ca="1">INDEX($L$42:$L$49,(RANK(AT4,$AT$2:$AT$9)))</f>
        <v>2002</v>
      </c>
    </row>
    <row r="45" spans="1:60" hidden="1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VLOOKUP(B45,audio_list_stym!$A$3:$BP$18,38,FALSE)</f>
        <v>12</v>
      </c>
      <c r="F45" t="str">
        <f>VLOOKUP(E45,metki!$A$2:$B$9,2,FALSE)</f>
        <v>импл_реал_без_названия</v>
      </c>
      <c r="G45" t="str">
        <f t="shared" si="18"/>
        <v>импл_</v>
      </c>
      <c r="H45" t="str">
        <f>VLOOKUP(B45,audio_list_stym!$A$3:$AJ$18,6,FALSE)</f>
        <v>Banan</v>
      </c>
      <c r="I45" t="s">
        <v>691</v>
      </c>
      <c r="J45" t="str">
        <f t="shared" si="19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2062</v>
      </c>
      <c r="AD45" t="str">
        <f t="shared" ca="1" si="7"/>
        <v>pics\\Tomat_6.jpg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3"/>
        <v>pics\\Tomat_6.jpg</v>
      </c>
      <c r="AH45" t="str">
        <f t="shared" si="20"/>
        <v>sound\\Tropic</v>
      </c>
      <c r="AI45" t="s">
        <v>731</v>
      </c>
      <c r="AJ45" t="str">
        <f t="shared" si="8"/>
        <v>pics\\Tikva</v>
      </c>
      <c r="AL45" t="str">
        <f t="shared" si="4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pics\\Tomat_6.jpg</v>
      </c>
      <c r="AT45">
        <f t="shared" ca="1" si="21"/>
        <v>0.35633840269166772</v>
      </c>
      <c r="AU45" t="str">
        <f>IF(OR(G45=10,G45=11,G45=14,G45=15),VLOOKUP(AT45,audio_list_stym!$A$3:$B$18,2,FALSE),"sound\\Noviy_plod.wav")</f>
        <v>sound\\Noviy_plod.wav</v>
      </c>
      <c r="AV45" t="str">
        <f t="shared" ca="1" si="22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1"/>
        <v>_Сладкий_ли_XXXXX?</v>
      </c>
      <c r="BD45" cm="1">
        <f t="array" aca="1" ref="BD45" ca="1">INDEX($L$42:$L$49,(RANK(AT5,$AT$2:$AT$9)))</f>
        <v>2007</v>
      </c>
    </row>
    <row r="46" spans="1:60" hidden="1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VLOOKUP(B46,audio_list_stym!$A$3:$BP$18,38,FALSE)</f>
        <v>12</v>
      </c>
      <c r="F46" t="str">
        <f>VLOOKUP(E46,metki!$A$2:$B$9,2,FALSE)</f>
        <v>импл_реал_без_названия</v>
      </c>
      <c r="G46" t="str">
        <f t="shared" si="18"/>
        <v>импл_</v>
      </c>
      <c r="H46" t="str">
        <f>VLOOKUP(B46,audio_list_stym!$A$3:$AJ$18,6,FALSE)</f>
        <v>Banan</v>
      </c>
      <c r="I46" t="s">
        <v>692</v>
      </c>
      <c r="J46" t="str">
        <f t="shared" si="19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2059</v>
      </c>
      <c r="AD46" t="str">
        <f t="shared" ca="1" si="7"/>
        <v>pics\\Tomat_3.jpg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3"/>
        <v>pics\\Tomat_3.jpg</v>
      </c>
      <c r="AH46" t="str">
        <f t="shared" si="20"/>
        <v>sound\\Tropic</v>
      </c>
      <c r="AI46" t="s">
        <v>732</v>
      </c>
      <c r="AJ46" t="str">
        <f t="shared" si="8"/>
        <v>pics\\Tikva</v>
      </c>
      <c r="AL46" t="str">
        <f t="shared" si="4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pics\\Tomat_3.jpg</v>
      </c>
      <c r="AT46">
        <f t="shared" ca="1" si="21"/>
        <v>0.31140836417075235</v>
      </c>
      <c r="AU46" t="str">
        <f>IF(OR(G46=10,G46=11,G46=14,G46=15),VLOOKUP(AT46,audio_list_stym!$A$3:$B$18,2,FALSE),"sound\\Noviy_plod.wav")</f>
        <v>sound\\Noviy_plod.wav</v>
      </c>
      <c r="AV46" t="str">
        <f t="shared" ca="1" si="22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1"/>
        <v>_Влажный_ли_XXXXX?</v>
      </c>
      <c r="BD46" cm="1">
        <f t="array" aca="1" ref="BD46" ca="1">INDEX($L$42:$L$49,(RANK(AT6,$AT$2:$AT$9)))</f>
        <v>2001</v>
      </c>
    </row>
    <row r="47" spans="1:60" hidden="1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VLOOKUP(B47,audio_list_stym!$A$3:$BP$18,38,FALSE)</f>
        <v>12</v>
      </c>
      <c r="F47" t="str">
        <f>VLOOKUP(E47,metki!$A$2:$B$9,2,FALSE)</f>
        <v>импл_реал_без_названия</v>
      </c>
      <c r="G47" t="str">
        <f t="shared" si="18"/>
        <v>импл_</v>
      </c>
      <c r="H47" t="str">
        <f>VLOOKUP(B47,audio_list_stym!$A$3:$AJ$18,6,FALSE)</f>
        <v>Banan</v>
      </c>
      <c r="I47" t="s">
        <v>693</v>
      </c>
      <c r="J47" t="str">
        <f t="shared" si="19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2061</v>
      </c>
      <c r="AD47" t="str">
        <f t="shared" ca="1" si="7"/>
        <v>pics\\Tomat_5.jpg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3"/>
        <v>pics\\Tomat_5.jpg</v>
      </c>
      <c r="AH47" t="str">
        <f t="shared" si="20"/>
        <v>sound\\Tropic</v>
      </c>
      <c r="AI47" t="s">
        <v>733</v>
      </c>
      <c r="AJ47" t="str">
        <f t="shared" si="8"/>
        <v>pics\\Tikva</v>
      </c>
      <c r="AL47" t="str">
        <f t="shared" si="4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pics\\Tomat_5.jpg</v>
      </c>
      <c r="AT47">
        <f t="shared" ca="1" si="21"/>
        <v>0.80052191549549856</v>
      </c>
      <c r="AU47" t="str">
        <f>IF(OR(G47=10,G47=11,G47=14,G47=15),VLOOKUP(AT47,audio_list_stym!$A$3:$B$18,2,FALSE),"sound\\Noviy_plod.wav")</f>
        <v>sound\\Noviy_plod.wav</v>
      </c>
      <c r="AV47" t="str">
        <f t="shared" ca="1" si="22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1"/>
        <v>_Съедобный_ли_XXXXX?</v>
      </c>
      <c r="BD47" cm="1">
        <f t="array" aca="1" ref="BD47" ca="1">INDEX($L$42:$L$49,(RANK(AT7,$AT$2:$AT$9)))</f>
        <v>2008</v>
      </c>
    </row>
    <row r="48" spans="1:60" hidden="1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VLOOKUP(B48,audio_list_stym!$A$3:$BP$18,38,FALSE)</f>
        <v>12</v>
      </c>
      <c r="F48" t="str">
        <f>VLOOKUP(E48,metki!$A$2:$B$9,2,FALSE)</f>
        <v>импл_реал_без_названия</v>
      </c>
      <c r="G48" t="str">
        <f t="shared" si="18"/>
        <v>импл_</v>
      </c>
      <c r="H48" t="str">
        <f>VLOOKUP(B48,audio_list_stym!$A$3:$AJ$18,6,FALSE)</f>
        <v>Banan</v>
      </c>
      <c r="I48" t="s">
        <v>694</v>
      </c>
      <c r="J48" t="str">
        <f t="shared" si="19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2166</v>
      </c>
      <c r="AD48" t="str">
        <f t="shared" ca="1" si="7"/>
        <v>pics\\Tikva_6.jpg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3"/>
        <v>pics\\Tikva_6.jpg</v>
      </c>
      <c r="AH48" t="str">
        <f t="shared" si="20"/>
        <v>sound\\Tropic</v>
      </c>
      <c r="AI48" t="s">
        <v>734</v>
      </c>
      <c r="AJ48" t="str">
        <f t="shared" si="8"/>
        <v>pics\\Tikva</v>
      </c>
      <c r="AL48" t="str">
        <f t="shared" si="4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pics\\Tikva_6.jpg</v>
      </c>
      <c r="AT48">
        <f t="shared" ca="1" si="21"/>
        <v>0.76603339101139678</v>
      </c>
      <c r="AU48" t="str">
        <f>IF(OR(G48=10,G48=11,G48=14,G48=15),VLOOKUP(AT48,audio_list_stym!$A$3:$B$18,2,FALSE),"sound\\Noviy_plod.wav")</f>
        <v>sound\\Noviy_plod.wav</v>
      </c>
      <c r="AV48" t="str">
        <f t="shared" ca="1" si="22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1"/>
        <v>_Сиреневый_ли_XXXXX?</v>
      </c>
      <c r="BD48" cm="1">
        <f t="array" aca="1" ref="BD48" ca="1">INDEX($L$42:$L$49,(RANK(AT8,$AT$2:$AT$9)))</f>
        <v>2003</v>
      </c>
    </row>
    <row r="49" spans="1:60" hidden="1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VLOOKUP(B49,audio_list_stym!$A$3:$BP$18,38,FALSE)</f>
        <v>12</v>
      </c>
      <c r="F49" t="str">
        <f>VLOOKUP(E49,metki!$A$2:$B$9,2,FALSE)</f>
        <v>импл_реал_без_названия</v>
      </c>
      <c r="G49" t="str">
        <f t="shared" si="18"/>
        <v>импл_</v>
      </c>
      <c r="H49" t="str">
        <f>VLOOKUP(B49,audio_list_stym!$A$3:$AJ$18,6,FALSE)</f>
        <v>Banan</v>
      </c>
      <c r="I49" t="s">
        <v>695</v>
      </c>
      <c r="J49" t="str">
        <f t="shared" si="19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2064</v>
      </c>
      <c r="AD49" t="str">
        <f t="shared" ca="1" si="7"/>
        <v>pics\\Tomat_8.jpg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3"/>
        <v>pics\\Tomat_8.jpg</v>
      </c>
      <c r="AH49" t="str">
        <f t="shared" si="20"/>
        <v>sound\\Tropic</v>
      </c>
      <c r="AI49" t="s">
        <v>735</v>
      </c>
      <c r="AJ49" t="str">
        <f t="shared" si="8"/>
        <v>pics\\Tikva</v>
      </c>
      <c r="AL49" t="str">
        <f t="shared" si="4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pics\\Tomat_8.jpg</v>
      </c>
      <c r="AT49">
        <f t="shared" ca="1" si="21"/>
        <v>6.5656952576620298E-2</v>
      </c>
      <c r="AU49" t="str">
        <f>IF(OR(G49=10,G49=11,G49=14,G49=15),VLOOKUP(AT49,audio_list_stym!$A$3:$B$18,2,FALSE),"sound\\Noviy_plod.wav")</f>
        <v>sound\\Noviy_plod.wav</v>
      </c>
      <c r="AV49" t="str">
        <f t="shared" ca="1" si="22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1"/>
        <v>_Репчатый_ли_XXXXX?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VLOOKUP(B50,audio_list_stym!$A$3:$BP$18,38,FALSE)</f>
        <v>13</v>
      </c>
      <c r="F50" t="str">
        <f>VLOOKUP(E50,metki!$A$2:$B$9,2,FALSE)</f>
        <v>экспл_реал_без_названия</v>
      </c>
      <c r="G50" t="str">
        <f t="shared" si="18"/>
        <v>экспл</v>
      </c>
      <c r="H50" t="str">
        <f>VLOOKUP(B50,audio_list_stym!$A$3:$AJ$18,6,FALSE)</f>
        <v>Finik</v>
      </c>
      <c r="I50" t="s">
        <v>688</v>
      </c>
      <c r="J50" t="str">
        <f t="shared" si="19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7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3"/>
        <v/>
      </c>
      <c r="AG50" t="str">
        <f t="shared" si="2"/>
        <v>pics\\Finik_1.jpg</v>
      </c>
      <c r="AH50">
        <f t="shared" si="20"/>
        <v>0</v>
      </c>
      <c r="AT50">
        <f t="shared" ca="1" si="21"/>
        <v>8.9302309973638083E-2</v>
      </c>
      <c r="AU50" t="str">
        <f>IF(OR(G50=10,G50=11,G50=14,G50=15),VLOOKUP(AT50,audio_list_stym!$A$3:$B$18,2,FALSE),"sound\\Noviy_plod.wav")</f>
        <v>sound\\Noviy_plod.wav</v>
      </c>
      <c r="AV50" t="str">
        <f t="shared" ca="1" si="22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1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2036</v>
      </c>
      <c r="BF50" cm="1">
        <f t="array" aca="1" ref="BF50" ca="1">INDEX(BD18:BD49,(RANK(AT7,$AT$2:$AT$17)))</f>
        <v>2052</v>
      </c>
      <c r="BG50" cm="1">
        <f t="array" aca="1" ref="BG50" ca="1">INDEX(BD58:BD65,(RANK(AT7,$AT$2:$AT$9)))</f>
        <v>2020</v>
      </c>
      <c r="BH50">
        <v>1</v>
      </c>
    </row>
    <row r="51" spans="1:60" hidden="1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VLOOKUP(B51,audio_list_stym!$A$3:$BP$18,38,FALSE)</f>
        <v>13</v>
      </c>
      <c r="F51" t="str">
        <f>VLOOKUP(E51,metki!$A$2:$B$9,2,FALSE)</f>
        <v>экспл_реал_без_названия</v>
      </c>
      <c r="G51" t="str">
        <f t="shared" si="18"/>
        <v>экспл</v>
      </c>
      <c r="H51" t="str">
        <f>VLOOKUP(B51,audio_list_stym!$A$3:$AJ$18,6,FALSE)</f>
        <v>Finik</v>
      </c>
      <c r="I51" t="s">
        <v>689</v>
      </c>
      <c r="J51" t="str">
        <f t="shared" si="19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7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3"/>
        <v/>
      </c>
      <c r="AG51" t="str">
        <f t="shared" si="2"/>
        <v>pics\\Finik_2.jpg</v>
      </c>
      <c r="AH51">
        <f t="shared" si="20"/>
        <v>0</v>
      </c>
      <c r="AT51">
        <f t="shared" ca="1" si="21"/>
        <v>0.66763162544987065</v>
      </c>
      <c r="AU51" t="str">
        <f>IF(OR(G51=10,G51=11,G51=14,G51=15),VLOOKUP(AT51,audio_list_stym!$A$3:$B$18,2,FALSE),"sound\\Noviy_plod.wav")</f>
        <v>sound\\Noviy_plod.wav</v>
      </c>
      <c r="AV51" t="str">
        <f t="shared" ca="1" si="22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1"/>
        <v>Посмотрите,_вот_XXXXX._Сахаристый_ли_он?</v>
      </c>
      <c r="BD51" cm="1">
        <f t="array" aca="1" ref="BD51" ca="1">INDEX($L$50:$L$57,(RANK(AT3,$AT$2:$AT$9)))</f>
        <v>2013</v>
      </c>
    </row>
    <row r="52" spans="1:60" hidden="1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VLOOKUP(B52,audio_list_stym!$A$3:$BP$18,38,FALSE)</f>
        <v>13</v>
      </c>
      <c r="F52" t="str">
        <f>VLOOKUP(E52,metki!$A$2:$B$9,2,FALSE)</f>
        <v>экспл_реал_без_названия</v>
      </c>
      <c r="G52" t="str">
        <f t="shared" si="18"/>
        <v>экспл</v>
      </c>
      <c r="H52" t="str">
        <f>VLOOKUP(B52,audio_list_stym!$A$3:$AJ$18,6,FALSE)</f>
        <v>Finik</v>
      </c>
      <c r="I52" t="s">
        <v>690</v>
      </c>
      <c r="J52" t="str">
        <f t="shared" si="19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7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3"/>
        <v/>
      </c>
      <c r="AG52" t="str">
        <f t="shared" si="2"/>
        <v>pics\\Finik_3.jpg</v>
      </c>
      <c r="AH52">
        <f t="shared" si="20"/>
        <v>0</v>
      </c>
      <c r="AT52">
        <f t="shared" ca="1" si="21"/>
        <v>0.12161557608997697</v>
      </c>
      <c r="AU52" t="str">
        <f>IF(OR(G52=10,G52=11,G52=14,G52=15),VLOOKUP(AT52,audio_list_stym!$A$3:$B$18,2,FALSE),"sound\\Noviy_plod.wav")</f>
        <v>sound\\Noviy_plod.wav</v>
      </c>
      <c r="AV52" t="str">
        <f t="shared" ca="1" si="22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1"/>
        <v>Вот_XXXXX._Он_скользкий?</v>
      </c>
      <c r="BD52" cm="1">
        <f t="array" aca="1" ref="BD52" ca="1">INDEX($L$50:$L$57,(RANK(AT4,$AT$2:$AT$9)))</f>
        <v>2010</v>
      </c>
    </row>
    <row r="53" spans="1:60" hidden="1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VLOOKUP(B53,audio_list_stym!$A$3:$BP$18,38,FALSE)</f>
        <v>13</v>
      </c>
      <c r="F53" t="str">
        <f>VLOOKUP(E53,metki!$A$2:$B$9,2,FALSE)</f>
        <v>экспл_реал_без_названия</v>
      </c>
      <c r="G53" t="str">
        <f t="shared" si="18"/>
        <v>экспл</v>
      </c>
      <c r="H53" t="str">
        <f>VLOOKUP(B53,audio_list_stym!$A$3:$AJ$18,6,FALSE)</f>
        <v>Finik</v>
      </c>
      <c r="I53" t="s">
        <v>691</v>
      </c>
      <c r="J53" t="str">
        <f t="shared" si="19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7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3"/>
        <v/>
      </c>
      <c r="AG53" t="str">
        <f t="shared" si="2"/>
        <v>pics\\Finik_4.jpg</v>
      </c>
      <c r="AH53">
        <f t="shared" si="20"/>
        <v>0</v>
      </c>
      <c r="AT53">
        <f t="shared" ca="1" si="21"/>
        <v>0.46194367294244876</v>
      </c>
      <c r="AU53" t="str">
        <f>IF(OR(G53=10,G53=11,G53=14,G53=15),VLOOKUP(AT53,audio_list_stym!$A$3:$B$18,2,FALSE),"sound\\Noviy_plod.wav")</f>
        <v>sound\\Noviy_plod.wav</v>
      </c>
      <c r="AV53" t="str">
        <f t="shared" ca="1" si="22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1"/>
        <v>Это_XXXXX._Ломкий_ли_он?</v>
      </c>
      <c r="BD53" cm="1">
        <f t="array" aca="1" ref="BD53" ca="1">INDEX($L$50:$L$57,(RANK(AT5,$AT$2:$AT$9)))</f>
        <v>2015</v>
      </c>
    </row>
    <row r="54" spans="1:60" hidden="1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VLOOKUP(B54,audio_list_stym!$A$3:$BP$18,38,FALSE)</f>
        <v>13</v>
      </c>
      <c r="F54" t="str">
        <f>VLOOKUP(E54,metki!$A$2:$B$9,2,FALSE)</f>
        <v>экспл_реал_без_названия</v>
      </c>
      <c r="G54" t="str">
        <f t="shared" si="18"/>
        <v>экспл</v>
      </c>
      <c r="H54" t="str">
        <f>VLOOKUP(B54,audio_list_stym!$A$3:$AJ$18,6,FALSE)</f>
        <v>Finik</v>
      </c>
      <c r="I54" t="s">
        <v>692</v>
      </c>
      <c r="J54" t="str">
        <f t="shared" si="19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7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3"/>
        <v/>
      </c>
      <c r="AG54" t="str">
        <f t="shared" si="2"/>
        <v>pics\\Finik_5.jpg</v>
      </c>
      <c r="AH54">
        <f t="shared" si="20"/>
        <v>0</v>
      </c>
      <c r="AI54" s="11"/>
      <c r="AT54">
        <f t="shared" ca="1" si="21"/>
        <v>0.56065966844272874</v>
      </c>
      <c r="AU54" t="str">
        <f>IF(OR(G54=10,G54=11,G54=14,G54=15),VLOOKUP(AT54,audio_list_stym!$A$3:$B$18,2,FALSE),"sound\\Noviy_plod.wav")</f>
        <v>sound\\Noviy_plod.wav</v>
      </c>
      <c r="AV54" t="str">
        <f t="shared" ca="1" si="22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1"/>
        <v>На_картинке_XXXXX._Мохнатый_ли_он?</v>
      </c>
      <c r="BD54" cm="1">
        <f t="array" aca="1" ref="BD54" ca="1">INDEX($L$50:$L$57,(RANK(AT6,$AT$2:$AT$9)))</f>
        <v>2009</v>
      </c>
    </row>
    <row r="55" spans="1:60" hidden="1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VLOOKUP(B55,audio_list_stym!$A$3:$BP$18,38,FALSE)</f>
        <v>13</v>
      </c>
      <c r="F55" t="str">
        <f>VLOOKUP(E55,metki!$A$2:$B$9,2,FALSE)</f>
        <v>экспл_реал_без_названия</v>
      </c>
      <c r="G55" t="str">
        <f t="shared" si="18"/>
        <v>экспл</v>
      </c>
      <c r="H55" t="str">
        <f>VLOOKUP(B55,audio_list_stym!$A$3:$AJ$18,6,FALSE)</f>
        <v>Finik</v>
      </c>
      <c r="I55" t="s">
        <v>693</v>
      </c>
      <c r="J55" t="str">
        <f t="shared" si="19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7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3"/>
        <v/>
      </c>
      <c r="AG55" t="str">
        <f t="shared" si="2"/>
        <v>pics\\Finik_6.jpg</v>
      </c>
      <c r="AH55">
        <f t="shared" si="20"/>
        <v>0</v>
      </c>
      <c r="AT55">
        <f t="shared" ca="1" si="21"/>
        <v>0.65732307964815251</v>
      </c>
      <c r="AU55" t="str">
        <f>IF(OR(G55=10,G55=11,G55=14,G55=15),VLOOKUP(AT55,audio_list_stym!$A$3:$B$18,2,FALSE),"sound\\Noviy_plod.wav")</f>
        <v>sound\\Noviy_plod.wav</v>
      </c>
      <c r="AV55" t="str">
        <f t="shared" ca="1" si="22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1"/>
        <v>На_мониторе_XXXXX._Он_сморщенный?</v>
      </c>
      <c r="BD55" cm="1">
        <f t="array" aca="1" ref="BD55" ca="1">INDEX($L$50:$L$57,(RANK(AT7,$AT$2:$AT$9)))</f>
        <v>2016</v>
      </c>
    </row>
    <row r="56" spans="1:60" hidden="1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VLOOKUP(B56,audio_list_stym!$A$3:$BP$18,38,FALSE)</f>
        <v>13</v>
      </c>
      <c r="F56" t="str">
        <f>VLOOKUP(E56,metki!$A$2:$B$9,2,FALSE)</f>
        <v>экспл_реал_без_названия</v>
      </c>
      <c r="G56" t="str">
        <f t="shared" si="18"/>
        <v>экспл</v>
      </c>
      <c r="H56" t="str">
        <f>VLOOKUP(B56,audio_list_stym!$A$3:$AJ$18,6,FALSE)</f>
        <v>Finik</v>
      </c>
      <c r="I56" t="s">
        <v>694</v>
      </c>
      <c r="J56" t="str">
        <f t="shared" si="19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7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2"/>
        <v>pics\\Finik_7.jpg</v>
      </c>
      <c r="AH56">
        <f t="shared" si="20"/>
        <v>0</v>
      </c>
      <c r="AT56">
        <f t="shared" ca="1" si="21"/>
        <v>0.15599439904918122</v>
      </c>
      <c r="AU56" t="str">
        <f>IF(OR(G56=10,G56=11,G56=14,G56=15),VLOOKUP(AT56,audio_list_stym!$A$3:$B$18,2,FALSE),"sound\\Noviy_plod.wav")</f>
        <v>sound\\Noviy_plod.wav</v>
      </c>
      <c r="AV56" t="str">
        <f t="shared" ca="1" si="22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1"/>
        <v>Перед_Вами_XXXXX._Он_с_косточкой?</v>
      </c>
      <c r="BD56" cm="1">
        <f t="array" aca="1" ref="BD56" ca="1">INDEX($L$50:$L$57,(RANK(AT8,$AT$2:$AT$9)))</f>
        <v>2011</v>
      </c>
    </row>
    <row r="57" spans="1:60" hidden="1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VLOOKUP(B57,audio_list_stym!$A$3:$BP$18,38,FALSE)</f>
        <v>13</v>
      </c>
      <c r="F57" t="str">
        <f>VLOOKUP(E57,metki!$A$2:$B$9,2,FALSE)</f>
        <v>экспл_реал_без_названия</v>
      </c>
      <c r="G57" t="str">
        <f t="shared" si="18"/>
        <v>экспл</v>
      </c>
      <c r="H57" t="str">
        <f>VLOOKUP(B57,audio_list_stym!$A$3:$AJ$18,6,FALSE)</f>
        <v>Finik</v>
      </c>
      <c r="I57" t="s">
        <v>695</v>
      </c>
      <c r="J57" t="str">
        <f t="shared" si="19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7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2"/>
        <v>pics\\Finik_8.jpg</v>
      </c>
      <c r="AH57">
        <f t="shared" si="20"/>
        <v>0</v>
      </c>
      <c r="AI57" s="11"/>
      <c r="AT57">
        <f t="shared" ca="1" si="21"/>
        <v>8.6166099753332448E-2</v>
      </c>
      <c r="AU57" t="str">
        <f>IF(OR(G57=10,G57=11,G57=14,G57=15),VLOOKUP(AT57,audio_list_stym!$A$3:$B$18,2,FALSE),"sound\\Noviy_plod.wav")</f>
        <v>sound\\Noviy_plod.wav</v>
      </c>
      <c r="AV57" t="str">
        <f t="shared" ca="1" si="22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1"/>
        <v>Вы_видите_XXXXX._Он_треугольный?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VLOOKUP(B58,audio_list_stym!$A$3:$BP$18,38,FALSE)</f>
        <v>10</v>
      </c>
      <c r="F58" t="str">
        <f>VLOOKUP(E58,metki!$A$2:$B$9,2,FALSE)</f>
        <v>импл_реал_с_названием</v>
      </c>
      <c r="G58" t="str">
        <f t="shared" si="18"/>
        <v>импл_</v>
      </c>
      <c r="H58" t="str">
        <f>VLOOKUP(B58,audio_list_stym!$A$3:$AJ$18,6,FALSE)</f>
        <v>Goroh</v>
      </c>
      <c r="I58" t="s">
        <v>688</v>
      </c>
      <c r="J58" t="str">
        <f t="shared" si="19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2012</v>
      </c>
      <c r="AD58" t="str">
        <f t="shared" ca="1" si="7"/>
        <v>pics\\Finik_4.jpg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5">IF(ISTEXT(AR58),AR58,IF(ISTEXT(AS58),AS58,""))</f>
        <v>pics\\Finik_4.jpg</v>
      </c>
      <c r="AH58" t="str">
        <f t="shared" si="20"/>
        <v>sound\\Ogorod</v>
      </c>
      <c r="AI58" s="11"/>
      <c r="AR58" t="str">
        <f t="shared" ref="AR58:AR65" ca="1" si="26">IF(AH58="sound\\Ogorod",AP10,"")</f>
        <v>pics\\Finik_4.jpg</v>
      </c>
      <c r="AT58">
        <f t="shared" ca="1" si="21"/>
        <v>0.96774914133510892</v>
      </c>
      <c r="AU58" t="str">
        <f>IF(OR(G58=10,G58=11,G58=14,G58=15),VLOOKUP(AT58,audio_list_stym!$A$3:$B$18,2,FALSE),"sound\\Noviy_plod.wav")</f>
        <v>sound\\Noviy_plod.wav</v>
      </c>
      <c r="AV58" t="str">
        <f t="shared" ca="1" si="22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1"/>
        <v>_Рыхлый_ли_ГОРОХ?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2057</v>
      </c>
      <c r="BF58" cm="1">
        <f t="array" aca="1" ref="BF58" ca="1">INDEX(BD18:BD33,(RANK(AT8,$AT$2:$AT$17)))</f>
        <v>2025</v>
      </c>
      <c r="BG58" cm="1">
        <f t="array" aca="1" ref="BG58" ca="1">INDEX(BD42:BD57,(RANK(AT8,$AT$2:$AT$9)))</f>
        <v>2002</v>
      </c>
      <c r="BH58">
        <v>1</v>
      </c>
    </row>
    <row r="59" spans="1:60" hidden="1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VLOOKUP(B59,audio_list_stym!$A$3:$BP$18,38,FALSE)</f>
        <v>10</v>
      </c>
      <c r="F59" t="str">
        <f>VLOOKUP(E59,metki!$A$2:$B$9,2,FALSE)</f>
        <v>импл_реал_с_названием</v>
      </c>
      <c r="G59" t="str">
        <f t="shared" si="18"/>
        <v>импл_</v>
      </c>
      <c r="H59" t="str">
        <f>VLOOKUP(B59,audio_list_stym!$A$3:$AJ$18,6,FALSE)</f>
        <v>Goroh</v>
      </c>
      <c r="I59" t="s">
        <v>689</v>
      </c>
      <c r="J59" t="str">
        <f t="shared" si="19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2154</v>
      </c>
      <c r="AD59" t="str">
        <f t="shared" ca="1" si="7"/>
        <v>pics\\Injir_2.jpg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5"/>
        <v>pics\\Injir_2.jpg</v>
      </c>
      <c r="AH59" t="str">
        <f t="shared" si="20"/>
        <v>sound\\Ogorod</v>
      </c>
      <c r="AR59" t="str">
        <f t="shared" ca="1" si="26"/>
        <v>pics\\Injir_2.jpg</v>
      </c>
      <c r="AT59">
        <f t="shared" ca="1" si="21"/>
        <v>0.16998270118935166</v>
      </c>
      <c r="AU59" t="str">
        <f>IF(OR(G59=10,G59=11,G59=14,G59=15),VLOOKUP(AT59,audio_list_stym!$A$3:$B$18,2,FALSE),"sound\\Noviy_plod.wav")</f>
        <v>sound\\Noviy_plod.wav</v>
      </c>
      <c r="AV59" t="str">
        <f t="shared" ca="1" si="22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1"/>
        <v>_В_стручке_ли_ГОРОХ?</v>
      </c>
      <c r="BD59" cm="1">
        <f t="array" aca="1" ref="BD59" ca="1">INDEX($L$58:$L$65,(RANK(AT3,$AT$2:$AT$9)))</f>
        <v>2021</v>
      </c>
    </row>
    <row r="60" spans="1:60" hidden="1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VLOOKUP(B60,audio_list_stym!$A$3:$BP$18,38,FALSE)</f>
        <v>10</v>
      </c>
      <c r="F60" t="str">
        <f>VLOOKUP(E60,metki!$A$2:$B$9,2,FALSE)</f>
        <v>импл_реал_с_названием</v>
      </c>
      <c r="G60" t="str">
        <f t="shared" si="18"/>
        <v>импл_</v>
      </c>
      <c r="H60" t="str">
        <f>VLOOKUP(B60,audio_list_stym!$A$3:$AJ$18,6,FALSE)</f>
        <v>Goroh</v>
      </c>
      <c r="I60" t="s">
        <v>690</v>
      </c>
      <c r="J60" t="str">
        <f t="shared" si="19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2159</v>
      </c>
      <c r="AD60" t="str">
        <f t="shared" ca="1" si="7"/>
        <v>pics\\Injir_7.jpg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5"/>
        <v>pics\\Injir_7.jpg</v>
      </c>
      <c r="AH60" t="str">
        <f t="shared" si="20"/>
        <v>sound\\Ogorod</v>
      </c>
      <c r="AR60" t="str">
        <f t="shared" ca="1" si="26"/>
        <v>pics\\Injir_7.jpg</v>
      </c>
      <c r="AT60">
        <f t="shared" ca="1" si="21"/>
        <v>0.95298409229118497</v>
      </c>
      <c r="AU60" t="str">
        <f>IF(OR(G60=10,G60=11,G60=14,G60=15),VLOOKUP(AT60,audio_list_stym!$A$3:$B$18,2,FALSE),"sound\\Noviy_plod.wav")</f>
        <v>sound\\Noviy_plod.wav</v>
      </c>
      <c r="AV60" t="str">
        <f t="shared" ca="1" si="22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1"/>
        <v>_Ядовитый_ли_ГОРОХ?</v>
      </c>
      <c r="BD60" cm="1">
        <f t="array" aca="1" ref="BD60" ca="1">INDEX($L$58:$L$65,(RANK(AT4,$AT$2:$AT$9)))</f>
        <v>2018</v>
      </c>
    </row>
    <row r="61" spans="1:60" hidden="1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VLOOKUP(B61,audio_list_stym!$A$3:$BP$18,38,FALSE)</f>
        <v>10</v>
      </c>
      <c r="F61" t="str">
        <f>VLOOKUP(E61,metki!$A$2:$B$9,2,FALSE)</f>
        <v>импл_реал_с_названием</v>
      </c>
      <c r="G61" t="str">
        <f t="shared" si="18"/>
        <v>импл_</v>
      </c>
      <c r="H61" t="str">
        <f>VLOOKUP(B61,audio_list_stym!$A$3:$AJ$18,6,FALSE)</f>
        <v>Goroh</v>
      </c>
      <c r="I61" t="s">
        <v>691</v>
      </c>
      <c r="J61" t="str">
        <f t="shared" si="19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2026</v>
      </c>
      <c r="AD61" t="str">
        <f t="shared" ca="1" si="7"/>
        <v>pics\\Kokos_2.jpg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5"/>
        <v>pics\\Kokos_2.jpg</v>
      </c>
      <c r="AH61" t="str">
        <f t="shared" si="20"/>
        <v>sound\\Ogorod</v>
      </c>
      <c r="AR61" t="str">
        <f t="shared" ca="1" si="26"/>
        <v>pics\\Kokos_2.jpg</v>
      </c>
      <c r="AT61">
        <f t="shared" ca="1" si="21"/>
        <v>0.8584389018562143</v>
      </c>
      <c r="AU61" t="str">
        <f>IF(OR(G61=10,G61=11,G61=14,G61=15),VLOOKUP(AT61,audio_list_stym!$A$3:$B$18,2,FALSE),"sound\\Noviy_plod.wav")</f>
        <v>sound\\Noviy_plod.wav</v>
      </c>
      <c r="AV61" t="str">
        <f t="shared" ca="1" si="22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1"/>
        <v>_Полосатый_ли_ГОРОХ?</v>
      </c>
      <c r="BD61" cm="1">
        <f t="array" aca="1" ref="BD61" ca="1">INDEX($L$58:$L$65,(RANK(AT5,$AT$2:$AT$9)))</f>
        <v>2023</v>
      </c>
    </row>
    <row r="62" spans="1:60" hidden="1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VLOOKUP(B62,audio_list_stym!$A$3:$BP$18,38,FALSE)</f>
        <v>10</v>
      </c>
      <c r="F62" t="str">
        <f>VLOOKUP(E62,metki!$A$2:$B$9,2,FALSE)</f>
        <v>импл_реал_с_названием</v>
      </c>
      <c r="G62" t="str">
        <f t="shared" si="18"/>
        <v>импл_</v>
      </c>
      <c r="H62" t="str">
        <f>VLOOKUP(B62,audio_list_stym!$A$3:$AJ$18,6,FALSE)</f>
        <v>Goroh</v>
      </c>
      <c r="I62" t="s">
        <v>692</v>
      </c>
      <c r="J62" t="str">
        <f t="shared" si="19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2016</v>
      </c>
      <c r="AD62" t="str">
        <f t="shared" ca="1" si="7"/>
        <v>pics\\Finik_8.jpg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5"/>
        <v>pics\\Finik_8.jpg</v>
      </c>
      <c r="AH62" t="str">
        <f t="shared" si="20"/>
        <v>sound\\Ogorod</v>
      </c>
      <c r="AR62" t="str">
        <f t="shared" ca="1" si="26"/>
        <v>pics\\Finik_8.jpg</v>
      </c>
      <c r="AT62">
        <f t="shared" ca="1" si="21"/>
        <v>0.81556854288602887</v>
      </c>
      <c r="AU62" t="str">
        <f>IF(OR(G62=10,G62=11,G62=14,G62=15),VLOOKUP(AT62,audio_list_stym!$A$3:$B$18,2,FALSE),"sound\\Noviy_plod.wav")</f>
        <v>sound\\Noviy_plod.wav</v>
      </c>
      <c r="AV62" t="str">
        <f t="shared" ca="1" si="22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1"/>
        <v>_Плоский_ли_ГОРОХ?</v>
      </c>
      <c r="BD62" cm="1">
        <f t="array" aca="1" ref="BD62" ca="1">INDEX($L$58:$L$65,(RANK(AT6,$AT$2:$AT$9)))</f>
        <v>2017</v>
      </c>
    </row>
    <row r="63" spans="1:60" hidden="1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VLOOKUP(B63,audio_list_stym!$A$3:$BP$18,38,FALSE)</f>
        <v>10</v>
      </c>
      <c r="F63" t="str">
        <f>VLOOKUP(E63,metki!$A$2:$B$9,2,FALSE)</f>
        <v>импл_реал_с_названием</v>
      </c>
      <c r="G63" t="str">
        <f t="shared" si="18"/>
        <v>импл_</v>
      </c>
      <c r="H63" t="str">
        <f>VLOOKUP(B63,audio_list_stym!$A$3:$AJ$18,6,FALSE)</f>
        <v>Goroh</v>
      </c>
      <c r="I63" t="s">
        <v>693</v>
      </c>
      <c r="J63" t="str">
        <f t="shared" si="19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2015</v>
      </c>
      <c r="AD63" t="str">
        <f t="shared" ca="1" si="7"/>
        <v>pics\\Finik_7.jpg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5"/>
        <v>pics\\Finik_7.jpg</v>
      </c>
      <c r="AH63" t="str">
        <f t="shared" si="20"/>
        <v>sound\\Ogorod</v>
      </c>
      <c r="AR63" t="str">
        <f t="shared" ca="1" si="26"/>
        <v>pics\\Finik_7.jpg</v>
      </c>
      <c r="AT63">
        <f t="shared" ca="1" si="21"/>
        <v>0.66222997582688203</v>
      </c>
      <c r="AU63" t="str">
        <f>IF(OR(G63=10,G63=11,G63=14,G63=15),VLOOKUP(AT63,audio_list_stym!$A$3:$B$18,2,FALSE),"sound\\Noviy_plod.wav")</f>
        <v>sound\\Noviy_plod.wav</v>
      </c>
      <c r="AV63" t="str">
        <f t="shared" ca="1" si="22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1"/>
        <v>_Толченый_ли_ГОРОХ?</v>
      </c>
      <c r="BD63" cm="1">
        <f t="array" aca="1" ref="BD63" ca="1">INDEX($L$58:$L$65,(RANK(AT7,$AT$2:$AT$9)))</f>
        <v>2024</v>
      </c>
    </row>
    <row r="64" spans="1:60" hidden="1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VLOOKUP(B64,audio_list_stym!$A$3:$BP$18,38,FALSE)</f>
        <v>10</v>
      </c>
      <c r="F64" t="str">
        <f>VLOOKUP(E64,metki!$A$2:$B$9,2,FALSE)</f>
        <v>импл_реал_с_названием</v>
      </c>
      <c r="G64" t="str">
        <f t="shared" si="18"/>
        <v>импл_</v>
      </c>
      <c r="H64" t="str">
        <f>VLOOKUP(B64,audio_list_stym!$A$3:$AJ$18,6,FALSE)</f>
        <v>Goroh</v>
      </c>
      <c r="I64" t="s">
        <v>694</v>
      </c>
      <c r="J64" t="str">
        <f t="shared" si="19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2153</v>
      </c>
      <c r="AD64" t="str">
        <f t="shared" ca="1" si="7"/>
        <v>pics\\Injir_1.jpg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5"/>
        <v>pics\\Injir_1.jpg</v>
      </c>
      <c r="AH64" t="str">
        <f t="shared" si="20"/>
        <v>sound\\Ogorod</v>
      </c>
      <c r="AI64" s="11"/>
      <c r="AR64" t="str">
        <f t="shared" ca="1" si="26"/>
        <v>pics\\Injir_1.jpg</v>
      </c>
      <c r="AT64">
        <f t="shared" ca="1" si="21"/>
        <v>0.12428105114069976</v>
      </c>
      <c r="AU64" t="str">
        <f>IF(OR(G64=10,G64=11,G64=14,G64=15),VLOOKUP(AT64,audio_list_stym!$A$3:$B$18,2,FALSE),"sound\\Noviy_plod.wav")</f>
        <v>sound\\Noviy_plod.wav</v>
      </c>
      <c r="AV64" t="str">
        <f t="shared" ca="1" si="22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1"/>
        <v>_Зеленый_ли_ГОРОХ?</v>
      </c>
      <c r="BD64" cm="1">
        <f t="array" aca="1" ref="BD64" ca="1">INDEX($L$58:$L$65,(RANK(AT8,$AT$2:$AT$9)))</f>
        <v>2019</v>
      </c>
    </row>
    <row r="65" spans="1:60" hidden="1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VLOOKUP(B65,audio_list_stym!$A$3:$BP$18,38,FALSE)</f>
        <v>10</v>
      </c>
      <c r="F65" t="str">
        <f>VLOOKUP(E65,metki!$A$2:$B$9,2,FALSE)</f>
        <v>импл_реал_с_названием</v>
      </c>
      <c r="G65" t="str">
        <f t="shared" si="18"/>
        <v>импл_</v>
      </c>
      <c r="H65" t="str">
        <f>VLOOKUP(B65,audio_list_stym!$A$3:$AJ$18,6,FALSE)</f>
        <v>Goroh</v>
      </c>
      <c r="I65" t="s">
        <v>695</v>
      </c>
      <c r="J65" t="str">
        <f t="shared" si="19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2009</v>
      </c>
      <c r="AD65" t="str">
        <f t="shared" ca="1" si="7"/>
        <v>pics\\Finik_1.jpg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5"/>
        <v>pics\\Finik_1.jpg</v>
      </c>
      <c r="AH65" t="str">
        <f t="shared" si="20"/>
        <v>sound\\Ogorod</v>
      </c>
      <c r="AR65" t="str">
        <f t="shared" ca="1" si="26"/>
        <v>pics\\Finik_1.jpg</v>
      </c>
      <c r="AT65">
        <f t="shared" ca="1" si="21"/>
        <v>0.64126519908656987</v>
      </c>
      <c r="AU65" t="s">
        <v>697</v>
      </c>
      <c r="AV65" t="str">
        <f t="shared" ca="1" si="22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1"/>
        <v>_Легкий_ли_ГОРОХ?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VLOOKUP(B66,audio_list_stym!$A$3:$BP$18,38,FALSE)</f>
        <v>15</v>
      </c>
      <c r="F66" t="str">
        <f>VLOOKUP(E66,metki!$A$2:$B$9,2,FALSE)</f>
        <v>экспл_новые_с_названием</v>
      </c>
      <c r="G66" t="str">
        <f t="shared" ref="G66:G97" si="27">LEFT(F66,5)</f>
        <v>экспл</v>
      </c>
      <c r="H66" t="str">
        <f>VLOOKUP(B66,audio_list_stym!$A$3:$AJ$18,6,FALSE)</f>
        <v>Ackee</v>
      </c>
      <c r="I66" t="s">
        <v>688</v>
      </c>
      <c r="J66" t="str">
        <f t="shared" ref="J66:J97" si="28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97</v>
      </c>
      <c r="Z66" t="str">
        <f>IF(G66="экспл",VLOOKUP(J66,quest_экспл!$A$1:$N$129,12,FALSE),IF(G66="импл_",0,0))</f>
        <v>sound\\Sushenniy_li_on.wav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7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 t="str">
        <f ca="1">AS66</f>
        <v>pics\\Limon_5.jpg</v>
      </c>
      <c r="AI66" t="s">
        <v>67</v>
      </c>
      <c r="AO66">
        <f ca="1">RAND()</f>
        <v>0.29339688174935974</v>
      </c>
      <c r="AP66" t="str">
        <f ca="1">INDEX($AI$66:$AI$129,(RANK(AO66,$AO$66:$AO$129)))</f>
        <v>pics\\Limon_5.jpg</v>
      </c>
      <c r="AS66" t="str">
        <f ca="1">AP66</f>
        <v>pics\\Limon_5.jpg</v>
      </c>
      <c r="AT66">
        <f t="shared" ref="AT66:AT97" ca="1" si="29">RAND()</f>
        <v>0.16211191520597723</v>
      </c>
      <c r="AU66" t="s">
        <v>697</v>
      </c>
      <c r="AV66" t="str">
        <f t="shared" ref="AV66:AV97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_Сушеный_ли_он?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На_экране_РЕНАН._Сушеный_ли_он?</v>
      </c>
      <c r="BC66">
        <f>A66</f>
        <v>1209</v>
      </c>
      <c r="BD66" cm="1">
        <f t="array" aca="1" ref="BD66" ca="1">INDEX(L66:L73,(RANK(AT2,$AT$2:$AT$9)))</f>
        <v>2070</v>
      </c>
      <c r="BE66" cm="1">
        <f t="array" aca="1" ref="BE66" ca="1">INDEX(BD74:BD89,(RANK(AT2,$AT$2:$AT$7)))</f>
        <v>2079</v>
      </c>
      <c r="BF66" cm="1">
        <f t="array" aca="1" ref="BF66" ca="1">INDEX(BD90:BD113,(RANK(AT2,$AT$2:$AT$17)))</f>
        <v>2119</v>
      </c>
      <c r="BG66" cm="1">
        <f t="array" aca="1" ref="BG66" ca="1">INDEX(BD114:BD129,(RANK(AT2,$AT$2:$AT$17)))</f>
        <v>2151</v>
      </c>
      <c r="BH66">
        <v>1</v>
      </c>
    </row>
    <row r="67" spans="1:60" hidden="1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VLOOKUP(B67,audio_list_stym!$A$3:$BP$18,38,FALSE)</f>
        <v>15</v>
      </c>
      <c r="F67" t="str">
        <f>VLOOKUP(E67,metki!$A$2:$B$9,2,FALSE)</f>
        <v>экспл_новые_с_названием</v>
      </c>
      <c r="G67" t="str">
        <f t="shared" si="27"/>
        <v>экспл</v>
      </c>
      <c r="H67" t="str">
        <f>VLOOKUP(B67,audio_list_stym!$A$3:$AJ$18,6,FALSE)</f>
        <v>Ackee</v>
      </c>
      <c r="I67" t="s">
        <v>689</v>
      </c>
      <c r="J67" t="str">
        <f t="shared" si="28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98</v>
      </c>
      <c r="Z67" t="str">
        <f>IF(G67="экспл",VLOOKUP(J67,quest_экспл!$A$1:$N$129,12,FALSE),IF(G67="импл_",0,0))</f>
        <v>sound\\On_s_vetochkoy.wav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129" ca="1" si="32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ref="AF67:AF129" ca="1" si="33">AS67</f>
        <v>pics\\Goroh_8.jpg</v>
      </c>
      <c r="AI67" t="s">
        <v>68</v>
      </c>
      <c r="AO67">
        <f t="shared" ref="AO67:AO129" ca="1" si="34">RAND()</f>
        <v>0.53214268116432317</v>
      </c>
      <c r="AP67" t="str">
        <f t="shared" ref="AP67:AP129" ca="1" si="35">INDEX($AI$66:$AI$129,(RANK(AO67,$AO$66:$AO$129)))</f>
        <v>pics\\Goroh_8.jpg</v>
      </c>
      <c r="AS67" t="str">
        <f t="shared" ref="AS67:AS129" ca="1" si="36">AP67</f>
        <v>pics\\Goroh_8.jpg</v>
      </c>
      <c r="AT67">
        <f t="shared" ca="1" si="29"/>
        <v>0.65941282252422062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_Он_с_веточкой?</v>
      </c>
      <c r="BA67" t="e">
        <f>VLOOKUP(Q67,audio_list_stym!$B$2:$BQ$299,68,FALSE)</f>
        <v>#N/A</v>
      </c>
      <c r="BB67" t="str">
        <f t="shared" si="31"/>
        <v>Посмотрите,_вот_РЕНАН._Он_с_веточкой?</v>
      </c>
      <c r="BD67" cm="1">
        <f t="array" aca="1" ref="BD67" ca="1">INDEX(L67:L74,(RANK(AT3,$AT$2:$AT$9)))</f>
        <v>2070</v>
      </c>
    </row>
    <row r="68" spans="1:60" hidden="1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VLOOKUP(B68,audio_list_stym!$A$3:$BP$18,38,FALSE)</f>
        <v>15</v>
      </c>
      <c r="F68" t="str">
        <f>VLOOKUP(E68,metki!$A$2:$B$9,2,FALSE)</f>
        <v>экспл_новые_с_названием</v>
      </c>
      <c r="G68" t="str">
        <f t="shared" si="27"/>
        <v>экспл</v>
      </c>
      <c r="H68" t="str">
        <f>VLOOKUP(B68,audio_list_stym!$A$3:$AJ$18,6,FALSE)</f>
        <v>Ackee</v>
      </c>
      <c r="I68" t="s">
        <v>690</v>
      </c>
      <c r="J68" t="str">
        <f t="shared" si="28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99</v>
      </c>
      <c r="Z68" t="str">
        <f>IF(G68="экспл",VLOOKUP(J68,quest_экспл!$A$1:$N$129,12,FALSE),IF(G68="импл_",0,0))</f>
        <v>sound\\On_rasskrit.wav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2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ca="1" si="33"/>
        <v>pics\\Banan_3.jpg</v>
      </c>
      <c r="AI68" t="s">
        <v>69</v>
      </c>
      <c r="AO68">
        <f t="shared" ca="1" si="34"/>
        <v>0.91162983554504107</v>
      </c>
      <c r="AP68" t="str">
        <f t="shared" ca="1" si="35"/>
        <v>pics\\Banan_3.jpg</v>
      </c>
      <c r="AS68" t="str">
        <f t="shared" ca="1" si="36"/>
        <v>pics\\Banan_3.jpg</v>
      </c>
      <c r="AT68">
        <f t="shared" ca="1" si="29"/>
        <v>0.91513953672546988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_Он_раскрыт?</v>
      </c>
      <c r="BA68" t="e">
        <f>VLOOKUP(Q68,audio_list_stym!$B$2:$BQ$299,68,FALSE)</f>
        <v>#N/A</v>
      </c>
      <c r="BB68" t="str">
        <f t="shared" si="31"/>
        <v>Вот_РЕНАН._Он_раскрыт?</v>
      </c>
      <c r="BD68" cm="1">
        <f t="array" aca="1" ref="BD68" ca="1">INDEX(L68:L75,(RANK(AT4,$AT$2:$AT$9)))</f>
        <v>2068</v>
      </c>
    </row>
    <row r="69" spans="1:60" hidden="1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VLOOKUP(B69,audio_list_stym!$A$3:$BP$18,38,FALSE)</f>
        <v>15</v>
      </c>
      <c r="F69" t="str">
        <f>VLOOKUP(E69,metki!$A$2:$B$9,2,FALSE)</f>
        <v>экспл_новые_с_названием</v>
      </c>
      <c r="G69" t="str">
        <f t="shared" si="27"/>
        <v>экспл</v>
      </c>
      <c r="H69" t="str">
        <f>VLOOKUP(B69,audio_list_stym!$A$3:$AJ$18,6,FALSE)</f>
        <v>Ackee</v>
      </c>
      <c r="I69" t="s">
        <v>691</v>
      </c>
      <c r="J69" t="str">
        <f t="shared" si="28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100</v>
      </c>
      <c r="Z69" t="str">
        <f>IF(G69="экспл",VLOOKUP(J69,quest_экспл!$A$1:$N$129,12,FALSE),IF(G69="импл_",0,0))</f>
        <v>sound\\Pushistiy_li_on.wav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2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ca="1" si="33"/>
        <v>pics\\Peper_8.jpg</v>
      </c>
      <c r="AI69" t="s">
        <v>70</v>
      </c>
      <c r="AO69">
        <f t="shared" ca="1" si="34"/>
        <v>0.16532965859519166</v>
      </c>
      <c r="AP69" t="str">
        <f t="shared" ca="1" si="35"/>
        <v>pics\\Peper_8.jpg</v>
      </c>
      <c r="AS69" t="str">
        <f t="shared" ca="1" si="36"/>
        <v>pics\\Peper_8.jpg</v>
      </c>
      <c r="AT69">
        <f t="shared" ca="1" si="29"/>
        <v>0.7673974066346948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_Пушистый_ли_он?</v>
      </c>
      <c r="BA69" t="e">
        <f>VLOOKUP(Q69,audio_list_stym!$B$2:$BQ$299,68,FALSE)</f>
        <v>#N/A</v>
      </c>
      <c r="BB69" t="str">
        <f t="shared" si="31"/>
        <v>Это_РЕНАН._Пушистый_ли_он?</v>
      </c>
      <c r="BD69" cm="1">
        <f t="array" aca="1" ref="BD69" ca="1">INDEX(L69:L76,(RANK(AT5,$AT$2:$AT$9)))</f>
        <v>2074</v>
      </c>
    </row>
    <row r="70" spans="1:60" hidden="1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VLOOKUP(B70,audio_list_stym!$A$3:$BP$18,38,FALSE)</f>
        <v>15</v>
      </c>
      <c r="F70" t="str">
        <f>VLOOKUP(E70,metki!$A$2:$B$9,2,FALSE)</f>
        <v>экспл_новые_с_названием</v>
      </c>
      <c r="G70" t="str">
        <f t="shared" si="27"/>
        <v>экспл</v>
      </c>
      <c r="H70" t="str">
        <f>VLOOKUP(B70,audio_list_stym!$A$3:$AJ$18,6,FALSE)</f>
        <v>Ackee</v>
      </c>
      <c r="I70" t="s">
        <v>692</v>
      </c>
      <c r="J70" t="str">
        <f t="shared" si="28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101</v>
      </c>
      <c r="Z70" t="str">
        <f>IF(G70="экспл",VLOOKUP(J70,quest_экспл!$A$1:$N$129,12,FALSE),IF(G70="импл_",0,0))</f>
        <v>sound\\On_kvadratniy.wav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2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ca="1" si="33"/>
        <v>pics\\Finik_5.jpg</v>
      </c>
      <c r="AI70" t="s">
        <v>71</v>
      </c>
      <c r="AO70">
        <f t="shared" ca="1" si="34"/>
        <v>0.73680369312676175</v>
      </c>
      <c r="AP70" t="str">
        <f t="shared" ca="1" si="35"/>
        <v>pics\\Finik_5.jpg</v>
      </c>
      <c r="AS70" t="str">
        <f t="shared" ca="1" si="36"/>
        <v>pics\\Finik_5.jpg</v>
      </c>
      <c r="AT70">
        <f t="shared" ca="1" si="29"/>
        <v>0.74010208216715678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_Он_квадратный?</v>
      </c>
      <c r="BA70" t="e">
        <f>VLOOKUP(Q70,audio_list_stym!$B$2:$BQ$299,68,FALSE)</f>
        <v>#N/A</v>
      </c>
      <c r="BB70" t="str">
        <f t="shared" si="31"/>
        <v>На_картинке_РЕНАН._Он_квадратный?</v>
      </c>
      <c r="BD70" cm="1">
        <f t="array" aca="1" ref="BD70" ca="1">INDEX(L70:L77,(RANK(AT6,$AT$2:$AT$9)))</f>
        <v>2069</v>
      </c>
    </row>
    <row r="71" spans="1:60" hidden="1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VLOOKUP(B71,audio_list_stym!$A$3:$BP$18,38,FALSE)</f>
        <v>15</v>
      </c>
      <c r="F71" t="str">
        <f>VLOOKUP(E71,metki!$A$2:$B$9,2,FALSE)</f>
        <v>экспл_новые_с_названием</v>
      </c>
      <c r="G71" t="str">
        <f t="shared" si="27"/>
        <v>экспл</v>
      </c>
      <c r="H71" t="str">
        <f>VLOOKUP(B71,audio_list_stym!$A$3:$AJ$18,6,FALSE)</f>
        <v>Ackee</v>
      </c>
      <c r="I71" t="s">
        <v>693</v>
      </c>
      <c r="J71" t="str">
        <f t="shared" si="28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102</v>
      </c>
      <c r="Z71" t="str">
        <f>IF(G71="экспл",VLOOKUP(J71,quest_экспл!$A$1:$N$129,12,FALSE),IF(G71="импл_",0,0))</f>
        <v>sound\\Raznocvetniy_li_on.wav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2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ca="1" si="33"/>
        <v>pics\\Limon_8.jpg</v>
      </c>
      <c r="AI71" t="s">
        <v>72</v>
      </c>
      <c r="AO71">
        <f t="shared" ca="1" si="34"/>
        <v>0.27233116383796252</v>
      </c>
      <c r="AP71" t="str">
        <f t="shared" ca="1" si="35"/>
        <v>pics\\Limon_8.jpg</v>
      </c>
      <c r="AS71" t="str">
        <f t="shared" ca="1" si="36"/>
        <v>pics\\Limon_8.jpg</v>
      </c>
      <c r="AT71">
        <f t="shared" ca="1" si="29"/>
        <v>0.70263099176802779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_Разноцветный_ли_он?</v>
      </c>
      <c r="BA71" t="e">
        <f>VLOOKUP(Q71,audio_list_stym!$B$2:$BQ$299,68,FALSE)</f>
        <v>#N/A</v>
      </c>
      <c r="BB71" t="str">
        <f t="shared" si="31"/>
        <v>На_мониторе_РЕНАН._Разноцветный_ли_он?</v>
      </c>
      <c r="BD71" cm="1">
        <f t="array" aca="1" ref="BD71" ca="1">INDEX(L71:L78,(RANK(AT7,$AT$2:$AT$9)))</f>
        <v>2077</v>
      </c>
    </row>
    <row r="72" spans="1:60" hidden="1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VLOOKUP(B72,audio_list_stym!$A$3:$BP$18,38,FALSE)</f>
        <v>15</v>
      </c>
      <c r="F72" t="str">
        <f>VLOOKUP(E72,metki!$A$2:$B$9,2,FALSE)</f>
        <v>экспл_новые_с_названием</v>
      </c>
      <c r="G72" t="str">
        <f t="shared" si="27"/>
        <v>экспл</v>
      </c>
      <c r="H72" t="str">
        <f>VLOOKUP(B72,audio_list_stym!$A$3:$AJ$18,6,FALSE)</f>
        <v>Ackee</v>
      </c>
      <c r="I72" t="s">
        <v>694</v>
      </c>
      <c r="J72" t="str">
        <f t="shared" si="28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103</v>
      </c>
      <c r="Z72" t="str">
        <f>IF(G72="экспл",VLOOKUP(J72,quest_экспл!$A$1:$N$129,12,FALSE),IF(G72="импл_",0,0))</f>
        <v>sound\\Uvyadshiy_li_on.wav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2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ca="1" si="33"/>
        <v>pics\\Tomat_5.jpg</v>
      </c>
      <c r="AI72" t="s">
        <v>73</v>
      </c>
      <c r="AO72">
        <f t="shared" ca="1" si="34"/>
        <v>5.2282274982884513E-2</v>
      </c>
      <c r="AP72" t="str">
        <f t="shared" ca="1" si="35"/>
        <v>pics\\Tomat_5.jpg</v>
      </c>
      <c r="AS72" t="str">
        <f t="shared" ca="1" si="36"/>
        <v>pics\\Tomat_5.jpg</v>
      </c>
      <c r="AT72">
        <f t="shared" ca="1" si="29"/>
        <v>0.58105148744034807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_Увядший_ли_он?</v>
      </c>
      <c r="BA72" t="e">
        <f>VLOOKUP(Q72,audio_list_stym!$B$2:$BQ$299,68,FALSE)</f>
        <v>#N/A</v>
      </c>
      <c r="BB72" t="str">
        <f t="shared" si="31"/>
        <v>Перед_Вами_РЕНАН._Увядший_ли_он?</v>
      </c>
      <c r="BD72" cm="1">
        <f t="array" aca="1" ref="BD72" ca="1">INDEX(L72:L79,(RANK(AT8,$AT$2:$AT$9)))</f>
        <v>2073</v>
      </c>
    </row>
    <row r="73" spans="1:60" hidden="1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VLOOKUP(B73,audio_list_stym!$A$3:$BP$18,38,FALSE)</f>
        <v>15</v>
      </c>
      <c r="F73" t="str">
        <f>VLOOKUP(E73,metki!$A$2:$B$9,2,FALSE)</f>
        <v>экспл_новые_с_названием</v>
      </c>
      <c r="G73" t="str">
        <f t="shared" si="27"/>
        <v>экспл</v>
      </c>
      <c r="H73" t="str">
        <f>VLOOKUP(B73,audio_list_stym!$A$3:$AJ$18,6,FALSE)</f>
        <v>Ackee</v>
      </c>
      <c r="I73" t="s">
        <v>695</v>
      </c>
      <c r="J73" t="str">
        <f t="shared" si="28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104</v>
      </c>
      <c r="Z73" t="str">
        <f>IF(G73="экспл",VLOOKUP(J73,quest_экспл!$A$1:$N$129,12,FALSE),IF(G73="импл_",0,0))</f>
        <v>sound\\On_sklizskiy.wav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2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ca="1" si="33"/>
        <v>pics\\Peper_5.jpg</v>
      </c>
      <c r="AI73" t="s">
        <v>74</v>
      </c>
      <c r="AO73">
        <f t="shared" ca="1" si="34"/>
        <v>0.18889104760075903</v>
      </c>
      <c r="AP73" t="str">
        <f t="shared" ca="1" si="35"/>
        <v>pics\\Peper_5.jpg</v>
      </c>
      <c r="AS73" t="str">
        <f t="shared" ca="1" si="36"/>
        <v>pics\\Peper_5.jpg</v>
      </c>
      <c r="AT73">
        <f t="shared" ca="1" si="29"/>
        <v>0.62725610063086834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_Он_склизкий?</v>
      </c>
      <c r="BA73" t="e">
        <f>VLOOKUP(Q73,audio_list_stym!$B$2:$BQ$299,68,FALSE)</f>
        <v>#N/A</v>
      </c>
      <c r="BB73" t="str">
        <f t="shared" si="31"/>
        <v>Вы_видите_РЕНАН._Он_склизкий?</v>
      </c>
      <c r="BD73" cm="1">
        <f t="array" aca="1" ref="BD73" ca="1">INDEX(L73:L80,(RANK(AT9,$AT$2:$AT$9)))</f>
        <v>2075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VLOOKUP(B74,audio_list_stym!$A$3:$BP$18,38,FALSE)</f>
        <v>16</v>
      </c>
      <c r="F74" t="str">
        <f>VLOOKUP(E74,metki!$A$2:$B$9,2,FALSE)</f>
        <v>импл_новые_без_названия</v>
      </c>
      <c r="G74" t="str">
        <f t="shared" si="27"/>
        <v>импл_</v>
      </c>
      <c r="H74" t="str">
        <f>VLOOKUP(B74,audio_list_stym!$A$3:$AJ$18,6,FALSE)</f>
        <v>Ake</v>
      </c>
      <c r="I74" t="s">
        <v>688</v>
      </c>
      <c r="J74" t="str">
        <f t="shared" si="28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233</v>
      </c>
      <c r="Q74" t="str">
        <f>IF(G74="экспл",0,IF(G74="импл_",VLOOKUP(J74,quest_импл!$A$1:$J$129,8,FALSE),0))</f>
        <v>sound\\Imeet_li_myakot.wav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2021</v>
      </c>
      <c r="AD74" t="str">
        <f ca="1">IF(ISTEXT(AE74),AE74,IF(ISTEXT(AF74),AF74,""))</f>
        <v>pics\\Goroh_5.jpg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3"/>
        <v>pics\\Goroh_5.jpg</v>
      </c>
      <c r="AI74" t="s">
        <v>76</v>
      </c>
      <c r="AO74">
        <f t="shared" ca="1" si="34"/>
        <v>0.62194558614632001</v>
      </c>
      <c r="AP74" t="str">
        <f t="shared" ca="1" si="35"/>
        <v>pics\\Goroh_5.jpg</v>
      </c>
      <c r="AS74" t="str">
        <f t="shared" ca="1" si="36"/>
        <v>pics\\Goroh_5.jpg</v>
      </c>
      <c r="AT74">
        <f t="shared" ca="1" si="29"/>
        <v>0.2221886322546488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_Имеет_ли_мякоть_</v>
      </c>
      <c r="BB74" t="str">
        <f t="shared" si="31"/>
        <v>_Имеет_ли_мякоть_XXXXX?</v>
      </c>
      <c r="BC74">
        <f>A74</f>
        <v>1210</v>
      </c>
      <c r="BD74" cm="1">
        <f t="array" aca="1" ref="BD74" ca="1">INDEX($L$74:$L$81,(RANK(AT2,$AT$2:$AT$9)))</f>
        <v>2078</v>
      </c>
      <c r="BE74" cm="1">
        <f t="array" aca="1" ref="BE74" ca="1">INDEX(BD66:BD73,(RANK(AT3,$AT$2:$AT$9)))</f>
        <v>2069</v>
      </c>
      <c r="BF74" cm="1">
        <f t="array" aca="1" ref="BF74" ca="1">INDEX(BD82:BD105,(RANK(AT3,$AT$2:$AT$17)))</f>
        <v>2084</v>
      </c>
      <c r="BG74" cm="1">
        <f t="array" aca="1" ref="BG74" ca="1">INDEX(BD106:BD129,(RANK(AT3,$AT$2:$AT$9)))</f>
        <v>2129</v>
      </c>
      <c r="BH74">
        <v>1</v>
      </c>
    </row>
    <row r="75" spans="1:60" hidden="1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VLOOKUP(B75,audio_list_stym!$A$3:$BP$18,38,FALSE)</f>
        <v>16</v>
      </c>
      <c r="F75" t="str">
        <f>VLOOKUP(E75,metki!$A$2:$B$9,2,FALSE)</f>
        <v>импл_новые_без_названия</v>
      </c>
      <c r="G75" t="str">
        <f t="shared" si="27"/>
        <v>импл_</v>
      </c>
      <c r="H75" t="str">
        <f>VLOOKUP(B75,audio_list_stym!$A$3:$AJ$18,6,FALSE)</f>
        <v>Ake</v>
      </c>
      <c r="I75" t="s">
        <v>689</v>
      </c>
      <c r="J75" t="str">
        <f t="shared" si="28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234</v>
      </c>
      <c r="Q75" t="str">
        <f>IF(G75="экспл",0,IF(G75="импл_",VLOOKUP(J75,quest_импл!$A$1:$J$129,8,FALSE),0))</f>
        <v>sound\\Prodolgovatiy_li.wav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2005</v>
      </c>
      <c r="AD75" t="str">
        <f t="shared" ca="1" si="32"/>
        <v>pics\\Banan_5.jpg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3"/>
        <v>pics\\Banan_5.jpg</v>
      </c>
      <c r="AI75" t="s">
        <v>77</v>
      </c>
      <c r="AO75">
        <f t="shared" ca="1" si="34"/>
        <v>0.87496480663478127</v>
      </c>
      <c r="AP75" t="str">
        <f t="shared" ca="1" si="35"/>
        <v>pics\\Banan_5.jpg</v>
      </c>
      <c r="AS75" t="str">
        <f t="shared" ca="1" si="36"/>
        <v>pics\\Banan_5.jpg</v>
      </c>
      <c r="AT75">
        <f t="shared" ca="1" si="29"/>
        <v>0.18991170417891279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_Продолговатый_ли_</v>
      </c>
      <c r="BB75" t="str">
        <f t="shared" si="31"/>
        <v>_Продолговатый_ли_XXXXX?</v>
      </c>
      <c r="BD75" cm="1">
        <f t="array" aca="1" ref="BD75" ca="1">INDEX($L$74:$L$81,(RANK(AT3,$AT$2:$AT$9)))</f>
        <v>2077</v>
      </c>
    </row>
    <row r="76" spans="1:60" hidden="1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VLOOKUP(B76,audio_list_stym!$A$3:$BP$18,38,FALSE)</f>
        <v>16</v>
      </c>
      <c r="F76" t="str">
        <f>VLOOKUP(E76,metki!$A$2:$B$9,2,FALSE)</f>
        <v>импл_новые_без_названия</v>
      </c>
      <c r="G76" t="str">
        <f t="shared" si="27"/>
        <v>импл_</v>
      </c>
      <c r="H76" t="str">
        <f>VLOOKUP(B76,audio_list_stym!$A$3:$AJ$18,6,FALSE)</f>
        <v>Ake</v>
      </c>
      <c r="I76" t="s">
        <v>690</v>
      </c>
      <c r="J76" t="str">
        <f t="shared" si="28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235</v>
      </c>
      <c r="Q76" t="str">
        <f>IF(G76="экспл",0,IF(G76="импл_",VLOOKUP(J76,quest_импл!$A$1:$J$129,8,FALSE),0))</f>
        <v>sound\\Pyatnistyi_li.wav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2042</v>
      </c>
      <c r="AD76" t="str">
        <f t="shared" ca="1" si="32"/>
        <v>pics\\Peper_2.jpg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3"/>
        <v>pics\\Peper_2.jpg</v>
      </c>
      <c r="AI76" t="s">
        <v>78</v>
      </c>
      <c r="AO76">
        <f t="shared" ca="1" si="34"/>
        <v>0.25109354043463239</v>
      </c>
      <c r="AP76" t="str">
        <f t="shared" ca="1" si="35"/>
        <v>pics\\Peper_2.jpg</v>
      </c>
      <c r="AS76" t="str">
        <f t="shared" ca="1" si="36"/>
        <v>pics\\Peper_2.jpg</v>
      </c>
      <c r="AT76">
        <f t="shared" ca="1" si="29"/>
        <v>0.9302722754579581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_Пятнистый_ли_</v>
      </c>
      <c r="BB76" t="str">
        <f t="shared" si="31"/>
        <v>_Пятнистый_ли_XXXXX?</v>
      </c>
      <c r="BD76" cm="1">
        <f t="array" aca="1" ref="BD76" ca="1">INDEX($L$74:$L$81,(RANK(AT4,$AT$2:$AT$9)))</f>
        <v>2074</v>
      </c>
    </row>
    <row r="77" spans="1:60" hidden="1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VLOOKUP(B77,audio_list_stym!$A$3:$BP$18,38,FALSE)</f>
        <v>16</v>
      </c>
      <c r="F77" t="str">
        <f>VLOOKUP(E77,metki!$A$2:$B$9,2,FALSE)</f>
        <v>импл_новые_без_названия</v>
      </c>
      <c r="G77" t="str">
        <f t="shared" si="27"/>
        <v>импл_</v>
      </c>
      <c r="H77" t="str">
        <f>VLOOKUP(B77,audio_list_stym!$A$3:$AJ$18,6,FALSE)</f>
        <v>Ake</v>
      </c>
      <c r="I77" t="s">
        <v>691</v>
      </c>
      <c r="J77" t="str">
        <f t="shared" si="28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236</v>
      </c>
      <c r="Q77" t="str">
        <f>IF(G77="экспл",0,IF(G77="импл_",VLOOKUP(J77,quest_импл!$A$1:$J$129,8,FALSE),0))</f>
        <v>sound\\S_kochuroy_li.wav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2052</v>
      </c>
      <c r="AD77" t="str">
        <f t="shared" ca="1" si="32"/>
        <v>pics\\Redis_4.jpg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3"/>
        <v>pics\\Redis_4.jpg</v>
      </c>
      <c r="AI77" t="s">
        <v>79</v>
      </c>
      <c r="AO77">
        <f t="shared" ca="1" si="34"/>
        <v>0.11332965134146356</v>
      </c>
      <c r="AP77" t="str">
        <f t="shared" ca="1" si="35"/>
        <v>pics\\Redis_4.jpg</v>
      </c>
      <c r="AS77" t="str">
        <f t="shared" ca="1" si="36"/>
        <v>pics\\Redis_4.jpg</v>
      </c>
      <c r="AT77">
        <f t="shared" ca="1" si="29"/>
        <v>0.62621837768454192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_С_косточкой_ли_</v>
      </c>
      <c r="BB77" t="str">
        <f t="shared" si="31"/>
        <v>_С_косточкой_ли_XXXXX?</v>
      </c>
      <c r="BD77" cm="1">
        <f t="array" aca="1" ref="BD77" ca="1">INDEX($L$74:$L$81,(RANK(AT5,$AT$2:$AT$9)))</f>
        <v>2079</v>
      </c>
    </row>
    <row r="78" spans="1:60" hidden="1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VLOOKUP(B78,audio_list_stym!$A$3:$BP$18,38,FALSE)</f>
        <v>16</v>
      </c>
      <c r="F78" t="str">
        <f>VLOOKUP(E78,metki!$A$2:$B$9,2,FALSE)</f>
        <v>импл_новые_без_названия</v>
      </c>
      <c r="G78" t="str">
        <f t="shared" si="27"/>
        <v>импл_</v>
      </c>
      <c r="H78" t="str">
        <f>VLOOKUP(B78,audio_list_stym!$A$3:$AJ$18,6,FALSE)</f>
        <v>Ake</v>
      </c>
      <c r="I78" t="s">
        <v>692</v>
      </c>
      <c r="J78" t="str">
        <f t="shared" si="28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237</v>
      </c>
      <c r="Q78" t="str">
        <f>IF(G78="экспл",0,IF(G78="импл_",VLOOKUP(J78,quest_импл!$A$1:$J$129,8,FALSE),0))</f>
        <v>sound\\Fioletoviy_li.wav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2047</v>
      </c>
      <c r="AD78" t="str">
        <f t="shared" ca="1" si="32"/>
        <v>pics\\Peper_7.jpg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3"/>
        <v>pics\\Peper_7.jpg</v>
      </c>
      <c r="AI78" t="s">
        <v>80</v>
      </c>
      <c r="AO78">
        <f t="shared" ca="1" si="34"/>
        <v>0.17572735569620779</v>
      </c>
      <c r="AP78" t="str">
        <f t="shared" ca="1" si="35"/>
        <v>pics\\Peper_7.jpg</v>
      </c>
      <c r="AS78" t="str">
        <f t="shared" ca="1" si="36"/>
        <v>pics\\Peper_7.jpg</v>
      </c>
      <c r="AT78">
        <f t="shared" ca="1" si="29"/>
        <v>0.54430672813032899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_Синий_ли_</v>
      </c>
      <c r="BB78" t="str">
        <f t="shared" si="31"/>
        <v>_Синий_ли_XXXXX?</v>
      </c>
      <c r="BD78" cm="1">
        <f t="array" aca="1" ref="BD78" ca="1">INDEX($L$74:$L$81,(RANK(AT6,$AT$2:$AT$9)))</f>
        <v>2073</v>
      </c>
    </row>
    <row r="79" spans="1:60" hidden="1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VLOOKUP(B79,audio_list_stym!$A$3:$BP$18,38,FALSE)</f>
        <v>16</v>
      </c>
      <c r="F79" t="str">
        <f>VLOOKUP(E79,metki!$A$2:$B$9,2,FALSE)</f>
        <v>импл_новые_без_названия</v>
      </c>
      <c r="G79" t="str">
        <f t="shared" si="27"/>
        <v>импл_</v>
      </c>
      <c r="H79" t="str">
        <f>VLOOKUP(B79,audio_list_stym!$A$3:$AJ$18,6,FALSE)</f>
        <v>Ake</v>
      </c>
      <c r="I79" t="s">
        <v>693</v>
      </c>
      <c r="J79" t="str">
        <f t="shared" si="28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238</v>
      </c>
      <c r="Q79" t="str">
        <f>IF(G79="экспл",0,IF(G79="импл_",VLOOKUP(J79,quest_импл!$A$1:$J$129,8,FALSE),0))</f>
        <v>sound\\S_dolkami_li.wav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2027</v>
      </c>
      <c r="AD79" t="str">
        <f t="shared" ca="1" si="32"/>
        <v>pics\\Kokos_3.jpg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3"/>
        <v>pics\\Kokos_3.jpg</v>
      </c>
      <c r="AI79" t="s">
        <v>81</v>
      </c>
      <c r="AO79">
        <f t="shared" ca="1" si="34"/>
        <v>0.46742234636046232</v>
      </c>
      <c r="AP79" t="str">
        <f t="shared" ca="1" si="35"/>
        <v>pics\\Kokos_3.jpg</v>
      </c>
      <c r="AS79" t="str">
        <f t="shared" ca="1" si="36"/>
        <v>pics\\Kokos_3.jpg</v>
      </c>
      <c r="AT79">
        <f t="shared" ca="1" si="29"/>
        <v>0.62372723099603133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_С_дольками_ли_</v>
      </c>
      <c r="BB79" t="str">
        <f t="shared" si="31"/>
        <v>_С_дольками_ли_XXXXX?</v>
      </c>
      <c r="BD79" cm="1">
        <f t="array" aca="1" ref="BD79" ca="1">INDEX($L$74:$L$81,(RANK(AT7,$AT$2:$AT$9)))</f>
        <v>2080</v>
      </c>
    </row>
    <row r="80" spans="1:60" hidden="1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VLOOKUP(B80,audio_list_stym!$A$3:$BP$18,38,FALSE)</f>
        <v>16</v>
      </c>
      <c r="F80" t="str">
        <f>VLOOKUP(E80,metki!$A$2:$B$9,2,FALSE)</f>
        <v>импл_новые_без_названия</v>
      </c>
      <c r="G80" t="str">
        <f t="shared" si="27"/>
        <v>импл_</v>
      </c>
      <c r="H80" t="str">
        <f>VLOOKUP(B80,audio_list_stym!$A$3:$AJ$18,6,FALSE)</f>
        <v>Ake</v>
      </c>
      <c r="I80" t="s">
        <v>694</v>
      </c>
      <c r="J80" t="str">
        <f t="shared" si="28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239</v>
      </c>
      <c r="Q80" t="str">
        <f>IF(G80="экспл",0,IF(G80="импл_",VLOOKUP(J80,quest_импл!$A$1:$J$129,8,FALSE),0))</f>
        <v>sound\\Visushenniy_li.wav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2028</v>
      </c>
      <c r="AD80" t="str">
        <f t="shared" ca="1" si="32"/>
        <v>pics\\Kokos_4.jpg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3"/>
        <v>pics\\Kokos_4.jpg</v>
      </c>
      <c r="AI80" t="s">
        <v>82</v>
      </c>
      <c r="AO80">
        <f t="shared" ca="1" si="34"/>
        <v>0.45235286187012402</v>
      </c>
      <c r="AP80" t="str">
        <f t="shared" ca="1" si="35"/>
        <v>pics\\Kokos_4.jpg</v>
      </c>
      <c r="AS80" t="str">
        <f t="shared" ca="1" si="36"/>
        <v>pics\\Kokos_4.jpg</v>
      </c>
      <c r="AT80">
        <f t="shared" ca="1" si="29"/>
        <v>4.7546913575735816E-2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_Высушенный_ли_</v>
      </c>
      <c r="BB80" t="str">
        <f t="shared" si="31"/>
        <v>_Высушенный_ли_XXXXX?</v>
      </c>
      <c r="BD80" cm="1">
        <f t="array" aca="1" ref="BD80" ca="1">INDEX($L$74:$L$81,(RANK(AT8,$AT$2:$AT$9)))</f>
        <v>2075</v>
      </c>
    </row>
    <row r="81" spans="1:60" hidden="1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VLOOKUP(B81,audio_list_stym!$A$3:$BP$18,38,FALSE)</f>
        <v>16</v>
      </c>
      <c r="F81" t="str">
        <f>VLOOKUP(E81,metki!$A$2:$B$9,2,FALSE)</f>
        <v>импл_новые_без_названия</v>
      </c>
      <c r="G81" t="str">
        <f t="shared" si="27"/>
        <v>импл_</v>
      </c>
      <c r="H81" t="str">
        <f>VLOOKUP(B81,audio_list_stym!$A$3:$AJ$18,6,FALSE)</f>
        <v>Ake</v>
      </c>
      <c r="I81" t="s">
        <v>695</v>
      </c>
      <c r="J81" t="str">
        <f t="shared" si="28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240</v>
      </c>
      <c r="Q81" t="str">
        <f>IF(G81="экспл",0,IF(G81="импл_",VLOOKUP(J81,quest_импл!$A$1:$J$129,8,FALSE),0))</f>
        <v>sound\\Myatiy_li.wav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2046</v>
      </c>
      <c r="AD81" t="str">
        <f t="shared" ca="1" si="32"/>
        <v>pics\\Peper_6.jpg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3"/>
        <v>pics\\Peper_6.jpg</v>
      </c>
      <c r="AI81" t="s">
        <v>83</v>
      </c>
      <c r="AO81">
        <f t="shared" ca="1" si="34"/>
        <v>0.17837607067612093</v>
      </c>
      <c r="AP81" t="str">
        <f t="shared" ca="1" si="35"/>
        <v>pics\\Peper_6.jpg</v>
      </c>
      <c r="AS81" t="str">
        <f t="shared" ca="1" si="36"/>
        <v>pics\\Peper_6.jpg</v>
      </c>
      <c r="AT81">
        <f t="shared" ca="1" si="29"/>
        <v>0.1936767093959515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_Мятый_ли_</v>
      </c>
      <c r="BB81" t="str">
        <f t="shared" si="31"/>
        <v>_Мятый_ли_XXXXX?</v>
      </c>
      <c r="BD81" cm="1">
        <f t="array" aca="1" ref="BD81" ca="1">INDEX($L$74:$L$81,(RANK(AT9,$AT$2:$AT$9)))</f>
        <v>2076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VLOOKUP(B82,audio_list_stym!$A$3:$BP$18,38,FALSE)</f>
        <v>17</v>
      </c>
      <c r="F82" t="str">
        <f>VLOOKUP(E82,metki!$A$2:$B$9,2,FALSE)</f>
        <v>экспл_новые_без_названия</v>
      </c>
      <c r="G82" t="str">
        <f t="shared" si="27"/>
        <v>экспл</v>
      </c>
      <c r="H82" t="str">
        <f>VLOOKUP(B82,audio_list_stym!$A$3:$AJ$18,6,FALSE)</f>
        <v>Finger</v>
      </c>
      <c r="I82" t="s">
        <v>688</v>
      </c>
      <c r="J82" t="str">
        <f t="shared" si="28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113</v>
      </c>
      <c r="Z82" t="str">
        <f>IF(G82="экспл",VLOOKUP(J82,quest_экспл!$A$1:$N$129,12,FALSE),IF(G82="импл_",0,0))</f>
        <v>sound\\On_vizhatiy.wav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2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ca="1" si="33"/>
        <v>pics\\Limon_3.jpg</v>
      </c>
      <c r="AI82" t="s">
        <v>84</v>
      </c>
      <c r="AO82">
        <f t="shared" ca="1" si="34"/>
        <v>0.35016240791014475</v>
      </c>
      <c r="AP82" t="str">
        <f t="shared" ca="1" si="35"/>
        <v>pics\\Limon_3.jpg</v>
      </c>
      <c r="AS82" t="str">
        <f t="shared" ca="1" si="36"/>
        <v>pics\\Limon_3.jpg</v>
      </c>
      <c r="AT82">
        <f t="shared" ca="1" si="29"/>
        <v>0.82401060107477664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_Он_выжатый?</v>
      </c>
      <c r="BA82" t="e">
        <f>VLOOKUP(Q82,audio_list_stym!$B$2:$BQ$299,68,FALSE)</f>
        <v>#N/A</v>
      </c>
      <c r="BB82" t="str">
        <f t="shared" si="31"/>
        <v>На_экране_XXXXX._Он_выжатый?</v>
      </c>
      <c r="BC82">
        <f>A82</f>
        <v>1211</v>
      </c>
      <c r="BD82" cm="1">
        <f t="array" aca="1" ref="BD82" ca="1">INDEX($L$82:$L$89,(RANK(AT2,$AT$2:$AT$9)))</f>
        <v>2086</v>
      </c>
      <c r="BE82" cm="1">
        <f t="array" aca="1" ref="BE82" ca="1">INDEX(BD66:BD81,(RANK(AT4,$AT$2:$AT$17)))</f>
        <v>2074</v>
      </c>
      <c r="BF82" cm="1">
        <f t="array" aca="1" ref="BF82" ca="1">INDEX(BD90:BD105,(RANK(AT4,$AT$2:$AT$17)))</f>
        <v>2095</v>
      </c>
      <c r="BG82" cm="1">
        <f t="array" aca="1" ref="BG82" ca="1">INDEX(BD106:BD129,(RANK(AT4,$AT$2:$AT$9)))</f>
        <v>2133</v>
      </c>
      <c r="BH82">
        <v>1</v>
      </c>
    </row>
    <row r="83" spans="1:60" hidden="1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VLOOKUP(B83,audio_list_stym!$A$3:$BP$18,38,FALSE)</f>
        <v>17</v>
      </c>
      <c r="F83" t="str">
        <f>VLOOKUP(E83,metki!$A$2:$B$9,2,FALSE)</f>
        <v>экспл_новые_без_названия</v>
      </c>
      <c r="G83" t="str">
        <f t="shared" si="27"/>
        <v>экспл</v>
      </c>
      <c r="H83" t="str">
        <f>VLOOKUP(B83,audio_list_stym!$A$3:$AJ$18,6,FALSE)</f>
        <v>Finger</v>
      </c>
      <c r="I83" t="s">
        <v>689</v>
      </c>
      <c r="J83" t="str">
        <f t="shared" si="28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114</v>
      </c>
      <c r="Z83" t="str">
        <f>IF(G83="экспл",VLOOKUP(J83,quest_экспл!$A$1:$N$129,12,FALSE),IF(G83="импл_",0,0))</f>
        <v>sound\\On_nadloman.wav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2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ca="1" si="33"/>
        <v>pics\\Kokos_2.jpg</v>
      </c>
      <c r="AI83" t="s">
        <v>85</v>
      </c>
      <c r="AO83">
        <f t="shared" ca="1" si="34"/>
        <v>0.48206019780662712</v>
      </c>
      <c r="AP83" t="str">
        <f t="shared" ca="1" si="35"/>
        <v>pics\\Kokos_2.jpg</v>
      </c>
      <c r="AS83" t="str">
        <f t="shared" ca="1" si="36"/>
        <v>pics\\Kokos_2.jpg</v>
      </c>
      <c r="AT83">
        <f t="shared" ca="1" si="29"/>
        <v>0.88121020249475246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_Он_надломан?</v>
      </c>
      <c r="BA83" t="e">
        <f>VLOOKUP(Q83,audio_list_stym!$B$2:$BQ$299,68,FALSE)</f>
        <v>#N/A</v>
      </c>
      <c r="BB83" t="str">
        <f t="shared" si="31"/>
        <v>Посмотрите,_вот_XXXXX._Он_надломан?</v>
      </c>
      <c r="BD83" cm="1">
        <f t="array" aca="1" ref="BD83" ca="1">INDEX($L$82:$L$89,(RANK(AT3,$AT$2:$AT$9)))</f>
        <v>2085</v>
      </c>
    </row>
    <row r="84" spans="1:60" hidden="1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VLOOKUP(B84,audio_list_stym!$A$3:$BP$18,38,FALSE)</f>
        <v>17</v>
      </c>
      <c r="F84" t="str">
        <f>VLOOKUP(E84,metki!$A$2:$B$9,2,FALSE)</f>
        <v>экспл_новые_без_названия</v>
      </c>
      <c r="G84" t="str">
        <f t="shared" si="27"/>
        <v>экспл</v>
      </c>
      <c r="H84" t="str">
        <f>VLOOKUP(B84,audio_list_stym!$A$3:$AJ$18,6,FALSE)</f>
        <v>Finger</v>
      </c>
      <c r="I84" t="s">
        <v>690</v>
      </c>
      <c r="J84" t="str">
        <f t="shared" si="28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115</v>
      </c>
      <c r="Z84" t="str">
        <f>IF(G84="экспл",VLOOKUP(J84,quest_экспл!$A$1:$N$129,12,FALSE),IF(G84="импл_",0,0))</f>
        <v>sound\\On_volnistiy.wav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2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ca="1" si="33"/>
        <v>pics\\Goroh_2.jpg</v>
      </c>
      <c r="AI84" t="s">
        <v>94</v>
      </c>
      <c r="AO84">
        <f t="shared" ca="1" si="34"/>
        <v>0.67176749487867293</v>
      </c>
      <c r="AP84" t="str">
        <f t="shared" ca="1" si="35"/>
        <v>pics\\Goroh_2.jpg</v>
      </c>
      <c r="AS84" t="str">
        <f t="shared" ca="1" si="36"/>
        <v>pics\\Goroh_2.jpg</v>
      </c>
      <c r="AT84">
        <f t="shared" ca="1" si="29"/>
        <v>0.38053465694022537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_Он_волнистый?</v>
      </c>
      <c r="BA84" t="e">
        <f>VLOOKUP(Q84,audio_list_stym!$B$2:$BQ$299,68,FALSE)</f>
        <v>#N/A</v>
      </c>
      <c r="BB84" t="str">
        <f t="shared" si="31"/>
        <v>Вот_XXXXX._Он_волнистый?</v>
      </c>
      <c r="BD84" cm="1">
        <f t="array" aca="1" ref="BD84" ca="1">INDEX($L$82:$L$89,(RANK(AT4,$AT$2:$AT$9)))</f>
        <v>2082</v>
      </c>
    </row>
    <row r="85" spans="1:60" hidden="1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VLOOKUP(B85,audio_list_stym!$A$3:$BP$18,38,FALSE)</f>
        <v>17</v>
      </c>
      <c r="F85" t="str">
        <f>VLOOKUP(E85,metki!$A$2:$B$9,2,FALSE)</f>
        <v>экспл_новые_без_названия</v>
      </c>
      <c r="G85" t="str">
        <f t="shared" si="27"/>
        <v>экспл</v>
      </c>
      <c r="H85" t="str">
        <f>VLOOKUP(B85,audio_list_stym!$A$3:$AJ$18,6,FALSE)</f>
        <v>Finger</v>
      </c>
      <c r="I85" t="s">
        <v>691</v>
      </c>
      <c r="J85" t="str">
        <f t="shared" si="28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116</v>
      </c>
      <c r="Z85" t="str">
        <f>IF(G85="экспл",VLOOKUP(J85,quest_экспл!$A$1:$N$129,12,FALSE),IF(G85="импл_",0,0))</f>
        <v>sound\\On_buriy.wav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2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ca="1">AS85</f>
        <v>pics\\Goroh_4.jpg</v>
      </c>
      <c r="AI85" t="s">
        <v>95</v>
      </c>
      <c r="AO85">
        <f t="shared" ca="1" si="34"/>
        <v>0.62890197373732093</v>
      </c>
      <c r="AP85" t="str">
        <f t="shared" ca="1" si="35"/>
        <v>pics\\Goroh_4.jpg</v>
      </c>
      <c r="AS85" t="str">
        <f t="shared" ca="1" si="36"/>
        <v>pics\\Goroh_4.jpg</v>
      </c>
      <c r="AT85">
        <f t="shared" ca="1" si="29"/>
        <v>0.60126513519553315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_Он_бурый?</v>
      </c>
      <c r="BA85" t="e">
        <f>VLOOKUP(Q85,audio_list_stym!$B$2:$BQ$299,68,FALSE)</f>
        <v>#N/A</v>
      </c>
      <c r="BB85" t="str">
        <f t="shared" si="31"/>
        <v>Это_XXXXX._Он_бурый?</v>
      </c>
      <c r="BD85" cm="1">
        <f t="array" aca="1" ref="BD85" ca="1">INDEX($L$82:$L$89,(RANK(AT5,$AT$2:$AT$9)))</f>
        <v>2087</v>
      </c>
    </row>
    <row r="86" spans="1:60" hidden="1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VLOOKUP(B86,audio_list_stym!$A$3:$BP$18,38,FALSE)</f>
        <v>17</v>
      </c>
      <c r="F86" t="str">
        <f>VLOOKUP(E86,metki!$A$2:$B$9,2,FALSE)</f>
        <v>экспл_новые_без_названия</v>
      </c>
      <c r="G86" t="str">
        <f t="shared" si="27"/>
        <v>экспл</v>
      </c>
      <c r="H86" t="str">
        <f>VLOOKUP(B86,audio_list_stym!$A$3:$AJ$18,6,FALSE)</f>
        <v>Finger</v>
      </c>
      <c r="I86" t="s">
        <v>692</v>
      </c>
      <c r="J86" t="str">
        <f t="shared" si="28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117</v>
      </c>
      <c r="Z86" t="str">
        <f>IF(G86="экспл",VLOOKUP(J86,quest_экспл!$A$1:$N$129,12,FALSE),IF(G86="импл_",0,0))</f>
        <v>sound\\Vityanut_li_on.wav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2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ca="1" si="33"/>
        <v>pics\\Banan_2.jpg</v>
      </c>
      <c r="AI86" t="s">
        <v>96</v>
      </c>
      <c r="AO86">
        <f t="shared" ca="1" si="34"/>
        <v>0.98486586150678312</v>
      </c>
      <c r="AP86" t="str">
        <f t="shared" ca="1" si="35"/>
        <v>pics\\Banan_2.jpg</v>
      </c>
      <c r="AS86" t="str">
        <f t="shared" ca="1" si="36"/>
        <v>pics\\Banan_2.jpg</v>
      </c>
      <c r="AT86">
        <f t="shared" ca="1" si="29"/>
        <v>0.5389290719082942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_Вытянут_ли_он?</v>
      </c>
      <c r="BA86" t="e">
        <f>VLOOKUP(Q86,audio_list_stym!$B$2:$BQ$299,68,FALSE)</f>
        <v>#N/A</v>
      </c>
      <c r="BB86" t="str">
        <f t="shared" si="31"/>
        <v>На_картинке_XXXXX._Вытянут_ли_он?</v>
      </c>
      <c r="BD86" cm="1">
        <f t="array" aca="1" ref="BD86" ca="1">INDEX($L$82:$L$89,(RANK(AT6,$AT$2:$AT$9)))</f>
        <v>2081</v>
      </c>
    </row>
    <row r="87" spans="1:60" hidden="1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VLOOKUP(B87,audio_list_stym!$A$3:$BP$18,38,FALSE)</f>
        <v>17</v>
      </c>
      <c r="F87" t="str">
        <f>VLOOKUP(E87,metki!$A$2:$B$9,2,FALSE)</f>
        <v>экспл_новые_без_названия</v>
      </c>
      <c r="G87" t="str">
        <f t="shared" si="27"/>
        <v>экспл</v>
      </c>
      <c r="H87" t="str">
        <f>VLOOKUP(B87,audio_list_stym!$A$3:$AJ$18,6,FALSE)</f>
        <v>Finger</v>
      </c>
      <c r="I87" t="s">
        <v>693</v>
      </c>
      <c r="J87" t="str">
        <f t="shared" si="28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118</v>
      </c>
      <c r="Z87" t="str">
        <f>IF(G87="экспл",VLOOKUP(J87,quest_экспл!$A$1:$N$129,12,FALSE),IF(G87="импл_",0,0))</f>
        <v>sound\\Obyemniy_li_on.wav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2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ca="1" si="33"/>
        <v>pics\\Limon_4.jpg</v>
      </c>
      <c r="AI87" t="s">
        <v>97</v>
      </c>
      <c r="AO87">
        <f t="shared" ca="1" si="34"/>
        <v>0.32291645189578921</v>
      </c>
      <c r="AP87" t="str">
        <f t="shared" ca="1" si="35"/>
        <v>pics\\Limon_4.jpg</v>
      </c>
      <c r="AS87" t="str">
        <f t="shared" ca="1" si="36"/>
        <v>pics\\Limon_4.jpg</v>
      </c>
      <c r="AT87">
        <f t="shared" ca="1" si="29"/>
        <v>0.68722815558120143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_Объемный_ли_он?</v>
      </c>
      <c r="BA87" t="e">
        <f>VLOOKUP(Q87,audio_list_stym!$B$2:$BQ$299,68,FALSE)</f>
        <v>#N/A</v>
      </c>
      <c r="BB87" t="str">
        <f t="shared" si="31"/>
        <v>На_мониторе_XXXXX._Объемный_ли_он?</v>
      </c>
      <c r="BD87" cm="1">
        <f t="array" aca="1" ref="BD87" ca="1">INDEX($L$82:$L$89,(RANK(AT7,$AT$2:$AT$9)))</f>
        <v>2088</v>
      </c>
    </row>
    <row r="88" spans="1:60" hidden="1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VLOOKUP(B88,audio_list_stym!$A$3:$BP$18,38,FALSE)</f>
        <v>17</v>
      </c>
      <c r="F88" t="str">
        <f>VLOOKUP(E88,metki!$A$2:$B$9,2,FALSE)</f>
        <v>экспл_новые_без_названия</v>
      </c>
      <c r="G88" t="str">
        <f t="shared" si="27"/>
        <v>экспл</v>
      </c>
      <c r="H88" t="str">
        <f>VLOOKUP(B88,audio_list_stym!$A$3:$AJ$18,6,FALSE)</f>
        <v>Finger</v>
      </c>
      <c r="I88" t="s">
        <v>694</v>
      </c>
      <c r="J88" t="str">
        <f t="shared" si="28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119</v>
      </c>
      <c r="Z88" t="str">
        <f>IF(G88="экспл",VLOOKUP(J88,quest_экспл!$A$1:$N$129,12,FALSE),IF(G88="импл_",0,0))</f>
        <v>sound\\Pustoy_li_on.wav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2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ca="1" si="33"/>
        <v>pics\\Limon_7.jpg</v>
      </c>
      <c r="AI88" t="s">
        <v>98</v>
      </c>
      <c r="AO88">
        <f t="shared" ca="1" si="34"/>
        <v>0.27661290756818224</v>
      </c>
      <c r="AP88" t="str">
        <f t="shared" ca="1" si="35"/>
        <v>pics\\Limon_7.jpg</v>
      </c>
      <c r="AS88" t="str">
        <f t="shared" ca="1" si="36"/>
        <v>pics\\Limon_7.jpg</v>
      </c>
      <c r="AT88">
        <f t="shared" ca="1" si="29"/>
        <v>0.83158800122591925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_Пустой_ли_он?</v>
      </c>
      <c r="BA88" t="e">
        <f>VLOOKUP(Q88,audio_list_stym!$B$2:$BQ$299,68,FALSE)</f>
        <v>#N/A</v>
      </c>
      <c r="BB88" t="str">
        <f t="shared" si="31"/>
        <v>Перед_Вами_XXXXX._Пустой_ли_он?</v>
      </c>
      <c r="BD88" cm="1">
        <f t="array" aca="1" ref="BD88" ca="1">INDEX($L$82:$L$89,(RANK(AT8,$AT$2:$AT$9)))</f>
        <v>2083</v>
      </c>
    </row>
    <row r="89" spans="1:60" hidden="1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VLOOKUP(B89,audio_list_stym!$A$3:$BP$18,38,FALSE)</f>
        <v>17</v>
      </c>
      <c r="F89" t="str">
        <f>VLOOKUP(E89,metki!$A$2:$B$9,2,FALSE)</f>
        <v>экспл_новые_без_названия</v>
      </c>
      <c r="G89" t="str">
        <f t="shared" si="27"/>
        <v>экспл</v>
      </c>
      <c r="H89" t="str">
        <f>VLOOKUP(B89,audio_list_stym!$A$3:$AJ$18,6,FALSE)</f>
        <v>Finger</v>
      </c>
      <c r="I89" t="s">
        <v>695</v>
      </c>
      <c r="J89" t="str">
        <f t="shared" si="28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120</v>
      </c>
      <c r="Z89" t="str">
        <f>IF(G89="экспл",VLOOKUP(J89,quest_экспл!$A$1:$N$129,12,FALSE),IF(G89="импл_",0,0))</f>
        <v>sound\\Belyi_li_on.wav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2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ca="1" si="33"/>
        <v>pics\\Banan_6.jpg</v>
      </c>
      <c r="AI89" t="s">
        <v>99</v>
      </c>
      <c r="AO89">
        <f t="shared" ca="1" si="34"/>
        <v>0.86449243191283665</v>
      </c>
      <c r="AP89" t="str">
        <f t="shared" ca="1" si="35"/>
        <v>pics\\Banan_6.jpg</v>
      </c>
      <c r="AS89" t="str">
        <f t="shared" ca="1" si="36"/>
        <v>pics\\Banan_6.jpg</v>
      </c>
      <c r="AT89">
        <f t="shared" ca="1" si="29"/>
        <v>0.81863223546335051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_Белый_ли_он?</v>
      </c>
      <c r="BA89" t="e">
        <f>VLOOKUP(Q89,audio_list_stym!$B$2:$BQ$299,68,FALSE)</f>
        <v>#N/A</v>
      </c>
      <c r="BB89" t="str">
        <f t="shared" si="31"/>
        <v>Вы_видите_XXXXX._Белый_ли_он?</v>
      </c>
      <c r="BD89" cm="1">
        <f t="array" aca="1" ref="BD89" ca="1">INDEX($L$82:$L$89,(RANK(AT9,$AT$2:$AT$9)))</f>
        <v>2084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VLOOKUP(B90,audio_list_stym!$A$3:$BP$18,38,FALSE)</f>
        <v>14</v>
      </c>
      <c r="F90" t="str">
        <f>VLOOKUP(E90,metki!$A$2:$B$9,2,FALSE)</f>
        <v>импл_новые_с_названием</v>
      </c>
      <c r="G90" t="str">
        <f t="shared" si="27"/>
        <v>импл_</v>
      </c>
      <c r="H90" t="str">
        <f>VLOOKUP(B90,audio_list_stym!$A$3:$AJ$18,6,FALSE)</f>
        <v>Gac</v>
      </c>
      <c r="I90" t="s">
        <v>688</v>
      </c>
      <c r="J90" t="str">
        <f>H90&amp;I90</f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249</v>
      </c>
      <c r="Q90" t="str">
        <f>IF(G90="экспл",0,IF(G90="импл_",VLOOKUP(J90,quest_импл!$A$1:$J$129,8,FALSE),0))</f>
        <v>sound\\Ispachkan_li.wav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2033</v>
      </c>
      <c r="AD90" t="str">
        <f t="shared" ca="1" si="32"/>
        <v>pics\\Limon_1.jpg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3"/>
        <v>pics\\Limon_1.jpg</v>
      </c>
      <c r="AI90" t="s">
        <v>100</v>
      </c>
      <c r="AO90">
        <f t="shared" ca="1" si="34"/>
        <v>0.38140248289148815</v>
      </c>
      <c r="AP90" t="str">
        <f t="shared" ca="1" si="35"/>
        <v>pics\\Limon_1.jpg</v>
      </c>
      <c r="AS90" t="str">
        <f t="shared" ca="1" si="36"/>
        <v>pics\\Limon_1.jpg</v>
      </c>
      <c r="AT90">
        <f t="shared" ca="1" si="29"/>
        <v>0.1742719794784412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_Испачкан_ли_</v>
      </c>
      <c r="BB90" t="str">
        <f t="shared" si="31"/>
        <v>_Испачкан_ли_ФИМОН?</v>
      </c>
      <c r="BC90">
        <f>A90</f>
        <v>1212</v>
      </c>
      <c r="BD90" cm="1">
        <f t="array" aca="1" ref="BD90" ca="1">INDEX($L$90:$L$97,(RANK(AT2,$AT$2:$AT$9)))</f>
        <v>2094</v>
      </c>
      <c r="BE90" cm="1">
        <f t="array" aca="1" ref="BE90" ca="1">INDEX(BD66:BD81,(RANK(AT5,$AT$2:$AT$17)))</f>
        <v>2073</v>
      </c>
      <c r="BF90" cm="1">
        <f t="array" aca="1" ref="BF90" ca="1">INDEX(BD98:BD113,(RANK(AT5,$AT$2:$AT$17)))</f>
        <v>2129</v>
      </c>
      <c r="BG90" cm="1">
        <f t="array" aca="1" ref="BG90" ca="1">INDEX(BD114:BD129,(RANK(AT5,$AT$2:$AT$9)))</f>
        <v>2139</v>
      </c>
      <c r="BH90">
        <v>1</v>
      </c>
    </row>
    <row r="91" spans="1:60" hidden="1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VLOOKUP(B91,audio_list_stym!$A$3:$BP$18,38,FALSE)</f>
        <v>14</v>
      </c>
      <c r="F91" t="str">
        <f>VLOOKUP(E91,metki!$A$2:$B$9,2,FALSE)</f>
        <v>импл_новые_с_названием</v>
      </c>
      <c r="G91" t="str">
        <f t="shared" si="27"/>
        <v>импл_</v>
      </c>
      <c r="H91" t="str">
        <f>VLOOKUP(B91,audio_list_stym!$A$3:$AJ$18,6,FALSE)</f>
        <v>Gac</v>
      </c>
      <c r="I91" t="s">
        <v>689</v>
      </c>
      <c r="J91" t="str">
        <f t="shared" si="28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250</v>
      </c>
      <c r="Q91" t="str">
        <f>IF(G91="экспл",0,IF(G91="импл_",VLOOKUP(J91,quest_импл!$A$1:$J$129,8,FALSE),0))</f>
        <v>sound\\Farshirovanniy_li.wav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2001</v>
      </c>
      <c r="AD91" t="str">
        <f t="shared" ca="1" si="32"/>
        <v>pics\\Banan_1.jpg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3"/>
        <v>pics\\Banan_1.jpg</v>
      </c>
      <c r="AI91" t="s">
        <v>101</v>
      </c>
      <c r="AO91">
        <f t="shared" ca="1" si="34"/>
        <v>0.98489061678085321</v>
      </c>
      <c r="AP91" t="str">
        <f t="shared" ca="1" si="35"/>
        <v>pics\\Banan_1.jpg</v>
      </c>
      <c r="AS91" t="str">
        <f t="shared" ca="1" si="36"/>
        <v>pics\\Banan_1.jpg</v>
      </c>
      <c r="AT91">
        <f t="shared" ca="1" si="29"/>
        <v>0.90611932439075993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_Фаршированный_ли_</v>
      </c>
      <c r="BB91" t="str">
        <f t="shared" si="31"/>
        <v>_Фаршированный_ли_ФИМОН?</v>
      </c>
      <c r="BD91" cm="1">
        <f t="array" aca="1" ref="BD91" ca="1">INDEX($L$90:$L$97,(RANK(AT3,$AT$2:$AT$9)))</f>
        <v>2093</v>
      </c>
    </row>
    <row r="92" spans="1:60" hidden="1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VLOOKUP(B92,audio_list_stym!$A$3:$BP$18,38,FALSE)</f>
        <v>14</v>
      </c>
      <c r="F92" t="str">
        <f>VLOOKUP(E92,metki!$A$2:$B$9,2,FALSE)</f>
        <v>импл_новые_с_названием</v>
      </c>
      <c r="G92" t="str">
        <f t="shared" si="27"/>
        <v>импл_</v>
      </c>
      <c r="H92" t="str">
        <f>VLOOKUP(B92,audio_list_stym!$A$3:$AJ$18,6,FALSE)</f>
        <v>Gac</v>
      </c>
      <c r="I92" t="s">
        <v>690</v>
      </c>
      <c r="J92" t="str">
        <f t="shared" si="28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251</v>
      </c>
      <c r="Q92" t="str">
        <f>IF(G92="экспл",0,IF(G92="импл_",VLOOKUP(J92,quest_импл!$A$1:$J$129,8,FALSE),0))</f>
        <v>sound\\Razrezan_li.wav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2025</v>
      </c>
      <c r="AD92" t="str">
        <f t="shared" ca="1" si="32"/>
        <v>pics\\Kokos_1.jpg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3"/>
        <v>pics\\Kokos_1.jpg</v>
      </c>
      <c r="AI92" t="s">
        <v>102</v>
      </c>
      <c r="AO92">
        <f t="shared" ca="1" si="34"/>
        <v>0.51645371407769536</v>
      </c>
      <c r="AP92" t="str">
        <f t="shared" ca="1" si="35"/>
        <v>pics\\Kokos_1.jpg</v>
      </c>
      <c r="AS92" t="str">
        <f t="shared" ca="1" si="36"/>
        <v>pics\\Kokos_1.jpg</v>
      </c>
      <c r="AT92">
        <f t="shared" ca="1" si="29"/>
        <v>0.92772881176672251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_Разрезан_ли_</v>
      </c>
      <c r="BB92" t="str">
        <f t="shared" si="31"/>
        <v>_Разрезан_ли_ФИМОН?</v>
      </c>
      <c r="BD92" cm="1">
        <f t="array" aca="1" ref="BD92" ca="1">INDEX($L$90:$L$97,(RANK(AT4,$AT$2:$AT$9)))</f>
        <v>2090</v>
      </c>
    </row>
    <row r="93" spans="1:60" hidden="1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VLOOKUP(B93,audio_list_stym!$A$3:$BP$18,38,FALSE)</f>
        <v>14</v>
      </c>
      <c r="F93" t="str">
        <f>VLOOKUP(E93,metki!$A$2:$B$9,2,FALSE)</f>
        <v>импл_новые_с_названием</v>
      </c>
      <c r="G93" t="str">
        <f t="shared" si="27"/>
        <v>импл_</v>
      </c>
      <c r="H93" t="str">
        <f>VLOOKUP(B93,audio_list_stym!$A$3:$AJ$18,6,FALSE)</f>
        <v>Gac</v>
      </c>
      <c r="I93" t="s">
        <v>691</v>
      </c>
      <c r="J93" t="str">
        <f t="shared" si="28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252</v>
      </c>
      <c r="Q93" t="str">
        <f>IF(G93="экспл",0,IF(G93="импл_",VLOOKUP(J93,quest_импл!$A$1:$J$129,8,FALSE),0))</f>
        <v>sound\\S_lepestkami_li.wav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2062</v>
      </c>
      <c r="AD93" t="str">
        <f t="shared" ca="1" si="32"/>
        <v>pics\\Tomat_6.jpg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3"/>
        <v>pics\\Tomat_6.jpg</v>
      </c>
      <c r="AI93" t="s">
        <v>103</v>
      </c>
      <c r="AO93">
        <f t="shared" ca="1" si="34"/>
        <v>4.7284060390809679E-2</v>
      </c>
      <c r="AP93" t="str">
        <f t="shared" ca="1" si="35"/>
        <v>pics\\Tomat_6.jpg</v>
      </c>
      <c r="AS93" t="str">
        <f t="shared" ca="1" si="36"/>
        <v>pics\\Tomat_6.jpg</v>
      </c>
      <c r="AT93">
        <f t="shared" ca="1" si="29"/>
        <v>0.76965140215770911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_С_лепестками_ли_</v>
      </c>
      <c r="BB93" t="str">
        <f t="shared" si="31"/>
        <v>_С_лепестками_ли_ФИМОН?</v>
      </c>
      <c r="BD93" cm="1">
        <f t="array" aca="1" ref="BD93" ca="1">INDEX($L$90:$L$97,(RANK(AT5,$AT$2:$AT$9)))</f>
        <v>2095</v>
      </c>
    </row>
    <row r="94" spans="1:60" hidden="1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VLOOKUP(B94,audio_list_stym!$A$3:$BP$18,38,FALSE)</f>
        <v>14</v>
      </c>
      <c r="F94" t="str">
        <f>VLOOKUP(E94,metki!$A$2:$B$9,2,FALSE)</f>
        <v>импл_новые_с_названием</v>
      </c>
      <c r="G94" t="str">
        <f t="shared" si="27"/>
        <v>импл_</v>
      </c>
      <c r="H94" t="str">
        <f>VLOOKUP(B94,audio_list_stym!$A$3:$AJ$18,6,FALSE)</f>
        <v>Gac</v>
      </c>
      <c r="I94" t="s">
        <v>692</v>
      </c>
      <c r="J94" t="str">
        <f t="shared" si="28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253</v>
      </c>
      <c r="Q94" t="str">
        <f>IF(G94="экспл",0,IF(G94="импл_",VLOOKUP(J94,quest_импл!$A$1:$J$129,8,FALSE),0))</f>
        <v>sound\\Kolyuchiy_li.wav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2059</v>
      </c>
      <c r="AD94" t="str">
        <f t="shared" ca="1" si="32"/>
        <v>pics\\Tomat_3.jpg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3"/>
        <v>pics\\Tomat_3.jpg</v>
      </c>
      <c r="AI94" t="s">
        <v>104</v>
      </c>
      <c r="AO94">
        <f t="shared" ca="1" si="34"/>
        <v>5.3544689484238961E-2</v>
      </c>
      <c r="AP94" t="str">
        <f t="shared" ca="1" si="35"/>
        <v>pics\\Tomat_3.jpg</v>
      </c>
      <c r="AS94" t="str">
        <f t="shared" ca="1" si="36"/>
        <v>pics\\Tomat_3.jpg</v>
      </c>
      <c r="AT94">
        <f t="shared" ca="1" si="29"/>
        <v>0.78195335096388685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_Колючий_ли_</v>
      </c>
      <c r="BB94" t="str">
        <f t="shared" si="31"/>
        <v>_Колючий_ли_ФИМОН?</v>
      </c>
      <c r="BD94" cm="1">
        <f t="array" aca="1" ref="BD94" ca="1">INDEX($L$90:$L$97,(RANK(AT6,$AT$2:$AT$9)))</f>
        <v>2089</v>
      </c>
    </row>
    <row r="95" spans="1:60" hidden="1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VLOOKUP(B95,audio_list_stym!$A$3:$BP$18,38,FALSE)</f>
        <v>14</v>
      </c>
      <c r="F95" t="str">
        <f>VLOOKUP(E95,metki!$A$2:$B$9,2,FALSE)</f>
        <v>импл_новые_с_названием</v>
      </c>
      <c r="G95" t="str">
        <f t="shared" si="27"/>
        <v>импл_</v>
      </c>
      <c r="H95" t="str">
        <f>VLOOKUP(B95,audio_list_stym!$A$3:$AJ$18,6,FALSE)</f>
        <v>Gac</v>
      </c>
      <c r="I95" t="s">
        <v>693</v>
      </c>
      <c r="J95" t="str">
        <f t="shared" si="28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254</v>
      </c>
      <c r="Q95" t="str">
        <f>IF(G95="экспл",0,IF(G95="импл_",VLOOKUP(J95,quest_импл!$A$1:$J$129,8,FALSE),0))</f>
        <v>sound\\Oranzhrviy_li.wav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2034</v>
      </c>
      <c r="AD95" t="str">
        <f t="shared" ca="1" si="32"/>
        <v>pics\\Limon_2.jpg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3"/>
        <v>pics\\Limon_2.jpg</v>
      </c>
      <c r="AI95" t="s">
        <v>105</v>
      </c>
      <c r="AO95">
        <f t="shared" ca="1" si="34"/>
        <v>0.3606906642753549</v>
      </c>
      <c r="AP95" t="str">
        <f t="shared" ca="1" si="35"/>
        <v>pics\\Limon_2.jpg</v>
      </c>
      <c r="AS95" t="str">
        <f t="shared" ca="1" si="36"/>
        <v>pics\\Limon_2.jpg</v>
      </c>
      <c r="AT95">
        <f t="shared" ca="1" si="29"/>
        <v>0.67055659701156722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_Оранжевый_ли_</v>
      </c>
      <c r="BB95" t="str">
        <f t="shared" si="31"/>
        <v>_Оранжевый_ли_ФИМОН?</v>
      </c>
      <c r="BD95" cm="1">
        <f t="array" aca="1" ref="BD95" ca="1">INDEX($L$90:$L$97,(RANK(AT7,$AT$2:$AT$9)))</f>
        <v>2096</v>
      </c>
    </row>
    <row r="96" spans="1:60" hidden="1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VLOOKUP(B96,audio_list_stym!$A$3:$BP$18,38,FALSE)</f>
        <v>14</v>
      </c>
      <c r="F96" t="str">
        <f>VLOOKUP(E96,metki!$A$2:$B$9,2,FALSE)</f>
        <v>импл_новые_с_названием</v>
      </c>
      <c r="G96" t="str">
        <f t="shared" si="27"/>
        <v>импл_</v>
      </c>
      <c r="H96" t="str">
        <f>VLOOKUP(B96,audio_list_stym!$A$3:$AJ$18,6,FALSE)</f>
        <v>Gac</v>
      </c>
      <c r="I96" t="s">
        <v>694</v>
      </c>
      <c r="J96" t="str">
        <f t="shared" si="28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255</v>
      </c>
      <c r="Q96" t="str">
        <f>IF(G96="экспл",0,IF(G96="импл_",VLOOKUP(J96,quest_импл!$A$1:$J$129,8,FALSE),0))</f>
        <v>sound\\Zernistiy_li.wav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2009</v>
      </c>
      <c r="AD96" t="str">
        <f t="shared" ca="1" si="32"/>
        <v>pics\\Finik_1.jpg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3"/>
        <v>pics\\Finik_1.jpg</v>
      </c>
      <c r="AI96" t="s">
        <v>106</v>
      </c>
      <c r="AO96">
        <f t="shared" ca="1" si="34"/>
        <v>0.84563748364316993</v>
      </c>
      <c r="AP96" t="str">
        <f t="shared" ca="1" si="35"/>
        <v>pics\\Finik_1.jpg</v>
      </c>
      <c r="AS96" t="str">
        <f t="shared" ca="1" si="36"/>
        <v>pics\\Finik_1.jpg</v>
      </c>
      <c r="AT96">
        <f t="shared" ca="1" si="29"/>
        <v>0.37561120249904179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_Зернистый_ли_</v>
      </c>
      <c r="BB96" t="str">
        <f t="shared" si="31"/>
        <v>_Зернистый_ли_ФИМОН?</v>
      </c>
      <c r="BD96" cm="1">
        <f t="array" aca="1" ref="BD96" ca="1">INDEX($L$90:$L$97,(RANK(AT8,$AT$2:$AT$9)))</f>
        <v>2091</v>
      </c>
    </row>
    <row r="97" spans="1:60" hidden="1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VLOOKUP(B97,audio_list_stym!$A$3:$BP$18,38,FALSE)</f>
        <v>14</v>
      </c>
      <c r="F97" t="str">
        <f>VLOOKUP(E97,metki!$A$2:$B$9,2,FALSE)</f>
        <v>импл_новые_с_названием</v>
      </c>
      <c r="G97" t="str">
        <f t="shared" si="27"/>
        <v>импл_</v>
      </c>
      <c r="H97" t="str">
        <f>VLOOKUP(B97,audio_list_stym!$A$3:$AJ$18,6,FALSE)</f>
        <v>Gac</v>
      </c>
      <c r="I97" t="s">
        <v>695</v>
      </c>
      <c r="J97" t="str">
        <f t="shared" si="28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256</v>
      </c>
      <c r="Q97" t="str">
        <f>IF(G97="экспл",0,IF(G97="импл_",VLOOKUP(J97,quest_импл!$A$1:$J$129,8,FALSE),0))</f>
        <v>sound\\Okrugliy_li.wav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2007</v>
      </c>
      <c r="AD97" t="str">
        <f t="shared" ca="1" si="32"/>
        <v>pics\\Banan_7.jpg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3"/>
        <v>pics\\Banan_7.jpg</v>
      </c>
      <c r="AI97" t="s">
        <v>107</v>
      </c>
      <c r="AO97">
        <f t="shared" ca="1" si="34"/>
        <v>0.85599742165289316</v>
      </c>
      <c r="AP97" t="str">
        <f t="shared" ca="1" si="35"/>
        <v>pics\\Banan_7.jpg</v>
      </c>
      <c r="AS97" t="str">
        <f t="shared" ca="1" si="36"/>
        <v>pics\\Banan_7.jpg</v>
      </c>
      <c r="AT97">
        <f t="shared" ca="1" si="29"/>
        <v>0.24879965003801441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_Округлый_ли_</v>
      </c>
      <c r="BB97" t="str">
        <f t="shared" si="31"/>
        <v>_Округлый_ли_ФИМОН?</v>
      </c>
      <c r="BD97" cm="1">
        <f t="array" aca="1" ref="BD97" ca="1">INDEX($L$90:$L$97,(RANK(AT9,$AT$2:$AT$9)))</f>
        <v>2092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VLOOKUP(B98,audio_list_stym!$A$3:$BP$18,38,FALSE)</f>
        <v>15</v>
      </c>
      <c r="F98" t="str">
        <f>VLOOKUP(E98,metki!$A$2:$B$9,2,FALSE)</f>
        <v>экспл_новые_с_названием</v>
      </c>
      <c r="G98" t="str">
        <f t="shared" ref="G98:G129" si="37">LEFT(F98,5)</f>
        <v>экспл</v>
      </c>
      <c r="H98" t="str">
        <f>VLOOKUP(B98,audio_list_stym!$A$3:$AJ$18,6,FALSE)</f>
        <v>Noni</v>
      </c>
      <c r="I98" t="s">
        <v>688</v>
      </c>
      <c r="J98" t="str">
        <f t="shared" ref="J98:J129" si="38">H98&amp;I98</f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129</v>
      </c>
      <c r="Z98" t="str">
        <f>IF(G98="экспл",VLOOKUP(J98,quest_экспл!$A$1:$N$129,12,FALSE),IF(G98="импл_",0,0))</f>
        <v>sound\\On_beliy_vnutri.wav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2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ca="1" si="33"/>
        <v>pics\\Peper_3.jpg</v>
      </c>
      <c r="AI98" t="s">
        <v>108</v>
      </c>
      <c r="AO98">
        <f t="shared" ca="1" si="34"/>
        <v>0.23702198064878865</v>
      </c>
      <c r="AP98" t="str">
        <f t="shared" ca="1" si="35"/>
        <v>pics\\Peper_3.jpg</v>
      </c>
      <c r="AS98" t="str">
        <f t="shared" ca="1" si="36"/>
        <v>pics\\Peper_3.jpg</v>
      </c>
      <c r="AT98">
        <f t="shared" ref="AT98:AT129" ca="1" si="39">RAND()</f>
        <v>0.4929299233061436</v>
      </c>
      <c r="AU98" t="s">
        <v>697</v>
      </c>
      <c r="AV98" t="str">
        <f t="shared" ref="AV98:AV129" ca="1" si="40">INDEX($AU$2:$AU$129,(RANK(AT98,$AT$2:$AT$129)))</f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_Он_белый_внутри?</v>
      </c>
      <c r="BA98" t="e">
        <f>VLOOKUP(Q98,audio_list_stym!$B$2:$BQ$299,68,FALSE)</f>
        <v>#N/A</v>
      </c>
      <c r="BB98" t="str">
        <f t="shared" si="31"/>
        <v>На_экране_КОДИС._Он_белый_внутри?</v>
      </c>
      <c r="BC98">
        <f>A98</f>
        <v>1213</v>
      </c>
      <c r="BD98" cm="1">
        <f t="array" aca="1" ref="BD98" ca="1">INDEX($L$98:$L$105,(RANK(AT2,$AT$2:$AT$9)))</f>
        <v>2118</v>
      </c>
      <c r="BE98" cm="1">
        <f t="array" aca="1" ref="BE98" ca="1">INDEX(BD66:BD81,(RANK(AT6,$AT$2:$AT$9)))</f>
        <v>2070</v>
      </c>
      <c r="BF98" cm="1">
        <f t="array" aca="1" ref="BF98" ca="1">INDEX(BD82:BD97,(RANK(AT6,$AT$2:$AT$9)))</f>
        <v>2086</v>
      </c>
      <c r="BG98" cm="1">
        <f t="array" aca="1" ref="BG98" ca="1">INDEX(BD106:BD129,(RANK(AT6,$AT$2:$AT$17)))</f>
        <v>2130</v>
      </c>
      <c r="BH98">
        <v>1</v>
      </c>
    </row>
    <row r="99" spans="1:60" hidden="1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VLOOKUP(B99,audio_list_stym!$A$3:$BP$18,38,FALSE)</f>
        <v>15</v>
      </c>
      <c r="F99" t="str">
        <f>VLOOKUP(E99,metki!$A$2:$B$9,2,FALSE)</f>
        <v>экспл_новые_с_названием</v>
      </c>
      <c r="G99" t="str">
        <f t="shared" si="37"/>
        <v>экспл</v>
      </c>
      <c r="H99" t="str">
        <f>VLOOKUP(B99,audio_list_stym!$A$3:$AJ$18,6,FALSE)</f>
        <v>Noni</v>
      </c>
      <c r="I99" t="s">
        <v>689</v>
      </c>
      <c r="J99" t="str">
        <f t="shared" si="38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130</v>
      </c>
      <c r="Z99" t="str">
        <f>IF(G99="экспл",VLOOKUP(J99,quest_экспл!$A$1:$N$129,12,FALSE),IF(G99="импл_",0,0))</f>
        <v>sound\\Rebristiy_li_on.wav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2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ca="1" si="33"/>
        <v>pics\\Peper_4.jpg</v>
      </c>
      <c r="AI99" t="s">
        <v>109</v>
      </c>
      <c r="AO99">
        <f t="shared" ca="1" si="34"/>
        <v>0.1974309020390117</v>
      </c>
      <c r="AP99" t="str">
        <f t="shared" ca="1" si="35"/>
        <v>pics\\Peper_4.jpg</v>
      </c>
      <c r="AS99" t="str">
        <f t="shared" ca="1" si="36"/>
        <v>pics\\Peper_4.jpg</v>
      </c>
      <c r="AT99">
        <f t="shared" ca="1" si="39"/>
        <v>0.81603661162549945</v>
      </c>
      <c r="AU99" t="s">
        <v>697</v>
      </c>
      <c r="AV99" t="str">
        <f t="shared" ca="1" si="40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_Ребристый_ли_он?</v>
      </c>
      <c r="BA99" t="e">
        <f>VLOOKUP(Q99,audio_list_stym!$B$2:$BQ$299,68,FALSE)</f>
        <v>#N/A</v>
      </c>
      <c r="BB99" t="str">
        <f t="shared" si="31"/>
        <v>Посмотрите,_вот_КОДИС._Ребристый_ли_он?</v>
      </c>
      <c r="BD99" cm="1">
        <f t="array" aca="1" ref="BD99" ca="1">INDEX($L$98:$L$105,(RANK(AT3,$AT$2:$AT$9)))</f>
        <v>2117</v>
      </c>
    </row>
    <row r="100" spans="1:60" hidden="1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VLOOKUP(B100,audio_list_stym!$A$3:$BP$18,38,FALSE)</f>
        <v>15</v>
      </c>
      <c r="F100" t="str">
        <f>VLOOKUP(E100,metki!$A$2:$B$9,2,FALSE)</f>
        <v>экспл_новые_с_названием</v>
      </c>
      <c r="G100" t="str">
        <f t="shared" si="37"/>
        <v>экспл</v>
      </c>
      <c r="H100" t="str">
        <f>VLOOKUP(B100,audio_list_stym!$A$3:$AJ$18,6,FALSE)</f>
        <v>Noni</v>
      </c>
      <c r="I100" t="s">
        <v>690</v>
      </c>
      <c r="J100" t="str">
        <f t="shared" si="38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131</v>
      </c>
      <c r="Z100" t="str">
        <f>IF(G100="экспл",VLOOKUP(J100,quest_экспл!$A$1:$N$129,12,FALSE),IF(G100="импл_",0,0))</f>
        <v>sound\\Goluboy_li_on.wav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2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ca="1" si="33"/>
        <v>pics\\Redis_2.jpg</v>
      </c>
      <c r="AI100" t="s">
        <v>110</v>
      </c>
      <c r="AO100">
        <f t="shared" ca="1" si="34"/>
        <v>0.14683048532026577</v>
      </c>
      <c r="AP100" t="str">
        <f t="shared" ca="1" si="35"/>
        <v>pics\\Redis_2.jpg</v>
      </c>
      <c r="AS100" t="str">
        <f t="shared" ca="1" si="36"/>
        <v>pics\\Redis_2.jpg</v>
      </c>
      <c r="AT100">
        <f t="shared" ca="1" si="39"/>
        <v>7.7695222220428573E-2</v>
      </c>
      <c r="AU100" t="s">
        <v>697</v>
      </c>
      <c r="AV100" t="str">
        <f t="shared" ca="1" si="40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_Голубой_ли_он?</v>
      </c>
      <c r="BA100" t="e">
        <f>VLOOKUP(Q100,audio_list_stym!$B$2:$BQ$299,68,FALSE)</f>
        <v>#N/A</v>
      </c>
      <c r="BB100" t="str">
        <f t="shared" si="31"/>
        <v>Вот_КОДИС._Голубой_ли_он?</v>
      </c>
      <c r="BD100" cm="1">
        <f t="array" aca="1" ref="BD100" ca="1">INDEX($L$98:$L$105,(RANK(AT4,$AT$2:$AT$9)))</f>
        <v>2114</v>
      </c>
    </row>
    <row r="101" spans="1:60" hidden="1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VLOOKUP(B101,audio_list_stym!$A$3:$BP$18,38,FALSE)</f>
        <v>15</v>
      </c>
      <c r="F101" t="str">
        <f>VLOOKUP(E101,metki!$A$2:$B$9,2,FALSE)</f>
        <v>экспл_новые_с_названием</v>
      </c>
      <c r="G101" t="str">
        <f t="shared" si="37"/>
        <v>экспл</v>
      </c>
      <c r="H101" t="str">
        <f>VLOOKUP(B101,audio_list_stym!$A$3:$AJ$18,6,FALSE)</f>
        <v>Noni</v>
      </c>
      <c r="I101" t="s">
        <v>691</v>
      </c>
      <c r="J101" t="str">
        <f t="shared" si="38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132</v>
      </c>
      <c r="Z101" t="str">
        <f>IF(G101="экспл",VLOOKUP(J101,quest_экспл!$A$1:$N$129,12,FALSE),IF(G101="импл_",0,0))</f>
        <v>sound\\On_s_bugorkami.wav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2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ca="1" si="33"/>
        <v>pics\\Redis_6.jpg</v>
      </c>
      <c r="AI101" t="s">
        <v>111</v>
      </c>
      <c r="AO101">
        <f t="shared" ca="1" si="34"/>
        <v>9.8347400227893345E-2</v>
      </c>
      <c r="AP101" t="str">
        <f t="shared" ca="1" si="35"/>
        <v>pics\\Redis_6.jpg</v>
      </c>
      <c r="AS101" t="str">
        <f t="shared" ca="1" si="36"/>
        <v>pics\\Redis_6.jpg</v>
      </c>
      <c r="AT101">
        <f t="shared" ca="1" si="39"/>
        <v>4.1610278228695119E-2</v>
      </c>
      <c r="AU101" t="s">
        <v>697</v>
      </c>
      <c r="AV101" t="str">
        <f t="shared" ca="1" si="40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_Он_с_бугорками?</v>
      </c>
      <c r="BA101" t="e">
        <f>VLOOKUP(Q101,audio_list_stym!$B$2:$BQ$299,68,FALSE)</f>
        <v>#N/A</v>
      </c>
      <c r="BB101" t="str">
        <f t="shared" si="31"/>
        <v>Это_КОДИС._Он_с_бугорками?</v>
      </c>
      <c r="BD101" cm="1">
        <f t="array" aca="1" ref="BD101" ca="1">INDEX($L$98:$L$105,(RANK(AT5,$AT$2:$AT$9)))</f>
        <v>2119</v>
      </c>
    </row>
    <row r="102" spans="1:60" hidden="1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VLOOKUP(B102,audio_list_stym!$A$3:$BP$18,38,FALSE)</f>
        <v>15</v>
      </c>
      <c r="F102" t="str">
        <f>VLOOKUP(E102,metki!$A$2:$B$9,2,FALSE)</f>
        <v>экспл_новые_с_названием</v>
      </c>
      <c r="G102" t="str">
        <f t="shared" si="37"/>
        <v>экспл</v>
      </c>
      <c r="H102" t="str">
        <f>VLOOKUP(B102,audio_list_stym!$A$3:$AJ$18,6,FALSE)</f>
        <v>Noni</v>
      </c>
      <c r="I102" t="s">
        <v>692</v>
      </c>
      <c r="J102" t="str">
        <f t="shared" si="38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133</v>
      </c>
      <c r="Z102" t="str">
        <f>IF(G102="экспл",VLOOKUP(J102,quest_экспл!$A$1:$N$129,12,FALSE),IF(G102="импл_",0,0))</f>
        <v>sound\\Ovalniy_li_on.wav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2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ca="1" si="33"/>
        <v>pics\\Kokos_6.jpg</v>
      </c>
      <c r="AI102" t="s">
        <v>112</v>
      </c>
      <c r="AO102">
        <f t="shared" ca="1" si="34"/>
        <v>0.41707832862515382</v>
      </c>
      <c r="AP102" t="str">
        <f t="shared" ca="1" si="35"/>
        <v>pics\\Kokos_6.jpg</v>
      </c>
      <c r="AS102" t="str">
        <f t="shared" ca="1" si="36"/>
        <v>pics\\Kokos_6.jpg</v>
      </c>
      <c r="AT102">
        <f t="shared" ca="1" si="39"/>
        <v>0.16763149881141914</v>
      </c>
      <c r="AU102" t="s">
        <v>697</v>
      </c>
      <c r="AV102" t="str">
        <f t="shared" ca="1" si="40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_Овальный_ли_он?</v>
      </c>
      <c r="BA102" t="e">
        <f>VLOOKUP(Q102,audio_list_stym!$B$2:$BQ$299,68,FALSE)</f>
        <v>#N/A</v>
      </c>
      <c r="BB102" t="str">
        <f t="shared" si="31"/>
        <v>На_картинке_КОДИС._Овальный_ли_он?</v>
      </c>
      <c r="BD102" cm="1">
        <f t="array" aca="1" ref="BD102" ca="1">INDEX($L$98:$L$105,(RANK(AT6,$AT$2:$AT$9)))</f>
        <v>2113</v>
      </c>
    </row>
    <row r="103" spans="1:60" hidden="1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VLOOKUP(B103,audio_list_stym!$A$3:$BP$18,38,FALSE)</f>
        <v>15</v>
      </c>
      <c r="F103" t="str">
        <f>VLOOKUP(E103,metki!$A$2:$B$9,2,FALSE)</f>
        <v>экспл_новые_с_названием</v>
      </c>
      <c r="G103" t="str">
        <f t="shared" si="37"/>
        <v>экспл</v>
      </c>
      <c r="H103" t="str">
        <f>VLOOKUP(B103,audio_list_stym!$A$3:$AJ$18,6,FALSE)</f>
        <v>Noni</v>
      </c>
      <c r="I103" t="s">
        <v>693</v>
      </c>
      <c r="J103" t="str">
        <f t="shared" si="38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134</v>
      </c>
      <c r="Z103" t="str">
        <f>IF(G103="экспл",VLOOKUP(J103,quest_экспл!$A$1:$N$129,12,FALSE),IF(G103="импл_",0,0))</f>
        <v>sound\\Zhidkiy_li_on.wav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2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ca="1" si="33"/>
        <v>pics\\Kokos_8.jpg</v>
      </c>
      <c r="AI103" t="s">
        <v>113</v>
      </c>
      <c r="AO103">
        <f t="shared" ca="1" si="34"/>
        <v>0.3919331145764795</v>
      </c>
      <c r="AP103" t="str">
        <f t="shared" ca="1" si="35"/>
        <v>pics\\Kokos_8.jpg</v>
      </c>
      <c r="AS103" t="str">
        <f t="shared" ca="1" si="36"/>
        <v>pics\\Kokos_8.jpg</v>
      </c>
      <c r="AT103">
        <f t="shared" ca="1" si="39"/>
        <v>0.64824828482346974</v>
      </c>
      <c r="AU103" t="s">
        <v>697</v>
      </c>
      <c r="AV103" t="str">
        <f t="shared" ca="1" si="4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_Жидкий_ли_он?</v>
      </c>
      <c r="BA103" t="e">
        <f>VLOOKUP(Q103,audio_list_stym!$B$2:$BQ$299,68,FALSE)</f>
        <v>#N/A</v>
      </c>
      <c r="BB103" t="str">
        <f t="shared" si="31"/>
        <v>На_мониторе_КОДИС._Жидкий_ли_он?</v>
      </c>
      <c r="BD103" cm="1">
        <f t="array" aca="1" ref="BD103" ca="1">INDEX($L$98:$L$105,(RANK(AT7,$AT$2:$AT$9)))</f>
        <v>2120</v>
      </c>
    </row>
    <row r="104" spans="1:60" hidden="1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VLOOKUP(B104,audio_list_stym!$A$3:$BP$18,38,FALSE)</f>
        <v>15</v>
      </c>
      <c r="F104" t="str">
        <f>VLOOKUP(E104,metki!$A$2:$B$9,2,FALSE)</f>
        <v>экспл_новые_с_названием</v>
      </c>
      <c r="G104" t="str">
        <f t="shared" si="37"/>
        <v>экспл</v>
      </c>
      <c r="H104" t="str">
        <f>VLOOKUP(B104,audio_list_stym!$A$3:$AJ$18,6,FALSE)</f>
        <v>Noni</v>
      </c>
      <c r="I104" t="s">
        <v>694</v>
      </c>
      <c r="J104" t="str">
        <f t="shared" si="38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135</v>
      </c>
      <c r="Z104" t="str">
        <f>IF(G104="экспл",VLOOKUP(J104,quest_экспл!$A$1:$N$129,12,FALSE),IF(G104="импл_",0,0))</f>
        <v>sound\\On_lohmatiy.wav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2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ca="1" si="33"/>
        <v>pics\\Banan_8.jpg</v>
      </c>
      <c r="AI104" t="s">
        <v>114</v>
      </c>
      <c r="AO104">
        <f t="shared" ca="1" si="34"/>
        <v>0.84644941635554871</v>
      </c>
      <c r="AP104" t="str">
        <f t="shared" ca="1" si="35"/>
        <v>pics\\Banan_8.jpg</v>
      </c>
      <c r="AS104" t="str">
        <f t="shared" ca="1" si="36"/>
        <v>pics\\Banan_8.jpg</v>
      </c>
      <c r="AT104">
        <f t="shared" ca="1" si="39"/>
        <v>0.36064418206207483</v>
      </c>
      <c r="AU104" t="s">
        <v>697</v>
      </c>
      <c r="AV104" t="str">
        <f t="shared" ca="1" si="4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_Он_лохматый?</v>
      </c>
      <c r="BA104" t="e">
        <f>VLOOKUP(Q104,audio_list_stym!$B$2:$BQ$299,68,FALSE)</f>
        <v>#N/A</v>
      </c>
      <c r="BB104" t="str">
        <f t="shared" si="31"/>
        <v>Перед_Вами_КОДИС._Он_лохматый?</v>
      </c>
      <c r="BD104" cm="1">
        <f t="array" aca="1" ref="BD104" ca="1">INDEX($L$98:$L$105,(RANK(AT8,$AT$2:$AT$9)))</f>
        <v>2115</v>
      </c>
    </row>
    <row r="105" spans="1:60" hidden="1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VLOOKUP(B105,audio_list_stym!$A$3:$BP$18,38,FALSE)</f>
        <v>15</v>
      </c>
      <c r="F105" t="str">
        <f>VLOOKUP(E105,metki!$A$2:$B$9,2,FALSE)</f>
        <v>экспл_новые_с_названием</v>
      </c>
      <c r="G105" t="str">
        <f t="shared" si="37"/>
        <v>экспл</v>
      </c>
      <c r="H105" t="str">
        <f>VLOOKUP(B105,audio_list_stym!$A$3:$AJ$18,6,FALSE)</f>
        <v>Noni</v>
      </c>
      <c r="I105" t="s">
        <v>695</v>
      </c>
      <c r="J105" t="str">
        <f t="shared" si="38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136</v>
      </c>
      <c r="Z105" t="str">
        <f>IF(G105="экспл",VLOOKUP(J105,quest_экспл!$A$1:$N$129,12,FALSE),IF(G105="импл_",0,0))</f>
        <v>sound\\On_zolotistiy.wav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2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ca="1" si="33"/>
        <v>pics\\Tomat_4.jpg</v>
      </c>
      <c r="AI105" t="s">
        <v>115</v>
      </c>
      <c r="AO105">
        <f t="shared" ca="1" si="34"/>
        <v>5.2320679398473069E-2</v>
      </c>
      <c r="AP105" t="str">
        <f t="shared" ca="1" si="35"/>
        <v>pics\\Tomat_4.jpg</v>
      </c>
      <c r="AS105" t="str">
        <f t="shared" ca="1" si="36"/>
        <v>pics\\Tomat_4.jpg</v>
      </c>
      <c r="AT105">
        <f t="shared" ca="1" si="39"/>
        <v>0.14534286858325796</v>
      </c>
      <c r="AU105" t="s">
        <v>697</v>
      </c>
      <c r="AV105" t="str">
        <f t="shared" ca="1" si="40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_Он_золотистый?</v>
      </c>
      <c r="BA105" t="e">
        <f>VLOOKUP(Q105,audio_list_stym!$B$2:$BQ$299,68,FALSE)</f>
        <v>#N/A</v>
      </c>
      <c r="BB105" t="str">
        <f t="shared" si="31"/>
        <v>Вы_видите_КОДИС._Он_золотистый?</v>
      </c>
      <c r="BD105" cm="1">
        <f t="array" aca="1" ref="BD105" ca="1">INDEX($L$98:$L$105,(RANK(AT9,$AT$2:$AT$9)))</f>
        <v>2116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VLOOKUP(B106,audio_list_stym!$A$3:$BP$18,38,FALSE)</f>
        <v>16</v>
      </c>
      <c r="F106" t="str">
        <f>VLOOKUP(E106,metki!$A$2:$B$9,2,FALSE)</f>
        <v>импл_новые_без_названия</v>
      </c>
      <c r="G106" t="str">
        <f t="shared" si="37"/>
        <v>импл_</v>
      </c>
      <c r="H106" t="str">
        <f>VLOOKUP(B106,audio_list_stym!$A$3:$AJ$18,6,FALSE)</f>
        <v>Sapota</v>
      </c>
      <c r="I106" t="s">
        <v>688</v>
      </c>
      <c r="J106" t="str">
        <f t="shared" si="38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265</v>
      </c>
      <c r="Q106" t="str">
        <f>IF(G106="экспл",0,IF(G106="импл_",VLOOKUP(J106,quest_импл!$A$1:$J$129,8,FALSE),0))</f>
        <v>sound\\Sharoobrazniy_li.wav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2029</v>
      </c>
      <c r="AD106" t="str">
        <f t="shared" ca="1" si="32"/>
        <v>pics\\Kokos_5.jpg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3"/>
        <v>pics\\Kokos_5.jpg</v>
      </c>
      <c r="AI106" t="s">
        <v>116</v>
      </c>
      <c r="AO106">
        <f t="shared" ca="1" si="34"/>
        <v>0.44923555792918979</v>
      </c>
      <c r="AP106" t="str">
        <f t="shared" ca="1" si="35"/>
        <v>pics\\Kokos_5.jpg</v>
      </c>
      <c r="AS106" t="str">
        <f t="shared" ca="1" si="36"/>
        <v>pics\\Kokos_5.jpg</v>
      </c>
      <c r="AT106">
        <f t="shared" ca="1" si="39"/>
        <v>0.1235036639879511</v>
      </c>
      <c r="AU106" t="s">
        <v>697</v>
      </c>
      <c r="AV106" t="str">
        <f t="shared" ca="1" si="40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_Шарообразный_ли_</v>
      </c>
      <c r="BB106" t="str">
        <f t="shared" si="31"/>
        <v>_Шарообразный_ли_XXXXX?</v>
      </c>
      <c r="BC106">
        <f>A106</f>
        <v>1214</v>
      </c>
      <c r="BD106" cm="1">
        <f t="array" aca="1" ref="BD106" ca="1">INDEX($L$106:$L$113,(RANK(AT2,$AT$2:$AT$9)))</f>
        <v>2134</v>
      </c>
      <c r="BE106" cm="1">
        <f t="array" aca="1" ref="BE106" ca="1">INDEX(BD66:BD81,(RANK(AT7,$AT$2:$AT$17)))</f>
        <v>2076</v>
      </c>
      <c r="BF106" cm="1">
        <f t="array" aca="1" ref="BF106" ca="1">INDEX(BD90:BD105,(RANK(AT7,$AT$2:$AT$17)))</f>
        <v>2116</v>
      </c>
      <c r="BG106" cm="1">
        <f t="array" aca="1" ref="BG106" ca="1">INDEX(BD114:BD129,(RANK(AT7,$AT$2:$AT$9)))</f>
        <v>2140</v>
      </c>
      <c r="BH106">
        <v>1</v>
      </c>
    </row>
    <row r="107" spans="1:60" hidden="1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VLOOKUP(B107,audio_list_stym!$A$3:$BP$18,38,FALSE)</f>
        <v>16</v>
      </c>
      <c r="F107" t="str">
        <f>VLOOKUP(E107,metki!$A$2:$B$9,2,FALSE)</f>
        <v>импл_новые_без_названия</v>
      </c>
      <c r="G107" t="str">
        <f t="shared" si="37"/>
        <v>импл_</v>
      </c>
      <c r="H107" t="str">
        <f>VLOOKUP(B107,audio_list_stym!$A$3:$AJ$18,6,FALSE)</f>
        <v>Sapota</v>
      </c>
      <c r="I107" t="s">
        <v>689</v>
      </c>
      <c r="J107" t="str">
        <f t="shared" si="38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266</v>
      </c>
      <c r="Q107" t="str">
        <f>IF(G107="экспл",0,IF(G107="импл_",VLOOKUP(J107,quest_импл!$A$1:$J$129,8,FALSE),0))</f>
        <v>sound\\Nadrezan_li.wav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2014</v>
      </c>
      <c r="AD107" t="str">
        <f t="shared" ca="1" si="32"/>
        <v>pics\\Finik_6.jpg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3"/>
        <v>pics\\Finik_6.jpg</v>
      </c>
      <c r="AI107" t="s">
        <v>117</v>
      </c>
      <c r="AO107">
        <f t="shared" ca="1" si="34"/>
        <v>0.73523053284597062</v>
      </c>
      <c r="AP107" t="str">
        <f t="shared" ca="1" si="35"/>
        <v>pics\\Finik_6.jpg</v>
      </c>
      <c r="AS107" t="str">
        <f t="shared" ca="1" si="36"/>
        <v>pics\\Finik_6.jpg</v>
      </c>
      <c r="AT107">
        <f t="shared" ca="1" si="39"/>
        <v>0.38441386214115159</v>
      </c>
      <c r="AU107" t="s">
        <v>697</v>
      </c>
      <c r="AV107" t="str">
        <f t="shared" ca="1" si="40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_Надрезан_ли_</v>
      </c>
      <c r="BB107" t="str">
        <f t="shared" si="31"/>
        <v>_Надрезан_ли_XXXXX?</v>
      </c>
      <c r="BD107" cm="1">
        <f t="array" aca="1" ref="BD107" ca="1">INDEX($L$106:$L$113,(RANK(AT3,$AT$2:$AT$9)))</f>
        <v>2133</v>
      </c>
    </row>
    <row r="108" spans="1:60" hidden="1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VLOOKUP(B108,audio_list_stym!$A$3:$BP$18,38,FALSE)</f>
        <v>16</v>
      </c>
      <c r="F108" t="str">
        <f>VLOOKUP(E108,metki!$A$2:$B$9,2,FALSE)</f>
        <v>импл_новые_без_названия</v>
      </c>
      <c r="G108" t="str">
        <f t="shared" si="37"/>
        <v>импл_</v>
      </c>
      <c r="H108" t="str">
        <f>VLOOKUP(B108,audio_list_stym!$A$3:$AJ$18,6,FALSE)</f>
        <v>Sapota</v>
      </c>
      <c r="I108" t="s">
        <v>690</v>
      </c>
      <c r="J108" t="str">
        <f t="shared" si="38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267</v>
      </c>
      <c r="Q108" t="str">
        <f>IF(G108="экспл",0,IF(G108="импл_",VLOOKUP(J108,quest_импл!$A$1:$J$129,8,FALSE),0))</f>
        <v>sound\\Perekruchen_li.wav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2064</v>
      </c>
      <c r="AD108" t="str">
        <f t="shared" ca="1" si="32"/>
        <v>pics\\Tomat_8.jpg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3"/>
        <v>pics\\Tomat_8.jpg</v>
      </c>
      <c r="AI108" t="s">
        <v>118</v>
      </c>
      <c r="AO108">
        <f t="shared" ca="1" si="34"/>
        <v>4.123400440280478E-3</v>
      </c>
      <c r="AP108" t="str">
        <f t="shared" ca="1" si="35"/>
        <v>pics\\Tomat_8.jpg</v>
      </c>
      <c r="AS108" t="str">
        <f t="shared" ca="1" si="36"/>
        <v>pics\\Tomat_8.jpg</v>
      </c>
      <c r="AT108">
        <f t="shared" ca="1" si="39"/>
        <v>0.31910440613778479</v>
      </c>
      <c r="AU108" t="s">
        <v>697</v>
      </c>
      <c r="AV108" t="str">
        <f t="shared" ca="1" si="40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_Перекручен_ли_</v>
      </c>
      <c r="BB108" t="str">
        <f t="shared" si="31"/>
        <v>_Перекручен_ли_XXXXX?</v>
      </c>
      <c r="BD108" cm="1">
        <f t="array" aca="1" ref="BD108" ca="1">INDEX($L$106:$L$113,(RANK(AT4,$AT$2:$AT$9)))</f>
        <v>2130</v>
      </c>
    </row>
    <row r="109" spans="1:60" hidden="1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VLOOKUP(B109,audio_list_stym!$A$3:$BP$18,38,FALSE)</f>
        <v>16</v>
      </c>
      <c r="F109" t="str">
        <f>VLOOKUP(E109,metki!$A$2:$B$9,2,FALSE)</f>
        <v>импл_новые_без_названия</v>
      </c>
      <c r="G109" t="str">
        <f t="shared" si="37"/>
        <v>импл_</v>
      </c>
      <c r="H109" t="str">
        <f>VLOOKUP(B109,audio_list_stym!$A$3:$AJ$18,6,FALSE)</f>
        <v>Sapota</v>
      </c>
      <c r="I109" t="s">
        <v>691</v>
      </c>
      <c r="J109" t="str">
        <f t="shared" si="38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268</v>
      </c>
      <c r="Q109" t="str">
        <f>IF(G109="экспл",0,IF(G109="импл_",VLOOKUP(J109,quest_импл!$A$1:$J$129,8,FALSE),0))</f>
        <v>sound\\Sorvan_li.wav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2053</v>
      </c>
      <c r="AD109" t="str">
        <f t="shared" ca="1" si="32"/>
        <v>pics\\Redis_5.jpg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3"/>
        <v>pics\\Redis_5.jpg</v>
      </c>
      <c r="AI109" t="s">
        <v>119</v>
      </c>
      <c r="AO109">
        <f t="shared" ca="1" si="34"/>
        <v>0.11066285070720161</v>
      </c>
      <c r="AP109" t="str">
        <f t="shared" ca="1" si="35"/>
        <v>pics\\Redis_5.jpg</v>
      </c>
      <c r="AS109" t="str">
        <f t="shared" ca="1" si="36"/>
        <v>pics\\Redis_5.jpg</v>
      </c>
      <c r="AT109">
        <f t="shared" ca="1" si="39"/>
        <v>0.38433671320658469</v>
      </c>
      <c r="AU109" t="s">
        <v>697</v>
      </c>
      <c r="AV109" t="str">
        <f t="shared" ca="1" si="40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_Сорван_ли_</v>
      </c>
      <c r="BB109" t="str">
        <f t="shared" si="31"/>
        <v>_Сорван_ли_XXXXX?</v>
      </c>
      <c r="BD109" cm="1">
        <f t="array" aca="1" ref="BD109" ca="1">INDEX($L$106:$L$113,(RANK(AT5,$AT$2:$AT$9)))</f>
        <v>2135</v>
      </c>
    </row>
    <row r="110" spans="1:60" hidden="1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VLOOKUP(B110,audio_list_stym!$A$3:$BP$18,38,FALSE)</f>
        <v>16</v>
      </c>
      <c r="F110" t="str">
        <f>VLOOKUP(E110,metki!$A$2:$B$9,2,FALSE)</f>
        <v>импл_новые_без_названия</v>
      </c>
      <c r="G110" t="str">
        <f t="shared" si="37"/>
        <v>импл_</v>
      </c>
      <c r="H110" t="str">
        <f>VLOOKUP(B110,audio_list_stym!$A$3:$AJ$18,6,FALSE)</f>
        <v>Sapota</v>
      </c>
      <c r="I110" t="s">
        <v>692</v>
      </c>
      <c r="J110" t="str">
        <f t="shared" si="38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269</v>
      </c>
      <c r="Q110" t="str">
        <f>IF(G110="экспл",0,IF(G110="импл_",VLOOKUP(J110,quest_импл!$A$1:$J$129,8,FALSE),0))</f>
        <v>sound\\Spresovan_li.wav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2017</v>
      </c>
      <c r="AD110" t="str">
        <f t="shared" ca="1" si="32"/>
        <v>pics\\Goroh_1.jpg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3"/>
        <v>pics\\Goroh_1.jpg</v>
      </c>
      <c r="AI110" t="s">
        <v>120</v>
      </c>
      <c r="AO110">
        <f t="shared" ca="1" si="34"/>
        <v>0.71928355247654163</v>
      </c>
      <c r="AP110" t="str">
        <f t="shared" ca="1" si="35"/>
        <v>pics\\Goroh_1.jpg</v>
      </c>
      <c r="AS110" t="str">
        <f t="shared" ca="1" si="36"/>
        <v>pics\\Goroh_1.jpg</v>
      </c>
      <c r="AT110">
        <f t="shared" ca="1" si="39"/>
        <v>0.76644790585112066</v>
      </c>
      <c r="AU110" t="s">
        <v>697</v>
      </c>
      <c r="AV110" t="str">
        <f t="shared" ca="1" si="40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_Спрессован_ли_</v>
      </c>
      <c r="BB110" t="str">
        <f t="shared" si="31"/>
        <v>_Спрессован_ли_XXXXX?</v>
      </c>
      <c r="BD110" cm="1">
        <f t="array" aca="1" ref="BD110" ca="1">INDEX($L$106:$L$113,(RANK(AT6,$AT$2:$AT$9)))</f>
        <v>2129</v>
      </c>
    </row>
    <row r="111" spans="1:60" hidden="1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VLOOKUP(B111,audio_list_stym!$A$3:$BP$18,38,FALSE)</f>
        <v>16</v>
      </c>
      <c r="F111" t="str">
        <f>VLOOKUP(E111,metki!$A$2:$B$9,2,FALSE)</f>
        <v>импл_новые_без_названия</v>
      </c>
      <c r="G111" t="str">
        <f t="shared" si="37"/>
        <v>импл_</v>
      </c>
      <c r="H111" t="str">
        <f>VLOOKUP(B111,audio_list_stym!$A$3:$AJ$18,6,FALSE)</f>
        <v>Sapota</v>
      </c>
      <c r="I111" t="s">
        <v>693</v>
      </c>
      <c r="J111" t="str">
        <f t="shared" si="38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270</v>
      </c>
      <c r="Q111" t="str">
        <f>IF(G111="экспл",0,IF(G111="импл_",VLOOKUP(J111,quest_импл!$A$1:$J$129,8,FALSE),0))</f>
        <v>sound\\Zheltiy_li.wav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2038</v>
      </c>
      <c r="AD111" t="str">
        <f t="shared" ca="1" si="32"/>
        <v>pics\\Limon_6.jpg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3"/>
        <v>pics\\Limon_6.jpg</v>
      </c>
      <c r="AI111" t="s">
        <v>121</v>
      </c>
      <c r="AO111">
        <f t="shared" ca="1" si="34"/>
        <v>0.28609641571066813</v>
      </c>
      <c r="AP111" t="str">
        <f t="shared" ca="1" si="35"/>
        <v>pics\\Limon_6.jpg</v>
      </c>
      <c r="AS111" t="str">
        <f t="shared" ca="1" si="36"/>
        <v>pics\\Limon_6.jpg</v>
      </c>
      <c r="AT111">
        <f t="shared" ca="1" si="39"/>
        <v>0.50259703565898584</v>
      </c>
      <c r="AU111" t="s">
        <v>697</v>
      </c>
      <c r="AV111" t="str">
        <f t="shared" ca="1" si="40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_Желтый_ли_</v>
      </c>
      <c r="BB111" t="str">
        <f t="shared" si="31"/>
        <v>_Желтый_ли_XXXXX?</v>
      </c>
      <c r="BD111" cm="1">
        <f t="array" aca="1" ref="BD111" ca="1">INDEX($L$106:$L$113,(RANK(AT7,$AT$2:$AT$9)))</f>
        <v>2136</v>
      </c>
    </row>
    <row r="112" spans="1:60" hidden="1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VLOOKUP(B112,audio_list_stym!$A$3:$BP$18,38,FALSE)</f>
        <v>16</v>
      </c>
      <c r="F112" t="str">
        <f>VLOOKUP(E112,metki!$A$2:$B$9,2,FALSE)</f>
        <v>импл_новые_без_названия</v>
      </c>
      <c r="G112" t="str">
        <f t="shared" si="37"/>
        <v>импл_</v>
      </c>
      <c r="H112" t="str">
        <f>VLOOKUP(B112,audio_list_stym!$A$3:$AJ$18,6,FALSE)</f>
        <v>Sapota</v>
      </c>
      <c r="I112" t="s">
        <v>694</v>
      </c>
      <c r="J112" t="str">
        <f t="shared" si="38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271</v>
      </c>
      <c r="Q112" t="str">
        <f>IF(G112="экспл",0,IF(G112="импл_",VLOOKUP(J112,quest_импл!$A$1:$J$129,8,FALSE),0))</f>
        <v>sound\\Rovniy_li.wav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2019</v>
      </c>
      <c r="AD112" t="str">
        <f t="shared" ca="1" si="32"/>
        <v>pics\\Goroh_3.jpg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3"/>
        <v>pics\\Goroh_3.jpg</v>
      </c>
      <c r="AI112" t="s">
        <v>122</v>
      </c>
      <c r="AO112">
        <f t="shared" ca="1" si="34"/>
        <v>0.66182352647744136</v>
      </c>
      <c r="AP112" t="str">
        <f t="shared" ca="1" si="35"/>
        <v>pics\\Goroh_3.jpg</v>
      </c>
      <c r="AS112" t="str">
        <f t="shared" ca="1" si="36"/>
        <v>pics\\Goroh_3.jpg</v>
      </c>
      <c r="AT112">
        <f t="shared" ca="1" si="39"/>
        <v>0.6200744943813955</v>
      </c>
      <c r="AU112" t="s">
        <v>697</v>
      </c>
      <c r="AV112" t="str">
        <f t="shared" ca="1" si="40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_Ровный_ли_</v>
      </c>
      <c r="BB112" t="str">
        <f t="shared" si="31"/>
        <v>_Ровный_ли_XXXXX?</v>
      </c>
      <c r="BD112" cm="1">
        <f t="array" aca="1" ref="BD112" ca="1">INDEX($L$106:$L$113,(RANK(AT8,$AT$2:$AT$9)))</f>
        <v>2131</v>
      </c>
    </row>
    <row r="113" spans="1:60" hidden="1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VLOOKUP(B113,audio_list_stym!$A$3:$BP$18,38,FALSE)</f>
        <v>16</v>
      </c>
      <c r="F113" t="str">
        <f>VLOOKUP(E113,metki!$A$2:$B$9,2,FALSE)</f>
        <v>импл_новые_без_названия</v>
      </c>
      <c r="G113" t="str">
        <f t="shared" si="37"/>
        <v>импл_</v>
      </c>
      <c r="H113" t="str">
        <f>VLOOKUP(B113,audio_list_stym!$A$3:$AJ$18,6,FALSE)</f>
        <v>Sapota</v>
      </c>
      <c r="I113" t="s">
        <v>695</v>
      </c>
      <c r="J113" t="str">
        <f t="shared" si="38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272</v>
      </c>
      <c r="Q113" t="str">
        <f>IF(G113="экспл",0,IF(G113="импл_",VLOOKUP(J113,quest_импл!$A$1:$J$129,8,FALSE),0))</f>
        <v>sound\\Imeet_li_shipi.wav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2041</v>
      </c>
      <c r="AD113" t="str">
        <f t="shared" ca="1" si="32"/>
        <v>pics\\Peper_1.jpg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3"/>
        <v>pics\\Peper_1.jpg</v>
      </c>
      <c r="AI113" t="s">
        <v>123</v>
      </c>
      <c r="AO113">
        <f t="shared" ca="1" si="34"/>
        <v>0.27084740929623408</v>
      </c>
      <c r="AP113" t="str">
        <f t="shared" ca="1" si="35"/>
        <v>pics\\Peper_1.jpg</v>
      </c>
      <c r="AS113" t="str">
        <f t="shared" ca="1" si="36"/>
        <v>pics\\Peper_1.jpg</v>
      </c>
      <c r="AT113">
        <f t="shared" ca="1" si="39"/>
        <v>0.65191355049111188</v>
      </c>
      <c r="AU113" t="s">
        <v>697</v>
      </c>
      <c r="AV113" t="str">
        <f t="shared" ca="1" si="40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_Имеет_ли_шипы_</v>
      </c>
      <c r="BB113" t="str">
        <f t="shared" si="31"/>
        <v>_Имеет_ли_шипы_XXXXX?</v>
      </c>
      <c r="BD113" cm="1">
        <f t="array" aca="1" ref="BD113" ca="1">INDEX($L$106:$L$113,(RANK(AT9,$AT$2:$AT$9)))</f>
        <v>2132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VLOOKUP(B114,audio_list_stym!$A$3:$BP$18,38,FALSE)</f>
        <v>17</v>
      </c>
      <c r="F114" t="str">
        <f>VLOOKUP(E114,metki!$A$2:$B$9,2,FALSE)</f>
        <v>экспл_новые_без_названия</v>
      </c>
      <c r="G114" t="str">
        <f t="shared" si="37"/>
        <v>экспл</v>
      </c>
      <c r="H114" t="str">
        <f>VLOOKUP(B114,audio_list_stym!$A$3:$AJ$18,6,FALSE)</f>
        <v>Tamanid</v>
      </c>
      <c r="I114" t="s">
        <v>688</v>
      </c>
      <c r="J114" t="str">
        <f t="shared" si="38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145</v>
      </c>
      <c r="Z114" t="str">
        <f>IF(G114="экспл",VLOOKUP(J114,quest_экспл!$A$1:$N$129,12,FALSE),IF(G114="импл_",0,0))</f>
        <v>sound\\On_krasnovatiy.wav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2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ca="1" si="33"/>
        <v>pics\\Finik_8.jpg</v>
      </c>
      <c r="AI114" t="s">
        <v>86</v>
      </c>
      <c r="AO114">
        <f t="shared" ca="1" si="34"/>
        <v>0.72012074439875251</v>
      </c>
      <c r="AP114" t="str">
        <f t="shared" ca="1" si="35"/>
        <v>pics\\Finik_8.jpg</v>
      </c>
      <c r="AS114" t="str">
        <f t="shared" ca="1" si="36"/>
        <v>pics\\Finik_8.jpg</v>
      </c>
      <c r="AT114">
        <f t="shared" ca="1" si="39"/>
        <v>0.31542481185026772</v>
      </c>
      <c r="AU114" t="s">
        <v>697</v>
      </c>
      <c r="AV114" t="str">
        <f t="shared" ca="1" si="40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_Он_красноватый?</v>
      </c>
      <c r="BA114" t="e">
        <f>VLOOKUP(Q114,audio_list_stym!$B$2:$BQ$299,68,FALSE)</f>
        <v>#N/A</v>
      </c>
      <c r="BB114" t="str">
        <f t="shared" si="31"/>
        <v>На_экране_XXXXX._Он_красноватый?</v>
      </c>
      <c r="BC114">
        <f>A114</f>
        <v>1215</v>
      </c>
      <c r="BD114" cm="1">
        <f t="array" aca="1" ref="BD114" ca="1">INDEX($L$114:$L$121,(RANK(AT2,$AT$2:$AT$9)))</f>
        <v>2142</v>
      </c>
      <c r="BE114" cm="1">
        <f t="array" aca="1" ref="BE114" ca="1">INDEX(BD66:BD81,(RANK(AT8,$AT$2:$AT$17)))</f>
        <v>2069</v>
      </c>
      <c r="BF114" cm="1">
        <f t="array" aca="1" ref="BF114" ca="1">INDEX(BD82:BD97,(RANK(AT8,$AT$2:$AT$9)))</f>
        <v>2082</v>
      </c>
      <c r="BG114" cm="1">
        <f t="array" aca="1" ref="BG114" ca="1">INDEX(BD98:BD113,(RANK(AT8,$AT$2:$AT$9)))</f>
        <v>2114</v>
      </c>
      <c r="BH114">
        <v>1</v>
      </c>
    </row>
    <row r="115" spans="1:60" hidden="1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VLOOKUP(B115,audio_list_stym!$A$3:$BP$18,38,FALSE)</f>
        <v>17</v>
      </c>
      <c r="F115" t="str">
        <f>VLOOKUP(E115,metki!$A$2:$B$9,2,FALSE)</f>
        <v>экспл_новые_без_названия</v>
      </c>
      <c r="G115" t="str">
        <f t="shared" si="37"/>
        <v>экспл</v>
      </c>
      <c r="H115" t="str">
        <f>VLOOKUP(B115,audio_list_stym!$A$3:$AJ$18,6,FALSE)</f>
        <v>Tamanid</v>
      </c>
      <c r="I115" t="s">
        <v>689</v>
      </c>
      <c r="J115" t="str">
        <f t="shared" si="38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146</v>
      </c>
      <c r="Z115" t="str">
        <f>IF(G115="экспл",VLOOKUP(J115,quest_экспл!$A$1:$N$129,12,FALSE),IF(G115="импл_",0,0))</f>
        <v>sound\\Izognut_li_on.wav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2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ca="1" si="33"/>
        <v>pics\\Kokos_7.jpg</v>
      </c>
      <c r="AI115" t="s">
        <v>87</v>
      </c>
      <c r="AO115">
        <f t="shared" ca="1" si="34"/>
        <v>0.39236342202863439</v>
      </c>
      <c r="AP115" t="str">
        <f t="shared" ca="1" si="35"/>
        <v>pics\\Kokos_7.jpg</v>
      </c>
      <c r="AS115" t="str">
        <f t="shared" ca="1" si="36"/>
        <v>pics\\Kokos_7.jpg</v>
      </c>
      <c r="AT115">
        <f t="shared" ca="1" si="39"/>
        <v>0.4300012999953402</v>
      </c>
      <c r="AU115" t="s">
        <v>697</v>
      </c>
      <c r="AV115" t="str">
        <f t="shared" ca="1" si="40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_Изогнут_ли_он?</v>
      </c>
      <c r="BA115" t="e">
        <f>VLOOKUP(Q115,audio_list_stym!$B$2:$BQ$299,68,FALSE)</f>
        <v>#N/A</v>
      </c>
      <c r="BB115" t="str">
        <f t="shared" si="31"/>
        <v>Посмотрите,_вот_XXXXX._Изогнут_ли_он?</v>
      </c>
      <c r="BD115" cm="1">
        <f t="array" aca="1" ref="BD115" ca="1">INDEX($L$114:$L$121,(RANK(AT3,$AT$2:$AT$9)))</f>
        <v>2141</v>
      </c>
    </row>
    <row r="116" spans="1:60" hidden="1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VLOOKUP(B116,audio_list_stym!$A$3:$BP$18,38,FALSE)</f>
        <v>17</v>
      </c>
      <c r="F116" t="str">
        <f>VLOOKUP(E116,metki!$A$2:$B$9,2,FALSE)</f>
        <v>экспл_новые_без_названия</v>
      </c>
      <c r="G116" t="str">
        <f t="shared" si="37"/>
        <v>экспл</v>
      </c>
      <c r="H116" t="str">
        <f>VLOOKUP(B116,audio_list_stym!$A$3:$AJ$18,6,FALSE)</f>
        <v>Tamanid</v>
      </c>
      <c r="I116" t="s">
        <v>690</v>
      </c>
      <c r="J116" t="str">
        <f t="shared" si="38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147</v>
      </c>
      <c r="Z116" t="str">
        <f>IF(G116="экспл",VLOOKUP(J116,quest_экспл!$A$1:$N$129,12,FALSE),IF(G116="импл_",0,0))</f>
        <v>sound\\On_barhatistiy.wav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2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ca="1" si="33"/>
        <v>pics\\Redis_1.jpg</v>
      </c>
      <c r="AI116" t="s">
        <v>88</v>
      </c>
      <c r="AO116">
        <f t="shared" ca="1" si="34"/>
        <v>0.15655436354597685</v>
      </c>
      <c r="AP116" t="str">
        <f t="shared" ca="1" si="35"/>
        <v>pics\\Redis_1.jpg</v>
      </c>
      <c r="AS116" t="str">
        <f t="shared" ca="1" si="36"/>
        <v>pics\\Redis_1.jpg</v>
      </c>
      <c r="AT116">
        <f t="shared" ca="1" si="39"/>
        <v>0.98564578731372965</v>
      </c>
      <c r="AU116" t="s">
        <v>697</v>
      </c>
      <c r="AV116" t="str">
        <f t="shared" ca="1" si="40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_Он_бархатистый?</v>
      </c>
      <c r="BA116" t="e">
        <f>VLOOKUP(Q116,audio_list_stym!$B$2:$BQ$299,68,FALSE)</f>
        <v>#N/A</v>
      </c>
      <c r="BB116" t="str">
        <f t="shared" si="31"/>
        <v>Вот_XXXXX._Он_бархатистый?</v>
      </c>
      <c r="BD116" cm="1">
        <f t="array" aca="1" ref="BD116" ca="1">INDEX($L$114:$L$121,(RANK(AT4,$AT$2:$AT$9)))</f>
        <v>2138</v>
      </c>
    </row>
    <row r="117" spans="1:60" hidden="1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VLOOKUP(B117,audio_list_stym!$A$3:$BP$18,38,FALSE)</f>
        <v>17</v>
      </c>
      <c r="F117" t="str">
        <f>VLOOKUP(E117,metki!$A$2:$B$9,2,FALSE)</f>
        <v>экспл_новые_без_названия</v>
      </c>
      <c r="G117" t="str">
        <f t="shared" si="37"/>
        <v>экспл</v>
      </c>
      <c r="H117" t="str">
        <f>VLOOKUP(B117,audio_list_stym!$A$3:$AJ$18,6,FALSE)</f>
        <v>Tamanid</v>
      </c>
      <c r="I117" t="s">
        <v>691</v>
      </c>
      <c r="J117" t="str">
        <f t="shared" si="38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148</v>
      </c>
      <c r="Z117" t="str">
        <f>IF(G117="экспл",VLOOKUP(J117,quest_экспл!$A$1:$N$129,12,FALSE),IF(G117="импл_",0,0))</f>
        <v>sound\\Odnotonniy_li_on.wav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2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ca="1" si="33"/>
        <v>pics\\Finik_3.jpg</v>
      </c>
      <c r="AI117" t="s">
        <v>89</v>
      </c>
      <c r="AO117">
        <f t="shared" ca="1" si="34"/>
        <v>0.79571113481831446</v>
      </c>
      <c r="AP117" t="str">
        <f t="shared" ca="1" si="35"/>
        <v>pics\\Finik_3.jpg</v>
      </c>
      <c r="AS117" t="str">
        <f t="shared" ca="1" si="36"/>
        <v>pics\\Finik_3.jpg</v>
      </c>
      <c r="AT117">
        <f t="shared" ca="1" si="39"/>
        <v>0.88754334157111558</v>
      </c>
      <c r="AU117" t="s">
        <v>697</v>
      </c>
      <c r="AV117" t="str">
        <f t="shared" ca="1" si="40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_Однотонный_ли_он?</v>
      </c>
      <c r="BA117" t="e">
        <f>VLOOKUP(Q117,audio_list_stym!$B$2:$BQ$299,68,FALSE)</f>
        <v>#N/A</v>
      </c>
      <c r="BB117" t="str">
        <f t="shared" si="31"/>
        <v>Это_XXXXX._Однотонный_ли_он?</v>
      </c>
      <c r="BD117" cm="1">
        <f t="array" aca="1" ref="BD117" ca="1">INDEX($L$114:$L$121,(RANK(AT5,$AT$2:$AT$9)))</f>
        <v>2143</v>
      </c>
    </row>
    <row r="118" spans="1:60" hidden="1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VLOOKUP(B118,audio_list_stym!$A$3:$BP$18,38,FALSE)</f>
        <v>17</v>
      </c>
      <c r="F118" t="str">
        <f>VLOOKUP(E118,metki!$A$2:$B$9,2,FALSE)</f>
        <v>экспл_новые_без_названия</v>
      </c>
      <c r="G118" t="str">
        <f t="shared" si="37"/>
        <v>экспл</v>
      </c>
      <c r="H118" t="str">
        <f>VLOOKUP(B118,audio_list_stym!$A$3:$AJ$18,6,FALSE)</f>
        <v>Tamanid</v>
      </c>
      <c r="I118" t="s">
        <v>692</v>
      </c>
      <c r="J118" t="str">
        <f t="shared" si="38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149</v>
      </c>
      <c r="Z118" t="str">
        <f>IF(G118="экспл",VLOOKUP(J118,quest_экспл!$A$1:$N$129,12,FALSE),IF(G118="импл_",0,0))</f>
        <v>sound\\On_prozrachniy.wav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2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ca="1" si="33"/>
        <v>pics\\Finik_2.jpg</v>
      </c>
      <c r="AI118" t="s">
        <v>90</v>
      </c>
      <c r="AO118">
        <f t="shared" ca="1" si="34"/>
        <v>0.83888077694797492</v>
      </c>
      <c r="AP118" t="str">
        <f t="shared" ca="1" si="35"/>
        <v>pics\\Finik_2.jpg</v>
      </c>
      <c r="AS118" t="str">
        <f t="shared" ca="1" si="36"/>
        <v>pics\\Finik_2.jpg</v>
      </c>
      <c r="AT118">
        <f t="shared" ca="1" si="39"/>
        <v>0.90248876980399995</v>
      </c>
      <c r="AU118" t="s">
        <v>697</v>
      </c>
      <c r="AV118" t="str">
        <f t="shared" ca="1" si="40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_Он_прозрачный?</v>
      </c>
      <c r="BA118" t="e">
        <f>VLOOKUP(Q118,audio_list_stym!$B$2:$BQ$299,68,FALSE)</f>
        <v>#N/A</v>
      </c>
      <c r="BB118" t="str">
        <f t="shared" si="31"/>
        <v>На_картинке_XXXXX._Он_прозрачный?</v>
      </c>
      <c r="BD118" cm="1">
        <f t="array" aca="1" ref="BD118" ca="1">INDEX($L$114:$L$121,(RANK(AT6,$AT$2:$AT$9)))</f>
        <v>2137</v>
      </c>
    </row>
    <row r="119" spans="1:60" hidden="1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VLOOKUP(B119,audio_list_stym!$A$3:$BP$18,38,FALSE)</f>
        <v>17</v>
      </c>
      <c r="F119" t="str">
        <f>VLOOKUP(E119,metki!$A$2:$B$9,2,FALSE)</f>
        <v>экспл_новые_без_названия</v>
      </c>
      <c r="G119" t="str">
        <f t="shared" si="37"/>
        <v>экспл</v>
      </c>
      <c r="H119" t="str">
        <f>VLOOKUP(B119,audio_list_stym!$A$3:$AJ$18,6,FALSE)</f>
        <v>Tamanid</v>
      </c>
      <c r="I119" t="s">
        <v>693</v>
      </c>
      <c r="J119" t="str">
        <f t="shared" si="38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150</v>
      </c>
      <c r="Z119" t="str">
        <f>IF(G119="экспл",VLOOKUP(J119,quest_экспл!$A$1:$N$129,12,FALSE),IF(G119="импл_",0,0))</f>
        <v>sound\\On_izmelchen.wav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2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ca="1" si="33"/>
        <v>pics\\Tomat_2.jpg</v>
      </c>
      <c r="AI119" t="s">
        <v>91</v>
      </c>
      <c r="AO119">
        <f t="shared" ca="1" si="34"/>
        <v>6.479182396878036E-2</v>
      </c>
      <c r="AP119" t="str">
        <f t="shared" ca="1" si="35"/>
        <v>pics\\Tomat_2.jpg</v>
      </c>
      <c r="AS119" t="str">
        <f t="shared" ca="1" si="36"/>
        <v>pics\\Tomat_2.jpg</v>
      </c>
      <c r="AT119">
        <f t="shared" ca="1" si="39"/>
        <v>0.41924504918677086</v>
      </c>
      <c r="AU119" t="s">
        <v>697</v>
      </c>
      <c r="AV119" t="str">
        <f t="shared" ca="1" si="40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_Он_измельчен?</v>
      </c>
      <c r="BA119" t="e">
        <f>VLOOKUP(Q119,audio_list_stym!$B$2:$BQ$299,68,FALSE)</f>
        <v>#N/A</v>
      </c>
      <c r="BB119" t="str">
        <f t="shared" si="31"/>
        <v>На_мониторе_XXXXX._Он_измельчен?</v>
      </c>
      <c r="BD119" cm="1">
        <f t="array" aca="1" ref="BD119" ca="1">INDEX($L$114:$L$121,(RANK(AT7,$AT$2:$AT$9)))</f>
        <v>2144</v>
      </c>
    </row>
    <row r="120" spans="1:60" hidden="1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VLOOKUP(B120,audio_list_stym!$A$3:$BP$18,38,FALSE)</f>
        <v>17</v>
      </c>
      <c r="F120" t="str">
        <f>VLOOKUP(E120,metki!$A$2:$B$9,2,FALSE)</f>
        <v>экспл_новые_без_названия</v>
      </c>
      <c r="G120" t="str">
        <f t="shared" si="37"/>
        <v>экспл</v>
      </c>
      <c r="H120" t="str">
        <f>VLOOKUP(B120,audio_list_stym!$A$3:$AJ$18,6,FALSE)</f>
        <v>Tamanid</v>
      </c>
      <c r="I120" t="s">
        <v>694</v>
      </c>
      <c r="J120" t="str">
        <f t="shared" si="38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151</v>
      </c>
      <c r="Z120" t="str">
        <f>IF(G120="экспл",VLOOKUP(J120,quest_экспл!$A$1:$N$129,12,FALSE),IF(G120="импл_",0,0))</f>
        <v>sound\\Cvetushiy_li_on.wav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2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ca="1" si="33"/>
        <v>pics\\Redis_8.jpg</v>
      </c>
      <c r="AI120" t="s">
        <v>92</v>
      </c>
      <c r="AO120">
        <f t="shared" ca="1" si="34"/>
        <v>7.2869873617602998E-2</v>
      </c>
      <c r="AP120" t="str">
        <f t="shared" ca="1" si="35"/>
        <v>pics\\Redis_8.jpg</v>
      </c>
      <c r="AS120" t="str">
        <f t="shared" ca="1" si="36"/>
        <v>pics\\Redis_8.jpg</v>
      </c>
      <c r="AT120">
        <f t="shared" ca="1" si="39"/>
        <v>1.3746381861452162E-2</v>
      </c>
      <c r="AU120" t="s">
        <v>697</v>
      </c>
      <c r="AV120" t="str">
        <f t="shared" ca="1" si="4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_Цветущий_ли_он?</v>
      </c>
      <c r="BA120" t="e">
        <f>VLOOKUP(Q120,audio_list_stym!$B$2:$BQ$299,68,FALSE)</f>
        <v>#N/A</v>
      </c>
      <c r="BB120" t="str">
        <f t="shared" si="31"/>
        <v>Перед_Вами_XXXXX._Цветущий_ли_он?</v>
      </c>
      <c r="BD120" cm="1">
        <f t="array" aca="1" ref="BD120" ca="1">INDEX($L$114:$L$121,(RANK(AT8,$AT$2:$AT$9)))</f>
        <v>2139</v>
      </c>
    </row>
    <row r="121" spans="1:60" hidden="1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VLOOKUP(B121,audio_list_stym!$A$3:$BP$18,38,FALSE)</f>
        <v>17</v>
      </c>
      <c r="F121" t="str">
        <f>VLOOKUP(E121,metki!$A$2:$B$9,2,FALSE)</f>
        <v>экспл_новые_без_названия</v>
      </c>
      <c r="G121" t="str">
        <f t="shared" si="37"/>
        <v>экспл</v>
      </c>
      <c r="H121" t="str">
        <f>VLOOKUP(B121,audio_list_stym!$A$3:$AJ$18,6,FALSE)</f>
        <v>Tamanid</v>
      </c>
      <c r="I121" t="s">
        <v>695</v>
      </c>
      <c r="J121" t="str">
        <f t="shared" si="38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152</v>
      </c>
      <c r="Z121" t="str">
        <f>IF(G121="экспл",VLOOKUP(J121,quest_экспл!$A$1:$N$129,12,FALSE),IF(G121="импл_",0,0))</f>
        <v>sound\\Skruchen_li_on.wav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2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ca="1" si="33"/>
        <v>pics\\Banan_4.jpg</v>
      </c>
      <c r="AI121" t="s">
        <v>93</v>
      </c>
      <c r="AO121">
        <f t="shared" ca="1" si="34"/>
        <v>0.89285673309473779</v>
      </c>
      <c r="AP121" t="str">
        <f t="shared" ca="1" si="35"/>
        <v>pics\\Banan_4.jpg</v>
      </c>
      <c r="AS121" t="str">
        <f t="shared" ca="1" si="36"/>
        <v>pics\\Banan_4.jpg</v>
      </c>
      <c r="AT121">
        <f t="shared" ca="1" si="39"/>
        <v>0.11269520019727863</v>
      </c>
      <c r="AU121" t="s">
        <v>697</v>
      </c>
      <c r="AV121" t="str">
        <f t="shared" ca="1" si="4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_Скручен_ли_он?</v>
      </c>
      <c r="BA121" t="e">
        <f>VLOOKUP(Q121,audio_list_stym!$B$2:$BQ$299,68,FALSE)</f>
        <v>#N/A</v>
      </c>
      <c r="BB121" t="str">
        <f t="shared" si="31"/>
        <v>Вы_видите_XXXXX._Скручен_ли_он?</v>
      </c>
      <c r="BD121" cm="1">
        <f t="array" aca="1" ref="BD121" ca="1">INDEX($L$114:$L$121,(RANK(AT9,$AT$2:$AT$9)))</f>
        <v>2140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VLOOKUP(B122,audio_list_stym!$A$3:$BP$18,38,FALSE)</f>
        <v>14</v>
      </c>
      <c r="F122" t="str">
        <f>VLOOKUP(E122,metki!$A$2:$B$9,2,FALSE)</f>
        <v>импл_новые_с_названием</v>
      </c>
      <c r="G122" t="str">
        <f t="shared" si="37"/>
        <v>импл_</v>
      </c>
      <c r="H122" t="str">
        <f>VLOOKUP(B122,audio_list_stym!$A$3:$AJ$18,6,FALSE)</f>
        <v>ZF</v>
      </c>
      <c r="I122" t="s">
        <v>688</v>
      </c>
      <c r="J122" t="str">
        <f t="shared" si="38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281</v>
      </c>
      <c r="Q122" t="str">
        <f>IF(G122="экспл",0,IF(G122="импл_",VLOOKUP(J122,quest_импл!$A$1:$J$129,8,FALSE),0))</f>
        <v>sound\\S_chashuykami_li.wav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2063</v>
      </c>
      <c r="AD122" t="str">
        <f t="shared" ca="1" si="32"/>
        <v>pics\\Tomat_7.jpg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3"/>
        <v>pics\\Tomat_7.jpg</v>
      </c>
      <c r="AI122" t="s">
        <v>124</v>
      </c>
      <c r="AO122">
        <f t="shared" ca="1" si="34"/>
        <v>1.9150258482517279E-2</v>
      </c>
      <c r="AP122" t="str">
        <f t="shared" ca="1" si="35"/>
        <v>pics\\Tomat_7.jpg</v>
      </c>
      <c r="AS122" t="str">
        <f t="shared" ca="1" si="36"/>
        <v>pics\\Tomat_7.jpg</v>
      </c>
      <c r="AT122">
        <f t="shared" ca="1" si="39"/>
        <v>0.1990262702693899</v>
      </c>
      <c r="AU122" t="s">
        <v>697</v>
      </c>
      <c r="AV122" t="str">
        <f t="shared" ca="1" si="40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_С_чешуйками_ли_</v>
      </c>
      <c r="BB122" t="str">
        <f t="shared" si="31"/>
        <v>_С_чешуйками_ли_ПЕМАТ?</v>
      </c>
      <c r="BC122">
        <f>A122</f>
        <v>1216</v>
      </c>
      <c r="BD122" cm="1">
        <f t="array" aca="1" ref="BD122" ca="1">INDEX($L$122:$L$129,(RANK(AT2,$AT$2:$AT$9)))</f>
        <v>2150</v>
      </c>
      <c r="BE122" cm="1">
        <f t="array" aca="1" ref="BE122" ca="1">INDEX(BD66:BD81,(RANK(AT9,$AT$2:$AT$17)))</f>
        <v>2077</v>
      </c>
      <c r="BF122" cm="1">
        <f t="array" aca="1" ref="BF122" ca="1">INDEX(BD90:BD105,(RANK(AT9,$AT$2:$AT$17)))</f>
        <v>2096</v>
      </c>
      <c r="BG122" cm="1">
        <f t="array" aca="1" ref="BG122" ca="1">INDEX(BD106:BD121,(RANK(AT9,$AT$2:$AT$17)))</f>
        <v>2136</v>
      </c>
      <c r="BH122">
        <v>1</v>
      </c>
    </row>
    <row r="123" spans="1:60" hidden="1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VLOOKUP(B123,audio_list_stym!$A$3:$BP$18,38,FALSE)</f>
        <v>14</v>
      </c>
      <c r="F123" t="str">
        <f>VLOOKUP(E123,metki!$A$2:$B$9,2,FALSE)</f>
        <v>импл_новые_с_названием</v>
      </c>
      <c r="G123" t="str">
        <f t="shared" si="37"/>
        <v>импл_</v>
      </c>
      <c r="H123" t="str">
        <f>VLOOKUP(B123,audio_list_stym!$A$3:$AJ$18,6,FALSE)</f>
        <v>ZF</v>
      </c>
      <c r="I123" t="s">
        <v>689</v>
      </c>
      <c r="J123" t="str">
        <f t="shared" si="38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282</v>
      </c>
      <c r="Q123" t="str">
        <f>IF(G123="экспл",0,IF(G123="импл_",VLOOKUP(J123,quest_импл!$A$1:$J$129,8,FALSE),0))</f>
        <v>sound\\Rozoviy_li.wav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2022</v>
      </c>
      <c r="AD123" t="str">
        <f t="shared" ca="1" si="32"/>
        <v>pics\\Goroh_6.jpg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3"/>
        <v>pics\\Goroh_6.jpg</v>
      </c>
      <c r="AI123" t="s">
        <v>125</v>
      </c>
      <c r="AO123">
        <f t="shared" ca="1" si="34"/>
        <v>0.62030336575956402</v>
      </c>
      <c r="AP123" t="str">
        <f t="shared" ca="1" si="35"/>
        <v>pics\\Goroh_6.jpg</v>
      </c>
      <c r="AS123" t="str">
        <f t="shared" ca="1" si="36"/>
        <v>pics\\Goroh_6.jpg</v>
      </c>
      <c r="AT123">
        <f t="shared" ca="1" si="39"/>
        <v>0.19517226578046976</v>
      </c>
      <c r="AU123" t="s">
        <v>697</v>
      </c>
      <c r="AV123" t="str">
        <f t="shared" ca="1" si="40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_Розовый_ли_</v>
      </c>
      <c r="BB123" t="str">
        <f t="shared" si="31"/>
        <v>_Розовый_ли_ПЕМАТ?</v>
      </c>
      <c r="BD123" cm="1">
        <f t="array" aca="1" ref="BD123" ca="1">INDEX($L$122:$L$129,(RANK(AT3,$AT$2:$AT$9)))</f>
        <v>2149</v>
      </c>
    </row>
    <row r="124" spans="1:60" hidden="1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VLOOKUP(B124,audio_list_stym!$A$3:$BP$18,38,FALSE)</f>
        <v>14</v>
      </c>
      <c r="F124" t="str">
        <f>VLOOKUP(E124,metki!$A$2:$B$9,2,FALSE)</f>
        <v>импл_новые_с_названием</v>
      </c>
      <c r="G124" t="str">
        <f t="shared" si="37"/>
        <v>импл_</v>
      </c>
      <c r="H124" t="str">
        <f>VLOOKUP(B124,audio_list_stym!$A$3:$AJ$18,6,FALSE)</f>
        <v>ZF</v>
      </c>
      <c r="I124" t="s">
        <v>690</v>
      </c>
      <c r="J124" t="str">
        <f t="shared" si="38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283</v>
      </c>
      <c r="Q124" t="str">
        <f>IF(G124="экспл",0,IF(G124="импл_",VLOOKUP(J124,quest_импл!$A$1:$J$129,8,FALSE),0))</f>
        <v>sound\\Tonkiy_li.wav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2051</v>
      </c>
      <c r="AD124" t="str">
        <f t="shared" ca="1" si="32"/>
        <v>pics\\Redis_3.jpg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3"/>
        <v>pics\\Redis_3.jpg</v>
      </c>
      <c r="AI124" t="s">
        <v>126</v>
      </c>
      <c r="AO124">
        <f t="shared" ca="1" si="34"/>
        <v>0.1370333274178579</v>
      </c>
      <c r="AP124" t="str">
        <f t="shared" ca="1" si="35"/>
        <v>pics\\Redis_3.jpg</v>
      </c>
      <c r="AS124" t="str">
        <f t="shared" ca="1" si="36"/>
        <v>pics\\Redis_3.jpg</v>
      </c>
      <c r="AT124">
        <f t="shared" ca="1" si="39"/>
        <v>0.20371342830943739</v>
      </c>
      <c r="AU124" t="s">
        <v>697</v>
      </c>
      <c r="AV124" t="str">
        <f t="shared" ca="1" si="40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_Тонкий_ли_</v>
      </c>
      <c r="BB124" t="str">
        <f t="shared" si="31"/>
        <v>_Тонкий_ли_ПЕМАТ?</v>
      </c>
      <c r="BD124" cm="1">
        <f t="array" aca="1" ref="BD124" ca="1">INDEX($L$122:$L$129,(RANK(AT4,$AT$2:$AT$9)))</f>
        <v>2146</v>
      </c>
    </row>
    <row r="125" spans="1:60" hidden="1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VLOOKUP(B125,audio_list_stym!$A$3:$BP$18,38,FALSE)</f>
        <v>14</v>
      </c>
      <c r="F125" t="str">
        <f>VLOOKUP(E125,metki!$A$2:$B$9,2,FALSE)</f>
        <v>импл_новые_с_названием</v>
      </c>
      <c r="G125" t="str">
        <f t="shared" si="37"/>
        <v>импл_</v>
      </c>
      <c r="H125" t="str">
        <f>VLOOKUP(B125,audio_list_stym!$A$3:$AJ$18,6,FALSE)</f>
        <v>ZF</v>
      </c>
      <c r="I125" t="s">
        <v>691</v>
      </c>
      <c r="J125" t="str">
        <f t="shared" si="38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284</v>
      </c>
      <c r="Q125" t="str">
        <f>IF(G125="экспл",0,IF(G125="импл_",VLOOKUP(J125,quest_импл!$A$1:$J$129,8,FALSE),0))</f>
        <v>sound\\Celniy_li.wav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2015</v>
      </c>
      <c r="AD125" t="str">
        <f t="shared" ca="1" si="32"/>
        <v>pics\\Finik_7.jpg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3"/>
        <v>pics\\Finik_7.jpg</v>
      </c>
      <c r="AI125" t="s">
        <v>127</v>
      </c>
      <c r="AO125">
        <f t="shared" ca="1" si="34"/>
        <v>0.72810293475004328</v>
      </c>
      <c r="AP125" t="str">
        <f t="shared" ca="1" si="35"/>
        <v>pics\\Finik_7.jpg</v>
      </c>
      <c r="AS125" t="str">
        <f t="shared" ca="1" si="36"/>
        <v>pics\\Finik_7.jpg</v>
      </c>
      <c r="AT125">
        <f t="shared" ca="1" si="39"/>
        <v>0.81460336882364726</v>
      </c>
      <c r="AU125" t="s">
        <v>697</v>
      </c>
      <c r="AV125" t="str">
        <f t="shared" ca="1" si="4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_Цельный_ли_</v>
      </c>
      <c r="BB125" t="str">
        <f t="shared" si="31"/>
        <v>_Цельный_ли_ПЕМАТ?</v>
      </c>
      <c r="BD125" cm="1">
        <f t="array" aca="1" ref="BD125" ca="1">INDEX($L$122:$L$129,(RANK(AT5,$AT$2:$AT$9)))</f>
        <v>2151</v>
      </c>
    </row>
    <row r="126" spans="1:60" hidden="1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VLOOKUP(B126,audio_list_stym!$A$3:$BP$18,38,FALSE)</f>
        <v>14</v>
      </c>
      <c r="F126" t="str">
        <f>VLOOKUP(E126,metki!$A$2:$B$9,2,FALSE)</f>
        <v>импл_новые_с_названием</v>
      </c>
      <c r="G126" t="str">
        <f t="shared" si="37"/>
        <v>импл_</v>
      </c>
      <c r="H126" t="str">
        <f>VLOOKUP(B126,audio_list_stym!$A$3:$AJ$18,6,FALSE)</f>
        <v>ZF</v>
      </c>
      <c r="I126" t="s">
        <v>692</v>
      </c>
      <c r="J126" t="str">
        <f t="shared" si="38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285</v>
      </c>
      <c r="Q126" t="str">
        <f>IF(G126="экспл",0,IF(G126="импл_",VLOOKUP(J126,quest_импл!$A$1:$J$129,8,FALSE),0))</f>
        <v>sound\\Shershaviy_li.wav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2012</v>
      </c>
      <c r="AD126" t="str">
        <f t="shared" ca="1" si="32"/>
        <v>pics\\Finik_4.jpg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3"/>
        <v>pics\\Finik_4.jpg</v>
      </c>
      <c r="AI126" t="s">
        <v>128</v>
      </c>
      <c r="AO126">
        <f t="shared" ca="1" si="34"/>
        <v>0.77754990516705325</v>
      </c>
      <c r="AP126" t="str">
        <f t="shared" ca="1" si="35"/>
        <v>pics\\Finik_4.jpg</v>
      </c>
      <c r="AS126" t="str">
        <f t="shared" ca="1" si="36"/>
        <v>pics\\Finik_4.jpg</v>
      </c>
      <c r="AT126">
        <f t="shared" ca="1" si="39"/>
        <v>0.41635336143745216</v>
      </c>
      <c r="AU126" t="s">
        <v>697</v>
      </c>
      <c r="AV126" t="str">
        <f t="shared" ca="1" si="40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_Шершавый_ли_</v>
      </c>
      <c r="BB126" t="str">
        <f t="shared" si="31"/>
        <v>_Шершавый_ли_ПЕМАТ?</v>
      </c>
      <c r="BD126" cm="1">
        <f t="array" aca="1" ref="BD126" ca="1">INDEX($L$122:$L$129,(RANK(AT6,$AT$2:$AT$9)))</f>
        <v>2145</v>
      </c>
    </row>
    <row r="127" spans="1:60" hidden="1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VLOOKUP(B127,audio_list_stym!$A$3:$BP$18,38,FALSE)</f>
        <v>14</v>
      </c>
      <c r="F127" t="str">
        <f>VLOOKUP(E127,metki!$A$2:$B$9,2,FALSE)</f>
        <v>импл_новые_с_названием</v>
      </c>
      <c r="G127" t="str">
        <f t="shared" si="37"/>
        <v>импл_</v>
      </c>
      <c r="H127" t="str">
        <f>VLOOKUP(B127,audio_list_stym!$A$3:$AJ$18,6,FALSE)</f>
        <v>ZF</v>
      </c>
      <c r="I127" t="s">
        <v>693</v>
      </c>
      <c r="J127" t="str">
        <f t="shared" si="38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286</v>
      </c>
      <c r="Q127" t="str">
        <f>IF(G127="экспл",0,IF(G127="импл_",VLOOKUP(J127,quest_импл!$A$1:$J$129,8,FALSE),0))</f>
        <v>sound\\Zaostryen_li.wav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2023</v>
      </c>
      <c r="AD127" t="str">
        <f t="shared" ca="1" si="32"/>
        <v>pics\\Goroh_7.jpg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3"/>
        <v>pics\\Goroh_7.jpg</v>
      </c>
      <c r="AI127" t="s">
        <v>129</v>
      </c>
      <c r="AO127">
        <f t="shared" ca="1" si="34"/>
        <v>0.60181437548749106</v>
      </c>
      <c r="AP127" t="str">
        <f t="shared" ca="1" si="35"/>
        <v>pics\\Goroh_7.jpg</v>
      </c>
      <c r="AS127" t="str">
        <f t="shared" ca="1" si="36"/>
        <v>pics\\Goroh_7.jpg</v>
      </c>
      <c r="AT127">
        <f t="shared" ca="1" si="39"/>
        <v>0.82912257620874374</v>
      </c>
      <c r="AU127" t="s">
        <v>697</v>
      </c>
      <c r="AV127" t="str">
        <f t="shared" ca="1" si="4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_Заострен_ли_</v>
      </c>
      <c r="BB127" t="str">
        <f t="shared" si="31"/>
        <v>_Заострен_ли_ПЕМАТ?</v>
      </c>
      <c r="BD127" cm="1">
        <f t="array" aca="1" ref="BD127" ca="1">INDEX($L$122:$L$129,(RANK(AT7,$AT$2:$AT$9)))</f>
        <v>2152</v>
      </c>
    </row>
    <row r="128" spans="1:60" hidden="1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VLOOKUP(B128,audio_list_stym!$A$3:$BP$18,38,FALSE)</f>
        <v>14</v>
      </c>
      <c r="F128" t="str">
        <f>VLOOKUP(E128,metki!$A$2:$B$9,2,FALSE)</f>
        <v>импл_новые_с_названием</v>
      </c>
      <c r="G128" t="str">
        <f t="shared" si="37"/>
        <v>импл_</v>
      </c>
      <c r="H128" t="str">
        <f>VLOOKUP(B128,audio_list_stym!$A$3:$AJ$18,6,FALSE)</f>
        <v>ZF</v>
      </c>
      <c r="I128" t="s">
        <v>694</v>
      </c>
      <c r="J128" t="str">
        <f t="shared" si="38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287</v>
      </c>
      <c r="Q128" t="str">
        <f>IF(G128="экспл",0,IF(G128="импл_",VLOOKUP(J128,quest_импл!$A$1:$J$129,8,FALSE),0))</f>
        <v>sound\\Rassipchatiy_li.wav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2057</v>
      </c>
      <c r="AD128" t="str">
        <f t="shared" ca="1" si="32"/>
        <v>pics\\Tomat_1.jpg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3"/>
        <v>pics\\Tomat_1.jpg</v>
      </c>
      <c r="AI128" t="s">
        <v>130</v>
      </c>
      <c r="AO128">
        <f t="shared" ca="1" si="34"/>
        <v>6.871084939061356E-2</v>
      </c>
      <c r="AP128" t="str">
        <f t="shared" ca="1" si="35"/>
        <v>pics\\Tomat_1.jpg</v>
      </c>
      <c r="AS128" t="str">
        <f t="shared" ca="1" si="36"/>
        <v>pics\\Tomat_1.jpg</v>
      </c>
      <c r="AT128">
        <f t="shared" ca="1" si="39"/>
        <v>7.8952623122401255E-2</v>
      </c>
      <c r="AU128" t="s">
        <v>697</v>
      </c>
      <c r="AV128" t="str">
        <f t="shared" ca="1" si="40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_Рассыпчатый_ли_</v>
      </c>
      <c r="BB128" t="str">
        <f t="shared" si="31"/>
        <v>_Рассыпчатый_ли_ПЕМАТ?</v>
      </c>
      <c r="BD128" cm="1">
        <f t="array" aca="1" ref="BD128" ca="1">INDEX($L$122:$L$129,(RANK(AT8,$AT$2:$AT$9)))</f>
        <v>2147</v>
      </c>
    </row>
    <row r="129" spans="1:56" hidden="1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VLOOKUP(B129,audio_list_stym!$A$3:$BP$18,38,FALSE)</f>
        <v>14</v>
      </c>
      <c r="F129" t="str">
        <f>VLOOKUP(E129,metki!$A$2:$B$9,2,FALSE)</f>
        <v>импл_новые_с_названием</v>
      </c>
      <c r="G129" t="str">
        <f t="shared" si="37"/>
        <v>импл_</v>
      </c>
      <c r="H129" t="str">
        <f>VLOOKUP(B129,audio_list_stym!$A$3:$AJ$18,6,FALSE)</f>
        <v>ZF</v>
      </c>
      <c r="I129" t="s">
        <v>695</v>
      </c>
      <c r="J129" t="str">
        <f t="shared" si="38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288</v>
      </c>
      <c r="Q129" t="str">
        <f>IF(G129="экспл",0,IF(G129="импл_",VLOOKUP(J129,quest_импл!$A$1:$J$129,8,FALSE),0))</f>
        <v>sound\\Ochishen_li.wav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2055</v>
      </c>
      <c r="AD129" t="str">
        <f t="shared" ca="1" si="32"/>
        <v>pics\\Redis_7.jpg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3"/>
        <v>pics\\Redis_7.jpg</v>
      </c>
      <c r="AI129" t="s">
        <v>131</v>
      </c>
      <c r="AO129">
        <f t="shared" ca="1" si="34"/>
        <v>9.0812811663792958E-2</v>
      </c>
      <c r="AP129" t="str">
        <f t="shared" ca="1" si="35"/>
        <v>pics\\Redis_7.jpg</v>
      </c>
      <c r="AS129" t="str">
        <f t="shared" ca="1" si="36"/>
        <v>pics\\Redis_7.jpg</v>
      </c>
      <c r="AT129">
        <f t="shared" ca="1" si="39"/>
        <v>0.80788504118961113</v>
      </c>
      <c r="AU129" t="s">
        <v>697</v>
      </c>
      <c r="AV129" t="str">
        <f t="shared" ca="1" si="40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_Очищен_ли_</v>
      </c>
      <c r="BB129" t="str">
        <f t="shared" si="31"/>
        <v>_Очищен_ли_ПЕМАТ?</v>
      </c>
      <c r="BD129" cm="1">
        <f t="array" aca="1" ref="BD129" ca="1">INDEX($L$122:$L$129,(RANK(AT9,$AT$2:$AT$9)))</f>
        <v>2148</v>
      </c>
    </row>
    <row r="130" spans="1:56" hidden="1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hidden="1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hidden="1" x14ac:dyDescent="0.45">
      <c r="A132" t="s">
        <v>1162</v>
      </c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hidden="1" x14ac:dyDescent="0.45">
      <c r="A133" t="s">
        <v>1163</v>
      </c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hidden="1" x14ac:dyDescent="0.45">
      <c r="A134" t="s">
        <v>1164</v>
      </c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hidden="1" x14ac:dyDescent="0.45">
      <c r="A135" t="s">
        <v>1165</v>
      </c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hidden="1" x14ac:dyDescent="0.45">
      <c r="A136" t="s">
        <v>1166</v>
      </c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hidden="1" x14ac:dyDescent="0.45">
      <c r="A137" t="s">
        <v>1167</v>
      </c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hidden="1" x14ac:dyDescent="0.45">
      <c r="A138" t="s">
        <v>1168</v>
      </c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hidden="1" x14ac:dyDescent="0.45">
      <c r="A139" t="s">
        <v>1169</v>
      </c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hidden="1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hidden="1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hidden="1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hidden="1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hidden="1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hidden="1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200-000000000000}">
    <filterColumn colId="8">
      <filters>
        <filter val="_1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61"/>
  <sheetViews>
    <sheetView topLeftCell="AX1" zoomScale="66" zoomScaleNormal="66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1" customWidth="1"/>
    <col min="40" max="40" width="12.4648437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VLOOKUP(B2,audio_list_stym!$A$3:$BP$18,39,FALSE)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VLOOKUP(B2,audio_list_stym!$A$3:$AJ$18,7,FALSE)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0.81149530413008397</v>
      </c>
      <c r="AP2" t="str">
        <f t="shared" ref="AP2:AP25" ca="1" si="6">INDEX($AM$2:$AM$25,(RANK(AO2,$AO$2:$AO$25)))</f>
        <v>pics\\Limon_6.jpg</v>
      </c>
      <c r="AQ2" t="str">
        <f ca="1">INDEX($AN$2:$AN$25,(RANK(AO2,$AO$2:$AO$25)))</f>
        <v>pics\\Redis_6.jpg</v>
      </c>
      <c r="AR2" t="str">
        <f t="shared" ref="AR2:AR9" ca="1" si="7">IF(AH2="sound\\Ogorod",AP2,"")</f>
        <v>pics\\Limon_6.jpg</v>
      </c>
      <c r="AT2">
        <f t="shared" ref="AT2:AT65" ca="1" si="8">RAND()</f>
        <v>0.49631278152028058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2035</v>
      </c>
      <c r="BF2" cm="1">
        <f t="array" aca="1" ref="BF2" ca="1">INDEX(BD26:BD49,(RANK(AT2,$AT$2:$AT$16)))</f>
        <v>2051</v>
      </c>
      <c r="BG2" cm="1">
        <f t="array" aca="1" ref="BG2" ca="1">INDEX(BD50:BD65,(RANK(AT2,$AT$2:$AT$16)))</f>
        <v>2011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VLOOKUP(B3,audio_list_stym!$A$3:$BP$18,39,FALSE)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VLOOKUP(B3,audio_list_stym!$A$3:$AJ$18,7,FALSE)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2160</v>
      </c>
      <c r="AD3" t="str">
        <f t="shared" ref="AD3:AD66" ca="1" si="11">IF(ISTEXT(AE3),AE3,IF(ISTEXT(AF3),AF3,""))</f>
        <v>pics\\Injir_8.jpg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pics\\Injir_8.jpg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8.0659793783340872E-2</v>
      </c>
      <c r="AP3" t="str">
        <f t="shared" ca="1" si="6"/>
        <v>pics\\Injir_8.jpg</v>
      </c>
      <c r="AQ3" t="str">
        <f t="shared" ref="AQ3:AQ25" ca="1" si="13">INDEX($AN$2:$AN$25,(RANK(AO3,$AO$2:$AO$25)))</f>
        <v>pics\\Tikva_8.jpg</v>
      </c>
      <c r="AR3" t="str">
        <f t="shared" ca="1" si="7"/>
        <v>pics\\Injir_8.jpg</v>
      </c>
      <c r="AT3">
        <f t="shared" ca="1" si="8"/>
        <v>0.80390611274127355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VLOOKUP(B4,audio_list_stym!$A$3:$BP$18,39,FALSE)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VLOOKUP(B4,audio_list_stym!$A$3:$AJ$18,7,FALSE)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2157</v>
      </c>
      <c r="AD4" t="str">
        <f t="shared" ca="1" si="11"/>
        <v>pics\\Injir_5.jpg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pics\\Injir_5.jpg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0.17158273202690855</v>
      </c>
      <c r="AP4" t="str">
        <f t="shared" ca="1" si="6"/>
        <v>pics\\Injir_5.jpg</v>
      </c>
      <c r="AQ4" t="str">
        <f t="shared" ca="1" si="13"/>
        <v>pics\\Tikva_5.jpg</v>
      </c>
      <c r="AR4" t="str">
        <f t="shared" ca="1" si="7"/>
        <v>pics\\Injir_5.jpg</v>
      </c>
      <c r="AT4">
        <f t="shared" ca="1" si="8"/>
        <v>0.25864581409572251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2063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VLOOKUP(B5,audio_list_stym!$A$3:$BP$18,39,FALSE)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VLOOKUP(B5,audio_list_stym!$A$3:$AJ$18,7,FALSE)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2154</v>
      </c>
      <c r="AD5" t="str">
        <f t="shared" ca="1" si="11"/>
        <v>pics\\Injir_2.jpg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0.33936536580581511</v>
      </c>
      <c r="AP5" t="str">
        <f t="shared" ca="1" si="6"/>
        <v>pics\\Injir_2.jpg</v>
      </c>
      <c r="AQ5" t="str">
        <f t="shared" ca="1" si="13"/>
        <v>pics\\Tikva_2.jpg</v>
      </c>
      <c r="AR5" t="str">
        <f t="shared" ca="1" si="7"/>
        <v>pics\\Injir_2.jpg</v>
      </c>
      <c r="AT5">
        <f t="shared" ca="1" si="8"/>
        <v>0.95118438349611723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2057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VLOOKUP(B6,audio_list_stym!$A$3:$BP$18,39,FALSE)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VLOOKUP(B6,audio_list_stym!$A$3:$AJ$18,7,FALSE)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2004</v>
      </c>
      <c r="AD6" t="str">
        <f t="shared" ca="1" si="11"/>
        <v>pics\\Banan_4.jpg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pics\\Banan_4.jpg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0.44694083135389018</v>
      </c>
      <c r="AP6" t="str">
        <f t="shared" ca="1" si="6"/>
        <v>pics\\Banan_4.jpg</v>
      </c>
      <c r="AQ6" t="str">
        <f t="shared" ca="1" si="13"/>
        <v>pics\\Goroh_4.jpg</v>
      </c>
      <c r="AR6" t="str">
        <f t="shared" ca="1" si="7"/>
        <v>pics\\Banan_4.jpg</v>
      </c>
      <c r="AT6">
        <f t="shared" ca="1" si="8"/>
        <v>0.4980590565216404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VLOOKUP(B7,audio_list_stym!$A$3:$BP$18,39,FALSE)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VLOOKUP(B7,audio_list_stym!$A$3:$AJ$18,7,FALSE)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2006</v>
      </c>
      <c r="AD7" t="str">
        <f t="shared" ca="1" si="11"/>
        <v>pics\\Banan_6.jpg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pics\\Banan_6.jpg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0.41239329219375465</v>
      </c>
      <c r="AP7" t="str">
        <f t="shared" ca="1" si="6"/>
        <v>pics\\Banan_6.jpg</v>
      </c>
      <c r="AQ7" t="str">
        <f t="shared" ca="1" si="13"/>
        <v>pics\\Goroh_6.jpg</v>
      </c>
      <c r="AR7" t="str">
        <f t="shared" ca="1" si="7"/>
        <v>pics\\Banan_6.jpg</v>
      </c>
      <c r="AT7">
        <f t="shared" ca="1" si="8"/>
        <v>3.0842966142054173E-2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VLOOKUP(B8,audio_list_stym!$A$3:$BP$18,39,FALSE)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VLOOKUP(B8,audio_list_stym!$A$3:$AJ$18,7,FALSE)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2153</v>
      </c>
      <c r="AD8" t="str">
        <f t="shared" ca="1" si="11"/>
        <v>pics\\Injir_1.jpg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0.35184540295286904</v>
      </c>
      <c r="AP8" t="str">
        <f t="shared" ca="1" si="6"/>
        <v>pics\\Injir_1.jpg</v>
      </c>
      <c r="AQ8" t="str">
        <f t="shared" ca="1" si="13"/>
        <v>pics\\Tikva_1.jpg</v>
      </c>
      <c r="AR8" t="str">
        <f t="shared" ca="1" si="7"/>
        <v>pics\\Injir_1.jpg</v>
      </c>
      <c r="AT8">
        <f t="shared" ca="1" si="8"/>
        <v>0.51944342861434611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VLOOKUP(B9,audio_list_stym!$A$3:$BP$18,39,FALSE)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VLOOKUP(B9,audio_list_stym!$A$3:$AJ$18,7,FALSE)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2002</v>
      </c>
      <c r="AD9" t="str">
        <f t="shared" ca="1" si="11"/>
        <v>pics\\Banan_2.jpg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pics\\Banan_2.jpg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0.50765918749483074</v>
      </c>
      <c r="AP9" t="str">
        <f t="shared" ca="1" si="6"/>
        <v>pics\\Banan_2.jpg</v>
      </c>
      <c r="AQ9" t="str">
        <f t="shared" ca="1" si="13"/>
        <v>pics\\Goroh_2.jpg</v>
      </c>
      <c r="AR9" t="str">
        <f t="shared" ca="1" si="7"/>
        <v>pics\\Banan_2.jpg</v>
      </c>
      <c r="AT9">
        <f t="shared" ca="1" si="8"/>
        <v>0.44276410834109314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2062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VLOOKUP(B10,audio_list_stym!$A$3:$BP$18,39,FALSE)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VLOOKUP(B10,audio_list_stym!$A$3:$AJ$18,7,FALSE)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11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0.87252644178767891</v>
      </c>
      <c r="AP10" t="str">
        <f t="shared" ca="1" si="6"/>
        <v>pics\\Limon_4.jpg</v>
      </c>
      <c r="AQ10" t="str">
        <f t="shared" ca="1" si="13"/>
        <v>pics\\Redis_4.jpg</v>
      </c>
      <c r="AT10">
        <f t="shared" ca="1" si="8"/>
        <v>0.97613406055830187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VLOOKUP(B11,audio_list_stym!$A$3:$BP$18,39,FALSE)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VLOOKUP(B11,audio_list_stym!$A$3:$AJ$18,7,FALSE)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11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0.11065739073934344</v>
      </c>
      <c r="AP11" t="str">
        <f t="shared" ca="1" si="6"/>
        <v>pics\\Injir_7.jpg</v>
      </c>
      <c r="AQ11" t="str">
        <f t="shared" ca="1" si="13"/>
        <v>pics\\Tikva_7.jpg</v>
      </c>
      <c r="AT11">
        <f t="shared" ca="1" si="8"/>
        <v>4.6104786945610821E-2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VLOOKUP(B12,audio_list_stym!$A$3:$BP$18,39,FALSE)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VLOOKUP(B12,audio_list_stym!$A$3:$AJ$18,7,FALSE)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11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0.51202390501142503</v>
      </c>
      <c r="AP12" t="str">
        <f t="shared" ca="1" si="6"/>
        <v>pics\\Banan_1.jpg</v>
      </c>
      <c r="AQ12" t="str">
        <f t="shared" ca="1" si="13"/>
        <v>pics\\Goroh_1.jpg</v>
      </c>
      <c r="AT12">
        <f t="shared" ca="1" si="8"/>
        <v>0.4058516982580902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2039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VLOOKUP(B13,audio_list_stym!$A$3:$BP$18,39,FALSE)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VLOOKUP(B13,audio_list_stym!$A$3:$AJ$18,7,FALSE)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11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0.89619561133389414</v>
      </c>
      <c r="AP13" t="str">
        <f t="shared" ca="1" si="6"/>
        <v>pics\\Limon_3.jpg</v>
      </c>
      <c r="AQ13" t="str">
        <f t="shared" ca="1" si="13"/>
        <v>pics\\Redis_3.jpg</v>
      </c>
      <c r="AT13">
        <f t="shared" ca="1" si="8"/>
        <v>0.25841277052689837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2033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VLOOKUP(B14,audio_list_stym!$A$3:$BP$18,39,FALSE)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VLOOKUP(B14,audio_list_stym!$A$3:$AJ$18,7,FALSE)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11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0.11230016921282016</v>
      </c>
      <c r="AP14" t="str">
        <f t="shared" ca="1" si="6"/>
        <v>pics\\Injir_6.jpg</v>
      </c>
      <c r="AQ14" t="str">
        <f t="shared" ca="1" si="13"/>
        <v>pics\\Tikva_6.jpg</v>
      </c>
      <c r="AT14">
        <f t="shared" ca="1" si="8"/>
        <v>0.90571238019016409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VLOOKUP(B15,audio_list_stym!$A$3:$BP$18,39,FALSE)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VLOOKUP(B15,audio_list_stym!$A$3:$AJ$18,7,FALSE)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11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0.94446783359461151</v>
      </c>
      <c r="AP15" t="str">
        <f t="shared" ca="1" si="6"/>
        <v>pics\\Limon_2.jpg</v>
      </c>
      <c r="AQ15" t="str">
        <f t="shared" ca="1" si="13"/>
        <v>pics\\Redis_2.jpg</v>
      </c>
      <c r="AT15">
        <f t="shared" ca="1" si="8"/>
        <v>0.41219839020639393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VLOOKUP(B16,audio_list_stym!$A$3:$BP$18,39,FALSE)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VLOOKUP(B16,audio_list_stym!$A$3:$AJ$18,7,FALSE)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11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0.51395250825299255</v>
      </c>
      <c r="AP16" t="str">
        <f t="shared" ca="1" si="6"/>
        <v>pics\\Limon_8.jpg</v>
      </c>
      <c r="AQ16" t="str">
        <f t="shared" ca="1" si="13"/>
        <v>pics\\Redis_8.jpg</v>
      </c>
      <c r="AT16">
        <f t="shared" ca="1" si="8"/>
        <v>0.20296247556521729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VLOOKUP(B17,audio_list_stym!$A$3:$BP$18,39,FALSE)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VLOOKUP(B17,audio_list_stym!$A$3:$AJ$18,7,FALSE)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11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0.98931572876992968</v>
      </c>
      <c r="AP17" t="str">
        <f t="shared" ca="1" si="6"/>
        <v>pics\\Limon_1.jpg</v>
      </c>
      <c r="AQ17" t="str">
        <f t="shared" ca="1" si="13"/>
        <v>pics\\Redis_1.jpg</v>
      </c>
      <c r="AT17">
        <f t="shared" ca="1" si="8"/>
        <v>0.29579208360135856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2038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VLOOKUP(B18,audio_list_stym!$A$3:$BP$18,39,FALSE)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VLOOKUP(B18,audio_list_stym!$A$3:$AJ$18,7,FALSE)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2055</v>
      </c>
      <c r="AD18" t="str">
        <f t="shared" ca="1" si="11"/>
        <v>pics\\Redis_7.jpg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pics\\Redis_7.jpg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0.76257752127971534</v>
      </c>
      <c r="AP18" t="str">
        <f t="shared" ca="1" si="6"/>
        <v>pics\\Limon_7.jpg</v>
      </c>
      <c r="AQ18" t="str">
        <f t="shared" ca="1" si="13"/>
        <v>pics\\Redis_7.jpg</v>
      </c>
      <c r="AS18" t="str">
        <f t="shared" ref="AS18:AS25" ca="1" si="17">IF(AH18="sound\\Tropic",AQ18,"")</f>
        <v>pics\\Redis_7.jpg</v>
      </c>
      <c r="AT18">
        <f t="shared" ca="1" si="8"/>
        <v>0.8802700512496362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2039</v>
      </c>
      <c r="BF18" cm="1">
        <f t="array" aca="1" ref="BF18" ca="1">INDEX(BD26:BD49,(RANK(AT4,$AT$2:$AT$16)))</f>
        <v>2047</v>
      </c>
      <c r="BG18" cm="1">
        <f t="array" aca="1" ref="BG18" ca="1">INDEX(BD50:BD65,(RANK(AT4,$AT$2:$AT$16)))</f>
        <v>2023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VLOOKUP(B19,audio_list_stym!$A$3:$BP$18,39,FALSE)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VLOOKUP(B19,audio_list_stym!$A$3:$AJ$18,7,FALSE)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2023</v>
      </c>
      <c r="AD19" t="str">
        <f t="shared" ca="1" si="11"/>
        <v>pics\\Goroh_7.jpg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pics\\Goroh_7.jpg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0.41054034751093971</v>
      </c>
      <c r="AP19" t="str">
        <f t="shared" ca="1" si="6"/>
        <v>pics\\Banan_7.jpg</v>
      </c>
      <c r="AQ19" t="str">
        <f t="shared" ca="1" si="13"/>
        <v>pics\\Goroh_7.jpg</v>
      </c>
      <c r="AS19" t="str">
        <f t="shared" ca="1" si="17"/>
        <v>pics\\Goroh_7.jpg</v>
      </c>
      <c r="AT19">
        <f t="shared" ca="1" si="8"/>
        <v>4.5540338313534656E-2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VLOOKUP(B20,audio_list_stym!$A$3:$BP$18,39,FALSE)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VLOOKUP(B20,audio_list_stym!$A$3:$AJ$18,7,FALSE)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2024</v>
      </c>
      <c r="AD20" t="str">
        <f t="shared" ca="1" si="11"/>
        <v>pics\\Goroh_8.jpg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pics\\Goroh_8.jpg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0.39020891793880308</v>
      </c>
      <c r="AP20" t="str">
        <f t="shared" ca="1" si="6"/>
        <v>pics\\Banan_8.jpg</v>
      </c>
      <c r="AQ20" t="str">
        <f t="shared" ca="1" si="13"/>
        <v>pics\\Goroh_8.jpg</v>
      </c>
      <c r="AS20" t="str">
        <f t="shared" ca="1" si="17"/>
        <v>pics\\Goroh_8.jpg</v>
      </c>
      <c r="AT20">
        <f t="shared" ca="1" si="8"/>
        <v>0.21005457554650864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2031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VLOOKUP(B21,audio_list_stym!$A$3:$BP$18,39,FALSE)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VLOOKUP(B21,audio_list_stym!$A$3:$AJ$18,7,FALSE)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2053</v>
      </c>
      <c r="AD21" t="str">
        <f t="shared" ca="1" si="11"/>
        <v>pics\\Redis_5.jpg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pics\\Redis_5.jpg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0.82204678763796568</v>
      </c>
      <c r="AP21" t="str">
        <f t="shared" ca="1" si="6"/>
        <v>pics\\Limon_5.jpg</v>
      </c>
      <c r="AQ21" t="str">
        <f t="shared" ca="1" si="13"/>
        <v>pics\\Redis_5.jpg</v>
      </c>
      <c r="AS21" t="str">
        <f t="shared" ca="1" si="17"/>
        <v>pics\\Redis_5.jpg</v>
      </c>
      <c r="AT21">
        <f t="shared" ca="1" si="8"/>
        <v>0.31800198848527839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2025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VLOOKUP(B22,audio_list_stym!$A$3:$BP$18,39,FALSE)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VLOOKUP(B22,audio_list_stym!$A$3:$AJ$18,7,FALSE)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2019</v>
      </c>
      <c r="AD22" t="str">
        <f t="shared" ca="1" si="11"/>
        <v>pics\\Goroh_3.jpg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pics\\Goroh_3.jpg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0.50174758146779619</v>
      </c>
      <c r="AP22" t="str">
        <f t="shared" ca="1" si="6"/>
        <v>pics\\Banan_3.jpg</v>
      </c>
      <c r="AQ22" t="str">
        <f t="shared" ca="1" si="13"/>
        <v>pics\\Goroh_3.jpg</v>
      </c>
      <c r="AS22" t="str">
        <f t="shared" ca="1" si="17"/>
        <v>pics\\Goroh_3.jpg</v>
      </c>
      <c r="AT22">
        <f t="shared" ca="1" si="8"/>
        <v>5.0785985125944899E-2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VLOOKUP(B23,audio_list_stym!$A$3:$BP$18,39,FALSE)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VLOOKUP(B23,audio_list_stym!$A$3:$AJ$18,7,FALSE)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2164</v>
      </c>
      <c r="AD23" t="str">
        <f t="shared" ca="1" si="11"/>
        <v>pics\\Tikva_4.jpg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pics\\Tikva_4.jpg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0.19471422431199525</v>
      </c>
      <c r="AP23" t="str">
        <f t="shared" ca="1" si="6"/>
        <v>pics\\Injir_4.jpg</v>
      </c>
      <c r="AQ23" t="str">
        <f t="shared" ca="1" si="13"/>
        <v>pics\\Tikva_4.jpg</v>
      </c>
      <c r="AS23" t="str">
        <f t="shared" ca="1" si="17"/>
        <v>pics\\Tikva_4.jpg</v>
      </c>
      <c r="AT23">
        <f t="shared" ca="1" si="8"/>
        <v>9.5312600219193522E-2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VLOOKUP(B24,audio_list_stym!$A$3:$BP$18,39,FALSE)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VLOOKUP(B24,audio_list_stym!$A$3:$AJ$18,7,FALSE)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2021</v>
      </c>
      <c r="AD24" t="str">
        <f t="shared" ca="1" si="11"/>
        <v>pics\\Goroh_5.jpg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pics\\Goroh_5.jpg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0.44051048050984987</v>
      </c>
      <c r="AP24" t="str">
        <f t="shared" ca="1" si="6"/>
        <v>pics\\Banan_5.jpg</v>
      </c>
      <c r="AQ24" t="str">
        <f t="shared" ca="1" si="13"/>
        <v>pics\\Goroh_5.jpg</v>
      </c>
      <c r="AS24" t="str">
        <f t="shared" ca="1" si="17"/>
        <v>pics\\Goroh_5.jpg</v>
      </c>
      <c r="AT24">
        <f t="shared" ca="1" si="8"/>
        <v>0.32969172829561288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VLOOKUP(B25,audio_list_stym!$A$3:$BP$18,39,FALSE)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VLOOKUP(B25,audio_list_stym!$A$3:$AJ$18,7,FALSE)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2163</v>
      </c>
      <c r="AD25" t="str">
        <f t="shared" ca="1" si="11"/>
        <v>pics\\Tikva_3.jpg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pics\\Tikva_3.jpg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0.28518085193581388</v>
      </c>
      <c r="AP25" t="str">
        <f t="shared" ca="1" si="6"/>
        <v>pics\\Injir_3.jpg</v>
      </c>
      <c r="AQ25" t="str">
        <f t="shared" ca="1" si="13"/>
        <v>pics\\Tikva_3.jpg</v>
      </c>
      <c r="AS25" t="str">
        <f t="shared" ca="1" si="17"/>
        <v>pics\\Tikva_3.jpg</v>
      </c>
      <c r="AT25">
        <f t="shared" ca="1" si="8"/>
        <v>0.59089228263890303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2030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VLOOKUP(B26,audio_list_stym!$A$3:$BP$18,39,FALSE)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VLOOKUP(B26,audio_list_stym!$A$3:$AJ$18,7,FALSE)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1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8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0.65128258101116443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VLOOKUP(B27,audio_list_stym!$A$3:$BP$18,39,FALSE)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VLOOKUP(B27,audio_list_stym!$A$3:$AJ$18,7,FALSE)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11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18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0.74104392729578472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VLOOKUP(B28,audio_list_stym!$A$3:$BP$18,39,FALSE)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VLOOKUP(B28,audio_list_stym!$A$3:$AJ$18,7,FALSE)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11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18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0.93310017268715084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2055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VLOOKUP(B29,audio_list_stym!$A$3:$BP$18,39,FALSE)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VLOOKUP(B29,audio_list_stym!$A$3:$AJ$18,7,FALSE)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1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8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6.5264695520707128E-2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2049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VLOOKUP(B30,audio_list_stym!$A$3:$BP$18,39,FALSE)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VLOOKUP(B30,audio_list_stym!$A$3:$AJ$18,7,FALSE)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11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18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0.26004897964935214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VLOOKUP(B31,audio_list_stym!$A$3:$BP$18,39,FALSE)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VLOOKUP(B31,audio_list_stym!$A$3:$AJ$18,7,FALSE)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11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18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0.97104988848987661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VLOOKUP(B32,audio_list_stym!$A$3:$BP$18,39,FALSE)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VLOOKUP(B32,audio_list_stym!$A$3:$AJ$18,7,FALSE)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11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18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0.22507681346568498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VLOOKUP(B33,audio_list_stym!$A$3:$BP$18,39,FALSE)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VLOOKUP(B33,audio_list_stym!$A$3:$AJ$18,7,FALSE)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11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18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0.374593848770299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2054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VLOOKUP(B34,audio_list_stym!$A$3:$BP$18,39,FALSE)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VLOOKUP(B34,audio_list_stym!$A$3:$AJ$18,7,FALSE)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2036</v>
      </c>
      <c r="AD34" t="str">
        <f t="shared" ca="1" si="11"/>
        <v>pics\\Limon_4.jpg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pics\\Limon_4.jpg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0" ca="1" si="21">IF(AH34="sound\\Ogorod",AP10,"")</f>
        <v>pics\\Limon_4.jpg</v>
      </c>
      <c r="AT34">
        <f t="shared" ca="1" si="8"/>
        <v>1.4831082498281689E-2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2058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2002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VLOOKUP(B35,audio_list_stym!$A$3:$BP$18,39,FALSE)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VLOOKUP(B35,audio_list_stym!$A$3:$AJ$18,7,FALSE)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2159</v>
      </c>
      <c r="AD35" t="str">
        <f t="shared" ca="1" si="11"/>
        <v>pics\\Injir_7.jpg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pics\\Injir_7.jpg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pics\\Injir_7.jpg</v>
      </c>
      <c r="AT35">
        <f t="shared" ca="1" si="8"/>
        <v>0.13443530352819788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VLOOKUP(B36,audio_list_stym!$A$3:$BP$18,39,FALSE)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VLOOKUP(B36,audio_list_stym!$A$3:$AJ$18,7,FALSE)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2001</v>
      </c>
      <c r="AD36" t="str">
        <f t="shared" ca="1" si="11"/>
        <v>pics\\Banan_1.jpg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pics\\Banan_1.jpg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pics\\Banan_1.jpg</v>
      </c>
      <c r="AT36">
        <f t="shared" ca="1" si="8"/>
        <v>0.52754723255649294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2047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VLOOKUP(B37,audio_list_stym!$A$3:$BP$18,39,FALSE)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VLOOKUP(B37,audio_list_stym!$A$3:$AJ$18,7,FALSE)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2035</v>
      </c>
      <c r="AD37" t="str">
        <f t="shared" ca="1" si="11"/>
        <v>pics\\Limon_3.jpg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pics\\Limon_3.jpg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pics\\Limon_3.jpg</v>
      </c>
      <c r="AT37">
        <f t="shared" ca="1" si="8"/>
        <v>0.98419398351181286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2041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VLOOKUP(B38,audio_list_stym!$A$3:$BP$18,39,FALSE)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VLOOKUP(B38,audio_list_stym!$A$3:$AJ$18,7,FALSE)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2158</v>
      </c>
      <c r="AD38" t="str">
        <f t="shared" ca="1" si="11"/>
        <v>pics\\Injir_6.jpg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pics\\Injir_6.jpg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pics\\Injir_6.jpg</v>
      </c>
      <c r="AT38">
        <f t="shared" ca="1" si="8"/>
        <v>0.28287281960928323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VLOOKUP(B39,audio_list_stym!$A$3:$BP$18,39,FALSE)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VLOOKUP(B39,audio_list_stym!$A$3:$AJ$18,7,FALSE)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2034</v>
      </c>
      <c r="AD39" t="str">
        <f t="shared" ca="1" si="11"/>
        <v>pics\\Limon_2.jpg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pics\\Limon_2.jpg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pics\\Limon_2.jpg</v>
      </c>
      <c r="AT39">
        <f t="shared" ca="1" si="8"/>
        <v>1.1894730300953116E-2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VLOOKUP(B40,audio_list_stym!$A$3:$BP$18,39,FALSE)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VLOOKUP(B40,audio_list_stym!$A$3:$AJ$18,7,FALSE)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2040</v>
      </c>
      <c r="AD40" t="str">
        <f t="shared" ca="1" si="11"/>
        <v>pics\\Limon_8.jpg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pics\\Limon_8.jpg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pics\\Limon_8.jpg</v>
      </c>
      <c r="AT40">
        <f t="shared" ca="1" si="8"/>
        <v>0.33851111664774403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VLOOKUP(B41,audio_list_stym!$A$3:$BP$18,39,FALSE)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VLOOKUP(B41,audio_list_stym!$A$3:$AJ$18,7,FALSE)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2033</v>
      </c>
      <c r="AD41" t="str">
        <f t="shared" ca="1" si="11"/>
        <v>pics\\Limon_1.jpg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pics\\Limon_1.jpg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ca="1">IF(AH41="sound\\Ogorod",AP17,"")</f>
        <v>pics\\Limon_1.jpg</v>
      </c>
      <c r="AT41">
        <f t="shared" ca="1" si="8"/>
        <v>0.70094568849919137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2046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VLOOKUP(B42,audio_list_stym!$A$3:$BP$18,39,FALSE)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VLOOKUP(B42,audio_list_stym!$A$3:$AJ$18,7,FALSE)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11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2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0.43271084300078511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VLOOKUP(B43,audio_list_stym!$A$3:$BP$18,39,FALSE)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VLOOKUP(B43,audio_list_stym!$A$3:$AJ$18,7,FALSE)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11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2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0.28295848378364508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VLOOKUP(B44,audio_list_stym!$A$3:$BP$18,39,FALSE)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VLOOKUP(B44,audio_list_stym!$A$3:$AJ$18,7,FALSE)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11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2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0.40770118547332179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2007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VLOOKUP(B45,audio_list_stym!$A$3:$BP$18,39,FALSE)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VLOOKUP(B45,audio_list_stym!$A$3:$AJ$18,7,FALSE)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11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2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5.224497824582941E-2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2001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VLOOKUP(B46,audio_list_stym!$A$3:$BP$18,39,FALSE)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VLOOKUP(B46,audio_list_stym!$A$3:$AJ$18,7,FALSE)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11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2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0.44884676132338441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VLOOKUP(B47,audio_list_stym!$A$3:$BP$18,39,FALSE)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VLOOKUP(B47,audio_list_stym!$A$3:$AJ$18,7,FALSE)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11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2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0.53795051000103633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VLOOKUP(B48,audio_list_stym!$A$3:$BP$18,39,FALSE)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VLOOKUP(B48,audio_list_stym!$A$3:$AJ$18,7,FALSE)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11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2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0.60189738127829062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VLOOKUP(B49,audio_list_stym!$A$3:$BP$18,39,FALSE)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VLOOKUP(B49,audio_list_stym!$A$3:$AJ$18,7,FALSE)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11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2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0.65676733377239516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2006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VLOOKUP(B50,audio_list_stym!$A$3:$BP$18,39,FALSE)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VLOOKUP(B50,audio_list_stym!$A$3:$AJ$18,7,FALSE)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2054</v>
      </c>
      <c r="AD50" t="str">
        <f t="shared" ca="1" si="11"/>
        <v>pics\\Redis_6.jpg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pics\\Redis_6.jpg</v>
      </c>
      <c r="AH50" t="str">
        <f t="shared" si="3"/>
        <v>sound\\Tropic</v>
      </c>
      <c r="AS50" t="str">
        <f ca="1">IF(AH50="sound\\Tropic",AQ2,"")</f>
        <v>pics\\Redis_6.jpg</v>
      </c>
      <c r="AT50">
        <f t="shared" ca="1" si="8"/>
        <v>0.55688303340139533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2038</v>
      </c>
      <c r="BF50" cm="1">
        <f t="array" aca="1" ref="BF50" ca="1">INDEX(BD18:BD49,(RANK(AT7,$AT$2:$AT$17)))</f>
        <v>2054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VLOOKUP(B51,audio_list_stym!$A$3:$BP$18,39,FALSE)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VLOOKUP(B51,audio_list_stym!$A$3:$AJ$18,7,FALSE)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2168</v>
      </c>
      <c r="AD51" t="str">
        <f t="shared" ca="1" si="11"/>
        <v>pics\\Tikva_8.jpg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pics\\Tikva_8.jpg</v>
      </c>
      <c r="AH51" t="str">
        <f t="shared" si="3"/>
        <v>sound\\Tropic</v>
      </c>
      <c r="AS51" t="str">
        <f t="shared" ref="AS51:AS57" ca="1" si="24">IF(AH51="sound\\Tropic",AQ3,"")</f>
        <v>pics\\Tikva_8.jpg</v>
      </c>
      <c r="AT51">
        <f t="shared" ca="1" si="8"/>
        <v>0.94587453686967315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VLOOKUP(B52,audio_list_stym!$A$3:$BP$18,39,FALSE)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VLOOKUP(B52,audio_list_stym!$A$3:$AJ$18,7,FALSE)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2165</v>
      </c>
      <c r="AD52" t="str">
        <f t="shared" ca="1" si="11"/>
        <v>pics\\Tikva_5.jpg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pics\\Tikva_5.jpg</v>
      </c>
      <c r="AH52" t="str">
        <f t="shared" si="3"/>
        <v>sound\\Tropic</v>
      </c>
      <c r="AS52" t="str">
        <f t="shared" ca="1" si="24"/>
        <v>pics\\Tikva_5.jpg</v>
      </c>
      <c r="AT52">
        <f t="shared" ca="1" si="8"/>
        <v>0.68465350923331192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2015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VLOOKUP(B53,audio_list_stym!$A$3:$BP$18,39,FALSE)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VLOOKUP(B53,audio_list_stym!$A$3:$AJ$18,7,FALSE)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2162</v>
      </c>
      <c r="AD53" t="str">
        <f t="shared" ca="1" si="11"/>
        <v>pics\\Tikva_2.jpg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pics\\Tikva_2.jpg</v>
      </c>
      <c r="AH53" t="str">
        <f t="shared" si="3"/>
        <v>sound\\Tropic</v>
      </c>
      <c r="AS53" t="str">
        <f t="shared" ca="1" si="24"/>
        <v>pics\\Tikva_2.jpg</v>
      </c>
      <c r="AT53">
        <f t="shared" ca="1" si="8"/>
        <v>0.30017876753180717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2009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VLOOKUP(B54,audio_list_stym!$A$3:$BP$18,39,FALSE)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VLOOKUP(B54,audio_list_stym!$A$3:$AJ$18,7,FALSE)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2020</v>
      </c>
      <c r="AD54" t="str">
        <f t="shared" ca="1" si="11"/>
        <v>pics\\Goroh_4.jpg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pics\\Goroh_4.jpg</v>
      </c>
      <c r="AH54" t="str">
        <f t="shared" si="3"/>
        <v>sound\\Tropic</v>
      </c>
      <c r="AI54" s="11"/>
      <c r="AS54" t="str">
        <f t="shared" ca="1" si="24"/>
        <v>pics\\Goroh_4.jpg</v>
      </c>
      <c r="AT54">
        <f t="shared" ca="1" si="8"/>
        <v>0.3565406698209731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VLOOKUP(B55,audio_list_stym!$A$3:$BP$18,39,FALSE)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VLOOKUP(B55,audio_list_stym!$A$3:$AJ$18,7,FALSE)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2022</v>
      </c>
      <c r="AD55" t="str">
        <f t="shared" ca="1" si="11"/>
        <v>pics\\Goroh_6.jpg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pics\\Goroh_6.jpg</v>
      </c>
      <c r="AH55" t="str">
        <f t="shared" si="3"/>
        <v>sound\\Tropic</v>
      </c>
      <c r="AS55" t="str">
        <f t="shared" ca="1" si="24"/>
        <v>pics\\Goroh_6.jpg</v>
      </c>
      <c r="AT55">
        <f t="shared" ca="1" si="8"/>
        <v>0.85367157527687476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VLOOKUP(B56,audio_list_stym!$A$3:$BP$18,39,FALSE)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VLOOKUP(B56,audio_list_stym!$A$3:$AJ$18,7,FALSE)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2161</v>
      </c>
      <c r="AD56" t="str">
        <f t="shared" ca="1" si="11"/>
        <v>pics\\Tikva_1.jpg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pics\\Tikva_1.jpg</v>
      </c>
      <c r="AH56" t="str">
        <f t="shared" si="3"/>
        <v>sound\\Tropic</v>
      </c>
      <c r="AS56" t="str">
        <f t="shared" ca="1" si="24"/>
        <v>pics\\Tikva_1.jpg</v>
      </c>
      <c r="AT56">
        <f t="shared" ca="1" si="8"/>
        <v>0.11330003798339416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VLOOKUP(B57,audio_list_stym!$A$3:$BP$18,39,FALSE)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VLOOKUP(B57,audio_list_stym!$A$3:$AJ$18,7,FALSE)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2018</v>
      </c>
      <c r="AD57" t="str">
        <f t="shared" ca="1" si="11"/>
        <v>pics\\Goroh_2.jpg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pics\\Goroh_2.jpg</v>
      </c>
      <c r="AH57" t="str">
        <f t="shared" si="3"/>
        <v>sound\\Tropic</v>
      </c>
      <c r="AI57" s="11"/>
      <c r="AS57" t="str">
        <f t="shared" ca="1" si="24"/>
        <v>pics\\Goroh_2.jpg</v>
      </c>
      <c r="AT57">
        <f t="shared" ca="1" si="8"/>
        <v>0.15651733110943666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2014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VLOOKUP(B58,audio_list_stym!$A$3:$BP$18,39,FALSE)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VLOOKUP(B58,audio_list_stym!$A$3:$AJ$18,7,FALSE)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1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5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0.23274659441055179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VLOOKUP(B59,audio_list_stym!$A$3:$BP$18,39,FALSE)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VLOOKUP(B59,audio_list_stym!$A$3:$AJ$18,7,FALSE)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11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5"/>
        <v/>
      </c>
      <c r="AG59" t="str">
        <f t="shared" si="14"/>
        <v>pics\\Goroh_2.jpg</v>
      </c>
      <c r="AH59">
        <f t="shared" si="3"/>
        <v>0</v>
      </c>
      <c r="AT59">
        <f t="shared" ca="1" si="8"/>
        <v>0.11376809232928853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VLOOKUP(B60,audio_list_stym!$A$3:$BP$18,39,FALSE)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VLOOKUP(B60,audio_list_stym!$A$3:$AJ$18,7,FALSE)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11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5"/>
        <v/>
      </c>
      <c r="AG60" t="str">
        <f t="shared" si="14"/>
        <v>pics\\Goroh_3.jpg</v>
      </c>
      <c r="AH60">
        <f t="shared" si="3"/>
        <v>0</v>
      </c>
      <c r="AT60">
        <f t="shared" ca="1" si="8"/>
        <v>0.51270855127975634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2023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VLOOKUP(B61,audio_list_stym!$A$3:$BP$18,39,FALSE)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VLOOKUP(B61,audio_list_stym!$A$3:$AJ$18,7,FALSE)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11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5"/>
        <v/>
      </c>
      <c r="AG61" t="str">
        <f t="shared" si="14"/>
        <v>pics\\Goroh_4.jpg</v>
      </c>
      <c r="AH61">
        <f t="shared" si="3"/>
        <v>0</v>
      </c>
      <c r="AT61">
        <f t="shared" ca="1" si="8"/>
        <v>3.5195722289160014E-2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2017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VLOOKUP(B62,audio_list_stym!$A$3:$BP$18,39,FALSE)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VLOOKUP(B62,audio_list_stym!$A$3:$AJ$18,7,FALSE)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11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5"/>
        <v/>
      </c>
      <c r="AG62" t="str">
        <f t="shared" si="14"/>
        <v>pics\\Goroh_5.jpg</v>
      </c>
      <c r="AH62">
        <f t="shared" si="3"/>
        <v>0</v>
      </c>
      <c r="AT62">
        <f t="shared" ca="1" si="8"/>
        <v>0.39785566876202416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VLOOKUP(B63,audio_list_stym!$A$3:$BP$18,39,FALSE)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VLOOKUP(B63,audio_list_stym!$A$3:$AJ$18,7,FALSE)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11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5"/>
        <v/>
      </c>
      <c r="AG63" t="str">
        <f t="shared" si="14"/>
        <v>pics\\Goroh_6.jpg</v>
      </c>
      <c r="AH63">
        <f t="shared" si="3"/>
        <v>0</v>
      </c>
      <c r="AT63">
        <f t="shared" ca="1" si="8"/>
        <v>0.9851176301195621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VLOOKUP(B64,audio_list_stym!$A$3:$BP$18,39,FALSE)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VLOOKUP(B64,audio_list_stym!$A$3:$AJ$18,7,FALSE)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11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5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0.72808073847451849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VLOOKUP(B65,audio_list_stym!$A$3:$BP$18,39,FALSE)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VLOOKUP(B65,audio_list_stym!$A$3:$AJ$18,7,FALSE)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11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5"/>
        <v/>
      </c>
      <c r="AG65" t="str">
        <f t="shared" si="14"/>
        <v>pics\\Goroh_8.jpg</v>
      </c>
      <c r="AH65">
        <f t="shared" si="3"/>
        <v>0</v>
      </c>
      <c r="AT65">
        <f t="shared" ca="1" si="8"/>
        <v>0.55239495666973815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2022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VLOOKUP(B66,audio_list_stym!$A$3:$BP$18,39,FALSE)</f>
        <v>16</v>
      </c>
      <c r="F66" t="str">
        <f>VLOOKUP(E66,metki!$A$2:$B$9,2,FALSE)</f>
        <v>импл_новые_без_названия</v>
      </c>
      <c r="G66" t="str">
        <f t="shared" ref="G66:G129" si="26">LEFT(F66,5)</f>
        <v>импл_</v>
      </c>
      <c r="H66" t="str">
        <f>VLOOKUP(B66,audio_list_stym!$A$3:$AJ$18,7,FALSE)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233</v>
      </c>
      <c r="Q66" t="str">
        <f>IF(G66="экспл",0,IF(G66="импл_",VLOOKUP(J66,quest_импл!$A$1:$J$129,8,FALSE),0))</f>
        <v>sound\\Imeet_li_myakot.wav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2015</v>
      </c>
      <c r="AD66" t="str">
        <f t="shared" ca="1" si="11"/>
        <v>pics\\Finik_7.jpg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ca="1">AS66</f>
        <v>pics\\Finik_7.jpg</v>
      </c>
      <c r="AI66" t="s">
        <v>67</v>
      </c>
      <c r="AO66">
        <f ca="1">RAND()</f>
        <v>0.7867804730597413</v>
      </c>
      <c r="AP66" t="str">
        <f ca="1">INDEX($AI$66:$AI$129,(RANK(AO66,$AO$66:$AO$129)))</f>
        <v>pics\\Finik_7.jpg</v>
      </c>
      <c r="AS66" t="str">
        <f t="shared" ref="AS66:AS129" ca="1" si="28">IF(G66="импл_",AP66,"")</f>
        <v>pics\\Finik_7.jpg</v>
      </c>
      <c r="AT66">
        <f t="shared" ref="AT66:AT129" ca="1" si="29">RAND()</f>
        <v>0.40285346263353328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_Имеет_ли_мякоть_</v>
      </c>
      <c r="BB66" t="str">
        <f t="shared" ref="BB66:BB129" si="31">IF(G66="экспл",AY66&amp;AX66&amp;"."&amp;AZ66,IF(G66="импл_",BA66&amp;AX66&amp;"?"))</f>
        <v>_Имеет_ли_мякоть_XXXXX?</v>
      </c>
      <c r="BC66">
        <f>A66</f>
        <v>1209</v>
      </c>
      <c r="BD66" cm="1">
        <f t="array" aca="1" ref="BD66" ca="1">INDEX(L66:L73,(RANK(AT2,$AT$2:$AT$9)))</f>
        <v>2077</v>
      </c>
      <c r="BE66" cm="1">
        <f t="array" aca="1" ref="BE66" ca="1">INDEX(BD74:BD89,(RANK(AT2,$AT$2:$AT$7)))</f>
        <v>2081</v>
      </c>
      <c r="BF66" cm="1">
        <f t="array" aca="1" ref="BF66" ca="1">INDEX(BD90:BD113,(RANK(AT2,$AT$2:$AT$17)))</f>
        <v>2115</v>
      </c>
      <c r="BG66" cm="1">
        <f t="array" aca="1" ref="BG66" ca="1">INDEX(BD114:BD129,(RANK(AT2,$AT$2:$AT$17)))</f>
        <v>2147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VLOOKUP(B67,audio_list_stym!$A$3:$BP$18,39,FALSE)</f>
        <v>16</v>
      </c>
      <c r="F67" t="str">
        <f>VLOOKUP(E67,metki!$A$2:$B$9,2,FALSE)</f>
        <v>импл_новые_без_названия</v>
      </c>
      <c r="G67" t="str">
        <f t="shared" si="26"/>
        <v>импл_</v>
      </c>
      <c r="H67" t="str">
        <f>VLOOKUP(B67,audio_list_stym!$A$3:$AJ$18,7,FALSE)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234</v>
      </c>
      <c r="Q67" t="str">
        <f>IF(G67="экспл",0,IF(G67="импл_",VLOOKUP(J67,quest_импл!$A$1:$J$129,8,FALSE),0))</f>
        <v>sound\\Prodolgovatiy_li.wav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2020</v>
      </c>
      <c r="AD67" t="str">
        <f t="shared" ref="AD67:AD129" ca="1" si="32">IF(ISTEXT(AE67),AE67,IF(ISTEXT(AF67),AF67,""))</f>
        <v>pics\\Goroh_4.jpg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ref="AF67:AF129" ca="1" si="33">AS67</f>
        <v>pics\\Goroh_4.jpg</v>
      </c>
      <c r="AI67" t="s">
        <v>68</v>
      </c>
      <c r="AO67">
        <f t="shared" ref="AO67:AO129" ca="1" si="34">RAND()</f>
        <v>0.72478170359364757</v>
      </c>
      <c r="AP67" t="str">
        <f t="shared" ref="AP67:AP129" ca="1" si="35">INDEX($AI$66:$AI$129,(RANK(AO67,$AO$66:$AO$129)))</f>
        <v>pics\\Goroh_4.jpg</v>
      </c>
      <c r="AS67" t="str">
        <f t="shared" ca="1" si="28"/>
        <v>pics\\Goroh_4.jpg</v>
      </c>
      <c r="AT67">
        <f t="shared" ca="1" si="29"/>
        <v>0.88176039825814645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_Продолговатый_ли_</v>
      </c>
      <c r="BB67" t="str">
        <f t="shared" si="31"/>
        <v>_Продолговатый_ли_XXXXX?</v>
      </c>
      <c r="BD67" cm="1">
        <f t="array" aca="1" ref="BD67" ca="1">INDEX(L67:L74,(RANK(AT3,$AT$2:$AT$9)))</f>
        <v>2075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VLOOKUP(B68,audio_list_stym!$A$3:$BP$18,39,FALSE)</f>
        <v>16</v>
      </c>
      <c r="F68" t="str">
        <f>VLOOKUP(E68,metki!$A$2:$B$9,2,FALSE)</f>
        <v>импл_новые_без_названия</v>
      </c>
      <c r="G68" t="str">
        <f t="shared" si="26"/>
        <v>импл_</v>
      </c>
      <c r="H68" t="str">
        <f>VLOOKUP(B68,audio_list_stym!$A$3:$AJ$18,7,FALSE)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235</v>
      </c>
      <c r="Q68" t="str">
        <f>IF(G68="экспл",0,IF(G68="импл_",VLOOKUP(J68,quest_импл!$A$1:$J$129,8,FALSE),0))</f>
        <v>sound\\Pyatnistyi_li.wav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2035</v>
      </c>
      <c r="AD68" t="str">
        <f t="shared" ca="1" si="32"/>
        <v>pics\\Limon_3.jpg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3"/>
        <v>pics\\Limon_3.jpg</v>
      </c>
      <c r="AI68" t="s">
        <v>69</v>
      </c>
      <c r="AO68">
        <f t="shared" ca="1" si="34"/>
        <v>0.48294437057030404</v>
      </c>
      <c r="AP68" t="str">
        <f t="shared" ca="1" si="35"/>
        <v>pics\\Limon_3.jpg</v>
      </c>
      <c r="AS68" t="str">
        <f t="shared" ca="1" si="28"/>
        <v>pics\\Limon_3.jpg</v>
      </c>
      <c r="AT68">
        <f t="shared" ca="1" si="29"/>
        <v>7.8735059423564735E-2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_Пятнистый_ли_</v>
      </c>
      <c r="BB68" t="str">
        <f t="shared" si="31"/>
        <v>_Пятнистый_ли_XXXXX?</v>
      </c>
      <c r="BD68" cm="1">
        <f t="array" aca="1" ref="BD68" ca="1">INDEX(L68:L75,(RANK(AT4,$AT$2:$AT$9)))</f>
        <v>2081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VLOOKUP(B69,audio_list_stym!$A$3:$BP$18,39,FALSE)</f>
        <v>16</v>
      </c>
      <c r="F69" t="str">
        <f>VLOOKUP(E69,metki!$A$2:$B$9,2,FALSE)</f>
        <v>импл_новые_без_названия</v>
      </c>
      <c r="G69" t="str">
        <f t="shared" si="26"/>
        <v>импл_</v>
      </c>
      <c r="H69" t="str">
        <f>VLOOKUP(B69,audio_list_stym!$A$3:$AJ$18,7,FALSE)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236</v>
      </c>
      <c r="Q69" t="str">
        <f>IF(G69="экспл",0,IF(G69="импл_",VLOOKUP(J69,quest_импл!$A$1:$J$129,8,FALSE),0))</f>
        <v>sound\\S_kochuroy_li.wav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2010</v>
      </c>
      <c r="AD69" t="str">
        <f t="shared" ca="1" si="32"/>
        <v>pics\\Finik_2.jpg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3"/>
        <v>pics\\Finik_2.jpg</v>
      </c>
      <c r="AI69" t="s">
        <v>70</v>
      </c>
      <c r="AO69">
        <f t="shared" ca="1" si="34"/>
        <v>0.87486234334089774</v>
      </c>
      <c r="AP69" t="str">
        <f t="shared" ca="1" si="35"/>
        <v>pics\\Finik_2.jpg</v>
      </c>
      <c r="AS69" t="str">
        <f t="shared" ca="1" si="28"/>
        <v>pics\\Finik_2.jpg</v>
      </c>
      <c r="AT69">
        <f t="shared" ca="1" si="29"/>
        <v>0.33303253185381809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_С_косточкой_ли_</v>
      </c>
      <c r="BB69" t="str">
        <f t="shared" si="31"/>
        <v>_С_косточкой_ли_XXXXX?</v>
      </c>
      <c r="BD69" cm="1">
        <f t="array" aca="1" ref="BD69" ca="1">INDEX(L69:L76,(RANK(AT5,$AT$2:$AT$9)))</f>
        <v>2076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VLOOKUP(B70,audio_list_stym!$A$3:$BP$18,39,FALSE)</f>
        <v>16</v>
      </c>
      <c r="F70" t="str">
        <f>VLOOKUP(E70,metki!$A$2:$B$9,2,FALSE)</f>
        <v>импл_новые_без_названия</v>
      </c>
      <c r="G70" t="str">
        <f t="shared" si="26"/>
        <v>импл_</v>
      </c>
      <c r="H70" t="str">
        <f>VLOOKUP(B70,audio_list_stym!$A$3:$AJ$18,7,FALSE)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237</v>
      </c>
      <c r="Q70" t="str">
        <f>IF(G70="экспл",0,IF(G70="импл_",VLOOKUP(J70,quest_импл!$A$1:$J$129,8,FALSE),0))</f>
        <v>sound\\Fioletoviy_li.wav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2022</v>
      </c>
      <c r="AD70" t="str">
        <f t="shared" ca="1" si="32"/>
        <v>pics\\Goroh_6.jpg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3"/>
        <v>pics\\Goroh_6.jpg</v>
      </c>
      <c r="AI70" t="s">
        <v>71</v>
      </c>
      <c r="AO70">
        <f t="shared" ca="1" si="34"/>
        <v>0.70732042642290605</v>
      </c>
      <c r="AP70" t="str">
        <f t="shared" ca="1" si="35"/>
        <v>pics\\Goroh_6.jpg</v>
      </c>
      <c r="AS70" t="str">
        <f t="shared" ca="1" si="28"/>
        <v>pics\\Goroh_6.jpg</v>
      </c>
      <c r="AT70">
        <f t="shared" ca="1" si="29"/>
        <v>7.6465144983630329E-2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_Синий_ли_</v>
      </c>
      <c r="BB70" t="str">
        <f t="shared" si="31"/>
        <v>_Синий_ли_XXXXX?</v>
      </c>
      <c r="BD70" cm="1">
        <f t="array" aca="1" ref="BD70" ca="1">INDEX(L70:L77,(RANK(AT6,$AT$2:$AT$9)))</f>
        <v>2080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VLOOKUP(B71,audio_list_stym!$A$3:$BP$18,39,FALSE)</f>
        <v>16</v>
      </c>
      <c r="F71" t="str">
        <f>VLOOKUP(E71,metki!$A$2:$B$9,2,FALSE)</f>
        <v>импл_новые_без_названия</v>
      </c>
      <c r="G71" t="str">
        <f t="shared" si="26"/>
        <v>импл_</v>
      </c>
      <c r="H71" t="str">
        <f>VLOOKUP(B71,audio_list_stym!$A$3:$AJ$18,7,FALSE)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238</v>
      </c>
      <c r="Q71" t="str">
        <f>IF(G71="экспл",0,IF(G71="импл_",VLOOKUP(J71,quest_импл!$A$1:$J$129,8,FALSE),0))</f>
        <v>sound\\S_dolkami_li.wav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2021</v>
      </c>
      <c r="AD71" t="str">
        <f t="shared" ca="1" si="32"/>
        <v>pics\\Goroh_5.jpg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3"/>
        <v>pics\\Goroh_5.jpg</v>
      </c>
      <c r="AI71" t="s">
        <v>72</v>
      </c>
      <c r="AO71">
        <f t="shared" ca="1" si="34"/>
        <v>0.71866202863977291</v>
      </c>
      <c r="AP71" t="str">
        <f t="shared" ca="1" si="35"/>
        <v>pics\\Goroh_5.jpg</v>
      </c>
      <c r="AS71" t="str">
        <f t="shared" ca="1" si="28"/>
        <v>pics\\Goroh_5.jpg</v>
      </c>
      <c r="AT71">
        <f t="shared" ca="1" si="29"/>
        <v>0.25877776307317013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_С_дольками_ли_</v>
      </c>
      <c r="BB71" t="str">
        <f t="shared" si="31"/>
        <v>_С_дольками_ли_XXXXX?</v>
      </c>
      <c r="BD71" cm="1">
        <f t="array" aca="1" ref="BD71" ca="1">INDEX(L71:L78,(RANK(AT7,$AT$2:$AT$9)))</f>
        <v>2085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VLOOKUP(B72,audio_list_stym!$A$3:$BP$18,39,FALSE)</f>
        <v>16</v>
      </c>
      <c r="F72" t="str">
        <f>VLOOKUP(E72,metki!$A$2:$B$9,2,FALSE)</f>
        <v>импл_новые_без_названия</v>
      </c>
      <c r="G72" t="str">
        <f t="shared" si="26"/>
        <v>импл_</v>
      </c>
      <c r="H72" t="str">
        <f>VLOOKUP(B72,audio_list_stym!$A$3:$AJ$18,7,FALSE)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239</v>
      </c>
      <c r="Q72" t="str">
        <f>IF(G72="экспл",0,IF(G72="импл_",VLOOKUP(J72,quest_импл!$A$1:$J$129,8,FALSE),0))</f>
        <v>sound\\Visushenniy_li.wav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2038</v>
      </c>
      <c r="AD72" t="str">
        <f t="shared" ca="1" si="32"/>
        <v>pics\\Limon_6.jpg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3"/>
        <v>pics\\Limon_6.jpg</v>
      </c>
      <c r="AI72" t="s">
        <v>73</v>
      </c>
      <c r="AO72">
        <f t="shared" ca="1" si="34"/>
        <v>0.41500304637058938</v>
      </c>
      <c r="AP72" t="str">
        <f t="shared" ca="1" si="35"/>
        <v>pics\\Limon_6.jpg</v>
      </c>
      <c r="AS72" t="str">
        <f t="shared" ca="1" si="28"/>
        <v>pics\\Limon_6.jpg</v>
      </c>
      <c r="AT72">
        <f t="shared" ca="1" si="29"/>
        <v>0.59110051989928425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_Высушенный_ли_</v>
      </c>
      <c r="BB72" t="str">
        <f t="shared" si="31"/>
        <v>_Высушенный_ли_XXXXX?</v>
      </c>
      <c r="BD72" cm="1">
        <f t="array" aca="1" ref="BD72" ca="1">INDEX(L72:L79,(RANK(AT8,$AT$2:$AT$9)))</f>
        <v>2081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VLOOKUP(B73,audio_list_stym!$A$3:$BP$18,39,FALSE)</f>
        <v>16</v>
      </c>
      <c r="F73" t="str">
        <f>VLOOKUP(E73,metki!$A$2:$B$9,2,FALSE)</f>
        <v>импл_новые_без_названия</v>
      </c>
      <c r="G73" t="str">
        <f t="shared" si="26"/>
        <v>импл_</v>
      </c>
      <c r="H73" t="str">
        <f>VLOOKUP(B73,audio_list_stym!$A$3:$AJ$18,7,FALSE)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240</v>
      </c>
      <c r="Q73" t="str">
        <f>IF(G73="экспл",0,IF(G73="импл_",VLOOKUP(J73,quest_импл!$A$1:$J$129,8,FALSE),0))</f>
        <v>sound\\Myatiy_li.wav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2051</v>
      </c>
      <c r="AD73" t="str">
        <f t="shared" ca="1" si="32"/>
        <v>pics\\Redis_3.jpg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3"/>
        <v>pics\\Redis_3.jpg</v>
      </c>
      <c r="AI73" t="s">
        <v>74</v>
      </c>
      <c r="AO73">
        <f t="shared" ca="1" si="34"/>
        <v>0.20677290114226365</v>
      </c>
      <c r="AP73" t="str">
        <f t="shared" ca="1" si="35"/>
        <v>pics\\Redis_3.jpg</v>
      </c>
      <c r="AS73" t="str">
        <f t="shared" ca="1" si="28"/>
        <v>pics\\Redis_3.jpg</v>
      </c>
      <c r="AT73">
        <f t="shared" ca="1" si="29"/>
        <v>0.12536501763892627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_Мятый_ли_</v>
      </c>
      <c r="BB73" t="str">
        <f t="shared" si="31"/>
        <v>_Мятый_ли_XXXXX?</v>
      </c>
      <c r="BD73" cm="1">
        <f t="array" aca="1" ref="BD73" ca="1">INDEX(L73:L80,(RANK(AT9,$AT$2:$AT$9)))</f>
        <v>2085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VLOOKUP(B74,audio_list_stym!$A$3:$BP$18,39,FALSE)</f>
        <v>17</v>
      </c>
      <c r="F74" t="str">
        <f>VLOOKUP(E74,metki!$A$2:$B$9,2,FALSE)</f>
        <v>экспл_новые_без_названия</v>
      </c>
      <c r="G74" t="str">
        <f t="shared" si="26"/>
        <v>экспл</v>
      </c>
      <c r="H74" t="str">
        <f>VLOOKUP(B74,audio_list_stym!$A$3:$AJ$18,7,FALSE)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113</v>
      </c>
      <c r="Z74" t="str">
        <f>IF(G74="экспл",VLOOKUP(J74,quest_экспл!$A$1:$N$129,12,FALSE),IF(G74="импл_",0,0))</f>
        <v>sound\\On_vizhatiy.wav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32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33"/>
        <v/>
      </c>
      <c r="AI74" t="s">
        <v>76</v>
      </c>
      <c r="AO74">
        <f t="shared" ca="1" si="34"/>
        <v>0.46619143529086426</v>
      </c>
      <c r="AP74" t="str">
        <f t="shared" ca="1" si="35"/>
        <v>pics\\Limon_4.jpg</v>
      </c>
      <c r="AS74" t="str">
        <f t="shared" si="28"/>
        <v/>
      </c>
      <c r="AT74">
        <f t="shared" ca="1" si="29"/>
        <v>0.33530765165606935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_Он_выжатый?</v>
      </c>
      <c r="BA74" t="e">
        <f>VLOOKUP(Q74,audio_list_stym!$B$2:$BQ$299,68,FALSE)</f>
        <v>#N/A</v>
      </c>
      <c r="BB74" t="str">
        <f t="shared" si="31"/>
        <v>На_экране_XXXXX._Он_выжатый?</v>
      </c>
      <c r="BC74">
        <f>A74</f>
        <v>1210</v>
      </c>
      <c r="BD74" cm="1">
        <f t="array" aca="1" ref="BD74" ca="1">INDEX($L$74:$L$81,(RANK(AT2,$AT$2:$AT$9)))</f>
        <v>2085</v>
      </c>
      <c r="BE74" cm="1">
        <f t="array" aca="1" ref="BE74" ca="1">INDEX(BD66:BD73,(RANK(AT3,$AT$2:$AT$9)))</f>
        <v>2075</v>
      </c>
      <c r="BF74" cm="1">
        <f t="array" aca="1" ref="BF74" ca="1">INDEX(BD82:BD105,(RANK(AT3,$AT$2:$AT$17)))</f>
        <v>2089</v>
      </c>
      <c r="BG74" cm="1">
        <f t="array" aca="1" ref="BG74" ca="1">INDEX(BD106:BD129,(RANK(AT3,$AT$2:$AT$9)))</f>
        <v>2138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VLOOKUP(B75,audio_list_stym!$A$3:$BP$18,39,FALSE)</f>
        <v>17</v>
      </c>
      <c r="F75" t="str">
        <f>VLOOKUP(E75,metki!$A$2:$B$9,2,FALSE)</f>
        <v>экспл_новые_без_названия</v>
      </c>
      <c r="G75" t="str">
        <f t="shared" si="26"/>
        <v>экспл</v>
      </c>
      <c r="H75" t="str">
        <f>VLOOKUP(B75,audio_list_stym!$A$3:$AJ$18,7,FALSE)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114</v>
      </c>
      <c r="Z75" t="str">
        <f>IF(G75="экспл",VLOOKUP(J75,quest_экспл!$A$1:$N$129,12,FALSE),IF(G75="импл_",0,0))</f>
        <v>sound\\On_nadloman.wav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ca="1" si="32"/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si="33"/>
        <v/>
      </c>
      <c r="AI75" t="s">
        <v>77</v>
      </c>
      <c r="AO75">
        <f t="shared" ca="1" si="34"/>
        <v>0.76189955065725867</v>
      </c>
      <c r="AP75" t="str">
        <f t="shared" ca="1" si="35"/>
        <v>pics\\Goroh_2.jpg</v>
      </c>
      <c r="AS75" t="str">
        <f t="shared" si="28"/>
        <v/>
      </c>
      <c r="AT75">
        <f t="shared" ca="1" si="29"/>
        <v>0.80818732862397047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_Он_надломан?</v>
      </c>
      <c r="BA75" t="e">
        <f>VLOOKUP(Q75,audio_list_stym!$B$2:$BQ$299,68,FALSE)</f>
        <v>#N/A</v>
      </c>
      <c r="BB75" t="str">
        <f t="shared" si="31"/>
        <v>Посмотрите,_вот_XXXXX._Он_надломан?</v>
      </c>
      <c r="BD75" cm="1">
        <f t="array" aca="1" ref="BD75" ca="1">INDEX($L$74:$L$81,(RANK(AT3,$AT$2:$AT$9)))</f>
        <v>2082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VLOOKUP(B76,audio_list_stym!$A$3:$BP$18,39,FALSE)</f>
        <v>17</v>
      </c>
      <c r="F76" t="str">
        <f>VLOOKUP(E76,metki!$A$2:$B$9,2,FALSE)</f>
        <v>экспл_новые_без_названия</v>
      </c>
      <c r="G76" t="str">
        <f t="shared" si="26"/>
        <v>экспл</v>
      </c>
      <c r="H76" t="str">
        <f>VLOOKUP(B76,audio_list_stym!$A$3:$AJ$18,7,FALSE)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115</v>
      </c>
      <c r="Z76" t="str">
        <f>IF(G76="экспл",VLOOKUP(J76,quest_экспл!$A$1:$N$129,12,FALSE),IF(G76="импл_",0,0))</f>
        <v>sound\\On_volnistiy.wav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2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33"/>
        <v/>
      </c>
      <c r="AI76" t="s">
        <v>78</v>
      </c>
      <c r="AO76">
        <f t="shared" ca="1" si="34"/>
        <v>0.33786173331913705</v>
      </c>
      <c r="AP76" t="str">
        <f t="shared" ca="1" si="35"/>
        <v>pics\\Peper_2.jpg</v>
      </c>
      <c r="AS76" t="str">
        <f t="shared" si="28"/>
        <v/>
      </c>
      <c r="AT76">
        <f t="shared" ca="1" si="29"/>
        <v>0.70520538435447677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_Он_волнистый?</v>
      </c>
      <c r="BA76" t="e">
        <f>VLOOKUP(Q76,audio_list_stym!$B$2:$BQ$299,68,FALSE)</f>
        <v>#N/A</v>
      </c>
      <c r="BB76" t="str">
        <f t="shared" si="31"/>
        <v>Вот_XXXXX._Он_волнистый?</v>
      </c>
      <c r="BD76" cm="1">
        <f t="array" aca="1" ref="BD76" ca="1">INDEX($L$74:$L$81,(RANK(AT4,$AT$2:$AT$9)))</f>
        <v>2087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VLOOKUP(B77,audio_list_stym!$A$3:$BP$18,39,FALSE)</f>
        <v>17</v>
      </c>
      <c r="F77" t="str">
        <f>VLOOKUP(E77,metki!$A$2:$B$9,2,FALSE)</f>
        <v>экспл_новые_без_названия</v>
      </c>
      <c r="G77" t="str">
        <f t="shared" si="26"/>
        <v>экспл</v>
      </c>
      <c r="H77" t="str">
        <f>VLOOKUP(B77,audio_list_stym!$A$3:$AJ$18,7,FALSE)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116</v>
      </c>
      <c r="Z77" t="str">
        <f>IF(G77="экспл",VLOOKUP(J77,quest_экспл!$A$1:$N$129,12,FALSE),IF(G77="импл_",0,0))</f>
        <v>sound\\On_buriy.wav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2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33"/>
        <v/>
      </c>
      <c r="AI77" t="s">
        <v>79</v>
      </c>
      <c r="AO77">
        <f t="shared" ca="1" si="34"/>
        <v>5.3341835361184753E-3</v>
      </c>
      <c r="AP77" t="str">
        <f t="shared" ca="1" si="35"/>
        <v>pics\\Tomat_8.jpg</v>
      </c>
      <c r="AS77" t="str">
        <f t="shared" si="28"/>
        <v/>
      </c>
      <c r="AT77">
        <f t="shared" ca="1" si="29"/>
        <v>0.72593856713142413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_Он_бурый?</v>
      </c>
      <c r="BA77" t="e">
        <f>VLOOKUP(Q77,audio_list_stym!$B$2:$BQ$299,68,FALSE)</f>
        <v>#N/A</v>
      </c>
      <c r="BB77" t="str">
        <f t="shared" si="31"/>
        <v>Это_XXXXX._Он_бурый?</v>
      </c>
      <c r="BD77" cm="1">
        <f t="array" aca="1" ref="BD77" ca="1">INDEX($L$74:$L$81,(RANK(AT5,$AT$2:$AT$9)))</f>
        <v>2081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VLOOKUP(B78,audio_list_stym!$A$3:$BP$18,39,FALSE)</f>
        <v>17</v>
      </c>
      <c r="F78" t="str">
        <f>VLOOKUP(E78,metki!$A$2:$B$9,2,FALSE)</f>
        <v>экспл_новые_без_названия</v>
      </c>
      <c r="G78" t="str">
        <f t="shared" si="26"/>
        <v>экспл</v>
      </c>
      <c r="H78" t="str">
        <f>VLOOKUP(B78,audio_list_stym!$A$3:$AJ$18,7,FALSE)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117</v>
      </c>
      <c r="Z78" t="str">
        <f>IF(G78="экспл",VLOOKUP(J78,quest_экспл!$A$1:$N$129,12,FALSE),IF(G78="импл_",0,0))</f>
        <v>sound\\Vityanut_li_on.wav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2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33"/>
        <v/>
      </c>
      <c r="AI78" t="s">
        <v>80</v>
      </c>
      <c r="AO78">
        <f t="shared" ca="1" si="34"/>
        <v>0.16786404638395958</v>
      </c>
      <c r="AP78" t="str">
        <f t="shared" ca="1" si="35"/>
        <v>pics\\Redis_8.jpg</v>
      </c>
      <c r="AS78" t="str">
        <f t="shared" si="28"/>
        <v/>
      </c>
      <c r="AT78">
        <f t="shared" ca="1" si="29"/>
        <v>0.65902238253384415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_Вытянут_ли_он?</v>
      </c>
      <c r="BA78" t="e">
        <f>VLOOKUP(Q78,audio_list_stym!$B$2:$BQ$299,68,FALSE)</f>
        <v>#N/A</v>
      </c>
      <c r="BB78" t="str">
        <f t="shared" si="31"/>
        <v>На_картинке_XXXXX._Вытянут_ли_он?</v>
      </c>
      <c r="BD78" cm="1">
        <f t="array" aca="1" ref="BD78" ca="1">INDEX($L$74:$L$81,(RANK(AT6,$AT$2:$AT$9)))</f>
        <v>2084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VLOOKUP(B79,audio_list_stym!$A$3:$BP$18,39,FALSE)</f>
        <v>17</v>
      </c>
      <c r="F79" t="str">
        <f>VLOOKUP(E79,metki!$A$2:$B$9,2,FALSE)</f>
        <v>экспл_новые_без_названия</v>
      </c>
      <c r="G79" t="str">
        <f t="shared" si="26"/>
        <v>экспл</v>
      </c>
      <c r="H79" t="str">
        <f>VLOOKUP(B79,audio_list_stym!$A$3:$AJ$18,7,FALSE)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118</v>
      </c>
      <c r="Z79" t="str">
        <f>IF(G79="экспл",VLOOKUP(J79,quest_экспл!$A$1:$N$129,12,FALSE),IF(G79="импл_",0,0))</f>
        <v>sound\\Obyemniy_li_on.wav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2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33"/>
        <v/>
      </c>
      <c r="AI79" t="s">
        <v>81</v>
      </c>
      <c r="AO79">
        <f t="shared" ca="1" si="34"/>
        <v>0.54113195457904428</v>
      </c>
      <c r="AP79" t="str">
        <f t="shared" ca="1" si="35"/>
        <v>pics\\Limon_1.jpg</v>
      </c>
      <c r="AS79" t="str">
        <f t="shared" si="28"/>
        <v/>
      </c>
      <c r="AT79">
        <f t="shared" ca="1" si="29"/>
        <v>0.17571531539019725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_Объемный_ли_он?</v>
      </c>
      <c r="BA79" t="e">
        <f>VLOOKUP(Q79,audio_list_stym!$B$2:$BQ$299,68,FALSE)</f>
        <v>#N/A</v>
      </c>
      <c r="BB79" t="str">
        <f t="shared" si="31"/>
        <v>На_мониторе_XXXXX._Объемный_ли_он?</v>
      </c>
      <c r="BD79" cm="1">
        <f t="array" aca="1" ref="BD79" ca="1">INDEX($L$74:$L$81,(RANK(AT7,$AT$2:$AT$9)))</f>
        <v>2088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VLOOKUP(B80,audio_list_stym!$A$3:$BP$18,39,FALSE)</f>
        <v>17</v>
      </c>
      <c r="F80" t="str">
        <f>VLOOKUP(E80,metki!$A$2:$B$9,2,FALSE)</f>
        <v>экспл_новые_без_названия</v>
      </c>
      <c r="G80" t="str">
        <f t="shared" si="26"/>
        <v>экспл</v>
      </c>
      <c r="H80" t="str">
        <f>VLOOKUP(B80,audio_list_stym!$A$3:$AJ$18,7,FALSE)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119</v>
      </c>
      <c r="Z80" t="str">
        <f>IF(G80="экспл",VLOOKUP(J80,quest_экспл!$A$1:$N$129,12,FALSE),IF(G80="импл_",0,0))</f>
        <v>sound\\Pustoy_li_on.wav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2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33"/>
        <v/>
      </c>
      <c r="AI80" t="s">
        <v>82</v>
      </c>
      <c r="AO80">
        <f t="shared" ca="1" si="34"/>
        <v>0.99408241374462691</v>
      </c>
      <c r="AP80" t="str">
        <f t="shared" ca="1" si="35"/>
        <v>pics\\Banan_1.jpg</v>
      </c>
      <c r="AS80" t="str">
        <f t="shared" si="28"/>
        <v/>
      </c>
      <c r="AT80">
        <f t="shared" ca="1" si="29"/>
        <v>0.89223622135828029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_Пустой_ли_он?</v>
      </c>
      <c r="BA80" t="e">
        <f>VLOOKUP(Q80,audio_list_stym!$B$2:$BQ$299,68,FALSE)</f>
        <v>#N/A</v>
      </c>
      <c r="BB80" t="str">
        <f t="shared" si="31"/>
        <v>Перед_Вами_XXXXX._Пустой_ли_он?</v>
      </c>
      <c r="BD80" cm="1">
        <f t="array" aca="1" ref="BD80" ca="1">INDEX($L$74:$L$81,(RANK(AT8,$AT$2:$AT$9)))</f>
        <v>2083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VLOOKUP(B81,audio_list_stym!$A$3:$BP$18,39,FALSE)</f>
        <v>17</v>
      </c>
      <c r="F81" t="str">
        <f>VLOOKUP(E81,metki!$A$2:$B$9,2,FALSE)</f>
        <v>экспл_новые_без_названия</v>
      </c>
      <c r="G81" t="str">
        <f t="shared" si="26"/>
        <v>экспл</v>
      </c>
      <c r="H81" t="str">
        <f>VLOOKUP(B81,audio_list_stym!$A$3:$AJ$18,7,FALSE)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120</v>
      </c>
      <c r="Z81" t="str">
        <f>IF(G81="экспл",VLOOKUP(J81,quest_экспл!$A$1:$N$129,12,FALSE),IF(G81="импл_",0,0))</f>
        <v>sound\\Belyi_li_on.wav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2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33"/>
        <v/>
      </c>
      <c r="AI81" t="s">
        <v>83</v>
      </c>
      <c r="AO81">
        <f t="shared" ca="1" si="34"/>
        <v>0.23151931622782573</v>
      </c>
      <c r="AP81" t="str">
        <f t="shared" ca="1" si="35"/>
        <v>pics\\Redis_2.jpg</v>
      </c>
      <c r="AS81" t="str">
        <f t="shared" si="28"/>
        <v/>
      </c>
      <c r="AT81">
        <f t="shared" ca="1" si="29"/>
        <v>0.19922060681772535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_Белый_ли_он?</v>
      </c>
      <c r="BA81" t="e">
        <f>VLOOKUP(Q81,audio_list_stym!$B$2:$BQ$299,68,FALSE)</f>
        <v>#N/A</v>
      </c>
      <c r="BB81" t="str">
        <f t="shared" si="31"/>
        <v>Вы_видите_XXXXX._Белый_ли_он?</v>
      </c>
      <c r="BD81" cm="1">
        <f t="array" aca="1" ref="BD81" ca="1">INDEX($L$74:$L$81,(RANK(AT9,$AT$2:$AT$9)))</f>
        <v>2086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VLOOKUP(B82,audio_list_stym!$A$3:$BP$18,39,FALSE)</f>
        <v>14</v>
      </c>
      <c r="F82" t="str">
        <f>VLOOKUP(E82,metki!$A$2:$B$9,2,FALSE)</f>
        <v>импл_новые_с_названием</v>
      </c>
      <c r="G82" t="str">
        <f t="shared" si="26"/>
        <v>импл_</v>
      </c>
      <c r="H82" t="str">
        <f>VLOOKUP(B82,audio_list_stym!$A$3:$AJ$18,7,FALSE)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249</v>
      </c>
      <c r="Q82" t="str">
        <f>IF(G82="экспл",0,IF(G82="импл_",VLOOKUP(J82,quest_импл!$A$1:$J$129,8,FALSE),0))</f>
        <v>sound\\Ispachkan_li.wav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2003</v>
      </c>
      <c r="AD82" t="str">
        <f t="shared" ca="1" si="32"/>
        <v>pics\\Banan_3.jpg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3"/>
        <v>pics\\Banan_3.jpg</v>
      </c>
      <c r="AI82" t="s">
        <v>84</v>
      </c>
      <c r="AO82">
        <f t="shared" ca="1" si="34"/>
        <v>0.95999640671584663</v>
      </c>
      <c r="AP82" t="str">
        <f t="shared" ca="1" si="35"/>
        <v>pics\\Banan_3.jpg</v>
      </c>
      <c r="AS82" t="str">
        <f t="shared" ca="1" si="28"/>
        <v>pics\\Banan_3.jpg</v>
      </c>
      <c r="AT82">
        <f t="shared" ca="1" si="29"/>
        <v>0.29551973147302779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_Испачкан_ли_</v>
      </c>
      <c r="BB82" t="str">
        <f t="shared" si="31"/>
        <v>_Испачкан_ли_ЛИРОХ?</v>
      </c>
      <c r="BC82">
        <f>A82</f>
        <v>1211</v>
      </c>
      <c r="BD82" cm="1">
        <f t="array" aca="1" ref="BD82" ca="1">INDEX($L$82:$L$89,(RANK(AT2,$AT$2:$AT$9)))</f>
        <v>2093</v>
      </c>
      <c r="BE82" cm="1">
        <f t="array" aca="1" ref="BE82" ca="1">INDEX(BD66:BD81,(RANK(AT4,$AT$2:$AT$17)))</f>
        <v>2081</v>
      </c>
      <c r="BF82" cm="1">
        <f t="array" aca="1" ref="BF82" ca="1">INDEX(BD90:BD105,(RANK(AT4,$AT$2:$AT$17)))</f>
        <v>2129</v>
      </c>
      <c r="BG82" cm="1">
        <f t="array" aca="1" ref="BG82" ca="1">INDEX(BD106:BD129,(RANK(AT4,$AT$2:$AT$9)))</f>
        <v>2139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VLOOKUP(B83,audio_list_stym!$A$3:$BP$18,39,FALSE)</f>
        <v>14</v>
      </c>
      <c r="F83" t="str">
        <f>VLOOKUP(E83,metki!$A$2:$B$9,2,FALSE)</f>
        <v>импл_новые_с_названием</v>
      </c>
      <c r="G83" t="str">
        <f t="shared" si="26"/>
        <v>импл_</v>
      </c>
      <c r="H83" t="str">
        <f>VLOOKUP(B83,audio_list_stym!$A$3:$AJ$18,7,FALSE)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250</v>
      </c>
      <c r="Q83" t="str">
        <f>IF(G83="экспл",0,IF(G83="импл_",VLOOKUP(J83,quest_импл!$A$1:$J$129,8,FALSE),0))</f>
        <v>sound\\Farshirovanniy_li.wav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2058</v>
      </c>
      <c r="AD83" t="str">
        <f t="shared" ca="1" si="32"/>
        <v>pics\\Tomat_2.jpg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3"/>
        <v>pics\\Tomat_2.jpg</v>
      </c>
      <c r="AI83" t="s">
        <v>85</v>
      </c>
      <c r="AO83">
        <f t="shared" ca="1" si="34"/>
        <v>8.6635041070849295E-2</v>
      </c>
      <c r="AP83" t="str">
        <f t="shared" ca="1" si="35"/>
        <v>pics\\Tomat_2.jpg</v>
      </c>
      <c r="AS83" t="str">
        <f t="shared" ca="1" si="28"/>
        <v>pics\\Tomat_2.jpg</v>
      </c>
      <c r="AT83">
        <f t="shared" ca="1" si="29"/>
        <v>6.7175376108978946E-2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_Фаршированный_ли_</v>
      </c>
      <c r="BB83" t="str">
        <f t="shared" si="31"/>
        <v>_Фаршированный_ли_ЛИРОХ?</v>
      </c>
      <c r="BD83" cm="1">
        <f t="array" aca="1" ref="BD83" ca="1">INDEX($L$82:$L$89,(RANK(AT3,$AT$2:$AT$9)))</f>
        <v>2090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VLOOKUP(B84,audio_list_stym!$A$3:$BP$18,39,FALSE)</f>
        <v>14</v>
      </c>
      <c r="F84" t="str">
        <f>VLOOKUP(E84,metki!$A$2:$B$9,2,FALSE)</f>
        <v>импл_новые_с_названием</v>
      </c>
      <c r="G84" t="str">
        <f t="shared" si="26"/>
        <v>импл_</v>
      </c>
      <c r="H84" t="str">
        <f>VLOOKUP(B84,audio_list_stym!$A$3:$AJ$18,7,FALSE)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251</v>
      </c>
      <c r="Q84" t="str">
        <f>IF(G84="экспл",0,IF(G84="импл_",VLOOKUP(J84,quest_импл!$A$1:$J$129,8,FALSE),0))</f>
        <v>sound\\Razrezan_li.wav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2034</v>
      </c>
      <c r="AD84" t="str">
        <f t="shared" ca="1" si="32"/>
        <v>pics\\Limon_2.jpg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3"/>
        <v>pics\\Limon_2.jpg</v>
      </c>
      <c r="AI84" t="s">
        <v>94</v>
      </c>
      <c r="AO84">
        <f t="shared" ca="1" si="34"/>
        <v>0.5362408932577315</v>
      </c>
      <c r="AP84" t="str">
        <f t="shared" ca="1" si="35"/>
        <v>pics\\Limon_2.jpg</v>
      </c>
      <c r="AS84" t="str">
        <f t="shared" ca="1" si="28"/>
        <v>pics\\Limon_2.jpg</v>
      </c>
      <c r="AT84">
        <f t="shared" ca="1" si="29"/>
        <v>0.77440256836290389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_Разрезан_ли_</v>
      </c>
      <c r="BB84" t="str">
        <f t="shared" si="31"/>
        <v>_Разрезан_ли_ЛИРОХ?</v>
      </c>
      <c r="BD84" cm="1">
        <f t="array" aca="1" ref="BD84" ca="1">INDEX($L$82:$L$89,(RANK(AT4,$AT$2:$AT$9)))</f>
        <v>2095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VLOOKUP(B85,audio_list_stym!$A$3:$BP$18,39,FALSE)</f>
        <v>14</v>
      </c>
      <c r="F85" t="str">
        <f>VLOOKUP(E85,metki!$A$2:$B$9,2,FALSE)</f>
        <v>импл_новые_с_названием</v>
      </c>
      <c r="G85" t="str">
        <f t="shared" si="26"/>
        <v>импл_</v>
      </c>
      <c r="H85" t="str">
        <f>VLOOKUP(B85,audio_list_stym!$A$3:$AJ$18,7,FALSE)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252</v>
      </c>
      <c r="Q85" t="str">
        <f>IF(G85="экспл",0,IF(G85="импл_",VLOOKUP(J85,quest_импл!$A$1:$J$129,8,FALSE),0))</f>
        <v>sound\\S_lepestkami_li.wav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2012</v>
      </c>
      <c r="AD85" t="str">
        <f t="shared" ca="1" si="32"/>
        <v>pics\\Finik_4.jpg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3"/>
        <v>pics\\Finik_4.jpg</v>
      </c>
      <c r="AI85" t="s">
        <v>95</v>
      </c>
      <c r="AO85">
        <f t="shared" ca="1" si="34"/>
        <v>0.82684677432643749</v>
      </c>
      <c r="AP85" t="str">
        <f t="shared" ca="1" si="35"/>
        <v>pics\\Finik_4.jpg</v>
      </c>
      <c r="AS85" t="str">
        <f t="shared" ca="1" si="28"/>
        <v>pics\\Finik_4.jpg</v>
      </c>
      <c r="AT85">
        <f t="shared" ca="1" si="29"/>
        <v>0.31748613983478635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_С_лепестками_ли_</v>
      </c>
      <c r="BB85" t="str">
        <f t="shared" si="31"/>
        <v>_С_лепестками_ли_ЛИРОХ?</v>
      </c>
      <c r="BD85" cm="1">
        <f t="array" aca="1" ref="BD85" ca="1">INDEX($L$82:$L$89,(RANK(AT5,$AT$2:$AT$9)))</f>
        <v>2089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VLOOKUP(B86,audio_list_stym!$A$3:$BP$18,39,FALSE)</f>
        <v>14</v>
      </c>
      <c r="F86" t="str">
        <f>VLOOKUP(E86,metki!$A$2:$B$9,2,FALSE)</f>
        <v>импл_новые_с_названием</v>
      </c>
      <c r="G86" t="str">
        <f t="shared" si="26"/>
        <v>импл_</v>
      </c>
      <c r="H86" t="str">
        <f>VLOOKUP(B86,audio_list_stym!$A$3:$AJ$18,7,FALSE)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253</v>
      </c>
      <c r="Q86" t="str">
        <f>IF(G86="экспл",0,IF(G86="импл_",VLOOKUP(J86,quest_импл!$A$1:$J$129,8,FALSE),0))</f>
        <v>sound\\Kolyuchiy_li.wav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2004</v>
      </c>
      <c r="AD86" t="str">
        <f t="shared" ca="1" si="32"/>
        <v>pics\\Banan_4.jpg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3"/>
        <v>pics\\Banan_4.jpg</v>
      </c>
      <c r="AI86" t="s">
        <v>96</v>
      </c>
      <c r="AO86">
        <f t="shared" ca="1" si="34"/>
        <v>0.95520960413408074</v>
      </c>
      <c r="AP86" t="str">
        <f t="shared" ca="1" si="35"/>
        <v>pics\\Banan_4.jpg</v>
      </c>
      <c r="AS86" t="str">
        <f t="shared" ca="1" si="28"/>
        <v>pics\\Banan_4.jpg</v>
      </c>
      <c r="AT86">
        <f t="shared" ca="1" si="29"/>
        <v>0.86647889375302445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_Колючий_ли_</v>
      </c>
      <c r="BB86" t="str">
        <f t="shared" si="31"/>
        <v>_Колючий_ли_ЛИРОХ?</v>
      </c>
      <c r="BD86" cm="1">
        <f t="array" aca="1" ref="BD86" ca="1">INDEX($L$82:$L$89,(RANK(AT6,$AT$2:$AT$9)))</f>
        <v>2092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VLOOKUP(B87,audio_list_stym!$A$3:$BP$18,39,FALSE)</f>
        <v>14</v>
      </c>
      <c r="F87" t="str">
        <f>VLOOKUP(E87,metki!$A$2:$B$9,2,FALSE)</f>
        <v>импл_новые_с_названием</v>
      </c>
      <c r="G87" t="str">
        <f t="shared" si="26"/>
        <v>импл_</v>
      </c>
      <c r="H87" t="str">
        <f>VLOOKUP(B87,audio_list_stym!$A$3:$AJ$18,7,FALSE)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254</v>
      </c>
      <c r="Q87" t="str">
        <f>IF(G87="экспл",0,IF(G87="импл_",VLOOKUP(J87,quest_импл!$A$1:$J$129,8,FALSE),0))</f>
        <v>sound\\Oranzhrviy_li.wav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2055</v>
      </c>
      <c r="AD87" t="str">
        <f t="shared" ca="1" si="32"/>
        <v>pics\\Redis_7.jpg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3"/>
        <v>pics\\Redis_7.jpg</v>
      </c>
      <c r="AI87" t="s">
        <v>97</v>
      </c>
      <c r="AO87">
        <f t="shared" ca="1" si="34"/>
        <v>0.17520143129813004</v>
      </c>
      <c r="AP87" t="str">
        <f t="shared" ca="1" si="35"/>
        <v>pics\\Redis_7.jpg</v>
      </c>
      <c r="AS87" t="str">
        <f t="shared" ca="1" si="28"/>
        <v>pics\\Redis_7.jpg</v>
      </c>
      <c r="AT87">
        <f t="shared" ca="1" si="29"/>
        <v>0.54776977730286169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_Оранжевый_ли_</v>
      </c>
      <c r="BB87" t="str">
        <f t="shared" si="31"/>
        <v>_Оранжевый_ли_ЛИРОХ?</v>
      </c>
      <c r="BD87" cm="1">
        <f t="array" aca="1" ref="BD87" ca="1">INDEX($L$82:$L$89,(RANK(AT7,$AT$2:$AT$9)))</f>
        <v>2096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VLOOKUP(B88,audio_list_stym!$A$3:$BP$18,39,FALSE)</f>
        <v>14</v>
      </c>
      <c r="F88" t="str">
        <f>VLOOKUP(E88,metki!$A$2:$B$9,2,FALSE)</f>
        <v>импл_новые_с_названием</v>
      </c>
      <c r="G88" t="str">
        <f t="shared" si="26"/>
        <v>импл_</v>
      </c>
      <c r="H88" t="str">
        <f>VLOOKUP(B88,audio_list_stym!$A$3:$AJ$18,7,FALSE)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255</v>
      </c>
      <c r="Q88" t="str">
        <f>IF(G88="экспл",0,IF(G88="импл_",VLOOKUP(J88,quest_импл!$A$1:$J$129,8,FALSE),0))</f>
        <v>sound\\Zernistiy_li.wav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2025</v>
      </c>
      <c r="AD88" t="str">
        <f t="shared" ca="1" si="32"/>
        <v>pics\\Kokos_1.jpg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3"/>
        <v>pics\\Kokos_1.jpg</v>
      </c>
      <c r="AI88" t="s">
        <v>98</v>
      </c>
      <c r="AO88">
        <f t="shared" ca="1" si="34"/>
        <v>0.65612440164978203</v>
      </c>
      <c r="AP88" t="str">
        <f t="shared" ca="1" si="35"/>
        <v>pics\\Kokos_1.jpg</v>
      </c>
      <c r="AS88" t="str">
        <f t="shared" ca="1" si="28"/>
        <v>pics\\Kokos_1.jpg</v>
      </c>
      <c r="AT88">
        <f t="shared" ca="1" si="29"/>
        <v>0.36110727559859113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_Зернистый_ли_</v>
      </c>
      <c r="BB88" t="str">
        <f t="shared" si="31"/>
        <v>_Зернистый_ли_ЛИРОХ?</v>
      </c>
      <c r="BD88" cm="1">
        <f t="array" aca="1" ref="BD88" ca="1">INDEX($L$82:$L$89,(RANK(AT8,$AT$2:$AT$9)))</f>
        <v>2091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VLOOKUP(B89,audio_list_stym!$A$3:$BP$18,39,FALSE)</f>
        <v>14</v>
      </c>
      <c r="F89" t="str">
        <f>VLOOKUP(E89,metki!$A$2:$B$9,2,FALSE)</f>
        <v>импл_новые_с_названием</v>
      </c>
      <c r="G89" t="str">
        <f t="shared" si="26"/>
        <v>импл_</v>
      </c>
      <c r="H89" t="str">
        <f>VLOOKUP(B89,audio_list_stym!$A$3:$AJ$18,7,FALSE)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256</v>
      </c>
      <c r="Q89" t="str">
        <f>IF(G89="экспл",0,IF(G89="импл_",VLOOKUP(J89,quest_импл!$A$1:$J$129,8,FALSE),0))</f>
        <v>sound\\Okrugliy_li.wav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2024</v>
      </c>
      <c r="AD89" t="str">
        <f t="shared" ca="1" si="32"/>
        <v>pics\\Goroh_8.jpg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3"/>
        <v>pics\\Goroh_8.jpg</v>
      </c>
      <c r="AI89" t="s">
        <v>99</v>
      </c>
      <c r="AO89">
        <f t="shared" ca="1" si="34"/>
        <v>0.68334059565559746</v>
      </c>
      <c r="AP89" t="str">
        <f t="shared" ca="1" si="35"/>
        <v>pics\\Goroh_8.jpg</v>
      </c>
      <c r="AS89" t="str">
        <f t="shared" ca="1" si="28"/>
        <v>pics\\Goroh_8.jpg</v>
      </c>
      <c r="AT89">
        <f t="shared" ca="1" si="29"/>
        <v>0.87039131979873119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_Округлый_ли_</v>
      </c>
      <c r="BB89" t="str">
        <f t="shared" si="31"/>
        <v>_Округлый_ли_ЛИРОХ?</v>
      </c>
      <c r="BD89" cm="1">
        <f t="array" aca="1" ref="BD89" ca="1">INDEX($L$82:$L$89,(RANK(AT9,$AT$2:$AT$9)))</f>
        <v>2094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VLOOKUP(B90,audio_list_stym!$A$3:$BP$18,39,FALSE)</f>
        <v>15</v>
      </c>
      <c r="F90" t="str">
        <f>VLOOKUP(E90,metki!$A$2:$B$9,2,FALSE)</f>
        <v>экспл_новые_с_названием</v>
      </c>
      <c r="G90" t="str">
        <f t="shared" si="26"/>
        <v>экспл</v>
      </c>
      <c r="H90" t="str">
        <f>VLOOKUP(B90,audio_list_stym!$A$3:$AJ$18,7,FALSE)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129</v>
      </c>
      <c r="Z90" t="str">
        <f>IF(G90="экспл",VLOOKUP(J90,quest_экспл!$A$1:$N$129,12,FALSE),IF(G90="импл_",0,0))</f>
        <v>sound\\On_beliy_vnutri.wav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2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3"/>
        <v/>
      </c>
      <c r="AI90" t="s">
        <v>100</v>
      </c>
      <c r="AO90">
        <f t="shared" ca="1" si="34"/>
        <v>4.1183283894293488E-2</v>
      </c>
      <c r="AP90" t="str">
        <f t="shared" ca="1" si="35"/>
        <v>pics\\Tomat_5.jpg</v>
      </c>
      <c r="AS90" t="str">
        <f t="shared" si="28"/>
        <v/>
      </c>
      <c r="AT90">
        <f t="shared" ca="1" si="29"/>
        <v>0.50900724476997672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_Он_белый_внутри?</v>
      </c>
      <c r="BA90" t="e">
        <f>VLOOKUP(Q90,audio_list_stym!$B$2:$BQ$299,68,FALSE)</f>
        <v>#N/A</v>
      </c>
      <c r="BB90" t="str">
        <f t="shared" si="31"/>
        <v>На_экране_ФИМОН._Он_белый_внутри?</v>
      </c>
      <c r="BC90">
        <f>A90</f>
        <v>1212</v>
      </c>
      <c r="BD90" cm="1">
        <f t="array" aca="1" ref="BD90" ca="1">INDEX($L$90:$L$97,(RANK(AT2,$AT$2:$AT$9)))</f>
        <v>2117</v>
      </c>
      <c r="BE90" cm="1">
        <f t="array" aca="1" ref="BE90" ca="1">INDEX(BD66:BD81,(RANK(AT5,$AT$2:$AT$17)))</f>
        <v>2075</v>
      </c>
      <c r="BF90" cm="1">
        <f t="array" aca="1" ref="BF90" ca="1">INDEX(BD98:BD113,(RANK(AT5,$AT$2:$AT$17)))</f>
        <v>2130</v>
      </c>
      <c r="BG90" cm="1">
        <f t="array" aca="1" ref="BG90" ca="1">INDEX(BD114:BD129,(RANK(AT5,$AT$2:$AT$9)))</f>
        <v>2149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VLOOKUP(B91,audio_list_stym!$A$3:$BP$18,39,FALSE)</f>
        <v>15</v>
      </c>
      <c r="F91" t="str">
        <f>VLOOKUP(E91,metki!$A$2:$B$9,2,FALSE)</f>
        <v>экспл_новые_с_названием</v>
      </c>
      <c r="G91" t="str">
        <f t="shared" si="26"/>
        <v>экспл</v>
      </c>
      <c r="H91" t="str">
        <f>VLOOKUP(B91,audio_list_stym!$A$3:$AJ$18,7,FALSE)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130</v>
      </c>
      <c r="Z91" t="str">
        <f>IF(G91="экспл",VLOOKUP(J91,quest_экспл!$A$1:$N$129,12,FALSE),IF(G91="импл_",0,0))</f>
        <v>sound\\Rebristiy_li_on.wav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2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33"/>
        <v/>
      </c>
      <c r="AI91" t="s">
        <v>101</v>
      </c>
      <c r="AO91">
        <f t="shared" ca="1" si="34"/>
        <v>0.81346288358361885</v>
      </c>
      <c r="AP91" t="str">
        <f t="shared" ca="1" si="35"/>
        <v>pics\\Finik_5.jpg</v>
      </c>
      <c r="AS91" t="str">
        <f t="shared" si="28"/>
        <v/>
      </c>
      <c r="AT91">
        <f t="shared" ca="1" si="29"/>
        <v>0.1959030522374513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_Ребристый_ли_он?</v>
      </c>
      <c r="BA91" t="e">
        <f>VLOOKUP(Q91,audio_list_stym!$B$2:$BQ$299,68,FALSE)</f>
        <v>#N/A</v>
      </c>
      <c r="BB91" t="str">
        <f t="shared" si="31"/>
        <v>Посмотрите,_вот_ФИМОН._Ребристый_ли_он?</v>
      </c>
      <c r="BD91" cm="1">
        <f t="array" aca="1" ref="BD91" ca="1">INDEX($L$90:$L$97,(RANK(AT3,$AT$2:$AT$9)))</f>
        <v>2114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VLOOKUP(B92,audio_list_stym!$A$3:$BP$18,39,FALSE)</f>
        <v>15</v>
      </c>
      <c r="F92" t="str">
        <f>VLOOKUP(E92,metki!$A$2:$B$9,2,FALSE)</f>
        <v>экспл_новые_с_названием</v>
      </c>
      <c r="G92" t="str">
        <f t="shared" si="26"/>
        <v>экспл</v>
      </c>
      <c r="H92" t="str">
        <f>VLOOKUP(B92,audio_list_stym!$A$3:$AJ$18,7,FALSE)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131</v>
      </c>
      <c r="Z92" t="str">
        <f>IF(G92="экспл",VLOOKUP(J92,quest_экспл!$A$1:$N$129,12,FALSE),IF(G92="импл_",0,0))</f>
        <v>sound\\Goluboy_li_on.wav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2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33"/>
        <v/>
      </c>
      <c r="AI92" t="s">
        <v>102</v>
      </c>
      <c r="AO92">
        <f t="shared" ca="1" si="34"/>
        <v>0.76858083963031387</v>
      </c>
      <c r="AP92" t="str">
        <f t="shared" ca="1" si="35"/>
        <v>pics\\Goroh_1.jpg</v>
      </c>
      <c r="AS92" t="str">
        <f t="shared" si="28"/>
        <v/>
      </c>
      <c r="AT92">
        <f t="shared" ca="1" si="29"/>
        <v>0.70913405096959625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_Голубой_ли_он?</v>
      </c>
      <c r="BA92" t="e">
        <f>VLOOKUP(Q92,audio_list_stym!$B$2:$BQ$299,68,FALSE)</f>
        <v>#N/A</v>
      </c>
      <c r="BB92" t="str">
        <f t="shared" si="31"/>
        <v>Вот_ФИМОН._Голубой_ли_он?</v>
      </c>
      <c r="BD92" cm="1">
        <f t="array" aca="1" ref="BD92" ca="1">INDEX($L$90:$L$97,(RANK(AT4,$AT$2:$AT$9)))</f>
        <v>2119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VLOOKUP(B93,audio_list_stym!$A$3:$BP$18,39,FALSE)</f>
        <v>15</v>
      </c>
      <c r="F93" t="str">
        <f>VLOOKUP(E93,metki!$A$2:$B$9,2,FALSE)</f>
        <v>экспл_новые_с_названием</v>
      </c>
      <c r="G93" t="str">
        <f t="shared" si="26"/>
        <v>экспл</v>
      </c>
      <c r="H93" t="str">
        <f>VLOOKUP(B93,audio_list_stym!$A$3:$AJ$18,7,FALSE)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132</v>
      </c>
      <c r="Z93" t="str">
        <f>IF(G93="экспл",VLOOKUP(J93,quest_экспл!$A$1:$N$129,12,FALSE),IF(G93="импл_",0,0))</f>
        <v>sound\\On_s_bugorkami.wav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2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3"/>
        <v/>
      </c>
      <c r="AI93" t="s">
        <v>103</v>
      </c>
      <c r="AO93">
        <f t="shared" ca="1" si="34"/>
        <v>0.80889607932670415</v>
      </c>
      <c r="AP93" t="str">
        <f t="shared" ca="1" si="35"/>
        <v>pics\\Finik_6.jpg</v>
      </c>
      <c r="AS93" t="str">
        <f t="shared" si="28"/>
        <v/>
      </c>
      <c r="AT93">
        <f t="shared" ca="1" si="29"/>
        <v>0.58437469751262827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_Он_с_бугорками?</v>
      </c>
      <c r="BA93" t="e">
        <f>VLOOKUP(Q93,audio_list_stym!$B$2:$BQ$299,68,FALSE)</f>
        <v>#N/A</v>
      </c>
      <c r="BB93" t="str">
        <f t="shared" si="31"/>
        <v>Это_ФИМОН._Он_с_бугорками?</v>
      </c>
      <c r="BD93" cm="1">
        <f t="array" aca="1" ref="BD93" ca="1">INDEX($L$90:$L$97,(RANK(AT5,$AT$2:$AT$9)))</f>
        <v>2113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VLOOKUP(B94,audio_list_stym!$A$3:$BP$18,39,FALSE)</f>
        <v>15</v>
      </c>
      <c r="F94" t="str">
        <f>VLOOKUP(E94,metki!$A$2:$B$9,2,FALSE)</f>
        <v>экспл_новые_с_названием</v>
      </c>
      <c r="G94" t="str">
        <f t="shared" si="26"/>
        <v>экспл</v>
      </c>
      <c r="H94" t="str">
        <f>VLOOKUP(B94,audio_list_stym!$A$3:$AJ$18,7,FALSE)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133</v>
      </c>
      <c r="Z94" t="str">
        <f>IF(G94="экспл",VLOOKUP(J94,quest_экспл!$A$1:$N$129,12,FALSE),IF(G94="импл_",0,0))</f>
        <v>sound\\Ovalniy_li_on.wav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2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33"/>
        <v/>
      </c>
      <c r="AI94" t="s">
        <v>104</v>
      </c>
      <c r="AO94">
        <f t="shared" ca="1" si="34"/>
        <v>0.91183723955083529</v>
      </c>
      <c r="AP94" t="str">
        <f t="shared" ca="1" si="35"/>
        <v>pics\\Banan_8.jpg</v>
      </c>
      <c r="AS94" t="str">
        <f t="shared" si="28"/>
        <v/>
      </c>
      <c r="AT94">
        <f t="shared" ca="1" si="29"/>
        <v>0.2233583402822491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_Овальный_ли_он?</v>
      </c>
      <c r="BA94" t="e">
        <f>VLOOKUP(Q94,audio_list_stym!$B$2:$BQ$299,68,FALSE)</f>
        <v>#N/A</v>
      </c>
      <c r="BB94" t="str">
        <f t="shared" si="31"/>
        <v>На_картинке_ФИМОН._Овальный_ли_он?</v>
      </c>
      <c r="BD94" cm="1">
        <f t="array" aca="1" ref="BD94" ca="1">INDEX($L$90:$L$97,(RANK(AT6,$AT$2:$AT$9)))</f>
        <v>2116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VLOOKUP(B95,audio_list_stym!$A$3:$BP$18,39,FALSE)</f>
        <v>15</v>
      </c>
      <c r="F95" t="str">
        <f>VLOOKUP(E95,metki!$A$2:$B$9,2,FALSE)</f>
        <v>экспл_новые_с_названием</v>
      </c>
      <c r="G95" t="str">
        <f t="shared" si="26"/>
        <v>экспл</v>
      </c>
      <c r="H95" t="str">
        <f>VLOOKUP(B95,audio_list_stym!$A$3:$AJ$18,7,FALSE)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134</v>
      </c>
      <c r="Z95" t="str">
        <f>IF(G95="экспл",VLOOKUP(J95,quest_экспл!$A$1:$N$129,12,FALSE),IF(G95="импл_",0,0))</f>
        <v>sound\\Zhidkiy_li_on.wav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2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33"/>
        <v/>
      </c>
      <c r="AI95" t="s">
        <v>105</v>
      </c>
      <c r="AO95">
        <f t="shared" ca="1" si="34"/>
        <v>0.34740916381890019</v>
      </c>
      <c r="AP95" t="str">
        <f t="shared" ca="1" si="35"/>
        <v>pics\\Peper_1.jpg</v>
      </c>
      <c r="AS95" t="str">
        <f t="shared" si="28"/>
        <v/>
      </c>
      <c r="AT95">
        <f t="shared" ca="1" si="29"/>
        <v>0.83247722666576562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_Жидкий_ли_он?</v>
      </c>
      <c r="BA95" t="e">
        <f>VLOOKUP(Q95,audio_list_stym!$B$2:$BQ$299,68,FALSE)</f>
        <v>#N/A</v>
      </c>
      <c r="BB95" t="str">
        <f t="shared" si="31"/>
        <v>На_мониторе_ФИМОН._Жидкий_ли_он?</v>
      </c>
      <c r="BD95" cm="1">
        <f t="array" aca="1" ref="BD95" ca="1">INDEX($L$90:$L$97,(RANK(AT7,$AT$2:$AT$9)))</f>
        <v>2120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VLOOKUP(B96,audio_list_stym!$A$3:$BP$18,39,FALSE)</f>
        <v>15</v>
      </c>
      <c r="F96" t="str">
        <f>VLOOKUP(E96,metki!$A$2:$B$9,2,FALSE)</f>
        <v>экспл_новые_с_названием</v>
      </c>
      <c r="G96" t="str">
        <f t="shared" si="26"/>
        <v>экспл</v>
      </c>
      <c r="H96" t="str">
        <f>VLOOKUP(B96,audio_list_stym!$A$3:$AJ$18,7,FALSE)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135</v>
      </c>
      <c r="Z96" t="str">
        <f>IF(G96="экспл",VLOOKUP(J96,quest_экспл!$A$1:$N$129,12,FALSE),IF(G96="импл_",0,0))</f>
        <v>sound\\On_lohmatiy.wav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2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33"/>
        <v/>
      </c>
      <c r="AI96" t="s">
        <v>106</v>
      </c>
      <c r="AO96">
        <f t="shared" ca="1" si="34"/>
        <v>4.7034072367197144E-2</v>
      </c>
      <c r="AP96" t="str">
        <f t="shared" ca="1" si="35"/>
        <v>pics\\Tomat_4.jpg</v>
      </c>
      <c r="AS96" t="str">
        <f t="shared" si="28"/>
        <v/>
      </c>
      <c r="AT96">
        <f t="shared" ca="1" si="29"/>
        <v>6.1968617970502571E-3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_Он_лохматый?</v>
      </c>
      <c r="BA96" t="e">
        <f>VLOOKUP(Q96,audio_list_stym!$B$2:$BQ$299,68,FALSE)</f>
        <v>#N/A</v>
      </c>
      <c r="BB96" t="str">
        <f t="shared" si="31"/>
        <v>Перед_Вами_ФИМОН._Он_лохматый?</v>
      </c>
      <c r="BD96" cm="1">
        <f t="array" aca="1" ref="BD96" ca="1">INDEX($L$90:$L$97,(RANK(AT8,$AT$2:$AT$9)))</f>
        <v>2115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VLOOKUP(B97,audio_list_stym!$A$3:$BP$18,39,FALSE)</f>
        <v>15</v>
      </c>
      <c r="F97" t="str">
        <f>VLOOKUP(E97,metki!$A$2:$B$9,2,FALSE)</f>
        <v>экспл_новые_с_названием</v>
      </c>
      <c r="G97" t="str">
        <f t="shared" si="26"/>
        <v>экспл</v>
      </c>
      <c r="H97" t="str">
        <f>VLOOKUP(B97,audio_list_stym!$A$3:$AJ$18,7,FALSE)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136</v>
      </c>
      <c r="Z97" t="str">
        <f>IF(G97="экспл",VLOOKUP(J97,quest_экспл!$A$1:$N$129,12,FALSE),IF(G97="импл_",0,0))</f>
        <v>sound\\On_zolotistiy.wav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2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33"/>
        <v/>
      </c>
      <c r="AI97" t="s">
        <v>107</v>
      </c>
      <c r="AO97">
        <f t="shared" ca="1" si="34"/>
        <v>0.38357787285451694</v>
      </c>
      <c r="AP97" t="str">
        <f t="shared" ca="1" si="35"/>
        <v>pics\\Limon_8.jpg</v>
      </c>
      <c r="AS97" t="str">
        <f t="shared" si="28"/>
        <v/>
      </c>
      <c r="AT97">
        <f t="shared" ca="1" si="29"/>
        <v>0.30208708113505855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_Он_золотистый?</v>
      </c>
      <c r="BA97" t="e">
        <f>VLOOKUP(Q97,audio_list_stym!$B$2:$BQ$299,68,FALSE)</f>
        <v>#N/A</v>
      </c>
      <c r="BB97" t="str">
        <f t="shared" si="31"/>
        <v>Вы_видите_ФИМОН._Он_золотистый?</v>
      </c>
      <c r="BD97" cm="1">
        <f t="array" aca="1" ref="BD97" ca="1">INDEX($L$90:$L$97,(RANK(AT9,$AT$2:$AT$9)))</f>
        <v>2118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VLOOKUP(B98,audio_list_stym!$A$3:$BP$18,39,FALSE)</f>
        <v>16</v>
      </c>
      <c r="F98" t="str">
        <f>VLOOKUP(E98,metki!$A$2:$B$9,2,FALSE)</f>
        <v>импл_новые_без_названия</v>
      </c>
      <c r="G98" t="str">
        <f t="shared" si="26"/>
        <v>импл_</v>
      </c>
      <c r="H98" t="str">
        <f>VLOOKUP(B98,audio_list_stym!$A$3:$AJ$18,7,FALSE)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265</v>
      </c>
      <c r="Q98" t="str">
        <f>IF(G98="экспл",0,IF(G98="импл_",VLOOKUP(J98,quest_импл!$A$1:$J$129,8,FALSE),0))</f>
        <v>sound\\Sharoobrazniy_li.wav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2009</v>
      </c>
      <c r="AD98" t="str">
        <f t="shared" ca="1" si="32"/>
        <v>pics\\Finik_1.jpg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3"/>
        <v>pics\\Finik_1.jpg</v>
      </c>
      <c r="AI98" t="s">
        <v>108</v>
      </c>
      <c r="AO98">
        <f t="shared" ca="1" si="34"/>
        <v>0.88248592360554967</v>
      </c>
      <c r="AP98" t="str">
        <f t="shared" ca="1" si="35"/>
        <v>pics\\Finik_1.jpg</v>
      </c>
      <c r="AS98" t="str">
        <f t="shared" ca="1" si="28"/>
        <v>pics\\Finik_1.jpg</v>
      </c>
      <c r="AT98">
        <f t="shared" ca="1" si="29"/>
        <v>0.76055920773510366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_Шарообразный_ли_</v>
      </c>
      <c r="BB98" t="str">
        <f t="shared" si="31"/>
        <v>_Шарообразный_ли_XXXXX?</v>
      </c>
      <c r="BC98">
        <f>A98</f>
        <v>1213</v>
      </c>
      <c r="BD98" cm="1">
        <f t="array" aca="1" ref="BD98" ca="1">INDEX($L$98:$L$105,(RANK(AT2,$AT$2:$AT$9)))</f>
        <v>2133</v>
      </c>
      <c r="BE98" cm="1">
        <f t="array" aca="1" ref="BE98" ca="1">INDEX(BD66:BD81,(RANK(AT6,$AT$2:$AT$9)))</f>
        <v>2076</v>
      </c>
      <c r="BF98" cm="1">
        <f t="array" aca="1" ref="BF98" ca="1">INDEX(BD82:BD97,(RANK(AT6,$AT$2:$AT$9)))</f>
        <v>2089</v>
      </c>
      <c r="BG98" cm="1">
        <f t="array" aca="1" ref="BG98" ca="1">INDEX(BD106:BD129,(RANK(AT6,$AT$2:$AT$17)))</f>
        <v>2144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VLOOKUP(B99,audio_list_stym!$A$3:$BP$18,39,FALSE)</f>
        <v>16</v>
      </c>
      <c r="F99" t="str">
        <f>VLOOKUP(E99,metki!$A$2:$B$9,2,FALSE)</f>
        <v>импл_новые_без_названия</v>
      </c>
      <c r="G99" t="str">
        <f t="shared" si="26"/>
        <v>импл_</v>
      </c>
      <c r="H99" t="str">
        <f>VLOOKUP(B99,audio_list_stym!$A$3:$AJ$18,7,FALSE)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266</v>
      </c>
      <c r="Q99" t="str">
        <f>IF(G99="экспл",0,IF(G99="импл_",VLOOKUP(J99,quest_импл!$A$1:$J$129,8,FALSE),0))</f>
        <v>sound\\Nadrezan_li.wav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2059</v>
      </c>
      <c r="AD99" t="str">
        <f t="shared" ca="1" si="32"/>
        <v>pics\\Tomat_3.jpg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3"/>
        <v>pics\\Tomat_3.jpg</v>
      </c>
      <c r="AI99" t="s">
        <v>109</v>
      </c>
      <c r="AO99">
        <f t="shared" ca="1" si="34"/>
        <v>6.7787613464900698E-2</v>
      </c>
      <c r="AP99" t="str">
        <f t="shared" ca="1" si="35"/>
        <v>pics\\Tomat_3.jpg</v>
      </c>
      <c r="AS99" t="str">
        <f t="shared" ca="1" si="28"/>
        <v>pics\\Tomat_3.jpg</v>
      </c>
      <c r="AT99">
        <f t="shared" ca="1" si="29"/>
        <v>9.73113943756172E-2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_Надрезан_ли_</v>
      </c>
      <c r="BB99" t="str">
        <f t="shared" si="31"/>
        <v>_Надрезан_ли_XXXXX?</v>
      </c>
      <c r="BD99" cm="1">
        <f t="array" aca="1" ref="BD99" ca="1">INDEX($L$98:$L$105,(RANK(AT3,$AT$2:$AT$9)))</f>
        <v>2130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VLOOKUP(B100,audio_list_stym!$A$3:$BP$18,39,FALSE)</f>
        <v>16</v>
      </c>
      <c r="F100" t="str">
        <f>VLOOKUP(E100,metki!$A$2:$B$9,2,FALSE)</f>
        <v>импл_новые_без_названия</v>
      </c>
      <c r="G100" t="str">
        <f t="shared" si="26"/>
        <v>импл_</v>
      </c>
      <c r="H100" t="str">
        <f>VLOOKUP(B100,audio_list_stym!$A$3:$AJ$18,7,FALSE)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267</v>
      </c>
      <c r="Q100" t="str">
        <f>IF(G100="экспл",0,IF(G100="импл_",VLOOKUP(J100,quest_импл!$A$1:$J$129,8,FALSE),0))</f>
        <v>sound\\Perekruchen_li.wav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2053</v>
      </c>
      <c r="AD100" t="str">
        <f t="shared" ca="1" si="32"/>
        <v>pics\\Redis_5.jpg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3"/>
        <v>pics\\Redis_5.jpg</v>
      </c>
      <c r="AI100" t="s">
        <v>110</v>
      </c>
      <c r="AO100">
        <f t="shared" ca="1" si="34"/>
        <v>0.18929322172750496</v>
      </c>
      <c r="AP100" t="str">
        <f t="shared" ca="1" si="35"/>
        <v>pics\\Redis_5.jpg</v>
      </c>
      <c r="AS100" t="str">
        <f t="shared" ca="1" si="28"/>
        <v>pics\\Redis_5.jpg</v>
      </c>
      <c r="AT100">
        <f t="shared" ca="1" si="29"/>
        <v>0.96245426216923868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_Перекручен_ли_</v>
      </c>
      <c r="BB100" t="str">
        <f t="shared" si="31"/>
        <v>_Перекручен_ли_XXXXX?</v>
      </c>
      <c r="BD100" cm="1">
        <f t="array" aca="1" ref="BD100" ca="1">INDEX($L$98:$L$105,(RANK(AT4,$AT$2:$AT$9)))</f>
        <v>2135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VLOOKUP(B101,audio_list_stym!$A$3:$BP$18,39,FALSE)</f>
        <v>16</v>
      </c>
      <c r="F101" t="str">
        <f>VLOOKUP(E101,metki!$A$2:$B$9,2,FALSE)</f>
        <v>импл_новые_без_названия</v>
      </c>
      <c r="G101" t="str">
        <f t="shared" si="26"/>
        <v>импл_</v>
      </c>
      <c r="H101" t="str">
        <f>VLOOKUP(B101,audio_list_stym!$A$3:$AJ$18,7,FALSE)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268</v>
      </c>
      <c r="Q101" t="str">
        <f>IF(G101="экспл",0,IF(G101="импл_",VLOOKUP(J101,quest_импл!$A$1:$J$129,8,FALSE),0))</f>
        <v>sound\\Sorvan_li.wav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2030</v>
      </c>
      <c r="AD101" t="str">
        <f t="shared" ca="1" si="32"/>
        <v>pics\\Kokos_6.jpg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3"/>
        <v>pics\\Kokos_6.jpg</v>
      </c>
      <c r="AI101" t="s">
        <v>111</v>
      </c>
      <c r="AO101">
        <f t="shared" ca="1" si="34"/>
        <v>0.57656660386309388</v>
      </c>
      <c r="AP101" t="str">
        <f t="shared" ca="1" si="35"/>
        <v>pics\\Kokos_6.jpg</v>
      </c>
      <c r="AS101" t="str">
        <f t="shared" ca="1" si="28"/>
        <v>pics\\Kokos_6.jpg</v>
      </c>
      <c r="AT101">
        <f t="shared" ca="1" si="29"/>
        <v>0.67240585746789927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_Сорван_ли_</v>
      </c>
      <c r="BB101" t="str">
        <f t="shared" si="31"/>
        <v>_Сорван_ли_XXXXX?</v>
      </c>
      <c r="BD101" cm="1">
        <f t="array" aca="1" ref="BD101" ca="1">INDEX($L$98:$L$105,(RANK(AT5,$AT$2:$AT$9)))</f>
        <v>2129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VLOOKUP(B102,audio_list_stym!$A$3:$BP$18,39,FALSE)</f>
        <v>16</v>
      </c>
      <c r="F102" t="str">
        <f>VLOOKUP(E102,metki!$A$2:$B$9,2,FALSE)</f>
        <v>импл_новые_без_названия</v>
      </c>
      <c r="G102" t="str">
        <f t="shared" si="26"/>
        <v>импл_</v>
      </c>
      <c r="H102" t="str">
        <f>VLOOKUP(B102,audio_list_stym!$A$3:$AJ$18,7,FALSE)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269</v>
      </c>
      <c r="Q102" t="str">
        <f>IF(G102="экспл",0,IF(G102="импл_",VLOOKUP(J102,quest_импл!$A$1:$J$129,8,FALSE),0))</f>
        <v>sound\\Spresovan_li.wav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2057</v>
      </c>
      <c r="AD102" t="str">
        <f t="shared" ca="1" si="32"/>
        <v>pics\\Tomat_1.jpg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3"/>
        <v>pics\\Tomat_1.jpg</v>
      </c>
      <c r="AI102" t="s">
        <v>112</v>
      </c>
      <c r="AO102">
        <f t="shared" ca="1" si="34"/>
        <v>0.14078804380296117</v>
      </c>
      <c r="AP102" t="str">
        <f t="shared" ca="1" si="35"/>
        <v>pics\\Tomat_1.jpg</v>
      </c>
      <c r="AS102" t="str">
        <f t="shared" ca="1" si="28"/>
        <v>pics\\Tomat_1.jpg</v>
      </c>
      <c r="AT102">
        <f t="shared" ca="1" si="29"/>
        <v>0.88993436199421194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_Спрессован_ли_</v>
      </c>
      <c r="BB102" t="str">
        <f t="shared" si="31"/>
        <v>_Спрессован_ли_XXXXX?</v>
      </c>
      <c r="BD102" cm="1">
        <f t="array" aca="1" ref="BD102" ca="1">INDEX($L$98:$L$105,(RANK(AT6,$AT$2:$AT$9)))</f>
        <v>2132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VLOOKUP(B103,audio_list_stym!$A$3:$BP$18,39,FALSE)</f>
        <v>16</v>
      </c>
      <c r="F103" t="str">
        <f>VLOOKUP(E103,metki!$A$2:$B$9,2,FALSE)</f>
        <v>импл_новые_без_названия</v>
      </c>
      <c r="G103" t="str">
        <f t="shared" si="26"/>
        <v>импл_</v>
      </c>
      <c r="H103" t="str">
        <f>VLOOKUP(B103,audio_list_stym!$A$3:$AJ$18,7,FALSE)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270</v>
      </c>
      <c r="Q103" t="str">
        <f>IF(G103="экспл",0,IF(G103="импл_",VLOOKUP(J103,quest_импл!$A$1:$J$129,8,FALSE),0))</f>
        <v>sound\\Zheltiy_li.wav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2039</v>
      </c>
      <c r="AD103" t="str">
        <f t="shared" ca="1" si="32"/>
        <v>pics\\Limon_7.jpg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3"/>
        <v>pics\\Limon_7.jpg</v>
      </c>
      <c r="AI103" t="s">
        <v>113</v>
      </c>
      <c r="AO103">
        <f t="shared" ca="1" si="34"/>
        <v>0.38962722248993453</v>
      </c>
      <c r="AP103" t="str">
        <f t="shared" ca="1" si="35"/>
        <v>pics\\Limon_7.jpg</v>
      </c>
      <c r="AS103" t="str">
        <f t="shared" ca="1" si="28"/>
        <v>pics\\Limon_7.jpg</v>
      </c>
      <c r="AT103">
        <f t="shared" ca="1" si="29"/>
        <v>0.59417252400793807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_Желтый_ли_</v>
      </c>
      <c r="BB103" t="str">
        <f t="shared" si="31"/>
        <v>_Желтый_ли_XXXXX?</v>
      </c>
      <c r="BD103" cm="1">
        <f t="array" aca="1" ref="BD103" ca="1">INDEX($L$98:$L$105,(RANK(AT7,$AT$2:$AT$9)))</f>
        <v>2136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VLOOKUP(B104,audio_list_stym!$A$3:$BP$18,39,FALSE)</f>
        <v>16</v>
      </c>
      <c r="F104" t="str">
        <f>VLOOKUP(E104,metki!$A$2:$B$9,2,FALSE)</f>
        <v>импл_новые_без_названия</v>
      </c>
      <c r="G104" t="str">
        <f t="shared" si="26"/>
        <v>импл_</v>
      </c>
      <c r="H104" t="str">
        <f>VLOOKUP(B104,audio_list_stym!$A$3:$AJ$18,7,FALSE)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271</v>
      </c>
      <c r="Q104" t="str">
        <f>IF(G104="экспл",0,IF(G104="импл_",VLOOKUP(J104,quest_импл!$A$1:$J$129,8,FALSE),0))</f>
        <v>sound\\Rovniy_li.wav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2011</v>
      </c>
      <c r="AD104" t="str">
        <f t="shared" ca="1" si="32"/>
        <v>pics\\Finik_3.jpg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3"/>
        <v>pics\\Finik_3.jpg</v>
      </c>
      <c r="AI104" t="s">
        <v>114</v>
      </c>
      <c r="AO104">
        <f t="shared" ca="1" si="34"/>
        <v>0.86521083382023511</v>
      </c>
      <c r="AP104" t="str">
        <f t="shared" ca="1" si="35"/>
        <v>pics\\Finik_3.jpg</v>
      </c>
      <c r="AS104" t="str">
        <f t="shared" ca="1" si="28"/>
        <v>pics\\Finik_3.jpg</v>
      </c>
      <c r="AT104">
        <f t="shared" ca="1" si="29"/>
        <v>0.81944248853161672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_Ровный_ли_</v>
      </c>
      <c r="BB104" t="str">
        <f t="shared" si="31"/>
        <v>_Ровный_ли_XXXXX?</v>
      </c>
      <c r="BD104" cm="1">
        <f t="array" aca="1" ref="BD104" ca="1">INDEX($L$98:$L$105,(RANK(AT8,$AT$2:$AT$9)))</f>
        <v>2131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VLOOKUP(B105,audio_list_stym!$A$3:$BP$18,39,FALSE)</f>
        <v>16</v>
      </c>
      <c r="F105" t="str">
        <f>VLOOKUP(E105,metki!$A$2:$B$9,2,FALSE)</f>
        <v>импл_новые_без_названия</v>
      </c>
      <c r="G105" t="str">
        <f t="shared" si="26"/>
        <v>импл_</v>
      </c>
      <c r="H105" t="str">
        <f>VLOOKUP(B105,audio_list_stym!$A$3:$AJ$18,7,FALSE)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272</v>
      </c>
      <c r="Q105" t="str">
        <f>IF(G105="экспл",0,IF(G105="импл_",VLOOKUP(J105,quest_импл!$A$1:$J$129,8,FALSE),0))</f>
        <v>sound\\Imeet_li_shipi.wav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2002</v>
      </c>
      <c r="AD105" t="str">
        <f t="shared" ca="1" si="32"/>
        <v>pics\\Banan_2.jpg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3"/>
        <v>pics\\Banan_2.jpg</v>
      </c>
      <c r="AI105" t="s">
        <v>115</v>
      </c>
      <c r="AO105">
        <f t="shared" ca="1" si="34"/>
        <v>0.97425136549574309</v>
      </c>
      <c r="AP105" t="str">
        <f t="shared" ca="1" si="35"/>
        <v>pics\\Banan_2.jpg</v>
      </c>
      <c r="AS105" t="str">
        <f t="shared" ca="1" si="28"/>
        <v>pics\\Banan_2.jpg</v>
      </c>
      <c r="AT105">
        <f t="shared" ca="1" si="29"/>
        <v>0.77413699264158486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_Имеет_ли_шипы_</v>
      </c>
      <c r="BB105" t="str">
        <f t="shared" si="31"/>
        <v>_Имеет_ли_шипы_XXXXX?</v>
      </c>
      <c r="BD105" cm="1">
        <f t="array" aca="1" ref="BD105" ca="1">INDEX($L$98:$L$105,(RANK(AT9,$AT$2:$AT$9)))</f>
        <v>2134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VLOOKUP(B106,audio_list_stym!$A$3:$BP$18,39,FALSE)</f>
        <v>17</v>
      </c>
      <c r="F106" t="str">
        <f>VLOOKUP(E106,metki!$A$2:$B$9,2,FALSE)</f>
        <v>экспл_новые_без_названия</v>
      </c>
      <c r="G106" t="str">
        <f t="shared" si="26"/>
        <v>экспл</v>
      </c>
      <c r="H106" t="str">
        <f>VLOOKUP(B106,audio_list_stym!$A$3:$AJ$18,7,FALSE)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145</v>
      </c>
      <c r="Z106" t="str">
        <f>IF(G106="экспл",VLOOKUP(J106,quest_экспл!$A$1:$N$129,12,FALSE),IF(G106="импл_",0,0))</f>
        <v>sound\\On_krasnovatiy.wav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32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33"/>
        <v/>
      </c>
      <c r="AI106" t="s">
        <v>116</v>
      </c>
      <c r="AO106">
        <f t="shared" ca="1" si="34"/>
        <v>0.56826048997562639</v>
      </c>
      <c r="AP106" t="str">
        <f t="shared" ca="1" si="35"/>
        <v>pics\\Kokos_7.jpg</v>
      </c>
      <c r="AS106" t="str">
        <f t="shared" si="28"/>
        <v/>
      </c>
      <c r="AT106">
        <f t="shared" ca="1" si="29"/>
        <v>0.61292767701198592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_Он_красноватый?</v>
      </c>
      <c r="BA106" t="e">
        <f>VLOOKUP(Q106,audio_list_stym!$B$2:$BQ$299,68,FALSE)</f>
        <v>#N/A</v>
      </c>
      <c r="BB106" t="str">
        <f t="shared" si="31"/>
        <v>На_экране_XXXXX._Он_красноватый?</v>
      </c>
      <c r="BC106">
        <f>A106</f>
        <v>1214</v>
      </c>
      <c r="BD106" cm="1">
        <f t="array" aca="1" ref="BD106" ca="1">INDEX($L$106:$L$113,(RANK(AT2,$AT$2:$AT$9)))</f>
        <v>2141</v>
      </c>
      <c r="BE106" cm="1">
        <f t="array" aca="1" ref="BE106" ca="1">INDEX(BD66:BD81,(RANK(AT7,$AT$2:$AT$17)))</f>
        <v>2086</v>
      </c>
      <c r="BF106" cm="1">
        <f t="array" aca="1" ref="BF106" ca="1">INDEX(BD90:BD105,(RANK(AT7,$AT$2:$AT$17)))</f>
        <v>2134</v>
      </c>
      <c r="BG106" cm="1">
        <f t="array" aca="1" ref="BG106" ca="1">INDEX(BD114:BD129,(RANK(AT7,$AT$2:$AT$9)))</f>
        <v>2150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VLOOKUP(B107,audio_list_stym!$A$3:$BP$18,39,FALSE)</f>
        <v>17</v>
      </c>
      <c r="F107" t="str">
        <f>VLOOKUP(E107,metki!$A$2:$B$9,2,FALSE)</f>
        <v>экспл_новые_без_названия</v>
      </c>
      <c r="G107" t="str">
        <f t="shared" si="26"/>
        <v>экспл</v>
      </c>
      <c r="H107" t="str">
        <f>VLOOKUP(B107,audio_list_stym!$A$3:$AJ$18,7,FALSE)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146</v>
      </c>
      <c r="Z107" t="str">
        <f>IF(G107="экспл",VLOOKUP(J107,quest_экспл!$A$1:$N$129,12,FALSE),IF(G107="импл_",0,0))</f>
        <v>sound\\Izognut_li_on.wav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2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33"/>
        <v/>
      </c>
      <c r="AI107" t="s">
        <v>117</v>
      </c>
      <c r="AO107">
        <f t="shared" ca="1" si="34"/>
        <v>0.65137702472252579</v>
      </c>
      <c r="AP107" t="str">
        <f t="shared" ca="1" si="35"/>
        <v>pics\\Kokos_2.jpg</v>
      </c>
      <c r="AS107" t="str">
        <f t="shared" si="28"/>
        <v/>
      </c>
      <c r="AT107">
        <f t="shared" ca="1" si="29"/>
        <v>0.55372501469108304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_Изогнут_ли_он?</v>
      </c>
      <c r="BA107" t="e">
        <f>VLOOKUP(Q107,audio_list_stym!$B$2:$BQ$299,68,FALSE)</f>
        <v>#N/A</v>
      </c>
      <c r="BB107" t="str">
        <f t="shared" si="31"/>
        <v>Посмотрите,_вот_XXXXX._Изогнут_ли_он?</v>
      </c>
      <c r="BD107" cm="1">
        <f t="array" aca="1" ref="BD107" ca="1">INDEX($L$106:$L$113,(RANK(AT3,$AT$2:$AT$9)))</f>
        <v>2138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VLOOKUP(B108,audio_list_stym!$A$3:$BP$18,39,FALSE)</f>
        <v>17</v>
      </c>
      <c r="F108" t="str">
        <f>VLOOKUP(E108,metki!$A$2:$B$9,2,FALSE)</f>
        <v>экспл_новые_без_названия</v>
      </c>
      <c r="G108" t="str">
        <f t="shared" si="26"/>
        <v>экспл</v>
      </c>
      <c r="H108" t="str">
        <f>VLOOKUP(B108,audio_list_stym!$A$3:$AJ$18,7,FALSE)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147</v>
      </c>
      <c r="Z108" t="str">
        <f>IF(G108="экспл",VLOOKUP(J108,quest_экспл!$A$1:$N$129,12,FALSE),IF(G108="импл_",0,0))</f>
        <v>sound\\On_barhatistiy.wav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2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33"/>
        <v/>
      </c>
      <c r="AI108" t="s">
        <v>118</v>
      </c>
      <c r="AO108">
        <f t="shared" ca="1" si="34"/>
        <v>0.31344445641813157</v>
      </c>
      <c r="AP108" t="str">
        <f t="shared" ca="1" si="35"/>
        <v>pics\\Peper_4.jpg</v>
      </c>
      <c r="AS108" t="str">
        <f t="shared" si="28"/>
        <v/>
      </c>
      <c r="AT108">
        <f t="shared" ca="1" si="29"/>
        <v>0.73772090131958823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_Он_бархатистый?</v>
      </c>
      <c r="BA108" t="e">
        <f>VLOOKUP(Q108,audio_list_stym!$B$2:$BQ$299,68,FALSE)</f>
        <v>#N/A</v>
      </c>
      <c r="BB108" t="str">
        <f t="shared" si="31"/>
        <v>Вот_XXXXX._Он_бархатистый?</v>
      </c>
      <c r="BD108" cm="1">
        <f t="array" aca="1" ref="BD108" ca="1">INDEX($L$106:$L$113,(RANK(AT4,$AT$2:$AT$9)))</f>
        <v>2143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VLOOKUP(B109,audio_list_stym!$A$3:$BP$18,39,FALSE)</f>
        <v>17</v>
      </c>
      <c r="F109" t="str">
        <f>VLOOKUP(E109,metki!$A$2:$B$9,2,FALSE)</f>
        <v>экспл_новые_без_названия</v>
      </c>
      <c r="G109" t="str">
        <f t="shared" si="26"/>
        <v>экспл</v>
      </c>
      <c r="H109" t="str">
        <f>VLOOKUP(B109,audio_list_stym!$A$3:$AJ$18,7,FALSE)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148</v>
      </c>
      <c r="Z109" t="str">
        <f>IF(G109="экспл",VLOOKUP(J109,quest_экспл!$A$1:$N$129,12,FALSE),IF(G109="импл_",0,0))</f>
        <v>sound\\Odnotonniy_li_on.wav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2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33"/>
        <v/>
      </c>
      <c r="AI109" t="s">
        <v>119</v>
      </c>
      <c r="AO109">
        <f t="shared" ca="1" si="34"/>
        <v>0.31155992062893889</v>
      </c>
      <c r="AP109" t="str">
        <f t="shared" ca="1" si="35"/>
        <v>pics\\Peper_5.jpg</v>
      </c>
      <c r="AS109" t="str">
        <f t="shared" si="28"/>
        <v/>
      </c>
      <c r="AT109">
        <f t="shared" ca="1" si="29"/>
        <v>0.82016257463835462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_Однотонный_ли_он?</v>
      </c>
      <c r="BA109" t="e">
        <f>VLOOKUP(Q109,audio_list_stym!$B$2:$BQ$299,68,FALSE)</f>
        <v>#N/A</v>
      </c>
      <c r="BB109" t="str">
        <f t="shared" si="31"/>
        <v>Это_XXXXX._Однотонный_ли_он?</v>
      </c>
      <c r="BD109" cm="1">
        <f t="array" aca="1" ref="BD109" ca="1">INDEX($L$106:$L$113,(RANK(AT5,$AT$2:$AT$9)))</f>
        <v>2137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VLOOKUP(B110,audio_list_stym!$A$3:$BP$18,39,FALSE)</f>
        <v>17</v>
      </c>
      <c r="F110" t="str">
        <f>VLOOKUP(E110,metki!$A$2:$B$9,2,FALSE)</f>
        <v>экспл_новые_без_названия</v>
      </c>
      <c r="G110" t="str">
        <f t="shared" si="26"/>
        <v>экспл</v>
      </c>
      <c r="H110" t="str">
        <f>VLOOKUP(B110,audio_list_stym!$A$3:$AJ$18,7,FALSE)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149</v>
      </c>
      <c r="Z110" t="str">
        <f>IF(G110="экспл",VLOOKUP(J110,quest_экспл!$A$1:$N$129,12,FALSE),IF(G110="импл_",0,0))</f>
        <v>sound\\On_prozrachniy.wav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2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33"/>
        <v/>
      </c>
      <c r="AI110" t="s">
        <v>120</v>
      </c>
      <c r="AO110">
        <f t="shared" ca="1" si="34"/>
        <v>0.62368262230127802</v>
      </c>
      <c r="AP110" t="str">
        <f t="shared" ca="1" si="35"/>
        <v>pics\\Kokos_3.jpg</v>
      </c>
      <c r="AS110" t="str">
        <f t="shared" si="28"/>
        <v/>
      </c>
      <c r="AT110">
        <f t="shared" ca="1" si="29"/>
        <v>0.86081262533341441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_Он_прозрачный?</v>
      </c>
      <c r="BA110" t="e">
        <f>VLOOKUP(Q110,audio_list_stym!$B$2:$BQ$299,68,FALSE)</f>
        <v>#N/A</v>
      </c>
      <c r="BB110" t="str">
        <f t="shared" si="31"/>
        <v>На_картинке_XXXXX._Он_прозрачный?</v>
      </c>
      <c r="BD110" cm="1">
        <f t="array" aca="1" ref="BD110" ca="1">INDEX($L$106:$L$113,(RANK(AT6,$AT$2:$AT$9)))</f>
        <v>2140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VLOOKUP(B111,audio_list_stym!$A$3:$BP$18,39,FALSE)</f>
        <v>17</v>
      </c>
      <c r="F111" t="str">
        <f>VLOOKUP(E111,metki!$A$2:$B$9,2,FALSE)</f>
        <v>экспл_новые_без_названия</v>
      </c>
      <c r="G111" t="str">
        <f t="shared" si="26"/>
        <v>экспл</v>
      </c>
      <c r="H111" t="str">
        <f>VLOOKUP(B111,audio_list_stym!$A$3:$AJ$18,7,FALSE)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150</v>
      </c>
      <c r="Z111" t="str">
        <f>IF(G111="экспл",VLOOKUP(J111,quest_экспл!$A$1:$N$129,12,FALSE),IF(G111="импл_",0,0))</f>
        <v>sound\\On_izmelchen.wav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2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33"/>
        <v/>
      </c>
      <c r="AI111" t="s">
        <v>121</v>
      </c>
      <c r="AO111">
        <f t="shared" ca="1" si="34"/>
        <v>0.91683647061525531</v>
      </c>
      <c r="AP111" t="str">
        <f t="shared" ca="1" si="35"/>
        <v>pics\\Banan_7.jpg</v>
      </c>
      <c r="AS111" t="str">
        <f t="shared" si="28"/>
        <v/>
      </c>
      <c r="AT111">
        <f t="shared" ca="1" si="29"/>
        <v>0.95170771584329428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_Он_измельчен?</v>
      </c>
      <c r="BA111" t="e">
        <f>VLOOKUP(Q111,audio_list_stym!$B$2:$BQ$299,68,FALSE)</f>
        <v>#N/A</v>
      </c>
      <c r="BB111" t="str">
        <f t="shared" si="31"/>
        <v>На_мониторе_XXXXX._Он_измельчен?</v>
      </c>
      <c r="BD111" cm="1">
        <f t="array" aca="1" ref="BD111" ca="1">INDEX($L$106:$L$113,(RANK(AT7,$AT$2:$AT$9)))</f>
        <v>2144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VLOOKUP(B112,audio_list_stym!$A$3:$BP$18,39,FALSE)</f>
        <v>17</v>
      </c>
      <c r="F112" t="str">
        <f>VLOOKUP(E112,metki!$A$2:$B$9,2,FALSE)</f>
        <v>экспл_новые_без_названия</v>
      </c>
      <c r="G112" t="str">
        <f t="shared" si="26"/>
        <v>экспл</v>
      </c>
      <c r="H112" t="str">
        <f>VLOOKUP(B112,audio_list_stym!$A$3:$AJ$18,7,FALSE)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151</v>
      </c>
      <c r="Z112" t="str">
        <f>IF(G112="экспл",VLOOKUP(J112,quest_экспл!$A$1:$N$129,12,FALSE),IF(G112="импл_",0,0))</f>
        <v>sound\\Cvetushiy_li_on.wav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2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33"/>
        <v/>
      </c>
      <c r="AI112" t="s">
        <v>122</v>
      </c>
      <c r="AO112">
        <f t="shared" ca="1" si="34"/>
        <v>0.29314463477626751</v>
      </c>
      <c r="AP112" t="str">
        <f t="shared" ca="1" si="35"/>
        <v>pics\\Peper_6.jpg</v>
      </c>
      <c r="AS112" t="str">
        <f t="shared" si="28"/>
        <v/>
      </c>
      <c r="AT112">
        <f t="shared" ca="1" si="29"/>
        <v>0.60320044021575114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_Цветущий_ли_он?</v>
      </c>
      <c r="BA112" t="e">
        <f>VLOOKUP(Q112,audio_list_stym!$B$2:$BQ$299,68,FALSE)</f>
        <v>#N/A</v>
      </c>
      <c r="BB112" t="str">
        <f t="shared" si="31"/>
        <v>Перед_Вами_XXXXX._Цветущий_ли_он?</v>
      </c>
      <c r="BD112" cm="1">
        <f t="array" aca="1" ref="BD112" ca="1">INDEX($L$106:$L$113,(RANK(AT8,$AT$2:$AT$9)))</f>
        <v>2139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VLOOKUP(B113,audio_list_stym!$A$3:$BP$18,39,FALSE)</f>
        <v>17</v>
      </c>
      <c r="F113" t="str">
        <f>VLOOKUP(E113,metki!$A$2:$B$9,2,FALSE)</f>
        <v>экспл_новые_без_названия</v>
      </c>
      <c r="G113" t="str">
        <f t="shared" si="26"/>
        <v>экспл</v>
      </c>
      <c r="H113" t="str">
        <f>VLOOKUP(B113,audio_list_stym!$A$3:$AJ$18,7,FALSE)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152</v>
      </c>
      <c r="Z113" t="str">
        <f>IF(G113="экспл",VLOOKUP(J113,quest_экспл!$A$1:$N$129,12,FALSE),IF(G113="импл_",0,0))</f>
        <v>sound\\Skruchen_li_on.wav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2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33"/>
        <v/>
      </c>
      <c r="AI113" t="s">
        <v>123</v>
      </c>
      <c r="AO113">
        <f t="shared" ca="1" si="34"/>
        <v>0.55231001908291899</v>
      </c>
      <c r="AP113" t="str">
        <f t="shared" ca="1" si="35"/>
        <v>pics\\Kokos_8.jpg</v>
      </c>
      <c r="AS113" t="str">
        <f t="shared" si="28"/>
        <v/>
      </c>
      <c r="AT113">
        <f t="shared" ca="1" si="29"/>
        <v>0.3942632228345806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_Скручен_ли_он?</v>
      </c>
      <c r="BA113" t="e">
        <f>VLOOKUP(Q113,audio_list_stym!$B$2:$BQ$299,68,FALSE)</f>
        <v>#N/A</v>
      </c>
      <c r="BB113" t="str">
        <f t="shared" si="31"/>
        <v>Вы_видите_XXXXX._Скручен_ли_он?</v>
      </c>
      <c r="BD113" cm="1">
        <f t="array" aca="1" ref="BD113" ca="1">INDEX($L$106:$L$113,(RANK(AT9,$AT$2:$AT$9)))</f>
        <v>2142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VLOOKUP(B114,audio_list_stym!$A$3:$BP$18,39,FALSE)</f>
        <v>14</v>
      </c>
      <c r="F114" t="str">
        <f>VLOOKUP(E114,metki!$A$2:$B$9,2,FALSE)</f>
        <v>импл_новые_с_названием</v>
      </c>
      <c r="G114" t="str">
        <f t="shared" si="26"/>
        <v>импл_</v>
      </c>
      <c r="H114" t="str">
        <f>VLOOKUP(B114,audio_list_stym!$A$3:$AJ$18,7,FALSE)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281</v>
      </c>
      <c r="Q114" t="str">
        <f>IF(G114="экспл",0,IF(G114="импл_",VLOOKUP(J114,quest_импл!$A$1:$J$129,8,FALSE),0))</f>
        <v>sound\\S_chashuykami_li.wav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2043</v>
      </c>
      <c r="AD114" t="str">
        <f t="shared" ca="1" si="32"/>
        <v>pics\\Peper_3.jpg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3"/>
        <v>pics\\Peper_3.jpg</v>
      </c>
      <c r="AI114" t="s">
        <v>86</v>
      </c>
      <c r="AO114">
        <f t="shared" ca="1" si="34"/>
        <v>0.32759252656465809</v>
      </c>
      <c r="AP114" t="str">
        <f t="shared" ca="1" si="35"/>
        <v>pics\\Peper_3.jpg</v>
      </c>
      <c r="AS114" t="str">
        <f t="shared" ca="1" si="28"/>
        <v>pics\\Peper_3.jpg</v>
      </c>
      <c r="AT114">
        <f t="shared" ca="1" si="29"/>
        <v>0.28700112450584181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_С_чешуйками_ли_</v>
      </c>
      <c r="BB114" t="str">
        <f t="shared" si="31"/>
        <v>_С_чешуйками_ли_ТОДИС?</v>
      </c>
      <c r="BC114">
        <f>A114</f>
        <v>1215</v>
      </c>
      <c r="BD114" cm="1">
        <f t="array" aca="1" ref="BD114" ca="1">INDEX($L$114:$L$121,(RANK(AT2,$AT$2:$AT$9)))</f>
        <v>2149</v>
      </c>
      <c r="BE114" cm="1">
        <f t="array" aca="1" ref="BE114" ca="1">INDEX(BD66:BD81,(RANK(AT8,$AT$2:$AT$17)))</f>
        <v>2080</v>
      </c>
      <c r="BF114" cm="1">
        <f t="array" aca="1" ref="BF114" ca="1">INDEX(BD82:BD97,(RANK(AT8,$AT$2:$AT$9)))</f>
        <v>2095</v>
      </c>
      <c r="BG114" cm="1">
        <f t="array" aca="1" ref="BG114" ca="1">INDEX(BD98:BD113,(RANK(AT8,$AT$2:$AT$9)))</f>
        <v>2135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VLOOKUP(B115,audio_list_stym!$A$3:$BP$18,39,FALSE)</f>
        <v>14</v>
      </c>
      <c r="F115" t="str">
        <f>VLOOKUP(E115,metki!$A$2:$B$9,2,FALSE)</f>
        <v>импл_новые_с_названием</v>
      </c>
      <c r="G115" t="str">
        <f t="shared" si="26"/>
        <v>импл_</v>
      </c>
      <c r="H115" t="str">
        <f>VLOOKUP(B115,audio_list_stym!$A$3:$AJ$18,7,FALSE)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282</v>
      </c>
      <c r="Q115" t="str">
        <f>IF(G115="экспл",0,IF(G115="импл_",VLOOKUP(J115,quest_импл!$A$1:$J$129,8,FALSE),0))</f>
        <v>sound\\Rozoviy_li.wav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2029</v>
      </c>
      <c r="AD115" t="str">
        <f t="shared" ca="1" si="32"/>
        <v>pics\\Kokos_5.jpg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3"/>
        <v>pics\\Kokos_5.jpg</v>
      </c>
      <c r="AI115" t="s">
        <v>87</v>
      </c>
      <c r="AO115">
        <f t="shared" ca="1" si="34"/>
        <v>0.59965136222311977</v>
      </c>
      <c r="AP115" t="str">
        <f t="shared" ca="1" si="35"/>
        <v>pics\\Kokos_5.jpg</v>
      </c>
      <c r="AS115" t="str">
        <f t="shared" ca="1" si="28"/>
        <v>pics\\Kokos_5.jpg</v>
      </c>
      <c r="AT115">
        <f t="shared" ca="1" si="29"/>
        <v>0.35223044926284708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_Розовый_ли_</v>
      </c>
      <c r="BB115" t="str">
        <f t="shared" si="31"/>
        <v>_Розовый_ли_ТОДИС?</v>
      </c>
      <c r="BD115" cm="1">
        <f t="array" aca="1" ref="BD115" ca="1">INDEX($L$114:$L$121,(RANK(AT3,$AT$2:$AT$9)))</f>
        <v>2146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VLOOKUP(B116,audio_list_stym!$A$3:$BP$18,39,FALSE)</f>
        <v>14</v>
      </c>
      <c r="F116" t="str">
        <f>VLOOKUP(E116,metki!$A$2:$B$9,2,FALSE)</f>
        <v>импл_новые_с_названием</v>
      </c>
      <c r="G116" t="str">
        <f t="shared" si="26"/>
        <v>импл_</v>
      </c>
      <c r="H116" t="str">
        <f>VLOOKUP(B116,audio_list_stym!$A$3:$AJ$18,7,FALSE)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283</v>
      </c>
      <c r="Q116" t="str">
        <f>IF(G116="экспл",0,IF(G116="импл_",VLOOKUP(J116,quest_импл!$A$1:$J$129,8,FALSE),0))</f>
        <v>sound\\Tonkiy_li.wav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2016</v>
      </c>
      <c r="AD116" t="str">
        <f t="shared" ca="1" si="32"/>
        <v>pics\\Finik_8.jpg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3"/>
        <v>pics\\Finik_8.jpg</v>
      </c>
      <c r="AI116" t="s">
        <v>88</v>
      </c>
      <c r="AO116">
        <f t="shared" ca="1" si="34"/>
        <v>0.78445186090145769</v>
      </c>
      <c r="AP116" t="str">
        <f t="shared" ca="1" si="35"/>
        <v>pics\\Finik_8.jpg</v>
      </c>
      <c r="AS116" t="str">
        <f t="shared" ca="1" si="28"/>
        <v>pics\\Finik_8.jpg</v>
      </c>
      <c r="AT116">
        <f t="shared" ca="1" si="29"/>
        <v>0.40501602248734392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_Тонкий_ли_</v>
      </c>
      <c r="BB116" t="str">
        <f t="shared" si="31"/>
        <v>_Тонкий_ли_ТОДИС?</v>
      </c>
      <c r="BD116" cm="1">
        <f t="array" aca="1" ref="BD116" ca="1">INDEX($L$114:$L$121,(RANK(AT4,$AT$2:$AT$9)))</f>
        <v>2151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VLOOKUP(B117,audio_list_stym!$A$3:$BP$18,39,FALSE)</f>
        <v>14</v>
      </c>
      <c r="F117" t="str">
        <f>VLOOKUP(E117,metki!$A$2:$B$9,2,FALSE)</f>
        <v>импл_новые_с_названием</v>
      </c>
      <c r="G117" t="str">
        <f t="shared" si="26"/>
        <v>импл_</v>
      </c>
      <c r="H117" t="str">
        <f>VLOOKUP(B117,audio_list_stym!$A$3:$AJ$18,7,FALSE)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284</v>
      </c>
      <c r="Q117" t="str">
        <f>IF(G117="экспл",0,IF(G117="импл_",VLOOKUP(J117,quest_импл!$A$1:$J$129,8,FALSE),0))</f>
        <v>sound\\Celniy_li.wav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2062</v>
      </c>
      <c r="AD117" t="str">
        <f t="shared" ca="1" si="32"/>
        <v>pics\\Tomat_6.jpg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3"/>
        <v>pics\\Tomat_6.jpg</v>
      </c>
      <c r="AI117" t="s">
        <v>89</v>
      </c>
      <c r="AO117">
        <f t="shared" ca="1" si="34"/>
        <v>2.6807312941274253E-2</v>
      </c>
      <c r="AP117" t="str">
        <f t="shared" ca="1" si="35"/>
        <v>pics\\Tomat_6.jpg</v>
      </c>
      <c r="AS117" t="str">
        <f t="shared" ca="1" si="28"/>
        <v>pics\\Tomat_6.jpg</v>
      </c>
      <c r="AT117">
        <f t="shared" ca="1" si="29"/>
        <v>0.90774990544513379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_Цельный_ли_</v>
      </c>
      <c r="BB117" t="str">
        <f t="shared" si="31"/>
        <v>_Цельный_ли_ТОДИС?</v>
      </c>
      <c r="BD117" cm="1">
        <f t="array" aca="1" ref="BD117" ca="1">INDEX($L$114:$L$121,(RANK(AT5,$AT$2:$AT$9)))</f>
        <v>2145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VLOOKUP(B118,audio_list_stym!$A$3:$BP$18,39,FALSE)</f>
        <v>14</v>
      </c>
      <c r="F118" t="str">
        <f>VLOOKUP(E118,metki!$A$2:$B$9,2,FALSE)</f>
        <v>импл_новые_с_названием</v>
      </c>
      <c r="G118" t="str">
        <f t="shared" si="26"/>
        <v>импл_</v>
      </c>
      <c r="H118" t="str">
        <f>VLOOKUP(B118,audio_list_stym!$A$3:$AJ$18,7,FALSE)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285</v>
      </c>
      <c r="Q118" t="str">
        <f>IF(G118="экспл",0,IF(G118="импл_",VLOOKUP(J118,quest_импл!$A$1:$J$129,8,FALSE),0))</f>
        <v>sound\\Shershaviy_li.wav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2054</v>
      </c>
      <c r="AD118" t="str">
        <f t="shared" ca="1" si="32"/>
        <v>pics\\Redis_6.jpg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3"/>
        <v>pics\\Redis_6.jpg</v>
      </c>
      <c r="AI118" t="s">
        <v>90</v>
      </c>
      <c r="AO118">
        <f t="shared" ca="1" si="34"/>
        <v>0.18815028795097155</v>
      </c>
      <c r="AP118" t="str">
        <f t="shared" ca="1" si="35"/>
        <v>pics\\Redis_6.jpg</v>
      </c>
      <c r="AS118" t="str">
        <f t="shared" ca="1" si="28"/>
        <v>pics\\Redis_6.jpg</v>
      </c>
      <c r="AT118">
        <f t="shared" ca="1" si="29"/>
        <v>0.62825848751959457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_Шершавый_ли_</v>
      </c>
      <c r="BB118" t="str">
        <f t="shared" si="31"/>
        <v>_Шершавый_ли_ТОДИС?</v>
      </c>
      <c r="BD118" cm="1">
        <f t="array" aca="1" ref="BD118" ca="1">INDEX($L$114:$L$121,(RANK(AT6,$AT$2:$AT$9)))</f>
        <v>2148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VLOOKUP(B119,audio_list_stym!$A$3:$BP$18,39,FALSE)</f>
        <v>14</v>
      </c>
      <c r="F119" t="str">
        <f>VLOOKUP(E119,metki!$A$2:$B$9,2,FALSE)</f>
        <v>импл_новые_с_названием</v>
      </c>
      <c r="G119" t="str">
        <f t="shared" si="26"/>
        <v>импл_</v>
      </c>
      <c r="H119" t="str">
        <f>VLOOKUP(B119,audio_list_stym!$A$3:$AJ$18,7,FALSE)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286</v>
      </c>
      <c r="Q119" t="str">
        <f>IF(G119="экспл",0,IF(G119="импл_",VLOOKUP(J119,quest_импл!$A$1:$J$129,8,FALSE),0))</f>
        <v>sound\\Zaostryen_li.wav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2047</v>
      </c>
      <c r="AD119" t="str">
        <f t="shared" ca="1" si="32"/>
        <v>pics\\Peper_7.jpg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3"/>
        <v>pics\\Peper_7.jpg</v>
      </c>
      <c r="AI119" t="s">
        <v>91</v>
      </c>
      <c r="AO119">
        <f t="shared" ca="1" si="34"/>
        <v>0.27485351188363016</v>
      </c>
      <c r="AP119" t="str">
        <f t="shared" ca="1" si="35"/>
        <v>pics\\Peper_7.jpg</v>
      </c>
      <c r="AS119" t="str">
        <f t="shared" ca="1" si="28"/>
        <v>pics\\Peper_7.jpg</v>
      </c>
      <c r="AT119">
        <f t="shared" ca="1" si="29"/>
        <v>0.71282418213621879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_Заострен_ли_</v>
      </c>
      <c r="BB119" t="str">
        <f t="shared" si="31"/>
        <v>_Заострен_ли_ТОДИС?</v>
      </c>
      <c r="BD119" cm="1">
        <f t="array" aca="1" ref="BD119" ca="1">INDEX($L$114:$L$121,(RANK(AT7,$AT$2:$AT$9)))</f>
        <v>2152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VLOOKUP(B120,audio_list_stym!$A$3:$BP$18,39,FALSE)</f>
        <v>14</v>
      </c>
      <c r="F120" t="str">
        <f>VLOOKUP(E120,metki!$A$2:$B$9,2,FALSE)</f>
        <v>импл_новые_с_названием</v>
      </c>
      <c r="G120" t="str">
        <f t="shared" si="26"/>
        <v>импл_</v>
      </c>
      <c r="H120" t="str">
        <f>VLOOKUP(B120,audio_list_stym!$A$3:$AJ$18,7,FALSE)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287</v>
      </c>
      <c r="Q120" t="str">
        <f>IF(G120="экспл",0,IF(G120="импл_",VLOOKUP(J120,quest_импл!$A$1:$J$129,8,FALSE),0))</f>
        <v>sound\\Rassipchatiy_li.wav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2023</v>
      </c>
      <c r="AD120" t="str">
        <f t="shared" ca="1" si="32"/>
        <v>pics\\Goroh_7.jpg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3"/>
        <v>pics\\Goroh_7.jpg</v>
      </c>
      <c r="AI120" t="s">
        <v>92</v>
      </c>
      <c r="AO120">
        <f t="shared" ca="1" si="34"/>
        <v>0.70185450217627265</v>
      </c>
      <c r="AP120" t="str">
        <f t="shared" ca="1" si="35"/>
        <v>pics\\Goroh_7.jpg</v>
      </c>
      <c r="AS120" t="str">
        <f t="shared" ca="1" si="28"/>
        <v>pics\\Goroh_7.jpg</v>
      </c>
      <c r="AT120">
        <f t="shared" ca="1" si="29"/>
        <v>2.4630163250580428E-2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_Рассыпчатый_ли_</v>
      </c>
      <c r="BB120" t="str">
        <f t="shared" si="31"/>
        <v>_Рассыпчатый_ли_ТОДИС?</v>
      </c>
      <c r="BD120" cm="1">
        <f t="array" aca="1" ref="BD120" ca="1">INDEX($L$114:$L$121,(RANK(AT8,$AT$2:$AT$9)))</f>
        <v>2147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VLOOKUP(B121,audio_list_stym!$A$3:$BP$18,39,FALSE)</f>
        <v>14</v>
      </c>
      <c r="F121" t="str">
        <f>VLOOKUP(E121,metki!$A$2:$B$9,2,FALSE)</f>
        <v>импл_новые_с_названием</v>
      </c>
      <c r="G121" t="str">
        <f t="shared" si="26"/>
        <v>импл_</v>
      </c>
      <c r="H121" t="str">
        <f>VLOOKUP(B121,audio_list_stym!$A$3:$AJ$18,7,FALSE)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288</v>
      </c>
      <c r="Q121" t="str">
        <f>IF(G121="экспл",0,IF(G121="импл_",VLOOKUP(J121,quest_импл!$A$1:$J$129,8,FALSE),0))</f>
        <v>sound\\Ochishen_li.wav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2037</v>
      </c>
      <c r="AD121" t="str">
        <f t="shared" ca="1" si="32"/>
        <v>pics\\Limon_5.jpg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3"/>
        <v>pics\\Limon_5.jpg</v>
      </c>
      <c r="AI121" t="s">
        <v>93</v>
      </c>
      <c r="AO121">
        <f t="shared" ca="1" si="34"/>
        <v>0.43298453338496057</v>
      </c>
      <c r="AP121" t="str">
        <f t="shared" ca="1" si="35"/>
        <v>pics\\Limon_5.jpg</v>
      </c>
      <c r="AS121" t="str">
        <f t="shared" ca="1" si="28"/>
        <v>pics\\Limon_5.jpg</v>
      </c>
      <c r="AT121">
        <f t="shared" ca="1" si="29"/>
        <v>8.0742352577534038E-2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_Очищен_ли_</v>
      </c>
      <c r="BB121" t="str">
        <f t="shared" si="31"/>
        <v>_Очищен_ли_ТОДИС?</v>
      </c>
      <c r="BD121" cm="1">
        <f t="array" aca="1" ref="BD121" ca="1">INDEX($L$114:$L$121,(RANK(AT9,$AT$2:$AT$9)))</f>
        <v>2150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VLOOKUP(B122,audio_list_stym!$A$3:$BP$18,39,FALSE)</f>
        <v>15</v>
      </c>
      <c r="F122" t="str">
        <f>VLOOKUP(E122,metki!$A$2:$B$9,2,FALSE)</f>
        <v>экспл_новые_с_названием</v>
      </c>
      <c r="G122" t="str">
        <f t="shared" si="26"/>
        <v>экспл</v>
      </c>
      <c r="H122" t="str">
        <f>VLOOKUP(B122,audio_list_stym!$A$3:$AJ$18,7,FALSE)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97</v>
      </c>
      <c r="Z122" t="str">
        <f>IF(G122="экспл",VLOOKUP(J122,quest_экспл!$A$1:$N$129,12,FALSE),IF(G122="импл_",0,0))</f>
        <v>sound\\Sushenniy_li_on.wav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2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3"/>
        <v/>
      </c>
      <c r="AI122" t="s">
        <v>124</v>
      </c>
      <c r="AO122">
        <f t="shared" ca="1" si="34"/>
        <v>1.8828767356904974E-2</v>
      </c>
      <c r="AP122" t="str">
        <f t="shared" ca="1" si="35"/>
        <v>pics\\Tomat_7.jpg</v>
      </c>
      <c r="AS122" t="str">
        <f t="shared" si="28"/>
        <v/>
      </c>
      <c r="AT122">
        <f t="shared" ca="1" si="29"/>
        <v>0.68446626964871593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_Сушеный_ли_он?</v>
      </c>
      <c r="BA122" t="e">
        <f>VLOOKUP(Q122,audio_list_stym!$B$2:$BQ$299,68,FALSE)</f>
        <v>#N/A</v>
      </c>
      <c r="BB122" t="str">
        <f t="shared" si="31"/>
        <v>На_экране_ПЕМАТ._Сушеный_ли_он?</v>
      </c>
      <c r="BC122">
        <f>A122</f>
        <v>1216</v>
      </c>
      <c r="BD122" cm="1">
        <f t="array" aca="1" ref="BD122" ca="1">INDEX($L$122:$L$129,(RANK(AT2,$AT$2:$AT$9)))</f>
        <v>2069</v>
      </c>
      <c r="BE122" cm="1">
        <f t="array" aca="1" ref="BE122" ca="1">INDEX(BD66:BD81,(RANK(AT9,$AT$2:$AT$17)))</f>
        <v>2085</v>
      </c>
      <c r="BF122" cm="1">
        <f t="array" aca="1" ref="BF122" ca="1">INDEX(BD90:BD105,(RANK(AT9,$AT$2:$AT$17)))</f>
        <v>2118</v>
      </c>
      <c r="BG122" cm="1">
        <f t="array" aca="1" ref="BG122" ca="1">INDEX(BD106:BD121,(RANK(AT9,$AT$2:$AT$17)))</f>
        <v>2142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VLOOKUP(B123,audio_list_stym!$A$3:$BP$18,39,FALSE)</f>
        <v>15</v>
      </c>
      <c r="F123" t="str">
        <f>VLOOKUP(E123,metki!$A$2:$B$9,2,FALSE)</f>
        <v>экспл_новые_с_названием</v>
      </c>
      <c r="G123" t="str">
        <f t="shared" si="26"/>
        <v>экспл</v>
      </c>
      <c r="H123" t="str">
        <f>VLOOKUP(B123,audio_list_stym!$A$3:$AJ$18,7,FALSE)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98</v>
      </c>
      <c r="Z123" t="str">
        <f>IF(G123="экспл",VLOOKUP(J123,quest_экспл!$A$1:$N$129,12,FALSE),IF(G123="импл_",0,0))</f>
        <v>sound\\On_s_vetochkoy.wav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2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33"/>
        <v/>
      </c>
      <c r="AI123" t="s">
        <v>125</v>
      </c>
      <c r="AO123">
        <f t="shared" ca="1" si="34"/>
        <v>0.27063542015853748</v>
      </c>
      <c r="AP123" t="str">
        <f t="shared" ca="1" si="35"/>
        <v>pics\\Peper_8.jpg</v>
      </c>
      <c r="AS123" t="str">
        <f t="shared" si="28"/>
        <v/>
      </c>
      <c r="AT123">
        <f t="shared" ca="1" si="29"/>
        <v>0.14857559836869205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_Он_с_веточкой?</v>
      </c>
      <c r="BA123" t="e">
        <f>VLOOKUP(Q123,audio_list_stym!$B$2:$BQ$299,68,FALSE)</f>
        <v>#N/A</v>
      </c>
      <c r="BB123" t="str">
        <f t="shared" si="31"/>
        <v>Посмотрите,_вот_ПЕМАТ._Он_с_веточкой?</v>
      </c>
      <c r="BD123" cm="1">
        <f t="array" aca="1" ref="BD123" ca="1">INDEX($L$122:$L$129,(RANK(AT3,$AT$2:$AT$9)))</f>
        <v>2066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VLOOKUP(B124,audio_list_stym!$A$3:$BP$18,39,FALSE)</f>
        <v>15</v>
      </c>
      <c r="F124" t="str">
        <f>VLOOKUP(E124,metki!$A$2:$B$9,2,FALSE)</f>
        <v>экспл_новые_с_названием</v>
      </c>
      <c r="G124" t="str">
        <f t="shared" si="26"/>
        <v>экспл</v>
      </c>
      <c r="H124" t="str">
        <f>VLOOKUP(B124,audio_list_stym!$A$3:$AJ$18,7,FALSE)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99</v>
      </c>
      <c r="Z124" t="str">
        <f>IF(G124="экспл",VLOOKUP(J124,quest_экспл!$A$1:$N$129,12,FALSE),IF(G124="импл_",0,0))</f>
        <v>sound\\On_rasskrit.wav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2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33"/>
        <v/>
      </c>
      <c r="AI124" t="s">
        <v>126</v>
      </c>
      <c r="AO124">
        <f t="shared" ca="1" si="34"/>
        <v>0.7302494497469294</v>
      </c>
      <c r="AP124" t="str">
        <f t="shared" ca="1" si="35"/>
        <v>pics\\Goroh_3.jpg</v>
      </c>
      <c r="AS124" t="str">
        <f t="shared" si="28"/>
        <v/>
      </c>
      <c r="AT124">
        <f t="shared" ca="1" si="29"/>
        <v>0.69956436986862003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_Он_раскрыт?</v>
      </c>
      <c r="BA124" t="e">
        <f>VLOOKUP(Q124,audio_list_stym!$B$2:$BQ$299,68,FALSE)</f>
        <v>#N/A</v>
      </c>
      <c r="BB124" t="str">
        <f t="shared" si="31"/>
        <v>Вот_ПЕМАТ._Он_раскрыт?</v>
      </c>
      <c r="BD124" cm="1">
        <f t="array" aca="1" ref="BD124" ca="1">INDEX($L$122:$L$129,(RANK(AT4,$AT$2:$AT$9)))</f>
        <v>2071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VLOOKUP(B125,audio_list_stym!$A$3:$BP$18,39,FALSE)</f>
        <v>15</v>
      </c>
      <c r="F125" t="str">
        <f>VLOOKUP(E125,metki!$A$2:$B$9,2,FALSE)</f>
        <v>экспл_новые_с_названием</v>
      </c>
      <c r="G125" t="str">
        <f t="shared" si="26"/>
        <v>экспл</v>
      </c>
      <c r="H125" t="str">
        <f>VLOOKUP(B125,audio_list_stym!$A$3:$AJ$18,7,FALSE)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100</v>
      </c>
      <c r="Z125" t="str">
        <f>IF(G125="экспл",VLOOKUP(J125,quest_экспл!$A$1:$N$129,12,FALSE),IF(G125="импл_",0,0))</f>
        <v>sound\\Pushistiy_li_on.wav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2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33"/>
        <v/>
      </c>
      <c r="AI125" t="s">
        <v>127</v>
      </c>
      <c r="AO125">
        <f t="shared" ca="1" si="34"/>
        <v>0.93455096048970066</v>
      </c>
      <c r="AP125" t="str">
        <f t="shared" ca="1" si="35"/>
        <v>pics\\Banan_5.jpg</v>
      </c>
      <c r="AS125" t="str">
        <f t="shared" si="28"/>
        <v/>
      </c>
      <c r="AT125">
        <f t="shared" ca="1" si="29"/>
        <v>9.6579609935393829E-2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_Пушистый_ли_он?</v>
      </c>
      <c r="BA125" t="e">
        <f>VLOOKUP(Q125,audio_list_stym!$B$2:$BQ$299,68,FALSE)</f>
        <v>#N/A</v>
      </c>
      <c r="BB125" t="str">
        <f t="shared" si="31"/>
        <v>Это_ПЕМАТ._Пушистый_ли_он?</v>
      </c>
      <c r="BD125" cm="1">
        <f t="array" aca="1" ref="BD125" ca="1">INDEX($L$122:$L$129,(RANK(AT5,$AT$2:$AT$9)))</f>
        <v>2065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VLOOKUP(B126,audio_list_stym!$A$3:$BP$18,39,FALSE)</f>
        <v>15</v>
      </c>
      <c r="F126" t="str">
        <f>VLOOKUP(E126,metki!$A$2:$B$9,2,FALSE)</f>
        <v>экспл_новые_с_названием</v>
      </c>
      <c r="G126" t="str">
        <f t="shared" si="26"/>
        <v>экспл</v>
      </c>
      <c r="H126" t="str">
        <f>VLOOKUP(B126,audio_list_stym!$A$3:$AJ$18,7,FALSE)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101</v>
      </c>
      <c r="Z126" t="str">
        <f>IF(G126="экспл",VLOOKUP(J126,quest_экспл!$A$1:$N$129,12,FALSE),IF(G126="импл_",0,0))</f>
        <v>sound\\On_kvadratniy.wav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2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33"/>
        <v/>
      </c>
      <c r="AI126" t="s">
        <v>128</v>
      </c>
      <c r="AO126">
        <f t="shared" ca="1" si="34"/>
        <v>0.61799919053109142</v>
      </c>
      <c r="AP126" t="str">
        <f t="shared" ca="1" si="35"/>
        <v>pics\\Kokos_4.jpg</v>
      </c>
      <c r="AS126" t="str">
        <f t="shared" si="28"/>
        <v/>
      </c>
      <c r="AT126">
        <f t="shared" ca="1" si="29"/>
        <v>0.96094367365686029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_Он_квадратный?</v>
      </c>
      <c r="BA126" t="e">
        <f>VLOOKUP(Q126,audio_list_stym!$B$2:$BQ$299,68,FALSE)</f>
        <v>#N/A</v>
      </c>
      <c r="BB126" t="str">
        <f t="shared" si="31"/>
        <v>На_картинке_ПЕМАТ._Он_квадратный?</v>
      </c>
      <c r="BD126" cm="1">
        <f t="array" aca="1" ref="BD126" ca="1">INDEX($L$122:$L$129,(RANK(AT6,$AT$2:$AT$9)))</f>
        <v>2068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VLOOKUP(B127,audio_list_stym!$A$3:$BP$18,39,FALSE)</f>
        <v>15</v>
      </c>
      <c r="F127" t="str">
        <f>VLOOKUP(E127,metki!$A$2:$B$9,2,FALSE)</f>
        <v>экспл_новые_с_названием</v>
      </c>
      <c r="G127" t="str">
        <f t="shared" si="26"/>
        <v>экспл</v>
      </c>
      <c r="H127" t="str">
        <f>VLOOKUP(B127,audio_list_stym!$A$3:$AJ$18,7,FALSE)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102</v>
      </c>
      <c r="Z127" t="str">
        <f>IF(G127="экспл",VLOOKUP(J127,quest_экспл!$A$1:$N$129,12,FALSE),IF(G127="импл_",0,0))</f>
        <v>sound\\Raznocvetniy_li_on.wav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2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33"/>
        <v/>
      </c>
      <c r="AI127" t="s">
        <v>129</v>
      </c>
      <c r="AO127">
        <f t="shared" ca="1" si="34"/>
        <v>0.91780542191183445</v>
      </c>
      <c r="AP127" t="str">
        <f t="shared" ca="1" si="35"/>
        <v>pics\\Banan_6.jpg</v>
      </c>
      <c r="AS127" t="str">
        <f t="shared" si="28"/>
        <v/>
      </c>
      <c r="AT127">
        <f t="shared" ca="1" si="29"/>
        <v>0.38992418097529447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_Разноцветный_ли_он?</v>
      </c>
      <c r="BA127" t="e">
        <f>VLOOKUP(Q127,audio_list_stym!$B$2:$BQ$299,68,FALSE)</f>
        <v>#N/A</v>
      </c>
      <c r="BB127" t="str">
        <f t="shared" si="31"/>
        <v>На_мониторе_ПЕМАТ._Разноцветный_ли_он?</v>
      </c>
      <c r="BD127" cm="1">
        <f t="array" aca="1" ref="BD127" ca="1">INDEX($L$122:$L$129,(RANK(AT7,$AT$2:$AT$9)))</f>
        <v>2072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VLOOKUP(B128,audio_list_stym!$A$3:$BP$18,39,FALSE)</f>
        <v>15</v>
      </c>
      <c r="F128" t="str">
        <f>VLOOKUP(E128,metki!$A$2:$B$9,2,FALSE)</f>
        <v>экспл_новые_с_названием</v>
      </c>
      <c r="G128" t="str">
        <f t="shared" si="26"/>
        <v>экспл</v>
      </c>
      <c r="H128" t="str">
        <f>VLOOKUP(B128,audio_list_stym!$A$3:$AJ$18,7,FALSE)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103</v>
      </c>
      <c r="Z128" t="str">
        <f>IF(G128="экспл",VLOOKUP(J128,quest_экспл!$A$1:$N$129,12,FALSE),IF(G128="импл_",0,0))</f>
        <v>sound\\Uvyadshiy_li_on.wav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2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33"/>
        <v/>
      </c>
      <c r="AI128" t="s">
        <v>130</v>
      </c>
      <c r="AO128">
        <f t="shared" ca="1" si="34"/>
        <v>0.20181822243593583</v>
      </c>
      <c r="AP128" t="str">
        <f t="shared" ca="1" si="35"/>
        <v>pics\\Redis_4.jpg</v>
      </c>
      <c r="AS128" t="str">
        <f t="shared" si="28"/>
        <v/>
      </c>
      <c r="AT128">
        <f t="shared" ca="1" si="29"/>
        <v>0.3964808949933788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_Увядший_ли_он?</v>
      </c>
      <c r="BA128" t="e">
        <f>VLOOKUP(Q128,audio_list_stym!$B$2:$BQ$299,68,FALSE)</f>
        <v>#N/A</v>
      </c>
      <c r="BB128" t="str">
        <f t="shared" si="31"/>
        <v>Перед_Вами_ПЕМАТ._Увядший_ли_он?</v>
      </c>
      <c r="BD128" cm="1">
        <f t="array" aca="1" ref="BD128" ca="1">INDEX($L$122:$L$129,(RANK(AT8,$AT$2:$AT$9)))</f>
        <v>2067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VLOOKUP(B129,audio_list_stym!$A$3:$BP$18,39,FALSE)</f>
        <v>15</v>
      </c>
      <c r="F129" t="str">
        <f>VLOOKUP(E129,metki!$A$2:$B$9,2,FALSE)</f>
        <v>экспл_новые_с_названием</v>
      </c>
      <c r="G129" t="str">
        <f t="shared" si="26"/>
        <v>экспл</v>
      </c>
      <c r="H129" t="str">
        <f>VLOOKUP(B129,audio_list_stym!$A$3:$AJ$18,7,FALSE)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104</v>
      </c>
      <c r="Z129" t="str">
        <f>IF(G129="экспл",VLOOKUP(J129,quest_экспл!$A$1:$N$129,12,FALSE),IF(G129="импл_",0,0))</f>
        <v>sound\\On_sklizskiy.wav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2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33"/>
        <v/>
      </c>
      <c r="AI129" t="s">
        <v>131</v>
      </c>
      <c r="AO129">
        <f t="shared" ca="1" si="34"/>
        <v>0.23370724139869914</v>
      </c>
      <c r="AP129" t="str">
        <f t="shared" ca="1" si="35"/>
        <v>pics\\Redis_1.jpg</v>
      </c>
      <c r="AS129" t="str">
        <f t="shared" si="28"/>
        <v/>
      </c>
      <c r="AT129">
        <f t="shared" ca="1" si="29"/>
        <v>0.38118960746816988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_Он_склизкий?</v>
      </c>
      <c r="BA129" t="e">
        <f>VLOOKUP(Q129,audio_list_stym!$B$2:$BQ$299,68,FALSE)</f>
        <v>#N/A</v>
      </c>
      <c r="BB129" t="str">
        <f t="shared" si="31"/>
        <v>Вы_видите_ПЕМАТ._Он_склизкий?</v>
      </c>
      <c r="BD129" cm="1">
        <f t="array" aca="1" ref="BD129" ca="1">INDEX($L$122:$L$129,(RANK(AT9,$AT$2:$AT$9)))</f>
        <v>2070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300-000000000000}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61"/>
  <sheetViews>
    <sheetView topLeftCell="AW1" zoomScale="69" zoomScaleNormal="69" zoomScaleSheetLayoutView="40" workbookViewId="0">
      <selection activeCell="BE3" sqref="BE3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1" customWidth="1"/>
    <col min="40" max="40" width="12.4648437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VLOOKUP(B2,audio_list_stym!$A$3:$BP$18,40,FALSE)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VLOOKUP(B2,audio_list_stym!$A$3:$AJ$18,8,FALSE)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18" si="2">IF(ISTEXT(AR2),AR2,IF(ISTEXT(AS2),AS2,""))</f>
        <v/>
      </c>
      <c r="AG2" t="str">
        <f>IF(OR(E2=11,E2=13),M2,"")</f>
        <v>pics\\Tomat_1.jpg</v>
      </c>
      <c r="AH2">
        <f t="shared" ref="AH2:AH65" si="3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4">LEFT(AI2,11)</f>
        <v>pics\\Tomat</v>
      </c>
      <c r="AL2" t="str">
        <f t="shared" ref="AL2:AL48" si="5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0.90366300512327802</v>
      </c>
      <c r="AP2" t="str">
        <f t="shared" ref="AP2:AP25" ca="1" si="6">INDEX($AM$2:$AM$25,(RANK(AO2,$AO$2:$AO$25)))</f>
        <v>pics\\Kokos_2.jpg</v>
      </c>
      <c r="AQ2" t="str">
        <f ca="1">INDEX($AN$2:$AN$25,(RANK(AO2,$AO$2:$AO$25)))</f>
        <v>pics\\Tomat_2.jpg</v>
      </c>
      <c r="AT2">
        <f t="shared" ref="AT2:AT65" ca="1" si="7">RAND()</f>
        <v>0.59724506430334356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VLOOKUP(B3,audio_list_stym!$A$3:$BP$18,40,FALSE)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VLOOKUP(B3,audio_list_stym!$A$3:$AJ$18,8,FALSE)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0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ref="AG3:AG9" si="11">IF(OR(E3=11,E3=13),M3,"")</f>
        <v>pics\\Tomat_2.jpg</v>
      </c>
      <c r="AH3">
        <f t="shared" si="3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4"/>
        <v>pics\\Tomat</v>
      </c>
      <c r="AL3" t="str">
        <f t="shared" si="5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0.46162300148630475</v>
      </c>
      <c r="AP3" t="str">
        <f t="shared" ca="1" si="6"/>
        <v>pics\\Finik_2.jpg</v>
      </c>
      <c r="AQ3" t="str">
        <f t="shared" ref="AQ3:AQ25" ca="1" si="13">INDEX($AN$2:$AN$25,(RANK(AO3,$AO$2:$AO$25)))</f>
        <v>pics\\Peper_2.jpg</v>
      </c>
      <c r="AT3">
        <f t="shared" ca="1" si="7"/>
        <v>8.0974589991170687E-3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2064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VLOOKUP(B4,audio_list_stym!$A$3:$BP$18,40,FALSE)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VLOOKUP(B4,audio_list_stym!$A$3:$AJ$18,8,FALSE)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0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11"/>
        <v>pics\\Tomat_3.jpg</v>
      </c>
      <c r="AH4">
        <f t="shared" si="3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4"/>
        <v>pics\\Tomat</v>
      </c>
      <c r="AL4" t="str">
        <f t="shared" si="5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0.22491212678369099</v>
      </c>
      <c r="AP4" t="str">
        <f t="shared" ca="1" si="6"/>
        <v>pics\\Injir_2.jpg</v>
      </c>
      <c r="AQ4" t="str">
        <f t="shared" ca="1" si="13"/>
        <v>pics\\Tikva_2.jpg</v>
      </c>
      <c r="AT4">
        <f t="shared" ca="1" si="7"/>
        <v>0.74944240727042344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VLOOKUP(B5,audio_list_stym!$A$3:$BP$18,40,FALSE)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VLOOKUP(B5,audio_list_stym!$A$3:$AJ$18,8,FALSE)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0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11"/>
        <v>pics\\Tomat_4.jpg</v>
      </c>
      <c r="AH5">
        <f t="shared" si="3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4"/>
        <v>pics\\Tomat</v>
      </c>
      <c r="AL5" t="str">
        <f t="shared" si="5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0.65096934952856644</v>
      </c>
      <c r="AP5" t="str">
        <f t="shared" ca="1" si="6"/>
        <v>pics\\Kokos_6.jpg</v>
      </c>
      <c r="AQ5" t="str">
        <f t="shared" ca="1" si="13"/>
        <v>pics\\Tomat_6.jpg</v>
      </c>
      <c r="AT5">
        <f t="shared" ca="1" si="7"/>
        <v>0.86986008240972146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VLOOKUP(B6,audio_list_stym!$A$3:$BP$18,40,FALSE)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VLOOKUP(B6,audio_list_stym!$A$3:$AJ$18,8,FALSE)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0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11"/>
        <v>pics\\Tomat_5.jpg</v>
      </c>
      <c r="AH6">
        <f t="shared" si="3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4"/>
        <v>pics\\Tomat</v>
      </c>
      <c r="AL6" t="str">
        <f t="shared" si="5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0.62999066079713717</v>
      </c>
      <c r="AP6" t="str">
        <f t="shared" ca="1" si="6"/>
        <v>pics\\Kokos_8.jpg</v>
      </c>
      <c r="AQ6" t="str">
        <f t="shared" ca="1" si="13"/>
        <v>pics\\Tomat_8.jpg</v>
      </c>
      <c r="AT6">
        <f t="shared" ca="1" si="7"/>
        <v>0.72645474786338926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VLOOKUP(B7,audio_list_stym!$A$3:$BP$18,40,FALSE)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VLOOKUP(B7,audio_list_stym!$A$3:$AJ$18,8,FALSE)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0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11"/>
        <v>pics\\Tomat_6.jpg</v>
      </c>
      <c r="AH7">
        <f t="shared" si="3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4"/>
        <v>pics\\Tomat</v>
      </c>
      <c r="AL7" t="str">
        <f t="shared" si="5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4.7524670806800007E-2</v>
      </c>
      <c r="AP7" t="str">
        <f t="shared" ca="1" si="6"/>
        <v>pics\\Injir_6.jpg</v>
      </c>
      <c r="AQ7" t="str">
        <f t="shared" ca="1" si="13"/>
        <v>pics\\Tikva_6.jpg</v>
      </c>
      <c r="AT7">
        <f t="shared" ca="1" si="7"/>
        <v>0.74412398364170595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2060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VLOOKUP(B8,audio_list_stym!$A$3:$BP$18,40,FALSE)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VLOOKUP(B8,audio_list_stym!$A$3:$AJ$18,8,FALSE)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0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11"/>
        <v>pics\\Tomat_7.jpg</v>
      </c>
      <c r="AH8">
        <f t="shared" si="3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4"/>
        <v>pics\\Tomat</v>
      </c>
      <c r="AL8" t="str">
        <f t="shared" si="5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0.35498768071781295</v>
      </c>
      <c r="AP8" t="str">
        <f t="shared" ca="1" si="6"/>
        <v>pics\\Finik_5.jpg</v>
      </c>
      <c r="AQ8" t="str">
        <f t="shared" ca="1" si="13"/>
        <v>pics\\Peper_5.jpg</v>
      </c>
      <c r="AT8">
        <f t="shared" ca="1" si="7"/>
        <v>0.88833310495396289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2057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VLOOKUP(B9,audio_list_stym!$A$3:$BP$18,40,FALSE)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VLOOKUP(B9,audio_list_stym!$A$3:$AJ$18,8,FALSE)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0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11"/>
        <v>pics\\Tomat_8.jpg</v>
      </c>
      <c r="AH9">
        <f t="shared" si="3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4"/>
        <v>pics\\Tomat</v>
      </c>
      <c r="AL9" t="str">
        <f t="shared" si="5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9.5329594511744942E-3</v>
      </c>
      <c r="AP9" t="str">
        <f t="shared" ca="1" si="6"/>
        <v>pics\\Injir_8.jpg</v>
      </c>
      <c r="AQ9" t="str">
        <f t="shared" ca="1" si="13"/>
        <v>pics\\Tikva_8.jpg</v>
      </c>
      <c r="AT9">
        <f t="shared" ca="1" si="7"/>
        <v>0.35390011419273315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2063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VLOOKUP(B10,audio_list_stym!$A$3:$BP$18,40,FALSE)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VLOOKUP(B10,audio_list_stym!$A$3:$AJ$18,8,FALSE)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2163</v>
      </c>
      <c r="AD10" t="str">
        <f t="shared" ca="1" si="10"/>
        <v>pics\\Tikva_3.jpg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pics\\Tikva_3.jpg</v>
      </c>
      <c r="AH10" t="str">
        <f t="shared" si="3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4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0.20463352527313594</v>
      </c>
      <c r="AP10" t="str">
        <f t="shared" ca="1" si="6"/>
        <v>pics\\Injir_3.jpg</v>
      </c>
      <c r="AQ10" t="str">
        <f t="shared" ca="1" si="13"/>
        <v>pics\\Tikva_3.jpg</v>
      </c>
      <c r="AS10" t="str">
        <f t="shared" ref="AS10:AS17" ca="1" si="15">IF(AH10="sound\\Tropic",AQ10,"")</f>
        <v>pics\\Tikva_3.jpg</v>
      </c>
      <c r="AT10">
        <f t="shared" ca="1" si="7"/>
        <v>0.53775590388244654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2063</v>
      </c>
      <c r="BF10" cm="1">
        <f t="array" aca="1" ref="BF10" ca="1">INDEX(BD18:BD33,(RANK(AT3,$AT$2:$AT$16)))</f>
        <v>2052</v>
      </c>
      <c r="BG10" cm="1">
        <f t="array" aca="1" ref="BG10" ca="1">INDEX(BD34:BD65,(RANK(AT3,$AT$2:$AT$16)))</f>
        <v>2004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VLOOKUP(B11,audio_list_stym!$A$3:$BP$18,40,FALSE)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VLOOKUP(B11,audio_list_stym!$A$3:$AJ$18,8,FALSE)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2047</v>
      </c>
      <c r="AD11" t="str">
        <f t="shared" ca="1" si="10"/>
        <v>pics\\Peper_7.jpg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pics\\Peper_7.jpg</v>
      </c>
      <c r="AH11" t="str">
        <f t="shared" si="3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4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0.32807497037886013</v>
      </c>
      <c r="AP11" t="str">
        <f t="shared" ca="1" si="6"/>
        <v>pics\\Finik_7.jpg</v>
      </c>
      <c r="AQ11" t="str">
        <f t="shared" ca="1" si="13"/>
        <v>pics\\Peper_7.jpg</v>
      </c>
      <c r="AS11" t="str">
        <f t="shared" ca="1" si="15"/>
        <v>pics\\Peper_7.jpg</v>
      </c>
      <c r="AT11">
        <f t="shared" ca="1" si="7"/>
        <v>3.0719060663376707E-3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2040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VLOOKUP(B12,audio_list_stym!$A$3:$BP$18,40,FALSE)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VLOOKUP(B12,audio_list_stym!$A$3:$AJ$18,8,FALSE)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2046</v>
      </c>
      <c r="AD12" t="str">
        <f t="shared" ca="1" si="10"/>
        <v>pics\\Peper_6.jpg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pics\\Peper_6.jpg</v>
      </c>
      <c r="AH12" t="str">
        <f t="shared" si="3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4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0.3435483108241123</v>
      </c>
      <c r="AP12" t="str">
        <f t="shared" ca="1" si="6"/>
        <v>pics\\Finik_6.jpg</v>
      </c>
      <c r="AQ12" t="str">
        <f t="shared" ca="1" si="13"/>
        <v>pics\\Peper_6.jpg</v>
      </c>
      <c r="AS12" t="str">
        <f t="shared" ca="1" si="15"/>
        <v>pics\\Peper_6.jpg</v>
      </c>
      <c r="AT12">
        <f t="shared" ca="1" si="7"/>
        <v>0.40510993567202991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VLOOKUP(B13,audio_list_stym!$A$3:$BP$18,40,FALSE)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VLOOKUP(B13,audio_list_stym!$A$3:$AJ$18,8,FALSE)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2161</v>
      </c>
      <c r="AD13" t="str">
        <f t="shared" ca="1" si="10"/>
        <v>pics\\Tikva_1.jpg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pics\\Tikva_1.jpg</v>
      </c>
      <c r="AH13" t="str">
        <f t="shared" si="3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4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0.27535603300003941</v>
      </c>
      <c r="AP13" t="str">
        <f t="shared" ca="1" si="6"/>
        <v>pics\\Injir_1.jpg</v>
      </c>
      <c r="AQ13" t="str">
        <f t="shared" ca="1" si="13"/>
        <v>pics\\Tikva_1.jpg</v>
      </c>
      <c r="AS13" t="str">
        <f t="shared" ca="1" si="15"/>
        <v>pics\\Tikva_1.jpg</v>
      </c>
      <c r="AT13">
        <f t="shared" ca="1" si="7"/>
        <v>0.28114168649751958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VLOOKUP(B14,audio_list_stym!$A$3:$BP$18,40,FALSE)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VLOOKUP(B14,audio_list_stym!$A$3:$AJ$18,8,FALSE)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2048</v>
      </c>
      <c r="AD14" t="str">
        <f t="shared" ca="1" si="10"/>
        <v>pics\\Peper_8.jpg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pics\\Peper_8.jpg</v>
      </c>
      <c r="AH14" t="str">
        <f t="shared" si="3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4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0.29072784271932295</v>
      </c>
      <c r="AP14" t="str">
        <f t="shared" ca="1" si="6"/>
        <v>pics\\Finik_8.jpg</v>
      </c>
      <c r="AQ14" t="str">
        <f t="shared" ca="1" si="13"/>
        <v>pics\\Peper_8.jpg</v>
      </c>
      <c r="AS14" t="str">
        <f t="shared" ca="1" si="15"/>
        <v>pics\\Peper_8.jpg</v>
      </c>
      <c r="AT14">
        <f t="shared" ca="1" si="7"/>
        <v>0.63436980570113777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VLOOKUP(B15,audio_list_stym!$A$3:$BP$18,40,FALSE)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VLOOKUP(B15,audio_list_stym!$A$3:$AJ$18,8,FALSE)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2167</v>
      </c>
      <c r="AD15" t="str">
        <f t="shared" ca="1" si="10"/>
        <v>pics\\Tikva_7.jpg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pics\\Tikva_7.jpg</v>
      </c>
      <c r="AH15" t="str">
        <f t="shared" si="3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4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4.4708692070078104E-2</v>
      </c>
      <c r="AP15" t="str">
        <f t="shared" ca="1" si="6"/>
        <v>pics\\Injir_7.jpg</v>
      </c>
      <c r="AQ15" t="str">
        <f t="shared" ca="1" si="13"/>
        <v>pics\\Tikva_7.jpg</v>
      </c>
      <c r="AS15" t="str">
        <f t="shared" ca="1" si="15"/>
        <v>pics\\Tikva_7.jpg</v>
      </c>
      <c r="AT15">
        <f t="shared" ca="1" si="7"/>
        <v>0.44862264340879698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2036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VLOOKUP(B16,audio_list_stym!$A$3:$BP$18,40,FALSE)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VLOOKUP(B16,audio_list_stym!$A$3:$AJ$18,8,FALSE)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2041</v>
      </c>
      <c r="AD16" t="str">
        <f t="shared" ca="1" si="10"/>
        <v>pics\\Peper_1.jpg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pics\\Peper_1.jpg</v>
      </c>
      <c r="AH16" t="str">
        <f t="shared" si="3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4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0.46707148900912621</v>
      </c>
      <c r="AP16" t="str">
        <f t="shared" ca="1" si="6"/>
        <v>pics\\Finik_1.jpg</v>
      </c>
      <c r="AQ16" t="str">
        <f t="shared" ca="1" si="13"/>
        <v>pics\\Peper_1.jpg</v>
      </c>
      <c r="AS16" t="str">
        <f t="shared" ca="1" si="15"/>
        <v>pics\\Peper_1.jpg</v>
      </c>
      <c r="AT16">
        <f t="shared" ca="1" si="7"/>
        <v>0.32825799748889473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2033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VLOOKUP(B17,audio_list_stym!$A$3:$BP$18,40,FALSE)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VLOOKUP(B17,audio_list_stym!$A$3:$AJ$18,8,FALSE)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2063</v>
      </c>
      <c r="AD17" t="str">
        <f t="shared" ca="1" si="10"/>
        <v>pics\\Tomat_7.jpg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pics\\Tomat_7.jpg</v>
      </c>
      <c r="AH17" t="str">
        <f t="shared" si="3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4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0.635525724594727</v>
      </c>
      <c r="AP17" t="str">
        <f t="shared" ca="1" si="6"/>
        <v>pics\\Kokos_7.jpg</v>
      </c>
      <c r="AQ17" t="str">
        <f t="shared" ca="1" si="13"/>
        <v>pics\\Tomat_7.jpg</v>
      </c>
      <c r="AS17" t="str">
        <f t="shared" ca="1" si="15"/>
        <v>pics\\Tomat_7.jpg</v>
      </c>
      <c r="AT17">
        <f t="shared" ca="1" si="7"/>
        <v>0.9020359087313764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2039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VLOOKUP(B18,audio_list_stym!$A$3:$BP$18,40,FALSE)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VLOOKUP(B18,audio_list_stym!$A$3:$AJ$18,8,FALSE)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0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3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4"/>
        <v>pics\\Peper</v>
      </c>
      <c r="AL18" t="str">
        <f t="shared" si="5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0.76422774085661127</v>
      </c>
      <c r="AP18" t="str">
        <f t="shared" ca="1" si="6"/>
        <v>pics\\Kokos_3.jpg</v>
      </c>
      <c r="AQ18" t="str">
        <f t="shared" ca="1" si="13"/>
        <v>pics\\Tomat_3.jpg</v>
      </c>
      <c r="AT18">
        <f t="shared" ca="1" si="7"/>
        <v>6.4172319110434639E-2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2059</v>
      </c>
      <c r="BF18" cm="1">
        <f t="array" aca="1" ref="BF18" ca="1">INDEX(BD26:BD49,(RANK(AT4,$AT$2:$AT$16)))</f>
        <v>2051</v>
      </c>
      <c r="BG18" cm="1">
        <f t="array" aca="1" ref="BG18" ca="1">INDEX(BD50:BD65,(RANK(AT4,$AT$2:$AT$16)))</f>
        <v>2011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VLOOKUP(B19,audio_list_stym!$A$3:$BP$18,40,FALSE)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VLOOKUP(B19,audio_list_stym!$A$3:$AJ$18,8,FALSE)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0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ref="AF19:AF38" si="17">IF(ISTEXT(AR19),AR19,IF(ISTEXT(AS19),AS19,""))</f>
        <v/>
      </c>
      <c r="AG19" t="str">
        <f t="shared" si="16"/>
        <v>pics\\Kokos_2.jpg</v>
      </c>
      <c r="AH19">
        <f t="shared" si="3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4"/>
        <v>pics\\Peper</v>
      </c>
      <c r="AL19" t="str">
        <f t="shared" si="5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0.90920473572309457</v>
      </c>
      <c r="AP19" t="str">
        <f t="shared" ca="1" si="6"/>
        <v>pics\\Kokos_1.jpg</v>
      </c>
      <c r="AQ19" t="str">
        <f t="shared" ca="1" si="13"/>
        <v>pics\\Tomat_1.jpg</v>
      </c>
      <c r="AT19">
        <f t="shared" ca="1" si="7"/>
        <v>0.80565270504665432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2032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VLOOKUP(B20,audio_list_stym!$A$3:$BP$18,40,FALSE)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VLOOKUP(B20,audio_list_stym!$A$3:$AJ$18,8,FALSE)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0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17"/>
        <v/>
      </c>
      <c r="AG20" t="str">
        <f t="shared" si="16"/>
        <v>pics\\Kokos_3.jpg</v>
      </c>
      <c r="AH20">
        <f t="shared" si="3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4"/>
        <v>pics\\Peper</v>
      </c>
      <c r="AL20" t="str">
        <f t="shared" si="5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0.71620551852473824</v>
      </c>
      <c r="AP20" t="str">
        <f t="shared" ca="1" si="6"/>
        <v>pics\\Kokos_5.jpg</v>
      </c>
      <c r="AQ20" t="str">
        <f t="shared" ca="1" si="13"/>
        <v>pics\\Tomat_5.jpg</v>
      </c>
      <c r="AT20">
        <f t="shared" ca="1" si="7"/>
        <v>0.842304679738474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VLOOKUP(B21,audio_list_stym!$A$3:$BP$18,40,FALSE)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VLOOKUP(B21,audio_list_stym!$A$3:$AJ$18,8,FALSE)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0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17"/>
        <v/>
      </c>
      <c r="AG21" t="str">
        <f t="shared" si="16"/>
        <v>pics\\Kokos_4.jpg</v>
      </c>
      <c r="AH21">
        <f t="shared" si="3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4"/>
        <v>pics\\Peper</v>
      </c>
      <c r="AL21" t="str">
        <f t="shared" si="5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0.36079420820855845</v>
      </c>
      <c r="AP21" t="str">
        <f t="shared" ca="1" si="6"/>
        <v>pics\\Finik_4.jpg</v>
      </c>
      <c r="AQ21" t="str">
        <f t="shared" ca="1" si="13"/>
        <v>pics\\Peper_4.jpg</v>
      </c>
      <c r="AT21">
        <f t="shared" ca="1" si="7"/>
        <v>0.13473768243467255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VLOOKUP(B22,audio_list_stym!$A$3:$BP$18,40,FALSE)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VLOOKUP(B22,audio_list_stym!$A$3:$AJ$18,8,FALSE)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0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17"/>
        <v/>
      </c>
      <c r="AG22" t="str">
        <f t="shared" si="16"/>
        <v>pics\\Kokos_5.jpg</v>
      </c>
      <c r="AH22">
        <f t="shared" si="3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4"/>
        <v>pics\\Peper</v>
      </c>
      <c r="AL22" t="str">
        <f t="shared" si="5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5.1276402028183843E-2</v>
      </c>
      <c r="AP22" t="str">
        <f t="shared" ca="1" si="6"/>
        <v>pics\\Injir_5.jpg</v>
      </c>
      <c r="AQ22" t="str">
        <f t="shared" ca="1" si="13"/>
        <v>pics\\Tikva_5.jpg</v>
      </c>
      <c r="AT22">
        <f t="shared" ca="1" si="7"/>
        <v>0.383877628114068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VLOOKUP(B23,audio_list_stym!$A$3:$BP$18,40,FALSE)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VLOOKUP(B23,audio_list_stym!$A$3:$AJ$18,8,FALSE)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0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17"/>
        <v/>
      </c>
      <c r="AG23" t="str">
        <f t="shared" si="16"/>
        <v>pics\\Kokos_6.jpg</v>
      </c>
      <c r="AH23">
        <f t="shared" si="3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4"/>
        <v>pics\\Peper</v>
      </c>
      <c r="AL23" t="str">
        <f t="shared" si="5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0.4515699302993712</v>
      </c>
      <c r="AP23" t="str">
        <f t="shared" ca="1" si="6"/>
        <v>pics\\Finik_3.jpg</v>
      </c>
      <c r="AQ23" t="str">
        <f t="shared" ca="1" si="13"/>
        <v>pics\\Peper_3.jpg</v>
      </c>
      <c r="AT23">
        <f t="shared" ca="1" si="7"/>
        <v>0.58206670043289044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2028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VLOOKUP(B24,audio_list_stym!$A$3:$BP$18,40,FALSE)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VLOOKUP(B24,audio_list_stym!$A$3:$AJ$18,8,FALSE)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0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17"/>
        <v/>
      </c>
      <c r="AG24" t="str">
        <f t="shared" si="16"/>
        <v>pics\\Kokos_7.jpg</v>
      </c>
      <c r="AH24">
        <f t="shared" si="3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4"/>
        <v>pics\\Peper</v>
      </c>
      <c r="AL24" t="str">
        <f t="shared" si="5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0.71779020523433601</v>
      </c>
      <c r="AP24" t="str">
        <f t="shared" ca="1" si="6"/>
        <v>pics\\Kokos_4.jpg</v>
      </c>
      <c r="AQ24" t="str">
        <f t="shared" ca="1" si="13"/>
        <v>pics\\Tomat_4.jpg</v>
      </c>
      <c r="AT24">
        <f t="shared" ca="1" si="7"/>
        <v>0.53878709111833145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2025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VLOOKUP(B25,audio_list_stym!$A$3:$BP$18,40,FALSE)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VLOOKUP(B25,audio_list_stym!$A$3:$AJ$18,8,FALSE)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0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17"/>
        <v/>
      </c>
      <c r="AG25" t="str">
        <f t="shared" si="16"/>
        <v>pics\\Kokos_8.jpg</v>
      </c>
      <c r="AH25">
        <f t="shared" si="3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4"/>
        <v>pics\\Peper</v>
      </c>
      <c r="AL25" t="str">
        <f t="shared" si="5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7.7666308410261564E-2</v>
      </c>
      <c r="AP25" t="str">
        <f t="shared" ca="1" si="6"/>
        <v>pics\\Injir_4.jpg</v>
      </c>
      <c r="AQ25" t="str">
        <f t="shared" ca="1" si="13"/>
        <v>pics\\Tikva_4.jpg</v>
      </c>
      <c r="AT25">
        <f t="shared" ca="1" si="7"/>
        <v>0.42664469410365979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2031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VLOOKUP(B26,audio_list_stym!$A$3:$BP$18,40,FALSE)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VLOOKUP(B26,audio_list_stym!$A$3:$AJ$18,8,FALSE)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2026</v>
      </c>
      <c r="AD26" t="str">
        <f t="shared" ca="1" si="10"/>
        <v>pics\\Kokos_2.jpg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7"/>
        <v>pics\\Kokos_2.jpg</v>
      </c>
      <c r="AH26" t="str">
        <f t="shared" si="3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4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8">IF(AH26="sound\\Ogorod",AP2,"")</f>
        <v>pics\\Kokos_2.jpg</v>
      </c>
      <c r="AT26">
        <f t="shared" ca="1" si="7"/>
        <v>4.9319176830940559E-2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2064</v>
      </c>
      <c r="BF26" cm="1">
        <f t="array" aca="1" ref="BF26" ca="1">INDEX(BD34:BD49,(RANK(AT5,$AT$2:$AT$16)))</f>
        <v>2048</v>
      </c>
      <c r="BG26" cm="1">
        <f t="array" aca="1" ref="BG26" ca="1">INDEX(BD50:BD65,(RANK(AT5,$AT$2:$AT$16)))</f>
        <v>2016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VLOOKUP(B27,audio_list_stym!$A$3:$BP$18,40,FALSE)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VLOOKUP(B27,audio_list_stym!$A$3:$AJ$18,8,FALSE)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2010</v>
      </c>
      <c r="AD27" t="str">
        <f t="shared" ca="1" si="10"/>
        <v>pics\\Finik_2.jpg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7"/>
        <v>pics\\Finik_2.jpg</v>
      </c>
      <c r="AH27" t="str">
        <f t="shared" si="3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4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8"/>
        <v>pics\\Finik_2.jpg</v>
      </c>
      <c r="AT27">
        <f t="shared" ca="1" si="7"/>
        <v>0.51873744928612053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2056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VLOOKUP(B28,audio_list_stym!$A$3:$BP$18,40,FALSE)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VLOOKUP(B28,audio_list_stym!$A$3:$AJ$18,8,FALSE)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2154</v>
      </c>
      <c r="AD28" t="str">
        <f t="shared" ca="1" si="10"/>
        <v>pics\\Injir_2.jpg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7"/>
        <v>pics\\Injir_2.jpg</v>
      </c>
      <c r="AH28" t="str">
        <f t="shared" si="3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4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pics\\Injir_2.jpg</v>
      </c>
      <c r="AT28">
        <f t="shared" ca="1" si="7"/>
        <v>0.4840832074127267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VLOOKUP(B29,audio_list_stym!$A$3:$BP$18,40,FALSE)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VLOOKUP(B29,audio_list_stym!$A$3:$AJ$18,8,FALSE)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2030</v>
      </c>
      <c r="AD29" t="str">
        <f t="shared" ca="1" si="10"/>
        <v>pics\\Kokos_6.jpg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7"/>
        <v>pics\\Kokos_6.jpg</v>
      </c>
      <c r="AH29" t="str">
        <f t="shared" si="3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4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pics\\Kokos_6.jpg</v>
      </c>
      <c r="AT29">
        <f t="shared" ca="1" si="7"/>
        <v>0.86147150184615295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VLOOKUP(B30,audio_list_stym!$A$3:$BP$18,40,FALSE)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VLOOKUP(B30,audio_list_stym!$A$3:$AJ$18,8,FALSE)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2032</v>
      </c>
      <c r="AD30" t="str">
        <f t="shared" ca="1" si="10"/>
        <v>pics\\Kokos_8.jpg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7"/>
        <v>pics\\Kokos_8.jpg</v>
      </c>
      <c r="AH30" t="str">
        <f t="shared" si="3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4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pics\\Kokos_8.jpg</v>
      </c>
      <c r="AT30">
        <f t="shared" ca="1" si="7"/>
        <v>0.83287894848949762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VLOOKUP(B31,audio_list_stym!$A$3:$BP$18,40,FALSE)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VLOOKUP(B31,audio_list_stym!$A$3:$AJ$18,8,FALSE)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2158</v>
      </c>
      <c r="AD31" t="str">
        <f t="shared" ca="1" si="10"/>
        <v>pics\\Injir_6.jpg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7"/>
        <v>pics\\Injir_6.jpg</v>
      </c>
      <c r="AH31" t="str">
        <f t="shared" si="3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4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pics\\Injir_6.jpg</v>
      </c>
      <c r="AT31">
        <f t="shared" ca="1" si="7"/>
        <v>0.33009303726814532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2052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VLOOKUP(B32,audio_list_stym!$A$3:$BP$18,40,FALSE)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VLOOKUP(B32,audio_list_stym!$A$3:$AJ$18,8,FALSE)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2013</v>
      </c>
      <c r="AD32" t="str">
        <f t="shared" ca="1" si="10"/>
        <v>pics\\Finik_5.jpg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7"/>
        <v>pics\\Finik_5.jpg</v>
      </c>
      <c r="AH32" t="str">
        <f t="shared" si="3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4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pics\\Finik_5.jpg</v>
      </c>
      <c r="AT32">
        <f t="shared" ca="1" si="7"/>
        <v>0.86139523288545272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2049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VLOOKUP(B33,audio_list_stym!$A$3:$BP$18,40,FALSE)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VLOOKUP(B33,audio_list_stym!$A$3:$AJ$18,8,FALSE)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2160</v>
      </c>
      <c r="AD33" t="str">
        <f t="shared" ca="1" si="10"/>
        <v>pics\\Injir_8.jpg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7"/>
        <v>pics\\Injir_8.jpg</v>
      </c>
      <c r="AH33" t="str">
        <f t="shared" si="3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4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pics\\Injir_8.jpg</v>
      </c>
      <c r="AT33">
        <f t="shared" ca="1" si="7"/>
        <v>0.61278158173499242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2055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VLOOKUP(B34,audio_list_stym!$A$3:$BP$18,40,FALSE)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VLOOKUP(B34,audio_list_stym!$A$3:$AJ$18,8,FALSE)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0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17"/>
        <v/>
      </c>
      <c r="AG34" t="str">
        <f t="shared" ref="AG34:AG41" si="19">IF(OR(E34=11,E34=13),M34,"")</f>
        <v>pics\\Peper_1.jpg</v>
      </c>
      <c r="AH34">
        <f t="shared" si="3"/>
        <v>0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0.83418618846157322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2059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2003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VLOOKUP(B35,audio_list_stym!$A$3:$BP$18,40,FALSE)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VLOOKUP(B35,audio_list_stym!$A$3:$AJ$18,8,FALSE)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0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17"/>
        <v/>
      </c>
      <c r="AG35" t="str">
        <f t="shared" si="19"/>
        <v>pics\\Peper_2.jpg</v>
      </c>
      <c r="AH35">
        <f t="shared" si="3"/>
        <v>0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0.81564058704602582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2048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VLOOKUP(B36,audio_list_stym!$A$3:$BP$18,40,FALSE)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VLOOKUP(B36,audio_list_stym!$A$3:$AJ$18,8,FALSE)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0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17"/>
        <v/>
      </c>
      <c r="AG36" t="str">
        <f t="shared" si="19"/>
        <v>pics\\Peper_3.jpg</v>
      </c>
      <c r="AH36">
        <f t="shared" si="3"/>
        <v>0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0.31613242459926671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VLOOKUP(B37,audio_list_stym!$A$3:$BP$18,40,FALSE)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VLOOKUP(B37,audio_list_stym!$A$3:$AJ$18,8,FALSE)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0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17"/>
        <v/>
      </c>
      <c r="AG37" t="str">
        <f t="shared" si="19"/>
        <v>pics\\Peper_4.jpg</v>
      </c>
      <c r="AH37">
        <f t="shared" si="3"/>
        <v>0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0.53980420585662925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VLOOKUP(B38,audio_list_stym!$A$3:$BP$18,40,FALSE)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VLOOKUP(B38,audio_list_stym!$A$3:$AJ$18,8,FALSE)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0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17"/>
        <v/>
      </c>
      <c r="AG38" t="str">
        <f t="shared" si="19"/>
        <v>pics\\Peper_5.jpg</v>
      </c>
      <c r="AH38">
        <f t="shared" si="3"/>
        <v>0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0.72591067389206365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VLOOKUP(B39,audio_list_stym!$A$3:$BP$18,40,FALSE)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VLOOKUP(B39,audio_list_stym!$A$3:$AJ$18,8,FALSE)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0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19"/>
        <v>pics\\Peper_6.jpg</v>
      </c>
      <c r="AH39">
        <f t="shared" si="3"/>
        <v>0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0.62509084236448009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2044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VLOOKUP(B40,audio_list_stym!$A$3:$BP$18,40,FALSE)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VLOOKUP(B40,audio_list_stym!$A$3:$AJ$18,8,FALSE)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0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19"/>
        <v>pics\\Peper_7.jpg</v>
      </c>
      <c r="AH40">
        <f t="shared" si="3"/>
        <v>0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0.53984919347413041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2041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VLOOKUP(B41,audio_list_stym!$A$3:$BP$18,40,FALSE)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VLOOKUP(B41,audio_list_stym!$A$3:$AJ$18,8,FALSE)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0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1">IF(ISTEXT(AR41),AR41,IF(ISTEXT(AS41),AS41,""))</f>
        <v/>
      </c>
      <c r="AG41" t="str">
        <f t="shared" si="19"/>
        <v>pics\\Peper_8.jpg</v>
      </c>
      <c r="AH41">
        <f t="shared" si="3"/>
        <v>0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0.97578825223562904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2047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VLOOKUP(B42,audio_list_stym!$A$3:$BP$18,40,FALSE)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VLOOKUP(B42,audio_list_stym!$A$3:$AJ$18,8,FALSE)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2059</v>
      </c>
      <c r="AD42" t="str">
        <f t="shared" ca="1" si="10"/>
        <v>pics\\Tomat_3.jpg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pics\\Tomat_3.jpg</v>
      </c>
      <c r="AH42" t="str">
        <f t="shared" si="3"/>
        <v>sound\\Tropic</v>
      </c>
      <c r="AI42" t="s">
        <v>728</v>
      </c>
      <c r="AJ42" t="str">
        <f t="shared" si="4"/>
        <v>pics\\Tikva</v>
      </c>
      <c r="AL42" t="str">
        <f t="shared" si="5"/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pics\\Tomat_3.jpg</v>
      </c>
      <c r="AT42">
        <f t="shared" ca="1" si="7"/>
        <v>0.93295054335514183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2060</v>
      </c>
      <c r="BF42" cm="1">
        <f t="array" aca="1" ref="BF42" ca="1">INDEX(BD26:BD41,(RANK(AT6,$AT$2:$AT$17)))</f>
        <v>2052</v>
      </c>
      <c r="BG42" cm="1">
        <f t="array" aca="1" ref="BG42" ca="1">INDEX(BD50:BD65,(RANK(AT6,$AT$2:$AT$17)))</f>
        <v>2012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VLOOKUP(B43,audio_list_stym!$A$3:$BP$18,40,FALSE)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VLOOKUP(B43,audio_list_stym!$A$3:$AJ$18,8,FALSE)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2057</v>
      </c>
      <c r="AD43" t="str">
        <f t="shared" ca="1" si="10"/>
        <v>pics\\Tomat_1.jpg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pics\\Tomat_1.jpg</v>
      </c>
      <c r="AH43" t="str">
        <f t="shared" si="3"/>
        <v>sound\\Tropic</v>
      </c>
      <c r="AI43" t="s">
        <v>729</v>
      </c>
      <c r="AJ43" t="str">
        <f t="shared" si="4"/>
        <v>pics\\Tikva</v>
      </c>
      <c r="AL43" t="str">
        <f t="shared" si="5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pics\\Tomat_1.jpg</v>
      </c>
      <c r="AT43">
        <f t="shared" ca="1" si="7"/>
        <v>0.33022914657800118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2008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VLOOKUP(B44,audio_list_stym!$A$3:$BP$18,40,FALSE)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VLOOKUP(B44,audio_list_stym!$A$3:$AJ$18,8,FALSE)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2061</v>
      </c>
      <c r="AD44" t="str">
        <f t="shared" ca="1" si="10"/>
        <v>pics\\Tomat_5.jpg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pics\\Tomat_5.jpg</v>
      </c>
      <c r="AH44" t="str">
        <f t="shared" si="3"/>
        <v>sound\\Tropic</v>
      </c>
      <c r="AI44" t="s">
        <v>730</v>
      </c>
      <c r="AJ44" t="str">
        <f t="shared" si="4"/>
        <v>pics\\Tikva</v>
      </c>
      <c r="AL44" t="str">
        <f t="shared" si="5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pics\\Tomat_5.jpg</v>
      </c>
      <c r="AT44">
        <f t="shared" ca="1" si="7"/>
        <v>6.4769908843492319E-2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VLOOKUP(B45,audio_list_stym!$A$3:$BP$18,40,FALSE)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VLOOKUP(B45,audio_list_stym!$A$3:$AJ$18,8,FALSE)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2044</v>
      </c>
      <c r="AD45" t="str">
        <f t="shared" ca="1" si="10"/>
        <v>pics\\Peper_4.jpg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pics\\Peper_4.jpg</v>
      </c>
      <c r="AH45" t="str">
        <f t="shared" si="3"/>
        <v>sound\\Tropic</v>
      </c>
      <c r="AI45" t="s">
        <v>731</v>
      </c>
      <c r="AJ45" t="str">
        <f t="shared" si="4"/>
        <v>pics\\Tikva</v>
      </c>
      <c r="AL45" t="str">
        <f t="shared" si="5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pics\\Peper_4.jpg</v>
      </c>
      <c r="AT45">
        <f t="shared" ca="1" si="7"/>
        <v>0.24600738297491098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VLOOKUP(B46,audio_list_stym!$A$3:$BP$18,40,FALSE)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VLOOKUP(B46,audio_list_stym!$A$3:$AJ$18,8,FALSE)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2165</v>
      </c>
      <c r="AD46" t="str">
        <f t="shared" ca="1" si="10"/>
        <v>pics\\Tikva_5.jpg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pics\\Tikva_5.jpg</v>
      </c>
      <c r="AH46" t="str">
        <f t="shared" si="3"/>
        <v>sound\\Tropic</v>
      </c>
      <c r="AI46" t="s">
        <v>732</v>
      </c>
      <c r="AJ46" t="str">
        <f t="shared" si="4"/>
        <v>pics\\Tikva</v>
      </c>
      <c r="AL46" t="str">
        <f t="shared" si="5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pics\\Tikva_5.jpg</v>
      </c>
      <c r="AT46">
        <f t="shared" ca="1" si="7"/>
        <v>0.5819330239473095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VLOOKUP(B47,audio_list_stym!$A$3:$BP$18,40,FALSE)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VLOOKUP(B47,audio_list_stym!$A$3:$AJ$18,8,FALSE)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2043</v>
      </c>
      <c r="AD47" t="str">
        <f t="shared" ca="1" si="10"/>
        <v>pics\\Peper_3.jpg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pics\\Peper_3.jpg</v>
      </c>
      <c r="AH47" t="str">
        <f t="shared" si="3"/>
        <v>sound\\Tropic</v>
      </c>
      <c r="AI47" t="s">
        <v>733</v>
      </c>
      <c r="AJ47" t="str">
        <f t="shared" si="4"/>
        <v>pics\\Tikva</v>
      </c>
      <c r="AL47" t="str">
        <f t="shared" si="5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pics\\Peper_3.jpg</v>
      </c>
      <c r="AT47">
        <f t="shared" ca="1" si="7"/>
        <v>0.68663949637264354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2004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VLOOKUP(B48,audio_list_stym!$A$3:$BP$18,40,FALSE)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VLOOKUP(B48,audio_list_stym!$A$3:$AJ$18,8,FALSE)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2060</v>
      </c>
      <c r="AD48" t="str">
        <f t="shared" ca="1" si="10"/>
        <v>pics\\Tomat_4.jpg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pics\\Tomat_4.jpg</v>
      </c>
      <c r="AH48" t="str">
        <f t="shared" si="3"/>
        <v>sound\\Tropic</v>
      </c>
      <c r="AI48" t="s">
        <v>734</v>
      </c>
      <c r="AJ48" t="str">
        <f t="shared" si="4"/>
        <v>pics\\Tikva</v>
      </c>
      <c r="AL48" t="str">
        <f t="shared" si="5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pics\\Tomat_4.jpg</v>
      </c>
      <c r="AT48">
        <f t="shared" ca="1" si="7"/>
        <v>0.75928153366452689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2001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VLOOKUP(B49,audio_list_stym!$A$3:$BP$18,40,FALSE)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VLOOKUP(B49,audio_list_stym!$A$3:$AJ$18,8,FALSE)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2164</v>
      </c>
      <c r="AD49" t="str">
        <f t="shared" ca="1" si="10"/>
        <v>pics\\Tikva_4.jpg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pics\\Tikva_4.jpg</v>
      </c>
      <c r="AH49" t="str">
        <f t="shared" si="3"/>
        <v>sound\\Tropic</v>
      </c>
      <c r="AI49" t="s">
        <v>735</v>
      </c>
      <c r="AJ49" t="str">
        <f t="shared" si="4"/>
        <v>pics\\Tikva</v>
      </c>
      <c r="AL49" t="str">
        <f>IF(OR(AJ49="pics\\Redis",AJ49="pics\\Goroh",AJ49="pics\\Tikva",AJ49="pics\\Peper",AJ49="pics\\Tomat"),AI49, )</f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pics\\Tikva_4.jpg</v>
      </c>
      <c r="AT49">
        <f t="shared" ca="1" si="7"/>
        <v>0.58423815681295099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2007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VLOOKUP(B50,audio_list_stym!$A$3:$BP$18,40,FALSE)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VLOOKUP(B50,audio_list_stym!$A$3:$AJ$18,8,FALSE)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0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1"/>
        <v/>
      </c>
      <c r="AG50" t="str">
        <f t="shared" ref="AG50:AG57" si="23">IF(OR(E50=11,E50=13),M50,"")</f>
        <v>pics\\Finik_1.jpg</v>
      </c>
      <c r="AH50">
        <f t="shared" si="3"/>
        <v>0</v>
      </c>
      <c r="AT50">
        <f t="shared" ca="1" si="7"/>
        <v>0.30204748778467427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2061</v>
      </c>
      <c r="BF50" cm="1">
        <f t="array" aca="1" ref="BF50" ca="1">INDEX(BD18:BD49,(RANK(AT7,$AT$2:$AT$17)))</f>
        <v>2029</v>
      </c>
      <c r="BG50" cm="1">
        <f t="array" aca="1" ref="BG50" ca="1">INDEX(BD58:BD65,(RANK(AT7,$AT$2:$AT$9)))</f>
        <v>2018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VLOOKUP(B51,audio_list_stym!$A$3:$BP$18,40,FALSE)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VLOOKUP(B51,audio_list_stym!$A$3:$AJ$18,8,FALSE)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0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1"/>
        <v/>
      </c>
      <c r="AG51" t="str">
        <f t="shared" si="23"/>
        <v>pics\\Finik_2.jpg</v>
      </c>
      <c r="AH51">
        <f t="shared" si="3"/>
        <v>0</v>
      </c>
      <c r="AT51">
        <f t="shared" ca="1" si="7"/>
        <v>0.216801034890995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2016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VLOOKUP(B52,audio_list_stym!$A$3:$BP$18,40,FALSE)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VLOOKUP(B52,audio_list_stym!$A$3:$AJ$18,8,FALSE)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0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1"/>
        <v/>
      </c>
      <c r="AG52" t="str">
        <f t="shared" si="23"/>
        <v>pics\\Finik_3.jpg</v>
      </c>
      <c r="AH52">
        <f t="shared" si="3"/>
        <v>0</v>
      </c>
      <c r="AT52">
        <f t="shared" ca="1" si="7"/>
        <v>2.1764973420735467E-2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VLOOKUP(B53,audio_list_stym!$A$3:$BP$18,40,FALSE)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VLOOKUP(B53,audio_list_stym!$A$3:$AJ$18,8,FALSE)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0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1"/>
        <v/>
      </c>
      <c r="AG53" t="str">
        <f t="shared" si="23"/>
        <v>pics\\Finik_4.jpg</v>
      </c>
      <c r="AH53">
        <f t="shared" si="3"/>
        <v>0</v>
      </c>
      <c r="AT53">
        <f t="shared" ca="1" si="7"/>
        <v>0.79267727988948855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VLOOKUP(B54,audio_list_stym!$A$3:$BP$18,40,FALSE)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VLOOKUP(B54,audio_list_stym!$A$3:$AJ$18,8,FALSE)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0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1"/>
        <v/>
      </c>
      <c r="AG54" t="str">
        <f t="shared" si="23"/>
        <v>pics\\Finik_5.jpg</v>
      </c>
      <c r="AH54">
        <f t="shared" si="3"/>
        <v>0</v>
      </c>
      <c r="AI54" s="11"/>
      <c r="AT54">
        <f t="shared" ca="1" si="7"/>
        <v>9.1736059468540354E-2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VLOOKUP(B55,audio_list_stym!$A$3:$BP$18,40,FALSE)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VLOOKUP(B55,audio_list_stym!$A$3:$AJ$18,8,FALSE)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0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1"/>
        <v/>
      </c>
      <c r="AG55" t="str">
        <f t="shared" si="23"/>
        <v>pics\\Finik_6.jpg</v>
      </c>
      <c r="AH55">
        <f t="shared" si="3"/>
        <v>0</v>
      </c>
      <c r="AT55">
        <f t="shared" ca="1" si="7"/>
        <v>0.14007775812297607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2012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VLOOKUP(B56,audio_list_stym!$A$3:$BP$18,40,FALSE)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VLOOKUP(B56,audio_list_stym!$A$3:$AJ$18,8,FALSE)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0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23"/>
        <v>pics\\Finik_7.jpg</v>
      </c>
      <c r="AH56">
        <f t="shared" si="3"/>
        <v>0</v>
      </c>
      <c r="AT56">
        <f t="shared" ca="1" si="7"/>
        <v>9.858659023355365E-3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2009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VLOOKUP(B57,audio_list_stym!$A$3:$BP$18,40,FALSE)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VLOOKUP(B57,audio_list_stym!$A$3:$AJ$18,8,FALSE)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0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23"/>
        <v>pics\\Finik_8.jpg</v>
      </c>
      <c r="AH57">
        <f t="shared" si="3"/>
        <v>0</v>
      </c>
      <c r="AI57" s="11"/>
      <c r="AT57">
        <f t="shared" ca="1" si="7"/>
        <v>1.3054725245012166E-2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2015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VLOOKUP(B58,audio_list_stym!$A$3:$BP$18,40,FALSE)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VLOOKUP(B58,audio_list_stym!$A$3:$AJ$18,8,FALSE)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2155</v>
      </c>
      <c r="AD58" t="str">
        <f t="shared" ca="1" si="10"/>
        <v>pics\\Injir_3.jpg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pics\\Injir_3.jpg</v>
      </c>
      <c r="AH58" t="str">
        <f t="shared" si="3"/>
        <v>sound\\Ogorod</v>
      </c>
      <c r="AI58" s="11"/>
      <c r="AR58" t="str">
        <f t="shared" ref="AR58:AR73" ca="1" si="25">IF(AH58="sound\\Ogorod",AP10,"")</f>
        <v>pics\\Injir_3.jpg</v>
      </c>
      <c r="AT58">
        <f t="shared" ca="1" si="7"/>
        <v>0.70242655932346554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2064</v>
      </c>
      <c r="BF58" cm="1">
        <f t="array" aca="1" ref="BF58" ca="1">INDEX(BD18:BD33,(RANK(AT8,$AT$2:$AT$17)))</f>
        <v>2032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VLOOKUP(B59,audio_list_stym!$A$3:$BP$18,40,FALSE)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VLOOKUP(B59,audio_list_stym!$A$3:$AJ$18,8,FALSE)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2015</v>
      </c>
      <c r="AD59" t="str">
        <f t="shared" ca="1" si="10"/>
        <v>pics\\Finik_7.jpg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pics\\Finik_7.jpg</v>
      </c>
      <c r="AH59" t="str">
        <f t="shared" si="3"/>
        <v>sound\\Ogorod</v>
      </c>
      <c r="AR59" t="str">
        <f t="shared" ca="1" si="25"/>
        <v>pics\\Finik_7.jpg</v>
      </c>
      <c r="AT59">
        <f t="shared" ca="1" si="7"/>
        <v>0.69321416248548784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2024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VLOOKUP(B60,audio_list_stym!$A$3:$BP$18,40,FALSE)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VLOOKUP(B60,audio_list_stym!$A$3:$AJ$18,8,FALSE)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2014</v>
      </c>
      <c r="AD60" t="str">
        <f t="shared" ca="1" si="10"/>
        <v>pics\\Finik_6.jpg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pics\\Finik_6.jpg</v>
      </c>
      <c r="AH60" t="str">
        <f t="shared" si="3"/>
        <v>sound\\Ogorod</v>
      </c>
      <c r="AR60" t="str">
        <f t="shared" ca="1" si="25"/>
        <v>pics\\Finik_6.jpg</v>
      </c>
      <c r="AT60">
        <f t="shared" ca="1" si="7"/>
        <v>0.15260895365343219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VLOOKUP(B61,audio_list_stym!$A$3:$BP$18,40,FALSE)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VLOOKUP(B61,audio_list_stym!$A$3:$AJ$18,8,FALSE)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2153</v>
      </c>
      <c r="AD61" t="str">
        <f t="shared" ca="1" si="10"/>
        <v>pics\\Injir_1.jpg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pics\\Injir_1.jpg</v>
      </c>
      <c r="AH61" t="str">
        <f t="shared" si="3"/>
        <v>sound\\Ogorod</v>
      </c>
      <c r="AR61" t="str">
        <f t="shared" ca="1" si="25"/>
        <v>pics\\Injir_1.jpg</v>
      </c>
      <c r="AT61">
        <f t="shared" ca="1" si="7"/>
        <v>0.29631277323856853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VLOOKUP(B62,audio_list_stym!$A$3:$BP$18,40,FALSE)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VLOOKUP(B62,audio_list_stym!$A$3:$AJ$18,8,FALSE)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2016</v>
      </c>
      <c r="AD62" t="str">
        <f t="shared" ca="1" si="10"/>
        <v>pics\\Finik_8.jpg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pics\\Finik_8.jpg</v>
      </c>
      <c r="AH62" t="str">
        <f t="shared" si="3"/>
        <v>sound\\Ogorod</v>
      </c>
      <c r="AR62" t="str">
        <f t="shared" ca="1" si="25"/>
        <v>pics\\Finik_8.jpg</v>
      </c>
      <c r="AT62">
        <f t="shared" ca="1" si="7"/>
        <v>0.50675242147541433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VLOOKUP(B63,audio_list_stym!$A$3:$BP$18,40,FALSE)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VLOOKUP(B63,audio_list_stym!$A$3:$AJ$18,8,FALSE)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2159</v>
      </c>
      <c r="AD63" t="str">
        <f t="shared" ca="1" si="10"/>
        <v>pics\\Injir_7.jpg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pics\\Injir_7.jpg</v>
      </c>
      <c r="AH63" t="str">
        <f t="shared" si="3"/>
        <v>sound\\Ogorod</v>
      </c>
      <c r="AR63" t="str">
        <f t="shared" ca="1" si="25"/>
        <v>pics\\Injir_7.jpg</v>
      </c>
      <c r="AT63">
        <f t="shared" ca="1" si="7"/>
        <v>0.76921906393937389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2020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VLOOKUP(B64,audio_list_stym!$A$3:$BP$18,40,FALSE)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VLOOKUP(B64,audio_list_stym!$A$3:$AJ$18,8,FALSE)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2009</v>
      </c>
      <c r="AD64" t="str">
        <f t="shared" ca="1" si="10"/>
        <v>pics\\Finik_1.jpg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pics\\Finik_1.jpg</v>
      </c>
      <c r="AH64" t="str">
        <f t="shared" si="3"/>
        <v>sound\\Ogorod</v>
      </c>
      <c r="AI64" s="11"/>
      <c r="AR64" t="str">
        <f t="shared" ca="1" si="25"/>
        <v>pics\\Finik_1.jpg</v>
      </c>
      <c r="AT64">
        <f t="shared" ca="1" si="7"/>
        <v>0.21600770991892981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2017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VLOOKUP(B65,audio_list_stym!$A$3:$BP$18,40,FALSE)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VLOOKUP(B65,audio_list_stym!$A$3:$AJ$18,8,FALSE)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2031</v>
      </c>
      <c r="AD65" t="str">
        <f t="shared" ca="1" si="10"/>
        <v>pics\\Kokos_7.jpg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pics\\Kokos_7.jpg</v>
      </c>
      <c r="AH65" t="str">
        <f t="shared" si="3"/>
        <v>sound\\Ogorod</v>
      </c>
      <c r="AR65" t="str">
        <f t="shared" ca="1" si="25"/>
        <v>pics\\Kokos_7.jpg</v>
      </c>
      <c r="AT65">
        <f t="shared" ca="1" si="7"/>
        <v>0.17130735204070879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2023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VLOOKUP(B66,audio_list_stym!$A$3:$BP$18,40,FALSE)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VLOOKUP(B66,audio_list_stym!$A$3:$AJ$18,8,FALSE)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105</v>
      </c>
      <c r="Z66" t="str">
        <f>IF(G66="экспл",VLOOKUP(J66,quest_экспл!$A$1:$N$129,12,FALSE),IF(G66="импл_",0,0))</f>
        <v>sound\\On_imeet_myakot.wav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0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 t="str">
        <f>AS66</f>
        <v/>
      </c>
      <c r="AI66" t="s">
        <v>67</v>
      </c>
      <c r="AO66">
        <f ca="1">RAND()</f>
        <v>0.19585019599912912</v>
      </c>
      <c r="AP66" t="str">
        <f ca="1">INDEX($AI$66:$AI$129,(RANK(AO66,$AO$66:$AO$129)))</f>
        <v>pics\\Redis_2.jpg</v>
      </c>
      <c r="AR66" t="str">
        <f t="shared" si="25"/>
        <v/>
      </c>
      <c r="AS66" t="str">
        <f>IF(G66="импл_",AP66,"")</f>
        <v/>
      </c>
      <c r="AT66">
        <f t="shared" ref="AT66:AT129" ca="1" si="28">RAND()</f>
        <v>7.3816621444118269E-3</v>
      </c>
      <c r="AU66" t="s">
        <v>697</v>
      </c>
      <c r="AV66" t="str">
        <f t="shared" ref="AV66:AV129" ca="1" si="29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_Он_имеет_мякоть?</v>
      </c>
      <c r="BA66" t="e">
        <f>VLOOKUP(Q66,audio_list_stym!$B$2:$BQ$299,68,FALSE)</f>
        <v>#N/A</v>
      </c>
      <c r="BB66" t="str">
        <f t="shared" ref="BB66:BB129" si="30">IF(G66="экспл",AY66&amp;AX66&amp;"."&amp;AZ66,IF(G66="импл_",BA66&amp;AX66&amp;"?"))</f>
        <v>На_экране_XXXXX._Он_имеет_мякоть?</v>
      </c>
      <c r="BC66">
        <f>A66</f>
        <v>1209</v>
      </c>
      <c r="BD66" cm="1">
        <f t="array" aca="1" ref="BD66" ca="1">INDEX(L66:L73,(RANK(AT2,$AT$2:$AT$9)))</f>
        <v>2078</v>
      </c>
      <c r="BE66" cm="1">
        <f t="array" aca="1" ref="BE66" ca="1">INDEX(BD74:BD89,(RANK(AT2,$AT$2:$AT$7)))</f>
        <v>2085</v>
      </c>
      <c r="BF66" cm="1">
        <f t="array" aca="1" ref="BF66" ca="1">INDEX(BD90:BD113,(RANK(AT2,$AT$2:$AT$17)))</f>
        <v>2119</v>
      </c>
      <c r="BG66" cm="1">
        <f t="array" aca="1" ref="BG66" ca="1">INDEX(BD114:BD129,(RANK(AT2,$AT$2:$AT$17)))</f>
        <v>2151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VLOOKUP(B67,audio_list_stym!$A$3:$BP$18,40,FALSE)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VLOOKUP(B67,audio_list_stym!$A$3:$AJ$18,8,FALSE)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106</v>
      </c>
      <c r="Z67" t="str">
        <f>IF(G67="экспл",VLOOKUP(J67,quest_экспл!$A$1:$N$129,12,FALSE),IF(G67="импл_",0,0))</f>
        <v>sound\\Prodolgovatiy_li_on.wav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129" ca="1" si="31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ref="AF67:AF129" si="32">AS67</f>
        <v/>
      </c>
      <c r="AI67" t="s">
        <v>68</v>
      </c>
      <c r="AO67">
        <f t="shared" ref="AO67:AO129" ca="1" si="33">RAND()</f>
        <v>5.6549528340281707E-3</v>
      </c>
      <c r="AP67" t="str">
        <f t="shared" ref="AP67:AP129" ca="1" si="34">INDEX($AI$66:$AI$129,(RANK(AO67,$AO$66:$AO$129)))</f>
        <v>pics\\Tomat_7.jpg</v>
      </c>
      <c r="AR67" t="str">
        <f t="shared" si="25"/>
        <v/>
      </c>
      <c r="AS67" t="str">
        <f t="shared" ref="AS67:AS129" si="35">IF(G67="импл_",AP67,"")</f>
        <v/>
      </c>
      <c r="AT67">
        <f t="shared" ca="1" si="28"/>
        <v>0.95969947531295674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_Продолговатый_ли_он?</v>
      </c>
      <c r="BA67" t="e">
        <f>VLOOKUP(Q67,audio_list_stym!$B$2:$BQ$299,68,FALSE)</f>
        <v>#N/A</v>
      </c>
      <c r="BB67" t="str">
        <f t="shared" si="30"/>
        <v>Посмотрите,_вот_XXXXX._Продолговатый_ли_он?</v>
      </c>
      <c r="BD67" cm="1">
        <f t="array" aca="1" ref="BD67" ca="1">INDEX(L67:L74,(RANK(AT3,$AT$2:$AT$9)))</f>
        <v>2081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VLOOKUP(B68,audio_list_stym!$A$3:$BP$18,40,FALSE)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VLOOKUP(B68,audio_list_stym!$A$3:$AJ$18,8,FALSE)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107</v>
      </c>
      <c r="Z68" t="str">
        <f>IF(G68="экспл",VLOOKUP(J68,quest_экспл!$A$1:$N$129,12,FALSE),IF(G68="импл_",0,0))</f>
        <v>sound\\Pyatnistiy_li_on.wav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1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si="32"/>
        <v/>
      </c>
      <c r="AI68" t="s">
        <v>69</v>
      </c>
      <c r="AO68">
        <f t="shared" ca="1" si="33"/>
        <v>0.59472922043890197</v>
      </c>
      <c r="AP68" t="str">
        <f t="shared" ca="1" si="34"/>
        <v>pics\\Kokos_1.jpg</v>
      </c>
      <c r="AR68" t="str">
        <f t="shared" si="25"/>
        <v/>
      </c>
      <c r="AS68" t="str">
        <f t="shared" si="35"/>
        <v/>
      </c>
      <c r="AT68">
        <f t="shared" ca="1" si="28"/>
        <v>0.77389148209843261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_Пятнистый_ли_он?</v>
      </c>
      <c r="BA68" t="e">
        <f>VLOOKUP(Q68,audio_list_stym!$B$2:$BQ$299,68,FALSE)</f>
        <v>#N/A</v>
      </c>
      <c r="BB68" t="str">
        <f t="shared" si="30"/>
        <v>Вот_XXXXX._Пятнистый_ли_он?</v>
      </c>
      <c r="BD68" cm="1">
        <f t="array" aca="1" ref="BD68" ca="1">INDEX(L68:L75,(RANK(AT4,$AT$2:$AT$9)))</f>
        <v>2077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VLOOKUP(B69,audio_list_stym!$A$3:$BP$18,40,FALSE)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VLOOKUP(B69,audio_list_stym!$A$3:$AJ$18,8,FALSE)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108</v>
      </c>
      <c r="Z69" t="str">
        <f>IF(G69="экспл",VLOOKUP(J69,quest_экспл!$A$1:$N$129,12,FALSE),IF(G69="импл_",0,0))</f>
        <v>sound\\On_s_kozhuroy.wav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1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si="32"/>
        <v/>
      </c>
      <c r="AI69" t="s">
        <v>70</v>
      </c>
      <c r="AO69">
        <f t="shared" ca="1" si="33"/>
        <v>0.4977550177266914</v>
      </c>
      <c r="AP69" t="str">
        <f t="shared" ca="1" si="34"/>
        <v>pics\\Kokos_4.jpg</v>
      </c>
      <c r="AR69" t="str">
        <f t="shared" si="25"/>
        <v/>
      </c>
      <c r="AS69" t="str">
        <f t="shared" si="35"/>
        <v/>
      </c>
      <c r="AT69">
        <f t="shared" ca="1" si="28"/>
        <v>0.43004172160601439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_Он_с_кожурой?</v>
      </c>
      <c r="BA69" t="e">
        <f>VLOOKUP(Q69,audio_list_stym!$B$2:$BQ$299,68,FALSE)</f>
        <v>#N/A</v>
      </c>
      <c r="BB69" t="str">
        <f t="shared" si="30"/>
        <v>Это_XXXXX._Он_с_кожурой?</v>
      </c>
      <c r="BD69" cm="1">
        <f t="array" aca="1" ref="BD69" ca="1">INDEX(L69:L76,(RANK(AT5,$AT$2:$AT$9)))</f>
        <v>2077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VLOOKUP(B70,audio_list_stym!$A$3:$BP$18,40,FALSE)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VLOOKUP(B70,audio_list_stym!$A$3:$AJ$18,8,FALSE)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109</v>
      </c>
      <c r="Z70" t="str">
        <f>IF(G70="экспл",VLOOKUP(J70,quest_экспл!$A$1:$N$129,12,FALSE),IF(G70="импл_",0,0))</f>
        <v>sound\\Fioletoviy_li_on.wav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1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si="32"/>
        <v/>
      </c>
      <c r="AI70" t="s">
        <v>71</v>
      </c>
      <c r="AO70">
        <f t="shared" ca="1" si="33"/>
        <v>0.2861933306774268</v>
      </c>
      <c r="AP70" t="str">
        <f t="shared" ca="1" si="34"/>
        <v>pics\\Peper_1.jpg</v>
      </c>
      <c r="AR70" t="str">
        <f t="shared" si="25"/>
        <v/>
      </c>
      <c r="AS70" t="str">
        <f t="shared" si="35"/>
        <v/>
      </c>
      <c r="AT70">
        <f t="shared" ca="1" si="28"/>
        <v>0.44919008814459704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_Синий_ли_он?</v>
      </c>
      <c r="BA70" t="e">
        <f>VLOOKUP(Q70,audio_list_stym!$B$2:$BQ$299,68,FALSE)</f>
        <v>#N/A</v>
      </c>
      <c r="BB70" t="str">
        <f t="shared" si="30"/>
        <v>На_картинке_XXXXX._Синий_ли_он?</v>
      </c>
      <c r="BD70" cm="1">
        <f t="array" aca="1" ref="BD70" ca="1">INDEX(L70:L77,(RANK(AT6,$AT$2:$AT$9)))</f>
        <v>2081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VLOOKUP(B71,audio_list_stym!$A$3:$BP$18,40,FALSE)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VLOOKUP(B71,audio_list_stym!$A$3:$AJ$18,8,FALSE)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110</v>
      </c>
      <c r="Z71" t="str">
        <f>IF(G71="экспл",VLOOKUP(J71,quest_экспл!$A$1:$N$129,12,FALSE),IF(G71="импл_",0,0))</f>
        <v>sound\\On_s_dolkami.wav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1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si="32"/>
        <v/>
      </c>
      <c r="AI71" t="s">
        <v>72</v>
      </c>
      <c r="AO71">
        <f t="shared" ca="1" si="33"/>
        <v>0.83621732560674422</v>
      </c>
      <c r="AP71" t="str">
        <f t="shared" ca="1" si="34"/>
        <v>pics\\Finik_6.jpg</v>
      </c>
      <c r="AR71" t="str">
        <f t="shared" si="25"/>
        <v/>
      </c>
      <c r="AS71" t="str">
        <f t="shared" si="35"/>
        <v/>
      </c>
      <c r="AT71">
        <f t="shared" ca="1" si="28"/>
        <v>0.17718274909789866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_Он_с_дольками?</v>
      </c>
      <c r="BA71" t="e">
        <f>VLOOKUP(Q71,audio_list_stym!$B$2:$BQ$299,68,FALSE)</f>
        <v>#N/A</v>
      </c>
      <c r="BB71" t="str">
        <f t="shared" si="30"/>
        <v>На_мониторе_XXXXX._Он_с_дольками?</v>
      </c>
      <c r="BD71" cm="1">
        <f t="array" aca="1" ref="BD71" ca="1">INDEX(L71:L78,(RANK(AT7,$AT$2:$AT$9)))</f>
        <v>2081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VLOOKUP(B72,audio_list_stym!$A$3:$BP$18,40,FALSE)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VLOOKUP(B72,audio_list_stym!$A$3:$AJ$18,8,FALSE)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111</v>
      </c>
      <c r="Z72" t="str">
        <f>IF(G72="экспл",VLOOKUP(J72,quest_экспл!$A$1:$N$129,12,FALSE),IF(G72="импл_",0,0))</f>
        <v>sound\\On_visushenniy.wav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1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si="32"/>
        <v/>
      </c>
      <c r="AI72" t="s">
        <v>73</v>
      </c>
      <c r="AO72">
        <f t="shared" ca="1" si="33"/>
        <v>0.85703773522938842</v>
      </c>
      <c r="AP72" t="str">
        <f t="shared" ca="1" si="34"/>
        <v>pics\\Finik_3.jpg</v>
      </c>
      <c r="AR72" t="str">
        <f t="shared" si="25"/>
        <v/>
      </c>
      <c r="AS72" t="str">
        <f t="shared" si="35"/>
        <v/>
      </c>
      <c r="AT72">
        <f t="shared" ca="1" si="28"/>
        <v>0.16700043046071911</v>
      </c>
      <c r="AU72" t="s">
        <v>697</v>
      </c>
      <c r="AV72" t="str">
        <f t="shared" ca="1" si="29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_Он_высушенный?</v>
      </c>
      <c r="BA72" t="e">
        <f>VLOOKUP(Q72,audio_list_stym!$B$2:$BQ$299,68,FALSE)</f>
        <v>#N/A</v>
      </c>
      <c r="BB72" t="str">
        <f t="shared" si="30"/>
        <v>Перед_Вами_XXXXX._Он_высушенный?</v>
      </c>
      <c r="BD72" cm="1">
        <f t="array" aca="1" ref="BD72" ca="1">INDEX(L72:L79,(RANK(AT8,$AT$2:$AT$9)))</f>
        <v>2079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VLOOKUP(B73,audio_list_stym!$A$3:$BP$18,40,FALSE)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VLOOKUP(B73,audio_list_stym!$A$3:$AJ$18,8,FALSE)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112</v>
      </c>
      <c r="Z73" t="str">
        <f>IF(G73="экспл",VLOOKUP(J73,quest_экспл!$A$1:$N$129,12,FALSE),IF(G73="импл_",0,0))</f>
        <v>sound\\Myatiy_li_on.wav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1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si="32"/>
        <v/>
      </c>
      <c r="AI73" t="s">
        <v>74</v>
      </c>
      <c r="AO73">
        <f t="shared" ca="1" si="33"/>
        <v>0.44584477001387623</v>
      </c>
      <c r="AP73" t="str">
        <f t="shared" ca="1" si="34"/>
        <v>pics\\Kokos_8.jpg</v>
      </c>
      <c r="AR73" t="str">
        <f t="shared" si="25"/>
        <v/>
      </c>
      <c r="AS73" t="str">
        <f t="shared" si="35"/>
        <v/>
      </c>
      <c r="AT73">
        <f t="shared" ca="1" si="28"/>
        <v>0.97630459376512857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_Мятый_ли_он?</v>
      </c>
      <c r="BA73" t="e">
        <f>VLOOKUP(Q73,audio_list_stym!$B$2:$BQ$299,68,FALSE)</f>
        <v>#N/A</v>
      </c>
      <c r="BB73" t="str">
        <f t="shared" si="30"/>
        <v>Вы_видите_XXXXX._Мятый_ли_он?</v>
      </c>
      <c r="BD73" cm="1">
        <f t="array" aca="1" ref="BD73" ca="1">INDEX(L73:L80,(RANK(AT9,$AT$2:$AT$9)))</f>
        <v>2086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VLOOKUP(B74,audio_list_stym!$A$3:$BP$18,40,FALSE)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VLOOKUP(B74,audio_list_stym!$A$3:$AJ$18,8,FALSE)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241</v>
      </c>
      <c r="Q74" t="str">
        <f>IF(G74="экспл",0,IF(G74="импл_",VLOOKUP(J74,quest_импл!$A$1:$J$129,8,FALSE),0))</f>
        <v>sound\\Vityanut_li.wav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2005</v>
      </c>
      <c r="AD74" t="str">
        <f ca="1">IF(ISTEXT(AE74),AE74,IF(ISTEXT(AF74),AF74,""))</f>
        <v>pics\\Banan_5.jpg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ca="1">AS74</f>
        <v>pics\\Banan_5.jpg</v>
      </c>
      <c r="AI74" t="s">
        <v>76</v>
      </c>
      <c r="AO74">
        <f t="shared" ca="1" si="33"/>
        <v>0.94181188699201479</v>
      </c>
      <c r="AP74" t="str">
        <f t="shared" ca="1" si="34"/>
        <v>pics\\Banan_5.jpg</v>
      </c>
      <c r="AR74" t="str">
        <f>IF(AH74="sound\\Ogorod",AP2,"")</f>
        <v/>
      </c>
      <c r="AS74" t="str">
        <f t="shared" ca="1" si="35"/>
        <v>pics\\Banan_5.jpg</v>
      </c>
      <c r="AT74">
        <f t="shared" ca="1" si="28"/>
        <v>0.81313513943126703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_Вытянут_ли_</v>
      </c>
      <c r="BB74" t="str">
        <f t="shared" si="30"/>
        <v>_Вытянут_ли_БАРОХ?</v>
      </c>
      <c r="BC74">
        <f>A74</f>
        <v>1210</v>
      </c>
      <c r="BD74" cm="1">
        <f t="array" aca="1" ref="BD74" ca="1">INDEX($L$74:$L$81,(RANK(AT2,$AT$2:$AT$9)))</f>
        <v>2086</v>
      </c>
      <c r="BE74" cm="1">
        <f t="array" aca="1" ref="BE74" ca="1">INDEX(BD66:BD73,(RANK(AT3,$AT$2:$AT$9)))</f>
        <v>2086</v>
      </c>
      <c r="BF74" cm="1">
        <f t="array" aca="1" ref="BF74" ca="1">INDEX(BD82:BD105,(RANK(AT3,$AT$2:$AT$17)))</f>
        <v>2113</v>
      </c>
      <c r="BG74" cm="1">
        <f t="array" aca="1" ref="BG74" ca="1">INDEX(BD106:BD129,(RANK(AT3,$AT$2:$AT$9)))</f>
        <v>2143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VLOOKUP(B75,audio_list_stym!$A$3:$BP$18,40,FALSE)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VLOOKUP(B75,audio_list_stym!$A$3:$AJ$18,8,FALSE)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242</v>
      </c>
      <c r="Q75" t="str">
        <f>IF(G75="экспл",0,IF(G75="импл_",VLOOKUP(J75,quest_импл!$A$1:$J$129,8,FALSE),0))</f>
        <v>sound\\Nadloman_li.wav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2053</v>
      </c>
      <c r="AD75" t="str">
        <f t="shared" ca="1" si="31"/>
        <v>pics\\Redis_5.jpg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2"/>
        <v>pics\\Redis_5.jpg</v>
      </c>
      <c r="AI75" t="s">
        <v>77</v>
      </c>
      <c r="AO75">
        <f t="shared" ca="1" si="33"/>
        <v>0.14983024228496344</v>
      </c>
      <c r="AP75" t="str">
        <f t="shared" ca="1" si="34"/>
        <v>pics\\Redis_5.jpg</v>
      </c>
      <c r="AR75" t="str">
        <f t="shared" ref="AR75:AR129" si="36">IF(AH75="sound\\Ogorod",AP3,"")</f>
        <v/>
      </c>
      <c r="AS75" t="str">
        <f t="shared" ca="1" si="35"/>
        <v>pics\\Redis_5.jpg</v>
      </c>
      <c r="AT75">
        <f t="shared" ca="1" si="28"/>
        <v>0.42807514375348554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_Надломан_ли_</v>
      </c>
      <c r="BB75" t="str">
        <f t="shared" si="30"/>
        <v>_Надломан_ли_БАРОХ?</v>
      </c>
      <c r="BD75" cm="1">
        <f t="array" aca="1" ref="BD75" ca="1">INDEX($L$74:$L$81,(RANK(AT3,$AT$2:$AT$9)))</f>
        <v>2088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VLOOKUP(B76,audio_list_stym!$A$3:$BP$18,40,FALSE)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VLOOKUP(B76,audio_list_stym!$A$3:$AJ$18,8,FALSE)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243</v>
      </c>
      <c r="Q76" t="str">
        <f>IF(G76="экспл",0,IF(G76="импл_",VLOOKUP(J76,quest_импл!$A$1:$J$129,8,FALSE),0))</f>
        <v>sound\\Volnistiy_li.wav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2040</v>
      </c>
      <c r="AD76" t="str">
        <f t="shared" ca="1" si="31"/>
        <v>pics\\Limon_8.jpg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2"/>
        <v>pics\\Limon_8.jpg</v>
      </c>
      <c r="AI76" t="s">
        <v>78</v>
      </c>
      <c r="AO76">
        <f t="shared" ca="1" si="33"/>
        <v>0.30396957753153253</v>
      </c>
      <c r="AP76" t="str">
        <f t="shared" ca="1" si="34"/>
        <v>pics\\Limon_8.jpg</v>
      </c>
      <c r="AR76" t="str">
        <f t="shared" si="36"/>
        <v/>
      </c>
      <c r="AS76" t="str">
        <f t="shared" ca="1" si="35"/>
        <v>pics\\Limon_8.jpg</v>
      </c>
      <c r="AT76">
        <f t="shared" ca="1" si="28"/>
        <v>0.16360417111668457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_Волнистый_ли_</v>
      </c>
      <c r="BB76" t="str">
        <f t="shared" si="30"/>
        <v>_Волнистый_ли_БАРОХ?</v>
      </c>
      <c r="BD76" cm="1">
        <f t="array" aca="1" ref="BD76" ca="1">INDEX($L$74:$L$81,(RANK(AT4,$AT$2:$AT$9)))</f>
        <v>2083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VLOOKUP(B77,audio_list_stym!$A$3:$BP$18,40,FALSE)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VLOOKUP(B77,audio_list_stym!$A$3:$AJ$18,8,FALSE)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244</v>
      </c>
      <c r="Q77" t="str">
        <f>IF(G77="экспл",0,IF(G77="импл_",VLOOKUP(J77,quest_импл!$A$1:$J$129,8,FALSE),0))</f>
        <v>sound\\Buriy_li.wav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2037</v>
      </c>
      <c r="AD77" t="str">
        <f t="shared" ca="1" si="31"/>
        <v>pics\\Limon_5.jpg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2"/>
        <v>pics\\Limon_5.jpg</v>
      </c>
      <c r="AI77" t="s">
        <v>79</v>
      </c>
      <c r="AO77">
        <f t="shared" ca="1" si="33"/>
        <v>0.34287259978585216</v>
      </c>
      <c r="AP77" t="str">
        <f t="shared" ca="1" si="34"/>
        <v>pics\\Limon_5.jpg</v>
      </c>
      <c r="AR77" t="str">
        <f t="shared" si="36"/>
        <v/>
      </c>
      <c r="AS77" t="str">
        <f t="shared" ca="1" si="35"/>
        <v>pics\\Limon_5.jpg</v>
      </c>
      <c r="AT77">
        <f t="shared" ca="1" si="28"/>
        <v>0.31997811760209671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_Бурый_ли_</v>
      </c>
      <c r="BB77" t="str">
        <f t="shared" si="30"/>
        <v>_Бурый_ли_БАРОХ?</v>
      </c>
      <c r="BD77" cm="1">
        <f t="array" aca="1" ref="BD77" ca="1">INDEX($L$74:$L$81,(RANK(AT5,$AT$2:$AT$9)))</f>
        <v>2082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VLOOKUP(B78,audio_list_stym!$A$3:$BP$18,40,FALSE)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VLOOKUP(B78,audio_list_stym!$A$3:$AJ$18,8,FALSE)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245</v>
      </c>
      <c r="Q78" t="str">
        <f>IF(G78="экспл",0,IF(G78="импл_",VLOOKUP(J78,quest_импл!$A$1:$J$129,8,FALSE),0))</f>
        <v>sound\\Vizhatiy_li.wav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2001</v>
      </c>
      <c r="AD78" t="str">
        <f t="shared" ca="1" si="31"/>
        <v>pics\\Banan_1.jpg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2"/>
        <v>pics\\Banan_1.jpg</v>
      </c>
      <c r="AI78" t="s">
        <v>80</v>
      </c>
      <c r="AO78">
        <f t="shared" ca="1" si="33"/>
        <v>0.9976549910176542</v>
      </c>
      <c r="AP78" t="str">
        <f t="shared" ca="1" si="34"/>
        <v>pics\\Banan_1.jpg</v>
      </c>
      <c r="AR78" t="str">
        <f t="shared" si="36"/>
        <v/>
      </c>
      <c r="AS78" t="str">
        <f t="shared" ca="1" si="35"/>
        <v>pics\\Banan_1.jpg</v>
      </c>
      <c r="AT78">
        <f t="shared" ca="1" si="28"/>
        <v>0.88391847770111809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_Выжатый_ли_</v>
      </c>
      <c r="BB78" t="str">
        <f t="shared" si="30"/>
        <v>_Выжатый_ли_БАРОХ?</v>
      </c>
      <c r="BD78" cm="1">
        <f t="array" aca="1" ref="BD78" ca="1">INDEX($L$74:$L$81,(RANK(AT6,$AT$2:$AT$9)))</f>
        <v>2085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VLOOKUP(B79,audio_list_stym!$A$3:$BP$18,40,FALSE)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VLOOKUP(B79,audio_list_stym!$A$3:$AJ$18,8,FALSE)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246</v>
      </c>
      <c r="Q79" t="str">
        <f>IF(G79="экспл",0,IF(G79="импл_",VLOOKUP(J79,quest_импл!$A$1:$J$129,8,FALSE),0))</f>
        <v>sound\\Obemniy_li.wav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2058</v>
      </c>
      <c r="AD79" t="str">
        <f t="shared" ca="1" si="31"/>
        <v>pics\\Tomat_2.jpg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2"/>
        <v>pics\\Tomat_2.jpg</v>
      </c>
      <c r="AI79" t="s">
        <v>81</v>
      </c>
      <c r="AO79">
        <f t="shared" ca="1" si="33"/>
        <v>4.5459396525105444E-2</v>
      </c>
      <c r="AP79" t="str">
        <f t="shared" ca="1" si="34"/>
        <v>pics\\Tomat_2.jpg</v>
      </c>
      <c r="AR79" t="str">
        <f t="shared" si="36"/>
        <v/>
      </c>
      <c r="AS79" t="str">
        <f t="shared" ca="1" si="35"/>
        <v>pics\\Tomat_2.jpg</v>
      </c>
      <c r="AT79">
        <f t="shared" ca="1" si="28"/>
        <v>3.1904388121060445E-2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_Объемный_ли_</v>
      </c>
      <c r="BB79" t="str">
        <f t="shared" si="30"/>
        <v>_Объемный_ли_БАРОХ?</v>
      </c>
      <c r="BD79" cm="1">
        <f t="array" aca="1" ref="BD79" ca="1">INDEX($L$74:$L$81,(RANK(AT7,$AT$2:$AT$9)))</f>
        <v>2084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VLOOKUP(B80,audio_list_stym!$A$3:$BP$18,40,FALSE)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VLOOKUP(B80,audio_list_stym!$A$3:$AJ$18,8,FALSE)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247</v>
      </c>
      <c r="Q80" t="str">
        <f>IF(G80="экспл",0,IF(G80="импл_",VLOOKUP(J80,quest_импл!$A$1:$J$129,8,FALSE),0))</f>
        <v>sound\\Pustoy_li.wav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2029</v>
      </c>
      <c r="AD80" t="str">
        <f t="shared" ca="1" si="31"/>
        <v>pics\\Kokos_5.jpg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2"/>
        <v>pics\\Kokos_5.jpg</v>
      </c>
      <c r="AI80" t="s">
        <v>82</v>
      </c>
      <c r="AO80">
        <f t="shared" ca="1" si="33"/>
        <v>0.49353622630845939</v>
      </c>
      <c r="AP80" t="str">
        <f t="shared" ca="1" si="34"/>
        <v>pics\\Kokos_5.jpg</v>
      </c>
      <c r="AR80" t="str">
        <f t="shared" si="36"/>
        <v/>
      </c>
      <c r="AS80" t="str">
        <f t="shared" ca="1" si="35"/>
        <v>pics\\Kokos_5.jpg</v>
      </c>
      <c r="AT80">
        <f t="shared" ca="1" si="28"/>
        <v>0.4960107461620108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_Пустой_ли_</v>
      </c>
      <c r="BB80" t="str">
        <f t="shared" si="30"/>
        <v>_Пустой_ли_БАРОХ?</v>
      </c>
      <c r="BD80" cm="1">
        <f t="array" aca="1" ref="BD80" ca="1">INDEX($L$74:$L$81,(RANK(AT8,$AT$2:$AT$9)))</f>
        <v>2081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VLOOKUP(B81,audio_list_stym!$A$3:$BP$18,40,FALSE)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VLOOKUP(B81,audio_list_stym!$A$3:$AJ$18,8,FALSE)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248</v>
      </c>
      <c r="Q81" t="str">
        <f>IF(G81="экспл",0,IF(G81="импл_",VLOOKUP(J81,quest_импл!$A$1:$J$129,8,FALSE),0))</f>
        <v>sound\\Beliy_li.wav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2049</v>
      </c>
      <c r="AD81" t="str">
        <f t="shared" ca="1" si="31"/>
        <v>pics\\Redis_1.jpg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2"/>
        <v>pics\\Redis_1.jpg</v>
      </c>
      <c r="AI81" t="s">
        <v>83</v>
      </c>
      <c r="AO81">
        <f t="shared" ca="1" si="33"/>
        <v>0.20302514583281261</v>
      </c>
      <c r="AP81" t="str">
        <f t="shared" ca="1" si="34"/>
        <v>pics\\Redis_1.jpg</v>
      </c>
      <c r="AR81" t="str">
        <f t="shared" si="36"/>
        <v/>
      </c>
      <c r="AS81" t="str">
        <f t="shared" ca="1" si="35"/>
        <v>pics\\Redis_1.jpg</v>
      </c>
      <c r="AT81">
        <f t="shared" ca="1" si="28"/>
        <v>0.75076565124616224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_Белый_ли_</v>
      </c>
      <c r="BB81" t="str">
        <f t="shared" si="30"/>
        <v>_Белый_ли_БАРОХ?</v>
      </c>
      <c r="BD81" cm="1">
        <f t="array" aca="1" ref="BD81" ca="1">INDEX($L$74:$L$81,(RANK(AT9,$AT$2:$AT$9)))</f>
        <v>2087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VLOOKUP(B82,audio_list_stym!$A$3:$BP$18,40,FALSE)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VLOOKUP(B82,audio_list_stym!$A$3:$AJ$18,8,FALSE)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121</v>
      </c>
      <c r="Z82" t="str">
        <f>IF(G82="экспл",VLOOKUP(J82,quest_экспл!$A$1:$N$129,12,FALSE),IF(G82="импл_",0,0))</f>
        <v>sound\\Ispachkan_li_on.wav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1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32"/>
        <v/>
      </c>
      <c r="AI82" t="s">
        <v>84</v>
      </c>
      <c r="AO82">
        <f t="shared" ca="1" si="33"/>
        <v>0.98543880079117585</v>
      </c>
      <c r="AP82" t="str">
        <f t="shared" ca="1" si="34"/>
        <v>pics\\Banan_2.jpg</v>
      </c>
      <c r="AR82" t="str">
        <f t="shared" si="36"/>
        <v/>
      </c>
      <c r="AS82" t="str">
        <f t="shared" si="35"/>
        <v/>
      </c>
      <c r="AT82">
        <f t="shared" ca="1" si="28"/>
        <v>0.57288166875617841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_Испачкан_ли_он?</v>
      </c>
      <c r="BA82" t="e">
        <f>VLOOKUP(Q82,audio_list_stym!$B$2:$BQ$299,68,FALSE)</f>
        <v>#N/A</v>
      </c>
      <c r="BB82" t="str">
        <f t="shared" si="30"/>
        <v>На_экране_ЛИРОХ._Испачкан_ли_он?</v>
      </c>
      <c r="BC82">
        <f>A82</f>
        <v>1211</v>
      </c>
      <c r="BD82" cm="1">
        <f t="array" aca="1" ref="BD82" ca="1">INDEX($L$82:$L$89,(RANK(AT2,$AT$2:$AT$9)))</f>
        <v>2094</v>
      </c>
      <c r="BE82" cm="1">
        <f t="array" aca="1" ref="BE82" ca="1">INDEX(BD66:BD81,(RANK(AT4,$AT$2:$AT$17)))</f>
        <v>2077</v>
      </c>
      <c r="BF82" cm="1">
        <f t="array" aca="1" ref="BF82" ca="1">INDEX(BD90:BD105,(RANK(AT4,$AT$2:$AT$17)))</f>
        <v>2114</v>
      </c>
      <c r="BG82" cm="1">
        <f t="array" aca="1" ref="BG82" ca="1">INDEX(BD106:BD129,(RANK(AT4,$AT$2:$AT$9)))</f>
        <v>2139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VLOOKUP(B83,audio_list_stym!$A$3:$BP$18,40,FALSE)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VLOOKUP(B83,audio_list_stym!$A$3:$AJ$18,8,FALSE)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122</v>
      </c>
      <c r="Z83" t="str">
        <f>IF(G83="экспл",VLOOKUP(J83,quest_экспл!$A$1:$N$129,12,FALSE),IF(G83="импл_",0,0))</f>
        <v>sound\\On_farshirovanniy.wav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1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32"/>
        <v/>
      </c>
      <c r="AI83" t="s">
        <v>85</v>
      </c>
      <c r="AO83">
        <f t="shared" ca="1" si="33"/>
        <v>0.83812028200377542</v>
      </c>
      <c r="AP83" t="str">
        <f t="shared" ca="1" si="34"/>
        <v>pics\\Finik_5.jpg</v>
      </c>
      <c r="AR83" t="str">
        <f t="shared" si="36"/>
        <v/>
      </c>
      <c r="AS83" t="str">
        <f t="shared" si="35"/>
        <v/>
      </c>
      <c r="AT83">
        <f t="shared" ca="1" si="28"/>
        <v>0.4371172095343907</v>
      </c>
      <c r="AU83" t="s">
        <v>697</v>
      </c>
      <c r="AV83" t="str">
        <f t="shared" ca="1" si="29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_Он_фаршированный?</v>
      </c>
      <c r="BA83" t="e">
        <f>VLOOKUP(Q83,audio_list_stym!$B$2:$BQ$299,68,FALSE)</f>
        <v>#N/A</v>
      </c>
      <c r="BB83" t="str">
        <f t="shared" si="30"/>
        <v>Посмотрите,_вот_ЛИРОХ._Он_фаршированный?</v>
      </c>
      <c r="BD83" cm="1">
        <f t="array" aca="1" ref="BD83" ca="1">INDEX($L$82:$L$89,(RANK(AT3,$AT$2:$AT$9)))</f>
        <v>2096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VLOOKUP(B84,audio_list_stym!$A$3:$BP$18,40,FALSE)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VLOOKUP(B84,audio_list_stym!$A$3:$AJ$18,8,FALSE)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123</v>
      </c>
      <c r="Z84" t="str">
        <f>IF(G84="экспл",VLOOKUP(J84,quest_экспл!$A$1:$N$129,12,FALSE),IF(G84="импл_",0,0))</f>
        <v>sound\\On_razrezanniy.wav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1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32"/>
        <v/>
      </c>
      <c r="AI84" t="s">
        <v>94</v>
      </c>
      <c r="AO84">
        <f t="shared" ca="1" si="33"/>
        <v>0.12569419851122299</v>
      </c>
      <c r="AP84" t="str">
        <f t="shared" ca="1" si="34"/>
        <v>pics\\Redis_6.jpg</v>
      </c>
      <c r="AR84" t="str">
        <f t="shared" si="36"/>
        <v/>
      </c>
      <c r="AS84" t="str">
        <f t="shared" si="35"/>
        <v/>
      </c>
      <c r="AT84">
        <f t="shared" ca="1" si="28"/>
        <v>0.29460146403641929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_Он_разрезанный?</v>
      </c>
      <c r="BA84" t="e">
        <f>VLOOKUP(Q84,audio_list_stym!$B$2:$BQ$299,68,FALSE)</f>
        <v>#N/A</v>
      </c>
      <c r="BB84" t="str">
        <f t="shared" si="30"/>
        <v>Вот_ЛИРОХ._Он_разрезанный?</v>
      </c>
      <c r="BD84" cm="1">
        <f t="array" aca="1" ref="BD84" ca="1">INDEX($L$82:$L$89,(RANK(AT4,$AT$2:$AT$9)))</f>
        <v>2091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VLOOKUP(B85,audio_list_stym!$A$3:$BP$18,40,FALSE)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VLOOKUP(B85,audio_list_stym!$A$3:$AJ$18,8,FALSE)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124</v>
      </c>
      <c r="Z85" t="str">
        <f>IF(G85="экспл",VLOOKUP(J85,quest_экспл!$A$1:$N$129,12,FALSE),IF(G85="импл_",0,0))</f>
        <v>sound\\On_s_lepestkami.wav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1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32"/>
        <v/>
      </c>
      <c r="AI85" t="s">
        <v>95</v>
      </c>
      <c r="AO85">
        <f t="shared" ca="1" si="33"/>
        <v>0.10949567864473952</v>
      </c>
      <c r="AP85" t="str">
        <f t="shared" ca="1" si="34"/>
        <v>pics\\Redis_7.jpg</v>
      </c>
      <c r="AR85" t="str">
        <f t="shared" si="36"/>
        <v/>
      </c>
      <c r="AS85" t="str">
        <f t="shared" si="35"/>
        <v/>
      </c>
      <c r="AT85">
        <f t="shared" ca="1" si="28"/>
        <v>0.51764646380418033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_Он_с_лепестками?</v>
      </c>
      <c r="BA85" t="e">
        <f>VLOOKUP(Q85,audio_list_stym!$B$2:$BQ$299,68,FALSE)</f>
        <v>#N/A</v>
      </c>
      <c r="BB85" t="str">
        <f t="shared" si="30"/>
        <v>Это_ЛИРОХ._Он_с_лепестками?</v>
      </c>
      <c r="BD85" cm="1">
        <f t="array" aca="1" ref="BD85" ca="1">INDEX($L$82:$L$89,(RANK(AT5,$AT$2:$AT$9)))</f>
        <v>2090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VLOOKUP(B86,audio_list_stym!$A$3:$BP$18,40,FALSE)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VLOOKUP(B86,audio_list_stym!$A$3:$AJ$18,8,FALSE)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125</v>
      </c>
      <c r="Z86" t="str">
        <f>IF(G86="экспл",VLOOKUP(J86,quest_экспл!$A$1:$N$129,12,FALSE),IF(G86="импл_",0,0))</f>
        <v>sound\\Kolyuchiy_li_on.wav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1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32"/>
        <v/>
      </c>
      <c r="AI86" t="s">
        <v>96</v>
      </c>
      <c r="AO86">
        <f t="shared" ca="1" si="33"/>
        <v>0.77316147558693604</v>
      </c>
      <c r="AP86" t="str">
        <f t="shared" ca="1" si="34"/>
        <v>pics\\Goroh_4.jpg</v>
      </c>
      <c r="AR86" t="str">
        <f t="shared" si="36"/>
        <v/>
      </c>
      <c r="AS86" t="str">
        <f t="shared" si="35"/>
        <v/>
      </c>
      <c r="AT86">
        <f t="shared" ca="1" si="28"/>
        <v>0.33202867222882715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_Колючий_ли_он?</v>
      </c>
      <c r="BA86" t="e">
        <f>VLOOKUP(Q86,audio_list_stym!$B$2:$BQ$299,68,FALSE)</f>
        <v>#N/A</v>
      </c>
      <c r="BB86" t="str">
        <f t="shared" si="30"/>
        <v>На_картинке_ЛИРОХ._Колючий_ли_он?</v>
      </c>
      <c r="BD86" cm="1">
        <f t="array" aca="1" ref="BD86" ca="1">INDEX($L$82:$L$89,(RANK(AT6,$AT$2:$AT$9)))</f>
        <v>2093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VLOOKUP(B87,audio_list_stym!$A$3:$BP$18,40,FALSE)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VLOOKUP(B87,audio_list_stym!$A$3:$AJ$18,8,FALSE)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126</v>
      </c>
      <c r="Z87" t="str">
        <f>IF(G87="экспл",VLOOKUP(J87,quest_экспл!$A$1:$N$129,12,FALSE),IF(G87="импл_",0,0))</f>
        <v>sound\\Oranzheviy_li_on.wav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1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32"/>
        <v/>
      </c>
      <c r="AI87" t="s">
        <v>97</v>
      </c>
      <c r="AO87">
        <f t="shared" ca="1" si="33"/>
        <v>0.78143409630652727</v>
      </c>
      <c r="AP87" t="str">
        <f t="shared" ca="1" si="34"/>
        <v>pics\\Goroh_1.jpg</v>
      </c>
      <c r="AR87" t="str">
        <f t="shared" si="36"/>
        <v/>
      </c>
      <c r="AS87" t="str">
        <f t="shared" si="35"/>
        <v/>
      </c>
      <c r="AT87">
        <f t="shared" ca="1" si="28"/>
        <v>0.9739656173091823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_Оранжевый_ли_он?</v>
      </c>
      <c r="BA87" t="e">
        <f>VLOOKUP(Q87,audio_list_stym!$B$2:$BQ$299,68,FALSE)</f>
        <v>#N/A</v>
      </c>
      <c r="BB87" t="str">
        <f t="shared" si="30"/>
        <v>На_мониторе_ЛИРОХ._Оранжевый_ли_он?</v>
      </c>
      <c r="BD87" cm="1">
        <f t="array" aca="1" ref="BD87" ca="1">INDEX($L$82:$L$89,(RANK(AT7,$AT$2:$AT$9)))</f>
        <v>2092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VLOOKUP(B88,audio_list_stym!$A$3:$BP$18,40,FALSE)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VLOOKUP(B88,audio_list_stym!$A$3:$AJ$18,8,FALSE)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127</v>
      </c>
      <c r="Z88" t="str">
        <f>IF(G88="экспл",VLOOKUP(J88,quest_экспл!$A$1:$N$129,12,FALSE),IF(G88="импл_",0,0))</f>
        <v>sound\\On_zernistiy.wav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1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32"/>
        <v/>
      </c>
      <c r="AI88" t="s">
        <v>98</v>
      </c>
      <c r="AO88">
        <f t="shared" ca="1" si="33"/>
        <v>0.15625208134308766</v>
      </c>
      <c r="AP88" t="str">
        <f t="shared" ca="1" si="34"/>
        <v>pics\\Redis_4.jpg</v>
      </c>
      <c r="AR88" t="str">
        <f t="shared" si="36"/>
        <v/>
      </c>
      <c r="AS88" t="str">
        <f t="shared" si="35"/>
        <v/>
      </c>
      <c r="AT88">
        <f t="shared" ca="1" si="28"/>
        <v>0.28194254368673854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_Он_зернистый?</v>
      </c>
      <c r="BA88" t="e">
        <f>VLOOKUP(Q88,audio_list_stym!$B$2:$BQ$299,68,FALSE)</f>
        <v>#N/A</v>
      </c>
      <c r="BB88" t="str">
        <f t="shared" si="30"/>
        <v>Перед_Вами_ЛИРОХ._Он_зернистый?</v>
      </c>
      <c r="BD88" cm="1">
        <f t="array" aca="1" ref="BD88" ca="1">INDEX($L$82:$L$89,(RANK(AT8,$AT$2:$AT$9)))</f>
        <v>2089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VLOOKUP(B89,audio_list_stym!$A$3:$BP$18,40,FALSE)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VLOOKUP(B89,audio_list_stym!$A$3:$AJ$18,8,FALSE)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128</v>
      </c>
      <c r="Z89" t="str">
        <f>IF(G89="экспл",VLOOKUP(J89,quest_экспл!$A$1:$N$129,12,FALSE),IF(G89="импл_",0,0))</f>
        <v>sound\\Okruglya_li_on.wav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1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32"/>
        <v/>
      </c>
      <c r="AI89" t="s">
        <v>99</v>
      </c>
      <c r="AO89">
        <f t="shared" ca="1" si="33"/>
        <v>2.7205504835106087E-3</v>
      </c>
      <c r="AP89" t="str">
        <f t="shared" ca="1" si="34"/>
        <v>pics\\Tomat_8.jpg</v>
      </c>
      <c r="AR89" t="str">
        <f t="shared" si="36"/>
        <v/>
      </c>
      <c r="AS89" t="str">
        <f t="shared" si="35"/>
        <v/>
      </c>
      <c r="AT89">
        <f t="shared" ca="1" si="28"/>
        <v>0.66691510654117092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_Округлый_ли_он?</v>
      </c>
      <c r="BA89" t="e">
        <f>VLOOKUP(Q89,audio_list_stym!$B$2:$BQ$299,68,FALSE)</f>
        <v>#N/A</v>
      </c>
      <c r="BB89" t="str">
        <f t="shared" si="30"/>
        <v>Вы_видите_ЛИРОХ._Округлый_ли_он?</v>
      </c>
      <c r="BD89" cm="1">
        <f t="array" aca="1" ref="BD89" ca="1">INDEX($L$82:$L$89,(RANK(AT9,$AT$2:$AT$9)))</f>
        <v>2095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VLOOKUP(B90,audio_list_stym!$A$3:$BP$18,40,FALSE)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VLOOKUP(B90,audio_list_stym!$A$3:$AJ$18,8,FALSE)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257</v>
      </c>
      <c r="Q90" t="str">
        <f>IF(G90="экспл",0,IF(G90="импл_",VLOOKUP(J90,quest_импл!$A$1:$J$129,8,FALSE),0))</f>
        <v>sound\\Beliy_li_vnutri.wav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2006</v>
      </c>
      <c r="AD90" t="str">
        <f t="shared" ca="1" si="31"/>
        <v>pics\\Banan_6.jpg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2"/>
        <v>pics\\Banan_6.jpg</v>
      </c>
      <c r="AI90" t="s">
        <v>100</v>
      </c>
      <c r="AO90">
        <f t="shared" ca="1" si="33"/>
        <v>0.94058520358847597</v>
      </c>
      <c r="AP90" t="str">
        <f t="shared" ca="1" si="34"/>
        <v>pics\\Banan_6.jpg</v>
      </c>
      <c r="AR90" t="str">
        <f t="shared" si="36"/>
        <v/>
      </c>
      <c r="AS90" t="str">
        <f t="shared" ca="1" si="35"/>
        <v>pics\\Banan_6.jpg</v>
      </c>
      <c r="AT90">
        <f t="shared" ca="1" si="28"/>
        <v>0.77897213918291652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_Белый_ли_внутри_</v>
      </c>
      <c r="BB90" t="str">
        <f t="shared" si="30"/>
        <v>_Белый_ли_внутри_XXXXX?</v>
      </c>
      <c r="BC90">
        <f>A90</f>
        <v>1212</v>
      </c>
      <c r="BD90" cm="1">
        <f t="array" aca="1" ref="BD90" ca="1">INDEX($L$90:$L$97,(RANK(AT2,$AT$2:$AT$9)))</f>
        <v>2118</v>
      </c>
      <c r="BE90" cm="1">
        <f t="array" aca="1" ref="BE90" ca="1">INDEX(BD66:BD81,(RANK(AT5,$AT$2:$AT$17)))</f>
        <v>2077</v>
      </c>
      <c r="BF90" cm="1">
        <f t="array" aca="1" ref="BF90" ca="1">INDEX(BD98:BD113,(RANK(AT5,$AT$2:$AT$17)))</f>
        <v>2131</v>
      </c>
      <c r="BG90" cm="1">
        <f t="array" aca="1" ref="BG90" ca="1">INDEX(BD114:BD129,(RANK(AT5,$AT$2:$AT$9)))</f>
        <v>2152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VLOOKUP(B91,audio_list_stym!$A$3:$BP$18,40,FALSE)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VLOOKUP(B91,audio_list_stym!$A$3:$AJ$18,8,FALSE)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258</v>
      </c>
      <c r="Q91" t="str">
        <f>IF(G91="экспл",0,IF(G91="импл_",VLOOKUP(J91,quest_импл!$A$1:$J$129,8,FALSE),0))</f>
        <v>sound\\Rebristiy_li.wav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2043</v>
      </c>
      <c r="AD91" t="str">
        <f t="shared" ca="1" si="31"/>
        <v>pics\\Peper_3.jpg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2"/>
        <v>pics\\Peper_3.jpg</v>
      </c>
      <c r="AI91" t="s">
        <v>101</v>
      </c>
      <c r="AO91">
        <f t="shared" ca="1" si="33"/>
        <v>0.27161636682330714</v>
      </c>
      <c r="AP91" t="str">
        <f t="shared" ca="1" si="34"/>
        <v>pics\\Peper_3.jpg</v>
      </c>
      <c r="AR91" t="str">
        <f t="shared" si="36"/>
        <v/>
      </c>
      <c r="AS91" t="str">
        <f t="shared" ca="1" si="35"/>
        <v>pics\\Peper_3.jpg</v>
      </c>
      <c r="AT91">
        <f t="shared" ca="1" si="28"/>
        <v>0.47969929061049954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_Ребристый_ли_</v>
      </c>
      <c r="BB91" t="str">
        <f t="shared" si="30"/>
        <v>_Ребристый_ли_XXXXX?</v>
      </c>
      <c r="BD91" cm="1">
        <f t="array" aca="1" ref="BD91" ca="1">INDEX($L$90:$L$97,(RANK(AT3,$AT$2:$AT$9)))</f>
        <v>2120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VLOOKUP(B92,audio_list_stym!$A$3:$BP$18,40,FALSE)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VLOOKUP(B92,audio_list_stym!$A$3:$AJ$18,8,FALSE)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259</v>
      </c>
      <c r="Q92" t="str">
        <f>IF(G92="экспл",0,IF(G92="импл_",VLOOKUP(J92,quest_импл!$A$1:$J$129,8,FALSE),0))</f>
        <v>sound\\Goluboy_li.wav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2007</v>
      </c>
      <c r="AD92" t="str">
        <f t="shared" ca="1" si="31"/>
        <v>pics\\Banan_7.jpg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2"/>
        <v>pics\\Banan_7.jpg</v>
      </c>
      <c r="AI92" t="s">
        <v>102</v>
      </c>
      <c r="AO92">
        <f t="shared" ca="1" si="33"/>
        <v>0.91942724115742847</v>
      </c>
      <c r="AP92" t="str">
        <f t="shared" ca="1" si="34"/>
        <v>pics\\Banan_7.jpg</v>
      </c>
      <c r="AR92" t="str">
        <f t="shared" si="36"/>
        <v/>
      </c>
      <c r="AS92" t="str">
        <f t="shared" ca="1" si="35"/>
        <v>pics\\Banan_7.jpg</v>
      </c>
      <c r="AT92">
        <f t="shared" ca="1" si="28"/>
        <v>0.94160294852602278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_Голубой_ли_</v>
      </c>
      <c r="BB92" t="str">
        <f t="shared" si="30"/>
        <v>_Голубой_ли_XXXXX?</v>
      </c>
      <c r="BD92" cm="1">
        <f t="array" aca="1" ref="BD92" ca="1">INDEX($L$90:$L$97,(RANK(AT4,$AT$2:$AT$9)))</f>
        <v>2115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VLOOKUP(B93,audio_list_stym!$A$3:$BP$18,40,FALSE)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VLOOKUP(B93,audio_list_stym!$A$3:$AJ$18,8,FALSE)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260</v>
      </c>
      <c r="Q93" t="str">
        <f>IF(G93="экспл",0,IF(G93="импл_",VLOOKUP(J93,quest_импл!$A$1:$J$129,8,FALSE),0))</f>
        <v>sound\\S_bugorkami_li.wav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2021</v>
      </c>
      <c r="AD93" t="str">
        <f t="shared" ca="1" si="31"/>
        <v>pics\\Goroh_5.jpg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2"/>
        <v>pics\\Goroh_5.jpg</v>
      </c>
      <c r="AI93" t="s">
        <v>103</v>
      </c>
      <c r="AO93">
        <f t="shared" ca="1" si="33"/>
        <v>0.70502306885634558</v>
      </c>
      <c r="AP93" t="str">
        <f t="shared" ca="1" si="34"/>
        <v>pics\\Goroh_5.jpg</v>
      </c>
      <c r="AR93" t="str">
        <f t="shared" si="36"/>
        <v/>
      </c>
      <c r="AS93" t="str">
        <f t="shared" ca="1" si="35"/>
        <v>pics\\Goroh_5.jpg</v>
      </c>
      <c r="AT93">
        <f t="shared" ca="1" si="28"/>
        <v>0.7240064007846948</v>
      </c>
      <c r="AU93" t="s">
        <v>697</v>
      </c>
      <c r="AV93" t="str">
        <f t="shared" ca="1" si="29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_С_бугорками_ли_</v>
      </c>
      <c r="BB93" t="str">
        <f t="shared" si="30"/>
        <v>_С_бугорками_ли_XXXXX?</v>
      </c>
      <c r="BD93" cm="1">
        <f t="array" aca="1" ref="BD93" ca="1">INDEX($L$90:$L$97,(RANK(AT5,$AT$2:$AT$9)))</f>
        <v>2114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VLOOKUP(B94,audio_list_stym!$A$3:$BP$18,40,FALSE)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VLOOKUP(B94,audio_list_stym!$A$3:$AJ$18,8,FALSE)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261</v>
      </c>
      <c r="Q94" t="str">
        <f>IF(G94="экспл",0,IF(G94="импл_",VLOOKUP(J94,quest_импл!$A$1:$J$129,8,FALSE),0))</f>
        <v>sound\\Ovalniy_li.wav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2009</v>
      </c>
      <c r="AD94" t="str">
        <f t="shared" ca="1" si="31"/>
        <v>pics\\Finik_1.jpg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2"/>
        <v>pics\\Finik_1.jpg</v>
      </c>
      <c r="AI94" t="s">
        <v>104</v>
      </c>
      <c r="AO94">
        <f t="shared" ca="1" si="33"/>
        <v>0.89123353354482049</v>
      </c>
      <c r="AP94" t="str">
        <f t="shared" ca="1" si="34"/>
        <v>pics\\Finik_1.jpg</v>
      </c>
      <c r="AR94" t="str">
        <f t="shared" si="36"/>
        <v/>
      </c>
      <c r="AS94" t="str">
        <f t="shared" ca="1" si="35"/>
        <v>pics\\Finik_1.jpg</v>
      </c>
      <c r="AT94">
        <f t="shared" ca="1" si="28"/>
        <v>0.19774662418038758</v>
      </c>
      <c r="AU94" t="s">
        <v>697</v>
      </c>
      <c r="AV94" t="str">
        <f t="shared" ca="1" si="29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_Овальный_ли_</v>
      </c>
      <c r="BB94" t="str">
        <f t="shared" si="30"/>
        <v>_Овальный_ли_XXXXX?</v>
      </c>
      <c r="BD94" cm="1">
        <f t="array" aca="1" ref="BD94" ca="1">INDEX($L$90:$L$97,(RANK(AT6,$AT$2:$AT$9)))</f>
        <v>2117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VLOOKUP(B95,audio_list_stym!$A$3:$BP$18,40,FALSE)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VLOOKUP(B95,audio_list_stym!$A$3:$AJ$18,8,FALSE)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262</v>
      </c>
      <c r="Q95" t="str">
        <f>IF(G95="экспл",0,IF(G95="импл_",VLOOKUP(J95,quest_импл!$A$1:$J$129,8,FALSE),0))</f>
        <v>sound\\Zhidkiy_li.wav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2024</v>
      </c>
      <c r="AD95" t="str">
        <f t="shared" ca="1" si="31"/>
        <v>pics\\Goroh_8.jpg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2"/>
        <v>pics\\Goroh_8.jpg</v>
      </c>
      <c r="AI95" t="s">
        <v>105</v>
      </c>
      <c r="AO95">
        <f t="shared" ca="1" si="33"/>
        <v>0.60416640710541769</v>
      </c>
      <c r="AP95" t="str">
        <f t="shared" ca="1" si="34"/>
        <v>pics\\Goroh_8.jpg</v>
      </c>
      <c r="AR95" t="str">
        <f t="shared" si="36"/>
        <v/>
      </c>
      <c r="AS95" t="str">
        <f t="shared" ca="1" si="35"/>
        <v>pics\\Goroh_8.jpg</v>
      </c>
      <c r="AT95">
        <f t="shared" ca="1" si="28"/>
        <v>0.64257299701558257</v>
      </c>
      <c r="AU95" t="s">
        <v>697</v>
      </c>
      <c r="AV95" t="str">
        <f t="shared" ca="1" si="29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_Жидкий_ли_</v>
      </c>
      <c r="BB95" t="str">
        <f t="shared" si="30"/>
        <v>_Жидкий_ли_XXXXX?</v>
      </c>
      <c r="BD95" cm="1">
        <f t="array" aca="1" ref="BD95" ca="1">INDEX($L$90:$L$97,(RANK(AT7,$AT$2:$AT$9)))</f>
        <v>2116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VLOOKUP(B96,audio_list_stym!$A$3:$BP$18,40,FALSE)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VLOOKUP(B96,audio_list_stym!$A$3:$AJ$18,8,FALSE)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263</v>
      </c>
      <c r="Q96" t="str">
        <f>IF(G96="экспл",0,IF(G96="импл_",VLOOKUP(J96,quest_импл!$A$1:$J$129,8,FALSE),0))</f>
        <v>sound\\Lohmatiy_li.wav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2045</v>
      </c>
      <c r="AD96" t="str">
        <f t="shared" ca="1" si="31"/>
        <v>pics\\Peper_5.jpg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2"/>
        <v>pics\\Peper_5.jpg</v>
      </c>
      <c r="AI96" t="s">
        <v>106</v>
      </c>
      <c r="AO96">
        <f t="shared" ca="1" si="33"/>
        <v>0.25446065424001385</v>
      </c>
      <c r="AP96" t="str">
        <f t="shared" ca="1" si="34"/>
        <v>pics\\Peper_5.jpg</v>
      </c>
      <c r="AR96" t="str">
        <f t="shared" si="36"/>
        <v/>
      </c>
      <c r="AS96" t="str">
        <f t="shared" ca="1" si="35"/>
        <v>pics\\Peper_5.jpg</v>
      </c>
      <c r="AT96">
        <f t="shared" ca="1" si="28"/>
        <v>0.12563977750887012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_Лохматый_ли_</v>
      </c>
      <c r="BB96" t="str">
        <f t="shared" si="30"/>
        <v>_Лохматый_ли_XXXXX?</v>
      </c>
      <c r="BD96" cm="1">
        <f t="array" aca="1" ref="BD96" ca="1">INDEX($L$90:$L$97,(RANK(AT8,$AT$2:$AT$9)))</f>
        <v>2113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VLOOKUP(B97,audio_list_stym!$A$3:$BP$18,40,FALSE)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VLOOKUP(B97,audio_list_stym!$A$3:$AJ$18,8,FALSE)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264</v>
      </c>
      <c r="Q97" t="str">
        <f>IF(G97="экспл",0,IF(G97="импл_",VLOOKUP(J97,quest_импл!$A$1:$J$129,8,FALSE),0))</f>
        <v>sound\\Zolotistiy_li.wav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2026</v>
      </c>
      <c r="AD97" t="str">
        <f t="shared" ca="1" si="31"/>
        <v>pics\\Kokos_2.jpg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2"/>
        <v>pics\\Kokos_2.jpg</v>
      </c>
      <c r="AI97" t="s">
        <v>107</v>
      </c>
      <c r="AO97">
        <f t="shared" ca="1" si="33"/>
        <v>0.56316314805466583</v>
      </c>
      <c r="AP97" t="str">
        <f t="shared" ca="1" si="34"/>
        <v>pics\\Kokos_2.jpg</v>
      </c>
      <c r="AR97" t="str">
        <f t="shared" si="36"/>
        <v/>
      </c>
      <c r="AS97" t="str">
        <f t="shared" ca="1" si="35"/>
        <v>pics\\Kokos_2.jpg</v>
      </c>
      <c r="AT97">
        <f t="shared" ca="1" si="28"/>
        <v>0.81141434152098035</v>
      </c>
      <c r="AU97" t="s">
        <v>697</v>
      </c>
      <c r="AV97" t="str">
        <f t="shared" ca="1" si="29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_Золотистый_ли_</v>
      </c>
      <c r="BB97" t="str">
        <f t="shared" si="30"/>
        <v>_Золотистый_ли_XXXXX?</v>
      </c>
      <c r="BD97" cm="1">
        <f t="array" aca="1" ref="BD97" ca="1">INDEX($L$90:$L$97,(RANK(AT9,$AT$2:$AT$9)))</f>
        <v>2119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VLOOKUP(B98,audio_list_stym!$A$3:$BP$18,40,FALSE)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VLOOKUP(B98,audio_list_stym!$A$3:$AJ$18,8,FALSE)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137</v>
      </c>
      <c r="Z98" t="str">
        <f>IF(G98="экспл",VLOOKUP(J98,quest_экспл!$A$1:$N$129,12,FALSE),IF(G98="импл_",0,0))</f>
        <v>sound\\On_sharoobraxniy.wav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1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32"/>
        <v/>
      </c>
      <c r="AI98" t="s">
        <v>108</v>
      </c>
      <c r="AO98">
        <f t="shared" ca="1" si="33"/>
        <v>0.77843327355513814</v>
      </c>
      <c r="AP98" t="str">
        <f t="shared" ca="1" si="34"/>
        <v>pics\\Goroh_2.jpg</v>
      </c>
      <c r="AR98" t="str">
        <f>IF(AH98="sound\\Ogorod",AP26,"")</f>
        <v/>
      </c>
      <c r="AS98" t="str">
        <f t="shared" si="35"/>
        <v/>
      </c>
      <c r="AT98">
        <f t="shared" ca="1" si="28"/>
        <v>0.58286188660029625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_Он_шарообразный?</v>
      </c>
      <c r="BA98" t="e">
        <f>VLOOKUP(Q98,audio_list_stym!$B$2:$BQ$299,68,FALSE)</f>
        <v>#N/A</v>
      </c>
      <c r="BB98" t="str">
        <f t="shared" si="30"/>
        <v>На_экране_XXXXX._Он_шарообразный?</v>
      </c>
      <c r="BC98">
        <f>A98</f>
        <v>1213</v>
      </c>
      <c r="BD98" cm="1">
        <f t="array" aca="1" ref="BD98" ca="1">INDEX($L$98:$L$105,(RANK(AT2,$AT$2:$AT$9)))</f>
        <v>2134</v>
      </c>
      <c r="BE98" cm="1">
        <f t="array" aca="1" ref="BE98" ca="1">INDEX(BD66:BD81,(RANK(AT6,$AT$2:$AT$9)))</f>
        <v>2081</v>
      </c>
      <c r="BF98" cm="1">
        <f t="array" aca="1" ref="BF98" ca="1">INDEX(BD82:BD97,(RANK(AT6,$AT$2:$AT$9)))</f>
        <v>2093</v>
      </c>
      <c r="BG98" cm="1">
        <f t="array" aca="1" ref="BG98" ca="1">INDEX(BD106:BD129,(RANK(AT6,$AT$2:$AT$17)))</f>
        <v>2140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VLOOKUP(B99,audio_list_stym!$A$3:$BP$18,40,FALSE)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VLOOKUP(B99,audio_list_stym!$A$3:$AJ$18,8,FALSE)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138</v>
      </c>
      <c r="Z99" t="str">
        <f>IF(G99="экспл",VLOOKUP(J99,quest_экспл!$A$1:$N$129,12,FALSE),IF(G99="импл_",0,0))</f>
        <v>sound\\On_nadrezan.wav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1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32"/>
        <v/>
      </c>
      <c r="AI99" t="s">
        <v>109</v>
      </c>
      <c r="AO99">
        <f t="shared" ca="1" si="33"/>
        <v>4.0275413618248379E-2</v>
      </c>
      <c r="AP99" t="str">
        <f t="shared" ca="1" si="34"/>
        <v>pics\\Tomat_4.jpg</v>
      </c>
      <c r="AR99" t="str">
        <f t="shared" si="36"/>
        <v/>
      </c>
      <c r="AS99" t="str">
        <f t="shared" si="35"/>
        <v/>
      </c>
      <c r="AT99">
        <f t="shared" ca="1" si="28"/>
        <v>0.30371435691828486</v>
      </c>
      <c r="AU99" t="s">
        <v>697</v>
      </c>
      <c r="AV99" t="str">
        <f t="shared" ca="1" si="29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_Он_надрезан?</v>
      </c>
      <c r="BA99" t="e">
        <f>VLOOKUP(Q99,audio_list_stym!$B$2:$BQ$299,68,FALSE)</f>
        <v>#N/A</v>
      </c>
      <c r="BB99" t="str">
        <f t="shared" si="30"/>
        <v>Посмотрите,_вот_XXXXX._Он_надрезан?</v>
      </c>
      <c r="BD99" cm="1">
        <f t="array" aca="1" ref="BD99" ca="1">INDEX($L$98:$L$105,(RANK(AT3,$AT$2:$AT$9)))</f>
        <v>2136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VLOOKUP(B100,audio_list_stym!$A$3:$BP$18,40,FALSE)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VLOOKUP(B100,audio_list_stym!$A$3:$AJ$18,8,FALSE)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139</v>
      </c>
      <c r="Z100" t="str">
        <f>IF(G100="экспл",VLOOKUP(J100,quest_экспл!$A$1:$N$129,12,FALSE),IF(G100="импл_",0,0))</f>
        <v>sound\\On_perekruchen.wav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1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32"/>
        <v/>
      </c>
      <c r="AI100" t="s">
        <v>110</v>
      </c>
      <c r="AO100">
        <f t="shared" ca="1" si="33"/>
        <v>0.48209409611930276</v>
      </c>
      <c r="AP100" t="str">
        <f t="shared" ca="1" si="34"/>
        <v>pics\\Kokos_6.jpg</v>
      </c>
      <c r="AR100" t="str">
        <f t="shared" si="36"/>
        <v/>
      </c>
      <c r="AS100" t="str">
        <f t="shared" si="35"/>
        <v/>
      </c>
      <c r="AT100">
        <f t="shared" ca="1" si="28"/>
        <v>0.93949938915448128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_Он_перекручен?</v>
      </c>
      <c r="BA100" t="e">
        <f>VLOOKUP(Q100,audio_list_stym!$B$2:$BQ$299,68,FALSE)</f>
        <v>#N/A</v>
      </c>
      <c r="BB100" t="str">
        <f t="shared" si="30"/>
        <v>Вот_XXXXX._Он_перекручен?</v>
      </c>
      <c r="BD100" cm="1">
        <f t="array" aca="1" ref="BD100" ca="1">INDEX($L$98:$L$105,(RANK(AT4,$AT$2:$AT$9)))</f>
        <v>2131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VLOOKUP(B101,audio_list_stym!$A$3:$BP$18,40,FALSE)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VLOOKUP(B101,audio_list_stym!$A$3:$AJ$18,8,FALSE)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140</v>
      </c>
      <c r="Z101" t="str">
        <f>IF(G101="экспл",VLOOKUP(J101,quest_экспл!$A$1:$N$129,12,FALSE),IF(G101="импл_",0,0))</f>
        <v>sound\\Sorvan_li_on.wav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1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32"/>
        <v/>
      </c>
      <c r="AI101" t="s">
        <v>111</v>
      </c>
      <c r="AO101">
        <f t="shared" ca="1" si="33"/>
        <v>0.77495760227479826</v>
      </c>
      <c r="AP101" t="str">
        <f t="shared" ca="1" si="34"/>
        <v>pics\\Goroh_3.jpg</v>
      </c>
      <c r="AR101" t="str">
        <f t="shared" si="36"/>
        <v/>
      </c>
      <c r="AS101" t="str">
        <f t="shared" si="35"/>
        <v/>
      </c>
      <c r="AT101">
        <f t="shared" ca="1" si="28"/>
        <v>0.88341812940936904</v>
      </c>
      <c r="AU101" t="s">
        <v>697</v>
      </c>
      <c r="AV101" t="str">
        <f t="shared" ca="1" si="29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_Сорван_ли_он?</v>
      </c>
      <c r="BA101" t="e">
        <f>VLOOKUP(Q101,audio_list_stym!$B$2:$BQ$299,68,FALSE)</f>
        <v>#N/A</v>
      </c>
      <c r="BB101" t="str">
        <f t="shared" si="30"/>
        <v>Это_XXXXX._Сорван_ли_он?</v>
      </c>
      <c r="BD101" cm="1">
        <f t="array" aca="1" ref="BD101" ca="1">INDEX($L$98:$L$105,(RANK(AT5,$AT$2:$AT$9)))</f>
        <v>2130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VLOOKUP(B102,audio_list_stym!$A$3:$BP$18,40,FALSE)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VLOOKUP(B102,audio_list_stym!$A$3:$AJ$18,8,FALSE)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141</v>
      </c>
      <c r="Z102" t="str">
        <f>IF(G102="экспл",VLOOKUP(J102,quest_экспл!$A$1:$N$129,12,FALSE),IF(G102="импл_",0,0))</f>
        <v>sound\\Spressovan_li_on.wav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1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32"/>
        <v/>
      </c>
      <c r="AI102" t="s">
        <v>112</v>
      </c>
      <c r="AO102">
        <f t="shared" ca="1" si="33"/>
        <v>1.0812969856357046E-2</v>
      </c>
      <c r="AP102" t="str">
        <f t="shared" ca="1" si="34"/>
        <v>pics\\Tomat_6.jpg</v>
      </c>
      <c r="AR102" t="str">
        <f t="shared" si="36"/>
        <v/>
      </c>
      <c r="AS102" t="str">
        <f t="shared" si="35"/>
        <v/>
      </c>
      <c r="AT102">
        <f t="shared" ca="1" si="28"/>
        <v>7.5595703865100949E-2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_Спрессован_ли_он?</v>
      </c>
      <c r="BA102" t="e">
        <f>VLOOKUP(Q102,audio_list_stym!$B$2:$BQ$299,68,FALSE)</f>
        <v>#N/A</v>
      </c>
      <c r="BB102" t="str">
        <f t="shared" si="30"/>
        <v>На_картинке_XXXXX._Спрессован_ли_он?</v>
      </c>
      <c r="BD102" cm="1">
        <f t="array" aca="1" ref="BD102" ca="1">INDEX($L$98:$L$105,(RANK(AT6,$AT$2:$AT$9)))</f>
        <v>2133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VLOOKUP(B103,audio_list_stym!$A$3:$BP$18,40,FALSE)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VLOOKUP(B103,audio_list_stym!$A$3:$AJ$18,8,FALSE)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142</v>
      </c>
      <c r="Z103" t="str">
        <f>IF(G103="экспл",VLOOKUP(J103,quest_экспл!$A$1:$N$129,12,FALSE),IF(G103="импл_",0,0))</f>
        <v>sound\\Zheltiy_li_on.wav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1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32"/>
        <v/>
      </c>
      <c r="AI103" t="s">
        <v>113</v>
      </c>
      <c r="AO103">
        <f t="shared" ca="1" si="33"/>
        <v>0.83295464782590134</v>
      </c>
      <c r="AP103" t="str">
        <f t="shared" ca="1" si="34"/>
        <v>pics\\Finik_7.jpg</v>
      </c>
      <c r="AR103" t="str">
        <f t="shared" si="36"/>
        <v/>
      </c>
      <c r="AS103" t="str">
        <f t="shared" si="35"/>
        <v/>
      </c>
      <c r="AT103">
        <f t="shared" ca="1" si="28"/>
        <v>0.45572286157459641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_Желтый_ли_он?</v>
      </c>
      <c r="BA103" t="e">
        <f>VLOOKUP(Q103,audio_list_stym!$B$2:$BQ$299,68,FALSE)</f>
        <v>#N/A</v>
      </c>
      <c r="BB103" t="str">
        <f t="shared" si="30"/>
        <v>На_мониторе_XXXXX._Желтый_ли_он?</v>
      </c>
      <c r="BD103" cm="1">
        <f t="array" aca="1" ref="BD103" ca="1">INDEX($L$98:$L$105,(RANK(AT7,$AT$2:$AT$9)))</f>
        <v>2132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VLOOKUP(B104,audio_list_stym!$A$3:$BP$18,40,FALSE)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VLOOKUP(B104,audio_list_stym!$A$3:$AJ$18,8,FALSE)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143</v>
      </c>
      <c r="Z104" t="str">
        <f>IF(G104="экспл",VLOOKUP(J104,quest_экспл!$A$1:$N$129,12,FALSE),IF(G104="импл_",0,0))</f>
        <v>sound\\Rovniy_li_on.wav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1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32"/>
        <v/>
      </c>
      <c r="AI104" t="s">
        <v>114</v>
      </c>
      <c r="AO104">
        <f t="shared" ca="1" si="33"/>
        <v>8.2029296001920327E-2</v>
      </c>
      <c r="AP104" t="str">
        <f t="shared" ca="1" si="34"/>
        <v>pics\\Tomat_1.jpg</v>
      </c>
      <c r="AR104" t="str">
        <f t="shared" si="36"/>
        <v/>
      </c>
      <c r="AS104" t="str">
        <f t="shared" si="35"/>
        <v/>
      </c>
      <c r="AT104">
        <f t="shared" ca="1" si="28"/>
        <v>0.85912903540505092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_Ровный_ли_он?</v>
      </c>
      <c r="BA104" t="e">
        <f>VLOOKUP(Q104,audio_list_stym!$B$2:$BQ$299,68,FALSE)</f>
        <v>#N/A</v>
      </c>
      <c r="BB104" t="str">
        <f t="shared" si="30"/>
        <v>Перед_Вами_XXXXX._Ровный_ли_он?</v>
      </c>
      <c r="BD104" cm="1">
        <f t="array" aca="1" ref="BD104" ca="1">INDEX($L$98:$L$105,(RANK(AT8,$AT$2:$AT$9)))</f>
        <v>2129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VLOOKUP(B105,audio_list_stym!$A$3:$BP$18,40,FALSE)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VLOOKUP(B105,audio_list_stym!$A$3:$AJ$18,8,FALSE)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144</v>
      </c>
      <c r="Z105" t="str">
        <f>IF(G105="экспл",VLOOKUP(J105,quest_экспл!$A$1:$N$129,12,FALSE),IF(G105="импл_",0,0))</f>
        <v>sound\\On_imeet_shipi.wav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1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32"/>
        <v/>
      </c>
      <c r="AI105" t="s">
        <v>115</v>
      </c>
      <c r="AO105">
        <f t="shared" ca="1" si="33"/>
        <v>0.2461920541210505</v>
      </c>
      <c r="AP105" t="str">
        <f t="shared" ca="1" si="34"/>
        <v>pics\\Peper_6.jpg</v>
      </c>
      <c r="AR105" t="str">
        <f t="shared" si="36"/>
        <v/>
      </c>
      <c r="AS105" t="str">
        <f t="shared" si="35"/>
        <v/>
      </c>
      <c r="AT105">
        <f t="shared" ca="1" si="28"/>
        <v>0.94223050401284869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_Он_имеет_шипы?</v>
      </c>
      <c r="BA105" t="e">
        <f>VLOOKUP(Q105,audio_list_stym!$B$2:$BQ$299,68,FALSE)</f>
        <v>#N/A</v>
      </c>
      <c r="BB105" t="str">
        <f t="shared" si="30"/>
        <v>Вы_видите_XXXXX._Он_имеет_шипы?</v>
      </c>
      <c r="BD105" cm="1">
        <f t="array" aca="1" ref="BD105" ca="1">INDEX($L$98:$L$105,(RANK(AT9,$AT$2:$AT$9)))</f>
        <v>2135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VLOOKUP(B106,audio_list_stym!$A$3:$BP$18,40,FALSE)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VLOOKUP(B106,audio_list_stym!$A$3:$AJ$18,8,FALSE)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273</v>
      </c>
      <c r="Q106" t="str">
        <f>IF(G106="экспл",0,IF(G106="импл_",VLOOKUP(J106,quest_импл!$A$1:$J$129,8,FALSE),0))</f>
        <v>sound\\Krasnovatiy_li.wav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2016</v>
      </c>
      <c r="AD106" t="str">
        <f t="shared" ca="1" si="31"/>
        <v>pics\\Finik_8.jpg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2"/>
        <v>pics\\Finik_8.jpg</v>
      </c>
      <c r="AI106" t="s">
        <v>116</v>
      </c>
      <c r="AO106">
        <f t="shared" ca="1" si="33"/>
        <v>0.81999306627440505</v>
      </c>
      <c r="AP106" t="str">
        <f t="shared" ca="1" si="34"/>
        <v>pics\\Finik_8.jpg</v>
      </c>
      <c r="AR106" t="str">
        <f t="shared" si="36"/>
        <v/>
      </c>
      <c r="AS106" t="str">
        <f t="shared" ca="1" si="35"/>
        <v>pics\\Finik_8.jpg</v>
      </c>
      <c r="AT106">
        <f t="shared" ca="1" si="28"/>
        <v>0.42436345702032996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_Красноватый_ли_</v>
      </c>
      <c r="BB106" t="str">
        <f t="shared" si="30"/>
        <v>_Красноватый_ли_ГОНИК?</v>
      </c>
      <c r="BC106">
        <f>A106</f>
        <v>1214</v>
      </c>
      <c r="BD106" cm="1">
        <f t="array" aca="1" ref="BD106" ca="1">INDEX($L$106:$L$113,(RANK(AT2,$AT$2:$AT$9)))</f>
        <v>2142</v>
      </c>
      <c r="BE106" cm="1">
        <f t="array" aca="1" ref="BE106" ca="1">INDEX(BD66:BD81,(RANK(AT7,$AT$2:$AT$17)))</f>
        <v>2081</v>
      </c>
      <c r="BF106" cm="1">
        <f t="array" aca="1" ref="BF106" ca="1">INDEX(BD90:BD105,(RANK(AT7,$AT$2:$AT$17)))</f>
        <v>2117</v>
      </c>
      <c r="BG106" cm="1">
        <f t="array" aca="1" ref="BG106" ca="1">INDEX(BD114:BD129,(RANK(AT7,$AT$2:$AT$9)))</f>
        <v>2146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VLOOKUP(B107,audio_list_stym!$A$3:$BP$18,40,FALSE)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VLOOKUP(B107,audio_list_stym!$A$3:$AJ$18,8,FALSE)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274</v>
      </c>
      <c r="Q107" t="str">
        <f>IF(G107="экспл",0,IF(G107="импл_",VLOOKUP(J107,quest_импл!$A$1:$J$129,8,FALSE),0))</f>
        <v>sound\\Izognut_li.wav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2012</v>
      </c>
      <c r="AD107" t="str">
        <f t="shared" ca="1" si="31"/>
        <v>pics\\Finik_4.jpg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2"/>
        <v>pics\\Finik_4.jpg</v>
      </c>
      <c r="AI107" t="s">
        <v>117</v>
      </c>
      <c r="AO107">
        <f t="shared" ca="1" si="33"/>
        <v>0.84351107174569906</v>
      </c>
      <c r="AP107" t="str">
        <f t="shared" ca="1" si="34"/>
        <v>pics\\Finik_4.jpg</v>
      </c>
      <c r="AR107" t="str">
        <f t="shared" si="36"/>
        <v/>
      </c>
      <c r="AS107" t="str">
        <f t="shared" ca="1" si="35"/>
        <v>pics\\Finik_4.jpg</v>
      </c>
      <c r="AT107">
        <f t="shared" ca="1" si="28"/>
        <v>0.33098029655128591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_Изогнут_ли_</v>
      </c>
      <c r="BB107" t="str">
        <f t="shared" si="30"/>
        <v>_Изогнут_ли_ГОНИК?</v>
      </c>
      <c r="BD107" cm="1">
        <f t="array" aca="1" ref="BD107" ca="1">INDEX($L$106:$L$113,(RANK(AT3,$AT$2:$AT$9)))</f>
        <v>2144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VLOOKUP(B108,audio_list_stym!$A$3:$BP$18,40,FALSE)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VLOOKUP(B108,audio_list_stym!$A$3:$AJ$18,8,FALSE)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275</v>
      </c>
      <c r="Q108" t="str">
        <f>IF(G108="экспл",0,IF(G108="импл_",VLOOKUP(J108,quest_импл!$A$1:$J$129,8,FALSE),0))</f>
        <v>sound\\Barhatistiy_li.wav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2031</v>
      </c>
      <c r="AD108" t="str">
        <f t="shared" ca="1" si="31"/>
        <v>pics\\Kokos_7.jpg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2"/>
        <v>pics\\Kokos_7.jpg</v>
      </c>
      <c r="AI108" t="s">
        <v>118</v>
      </c>
      <c r="AO108">
        <f t="shared" ca="1" si="33"/>
        <v>0.46672355921424025</v>
      </c>
      <c r="AP108" t="str">
        <f t="shared" ca="1" si="34"/>
        <v>pics\\Kokos_7.jpg</v>
      </c>
      <c r="AR108" t="str">
        <f t="shared" si="36"/>
        <v/>
      </c>
      <c r="AS108" t="str">
        <f t="shared" ca="1" si="35"/>
        <v>pics\\Kokos_7.jpg</v>
      </c>
      <c r="AT108">
        <f t="shared" ca="1" si="28"/>
        <v>0.25346008425265354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_Бархатистый_ли_</v>
      </c>
      <c r="BB108" t="str">
        <f t="shared" si="30"/>
        <v>_Бархатистый_ли_ГОНИК?</v>
      </c>
      <c r="BD108" cm="1">
        <f t="array" aca="1" ref="BD108" ca="1">INDEX($L$106:$L$113,(RANK(AT4,$AT$2:$AT$9)))</f>
        <v>2139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VLOOKUP(B109,audio_list_stym!$A$3:$BP$18,40,FALSE)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VLOOKUP(B109,audio_list_stym!$A$3:$AJ$18,8,FALSE)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276</v>
      </c>
      <c r="Q109" t="str">
        <f>IF(G109="экспл",0,IF(G109="импл_",VLOOKUP(J109,quest_импл!$A$1:$J$129,8,FALSE),0))</f>
        <v>sound\\Odnotonniy_li.wav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2056</v>
      </c>
      <c r="AD109" t="str">
        <f t="shared" ca="1" si="31"/>
        <v>pics\\Redis_8.jpg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2"/>
        <v>pics\\Redis_8.jpg</v>
      </c>
      <c r="AI109" t="s">
        <v>119</v>
      </c>
      <c r="AO109">
        <f t="shared" ca="1" si="33"/>
        <v>0.10260241890095856</v>
      </c>
      <c r="AP109" t="str">
        <f t="shared" ca="1" si="34"/>
        <v>pics\\Redis_8.jpg</v>
      </c>
      <c r="AR109" t="str">
        <f t="shared" si="36"/>
        <v/>
      </c>
      <c r="AS109" t="str">
        <f t="shared" ca="1" si="35"/>
        <v>pics\\Redis_8.jpg</v>
      </c>
      <c r="AT109">
        <f t="shared" ca="1" si="28"/>
        <v>4.6538632875942065E-3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_Однотонный_ли_</v>
      </c>
      <c r="BB109" t="str">
        <f t="shared" si="30"/>
        <v>_Однотонный_ли_ГОНИК?</v>
      </c>
      <c r="BD109" cm="1">
        <f t="array" aca="1" ref="BD109" ca="1">INDEX($L$106:$L$113,(RANK(AT5,$AT$2:$AT$9)))</f>
        <v>2138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VLOOKUP(B110,audio_list_stym!$A$3:$BP$18,40,FALSE)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VLOOKUP(B110,audio_list_stym!$A$3:$AJ$18,8,FALSE)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277</v>
      </c>
      <c r="Q110" t="str">
        <f>IF(G110="экспл",0,IF(G110="импл_",VLOOKUP(J110,quest_импл!$A$1:$J$129,8,FALSE),0))</f>
        <v>sound\\Prozrachniy_li.wav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2008</v>
      </c>
      <c r="AD110" t="str">
        <f t="shared" ca="1" si="31"/>
        <v>pics\\Banan_8.jpg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2"/>
        <v>pics\\Banan_8.jpg</v>
      </c>
      <c r="AI110" t="s">
        <v>120</v>
      </c>
      <c r="AO110">
        <f t="shared" ca="1" si="33"/>
        <v>0.89226630827883879</v>
      </c>
      <c r="AP110" t="str">
        <f t="shared" ca="1" si="34"/>
        <v>pics\\Banan_8.jpg</v>
      </c>
      <c r="AR110" t="str">
        <f t="shared" si="36"/>
        <v/>
      </c>
      <c r="AS110" t="str">
        <f t="shared" ca="1" si="35"/>
        <v>pics\\Banan_8.jpg</v>
      </c>
      <c r="AT110">
        <f t="shared" ca="1" si="28"/>
        <v>0.89462619581816805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_Прозрачный_ли_</v>
      </c>
      <c r="BB110" t="str">
        <f t="shared" si="30"/>
        <v>_Прозрачный_ли_ГОНИК?</v>
      </c>
      <c r="BD110" cm="1">
        <f t="array" aca="1" ref="BD110" ca="1">INDEX($L$106:$L$113,(RANK(AT6,$AT$2:$AT$9)))</f>
        <v>2141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VLOOKUP(B111,audio_list_stym!$A$3:$BP$18,40,FALSE)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VLOOKUP(B111,audio_list_stym!$A$3:$AJ$18,8,FALSE)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278</v>
      </c>
      <c r="Q111" t="str">
        <f>IF(G111="экспл",0,IF(G111="импл_",VLOOKUP(J111,quest_импл!$A$1:$J$129,8,FALSE),0))</f>
        <v>sound\\Izmelchen_li.wav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2004</v>
      </c>
      <c r="AD111" t="str">
        <f t="shared" ca="1" si="31"/>
        <v>pics\\Banan_4.jpg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2"/>
        <v>pics\\Banan_4.jpg</v>
      </c>
      <c r="AI111" t="s">
        <v>121</v>
      </c>
      <c r="AO111">
        <f t="shared" ca="1" si="33"/>
        <v>0.95310732361066042</v>
      </c>
      <c r="AP111" t="str">
        <f t="shared" ca="1" si="34"/>
        <v>pics\\Banan_4.jpg</v>
      </c>
      <c r="AR111" t="str">
        <f t="shared" si="36"/>
        <v/>
      </c>
      <c r="AS111" t="str">
        <f t="shared" ca="1" si="35"/>
        <v>pics\\Banan_4.jpg</v>
      </c>
      <c r="AT111">
        <f t="shared" ca="1" si="28"/>
        <v>0.88084785926565101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_Измельчен_ли_</v>
      </c>
      <c r="BB111" t="str">
        <f t="shared" si="30"/>
        <v>_Измельчен_ли_ГОНИК?</v>
      </c>
      <c r="BD111" cm="1">
        <f t="array" aca="1" ref="BD111" ca="1">INDEX($L$106:$L$113,(RANK(AT7,$AT$2:$AT$9)))</f>
        <v>2140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VLOOKUP(B112,audio_list_stym!$A$3:$BP$18,40,FALSE)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VLOOKUP(B112,audio_list_stym!$A$3:$AJ$18,8,FALSE)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279</v>
      </c>
      <c r="Q112" t="str">
        <f>IF(G112="экспл",0,IF(G112="импл_",VLOOKUP(J112,quest_импл!$A$1:$J$129,8,FALSE),0))</f>
        <v>sound\\Cvetushiy_li.wav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2042</v>
      </c>
      <c r="AD112" t="str">
        <f t="shared" ca="1" si="31"/>
        <v>pics\\Peper_2.jpg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2"/>
        <v>pics\\Peper_2.jpg</v>
      </c>
      <c r="AI112" t="s">
        <v>122</v>
      </c>
      <c r="AO112">
        <f t="shared" ca="1" si="33"/>
        <v>0.27839323787893833</v>
      </c>
      <c r="AP112" t="str">
        <f t="shared" ca="1" si="34"/>
        <v>pics\\Peper_2.jpg</v>
      </c>
      <c r="AR112" t="str">
        <f t="shared" si="36"/>
        <v/>
      </c>
      <c r="AS112" t="str">
        <f t="shared" ca="1" si="35"/>
        <v>pics\\Peper_2.jpg</v>
      </c>
      <c r="AT112">
        <f t="shared" ca="1" si="28"/>
        <v>0.84751420016501655</v>
      </c>
      <c r="AU112" t="s">
        <v>697</v>
      </c>
      <c r="AV112" t="str">
        <f t="shared" ca="1" si="29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_Цветущий_ли_</v>
      </c>
      <c r="BB112" t="str">
        <f t="shared" si="30"/>
        <v>_Цветущий_ли_ГОНИК?</v>
      </c>
      <c r="BD112" cm="1">
        <f t="array" aca="1" ref="BD112" ca="1">INDEX($L$106:$L$113,(RANK(AT8,$AT$2:$AT$9)))</f>
        <v>2137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VLOOKUP(B113,audio_list_stym!$A$3:$BP$18,40,FALSE)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VLOOKUP(B113,audio_list_stym!$A$3:$AJ$18,8,FALSE)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280</v>
      </c>
      <c r="Q113" t="str">
        <f>IF(G113="экспл",0,IF(G113="импл_",VLOOKUP(J113,quest_импл!$A$1:$J$129,8,FALSE),0))</f>
        <v>sound\\Skruchen_li.wav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2034</v>
      </c>
      <c r="AD113" t="str">
        <f t="shared" ca="1" si="31"/>
        <v>pics\\Limon_2.jpg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2"/>
        <v>pics\\Limon_2.jpg</v>
      </c>
      <c r="AI113" t="s">
        <v>123</v>
      </c>
      <c r="AO113">
        <f t="shared" ca="1" si="33"/>
        <v>0.38299725575070032</v>
      </c>
      <c r="AP113" t="str">
        <f t="shared" ca="1" si="34"/>
        <v>pics\\Limon_2.jpg</v>
      </c>
      <c r="AR113" t="str">
        <f t="shared" si="36"/>
        <v/>
      </c>
      <c r="AS113" t="str">
        <f t="shared" ca="1" si="35"/>
        <v>pics\\Limon_2.jpg</v>
      </c>
      <c r="AT113">
        <f t="shared" ca="1" si="28"/>
        <v>1.9059365642749238E-2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_Скручен_ли_</v>
      </c>
      <c r="BB113" t="str">
        <f t="shared" si="30"/>
        <v>_Скручен_ли_ГОНИК?</v>
      </c>
      <c r="BD113" cm="1">
        <f t="array" aca="1" ref="BD113" ca="1">INDEX($L$106:$L$113,(RANK(AT9,$AT$2:$AT$9)))</f>
        <v>2143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VLOOKUP(B114,audio_list_stym!$A$3:$BP$18,40,FALSE)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VLOOKUP(B114,audio_list_stym!$A$3:$AJ$18,8,FALSE)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153</v>
      </c>
      <c r="Z114" t="str">
        <f>IF(G114="экспл",VLOOKUP(J114,quest_экспл!$A$1:$N$129,12,FALSE),IF(G114="импл_",0,0))</f>
        <v>sound\\On_s_chashuykami.wav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1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32"/>
        <v/>
      </c>
      <c r="AI114" t="s">
        <v>86</v>
      </c>
      <c r="AO114">
        <f t="shared" ca="1" si="33"/>
        <v>2.3893065440931283E-2</v>
      </c>
      <c r="AP114" t="str">
        <f t="shared" ca="1" si="34"/>
        <v>pics\\Tomat_5.jpg</v>
      </c>
      <c r="AR114" t="str">
        <f t="shared" si="36"/>
        <v/>
      </c>
      <c r="AS114" t="str">
        <f t="shared" si="35"/>
        <v/>
      </c>
      <c r="AT114">
        <f t="shared" ca="1" si="28"/>
        <v>0.89520762530078912</v>
      </c>
      <c r="AU114" t="s">
        <v>697</v>
      </c>
      <c r="AV114" t="str">
        <f t="shared" ca="1" si="29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_Он_с_чешуйками?</v>
      </c>
      <c r="BA114" t="e">
        <f>VLOOKUP(Q114,audio_list_stym!$B$2:$BQ$299,68,FALSE)</f>
        <v>#N/A</v>
      </c>
      <c r="BB114" t="str">
        <f t="shared" si="30"/>
        <v>На_экране_ТОДИС._Он_с_чешуйками?</v>
      </c>
      <c r="BC114">
        <f>A114</f>
        <v>1215</v>
      </c>
      <c r="BD114" cm="1">
        <f t="array" aca="1" ref="BD114" ca="1">INDEX($L$114:$L$121,(RANK(AT2,$AT$2:$AT$9)))</f>
        <v>2150</v>
      </c>
      <c r="BE114" cm="1">
        <f t="array" aca="1" ref="BE114" ca="1">INDEX(BD66:BD81,(RANK(AT8,$AT$2:$AT$17)))</f>
        <v>2081</v>
      </c>
      <c r="BF114" cm="1">
        <f t="array" aca="1" ref="BF114" ca="1">INDEX(BD82:BD97,(RANK(AT8,$AT$2:$AT$9)))</f>
        <v>2094</v>
      </c>
      <c r="BG114" cm="1">
        <f t="array" aca="1" ref="BG114" ca="1">INDEX(BD98:BD113,(RANK(AT8,$AT$2:$AT$9)))</f>
        <v>2134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VLOOKUP(B115,audio_list_stym!$A$3:$BP$18,40,FALSE)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VLOOKUP(B115,audio_list_stym!$A$3:$AJ$18,8,FALSE)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154</v>
      </c>
      <c r="Z115" t="str">
        <f>IF(G115="экспл",VLOOKUP(J115,quest_экспл!$A$1:$N$129,12,FALSE),IF(G115="импл_",0,0))</f>
        <v>sound\\On_rozoviy.wav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1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32"/>
        <v/>
      </c>
      <c r="AI115" t="s">
        <v>87</v>
      </c>
      <c r="AO115">
        <f t="shared" ca="1" si="33"/>
        <v>0.35663340630356377</v>
      </c>
      <c r="AP115" t="str">
        <f t="shared" ca="1" si="34"/>
        <v>pics\\Limon_3.jpg</v>
      </c>
      <c r="AR115" t="str">
        <f t="shared" si="36"/>
        <v/>
      </c>
      <c r="AS115" t="str">
        <f t="shared" si="35"/>
        <v/>
      </c>
      <c r="AT115">
        <f t="shared" ca="1" si="28"/>
        <v>0.68814114835611284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_Он_розовый?</v>
      </c>
      <c r="BA115" t="e">
        <f>VLOOKUP(Q115,audio_list_stym!$B$2:$BQ$299,68,FALSE)</f>
        <v>#N/A</v>
      </c>
      <c r="BB115" t="str">
        <f t="shared" si="30"/>
        <v>Посмотрите,_вот_ТОДИС._Он_розовый?</v>
      </c>
      <c r="BD115" cm="1">
        <f t="array" aca="1" ref="BD115" ca="1">INDEX($L$114:$L$121,(RANK(AT3,$AT$2:$AT$9)))</f>
        <v>2152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VLOOKUP(B116,audio_list_stym!$A$3:$BP$18,40,FALSE)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VLOOKUP(B116,audio_list_stym!$A$3:$AJ$18,8,FALSE)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155</v>
      </c>
      <c r="Z116" t="str">
        <f>IF(G116="экспл",VLOOKUP(J116,quest_экспл!$A$1:$N$129,12,FALSE),IF(G116="импл_",0,0))</f>
        <v>sound\\Tonkiy_li_on.wav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1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32"/>
        <v/>
      </c>
      <c r="AI116" t="s">
        <v>88</v>
      </c>
      <c r="AO116">
        <f t="shared" ca="1" si="33"/>
        <v>0.6435731953835051</v>
      </c>
      <c r="AP116" t="str">
        <f t="shared" ca="1" si="34"/>
        <v>pics\\Goroh_7.jpg</v>
      </c>
      <c r="AR116" t="str">
        <f t="shared" si="36"/>
        <v/>
      </c>
      <c r="AS116" t="str">
        <f t="shared" si="35"/>
        <v/>
      </c>
      <c r="AT116">
        <f t="shared" ca="1" si="28"/>
        <v>0.47133868473373086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_Тонкий_ли_он?</v>
      </c>
      <c r="BA116" t="e">
        <f>VLOOKUP(Q116,audio_list_stym!$B$2:$BQ$299,68,FALSE)</f>
        <v>#N/A</v>
      </c>
      <c r="BB116" t="str">
        <f t="shared" si="30"/>
        <v>Вот_ТОДИС._Тонкий_ли_он?</v>
      </c>
      <c r="BD116" cm="1">
        <f t="array" aca="1" ref="BD116" ca="1">INDEX($L$114:$L$121,(RANK(AT4,$AT$2:$AT$9)))</f>
        <v>2147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VLOOKUP(B117,audio_list_stym!$A$3:$BP$18,40,FALSE)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VLOOKUP(B117,audio_list_stym!$A$3:$AJ$18,8,FALSE)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156</v>
      </c>
      <c r="Z117" t="str">
        <f>IF(G117="экспл",VLOOKUP(J117,quest_экспл!$A$1:$N$129,12,FALSE),IF(G117="импл_",0,0))</f>
        <v>sound\\Celniy_li_on.wav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1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32"/>
        <v/>
      </c>
      <c r="AI117" t="s">
        <v>89</v>
      </c>
      <c r="AO117">
        <f t="shared" ca="1" si="33"/>
        <v>0.26399237036847567</v>
      </c>
      <c r="AP117" t="str">
        <f t="shared" ca="1" si="34"/>
        <v>pics\\Peper_4.jpg</v>
      </c>
      <c r="AR117" t="str">
        <f t="shared" si="36"/>
        <v/>
      </c>
      <c r="AS117" t="str">
        <f t="shared" si="35"/>
        <v/>
      </c>
      <c r="AT117">
        <f t="shared" ca="1" si="28"/>
        <v>1.9218613929120165E-2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_Цельный_ли_он?</v>
      </c>
      <c r="BA117" t="e">
        <f>VLOOKUP(Q117,audio_list_stym!$B$2:$BQ$299,68,FALSE)</f>
        <v>#N/A</v>
      </c>
      <c r="BB117" t="str">
        <f t="shared" si="30"/>
        <v>Это_ТОДИС._Цельный_ли_он?</v>
      </c>
      <c r="BD117" cm="1">
        <f t="array" aca="1" ref="BD117" ca="1">INDEX($L$114:$L$121,(RANK(AT5,$AT$2:$AT$9)))</f>
        <v>2146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VLOOKUP(B118,audio_list_stym!$A$3:$BP$18,40,FALSE)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VLOOKUP(B118,audio_list_stym!$A$3:$AJ$18,8,FALSE)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157</v>
      </c>
      <c r="Z118" t="str">
        <f>IF(G118="экспл",VLOOKUP(J118,quest_экспл!$A$1:$N$129,12,FALSE),IF(G118="импл_",0,0))</f>
        <v>sound\\On_shershaviy.wav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1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32"/>
        <v/>
      </c>
      <c r="AI118" t="s">
        <v>90</v>
      </c>
      <c r="AO118">
        <f t="shared" ca="1" si="33"/>
        <v>0.66289914689976293</v>
      </c>
      <c r="AP118" t="str">
        <f t="shared" ca="1" si="34"/>
        <v>pics\\Goroh_6.jpg</v>
      </c>
      <c r="AR118" t="str">
        <f t="shared" si="36"/>
        <v/>
      </c>
      <c r="AS118" t="str">
        <f t="shared" si="35"/>
        <v/>
      </c>
      <c r="AT118">
        <f t="shared" ca="1" si="28"/>
        <v>0.38241021340733028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_Он_шершавый?</v>
      </c>
      <c r="BA118" t="e">
        <f>VLOOKUP(Q118,audio_list_stym!$B$2:$BQ$299,68,FALSE)</f>
        <v>#N/A</v>
      </c>
      <c r="BB118" t="str">
        <f t="shared" si="30"/>
        <v>На_картинке_ТОДИС._Он_шершавый?</v>
      </c>
      <c r="BD118" cm="1">
        <f t="array" aca="1" ref="BD118" ca="1">INDEX($L$114:$L$121,(RANK(AT6,$AT$2:$AT$9)))</f>
        <v>2149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VLOOKUP(B119,audio_list_stym!$A$3:$BP$18,40,FALSE)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VLOOKUP(B119,audio_list_stym!$A$3:$AJ$18,8,FALSE)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158</v>
      </c>
      <c r="Z119" t="str">
        <f>IF(G119="экспл",VLOOKUP(J119,quest_экспл!$A$1:$N$129,12,FALSE),IF(G119="импл_",0,0))</f>
        <v>sound\\Zaostrin_li_on.wav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1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32"/>
        <v/>
      </c>
      <c r="AI119" t="s">
        <v>91</v>
      </c>
      <c r="AO119">
        <f t="shared" ca="1" si="33"/>
        <v>0.32612697456772299</v>
      </c>
      <c r="AP119" t="str">
        <f t="shared" ca="1" si="34"/>
        <v>pics\\Limon_7.jpg</v>
      </c>
      <c r="AR119" t="str">
        <f t="shared" si="36"/>
        <v/>
      </c>
      <c r="AS119" t="str">
        <f t="shared" si="35"/>
        <v/>
      </c>
      <c r="AT119">
        <f t="shared" ca="1" si="28"/>
        <v>0.64503705388830701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_Заострен_ли_он?</v>
      </c>
      <c r="BA119" t="e">
        <f>VLOOKUP(Q119,audio_list_stym!$B$2:$BQ$299,68,FALSE)</f>
        <v>#N/A</v>
      </c>
      <c r="BB119" t="str">
        <f t="shared" si="30"/>
        <v>На_мониторе_ТОДИС._Заострен_ли_он?</v>
      </c>
      <c r="BD119" cm="1">
        <f t="array" aca="1" ref="BD119" ca="1">INDEX($L$114:$L$121,(RANK(AT7,$AT$2:$AT$9)))</f>
        <v>2148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VLOOKUP(B120,audio_list_stym!$A$3:$BP$18,40,FALSE)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VLOOKUP(B120,audio_list_stym!$A$3:$AJ$18,8,FALSE)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159</v>
      </c>
      <c r="Z120" t="str">
        <f>IF(G120="экспл",VLOOKUP(J120,quest_экспл!$A$1:$N$129,12,FALSE),IF(G120="импл_",0,0))</f>
        <v>sound\\On_rassipchatiy.wav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1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32"/>
        <v/>
      </c>
      <c r="AI120" t="s">
        <v>92</v>
      </c>
      <c r="AO120">
        <f t="shared" ca="1" si="33"/>
        <v>0.23493106111702666</v>
      </c>
      <c r="AP120" t="str">
        <f t="shared" ca="1" si="34"/>
        <v>pics\\Peper_7.jpg</v>
      </c>
      <c r="AR120" t="str">
        <f t="shared" si="36"/>
        <v/>
      </c>
      <c r="AS120" t="str">
        <f t="shared" si="35"/>
        <v/>
      </c>
      <c r="AT120">
        <f t="shared" ca="1" si="28"/>
        <v>0.79893651952042255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_Он_рассыпчатый?</v>
      </c>
      <c r="BA120" t="e">
        <f>VLOOKUP(Q120,audio_list_stym!$B$2:$BQ$299,68,FALSE)</f>
        <v>#N/A</v>
      </c>
      <c r="BB120" t="str">
        <f t="shared" si="30"/>
        <v>Перед_Вами_ТОДИС._Он_рассыпчатый?</v>
      </c>
      <c r="BD120" cm="1">
        <f t="array" aca="1" ref="BD120" ca="1">INDEX($L$114:$L$121,(RANK(AT8,$AT$2:$AT$9)))</f>
        <v>2145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VLOOKUP(B121,audio_list_stym!$A$3:$BP$18,40,FALSE)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VLOOKUP(B121,audio_list_stym!$A$3:$AJ$18,8,FALSE)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160</v>
      </c>
      <c r="Z121" t="str">
        <f>IF(G121="экспл",VLOOKUP(J121,quest_экспл!$A$1:$N$129,12,FALSE),IF(G121="импл_",0,0))</f>
        <v>sound\\Ochishen_li_on.wav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1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32"/>
        <v/>
      </c>
      <c r="AI121" t="s">
        <v>93</v>
      </c>
      <c r="AO121">
        <f t="shared" ca="1" si="33"/>
        <v>0.35524814385839021</v>
      </c>
      <c r="AP121" t="str">
        <f t="shared" ca="1" si="34"/>
        <v>pics\\Limon_4.jpg</v>
      </c>
      <c r="AR121" t="str">
        <f>IF(AH121="sound\\Ogorod",AP49,"")</f>
        <v/>
      </c>
      <c r="AS121" t="str">
        <f t="shared" si="35"/>
        <v/>
      </c>
      <c r="AT121">
        <f t="shared" ca="1" si="28"/>
        <v>0.27773157047890906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_Очищен_ли_он?</v>
      </c>
      <c r="BA121" t="e">
        <f>VLOOKUP(Q121,audio_list_stym!$B$2:$BQ$299,68,FALSE)</f>
        <v>#N/A</v>
      </c>
      <c r="BB121" t="str">
        <f t="shared" si="30"/>
        <v>Вы_видите_ТОДИС._Очищен_ли_он?</v>
      </c>
      <c r="BD121" cm="1">
        <f t="array" aca="1" ref="BD121" ca="1">INDEX($L$114:$L$121,(RANK(AT9,$AT$2:$AT$9)))</f>
        <v>2151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VLOOKUP(B122,audio_list_stym!$A$3:$BP$18,40,FALSE)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VLOOKUP(B122,audio_list_stym!$A$3:$AJ$18,8,FALSE)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225</v>
      </c>
      <c r="Q122" t="str">
        <f>IF(G122="экспл",0,IF(G122="импл_",VLOOKUP(J122,quest_импл!$A$1:$J$129,8,FALSE),0))</f>
        <v>sound\\Sushenniy_li.wav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2038</v>
      </c>
      <c r="AD122" t="str">
        <f t="shared" ca="1" si="31"/>
        <v>pics\\Limon_6.jpg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2"/>
        <v>pics\\Limon_6.jpg</v>
      </c>
      <c r="AI122" t="s">
        <v>124</v>
      </c>
      <c r="AO122">
        <f t="shared" ca="1" si="33"/>
        <v>0.33244719350222829</v>
      </c>
      <c r="AP122" t="str">
        <f t="shared" ca="1" si="34"/>
        <v>pics\\Limon_6.jpg</v>
      </c>
      <c r="AR122" t="str">
        <f t="shared" si="36"/>
        <v/>
      </c>
      <c r="AS122" t="str">
        <f t="shared" ca="1" si="35"/>
        <v>pics\\Limon_6.jpg</v>
      </c>
      <c r="AT122">
        <f t="shared" ca="1" si="28"/>
        <v>0.78408192814708866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_Сушеный_ли_</v>
      </c>
      <c r="BB122" t="str">
        <f t="shared" si="30"/>
        <v>_Сушеный_ли_XXXXX?</v>
      </c>
      <c r="BC122">
        <f>A122</f>
        <v>1216</v>
      </c>
      <c r="BD122" cm="1">
        <f t="array" aca="1" ref="BD122" ca="1">INDEX($L$122:$L$129,(RANK(AT2,$AT$2:$AT$9)))</f>
        <v>2070</v>
      </c>
      <c r="BE122" cm="1">
        <f t="array" aca="1" ref="BE122" ca="1">INDEX(BD66:BD81,(RANK(AT9,$AT$2:$AT$17)))</f>
        <v>2082</v>
      </c>
      <c r="BF122" cm="1">
        <f t="array" aca="1" ref="BF122" ca="1">INDEX(BD90:BD105,(RANK(AT9,$AT$2:$AT$17)))</f>
        <v>2130</v>
      </c>
      <c r="BG122" cm="1">
        <f t="array" aca="1" ref="BG122" ca="1">INDEX(BD106:BD121,(RANK(AT9,$AT$2:$AT$17)))</f>
        <v>2146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VLOOKUP(B123,audio_list_stym!$A$3:$BP$18,40,FALSE)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VLOOKUP(B123,audio_list_stym!$A$3:$AJ$18,8,FALSE)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226</v>
      </c>
      <c r="Q123" t="str">
        <f>IF(G123="экспл",0,IF(G123="импл_",VLOOKUP(J123,quest_импл!$A$1:$J$129,8,FALSE),0))</f>
        <v>sound\\S_vetochkoy_li.wav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2003</v>
      </c>
      <c r="AD123" t="str">
        <f t="shared" ca="1" si="31"/>
        <v>pics\\Banan_3.jpg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2"/>
        <v>pics\\Banan_3.jpg</v>
      </c>
      <c r="AI123" t="s">
        <v>125</v>
      </c>
      <c r="AO123">
        <f t="shared" ca="1" si="33"/>
        <v>0.98294752351459169</v>
      </c>
      <c r="AP123" t="str">
        <f t="shared" ca="1" si="34"/>
        <v>pics\\Banan_3.jpg</v>
      </c>
      <c r="AR123" t="str">
        <f t="shared" si="36"/>
        <v/>
      </c>
      <c r="AS123" t="str">
        <f t="shared" ca="1" si="35"/>
        <v>pics\\Banan_3.jpg</v>
      </c>
      <c r="AT123">
        <f t="shared" ca="1" si="28"/>
        <v>0.83952112282928715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_С_веточкой_ли_</v>
      </c>
      <c r="BB123" t="str">
        <f t="shared" si="30"/>
        <v>_С_веточкой_ли_XXXXX?</v>
      </c>
      <c r="BD123" cm="1">
        <f t="array" aca="1" ref="BD123" ca="1">INDEX($L$122:$L$129,(RANK(AT3,$AT$2:$AT$9)))</f>
        <v>2072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VLOOKUP(B124,audio_list_stym!$A$3:$BP$18,40,FALSE)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VLOOKUP(B124,audio_list_stym!$A$3:$AJ$18,8,FALSE)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227</v>
      </c>
      <c r="Q124" t="str">
        <f>IF(G124="экспл",0,IF(G124="импл_",VLOOKUP(J124,quest_импл!$A$1:$J$129,8,FALSE),0))</f>
        <v>sound\\Rasskrit_li.wav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2027</v>
      </c>
      <c r="AD124" t="str">
        <f t="shared" ca="1" si="31"/>
        <v>pics\\Kokos_3.jpg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2"/>
        <v>pics\\Kokos_3.jpg</v>
      </c>
      <c r="AI124" t="s">
        <v>126</v>
      </c>
      <c r="AO124">
        <f t="shared" ca="1" si="33"/>
        <v>0.50014627298960712</v>
      </c>
      <c r="AP124" t="str">
        <f t="shared" ca="1" si="34"/>
        <v>pics\\Kokos_3.jpg</v>
      </c>
      <c r="AR124" t="str">
        <f t="shared" si="36"/>
        <v/>
      </c>
      <c r="AS124" t="str">
        <f t="shared" ca="1" si="35"/>
        <v>pics\\Kokos_3.jpg</v>
      </c>
      <c r="AT124">
        <f t="shared" ca="1" si="28"/>
        <v>0.80188532220279107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_Раскрыт_ли_</v>
      </c>
      <c r="BB124" t="str">
        <f t="shared" si="30"/>
        <v>_Раскрыт_ли_XXXXX?</v>
      </c>
      <c r="BD124" cm="1">
        <f t="array" aca="1" ref="BD124" ca="1">INDEX($L$122:$L$129,(RANK(AT4,$AT$2:$AT$9)))</f>
        <v>2067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VLOOKUP(B125,audio_list_stym!$A$3:$BP$18,40,FALSE)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VLOOKUP(B125,audio_list_stym!$A$3:$AJ$18,8,FALSE)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228</v>
      </c>
      <c r="Q125" t="str">
        <f>IF(G125="экспл",0,IF(G125="импл_",VLOOKUP(J125,quest_импл!$A$1:$J$129,8,FALSE),0))</f>
        <v>sound\\Pushistiy_li.wav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2010</v>
      </c>
      <c r="AD125" t="str">
        <f t="shared" ca="1" si="31"/>
        <v>pics\\Finik_2.jpg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2"/>
        <v>pics\\Finik_2.jpg</v>
      </c>
      <c r="AI125" t="s">
        <v>127</v>
      </c>
      <c r="AO125">
        <f t="shared" ca="1" si="33"/>
        <v>0.88549486526218035</v>
      </c>
      <c r="AP125" t="str">
        <f t="shared" ca="1" si="34"/>
        <v>pics\\Finik_2.jpg</v>
      </c>
      <c r="AR125" t="str">
        <f t="shared" si="36"/>
        <v/>
      </c>
      <c r="AS125" t="str">
        <f t="shared" ca="1" si="35"/>
        <v>pics\\Finik_2.jpg</v>
      </c>
      <c r="AT125">
        <f t="shared" ca="1" si="28"/>
        <v>0.43728336810348367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_Пушистый_ли_</v>
      </c>
      <c r="BB125" t="str">
        <f t="shared" si="30"/>
        <v>_Пушистый_ли_XXXXX?</v>
      </c>
      <c r="BD125" cm="1">
        <f t="array" aca="1" ref="BD125" ca="1">INDEX($L$122:$L$129,(RANK(AT5,$AT$2:$AT$9)))</f>
        <v>2066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VLOOKUP(B126,audio_list_stym!$A$3:$BP$18,40,FALSE)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VLOOKUP(B126,audio_list_stym!$A$3:$AJ$18,8,FALSE)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229</v>
      </c>
      <c r="Q126" t="str">
        <f>IF(G126="экспл",0,IF(G126="импл_",VLOOKUP(J126,quest_импл!$A$1:$J$129,8,FALSE),0))</f>
        <v>sound\\Kvadratniy_li.wav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2051</v>
      </c>
      <c r="AD126" t="str">
        <f t="shared" ca="1" si="31"/>
        <v>pics\\Redis_3.jpg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2"/>
        <v>pics\\Redis_3.jpg</v>
      </c>
      <c r="AI126" t="s">
        <v>128</v>
      </c>
      <c r="AO126">
        <f t="shared" ca="1" si="33"/>
        <v>0.18819898074734953</v>
      </c>
      <c r="AP126" t="str">
        <f t="shared" ca="1" si="34"/>
        <v>pics\\Redis_3.jpg</v>
      </c>
      <c r="AR126" t="str">
        <f t="shared" si="36"/>
        <v/>
      </c>
      <c r="AS126" t="str">
        <f t="shared" ca="1" si="35"/>
        <v>pics\\Redis_3.jpg</v>
      </c>
      <c r="AT126">
        <f t="shared" ca="1" si="28"/>
        <v>0.16685414509338048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_Квадратный_ли_</v>
      </c>
      <c r="BB126" t="str">
        <f t="shared" si="30"/>
        <v>_Квадратный_ли_XXXXX?</v>
      </c>
      <c r="BD126" cm="1">
        <f t="array" aca="1" ref="BD126" ca="1">INDEX($L$122:$L$129,(RANK(AT6,$AT$2:$AT$9)))</f>
        <v>2069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VLOOKUP(B127,audio_list_stym!$A$3:$BP$18,40,FALSE)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VLOOKUP(B127,audio_list_stym!$A$3:$AJ$18,8,FALSE)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230</v>
      </c>
      <c r="Q127" t="str">
        <f>IF(G127="экспл",0,IF(G127="импл_",VLOOKUP(J127,quest_импл!$A$1:$J$129,8,FALSE),0))</f>
        <v>sound\\Sklizskiy_li.wav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2059</v>
      </c>
      <c r="AD127" t="str">
        <f t="shared" ca="1" si="31"/>
        <v>pics\\Tomat_3.jpg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2"/>
        <v>pics\\Tomat_3.jpg</v>
      </c>
      <c r="AI127" t="s">
        <v>129</v>
      </c>
      <c r="AO127">
        <f t="shared" ca="1" si="33"/>
        <v>4.0905469955641927E-2</v>
      </c>
      <c r="AP127" t="str">
        <f t="shared" ca="1" si="34"/>
        <v>pics\\Tomat_3.jpg</v>
      </c>
      <c r="AR127" t="str">
        <f t="shared" si="36"/>
        <v/>
      </c>
      <c r="AS127" t="str">
        <f t="shared" ca="1" si="35"/>
        <v>pics\\Tomat_3.jpg</v>
      </c>
      <c r="AT127">
        <f t="shared" ca="1" si="28"/>
        <v>0.35451561620928751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_Склизкий_ли_</v>
      </c>
      <c r="BB127" t="str">
        <f t="shared" si="30"/>
        <v>_Склизкий_ли_XXXXX?</v>
      </c>
      <c r="BD127" cm="1">
        <f t="array" aca="1" ref="BD127" ca="1">INDEX($L$122:$L$129,(RANK(AT7,$AT$2:$AT$9)))</f>
        <v>2068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VLOOKUP(B128,audio_list_stym!$A$3:$BP$18,40,FALSE)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VLOOKUP(B128,audio_list_stym!$A$3:$AJ$18,8,FALSE)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231</v>
      </c>
      <c r="Q128" t="str">
        <f>IF(G128="экспл",0,IF(G128="импл_",VLOOKUP(J128,quest_импл!$A$1:$J$129,8,FALSE),0))</f>
        <v>sound\\Uvyadshiy_li.wav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2033</v>
      </c>
      <c r="AD128" t="str">
        <f t="shared" ca="1" si="31"/>
        <v>pics\\Limon_1.jpg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2"/>
        <v>pics\\Limon_1.jpg</v>
      </c>
      <c r="AI128" t="s">
        <v>130</v>
      </c>
      <c r="AO128">
        <f t="shared" ca="1" si="33"/>
        <v>0.43994368529823935</v>
      </c>
      <c r="AP128" t="str">
        <f t="shared" ca="1" si="34"/>
        <v>pics\\Limon_1.jpg</v>
      </c>
      <c r="AR128" t="str">
        <f t="shared" si="36"/>
        <v/>
      </c>
      <c r="AS128" t="str">
        <f t="shared" ca="1" si="35"/>
        <v>pics\\Limon_1.jpg</v>
      </c>
      <c r="AT128">
        <f t="shared" ca="1" si="28"/>
        <v>0.78951345382996463</v>
      </c>
      <c r="AU128" t="s">
        <v>697</v>
      </c>
      <c r="AV128" t="str">
        <f t="shared" ca="1" si="29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_Увядший_ли_</v>
      </c>
      <c r="BB128" t="str">
        <f t="shared" si="30"/>
        <v>_Увядший_ли_XXXXX?</v>
      </c>
      <c r="BD128" cm="1">
        <f t="array" aca="1" ref="BD128" ca="1">INDEX($L$122:$L$129,(RANK(AT8,$AT$2:$AT$9)))</f>
        <v>2065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VLOOKUP(B129,audio_list_stym!$A$3:$BP$18,40,FALSE)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VLOOKUP(B129,audio_list_stym!$A$3:$AJ$18,8,FALSE)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232</v>
      </c>
      <c r="Q129" t="str">
        <f>IF(G129="экспл",0,IF(G129="импл_",VLOOKUP(J129,quest_импл!$A$1:$J$129,8,FALSE),0))</f>
        <v>sound\\Raznocvetniy_li.wav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2048</v>
      </c>
      <c r="AD129" t="str">
        <f t="shared" ca="1" si="31"/>
        <v>pics\\Peper_8.jpg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2"/>
        <v>pics\\Peper_8.jpg</v>
      </c>
      <c r="AI129" t="s">
        <v>131</v>
      </c>
      <c r="AO129">
        <f t="shared" ca="1" si="33"/>
        <v>0.23292829376699531</v>
      </c>
      <c r="AP129" t="str">
        <f t="shared" ca="1" si="34"/>
        <v>pics\\Peper_8.jpg</v>
      </c>
      <c r="AR129" t="str">
        <f t="shared" si="36"/>
        <v/>
      </c>
      <c r="AS129" t="str">
        <f t="shared" ca="1" si="35"/>
        <v>pics\\Peper_8.jpg</v>
      </c>
      <c r="AT129">
        <f t="shared" ca="1" si="28"/>
        <v>0.5350333815884607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_Разноцветный_ли_</v>
      </c>
      <c r="BB129" t="str">
        <f t="shared" si="30"/>
        <v>_Разноцветный_ли_XXXXX?</v>
      </c>
      <c r="BD129" cm="1">
        <f t="array" aca="1" ref="BD129" ca="1">INDEX($L$122:$L$129,(RANK(AT9,$AT$2:$AT$9)))</f>
        <v>2071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400-000000000000}"/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1CA95-6C0D-4139-B59B-B398F32E3CE7}">
  <dimension ref="A1:Y234"/>
  <sheetViews>
    <sheetView topLeftCell="C1" workbookViewId="0">
      <selection activeCell="G32" sqref="G1:G32"/>
    </sheetView>
  </sheetViews>
  <sheetFormatPr defaultColWidth="8.796875" defaultRowHeight="14.25" x14ac:dyDescent="0.45"/>
  <cols>
    <col min="2" max="2" width="16.796875" customWidth="1"/>
    <col min="4" max="4" width="12.796875" customWidth="1"/>
    <col min="5" max="5" width="6" customWidth="1"/>
    <col min="6" max="6" width="12.796875" customWidth="1"/>
    <col min="7" max="8" width="12.1328125" customWidth="1"/>
    <col min="17" max="17" width="15.796875" customWidth="1"/>
  </cols>
  <sheetData>
    <row r="1" spans="2:9" x14ac:dyDescent="0.45">
      <c r="B1">
        <v>1</v>
      </c>
      <c r="C1">
        <v>1</v>
      </c>
      <c r="D1" s="29" t="s">
        <v>1180</v>
      </c>
      <c r="E1" s="29"/>
      <c r="F1" s="29"/>
      <c r="G1" s="29" t="s">
        <v>1182</v>
      </c>
    </row>
    <row r="2" spans="2:9" x14ac:dyDescent="0.45">
      <c r="B2">
        <v>2</v>
      </c>
      <c r="C2">
        <v>2</v>
      </c>
      <c r="D2" s="29" t="s">
        <v>1184</v>
      </c>
      <c r="E2" s="29"/>
      <c r="F2" s="29"/>
      <c r="G2" s="29" t="s">
        <v>1186</v>
      </c>
      <c r="I2" s="29" t="s">
        <v>1242</v>
      </c>
    </row>
    <row r="3" spans="2:9" x14ac:dyDescent="0.45">
      <c r="B3">
        <v>3</v>
      </c>
      <c r="C3">
        <v>3</v>
      </c>
      <c r="D3" s="29" t="s">
        <v>1188</v>
      </c>
      <c r="E3" s="29"/>
      <c r="F3" s="29"/>
      <c r="G3" s="29" t="s">
        <v>1190</v>
      </c>
    </row>
    <row r="4" spans="2:9" x14ac:dyDescent="0.45">
      <c r="B4">
        <v>4</v>
      </c>
      <c r="C4">
        <v>4</v>
      </c>
      <c r="D4" s="29" t="s">
        <v>1192</v>
      </c>
      <c r="E4" s="29"/>
      <c r="F4" s="29"/>
      <c r="G4" s="29" t="s">
        <v>1194</v>
      </c>
    </row>
    <row r="5" spans="2:9" x14ac:dyDescent="0.45">
      <c r="B5">
        <v>5</v>
      </c>
      <c r="C5">
        <v>5</v>
      </c>
      <c r="D5" s="29" t="s">
        <v>1196</v>
      </c>
      <c r="E5" s="29"/>
      <c r="F5" s="29"/>
      <c r="G5" s="29" t="s">
        <v>1198</v>
      </c>
    </row>
    <row r="6" spans="2:9" x14ac:dyDescent="0.45">
      <c r="B6">
        <v>6</v>
      </c>
      <c r="C6">
        <v>6</v>
      </c>
      <c r="D6" s="29" t="s">
        <v>1200</v>
      </c>
      <c r="E6" s="29"/>
      <c r="F6" s="29"/>
      <c r="G6" s="29" t="s">
        <v>1202</v>
      </c>
    </row>
    <row r="7" spans="2:9" x14ac:dyDescent="0.45">
      <c r="B7">
        <v>7</v>
      </c>
      <c r="C7">
        <v>7</v>
      </c>
      <c r="D7" s="29" t="s">
        <v>1204</v>
      </c>
      <c r="E7" s="29"/>
      <c r="F7" s="29"/>
      <c r="G7" s="29" t="s">
        <v>1206</v>
      </c>
    </row>
    <row r="8" spans="2:9" x14ac:dyDescent="0.45">
      <c r="B8">
        <v>8</v>
      </c>
      <c r="C8">
        <v>8</v>
      </c>
      <c r="D8" s="29" t="s">
        <v>1208</v>
      </c>
      <c r="E8" s="29"/>
      <c r="F8" s="29"/>
      <c r="G8" s="29" t="s">
        <v>1210</v>
      </c>
    </row>
    <row r="9" spans="2:9" x14ac:dyDescent="0.45">
      <c r="B9">
        <v>9</v>
      </c>
      <c r="C9">
        <v>9</v>
      </c>
      <c r="D9" s="29" t="s">
        <v>1212</v>
      </c>
      <c r="E9" s="29"/>
      <c r="F9" s="29"/>
      <c r="G9" s="29" t="s">
        <v>1182</v>
      </c>
    </row>
    <row r="10" spans="2:9" x14ac:dyDescent="0.45">
      <c r="B10">
        <v>10</v>
      </c>
      <c r="C10">
        <v>10</v>
      </c>
      <c r="D10" s="29" t="s">
        <v>1214</v>
      </c>
      <c r="E10" s="29"/>
      <c r="F10" s="29"/>
      <c r="G10" s="29" t="s">
        <v>1186</v>
      </c>
    </row>
    <row r="11" spans="2:9" x14ac:dyDescent="0.45">
      <c r="B11">
        <v>11</v>
      </c>
      <c r="C11">
        <v>11</v>
      </c>
      <c r="D11" s="29" t="s">
        <v>1216</v>
      </c>
      <c r="E11" s="29"/>
      <c r="F11" s="29"/>
      <c r="G11" s="29" t="s">
        <v>1190</v>
      </c>
    </row>
    <row r="12" spans="2:9" x14ac:dyDescent="0.45">
      <c r="B12">
        <v>12</v>
      </c>
      <c r="C12">
        <v>12</v>
      </c>
      <c r="D12" s="29" t="s">
        <v>1218</v>
      </c>
      <c r="E12" s="29"/>
      <c r="F12" s="29"/>
      <c r="G12" s="29" t="s">
        <v>1194</v>
      </c>
    </row>
    <row r="13" spans="2:9" x14ac:dyDescent="0.45">
      <c r="B13">
        <v>13</v>
      </c>
      <c r="C13">
        <v>13</v>
      </c>
      <c r="D13" s="29" t="s">
        <v>1220</v>
      </c>
      <c r="E13" s="29"/>
      <c r="F13" s="29"/>
      <c r="G13" s="29" t="s">
        <v>1198</v>
      </c>
    </row>
    <row r="14" spans="2:9" x14ac:dyDescent="0.45">
      <c r="B14">
        <v>14</v>
      </c>
      <c r="C14">
        <v>14</v>
      </c>
      <c r="D14" s="29" t="s">
        <v>1240</v>
      </c>
      <c r="E14" s="29"/>
      <c r="F14" s="29"/>
      <c r="G14" s="29" t="s">
        <v>1202</v>
      </c>
    </row>
    <row r="15" spans="2:9" x14ac:dyDescent="0.45">
      <c r="B15">
        <v>15</v>
      </c>
      <c r="C15">
        <v>15</v>
      </c>
      <c r="D15" s="29" t="s">
        <v>1222</v>
      </c>
      <c r="E15" s="29"/>
      <c r="F15" s="29"/>
      <c r="G15" s="29" t="s">
        <v>1206</v>
      </c>
    </row>
    <row r="16" spans="2:9" x14ac:dyDescent="0.45">
      <c r="B16">
        <v>16</v>
      </c>
      <c r="C16">
        <v>16</v>
      </c>
      <c r="D16" s="29" t="s">
        <v>1224</v>
      </c>
      <c r="E16" s="29"/>
      <c r="F16" s="29"/>
      <c r="G16" s="29" t="s">
        <v>1210</v>
      </c>
    </row>
    <row r="17" spans="2:7" x14ac:dyDescent="0.45">
      <c r="B17">
        <v>17</v>
      </c>
      <c r="C17">
        <v>17</v>
      </c>
      <c r="D17" s="22" t="s">
        <v>1181</v>
      </c>
      <c r="E17" s="22"/>
      <c r="F17" s="22"/>
      <c r="G17" t="s">
        <v>1183</v>
      </c>
    </row>
    <row r="18" spans="2:7" x14ac:dyDescent="0.45">
      <c r="B18">
        <v>18</v>
      </c>
      <c r="C18">
        <v>18</v>
      </c>
      <c r="D18" s="22" t="s">
        <v>1185</v>
      </c>
      <c r="E18" s="22"/>
      <c r="F18" s="22"/>
      <c r="G18" t="s">
        <v>1187</v>
      </c>
    </row>
    <row r="19" spans="2:7" x14ac:dyDescent="0.45">
      <c r="B19">
        <v>19</v>
      </c>
      <c r="C19">
        <v>19</v>
      </c>
      <c r="D19" s="22" t="s">
        <v>1189</v>
      </c>
      <c r="E19" s="22"/>
      <c r="F19" s="22"/>
      <c r="G19" t="s">
        <v>1191</v>
      </c>
    </row>
    <row r="20" spans="2:7" x14ac:dyDescent="0.45">
      <c r="B20">
        <v>20</v>
      </c>
      <c r="C20">
        <v>20</v>
      </c>
      <c r="D20" s="22" t="s">
        <v>1193</v>
      </c>
      <c r="E20" s="22"/>
      <c r="F20" s="22"/>
      <c r="G20" t="s">
        <v>1195</v>
      </c>
    </row>
    <row r="21" spans="2:7" x14ac:dyDescent="0.45">
      <c r="B21">
        <v>21</v>
      </c>
      <c r="C21">
        <v>21</v>
      </c>
      <c r="D21" s="22" t="s">
        <v>1197</v>
      </c>
      <c r="E21" s="22"/>
      <c r="F21" s="22"/>
      <c r="G21" t="s">
        <v>1199</v>
      </c>
    </row>
    <row r="22" spans="2:7" x14ac:dyDescent="0.45">
      <c r="B22">
        <v>22</v>
      </c>
      <c r="C22">
        <v>22</v>
      </c>
      <c r="D22" s="22" t="s">
        <v>1201</v>
      </c>
      <c r="E22" s="22"/>
      <c r="F22" s="22"/>
      <c r="G22" t="s">
        <v>1203</v>
      </c>
    </row>
    <row r="23" spans="2:7" x14ac:dyDescent="0.45">
      <c r="B23">
        <v>23</v>
      </c>
      <c r="C23">
        <v>23</v>
      </c>
      <c r="D23" s="22" t="s">
        <v>1205</v>
      </c>
      <c r="E23" s="22"/>
      <c r="F23" s="22"/>
      <c r="G23" t="s">
        <v>1207</v>
      </c>
    </row>
    <row r="24" spans="2:7" x14ac:dyDescent="0.45">
      <c r="B24">
        <v>24</v>
      </c>
      <c r="C24">
        <v>24</v>
      </c>
      <c r="D24" s="22" t="s">
        <v>1209</v>
      </c>
      <c r="E24" s="22"/>
      <c r="F24" s="22"/>
      <c r="G24" t="s">
        <v>1211</v>
      </c>
    </row>
    <row r="25" spans="2:7" x14ac:dyDescent="0.45">
      <c r="B25">
        <v>25</v>
      </c>
      <c r="C25">
        <v>25</v>
      </c>
      <c r="D25" s="22" t="s">
        <v>1213</v>
      </c>
      <c r="E25" s="22"/>
      <c r="F25" s="22"/>
      <c r="G25" t="s">
        <v>1183</v>
      </c>
    </row>
    <row r="26" spans="2:7" x14ac:dyDescent="0.45">
      <c r="B26">
        <v>26</v>
      </c>
      <c r="C26">
        <v>26</v>
      </c>
      <c r="D26" s="22" t="s">
        <v>1215</v>
      </c>
      <c r="E26" s="22"/>
      <c r="F26" s="22"/>
      <c r="G26" t="s">
        <v>1187</v>
      </c>
    </row>
    <row r="27" spans="2:7" x14ac:dyDescent="0.45">
      <c r="B27">
        <v>27</v>
      </c>
      <c r="C27">
        <v>27</v>
      </c>
      <c r="D27" s="22" t="s">
        <v>1217</v>
      </c>
      <c r="E27" s="22"/>
      <c r="F27" s="22"/>
      <c r="G27" t="s">
        <v>1191</v>
      </c>
    </row>
    <row r="28" spans="2:7" x14ac:dyDescent="0.45">
      <c r="B28">
        <v>28</v>
      </c>
      <c r="C28">
        <v>28</v>
      </c>
      <c r="D28" s="22" t="s">
        <v>1219</v>
      </c>
      <c r="E28" s="22"/>
      <c r="F28" s="22"/>
      <c r="G28" t="s">
        <v>1195</v>
      </c>
    </row>
    <row r="29" spans="2:7" x14ac:dyDescent="0.45">
      <c r="B29">
        <v>29</v>
      </c>
      <c r="C29">
        <v>29</v>
      </c>
      <c r="D29" s="22" t="s">
        <v>1221</v>
      </c>
      <c r="E29" s="22"/>
      <c r="F29" s="22"/>
      <c r="G29" t="s">
        <v>1199</v>
      </c>
    </row>
    <row r="30" spans="2:7" x14ac:dyDescent="0.45">
      <c r="B30">
        <v>30</v>
      </c>
      <c r="C30">
        <v>30</v>
      </c>
      <c r="D30" s="22" t="s">
        <v>1241</v>
      </c>
      <c r="E30" s="22"/>
      <c r="F30" s="22"/>
      <c r="G30" t="s">
        <v>1203</v>
      </c>
    </row>
    <row r="31" spans="2:7" x14ac:dyDescent="0.45">
      <c r="B31">
        <v>31</v>
      </c>
      <c r="C31">
        <v>31</v>
      </c>
      <c r="D31" s="22" t="s">
        <v>1223</v>
      </c>
      <c r="E31" s="22"/>
      <c r="F31" s="22"/>
      <c r="G31" t="s">
        <v>1207</v>
      </c>
    </row>
    <row r="32" spans="2:7" x14ac:dyDescent="0.45">
      <c r="B32">
        <v>32</v>
      </c>
      <c r="C32">
        <v>32</v>
      </c>
      <c r="D32" s="22" t="s">
        <v>1225</v>
      </c>
      <c r="E32" s="22"/>
      <c r="F32" s="22"/>
      <c r="G32" t="s">
        <v>1211</v>
      </c>
    </row>
    <row r="33" spans="2:7" x14ac:dyDescent="0.45">
      <c r="B33">
        <v>33</v>
      </c>
      <c r="C33">
        <v>1</v>
      </c>
      <c r="D33" s="29" t="s">
        <v>1180</v>
      </c>
      <c r="E33" s="29"/>
      <c r="F33" s="29"/>
      <c r="G33" s="29" t="s">
        <v>1182</v>
      </c>
    </row>
    <row r="34" spans="2:7" x14ac:dyDescent="0.45">
      <c r="B34">
        <v>34</v>
      </c>
      <c r="C34">
        <v>2</v>
      </c>
      <c r="D34" s="29" t="s">
        <v>1184</v>
      </c>
      <c r="E34" s="29"/>
      <c r="F34" s="29"/>
      <c r="G34" s="29" t="s">
        <v>1186</v>
      </c>
    </row>
    <row r="35" spans="2:7" x14ac:dyDescent="0.45">
      <c r="B35">
        <v>35</v>
      </c>
      <c r="C35">
        <v>3</v>
      </c>
      <c r="D35" s="29" t="s">
        <v>1188</v>
      </c>
      <c r="E35" s="29"/>
      <c r="F35" s="29"/>
      <c r="G35" s="29" t="s">
        <v>1190</v>
      </c>
    </row>
    <row r="36" spans="2:7" x14ac:dyDescent="0.45">
      <c r="B36">
        <v>36</v>
      </c>
      <c r="C36">
        <v>4</v>
      </c>
      <c r="D36" s="29" t="s">
        <v>1192</v>
      </c>
      <c r="E36" s="29"/>
      <c r="F36" s="29"/>
      <c r="G36" s="29" t="s">
        <v>1194</v>
      </c>
    </row>
    <row r="37" spans="2:7" x14ac:dyDescent="0.45">
      <c r="B37">
        <v>37</v>
      </c>
      <c r="C37">
        <v>5</v>
      </c>
      <c r="D37" s="29" t="s">
        <v>1196</v>
      </c>
      <c r="E37" s="29"/>
      <c r="F37" s="29"/>
      <c r="G37" s="29" t="s">
        <v>1198</v>
      </c>
    </row>
    <row r="38" spans="2:7" x14ac:dyDescent="0.45">
      <c r="B38">
        <v>38</v>
      </c>
      <c r="C38">
        <v>6</v>
      </c>
      <c r="D38" s="29" t="s">
        <v>1200</v>
      </c>
      <c r="E38" s="29"/>
      <c r="F38" s="29"/>
      <c r="G38" s="29" t="s">
        <v>1202</v>
      </c>
    </row>
    <row r="39" spans="2:7" x14ac:dyDescent="0.45">
      <c r="B39">
        <v>39</v>
      </c>
      <c r="C39">
        <v>7</v>
      </c>
      <c r="D39" s="29" t="s">
        <v>1204</v>
      </c>
      <c r="E39" s="29"/>
      <c r="F39" s="29"/>
      <c r="G39" s="29" t="s">
        <v>1206</v>
      </c>
    </row>
    <row r="40" spans="2:7" x14ac:dyDescent="0.45">
      <c r="B40">
        <v>40</v>
      </c>
      <c r="C40">
        <v>8</v>
      </c>
      <c r="D40" s="29" t="s">
        <v>1208</v>
      </c>
      <c r="E40" s="29"/>
      <c r="F40" s="29"/>
      <c r="G40" s="29" t="s">
        <v>1210</v>
      </c>
    </row>
    <row r="41" spans="2:7" x14ac:dyDescent="0.45">
      <c r="B41">
        <v>41</v>
      </c>
      <c r="C41">
        <v>9</v>
      </c>
      <c r="D41" s="29" t="s">
        <v>1212</v>
      </c>
      <c r="E41" s="29"/>
      <c r="F41" s="29"/>
      <c r="G41" s="29" t="s">
        <v>1182</v>
      </c>
    </row>
    <row r="42" spans="2:7" x14ac:dyDescent="0.45">
      <c r="B42">
        <v>42</v>
      </c>
      <c r="C42">
        <v>10</v>
      </c>
      <c r="D42" s="29" t="s">
        <v>1214</v>
      </c>
      <c r="E42" s="29"/>
      <c r="F42" s="29"/>
      <c r="G42" s="29" t="s">
        <v>1186</v>
      </c>
    </row>
    <row r="43" spans="2:7" x14ac:dyDescent="0.45">
      <c r="B43">
        <v>43</v>
      </c>
      <c r="C43">
        <v>11</v>
      </c>
      <c r="D43" s="29" t="s">
        <v>1216</v>
      </c>
      <c r="E43" s="29"/>
      <c r="F43" s="29"/>
      <c r="G43" s="29" t="s">
        <v>1190</v>
      </c>
    </row>
    <row r="44" spans="2:7" x14ac:dyDescent="0.45">
      <c r="B44">
        <v>44</v>
      </c>
      <c r="C44">
        <v>12</v>
      </c>
      <c r="D44" s="29" t="s">
        <v>1218</v>
      </c>
      <c r="E44" s="29"/>
      <c r="F44" s="29"/>
      <c r="G44" s="29" t="s">
        <v>1194</v>
      </c>
    </row>
    <row r="45" spans="2:7" x14ac:dyDescent="0.45">
      <c r="B45">
        <v>45</v>
      </c>
      <c r="C45">
        <v>13</v>
      </c>
      <c r="D45" s="29" t="s">
        <v>1220</v>
      </c>
      <c r="E45" s="29"/>
      <c r="F45" s="29"/>
      <c r="G45" s="29" t="s">
        <v>1198</v>
      </c>
    </row>
    <row r="46" spans="2:7" x14ac:dyDescent="0.45">
      <c r="B46">
        <v>46</v>
      </c>
      <c r="C46">
        <v>14</v>
      </c>
      <c r="D46" s="29" t="s">
        <v>1240</v>
      </c>
      <c r="E46" s="29"/>
      <c r="F46" s="29"/>
      <c r="G46" s="29" t="s">
        <v>1202</v>
      </c>
    </row>
    <row r="47" spans="2:7" x14ac:dyDescent="0.45">
      <c r="B47">
        <v>47</v>
      </c>
      <c r="C47">
        <v>15</v>
      </c>
      <c r="D47" s="29" t="s">
        <v>1222</v>
      </c>
      <c r="E47" s="29"/>
      <c r="F47" s="29"/>
      <c r="G47" s="29" t="s">
        <v>1206</v>
      </c>
    </row>
    <row r="48" spans="2:7" x14ac:dyDescent="0.45">
      <c r="B48">
        <v>48</v>
      </c>
      <c r="C48">
        <v>16</v>
      </c>
      <c r="D48" s="29" t="s">
        <v>1224</v>
      </c>
      <c r="E48" s="29"/>
      <c r="F48" s="29"/>
      <c r="G48" s="29" t="s">
        <v>1210</v>
      </c>
    </row>
    <row r="49" spans="2:7" x14ac:dyDescent="0.45">
      <c r="B49">
        <v>49</v>
      </c>
      <c r="C49">
        <v>17</v>
      </c>
      <c r="D49" s="22" t="s">
        <v>1181</v>
      </c>
      <c r="E49" s="22"/>
      <c r="F49" s="22"/>
      <c r="G49" t="s">
        <v>1183</v>
      </c>
    </row>
    <row r="50" spans="2:7" x14ac:dyDescent="0.45">
      <c r="B50">
        <v>50</v>
      </c>
      <c r="C50">
        <v>18</v>
      </c>
      <c r="D50" s="22" t="s">
        <v>1185</v>
      </c>
      <c r="E50" s="22"/>
      <c r="F50" s="22"/>
      <c r="G50" t="s">
        <v>1187</v>
      </c>
    </row>
    <row r="51" spans="2:7" x14ac:dyDescent="0.45">
      <c r="B51">
        <v>51</v>
      </c>
      <c r="C51">
        <v>19</v>
      </c>
      <c r="D51" s="22" t="s">
        <v>1189</v>
      </c>
      <c r="E51" s="22"/>
      <c r="F51" s="22"/>
      <c r="G51" t="s">
        <v>1191</v>
      </c>
    </row>
    <row r="52" spans="2:7" x14ac:dyDescent="0.45">
      <c r="B52">
        <v>52</v>
      </c>
      <c r="C52">
        <v>20</v>
      </c>
      <c r="D52" s="22" t="s">
        <v>1193</v>
      </c>
      <c r="E52" s="22"/>
      <c r="F52" s="22"/>
      <c r="G52" t="s">
        <v>1195</v>
      </c>
    </row>
    <row r="53" spans="2:7" x14ac:dyDescent="0.45">
      <c r="B53">
        <v>53</v>
      </c>
      <c r="C53">
        <v>21</v>
      </c>
      <c r="D53" s="22" t="s">
        <v>1197</v>
      </c>
      <c r="E53" s="22"/>
      <c r="F53" s="22"/>
      <c r="G53" t="s">
        <v>1199</v>
      </c>
    </row>
    <row r="54" spans="2:7" x14ac:dyDescent="0.45">
      <c r="B54">
        <v>54</v>
      </c>
      <c r="C54">
        <v>22</v>
      </c>
      <c r="D54" s="22" t="s">
        <v>1201</v>
      </c>
      <c r="E54" s="22"/>
      <c r="F54" s="22"/>
      <c r="G54" t="s">
        <v>1203</v>
      </c>
    </row>
    <row r="55" spans="2:7" x14ac:dyDescent="0.45">
      <c r="B55">
        <v>55</v>
      </c>
      <c r="C55">
        <v>23</v>
      </c>
      <c r="D55" s="22" t="s">
        <v>1205</v>
      </c>
      <c r="E55" s="22"/>
      <c r="F55" s="22"/>
      <c r="G55" t="s">
        <v>1207</v>
      </c>
    </row>
    <row r="56" spans="2:7" x14ac:dyDescent="0.45">
      <c r="B56">
        <v>56</v>
      </c>
      <c r="C56">
        <v>24</v>
      </c>
      <c r="D56" s="22" t="s">
        <v>1209</v>
      </c>
      <c r="E56" s="22"/>
      <c r="F56" s="22"/>
      <c r="G56" t="s">
        <v>1211</v>
      </c>
    </row>
    <row r="57" spans="2:7" x14ac:dyDescent="0.45">
      <c r="B57">
        <v>57</v>
      </c>
      <c r="C57">
        <v>25</v>
      </c>
      <c r="D57" s="22" t="s">
        <v>1213</v>
      </c>
      <c r="E57" s="22"/>
      <c r="F57" s="22"/>
      <c r="G57" t="s">
        <v>1183</v>
      </c>
    </row>
    <row r="58" spans="2:7" x14ac:dyDescent="0.45">
      <c r="B58">
        <v>58</v>
      </c>
      <c r="C58">
        <v>26</v>
      </c>
      <c r="D58" s="22" t="s">
        <v>1215</v>
      </c>
      <c r="E58" s="22"/>
      <c r="F58" s="22"/>
      <c r="G58" t="s">
        <v>1187</v>
      </c>
    </row>
    <row r="59" spans="2:7" x14ac:dyDescent="0.45">
      <c r="B59">
        <v>59</v>
      </c>
      <c r="C59">
        <v>27</v>
      </c>
      <c r="D59" s="22" t="s">
        <v>1217</v>
      </c>
      <c r="E59" s="22"/>
      <c r="F59" s="22"/>
      <c r="G59" t="s">
        <v>1191</v>
      </c>
    </row>
    <row r="60" spans="2:7" x14ac:dyDescent="0.45">
      <c r="B60">
        <v>60</v>
      </c>
      <c r="C60">
        <v>28</v>
      </c>
      <c r="D60" s="22" t="s">
        <v>1219</v>
      </c>
      <c r="E60" s="22"/>
      <c r="F60" s="22"/>
      <c r="G60" t="s">
        <v>1195</v>
      </c>
    </row>
    <row r="61" spans="2:7" x14ac:dyDescent="0.45">
      <c r="B61">
        <v>61</v>
      </c>
      <c r="C61">
        <v>29</v>
      </c>
      <c r="D61" s="22" t="s">
        <v>1221</v>
      </c>
      <c r="E61" s="22"/>
      <c r="F61" s="22"/>
      <c r="G61" t="s">
        <v>1199</v>
      </c>
    </row>
    <row r="62" spans="2:7" x14ac:dyDescent="0.45">
      <c r="B62">
        <v>62</v>
      </c>
      <c r="C62">
        <v>30</v>
      </c>
      <c r="D62" s="22" t="s">
        <v>1241</v>
      </c>
      <c r="E62" s="22"/>
      <c r="F62" s="22"/>
      <c r="G62" t="s">
        <v>1203</v>
      </c>
    </row>
    <row r="63" spans="2:7" x14ac:dyDescent="0.45">
      <c r="B63">
        <v>63</v>
      </c>
      <c r="C63">
        <v>31</v>
      </c>
      <c r="D63" s="22" t="s">
        <v>1223</v>
      </c>
      <c r="E63" s="22"/>
      <c r="F63" s="22"/>
      <c r="G63" t="s">
        <v>1207</v>
      </c>
    </row>
    <row r="64" spans="2:7" x14ac:dyDescent="0.45">
      <c r="B64">
        <v>64</v>
      </c>
      <c r="C64">
        <v>32</v>
      </c>
      <c r="D64" s="22" t="s">
        <v>1225</v>
      </c>
      <c r="E64" s="22"/>
      <c r="F64" s="22"/>
      <c r="G64" t="s">
        <v>1211</v>
      </c>
    </row>
    <row r="65" spans="2:7" x14ac:dyDescent="0.45">
      <c r="B65">
        <v>65</v>
      </c>
      <c r="C65">
        <v>1</v>
      </c>
      <c r="D65" s="29" t="s">
        <v>1180</v>
      </c>
      <c r="E65" s="29"/>
      <c r="F65" s="29"/>
      <c r="G65" s="29" t="s">
        <v>1182</v>
      </c>
    </row>
    <row r="66" spans="2:7" x14ac:dyDescent="0.45">
      <c r="B66">
        <v>66</v>
      </c>
      <c r="C66">
        <v>2</v>
      </c>
      <c r="D66" s="29" t="s">
        <v>1184</v>
      </c>
      <c r="E66" s="29"/>
      <c r="F66" s="29"/>
      <c r="G66" s="29" t="s">
        <v>1186</v>
      </c>
    </row>
    <row r="67" spans="2:7" x14ac:dyDescent="0.45">
      <c r="B67">
        <v>67</v>
      </c>
      <c r="C67">
        <v>3</v>
      </c>
      <c r="D67" s="29" t="s">
        <v>1188</v>
      </c>
      <c r="E67" s="29"/>
      <c r="F67" s="29"/>
      <c r="G67" s="29" t="s">
        <v>1190</v>
      </c>
    </row>
    <row r="68" spans="2:7" x14ac:dyDescent="0.45">
      <c r="B68">
        <v>68</v>
      </c>
      <c r="C68">
        <v>4</v>
      </c>
      <c r="D68" s="29" t="s">
        <v>1192</v>
      </c>
      <c r="E68" s="29"/>
      <c r="F68" s="29"/>
      <c r="G68" s="29" t="s">
        <v>1194</v>
      </c>
    </row>
    <row r="69" spans="2:7" x14ac:dyDescent="0.45">
      <c r="B69">
        <v>69</v>
      </c>
      <c r="C69">
        <v>5</v>
      </c>
      <c r="D69" s="29" t="s">
        <v>1196</v>
      </c>
      <c r="E69" s="29"/>
      <c r="F69" s="29"/>
      <c r="G69" s="29" t="s">
        <v>1198</v>
      </c>
    </row>
    <row r="70" spans="2:7" x14ac:dyDescent="0.45">
      <c r="B70">
        <v>70</v>
      </c>
      <c r="C70">
        <v>6</v>
      </c>
      <c r="D70" s="29" t="s">
        <v>1200</v>
      </c>
      <c r="E70" s="29"/>
      <c r="F70" s="29"/>
      <c r="G70" s="29" t="s">
        <v>1202</v>
      </c>
    </row>
    <row r="71" spans="2:7" x14ac:dyDescent="0.45">
      <c r="B71">
        <v>71</v>
      </c>
      <c r="C71">
        <v>7</v>
      </c>
      <c r="D71" s="29" t="s">
        <v>1204</v>
      </c>
      <c r="E71" s="29"/>
      <c r="F71" s="29"/>
      <c r="G71" s="29" t="s">
        <v>1206</v>
      </c>
    </row>
    <row r="72" spans="2:7" x14ac:dyDescent="0.45">
      <c r="B72">
        <v>72</v>
      </c>
      <c r="C72">
        <v>8</v>
      </c>
      <c r="D72" s="29" t="s">
        <v>1208</v>
      </c>
      <c r="E72" s="29"/>
      <c r="F72" s="29"/>
      <c r="G72" s="29" t="s">
        <v>1210</v>
      </c>
    </row>
    <row r="73" spans="2:7" x14ac:dyDescent="0.45">
      <c r="B73">
        <v>73</v>
      </c>
      <c r="C73">
        <v>9</v>
      </c>
      <c r="D73" s="29" t="s">
        <v>1212</v>
      </c>
      <c r="E73" s="29"/>
      <c r="F73" s="29"/>
      <c r="G73" s="29" t="s">
        <v>1182</v>
      </c>
    </row>
    <row r="74" spans="2:7" x14ac:dyDescent="0.45">
      <c r="B74">
        <v>74</v>
      </c>
      <c r="C74">
        <v>10</v>
      </c>
      <c r="D74" s="29" t="s">
        <v>1214</v>
      </c>
      <c r="E74" s="29"/>
      <c r="F74" s="29"/>
      <c r="G74" s="29" t="s">
        <v>1186</v>
      </c>
    </row>
    <row r="75" spans="2:7" x14ac:dyDescent="0.45">
      <c r="B75">
        <v>75</v>
      </c>
      <c r="C75">
        <v>11</v>
      </c>
      <c r="D75" s="29" t="s">
        <v>1216</v>
      </c>
      <c r="E75" s="29"/>
      <c r="F75" s="29"/>
      <c r="G75" s="29" t="s">
        <v>1190</v>
      </c>
    </row>
    <row r="76" spans="2:7" x14ac:dyDescent="0.45">
      <c r="B76">
        <v>76</v>
      </c>
      <c r="C76">
        <v>12</v>
      </c>
      <c r="D76" s="29" t="s">
        <v>1218</v>
      </c>
      <c r="E76" s="29"/>
      <c r="F76" s="29"/>
      <c r="G76" s="29" t="s">
        <v>1194</v>
      </c>
    </row>
    <row r="77" spans="2:7" x14ac:dyDescent="0.45">
      <c r="B77">
        <v>77</v>
      </c>
      <c r="C77">
        <v>13</v>
      </c>
      <c r="D77" s="29" t="s">
        <v>1220</v>
      </c>
      <c r="E77" s="29"/>
      <c r="F77" s="29"/>
      <c r="G77" s="29" t="s">
        <v>1198</v>
      </c>
    </row>
    <row r="78" spans="2:7" x14ac:dyDescent="0.45">
      <c r="B78">
        <v>78</v>
      </c>
      <c r="C78">
        <v>14</v>
      </c>
      <c r="D78" s="29" t="s">
        <v>1240</v>
      </c>
      <c r="E78" s="29"/>
      <c r="F78" s="29"/>
      <c r="G78" s="29" t="s">
        <v>1202</v>
      </c>
    </row>
    <row r="79" spans="2:7" x14ac:dyDescent="0.45">
      <c r="B79">
        <v>79</v>
      </c>
      <c r="C79">
        <v>15</v>
      </c>
      <c r="D79" s="29" t="s">
        <v>1222</v>
      </c>
      <c r="E79" s="29"/>
      <c r="F79" s="29"/>
      <c r="G79" s="29" t="s">
        <v>1206</v>
      </c>
    </row>
    <row r="80" spans="2:7" x14ac:dyDescent="0.45">
      <c r="B80">
        <v>80</v>
      </c>
      <c r="C80">
        <v>16</v>
      </c>
      <c r="D80" s="29" t="s">
        <v>1224</v>
      </c>
      <c r="E80" s="29"/>
      <c r="F80" s="29"/>
      <c r="G80" s="29" t="s">
        <v>1210</v>
      </c>
    </row>
    <row r="81" spans="2:7" x14ac:dyDescent="0.45">
      <c r="B81">
        <v>81</v>
      </c>
      <c r="C81">
        <v>17</v>
      </c>
      <c r="D81" s="22" t="s">
        <v>1181</v>
      </c>
      <c r="E81" s="22"/>
      <c r="F81" s="22"/>
      <c r="G81" t="s">
        <v>1183</v>
      </c>
    </row>
    <row r="82" spans="2:7" x14ac:dyDescent="0.45">
      <c r="B82">
        <v>82</v>
      </c>
      <c r="C82">
        <v>18</v>
      </c>
      <c r="D82" s="22" t="s">
        <v>1185</v>
      </c>
      <c r="E82" s="22"/>
      <c r="F82" s="22"/>
      <c r="G82" t="s">
        <v>1187</v>
      </c>
    </row>
    <row r="83" spans="2:7" x14ac:dyDescent="0.45">
      <c r="B83">
        <v>83</v>
      </c>
      <c r="C83">
        <v>19</v>
      </c>
      <c r="D83" s="22" t="s">
        <v>1189</v>
      </c>
      <c r="E83" s="22"/>
      <c r="F83" s="22"/>
      <c r="G83" t="s">
        <v>1191</v>
      </c>
    </row>
    <row r="84" spans="2:7" x14ac:dyDescent="0.45">
      <c r="B84">
        <v>84</v>
      </c>
      <c r="C84">
        <v>20</v>
      </c>
      <c r="D84" s="22" t="s">
        <v>1193</v>
      </c>
      <c r="E84" s="22"/>
      <c r="F84" s="22"/>
      <c r="G84" t="s">
        <v>1195</v>
      </c>
    </row>
    <row r="85" spans="2:7" x14ac:dyDescent="0.45">
      <c r="B85">
        <v>85</v>
      </c>
      <c r="C85">
        <v>21</v>
      </c>
      <c r="D85" s="22" t="s">
        <v>1197</v>
      </c>
      <c r="E85" s="22"/>
      <c r="F85" s="22"/>
      <c r="G85" t="s">
        <v>1199</v>
      </c>
    </row>
    <row r="86" spans="2:7" x14ac:dyDescent="0.45">
      <c r="B86">
        <v>86</v>
      </c>
      <c r="C86">
        <v>22</v>
      </c>
      <c r="D86" s="22" t="s">
        <v>1201</v>
      </c>
      <c r="E86" s="22"/>
      <c r="F86" s="22"/>
      <c r="G86" t="s">
        <v>1203</v>
      </c>
    </row>
    <row r="87" spans="2:7" x14ac:dyDescent="0.45">
      <c r="B87">
        <v>87</v>
      </c>
      <c r="C87">
        <v>23</v>
      </c>
      <c r="D87" s="22" t="s">
        <v>1205</v>
      </c>
      <c r="E87" s="22"/>
      <c r="F87" s="22"/>
      <c r="G87" t="s">
        <v>1207</v>
      </c>
    </row>
    <row r="88" spans="2:7" x14ac:dyDescent="0.45">
      <c r="B88">
        <v>88</v>
      </c>
      <c r="C88">
        <v>24</v>
      </c>
      <c r="D88" s="22" t="s">
        <v>1209</v>
      </c>
      <c r="E88" s="22"/>
      <c r="F88" s="22"/>
      <c r="G88" t="s">
        <v>1211</v>
      </c>
    </row>
    <row r="89" spans="2:7" x14ac:dyDescent="0.45">
      <c r="B89">
        <v>89</v>
      </c>
      <c r="C89">
        <v>25</v>
      </c>
      <c r="D89" s="22" t="s">
        <v>1213</v>
      </c>
      <c r="E89" s="22"/>
      <c r="F89" s="22"/>
      <c r="G89" t="s">
        <v>1183</v>
      </c>
    </row>
    <row r="90" spans="2:7" x14ac:dyDescent="0.45">
      <c r="B90">
        <v>90</v>
      </c>
      <c r="C90">
        <v>26</v>
      </c>
      <c r="D90" s="22" t="s">
        <v>1215</v>
      </c>
      <c r="E90" s="22"/>
      <c r="F90" s="22"/>
      <c r="G90" t="s">
        <v>1187</v>
      </c>
    </row>
    <row r="91" spans="2:7" x14ac:dyDescent="0.45">
      <c r="B91">
        <v>91</v>
      </c>
      <c r="C91">
        <v>27</v>
      </c>
      <c r="D91" s="22" t="s">
        <v>1217</v>
      </c>
      <c r="E91" s="22"/>
      <c r="F91" s="22"/>
      <c r="G91" t="s">
        <v>1191</v>
      </c>
    </row>
    <row r="92" spans="2:7" x14ac:dyDescent="0.45">
      <c r="B92">
        <v>92</v>
      </c>
      <c r="C92">
        <v>28</v>
      </c>
      <c r="D92" s="22" t="s">
        <v>1219</v>
      </c>
      <c r="E92" s="22"/>
      <c r="F92" s="22"/>
      <c r="G92" t="s">
        <v>1195</v>
      </c>
    </row>
    <row r="93" spans="2:7" x14ac:dyDescent="0.45">
      <c r="B93">
        <v>93</v>
      </c>
      <c r="C93">
        <v>29</v>
      </c>
      <c r="D93" s="22" t="s">
        <v>1221</v>
      </c>
      <c r="E93" s="22"/>
      <c r="F93" s="22"/>
      <c r="G93" t="s">
        <v>1199</v>
      </c>
    </row>
    <row r="94" spans="2:7" x14ac:dyDescent="0.45">
      <c r="B94">
        <v>94</v>
      </c>
      <c r="C94">
        <v>30</v>
      </c>
      <c r="D94" s="22" t="s">
        <v>1241</v>
      </c>
      <c r="E94" s="22"/>
      <c r="F94" s="22"/>
      <c r="G94" t="s">
        <v>1203</v>
      </c>
    </row>
    <row r="95" spans="2:7" x14ac:dyDescent="0.45">
      <c r="B95">
        <v>95</v>
      </c>
      <c r="C95">
        <v>31</v>
      </c>
      <c r="D95" s="22" t="s">
        <v>1223</v>
      </c>
      <c r="E95" s="22"/>
      <c r="F95" s="22"/>
      <c r="G95" t="s">
        <v>1207</v>
      </c>
    </row>
    <row r="96" spans="2:7" x14ac:dyDescent="0.45">
      <c r="B96">
        <v>96</v>
      </c>
      <c r="C96">
        <v>32</v>
      </c>
      <c r="D96" s="22" t="s">
        <v>1225</v>
      </c>
      <c r="E96" s="22"/>
      <c r="F96" s="22"/>
      <c r="G96" t="s">
        <v>1211</v>
      </c>
    </row>
    <row r="97" spans="2:7" x14ac:dyDescent="0.45">
      <c r="B97">
        <v>97</v>
      </c>
      <c r="C97">
        <v>1</v>
      </c>
      <c r="D97" s="29" t="s">
        <v>1180</v>
      </c>
      <c r="E97" s="29"/>
      <c r="F97" s="29"/>
      <c r="G97" s="29" t="s">
        <v>1182</v>
      </c>
    </row>
    <row r="98" spans="2:7" x14ac:dyDescent="0.45">
      <c r="B98">
        <v>98</v>
      </c>
      <c r="C98">
        <v>2</v>
      </c>
      <c r="D98" s="29" t="s">
        <v>1184</v>
      </c>
      <c r="E98" s="29"/>
      <c r="F98" s="29"/>
      <c r="G98" s="29" t="s">
        <v>1186</v>
      </c>
    </row>
    <row r="99" spans="2:7" x14ac:dyDescent="0.45">
      <c r="B99">
        <v>99</v>
      </c>
      <c r="C99">
        <v>3</v>
      </c>
      <c r="D99" s="29" t="s">
        <v>1188</v>
      </c>
      <c r="E99" s="29"/>
      <c r="F99" s="29"/>
      <c r="G99" s="29" t="s">
        <v>1190</v>
      </c>
    </row>
    <row r="100" spans="2:7" x14ac:dyDescent="0.45">
      <c r="B100">
        <v>100</v>
      </c>
      <c r="C100">
        <v>4</v>
      </c>
      <c r="D100" s="29" t="s">
        <v>1192</v>
      </c>
      <c r="E100" s="29"/>
      <c r="F100" s="29"/>
      <c r="G100" s="29" t="s">
        <v>1194</v>
      </c>
    </row>
    <row r="101" spans="2:7" x14ac:dyDescent="0.45">
      <c r="B101">
        <v>101</v>
      </c>
      <c r="C101">
        <v>5</v>
      </c>
      <c r="D101" s="29" t="s">
        <v>1196</v>
      </c>
      <c r="E101" s="29"/>
      <c r="F101" s="29"/>
      <c r="G101" s="29" t="s">
        <v>1198</v>
      </c>
    </row>
    <row r="102" spans="2:7" x14ac:dyDescent="0.45">
      <c r="B102">
        <v>102</v>
      </c>
      <c r="C102">
        <v>6</v>
      </c>
      <c r="D102" s="29" t="s">
        <v>1200</v>
      </c>
      <c r="E102" s="29"/>
      <c r="F102" s="29"/>
      <c r="G102" s="29" t="s">
        <v>1202</v>
      </c>
    </row>
    <row r="103" spans="2:7" x14ac:dyDescent="0.45">
      <c r="B103">
        <v>103</v>
      </c>
      <c r="C103">
        <v>7</v>
      </c>
      <c r="D103" s="29" t="s">
        <v>1204</v>
      </c>
      <c r="E103" s="29"/>
      <c r="F103" s="29"/>
      <c r="G103" s="29" t="s">
        <v>1206</v>
      </c>
    </row>
    <row r="104" spans="2:7" x14ac:dyDescent="0.45">
      <c r="B104">
        <v>104</v>
      </c>
      <c r="C104">
        <v>8</v>
      </c>
      <c r="D104" s="29" t="s">
        <v>1208</v>
      </c>
      <c r="E104" s="29"/>
      <c r="F104" s="29"/>
      <c r="G104" s="29" t="s">
        <v>1210</v>
      </c>
    </row>
    <row r="105" spans="2:7" x14ac:dyDescent="0.45">
      <c r="B105">
        <v>105</v>
      </c>
      <c r="C105">
        <v>9</v>
      </c>
      <c r="D105" s="29" t="s">
        <v>1212</v>
      </c>
      <c r="E105" s="29"/>
      <c r="F105" s="29"/>
      <c r="G105" s="29" t="s">
        <v>1182</v>
      </c>
    </row>
    <row r="106" spans="2:7" x14ac:dyDescent="0.45">
      <c r="B106">
        <v>106</v>
      </c>
      <c r="C106">
        <v>10</v>
      </c>
      <c r="D106" s="29" t="s">
        <v>1214</v>
      </c>
      <c r="E106" s="29"/>
      <c r="F106" s="29"/>
      <c r="G106" s="29" t="s">
        <v>1186</v>
      </c>
    </row>
    <row r="107" spans="2:7" x14ac:dyDescent="0.45">
      <c r="B107">
        <v>107</v>
      </c>
      <c r="C107">
        <v>11</v>
      </c>
      <c r="D107" s="29" t="s">
        <v>1216</v>
      </c>
      <c r="E107" s="29"/>
      <c r="F107" s="29"/>
      <c r="G107" s="29" t="s">
        <v>1190</v>
      </c>
    </row>
    <row r="108" spans="2:7" x14ac:dyDescent="0.45">
      <c r="B108">
        <v>108</v>
      </c>
      <c r="C108">
        <v>12</v>
      </c>
      <c r="D108" s="29" t="s">
        <v>1218</v>
      </c>
      <c r="E108" s="29"/>
      <c r="F108" s="29"/>
      <c r="G108" s="29" t="s">
        <v>1194</v>
      </c>
    </row>
    <row r="109" spans="2:7" x14ac:dyDescent="0.45">
      <c r="B109">
        <v>109</v>
      </c>
      <c r="C109">
        <v>13</v>
      </c>
      <c r="D109" s="29" t="s">
        <v>1220</v>
      </c>
      <c r="E109" s="29"/>
      <c r="F109" s="29"/>
      <c r="G109" s="29" t="s">
        <v>1198</v>
      </c>
    </row>
    <row r="110" spans="2:7" x14ac:dyDescent="0.45">
      <c r="B110">
        <v>110</v>
      </c>
      <c r="C110">
        <v>14</v>
      </c>
      <c r="D110" s="29" t="s">
        <v>1240</v>
      </c>
      <c r="E110" s="29"/>
      <c r="F110" s="29"/>
      <c r="G110" s="29" t="s">
        <v>1202</v>
      </c>
    </row>
    <row r="111" spans="2:7" x14ac:dyDescent="0.45">
      <c r="B111">
        <v>111</v>
      </c>
      <c r="C111">
        <v>15</v>
      </c>
      <c r="D111" s="29" t="s">
        <v>1222</v>
      </c>
      <c r="E111" s="29"/>
      <c r="F111" s="29"/>
      <c r="G111" s="29" t="s">
        <v>1206</v>
      </c>
    </row>
    <row r="112" spans="2:7" x14ac:dyDescent="0.45">
      <c r="B112">
        <v>112</v>
      </c>
      <c r="C112">
        <v>16</v>
      </c>
      <c r="D112" s="29" t="s">
        <v>1224</v>
      </c>
      <c r="E112" s="29"/>
      <c r="F112" s="29"/>
      <c r="G112" s="29" t="s">
        <v>1210</v>
      </c>
    </row>
    <row r="113" spans="2:7" x14ac:dyDescent="0.45">
      <c r="B113">
        <v>113</v>
      </c>
      <c r="C113">
        <v>17</v>
      </c>
      <c r="D113" s="22" t="s">
        <v>1181</v>
      </c>
      <c r="E113" s="22"/>
      <c r="F113" s="22"/>
      <c r="G113" t="s">
        <v>1183</v>
      </c>
    </row>
    <row r="114" spans="2:7" x14ac:dyDescent="0.45">
      <c r="B114">
        <v>114</v>
      </c>
      <c r="C114">
        <v>18</v>
      </c>
      <c r="D114" s="22" t="s">
        <v>1185</v>
      </c>
      <c r="E114" s="22"/>
      <c r="F114" s="22"/>
      <c r="G114" t="s">
        <v>1187</v>
      </c>
    </row>
    <row r="115" spans="2:7" x14ac:dyDescent="0.45">
      <c r="B115">
        <v>115</v>
      </c>
      <c r="C115">
        <v>19</v>
      </c>
      <c r="D115" s="22" t="s">
        <v>1189</v>
      </c>
      <c r="E115" s="22"/>
      <c r="F115" s="22"/>
      <c r="G115" t="s">
        <v>1191</v>
      </c>
    </row>
    <row r="116" spans="2:7" x14ac:dyDescent="0.45">
      <c r="B116">
        <v>116</v>
      </c>
      <c r="C116">
        <v>20</v>
      </c>
      <c r="D116" s="22" t="s">
        <v>1193</v>
      </c>
      <c r="E116" s="22"/>
      <c r="F116" s="22"/>
      <c r="G116" t="s">
        <v>1195</v>
      </c>
    </row>
    <row r="117" spans="2:7" x14ac:dyDescent="0.45">
      <c r="B117">
        <v>117</v>
      </c>
      <c r="C117">
        <v>21</v>
      </c>
      <c r="D117" s="22" t="s">
        <v>1197</v>
      </c>
      <c r="E117" s="22"/>
      <c r="F117" s="22"/>
      <c r="G117" t="s">
        <v>1199</v>
      </c>
    </row>
    <row r="118" spans="2:7" x14ac:dyDescent="0.45">
      <c r="B118">
        <v>118</v>
      </c>
      <c r="C118">
        <v>22</v>
      </c>
      <c r="D118" s="22" t="s">
        <v>1201</v>
      </c>
      <c r="E118" s="22"/>
      <c r="F118" s="22"/>
      <c r="G118" t="s">
        <v>1203</v>
      </c>
    </row>
    <row r="119" spans="2:7" x14ac:dyDescent="0.45">
      <c r="B119">
        <v>119</v>
      </c>
      <c r="C119">
        <v>23</v>
      </c>
      <c r="D119" s="22" t="s">
        <v>1205</v>
      </c>
      <c r="E119" s="22"/>
      <c r="F119" s="22"/>
      <c r="G119" t="s">
        <v>1207</v>
      </c>
    </row>
    <row r="120" spans="2:7" x14ac:dyDescent="0.45">
      <c r="B120">
        <v>120</v>
      </c>
      <c r="C120">
        <v>24</v>
      </c>
      <c r="D120" s="22" t="s">
        <v>1209</v>
      </c>
      <c r="E120" s="22"/>
      <c r="F120" s="22"/>
      <c r="G120" t="s">
        <v>1211</v>
      </c>
    </row>
    <row r="121" spans="2:7" x14ac:dyDescent="0.45">
      <c r="B121">
        <v>121</v>
      </c>
      <c r="C121">
        <v>25</v>
      </c>
      <c r="D121" s="22" t="s">
        <v>1213</v>
      </c>
      <c r="E121" s="22"/>
      <c r="F121" s="22"/>
      <c r="G121" t="s">
        <v>1183</v>
      </c>
    </row>
    <row r="122" spans="2:7" x14ac:dyDescent="0.45">
      <c r="B122">
        <v>122</v>
      </c>
      <c r="C122">
        <v>26</v>
      </c>
      <c r="D122" s="22" t="s">
        <v>1215</v>
      </c>
      <c r="E122" s="22"/>
      <c r="F122" s="22"/>
      <c r="G122" t="s">
        <v>1187</v>
      </c>
    </row>
    <row r="123" spans="2:7" x14ac:dyDescent="0.45">
      <c r="B123">
        <v>123</v>
      </c>
      <c r="C123">
        <v>27</v>
      </c>
      <c r="D123" s="22" t="s">
        <v>1217</v>
      </c>
      <c r="E123" s="22"/>
      <c r="F123" s="22"/>
      <c r="G123" t="s">
        <v>1191</v>
      </c>
    </row>
    <row r="124" spans="2:7" x14ac:dyDescent="0.45">
      <c r="B124">
        <v>124</v>
      </c>
      <c r="C124">
        <v>28</v>
      </c>
      <c r="D124" s="22" t="s">
        <v>1219</v>
      </c>
      <c r="E124" s="22"/>
      <c r="F124" s="22"/>
      <c r="G124" t="s">
        <v>1195</v>
      </c>
    </row>
    <row r="125" spans="2:7" x14ac:dyDescent="0.45">
      <c r="B125">
        <v>125</v>
      </c>
      <c r="C125">
        <v>29</v>
      </c>
      <c r="D125" s="22" t="s">
        <v>1221</v>
      </c>
      <c r="E125" s="22"/>
      <c r="F125" s="22"/>
      <c r="G125" t="s">
        <v>1199</v>
      </c>
    </row>
    <row r="126" spans="2:7" x14ac:dyDescent="0.45">
      <c r="B126">
        <v>126</v>
      </c>
      <c r="C126">
        <v>30</v>
      </c>
      <c r="D126" s="22" t="s">
        <v>1241</v>
      </c>
      <c r="E126" s="22"/>
      <c r="F126" s="22"/>
      <c r="G126" t="s">
        <v>1203</v>
      </c>
    </row>
    <row r="127" spans="2:7" x14ac:dyDescent="0.45">
      <c r="B127">
        <v>127</v>
      </c>
      <c r="C127">
        <v>31</v>
      </c>
      <c r="D127" s="22" t="s">
        <v>1223</v>
      </c>
      <c r="E127" s="22"/>
      <c r="F127" s="22"/>
      <c r="G127" t="s">
        <v>1207</v>
      </c>
    </row>
    <row r="128" spans="2:7" x14ac:dyDescent="0.45">
      <c r="B128">
        <v>128</v>
      </c>
      <c r="C128">
        <v>32</v>
      </c>
      <c r="D128" s="22" t="s">
        <v>1225</v>
      </c>
      <c r="E128" s="22"/>
      <c r="F128" s="22"/>
      <c r="G128" t="s">
        <v>1211</v>
      </c>
    </row>
    <row r="129" spans="2:16" x14ac:dyDescent="0.45">
      <c r="B129">
        <v>129</v>
      </c>
      <c r="C129">
        <v>1</v>
      </c>
      <c r="D129" s="29" t="s">
        <v>1180</v>
      </c>
      <c r="E129" s="29"/>
      <c r="F129" s="29"/>
      <c r="G129" s="29" t="s">
        <v>1182</v>
      </c>
      <c r="H129" s="29"/>
      <c r="I129" s="29" t="s">
        <v>1178</v>
      </c>
    </row>
    <row r="130" spans="2:16" x14ac:dyDescent="0.45">
      <c r="B130">
        <v>130</v>
      </c>
      <c r="C130">
        <v>2</v>
      </c>
      <c r="D130" s="29" t="s">
        <v>1184</v>
      </c>
      <c r="E130" s="29"/>
      <c r="F130" s="29"/>
      <c r="G130" s="29" t="s">
        <v>1186</v>
      </c>
      <c r="H130" s="29"/>
    </row>
    <row r="131" spans="2:16" x14ac:dyDescent="0.45">
      <c r="B131">
        <v>131</v>
      </c>
      <c r="C131">
        <v>3</v>
      </c>
      <c r="D131" s="29" t="s">
        <v>1188</v>
      </c>
      <c r="E131" s="29"/>
      <c r="F131" s="29"/>
      <c r="G131" s="29" t="s">
        <v>1190</v>
      </c>
      <c r="H131" s="29"/>
      <c r="P131" t="s">
        <v>1177</v>
      </c>
    </row>
    <row r="132" spans="2:16" x14ac:dyDescent="0.45">
      <c r="B132">
        <v>132</v>
      </c>
      <c r="C132">
        <v>4</v>
      </c>
      <c r="D132" s="29" t="s">
        <v>1192</v>
      </c>
      <c r="E132" s="29"/>
      <c r="F132" s="29"/>
      <c r="G132" s="29" t="s">
        <v>1194</v>
      </c>
      <c r="H132" s="29"/>
    </row>
    <row r="133" spans="2:16" x14ac:dyDescent="0.45">
      <c r="B133">
        <v>133</v>
      </c>
      <c r="C133">
        <v>5</v>
      </c>
      <c r="D133" s="29" t="s">
        <v>1196</v>
      </c>
      <c r="E133" s="29"/>
      <c r="F133" s="29"/>
      <c r="G133" s="29" t="s">
        <v>1198</v>
      </c>
      <c r="H133" s="29"/>
    </row>
    <row r="134" spans="2:16" x14ac:dyDescent="0.45">
      <c r="B134">
        <v>134</v>
      </c>
      <c r="C134">
        <v>6</v>
      </c>
      <c r="D134" s="29" t="s">
        <v>1200</v>
      </c>
      <c r="E134" s="29"/>
      <c r="F134" s="29"/>
      <c r="G134" s="29" t="s">
        <v>1202</v>
      </c>
      <c r="H134" s="29"/>
    </row>
    <row r="135" spans="2:16" x14ac:dyDescent="0.45">
      <c r="B135">
        <v>135</v>
      </c>
      <c r="C135">
        <v>7</v>
      </c>
      <c r="D135" s="29" t="s">
        <v>1204</v>
      </c>
      <c r="E135" s="29"/>
      <c r="F135" s="29"/>
      <c r="G135" s="29" t="s">
        <v>1206</v>
      </c>
      <c r="H135" s="29"/>
    </row>
    <row r="136" spans="2:16" x14ac:dyDescent="0.45">
      <c r="B136">
        <v>136</v>
      </c>
      <c r="C136">
        <v>8</v>
      </c>
      <c r="D136" s="29" t="s">
        <v>1208</v>
      </c>
      <c r="E136" s="29"/>
      <c r="F136" s="29"/>
      <c r="G136" s="29" t="s">
        <v>1210</v>
      </c>
      <c r="H136" s="29"/>
    </row>
    <row r="137" spans="2:16" x14ac:dyDescent="0.45">
      <c r="B137">
        <v>137</v>
      </c>
      <c r="C137">
        <v>9</v>
      </c>
      <c r="D137" s="29" t="s">
        <v>1212</v>
      </c>
      <c r="E137" s="29"/>
      <c r="F137" s="29"/>
      <c r="G137" s="29" t="s">
        <v>1182</v>
      </c>
      <c r="H137" s="29"/>
      <c r="I137" s="29" t="s">
        <v>1178</v>
      </c>
    </row>
    <row r="138" spans="2:16" x14ac:dyDescent="0.45">
      <c r="B138">
        <v>138</v>
      </c>
      <c r="C138">
        <v>10</v>
      </c>
      <c r="D138" s="29" t="s">
        <v>1214</v>
      </c>
      <c r="E138" s="29"/>
      <c r="F138" s="29"/>
      <c r="G138" s="29" t="s">
        <v>1186</v>
      </c>
      <c r="H138" s="29"/>
    </row>
    <row r="139" spans="2:16" x14ac:dyDescent="0.45">
      <c r="B139">
        <v>139</v>
      </c>
      <c r="C139">
        <v>11</v>
      </c>
      <c r="D139" s="29" t="s">
        <v>1216</v>
      </c>
      <c r="E139" s="29"/>
      <c r="F139" s="29"/>
      <c r="G139" s="29" t="s">
        <v>1190</v>
      </c>
      <c r="H139" s="29"/>
    </row>
    <row r="140" spans="2:16" x14ac:dyDescent="0.45">
      <c r="B140">
        <v>140</v>
      </c>
      <c r="C140">
        <v>12</v>
      </c>
      <c r="D140" s="29" t="s">
        <v>1218</v>
      </c>
      <c r="E140" s="29"/>
      <c r="F140" s="29"/>
      <c r="G140" s="29" t="s">
        <v>1194</v>
      </c>
      <c r="H140" s="29"/>
      <c r="I140" s="29" t="s">
        <v>1179</v>
      </c>
    </row>
    <row r="141" spans="2:16" x14ac:dyDescent="0.45">
      <c r="B141">
        <v>141</v>
      </c>
      <c r="C141">
        <v>13</v>
      </c>
      <c r="D141" s="29" t="s">
        <v>1220</v>
      </c>
      <c r="E141" s="29"/>
      <c r="F141" s="29"/>
      <c r="G141" s="29" t="s">
        <v>1198</v>
      </c>
      <c r="H141" s="29"/>
    </row>
    <row r="142" spans="2:16" x14ac:dyDescent="0.45">
      <c r="B142">
        <v>142</v>
      </c>
      <c r="C142">
        <v>14</v>
      </c>
      <c r="D142" s="29" t="s">
        <v>1240</v>
      </c>
      <c r="E142" s="29"/>
      <c r="F142" s="29"/>
      <c r="G142" s="29" t="s">
        <v>1202</v>
      </c>
      <c r="H142" s="29"/>
    </row>
    <row r="143" spans="2:16" x14ac:dyDescent="0.45">
      <c r="B143">
        <v>143</v>
      </c>
      <c r="C143">
        <v>15</v>
      </c>
      <c r="D143" s="29" t="s">
        <v>1222</v>
      </c>
      <c r="E143" s="29"/>
      <c r="F143" s="29"/>
      <c r="G143" s="29" t="s">
        <v>1206</v>
      </c>
      <c r="H143" s="29"/>
    </row>
    <row r="144" spans="2:16" x14ac:dyDescent="0.45">
      <c r="B144">
        <v>144</v>
      </c>
      <c r="C144">
        <v>16</v>
      </c>
      <c r="D144" s="29" t="s">
        <v>1224</v>
      </c>
      <c r="E144" s="29"/>
      <c r="F144" s="29"/>
      <c r="G144" s="29" t="s">
        <v>1210</v>
      </c>
      <c r="H144" s="29"/>
    </row>
    <row r="145" spans="2:7" x14ac:dyDescent="0.45">
      <c r="B145">
        <v>145</v>
      </c>
      <c r="C145">
        <v>17</v>
      </c>
      <c r="D145" s="22" t="s">
        <v>1181</v>
      </c>
      <c r="E145" s="22"/>
      <c r="F145" s="22"/>
      <c r="G145" t="s">
        <v>1183</v>
      </c>
    </row>
    <row r="146" spans="2:7" x14ac:dyDescent="0.45">
      <c r="B146">
        <v>146</v>
      </c>
      <c r="C146">
        <v>18</v>
      </c>
      <c r="D146" s="22" t="s">
        <v>1185</v>
      </c>
      <c r="E146" s="22"/>
      <c r="F146" s="22"/>
      <c r="G146" t="s">
        <v>1187</v>
      </c>
    </row>
    <row r="147" spans="2:7" x14ac:dyDescent="0.45">
      <c r="B147">
        <v>147</v>
      </c>
      <c r="C147">
        <v>19</v>
      </c>
      <c r="D147" s="22" t="s">
        <v>1189</v>
      </c>
      <c r="E147" s="22"/>
      <c r="F147" s="22"/>
      <c r="G147" t="s">
        <v>1191</v>
      </c>
    </row>
    <row r="148" spans="2:7" x14ac:dyDescent="0.45">
      <c r="B148">
        <v>148</v>
      </c>
      <c r="C148">
        <v>20</v>
      </c>
      <c r="D148" s="22" t="s">
        <v>1193</v>
      </c>
      <c r="E148" s="22"/>
      <c r="F148" s="22"/>
      <c r="G148" t="s">
        <v>1195</v>
      </c>
    </row>
    <row r="149" spans="2:7" x14ac:dyDescent="0.45">
      <c r="B149">
        <v>149</v>
      </c>
      <c r="C149">
        <v>21</v>
      </c>
      <c r="D149" s="22" t="s">
        <v>1197</v>
      </c>
      <c r="E149" s="22"/>
      <c r="F149" s="22"/>
      <c r="G149" t="s">
        <v>1199</v>
      </c>
    </row>
    <row r="150" spans="2:7" x14ac:dyDescent="0.45">
      <c r="B150">
        <v>150</v>
      </c>
      <c r="C150">
        <v>22</v>
      </c>
      <c r="D150" s="22" t="s">
        <v>1201</v>
      </c>
      <c r="E150" s="22"/>
      <c r="F150" s="22"/>
      <c r="G150" t="s">
        <v>1203</v>
      </c>
    </row>
    <row r="151" spans="2:7" x14ac:dyDescent="0.45">
      <c r="B151">
        <v>151</v>
      </c>
      <c r="C151">
        <v>23</v>
      </c>
      <c r="D151" s="22" t="s">
        <v>1205</v>
      </c>
      <c r="E151" s="22"/>
      <c r="F151" s="22"/>
      <c r="G151" t="s">
        <v>1207</v>
      </c>
    </row>
    <row r="152" spans="2:7" x14ac:dyDescent="0.45">
      <c r="B152">
        <v>152</v>
      </c>
      <c r="C152">
        <v>24</v>
      </c>
      <c r="D152" s="22" t="s">
        <v>1209</v>
      </c>
      <c r="E152" s="22"/>
      <c r="F152" s="22"/>
      <c r="G152" t="s">
        <v>1211</v>
      </c>
    </row>
    <row r="153" spans="2:7" x14ac:dyDescent="0.45">
      <c r="B153">
        <v>153</v>
      </c>
      <c r="C153">
        <v>25</v>
      </c>
      <c r="D153" s="22" t="s">
        <v>1213</v>
      </c>
      <c r="E153" s="22"/>
      <c r="F153" s="22"/>
      <c r="G153" t="s">
        <v>1183</v>
      </c>
    </row>
    <row r="154" spans="2:7" x14ac:dyDescent="0.45">
      <c r="B154">
        <v>154</v>
      </c>
      <c r="C154">
        <v>26</v>
      </c>
      <c r="D154" s="22" t="s">
        <v>1215</v>
      </c>
      <c r="E154" s="22"/>
      <c r="F154" s="22"/>
      <c r="G154" t="s">
        <v>1187</v>
      </c>
    </row>
    <row r="155" spans="2:7" x14ac:dyDescent="0.45">
      <c r="B155">
        <v>155</v>
      </c>
      <c r="C155">
        <v>27</v>
      </c>
      <c r="D155" s="22" t="s">
        <v>1217</v>
      </c>
      <c r="E155" s="22"/>
      <c r="F155" s="22"/>
      <c r="G155" t="s">
        <v>1191</v>
      </c>
    </row>
    <row r="156" spans="2:7" x14ac:dyDescent="0.45">
      <c r="B156">
        <v>156</v>
      </c>
      <c r="C156">
        <v>28</v>
      </c>
      <c r="D156" s="22" t="s">
        <v>1219</v>
      </c>
      <c r="E156" s="22"/>
      <c r="F156" s="22"/>
      <c r="G156" t="s">
        <v>1195</v>
      </c>
    </row>
    <row r="157" spans="2:7" x14ac:dyDescent="0.45">
      <c r="B157">
        <v>157</v>
      </c>
      <c r="C157">
        <v>29</v>
      </c>
      <c r="D157" s="22" t="s">
        <v>1221</v>
      </c>
      <c r="E157" s="22"/>
      <c r="F157" s="22"/>
      <c r="G157" t="s">
        <v>1199</v>
      </c>
    </row>
    <row r="158" spans="2:7" x14ac:dyDescent="0.45">
      <c r="B158">
        <v>158</v>
      </c>
      <c r="C158">
        <v>30</v>
      </c>
      <c r="D158" s="22" t="s">
        <v>1241</v>
      </c>
      <c r="E158" s="22"/>
      <c r="F158" s="22"/>
      <c r="G158" t="s">
        <v>1203</v>
      </c>
    </row>
    <row r="159" spans="2:7" x14ac:dyDescent="0.45">
      <c r="B159">
        <v>159</v>
      </c>
      <c r="C159">
        <v>31</v>
      </c>
      <c r="D159" s="22" t="s">
        <v>1223</v>
      </c>
      <c r="E159" s="22"/>
      <c r="F159" s="22"/>
      <c r="G159" t="s">
        <v>1207</v>
      </c>
    </row>
    <row r="160" spans="2:7" x14ac:dyDescent="0.45">
      <c r="B160">
        <v>160</v>
      </c>
      <c r="C160">
        <v>32</v>
      </c>
      <c r="D160" s="22" t="s">
        <v>1225</v>
      </c>
      <c r="E160" s="22"/>
      <c r="F160" s="22"/>
      <c r="G160" t="s">
        <v>1211</v>
      </c>
    </row>
    <row r="162" spans="1:25" x14ac:dyDescent="0.45">
      <c r="B162" t="s">
        <v>1226</v>
      </c>
      <c r="D162" s="22" t="s">
        <v>1239</v>
      </c>
      <c r="E162" s="22"/>
      <c r="F162" s="22" t="s">
        <v>1239</v>
      </c>
      <c r="G162" t="s">
        <v>1236</v>
      </c>
      <c r="H162" t="s">
        <v>1237</v>
      </c>
      <c r="I162" t="s">
        <v>1238</v>
      </c>
      <c r="J162" t="s">
        <v>1243</v>
      </c>
      <c r="Q162" t="s">
        <v>1244</v>
      </c>
      <c r="S162" s="22" t="s">
        <v>1239</v>
      </c>
      <c r="T162" s="22"/>
      <c r="U162" s="22" t="s">
        <v>1239</v>
      </c>
      <c r="V162" t="s">
        <v>1236</v>
      </c>
      <c r="W162" t="s">
        <v>1237</v>
      </c>
      <c r="X162" t="s">
        <v>1238</v>
      </c>
      <c r="Y162" t="s">
        <v>1243</v>
      </c>
    </row>
    <row r="163" spans="1:25" x14ac:dyDescent="0.45">
      <c r="A163" t="s">
        <v>1226</v>
      </c>
      <c r="B163" s="29" t="s">
        <v>1182</v>
      </c>
      <c r="C163" t="str">
        <f>LEFT(B163,5)</f>
        <v>Renan</v>
      </c>
      <c r="D163" s="22" t="str">
        <f>VLOOKUP(C163,audio_list_stym!$A$3:$E$18,5,FALSE)</f>
        <v>Ackee</v>
      </c>
      <c r="E163" s="22">
        <v>1</v>
      </c>
      <c r="F163" s="22" t="str">
        <f>D163&amp;E163</f>
        <v>Ackee1</v>
      </c>
      <c r="G163">
        <v>1</v>
      </c>
      <c r="H163" s="30">
        <f>IF(G163&lt;4,G163+1,G163-1)</f>
        <v>2</v>
      </c>
      <c r="I163">
        <f>G163+2</f>
        <v>3</v>
      </c>
      <c r="J163">
        <f>G163+3</f>
        <v>4</v>
      </c>
      <c r="K163">
        <v>1</v>
      </c>
      <c r="L163" t="s">
        <v>1227</v>
      </c>
      <c r="M163">
        <f t="shared" ref="M163:M170" ca="1" si="0">RAND()</f>
        <v>0.38994384142740723</v>
      </c>
      <c r="N163" t="s">
        <v>670</v>
      </c>
      <c r="O163">
        <v>1</v>
      </c>
      <c r="P163" t="s">
        <v>1244</v>
      </c>
      <c r="Q163" s="29" t="s">
        <v>1182</v>
      </c>
      <c r="R163" t="str">
        <f>LEFT(Q163,5)</f>
        <v>Renan</v>
      </c>
      <c r="S163" s="22" t="str">
        <f>VLOOKUP(R163,audio_list_stym!$A$3:$H$18,7,FALSE)</f>
        <v>Ake</v>
      </c>
      <c r="T163" s="22">
        <v>1</v>
      </c>
      <c r="U163" s="22" t="str">
        <f>S163&amp;T163</f>
        <v>Ake1</v>
      </c>
      <c r="V163" t="s">
        <v>1227</v>
      </c>
    </row>
    <row r="164" spans="1:25" x14ac:dyDescent="0.45">
      <c r="B164" s="29" t="s">
        <v>1182</v>
      </c>
      <c r="C164" t="str">
        <f t="shared" ref="C164:C227" si="1">LEFT(B164,5)</f>
        <v>Renan</v>
      </c>
      <c r="D164" s="22" t="str">
        <f>VLOOKUP(C164,audio_list_stym!$A$3:$E$18,5,FALSE)</f>
        <v>Ackee</v>
      </c>
      <c r="E164" s="22">
        <v>2</v>
      </c>
      <c r="F164" s="22" t="str">
        <f t="shared" ref="F164:F170" si="2">D164&amp;E164</f>
        <v>Ackee2</v>
      </c>
      <c r="G164" s="30">
        <f>IF(H164&lt;4,H164+1,H164-1)</f>
        <v>2</v>
      </c>
      <c r="H164">
        <f>VLOOKUP(D164,$N$163:$O$170,2,FALSE)</f>
        <v>1</v>
      </c>
      <c r="I164">
        <f>H164+2</f>
        <v>3</v>
      </c>
      <c r="J164">
        <f>H164+3</f>
        <v>4</v>
      </c>
      <c r="K164">
        <v>2</v>
      </c>
      <c r="M164">
        <f t="shared" ca="1" si="0"/>
        <v>2.7718255063178376E-2</v>
      </c>
      <c r="N164" t="s">
        <v>671</v>
      </c>
      <c r="O164">
        <v>2</v>
      </c>
      <c r="Q164" s="29" t="s">
        <v>1182</v>
      </c>
      <c r="R164" t="str">
        <f t="shared" ref="R164:R170" si="3">LEFT(Q164,5)</f>
        <v>Renan</v>
      </c>
      <c r="S164" s="22" t="str">
        <f>VLOOKUP(R164,audio_list_stym!$A$3:$H$18,7,FALSE)</f>
        <v>Ake</v>
      </c>
      <c r="T164" s="22">
        <v>2</v>
      </c>
      <c r="U164" s="22" t="str">
        <f t="shared" ref="U164:U170" si="4">S164&amp;T164</f>
        <v>Ake2</v>
      </c>
    </row>
    <row r="165" spans="1:25" x14ac:dyDescent="0.45">
      <c r="B165" s="29" t="s">
        <v>1182</v>
      </c>
      <c r="C165" t="str">
        <f t="shared" si="1"/>
        <v>Renan</v>
      </c>
      <c r="D165" s="22" t="str">
        <f>VLOOKUP(C165,audio_list_stym!$A$3:$E$18,5,FALSE)</f>
        <v>Ackee</v>
      </c>
      <c r="E165" s="22">
        <v>3</v>
      </c>
      <c r="F165" s="22" t="str">
        <f t="shared" si="2"/>
        <v>Ackee3</v>
      </c>
      <c r="G165" s="30">
        <f>IF(I165&lt;4,I165+1,I165-1)</f>
        <v>2</v>
      </c>
      <c r="H165" s="30">
        <f>IF(I165&lt;4,I165+2,I165-2)</f>
        <v>3</v>
      </c>
      <c r="I165">
        <f>VLOOKUP(D165,$N$163:$O$170,2,FALSE)</f>
        <v>1</v>
      </c>
      <c r="J165">
        <f>I165+3</f>
        <v>4</v>
      </c>
      <c r="K165">
        <v>3</v>
      </c>
      <c r="M165">
        <f t="shared" ca="1" si="0"/>
        <v>0.5497120799530808</v>
      </c>
      <c r="N165" t="s">
        <v>672</v>
      </c>
      <c r="O165">
        <v>3</v>
      </c>
      <c r="Q165" s="29" t="s">
        <v>1182</v>
      </c>
      <c r="R165" t="str">
        <f t="shared" si="3"/>
        <v>Renan</v>
      </c>
      <c r="S165" s="22" t="str">
        <f>VLOOKUP(R165,audio_list_stym!$A$3:$H$18,7,FALSE)</f>
        <v>Ake</v>
      </c>
      <c r="T165" s="22">
        <v>3</v>
      </c>
      <c r="U165" s="22" t="str">
        <f t="shared" si="4"/>
        <v>Ake3</v>
      </c>
    </row>
    <row r="166" spans="1:25" x14ac:dyDescent="0.45">
      <c r="B166" s="29" t="s">
        <v>1182</v>
      </c>
      <c r="C166" t="str">
        <f t="shared" si="1"/>
        <v>Renan</v>
      </c>
      <c r="D166" s="22" t="str">
        <f>VLOOKUP(C166,audio_list_stym!$A$3:$E$18,5,FALSE)</f>
        <v>Ackee</v>
      </c>
      <c r="E166" s="22">
        <v>4</v>
      </c>
      <c r="F166" s="22" t="str">
        <f t="shared" si="2"/>
        <v>Ackee4</v>
      </c>
      <c r="G166" s="30">
        <f>IF(J166&lt;4,J166+1,J166-1)</f>
        <v>2</v>
      </c>
      <c r="H166" s="30">
        <f>IF(J166&lt;4,J166+2,J166-2)</f>
        <v>3</v>
      </c>
      <c r="I166" s="30">
        <f>IF(J166&lt;4,J166+3,J166-3)</f>
        <v>4</v>
      </c>
      <c r="J166">
        <f>VLOOKUP(D166,$N$163:$O$170,2,FALSE)</f>
        <v>1</v>
      </c>
      <c r="K166">
        <v>4</v>
      </c>
      <c r="M166">
        <f t="shared" ca="1" si="0"/>
        <v>0.10071198812594095</v>
      </c>
      <c r="N166" t="s">
        <v>673</v>
      </c>
      <c r="O166">
        <v>4</v>
      </c>
      <c r="Q166" s="29" t="s">
        <v>1182</v>
      </c>
      <c r="R166" t="str">
        <f t="shared" si="3"/>
        <v>Renan</v>
      </c>
      <c r="S166" s="22" t="str">
        <f>VLOOKUP(R166,audio_list_stym!$A$3:$H$18,7,FALSE)</f>
        <v>Ake</v>
      </c>
      <c r="T166" s="22">
        <v>4</v>
      </c>
      <c r="U166" s="22" t="str">
        <f t="shared" si="4"/>
        <v>Ake4</v>
      </c>
    </row>
    <row r="167" spans="1:25" x14ac:dyDescent="0.45">
      <c r="B167" s="29" t="s">
        <v>1198</v>
      </c>
      <c r="C167" t="str">
        <f t="shared" si="1"/>
        <v>Codis</v>
      </c>
      <c r="D167" s="22" t="str">
        <f>VLOOKUP(C167,audio_list_stym!$A$3:$E$18,5,FALSE)</f>
        <v>Noni</v>
      </c>
      <c r="E167" s="22">
        <v>1</v>
      </c>
      <c r="F167" s="22" t="str">
        <f t="shared" si="2"/>
        <v>Noni1</v>
      </c>
      <c r="G167">
        <f>VLOOKUP(D167,$N$163:$O$170,2,FALSE)</f>
        <v>5</v>
      </c>
      <c r="H167" s="30">
        <f>IF(G167&lt;4,G167+1,G167-1)</f>
        <v>4</v>
      </c>
      <c r="I167">
        <f>G167+2</f>
        <v>7</v>
      </c>
      <c r="J167">
        <f>G167+3</f>
        <v>8</v>
      </c>
      <c r="K167">
        <v>1</v>
      </c>
      <c r="M167">
        <f t="shared" ca="1" si="0"/>
        <v>0.95748765559236515</v>
      </c>
      <c r="N167" t="s">
        <v>674</v>
      </c>
      <c r="O167">
        <v>5</v>
      </c>
      <c r="Q167" s="29" t="s">
        <v>1198</v>
      </c>
      <c r="R167" t="str">
        <f t="shared" si="3"/>
        <v>Codis</v>
      </c>
      <c r="S167" s="22" t="str">
        <f>VLOOKUP(R167,audio_list_stym!$A$3:$H$18,7,FALSE)</f>
        <v>Sapota</v>
      </c>
      <c r="T167" s="22">
        <v>1</v>
      </c>
      <c r="U167" s="22" t="str">
        <f t="shared" si="4"/>
        <v>Sapota1</v>
      </c>
    </row>
    <row r="168" spans="1:25" x14ac:dyDescent="0.45">
      <c r="B168" s="29" t="s">
        <v>1198</v>
      </c>
      <c r="C168" t="str">
        <f t="shared" si="1"/>
        <v>Codis</v>
      </c>
      <c r="D168" s="22" t="str">
        <f>VLOOKUP(C168,audio_list_stym!$A$3:$E$18,5,FALSE)</f>
        <v>Noni</v>
      </c>
      <c r="E168" s="22">
        <v>2</v>
      </c>
      <c r="F168" s="22" t="str">
        <f t="shared" si="2"/>
        <v>Noni2</v>
      </c>
      <c r="G168" s="30">
        <f>IF(H168&lt;4,H168+1,H168-1)</f>
        <v>4</v>
      </c>
      <c r="H168">
        <f>VLOOKUP(D168,$N$163:$O$170,2,FALSE)</f>
        <v>5</v>
      </c>
      <c r="I168">
        <f>H168+2</f>
        <v>7</v>
      </c>
      <c r="J168">
        <f>H168+3</f>
        <v>8</v>
      </c>
      <c r="K168">
        <v>2</v>
      </c>
      <c r="M168">
        <f t="shared" ca="1" si="0"/>
        <v>0.93222516829212076</v>
      </c>
      <c r="N168" t="s">
        <v>675</v>
      </c>
      <c r="O168">
        <v>6</v>
      </c>
      <c r="Q168" s="29" t="s">
        <v>1198</v>
      </c>
      <c r="R168" t="str">
        <f t="shared" si="3"/>
        <v>Codis</v>
      </c>
      <c r="S168" s="22" t="str">
        <f>VLOOKUP(R168,audio_list_stym!$A$3:$H$18,7,FALSE)</f>
        <v>Sapota</v>
      </c>
      <c r="T168" s="22">
        <v>2</v>
      </c>
      <c r="U168" s="22" t="str">
        <f t="shared" si="4"/>
        <v>Sapota2</v>
      </c>
    </row>
    <row r="169" spans="1:25" x14ac:dyDescent="0.45">
      <c r="B169" s="29" t="s">
        <v>1198</v>
      </c>
      <c r="C169" t="str">
        <f t="shared" si="1"/>
        <v>Codis</v>
      </c>
      <c r="D169" s="22" t="str">
        <f>VLOOKUP(C169,audio_list_stym!$A$3:$E$18,5,FALSE)</f>
        <v>Noni</v>
      </c>
      <c r="E169" s="22">
        <v>3</v>
      </c>
      <c r="F169" s="22" t="str">
        <f t="shared" si="2"/>
        <v>Noni3</v>
      </c>
      <c r="G169" s="30">
        <f>IF(I169&lt;4,I169+1,I169-1)</f>
        <v>4</v>
      </c>
      <c r="H169" s="30">
        <f>IF(I169&lt;4,I169+2,I169-2)</f>
        <v>3</v>
      </c>
      <c r="I169">
        <f>VLOOKUP(D169,$N$163:$O$170,2,FALSE)</f>
        <v>5</v>
      </c>
      <c r="J169">
        <f>I169+3</f>
        <v>8</v>
      </c>
      <c r="K169">
        <v>3</v>
      </c>
      <c r="M169">
        <f t="shared" ca="1" si="0"/>
        <v>0.72513894812633817</v>
      </c>
      <c r="N169" t="s">
        <v>676</v>
      </c>
      <c r="O169">
        <v>7</v>
      </c>
      <c r="Q169" s="29" t="s">
        <v>1198</v>
      </c>
      <c r="R169" t="str">
        <f t="shared" si="3"/>
        <v>Codis</v>
      </c>
      <c r="S169" s="22" t="str">
        <f>VLOOKUP(R169,audio_list_stym!$A$3:$H$18,7,FALSE)</f>
        <v>Sapota</v>
      </c>
      <c r="T169" s="22">
        <v>3</v>
      </c>
      <c r="U169" s="22" t="str">
        <f t="shared" si="4"/>
        <v>Sapota3</v>
      </c>
    </row>
    <row r="170" spans="1:25" x14ac:dyDescent="0.45">
      <c r="B170" s="29" t="s">
        <v>1198</v>
      </c>
      <c r="C170" t="str">
        <f t="shared" si="1"/>
        <v>Codis</v>
      </c>
      <c r="D170" s="22" t="str">
        <f>VLOOKUP(C170,audio_list_stym!$A$3:$E$18,5,FALSE)</f>
        <v>Noni</v>
      </c>
      <c r="E170" s="22">
        <v>4</v>
      </c>
      <c r="F170" s="22" t="str">
        <f t="shared" si="2"/>
        <v>Noni4</v>
      </c>
      <c r="G170" s="30">
        <f>IF(J170&lt;4,J170+1,J170-1)</f>
        <v>4</v>
      </c>
      <c r="H170" s="30">
        <f>IF(J170&lt;4,J170+2,J170-2)</f>
        <v>3</v>
      </c>
      <c r="I170" s="30">
        <f>IF(J170&lt;4,J170+3,J170-3)</f>
        <v>2</v>
      </c>
      <c r="J170">
        <f>VLOOKUP(D170,$N$163:$O$170,2,FALSE)</f>
        <v>5</v>
      </c>
      <c r="K170">
        <v>4</v>
      </c>
      <c r="M170">
        <f t="shared" ca="1" si="0"/>
        <v>0.21339411226453331</v>
      </c>
      <c r="N170" t="s">
        <v>677</v>
      </c>
      <c r="O170">
        <v>8</v>
      </c>
      <c r="Q170" s="29" t="s">
        <v>1198</v>
      </c>
      <c r="R170" t="str">
        <f t="shared" si="3"/>
        <v>Codis</v>
      </c>
      <c r="S170" s="22" t="str">
        <f>VLOOKUP(R170,audio_list_stym!$A$3:$H$18,7,FALSE)</f>
        <v>Sapota</v>
      </c>
      <c r="T170" s="22">
        <v>4</v>
      </c>
      <c r="U170" s="22" t="str">
        <f t="shared" si="4"/>
        <v>Sapota4</v>
      </c>
    </row>
    <row r="171" spans="1:25" x14ac:dyDescent="0.45">
      <c r="B171" s="29"/>
      <c r="D171" s="22"/>
      <c r="E171" s="22"/>
      <c r="F171" s="22"/>
      <c r="Q171" s="29"/>
      <c r="S171" s="22"/>
      <c r="T171" s="22"/>
      <c r="U171" s="22"/>
    </row>
    <row r="172" spans="1:25" x14ac:dyDescent="0.45">
      <c r="B172" s="29" t="s">
        <v>1198</v>
      </c>
      <c r="C172" t="str">
        <f t="shared" si="1"/>
        <v>Codis</v>
      </c>
      <c r="D172" s="22" t="str">
        <f>VLOOKUP(C172,audio_list_stym!$A$3:$E$18,5,FALSE)</f>
        <v>Noni</v>
      </c>
      <c r="E172" s="22">
        <v>1</v>
      </c>
      <c r="F172" s="22" t="str">
        <f t="shared" ref="F172:F234" si="5">D172&amp;E172</f>
        <v>Noni1</v>
      </c>
      <c r="G172" t="s">
        <v>1230</v>
      </c>
      <c r="K172">
        <v>1</v>
      </c>
      <c r="L172" t="s">
        <v>1230</v>
      </c>
      <c r="Q172" s="29" t="s">
        <v>1198</v>
      </c>
      <c r="R172" t="str">
        <f t="shared" ref="R172:R234" si="6">LEFT(Q172,5)</f>
        <v>Codis</v>
      </c>
      <c r="S172" s="22" t="str">
        <f>VLOOKUP(R172,audio_list_stym!$A$3:$H$18,7,FALSE)</f>
        <v>Sapota</v>
      </c>
      <c r="T172" s="22">
        <v>1</v>
      </c>
      <c r="U172" s="22" t="str">
        <f t="shared" ref="U172:U234" si="7">S172&amp;T172</f>
        <v>Sapota1</v>
      </c>
    </row>
    <row r="173" spans="1:25" x14ac:dyDescent="0.45">
      <c r="B173" s="29" t="s">
        <v>1190</v>
      </c>
      <c r="C173" t="str">
        <f t="shared" si="1"/>
        <v>Liroh</v>
      </c>
      <c r="D173" s="22" t="str">
        <f>VLOOKUP(C173,audio_list_stym!$A$3:$E$18,5,FALSE)</f>
        <v>Finger</v>
      </c>
      <c r="E173" s="22">
        <v>1</v>
      </c>
      <c r="F173" s="22" t="str">
        <f t="shared" si="5"/>
        <v>Finger1</v>
      </c>
      <c r="G173" t="s">
        <v>1231</v>
      </c>
      <c r="K173">
        <v>1</v>
      </c>
      <c r="L173" t="s">
        <v>1231</v>
      </c>
      <c r="Q173" s="29" t="s">
        <v>1190</v>
      </c>
      <c r="R173" t="str">
        <f t="shared" si="6"/>
        <v>Liroh</v>
      </c>
      <c r="S173" s="22" t="str">
        <f>VLOOKUP(R173,audio_list_stym!$A$3:$H$18,7,FALSE)</f>
        <v>Gac</v>
      </c>
      <c r="T173" s="22">
        <v>1</v>
      </c>
      <c r="U173" s="22" t="str">
        <f t="shared" si="7"/>
        <v>Gac1</v>
      </c>
    </row>
    <row r="174" spans="1:25" x14ac:dyDescent="0.45">
      <c r="B174" s="29" t="s">
        <v>1194</v>
      </c>
      <c r="C174" t="str">
        <f t="shared" si="1"/>
        <v>Fimon</v>
      </c>
      <c r="D174" s="22" t="str">
        <f>VLOOKUP(C174,audio_list_stym!$A$3:$E$18,5,FALSE)</f>
        <v>Gac</v>
      </c>
      <c r="E174" s="22">
        <v>1</v>
      </c>
      <c r="F174" s="22" t="str">
        <f t="shared" si="5"/>
        <v>Gac1</v>
      </c>
      <c r="G174" t="s">
        <v>1232</v>
      </c>
      <c r="K174">
        <v>1</v>
      </c>
      <c r="L174" t="s">
        <v>1232</v>
      </c>
      <c r="Q174" s="29" t="s">
        <v>1194</v>
      </c>
      <c r="R174" t="str">
        <f t="shared" si="6"/>
        <v>Fimon</v>
      </c>
      <c r="S174" s="22" t="str">
        <f>VLOOKUP(R174,audio_list_stym!$A$3:$H$18,7,FALSE)</f>
        <v>Noni</v>
      </c>
      <c r="T174" s="22">
        <v>1</v>
      </c>
      <c r="U174" s="22" t="str">
        <f t="shared" si="7"/>
        <v>Noni1</v>
      </c>
    </row>
    <row r="175" spans="1:25" x14ac:dyDescent="0.45">
      <c r="B175" s="29" t="s">
        <v>1198</v>
      </c>
      <c r="C175" t="str">
        <f t="shared" si="1"/>
        <v>Codis</v>
      </c>
      <c r="D175" s="22" t="str">
        <f>VLOOKUP(C175,audio_list_stym!$A$3:$E$18,5,FALSE)</f>
        <v>Noni</v>
      </c>
      <c r="E175" s="22">
        <v>1</v>
      </c>
      <c r="F175" s="22" t="str">
        <f t="shared" si="5"/>
        <v>Noni1</v>
      </c>
      <c r="G175" t="s">
        <v>1229</v>
      </c>
      <c r="K175">
        <v>1</v>
      </c>
      <c r="L175" t="s">
        <v>1229</v>
      </c>
      <c r="Q175" s="29" t="s">
        <v>1198</v>
      </c>
      <c r="R175" t="str">
        <f t="shared" si="6"/>
        <v>Codis</v>
      </c>
      <c r="S175" s="22" t="str">
        <f>VLOOKUP(R175,audio_list_stym!$A$3:$H$18,7,FALSE)</f>
        <v>Sapota</v>
      </c>
      <c r="T175" s="22">
        <v>1</v>
      </c>
      <c r="U175" s="22" t="str">
        <f t="shared" si="7"/>
        <v>Sapota1</v>
      </c>
    </row>
    <row r="176" spans="1:25" x14ac:dyDescent="0.45">
      <c r="B176" s="29" t="s">
        <v>1202</v>
      </c>
      <c r="C176" t="str">
        <f t="shared" si="1"/>
        <v>Gonic</v>
      </c>
      <c r="D176" s="22" t="str">
        <f>VLOOKUP(C176,audio_list_stym!$A$3:$E$18,5,FALSE)</f>
        <v>Sapota</v>
      </c>
      <c r="E176" s="22">
        <v>1</v>
      </c>
      <c r="F176" s="22" t="str">
        <f t="shared" si="5"/>
        <v>Sapota1</v>
      </c>
      <c r="G176" t="s">
        <v>1233</v>
      </c>
      <c r="K176">
        <v>1</v>
      </c>
      <c r="L176" t="s">
        <v>1233</v>
      </c>
      <c r="Q176" s="29" t="s">
        <v>1202</v>
      </c>
      <c r="R176" t="str">
        <f t="shared" si="6"/>
        <v>Gonic</v>
      </c>
      <c r="S176" s="22" t="str">
        <f>VLOOKUP(R176,audio_list_stym!$A$3:$H$18,7,FALSE)</f>
        <v>Tamanid</v>
      </c>
      <c r="T176" s="22">
        <v>1</v>
      </c>
      <c r="U176" s="22" t="str">
        <f t="shared" si="7"/>
        <v>Tamanid1</v>
      </c>
    </row>
    <row r="177" spans="2:21" x14ac:dyDescent="0.45">
      <c r="B177" s="29" t="s">
        <v>1206</v>
      </c>
      <c r="C177" t="str">
        <f t="shared" si="1"/>
        <v>Todis</v>
      </c>
      <c r="D177" s="22" t="str">
        <f>VLOOKUP(C177,audio_list_stym!$A$3:$E$18,5,FALSE)</f>
        <v>Tamanid</v>
      </c>
      <c r="E177" s="22">
        <v>1</v>
      </c>
      <c r="F177" s="22" t="str">
        <f t="shared" si="5"/>
        <v>Tamanid1</v>
      </c>
      <c r="G177" t="s">
        <v>1234</v>
      </c>
      <c r="K177">
        <v>1</v>
      </c>
      <c r="L177" t="s">
        <v>1234</v>
      </c>
      <c r="Q177" s="29" t="s">
        <v>1206</v>
      </c>
      <c r="R177" t="str">
        <f t="shared" si="6"/>
        <v>Todis</v>
      </c>
      <c r="S177" s="22" t="str">
        <f>VLOOKUP(R177,audio_list_stym!$A$3:$H$18,7,FALSE)</f>
        <v>ZF</v>
      </c>
      <c r="T177" s="22">
        <v>1</v>
      </c>
      <c r="U177" s="22" t="str">
        <f t="shared" si="7"/>
        <v>ZF1</v>
      </c>
    </row>
    <row r="178" spans="2:21" x14ac:dyDescent="0.45">
      <c r="B178" s="29" t="s">
        <v>1210</v>
      </c>
      <c r="C178" t="str">
        <f t="shared" si="1"/>
        <v>Pemat</v>
      </c>
      <c r="D178" s="22" t="str">
        <f>VLOOKUP(C178,audio_list_stym!$A$3:$E$18,5,FALSE)</f>
        <v>ZF</v>
      </c>
      <c r="E178" s="22">
        <v>1</v>
      </c>
      <c r="F178" s="22" t="str">
        <f t="shared" si="5"/>
        <v>ZF1</v>
      </c>
      <c r="G178" t="s">
        <v>1228</v>
      </c>
      <c r="K178">
        <v>1</v>
      </c>
      <c r="L178" t="s">
        <v>1228</v>
      </c>
      <c r="Q178" s="29" t="s">
        <v>1210</v>
      </c>
      <c r="R178" t="str">
        <f t="shared" si="6"/>
        <v>Pemat</v>
      </c>
      <c r="S178" s="22" t="str">
        <f>VLOOKUP(R178,audio_list_stym!$A$3:$H$18,7,FALSE)</f>
        <v>Ackee</v>
      </c>
      <c r="T178" s="22">
        <v>1</v>
      </c>
      <c r="U178" s="22" t="str">
        <f t="shared" si="7"/>
        <v>Ackee1</v>
      </c>
    </row>
    <row r="179" spans="2:21" x14ac:dyDescent="0.45">
      <c r="B179" s="29" t="s">
        <v>1182</v>
      </c>
      <c r="C179" t="str">
        <f t="shared" si="1"/>
        <v>Renan</v>
      </c>
      <c r="D179" s="22" t="str">
        <f>VLOOKUP(C179,audio_list_stym!$A$3:$E$18,5,FALSE)</f>
        <v>Ackee</v>
      </c>
      <c r="E179" s="22">
        <v>1</v>
      </c>
      <c r="F179" s="22" t="str">
        <f t="shared" si="5"/>
        <v>Ackee1</v>
      </c>
      <c r="H179" t="s">
        <v>1227</v>
      </c>
      <c r="K179">
        <v>2</v>
      </c>
      <c r="L179" t="s">
        <v>1227</v>
      </c>
      <c r="Q179" s="29" t="s">
        <v>1182</v>
      </c>
      <c r="R179" t="str">
        <f t="shared" si="6"/>
        <v>Renan</v>
      </c>
      <c r="S179" s="22" t="str">
        <f>VLOOKUP(R179,audio_list_stym!$A$3:$H$18,7,FALSE)</f>
        <v>Ake</v>
      </c>
      <c r="T179" s="22">
        <v>1</v>
      </c>
      <c r="U179" s="22" t="str">
        <f t="shared" si="7"/>
        <v>Ake1</v>
      </c>
    </row>
    <row r="180" spans="2:21" x14ac:dyDescent="0.45">
      <c r="B180" s="29" t="s">
        <v>1186</v>
      </c>
      <c r="C180" t="str">
        <f t="shared" si="1"/>
        <v>Baroh</v>
      </c>
      <c r="D180" s="22" t="str">
        <f>VLOOKUP(C180,audio_list_stym!$A$3:$E$18,5,FALSE)</f>
        <v>Ake</v>
      </c>
      <c r="E180" s="22">
        <v>1</v>
      </c>
      <c r="F180" s="22" t="str">
        <f t="shared" si="5"/>
        <v>Ake1</v>
      </c>
      <c r="H180" t="s">
        <v>1230</v>
      </c>
      <c r="K180">
        <v>2</v>
      </c>
      <c r="L180" t="s">
        <v>1230</v>
      </c>
      <c r="Q180" s="29" t="s">
        <v>1186</v>
      </c>
      <c r="R180" t="str">
        <f t="shared" si="6"/>
        <v>Baroh</v>
      </c>
      <c r="S180" s="22" t="str">
        <f>VLOOKUP(R180,audio_list_stym!$A$3:$H$18,7,FALSE)</f>
        <v>Finger</v>
      </c>
      <c r="T180" s="22">
        <v>1</v>
      </c>
      <c r="U180" s="22" t="str">
        <f t="shared" si="7"/>
        <v>Finger1</v>
      </c>
    </row>
    <row r="181" spans="2:21" x14ac:dyDescent="0.45">
      <c r="B181" s="29" t="s">
        <v>1190</v>
      </c>
      <c r="C181" t="str">
        <f t="shared" si="1"/>
        <v>Liroh</v>
      </c>
      <c r="D181" s="22" t="str">
        <f>VLOOKUP(C181,audio_list_stym!$A$3:$E$18,5,FALSE)</f>
        <v>Finger</v>
      </c>
      <c r="E181" s="22">
        <v>1</v>
      </c>
      <c r="F181" s="22" t="str">
        <f t="shared" si="5"/>
        <v>Finger1</v>
      </c>
      <c r="H181" t="s">
        <v>1231</v>
      </c>
      <c r="K181">
        <v>2</v>
      </c>
      <c r="L181" t="s">
        <v>1231</v>
      </c>
      <c r="Q181" s="29" t="s">
        <v>1190</v>
      </c>
      <c r="R181" t="str">
        <f t="shared" si="6"/>
        <v>Liroh</v>
      </c>
      <c r="S181" s="22" t="str">
        <f>VLOOKUP(R181,audio_list_stym!$A$3:$H$18,7,FALSE)</f>
        <v>Gac</v>
      </c>
      <c r="T181" s="22">
        <v>1</v>
      </c>
      <c r="U181" s="22" t="str">
        <f t="shared" si="7"/>
        <v>Gac1</v>
      </c>
    </row>
    <row r="182" spans="2:21" x14ac:dyDescent="0.45">
      <c r="B182" s="29" t="s">
        <v>1194</v>
      </c>
      <c r="C182" t="str">
        <f t="shared" si="1"/>
        <v>Fimon</v>
      </c>
      <c r="D182" s="22" t="str">
        <f>VLOOKUP(C182,audio_list_stym!$A$3:$E$18,5,FALSE)</f>
        <v>Gac</v>
      </c>
      <c r="E182" s="22">
        <v>1</v>
      </c>
      <c r="F182" s="22" t="str">
        <f t="shared" si="5"/>
        <v>Gac1</v>
      </c>
      <c r="H182" t="s">
        <v>1232</v>
      </c>
      <c r="K182">
        <v>2</v>
      </c>
      <c r="L182" t="s">
        <v>1232</v>
      </c>
      <c r="Q182" s="29" t="s">
        <v>1194</v>
      </c>
      <c r="R182" t="str">
        <f t="shared" si="6"/>
        <v>Fimon</v>
      </c>
      <c r="S182" s="22" t="str">
        <f>VLOOKUP(R182,audio_list_stym!$A$3:$H$18,7,FALSE)</f>
        <v>Noni</v>
      </c>
      <c r="T182" s="22">
        <v>1</v>
      </c>
      <c r="U182" s="22" t="str">
        <f t="shared" si="7"/>
        <v>Noni1</v>
      </c>
    </row>
    <row r="183" spans="2:21" x14ac:dyDescent="0.45">
      <c r="B183" s="29" t="s">
        <v>1198</v>
      </c>
      <c r="C183" t="str">
        <f t="shared" si="1"/>
        <v>Codis</v>
      </c>
      <c r="D183" s="22" t="str">
        <f>VLOOKUP(C183,audio_list_stym!$A$3:$E$18,5,FALSE)</f>
        <v>Noni</v>
      </c>
      <c r="E183" s="22">
        <v>1</v>
      </c>
      <c r="F183" s="22" t="str">
        <f t="shared" si="5"/>
        <v>Noni1</v>
      </c>
      <c r="H183" t="s">
        <v>1229</v>
      </c>
      <c r="K183">
        <v>2</v>
      </c>
      <c r="L183" t="s">
        <v>1229</v>
      </c>
      <c r="Q183" s="29" t="s">
        <v>1198</v>
      </c>
      <c r="R183" t="str">
        <f t="shared" si="6"/>
        <v>Codis</v>
      </c>
      <c r="S183" s="22" t="str">
        <f>VLOOKUP(R183,audio_list_stym!$A$3:$H$18,7,FALSE)</f>
        <v>Sapota</v>
      </c>
      <c r="T183" s="22">
        <v>1</v>
      </c>
      <c r="U183" s="22" t="str">
        <f t="shared" si="7"/>
        <v>Sapota1</v>
      </c>
    </row>
    <row r="184" spans="2:21" x14ac:dyDescent="0.45">
      <c r="B184" s="29" t="s">
        <v>1202</v>
      </c>
      <c r="C184" t="str">
        <f t="shared" si="1"/>
        <v>Gonic</v>
      </c>
      <c r="D184" s="22" t="str">
        <f>VLOOKUP(C184,audio_list_stym!$A$3:$E$18,5,FALSE)</f>
        <v>Sapota</v>
      </c>
      <c r="E184" s="22">
        <v>1</v>
      </c>
      <c r="F184" s="22" t="str">
        <f t="shared" si="5"/>
        <v>Sapota1</v>
      </c>
      <c r="H184" t="s">
        <v>1233</v>
      </c>
      <c r="K184">
        <v>2</v>
      </c>
      <c r="L184" t="s">
        <v>1233</v>
      </c>
      <c r="Q184" s="29" t="s">
        <v>1202</v>
      </c>
      <c r="R184" t="str">
        <f t="shared" si="6"/>
        <v>Gonic</v>
      </c>
      <c r="S184" s="22" t="str">
        <f>VLOOKUP(R184,audio_list_stym!$A$3:$H$18,7,FALSE)</f>
        <v>Tamanid</v>
      </c>
      <c r="T184" s="22">
        <v>1</v>
      </c>
      <c r="U184" s="22" t="str">
        <f t="shared" si="7"/>
        <v>Tamanid1</v>
      </c>
    </row>
    <row r="185" spans="2:21" x14ac:dyDescent="0.45">
      <c r="B185" s="29" t="s">
        <v>1206</v>
      </c>
      <c r="C185" t="str">
        <f t="shared" si="1"/>
        <v>Todis</v>
      </c>
      <c r="D185" s="22" t="str">
        <f>VLOOKUP(C185,audio_list_stym!$A$3:$E$18,5,FALSE)</f>
        <v>Tamanid</v>
      </c>
      <c r="E185" s="22">
        <v>1</v>
      </c>
      <c r="F185" s="22" t="str">
        <f t="shared" si="5"/>
        <v>Tamanid1</v>
      </c>
      <c r="H185" t="s">
        <v>1234</v>
      </c>
      <c r="K185">
        <v>2</v>
      </c>
      <c r="L185" t="s">
        <v>1234</v>
      </c>
      <c r="Q185" s="29" t="s">
        <v>1206</v>
      </c>
      <c r="R185" t="str">
        <f t="shared" si="6"/>
        <v>Todis</v>
      </c>
      <c r="S185" s="22" t="str">
        <f>VLOOKUP(R185,audio_list_stym!$A$3:$H$18,7,FALSE)</f>
        <v>ZF</v>
      </c>
      <c r="T185" s="22">
        <v>1</v>
      </c>
      <c r="U185" s="22" t="str">
        <f t="shared" si="7"/>
        <v>ZF1</v>
      </c>
    </row>
    <row r="186" spans="2:21" x14ac:dyDescent="0.45">
      <c r="B186" s="29" t="s">
        <v>1210</v>
      </c>
      <c r="C186" t="str">
        <f t="shared" si="1"/>
        <v>Pemat</v>
      </c>
      <c r="D186" s="22" t="str">
        <f>VLOOKUP(C186,audio_list_stym!$A$3:$E$18,5,FALSE)</f>
        <v>ZF</v>
      </c>
      <c r="E186" s="22">
        <v>1</v>
      </c>
      <c r="F186" s="22" t="str">
        <f t="shared" si="5"/>
        <v>ZF1</v>
      </c>
      <c r="H186" t="s">
        <v>1228</v>
      </c>
      <c r="K186">
        <v>2</v>
      </c>
      <c r="L186" t="s">
        <v>1228</v>
      </c>
      <c r="Q186" s="29" t="s">
        <v>1210</v>
      </c>
      <c r="R186" t="str">
        <f t="shared" si="6"/>
        <v>Pemat</v>
      </c>
      <c r="S186" s="22" t="str">
        <f>VLOOKUP(R186,audio_list_stym!$A$3:$H$18,7,FALSE)</f>
        <v>Ackee</v>
      </c>
      <c r="T186" s="22">
        <v>1</v>
      </c>
      <c r="U186" s="22" t="str">
        <f t="shared" si="7"/>
        <v>Ackee1</v>
      </c>
    </row>
    <row r="187" spans="2:21" x14ac:dyDescent="0.45">
      <c r="B187" s="29" t="s">
        <v>1182</v>
      </c>
      <c r="C187" t="str">
        <f>LEFT(B187,5)</f>
        <v>Renan</v>
      </c>
      <c r="D187" s="22" t="str">
        <f>VLOOKUP(C187,audio_list_stym!$A$3:$E$18,5,FALSE)</f>
        <v>Ackee</v>
      </c>
      <c r="E187" s="22">
        <v>2</v>
      </c>
      <c r="F187" s="22" t="str">
        <f t="shared" si="5"/>
        <v>Ackee2</v>
      </c>
      <c r="G187" t="s">
        <v>1227</v>
      </c>
      <c r="L187" t="s">
        <v>1227</v>
      </c>
      <c r="Q187" s="29" t="s">
        <v>1182</v>
      </c>
      <c r="R187" t="str">
        <f t="shared" si="6"/>
        <v>Renan</v>
      </c>
      <c r="S187" s="22" t="str">
        <f>VLOOKUP(R187,audio_list_stym!$A$3:$H$18,7,FALSE)</f>
        <v>Ake</v>
      </c>
      <c r="T187" s="22">
        <v>2</v>
      </c>
      <c r="U187" s="22" t="str">
        <f t="shared" si="7"/>
        <v>Ake2</v>
      </c>
    </row>
    <row r="188" spans="2:21" x14ac:dyDescent="0.45">
      <c r="B188" s="29" t="s">
        <v>1186</v>
      </c>
      <c r="C188" t="str">
        <f t="shared" si="1"/>
        <v>Baroh</v>
      </c>
      <c r="D188" s="22" t="str">
        <f>VLOOKUP(C188,audio_list_stym!$A$3:$E$18,5,FALSE)</f>
        <v>Ake</v>
      </c>
      <c r="E188" s="22">
        <v>2</v>
      </c>
      <c r="F188" s="22" t="str">
        <f t="shared" si="5"/>
        <v>Ake2</v>
      </c>
      <c r="G188" t="s">
        <v>1230</v>
      </c>
      <c r="L188" t="s">
        <v>1230</v>
      </c>
      <c r="Q188" s="29" t="s">
        <v>1186</v>
      </c>
      <c r="R188" t="str">
        <f t="shared" si="6"/>
        <v>Baroh</v>
      </c>
      <c r="S188" s="22" t="str">
        <f>VLOOKUP(R188,audio_list_stym!$A$3:$H$18,7,FALSE)</f>
        <v>Finger</v>
      </c>
      <c r="T188" s="22">
        <v>2</v>
      </c>
      <c r="U188" s="22" t="str">
        <f t="shared" si="7"/>
        <v>Finger2</v>
      </c>
    </row>
    <row r="189" spans="2:21" x14ac:dyDescent="0.45">
      <c r="B189" s="29" t="s">
        <v>1190</v>
      </c>
      <c r="C189" t="str">
        <f t="shared" si="1"/>
        <v>Liroh</v>
      </c>
      <c r="D189" s="22" t="str">
        <f>VLOOKUP(C189,audio_list_stym!$A$3:$E$18,5,FALSE)</f>
        <v>Finger</v>
      </c>
      <c r="E189" s="22">
        <v>2</v>
      </c>
      <c r="F189" s="22" t="str">
        <f t="shared" si="5"/>
        <v>Finger2</v>
      </c>
      <c r="G189" t="s">
        <v>1231</v>
      </c>
      <c r="L189" t="s">
        <v>1231</v>
      </c>
      <c r="Q189" s="29" t="s">
        <v>1190</v>
      </c>
      <c r="R189" t="str">
        <f t="shared" si="6"/>
        <v>Liroh</v>
      </c>
      <c r="S189" s="22" t="str">
        <f>VLOOKUP(R189,audio_list_stym!$A$3:$H$18,7,FALSE)</f>
        <v>Gac</v>
      </c>
      <c r="T189" s="22">
        <v>2</v>
      </c>
      <c r="U189" s="22" t="str">
        <f t="shared" si="7"/>
        <v>Gac2</v>
      </c>
    </row>
    <row r="190" spans="2:21" x14ac:dyDescent="0.45">
      <c r="B190" s="29" t="s">
        <v>1194</v>
      </c>
      <c r="C190" t="str">
        <f t="shared" si="1"/>
        <v>Fimon</v>
      </c>
      <c r="D190" s="22" t="str">
        <f>VLOOKUP(C190,audio_list_stym!$A$3:$E$18,5,FALSE)</f>
        <v>Gac</v>
      </c>
      <c r="E190" s="22">
        <v>2</v>
      </c>
      <c r="F190" s="22" t="str">
        <f t="shared" si="5"/>
        <v>Gac2</v>
      </c>
      <c r="G190" t="s">
        <v>1232</v>
      </c>
      <c r="L190" t="s">
        <v>1232</v>
      </c>
      <c r="Q190" s="29" t="s">
        <v>1194</v>
      </c>
      <c r="R190" t="str">
        <f t="shared" si="6"/>
        <v>Fimon</v>
      </c>
      <c r="S190" s="22" t="str">
        <f>VLOOKUP(R190,audio_list_stym!$A$3:$H$18,7,FALSE)</f>
        <v>Noni</v>
      </c>
      <c r="T190" s="22">
        <v>2</v>
      </c>
      <c r="U190" s="22" t="str">
        <f t="shared" si="7"/>
        <v>Noni2</v>
      </c>
    </row>
    <row r="191" spans="2:21" x14ac:dyDescent="0.45">
      <c r="B191" s="29" t="s">
        <v>1198</v>
      </c>
      <c r="C191" t="str">
        <f t="shared" si="1"/>
        <v>Codis</v>
      </c>
      <c r="D191" s="22" t="str">
        <f>VLOOKUP(C191,audio_list_stym!$A$3:$E$18,5,FALSE)</f>
        <v>Noni</v>
      </c>
      <c r="E191" s="22">
        <v>2</v>
      </c>
      <c r="F191" s="22" t="str">
        <f t="shared" si="5"/>
        <v>Noni2</v>
      </c>
      <c r="G191" t="s">
        <v>1229</v>
      </c>
      <c r="L191" t="s">
        <v>1229</v>
      </c>
      <c r="Q191" s="29" t="s">
        <v>1198</v>
      </c>
      <c r="R191" t="str">
        <f t="shared" si="6"/>
        <v>Codis</v>
      </c>
      <c r="S191" s="22" t="str">
        <f>VLOOKUP(R191,audio_list_stym!$A$3:$H$18,7,FALSE)</f>
        <v>Sapota</v>
      </c>
      <c r="T191" s="22">
        <v>2</v>
      </c>
      <c r="U191" s="22" t="str">
        <f t="shared" si="7"/>
        <v>Sapota2</v>
      </c>
    </row>
    <row r="192" spans="2:21" x14ac:dyDescent="0.45">
      <c r="B192" s="29" t="s">
        <v>1202</v>
      </c>
      <c r="C192" t="str">
        <f t="shared" si="1"/>
        <v>Gonic</v>
      </c>
      <c r="D192" s="22" t="str">
        <f>VLOOKUP(C192,audio_list_stym!$A$3:$E$18,5,FALSE)</f>
        <v>Sapota</v>
      </c>
      <c r="E192" s="22">
        <v>2</v>
      </c>
      <c r="F192" s="22" t="str">
        <f t="shared" si="5"/>
        <v>Sapota2</v>
      </c>
      <c r="G192" t="s">
        <v>1233</v>
      </c>
      <c r="L192" t="s">
        <v>1233</v>
      </c>
      <c r="Q192" s="29" t="s">
        <v>1202</v>
      </c>
      <c r="R192" t="str">
        <f t="shared" si="6"/>
        <v>Gonic</v>
      </c>
      <c r="S192" s="22" t="str">
        <f>VLOOKUP(R192,audio_list_stym!$A$3:$H$18,7,FALSE)</f>
        <v>Tamanid</v>
      </c>
      <c r="T192" s="22">
        <v>2</v>
      </c>
      <c r="U192" s="22" t="str">
        <f t="shared" si="7"/>
        <v>Tamanid2</v>
      </c>
    </row>
    <row r="193" spans="2:21" x14ac:dyDescent="0.45">
      <c r="B193" s="29" t="s">
        <v>1206</v>
      </c>
      <c r="C193" t="str">
        <f t="shared" si="1"/>
        <v>Todis</v>
      </c>
      <c r="D193" s="22" t="str">
        <f>VLOOKUP(C193,audio_list_stym!$A$3:$E$18,5,FALSE)</f>
        <v>Tamanid</v>
      </c>
      <c r="E193" s="22">
        <v>2</v>
      </c>
      <c r="F193" s="22" t="str">
        <f t="shared" si="5"/>
        <v>Tamanid2</v>
      </c>
      <c r="G193" t="s">
        <v>1234</v>
      </c>
      <c r="L193" t="s">
        <v>1234</v>
      </c>
      <c r="Q193" s="29" t="s">
        <v>1206</v>
      </c>
      <c r="R193" t="str">
        <f t="shared" si="6"/>
        <v>Todis</v>
      </c>
      <c r="S193" s="22" t="str">
        <f>VLOOKUP(R193,audio_list_stym!$A$3:$H$18,7,FALSE)</f>
        <v>ZF</v>
      </c>
      <c r="T193" s="22">
        <v>2</v>
      </c>
      <c r="U193" s="22" t="str">
        <f t="shared" si="7"/>
        <v>ZF2</v>
      </c>
    </row>
    <row r="194" spans="2:21" x14ac:dyDescent="0.45">
      <c r="B194" s="29" t="s">
        <v>1210</v>
      </c>
      <c r="C194" t="str">
        <f t="shared" si="1"/>
        <v>Pemat</v>
      </c>
      <c r="D194" s="22" t="str">
        <f>VLOOKUP(C194,audio_list_stym!$A$3:$E$18,5,FALSE)</f>
        <v>ZF</v>
      </c>
      <c r="E194" s="22">
        <v>2</v>
      </c>
      <c r="F194" s="22" t="str">
        <f t="shared" si="5"/>
        <v>ZF2</v>
      </c>
      <c r="G194" t="s">
        <v>1228</v>
      </c>
      <c r="L194" t="s">
        <v>1228</v>
      </c>
      <c r="Q194" s="29" t="s">
        <v>1210</v>
      </c>
      <c r="R194" t="str">
        <f t="shared" si="6"/>
        <v>Pemat</v>
      </c>
      <c r="S194" s="22" t="str">
        <f>VLOOKUP(R194,audio_list_stym!$A$3:$H$18,7,FALSE)</f>
        <v>Ackee</v>
      </c>
      <c r="T194" s="22">
        <v>2</v>
      </c>
      <c r="U194" s="22" t="str">
        <f t="shared" si="7"/>
        <v>Ackee2</v>
      </c>
    </row>
    <row r="195" spans="2:21" x14ac:dyDescent="0.45">
      <c r="B195" s="29" t="s">
        <v>1182</v>
      </c>
      <c r="C195" t="str">
        <f t="shared" si="1"/>
        <v>Renan</v>
      </c>
      <c r="D195" s="22" t="str">
        <f>VLOOKUP(C195,audio_list_stym!$A$3:$E$18,5,FALSE)</f>
        <v>Ackee</v>
      </c>
      <c r="E195" s="22">
        <v>2</v>
      </c>
      <c r="F195" s="22" t="str">
        <f t="shared" si="5"/>
        <v>Ackee2</v>
      </c>
      <c r="G195" t="s">
        <v>1227</v>
      </c>
      <c r="L195" t="s">
        <v>1227</v>
      </c>
      <c r="Q195" s="29" t="s">
        <v>1182</v>
      </c>
      <c r="R195" t="str">
        <f t="shared" si="6"/>
        <v>Renan</v>
      </c>
      <c r="S195" s="22" t="str">
        <f>VLOOKUP(R195,audio_list_stym!$A$3:$H$18,7,FALSE)</f>
        <v>Ake</v>
      </c>
      <c r="T195" s="22">
        <v>2</v>
      </c>
      <c r="U195" s="22" t="str">
        <f t="shared" si="7"/>
        <v>Ake2</v>
      </c>
    </row>
    <row r="196" spans="2:21" x14ac:dyDescent="0.45">
      <c r="B196" s="29" t="s">
        <v>1186</v>
      </c>
      <c r="C196" t="str">
        <f t="shared" si="1"/>
        <v>Baroh</v>
      </c>
      <c r="D196" s="22" t="str">
        <f>VLOOKUP(C196,audio_list_stym!$A$3:$E$18,5,FALSE)</f>
        <v>Ake</v>
      </c>
      <c r="E196" s="22">
        <v>2</v>
      </c>
      <c r="F196" s="22" t="str">
        <f t="shared" si="5"/>
        <v>Ake2</v>
      </c>
      <c r="G196" t="s">
        <v>1230</v>
      </c>
      <c r="L196" t="s">
        <v>1230</v>
      </c>
      <c r="Q196" s="29" t="s">
        <v>1186</v>
      </c>
      <c r="R196" t="str">
        <f t="shared" si="6"/>
        <v>Baroh</v>
      </c>
      <c r="S196" s="22" t="str">
        <f>VLOOKUP(R196,audio_list_stym!$A$3:$H$18,7,FALSE)</f>
        <v>Finger</v>
      </c>
      <c r="T196" s="22">
        <v>2</v>
      </c>
      <c r="U196" s="22" t="str">
        <f t="shared" si="7"/>
        <v>Finger2</v>
      </c>
    </row>
    <row r="197" spans="2:21" x14ac:dyDescent="0.45">
      <c r="B197" s="29" t="s">
        <v>1190</v>
      </c>
      <c r="C197" t="str">
        <f t="shared" si="1"/>
        <v>Liroh</v>
      </c>
      <c r="D197" s="22" t="str">
        <f>VLOOKUP(C197,audio_list_stym!$A$3:$E$18,5,FALSE)</f>
        <v>Finger</v>
      </c>
      <c r="E197" s="22">
        <v>2</v>
      </c>
      <c r="F197" s="22" t="str">
        <f t="shared" si="5"/>
        <v>Finger2</v>
      </c>
      <c r="G197" t="s">
        <v>1231</v>
      </c>
      <c r="L197" t="s">
        <v>1231</v>
      </c>
      <c r="Q197" s="29" t="s">
        <v>1190</v>
      </c>
      <c r="R197" t="str">
        <f t="shared" si="6"/>
        <v>Liroh</v>
      </c>
      <c r="S197" s="22" t="str">
        <f>VLOOKUP(R197,audio_list_stym!$A$3:$H$18,7,FALSE)</f>
        <v>Gac</v>
      </c>
      <c r="T197" s="22">
        <v>2</v>
      </c>
      <c r="U197" s="22" t="str">
        <f t="shared" si="7"/>
        <v>Gac2</v>
      </c>
    </row>
    <row r="198" spans="2:21" x14ac:dyDescent="0.45">
      <c r="B198" s="29" t="s">
        <v>1194</v>
      </c>
      <c r="C198" t="str">
        <f t="shared" si="1"/>
        <v>Fimon</v>
      </c>
      <c r="D198" s="22" t="str">
        <f>VLOOKUP(C198,audio_list_stym!$A$3:$E$18,5,FALSE)</f>
        <v>Gac</v>
      </c>
      <c r="E198" s="22">
        <v>2</v>
      </c>
      <c r="F198" s="22" t="str">
        <f t="shared" si="5"/>
        <v>Gac2</v>
      </c>
      <c r="G198" t="s">
        <v>1232</v>
      </c>
      <c r="L198" t="s">
        <v>1232</v>
      </c>
      <c r="Q198" s="29" t="s">
        <v>1194</v>
      </c>
      <c r="R198" t="str">
        <f t="shared" si="6"/>
        <v>Fimon</v>
      </c>
      <c r="S198" s="22" t="str">
        <f>VLOOKUP(R198,audio_list_stym!$A$3:$H$18,7,FALSE)</f>
        <v>Noni</v>
      </c>
      <c r="T198" s="22">
        <v>2</v>
      </c>
      <c r="U198" s="22" t="str">
        <f t="shared" si="7"/>
        <v>Noni2</v>
      </c>
    </row>
    <row r="199" spans="2:21" x14ac:dyDescent="0.45">
      <c r="B199" s="29" t="s">
        <v>1198</v>
      </c>
      <c r="C199" t="str">
        <f t="shared" si="1"/>
        <v>Codis</v>
      </c>
      <c r="D199" s="22" t="str">
        <f>VLOOKUP(C199,audio_list_stym!$A$3:$E$18,5,FALSE)</f>
        <v>Noni</v>
      </c>
      <c r="E199" s="22">
        <v>2</v>
      </c>
      <c r="F199" s="22" t="str">
        <f t="shared" si="5"/>
        <v>Noni2</v>
      </c>
      <c r="G199" t="s">
        <v>1229</v>
      </c>
      <c r="L199" t="s">
        <v>1229</v>
      </c>
      <c r="Q199" s="29" t="s">
        <v>1198</v>
      </c>
      <c r="R199" t="str">
        <f t="shared" si="6"/>
        <v>Codis</v>
      </c>
      <c r="S199" s="22" t="str">
        <f>VLOOKUP(R199,audio_list_stym!$A$3:$H$18,7,FALSE)</f>
        <v>Sapota</v>
      </c>
      <c r="T199" s="22">
        <v>2</v>
      </c>
      <c r="U199" s="22" t="str">
        <f t="shared" si="7"/>
        <v>Sapota2</v>
      </c>
    </row>
    <row r="200" spans="2:21" x14ac:dyDescent="0.45">
      <c r="B200" s="29" t="s">
        <v>1202</v>
      </c>
      <c r="C200" t="str">
        <f t="shared" si="1"/>
        <v>Gonic</v>
      </c>
      <c r="D200" s="22" t="str">
        <f>VLOOKUP(C200,audio_list_stym!$A$3:$E$18,5,FALSE)</f>
        <v>Sapota</v>
      </c>
      <c r="E200" s="22">
        <v>2</v>
      </c>
      <c r="F200" s="22" t="str">
        <f t="shared" si="5"/>
        <v>Sapota2</v>
      </c>
      <c r="G200" t="s">
        <v>1233</v>
      </c>
      <c r="L200" t="s">
        <v>1233</v>
      </c>
      <c r="Q200" s="29" t="s">
        <v>1202</v>
      </c>
      <c r="R200" t="str">
        <f t="shared" si="6"/>
        <v>Gonic</v>
      </c>
      <c r="S200" s="22" t="str">
        <f>VLOOKUP(R200,audio_list_stym!$A$3:$H$18,7,FALSE)</f>
        <v>Tamanid</v>
      </c>
      <c r="T200" s="22">
        <v>2</v>
      </c>
      <c r="U200" s="22" t="str">
        <f t="shared" si="7"/>
        <v>Tamanid2</v>
      </c>
    </row>
    <row r="201" spans="2:21" x14ac:dyDescent="0.45">
      <c r="B201" s="29" t="s">
        <v>1206</v>
      </c>
      <c r="C201" t="str">
        <f t="shared" si="1"/>
        <v>Todis</v>
      </c>
      <c r="D201" s="22" t="str">
        <f>VLOOKUP(C201,audio_list_stym!$A$3:$E$18,5,FALSE)</f>
        <v>Tamanid</v>
      </c>
      <c r="E201" s="22">
        <v>2</v>
      </c>
      <c r="F201" s="22" t="str">
        <f t="shared" si="5"/>
        <v>Tamanid2</v>
      </c>
      <c r="G201" t="s">
        <v>1234</v>
      </c>
      <c r="L201" t="s">
        <v>1234</v>
      </c>
      <c r="Q201" s="29" t="s">
        <v>1206</v>
      </c>
      <c r="R201" t="str">
        <f t="shared" si="6"/>
        <v>Todis</v>
      </c>
      <c r="S201" s="22" t="str">
        <f>VLOOKUP(R201,audio_list_stym!$A$3:$H$18,7,FALSE)</f>
        <v>ZF</v>
      </c>
      <c r="T201" s="22">
        <v>2</v>
      </c>
      <c r="U201" s="22" t="str">
        <f t="shared" si="7"/>
        <v>ZF2</v>
      </c>
    </row>
    <row r="202" spans="2:21" x14ac:dyDescent="0.45">
      <c r="B202" s="29" t="s">
        <v>1210</v>
      </c>
      <c r="C202" t="str">
        <f t="shared" si="1"/>
        <v>Pemat</v>
      </c>
      <c r="D202" s="22" t="str">
        <f>VLOOKUP(C202,audio_list_stym!$A$3:$E$18,5,FALSE)</f>
        <v>ZF</v>
      </c>
      <c r="E202" s="22">
        <v>2</v>
      </c>
      <c r="F202" s="22" t="str">
        <f t="shared" si="5"/>
        <v>ZF2</v>
      </c>
      <c r="G202" t="s">
        <v>1228</v>
      </c>
      <c r="L202" t="s">
        <v>1228</v>
      </c>
      <c r="Q202" s="29" t="s">
        <v>1210</v>
      </c>
      <c r="R202" t="str">
        <f t="shared" si="6"/>
        <v>Pemat</v>
      </c>
      <c r="S202" s="22" t="str">
        <f>VLOOKUP(R202,audio_list_stym!$A$3:$H$18,7,FALSE)</f>
        <v>Ackee</v>
      </c>
      <c r="T202" s="22">
        <v>2</v>
      </c>
      <c r="U202" s="22" t="str">
        <f t="shared" si="7"/>
        <v>Ackee2</v>
      </c>
    </row>
    <row r="203" spans="2:21" x14ac:dyDescent="0.45">
      <c r="B203" s="29" t="s">
        <v>1182</v>
      </c>
      <c r="C203" t="str">
        <f>LEFT(B203,5)</f>
        <v>Renan</v>
      </c>
      <c r="D203" s="22" t="str">
        <f>VLOOKUP(C203,audio_list_stym!$A$3:$E$18,5,FALSE)</f>
        <v>Ackee</v>
      </c>
      <c r="E203" s="22">
        <v>3</v>
      </c>
      <c r="F203" s="22" t="str">
        <f t="shared" si="5"/>
        <v>Ackee3</v>
      </c>
      <c r="G203" t="s">
        <v>1227</v>
      </c>
      <c r="L203" t="s">
        <v>1227</v>
      </c>
      <c r="Q203" s="29" t="s">
        <v>1182</v>
      </c>
      <c r="R203" t="str">
        <f t="shared" si="6"/>
        <v>Renan</v>
      </c>
      <c r="S203" s="22" t="str">
        <f>VLOOKUP(R203,audio_list_stym!$A$3:$H$18,7,FALSE)</f>
        <v>Ake</v>
      </c>
      <c r="T203" s="22">
        <v>3</v>
      </c>
      <c r="U203" s="22" t="str">
        <f t="shared" si="7"/>
        <v>Ake3</v>
      </c>
    </row>
    <row r="204" spans="2:21" x14ac:dyDescent="0.45">
      <c r="B204" s="29" t="s">
        <v>1186</v>
      </c>
      <c r="C204" t="str">
        <f t="shared" si="1"/>
        <v>Baroh</v>
      </c>
      <c r="D204" s="22" t="str">
        <f>VLOOKUP(C204,audio_list_stym!$A$3:$E$18,5,FALSE)</f>
        <v>Ake</v>
      </c>
      <c r="E204" s="22">
        <v>3</v>
      </c>
      <c r="F204" s="22" t="str">
        <f t="shared" si="5"/>
        <v>Ake3</v>
      </c>
      <c r="G204" t="s">
        <v>1230</v>
      </c>
      <c r="L204" t="s">
        <v>1230</v>
      </c>
      <c r="Q204" s="29" t="s">
        <v>1186</v>
      </c>
      <c r="R204" t="str">
        <f t="shared" si="6"/>
        <v>Baroh</v>
      </c>
      <c r="S204" s="22" t="str">
        <f>VLOOKUP(R204,audio_list_stym!$A$3:$H$18,7,FALSE)</f>
        <v>Finger</v>
      </c>
      <c r="T204" s="22">
        <v>3</v>
      </c>
      <c r="U204" s="22" t="str">
        <f t="shared" si="7"/>
        <v>Finger3</v>
      </c>
    </row>
    <row r="205" spans="2:21" x14ac:dyDescent="0.45">
      <c r="B205" s="29" t="s">
        <v>1190</v>
      </c>
      <c r="C205" t="str">
        <f t="shared" si="1"/>
        <v>Liroh</v>
      </c>
      <c r="D205" s="22" t="str">
        <f>VLOOKUP(C205,audio_list_stym!$A$3:$E$18,5,FALSE)</f>
        <v>Finger</v>
      </c>
      <c r="E205" s="22">
        <v>3</v>
      </c>
      <c r="F205" s="22" t="str">
        <f t="shared" si="5"/>
        <v>Finger3</v>
      </c>
      <c r="G205" t="s">
        <v>1231</v>
      </c>
      <c r="L205" t="s">
        <v>1231</v>
      </c>
      <c r="Q205" s="29" t="s">
        <v>1190</v>
      </c>
      <c r="R205" t="str">
        <f t="shared" si="6"/>
        <v>Liroh</v>
      </c>
      <c r="S205" s="22" t="str">
        <f>VLOOKUP(R205,audio_list_stym!$A$3:$H$18,7,FALSE)</f>
        <v>Gac</v>
      </c>
      <c r="T205" s="22">
        <v>3</v>
      </c>
      <c r="U205" s="22" t="str">
        <f t="shared" si="7"/>
        <v>Gac3</v>
      </c>
    </row>
    <row r="206" spans="2:21" x14ac:dyDescent="0.45">
      <c r="B206" s="29" t="s">
        <v>1194</v>
      </c>
      <c r="C206" t="str">
        <f t="shared" si="1"/>
        <v>Fimon</v>
      </c>
      <c r="D206" s="22" t="str">
        <f>VLOOKUP(C206,audio_list_stym!$A$3:$E$18,5,FALSE)</f>
        <v>Gac</v>
      </c>
      <c r="E206" s="22">
        <v>3</v>
      </c>
      <c r="F206" s="22" t="str">
        <f t="shared" si="5"/>
        <v>Gac3</v>
      </c>
      <c r="G206" t="s">
        <v>1232</v>
      </c>
      <c r="L206" t="s">
        <v>1232</v>
      </c>
      <c r="Q206" s="29" t="s">
        <v>1194</v>
      </c>
      <c r="R206" t="str">
        <f t="shared" si="6"/>
        <v>Fimon</v>
      </c>
      <c r="S206" s="22" t="str">
        <f>VLOOKUP(R206,audio_list_stym!$A$3:$H$18,7,FALSE)</f>
        <v>Noni</v>
      </c>
      <c r="T206" s="22">
        <v>3</v>
      </c>
      <c r="U206" s="22" t="str">
        <f t="shared" si="7"/>
        <v>Noni3</v>
      </c>
    </row>
    <row r="207" spans="2:21" x14ac:dyDescent="0.45">
      <c r="B207" s="29" t="s">
        <v>1198</v>
      </c>
      <c r="C207" t="str">
        <f t="shared" si="1"/>
        <v>Codis</v>
      </c>
      <c r="D207" s="22" t="str">
        <f>VLOOKUP(C207,audio_list_stym!$A$3:$E$18,5,FALSE)</f>
        <v>Noni</v>
      </c>
      <c r="E207" s="22">
        <v>3</v>
      </c>
      <c r="F207" s="22" t="str">
        <f t="shared" si="5"/>
        <v>Noni3</v>
      </c>
      <c r="G207" t="s">
        <v>1229</v>
      </c>
      <c r="L207" t="s">
        <v>1229</v>
      </c>
      <c r="Q207" s="29" t="s">
        <v>1198</v>
      </c>
      <c r="R207" t="str">
        <f t="shared" si="6"/>
        <v>Codis</v>
      </c>
      <c r="S207" s="22" t="str">
        <f>VLOOKUP(R207,audio_list_stym!$A$3:$H$18,7,FALSE)</f>
        <v>Sapota</v>
      </c>
      <c r="T207" s="22">
        <v>3</v>
      </c>
      <c r="U207" s="22" t="str">
        <f t="shared" si="7"/>
        <v>Sapota3</v>
      </c>
    </row>
    <row r="208" spans="2:21" x14ac:dyDescent="0.45">
      <c r="B208" s="29" t="s">
        <v>1202</v>
      </c>
      <c r="C208" t="str">
        <f t="shared" si="1"/>
        <v>Gonic</v>
      </c>
      <c r="D208" s="22" t="str">
        <f>VLOOKUP(C208,audio_list_stym!$A$3:$E$18,5,FALSE)</f>
        <v>Sapota</v>
      </c>
      <c r="E208" s="22">
        <v>3</v>
      </c>
      <c r="F208" s="22" t="str">
        <f t="shared" si="5"/>
        <v>Sapota3</v>
      </c>
      <c r="G208" t="s">
        <v>1233</v>
      </c>
      <c r="L208" t="s">
        <v>1233</v>
      </c>
      <c r="Q208" s="29" t="s">
        <v>1202</v>
      </c>
      <c r="R208" t="str">
        <f t="shared" si="6"/>
        <v>Gonic</v>
      </c>
      <c r="S208" s="22" t="str">
        <f>VLOOKUP(R208,audio_list_stym!$A$3:$H$18,7,FALSE)</f>
        <v>Tamanid</v>
      </c>
      <c r="T208" s="22">
        <v>3</v>
      </c>
      <c r="U208" s="22" t="str">
        <f t="shared" si="7"/>
        <v>Tamanid3</v>
      </c>
    </row>
    <row r="209" spans="2:21" x14ac:dyDescent="0.45">
      <c r="B209" s="29" t="s">
        <v>1206</v>
      </c>
      <c r="C209" t="str">
        <f t="shared" si="1"/>
        <v>Todis</v>
      </c>
      <c r="D209" s="22" t="str">
        <f>VLOOKUP(C209,audio_list_stym!$A$3:$E$18,5,FALSE)</f>
        <v>Tamanid</v>
      </c>
      <c r="E209" s="22">
        <v>3</v>
      </c>
      <c r="F209" s="22" t="str">
        <f t="shared" si="5"/>
        <v>Tamanid3</v>
      </c>
      <c r="G209" t="s">
        <v>1234</v>
      </c>
      <c r="L209" t="s">
        <v>1234</v>
      </c>
      <c r="Q209" s="29" t="s">
        <v>1206</v>
      </c>
      <c r="R209" t="str">
        <f t="shared" si="6"/>
        <v>Todis</v>
      </c>
      <c r="S209" s="22" t="str">
        <f>VLOOKUP(R209,audio_list_stym!$A$3:$H$18,7,FALSE)</f>
        <v>ZF</v>
      </c>
      <c r="T209" s="22">
        <v>3</v>
      </c>
      <c r="U209" s="22" t="str">
        <f t="shared" si="7"/>
        <v>ZF3</v>
      </c>
    </row>
    <row r="210" spans="2:21" x14ac:dyDescent="0.45">
      <c r="B210" s="29" t="s">
        <v>1210</v>
      </c>
      <c r="C210" t="str">
        <f t="shared" si="1"/>
        <v>Pemat</v>
      </c>
      <c r="D210" s="22" t="str">
        <f>VLOOKUP(C210,audio_list_stym!$A$3:$E$18,5,FALSE)</f>
        <v>ZF</v>
      </c>
      <c r="E210" s="22">
        <v>3</v>
      </c>
      <c r="F210" s="22" t="str">
        <f t="shared" si="5"/>
        <v>ZF3</v>
      </c>
      <c r="G210" t="s">
        <v>1228</v>
      </c>
      <c r="L210" t="s">
        <v>1228</v>
      </c>
      <c r="Q210" s="29" t="s">
        <v>1210</v>
      </c>
      <c r="R210" t="str">
        <f t="shared" si="6"/>
        <v>Pemat</v>
      </c>
      <c r="S210" s="22" t="str">
        <f>VLOOKUP(R210,audio_list_stym!$A$3:$H$18,7,FALSE)</f>
        <v>Ackee</v>
      </c>
      <c r="T210" s="22">
        <v>3</v>
      </c>
      <c r="U210" s="22" t="str">
        <f t="shared" si="7"/>
        <v>Ackee3</v>
      </c>
    </row>
    <row r="211" spans="2:21" x14ac:dyDescent="0.45">
      <c r="B211" s="29" t="s">
        <v>1182</v>
      </c>
      <c r="C211" t="str">
        <f t="shared" si="1"/>
        <v>Renan</v>
      </c>
      <c r="D211" s="22" t="str">
        <f>VLOOKUP(C211,audio_list_stym!$A$3:$E$18,5,FALSE)</f>
        <v>Ackee</v>
      </c>
      <c r="E211" s="22">
        <v>3</v>
      </c>
      <c r="F211" s="22" t="str">
        <f t="shared" si="5"/>
        <v>Ackee3</v>
      </c>
      <c r="G211" t="s">
        <v>1227</v>
      </c>
      <c r="L211" t="s">
        <v>1227</v>
      </c>
      <c r="Q211" s="29" t="s">
        <v>1182</v>
      </c>
      <c r="R211" t="str">
        <f t="shared" si="6"/>
        <v>Renan</v>
      </c>
      <c r="S211" s="22" t="str">
        <f>VLOOKUP(R211,audio_list_stym!$A$3:$H$18,7,FALSE)</f>
        <v>Ake</v>
      </c>
      <c r="T211" s="22">
        <v>3</v>
      </c>
      <c r="U211" s="22" t="str">
        <f t="shared" si="7"/>
        <v>Ake3</v>
      </c>
    </row>
    <row r="212" spans="2:21" x14ac:dyDescent="0.45">
      <c r="B212" s="29" t="s">
        <v>1186</v>
      </c>
      <c r="C212" t="str">
        <f t="shared" si="1"/>
        <v>Baroh</v>
      </c>
      <c r="D212" s="22" t="str">
        <f>VLOOKUP(C212,audio_list_stym!$A$3:$E$18,5,FALSE)</f>
        <v>Ake</v>
      </c>
      <c r="E212" s="22">
        <v>3</v>
      </c>
      <c r="F212" s="22" t="str">
        <f t="shared" si="5"/>
        <v>Ake3</v>
      </c>
      <c r="G212" t="s">
        <v>1230</v>
      </c>
      <c r="L212" t="s">
        <v>1230</v>
      </c>
      <c r="Q212" s="29" t="s">
        <v>1186</v>
      </c>
      <c r="R212" t="str">
        <f t="shared" si="6"/>
        <v>Baroh</v>
      </c>
      <c r="S212" s="22" t="str">
        <f>VLOOKUP(R212,audio_list_stym!$A$3:$H$18,7,FALSE)</f>
        <v>Finger</v>
      </c>
      <c r="T212" s="22">
        <v>3</v>
      </c>
      <c r="U212" s="22" t="str">
        <f t="shared" si="7"/>
        <v>Finger3</v>
      </c>
    </row>
    <row r="213" spans="2:21" x14ac:dyDescent="0.45">
      <c r="B213" s="29" t="s">
        <v>1190</v>
      </c>
      <c r="C213" t="str">
        <f t="shared" si="1"/>
        <v>Liroh</v>
      </c>
      <c r="D213" s="22" t="str">
        <f>VLOOKUP(C213,audio_list_stym!$A$3:$E$18,5,FALSE)</f>
        <v>Finger</v>
      </c>
      <c r="E213" s="22">
        <v>3</v>
      </c>
      <c r="F213" s="22" t="str">
        <f t="shared" si="5"/>
        <v>Finger3</v>
      </c>
      <c r="G213" t="s">
        <v>1231</v>
      </c>
      <c r="L213" t="s">
        <v>1231</v>
      </c>
      <c r="Q213" s="29" t="s">
        <v>1190</v>
      </c>
      <c r="R213" t="str">
        <f t="shared" si="6"/>
        <v>Liroh</v>
      </c>
      <c r="S213" s="22" t="str">
        <f>VLOOKUP(R213,audio_list_stym!$A$3:$H$18,7,FALSE)</f>
        <v>Gac</v>
      </c>
      <c r="T213" s="22">
        <v>3</v>
      </c>
      <c r="U213" s="22" t="str">
        <f t="shared" si="7"/>
        <v>Gac3</v>
      </c>
    </row>
    <row r="214" spans="2:21" x14ac:dyDescent="0.45">
      <c r="B214" s="29" t="s">
        <v>1194</v>
      </c>
      <c r="C214" t="str">
        <f t="shared" si="1"/>
        <v>Fimon</v>
      </c>
      <c r="D214" s="22" t="str">
        <f>VLOOKUP(C214,audio_list_stym!$A$3:$E$18,5,FALSE)</f>
        <v>Gac</v>
      </c>
      <c r="E214" s="22">
        <v>3</v>
      </c>
      <c r="F214" s="22" t="str">
        <f t="shared" si="5"/>
        <v>Gac3</v>
      </c>
      <c r="G214" t="s">
        <v>1232</v>
      </c>
      <c r="L214" t="s">
        <v>1232</v>
      </c>
      <c r="Q214" s="29" t="s">
        <v>1194</v>
      </c>
      <c r="R214" t="str">
        <f t="shared" si="6"/>
        <v>Fimon</v>
      </c>
      <c r="S214" s="22" t="str">
        <f>VLOOKUP(R214,audio_list_stym!$A$3:$H$18,7,FALSE)</f>
        <v>Noni</v>
      </c>
      <c r="T214" s="22">
        <v>3</v>
      </c>
      <c r="U214" s="22" t="str">
        <f t="shared" si="7"/>
        <v>Noni3</v>
      </c>
    </row>
    <row r="215" spans="2:21" x14ac:dyDescent="0.45">
      <c r="B215" s="29" t="s">
        <v>1198</v>
      </c>
      <c r="C215" t="str">
        <f t="shared" si="1"/>
        <v>Codis</v>
      </c>
      <c r="D215" s="22" t="str">
        <f>VLOOKUP(C215,audio_list_stym!$A$3:$E$18,5,FALSE)</f>
        <v>Noni</v>
      </c>
      <c r="E215" s="22">
        <v>3</v>
      </c>
      <c r="F215" s="22" t="str">
        <f t="shared" si="5"/>
        <v>Noni3</v>
      </c>
      <c r="G215" t="s">
        <v>1229</v>
      </c>
      <c r="L215" t="s">
        <v>1229</v>
      </c>
      <c r="Q215" s="29" t="s">
        <v>1198</v>
      </c>
      <c r="R215" t="str">
        <f t="shared" si="6"/>
        <v>Codis</v>
      </c>
      <c r="S215" s="22" t="str">
        <f>VLOOKUP(R215,audio_list_stym!$A$3:$H$18,7,FALSE)</f>
        <v>Sapota</v>
      </c>
      <c r="T215" s="22">
        <v>3</v>
      </c>
      <c r="U215" s="22" t="str">
        <f t="shared" si="7"/>
        <v>Sapota3</v>
      </c>
    </row>
    <row r="216" spans="2:21" x14ac:dyDescent="0.45">
      <c r="B216" s="29" t="s">
        <v>1202</v>
      </c>
      <c r="C216" t="str">
        <f t="shared" si="1"/>
        <v>Gonic</v>
      </c>
      <c r="D216" s="22" t="str">
        <f>VLOOKUP(C216,audio_list_stym!$A$3:$E$18,5,FALSE)</f>
        <v>Sapota</v>
      </c>
      <c r="E216" s="22">
        <v>3</v>
      </c>
      <c r="F216" s="22" t="str">
        <f t="shared" si="5"/>
        <v>Sapota3</v>
      </c>
      <c r="G216" t="s">
        <v>1233</v>
      </c>
      <c r="L216" t="s">
        <v>1233</v>
      </c>
      <c r="Q216" s="29" t="s">
        <v>1202</v>
      </c>
      <c r="R216" t="str">
        <f t="shared" si="6"/>
        <v>Gonic</v>
      </c>
      <c r="S216" s="22" t="str">
        <f>VLOOKUP(R216,audio_list_stym!$A$3:$H$18,7,FALSE)</f>
        <v>Tamanid</v>
      </c>
      <c r="T216" s="22">
        <v>3</v>
      </c>
      <c r="U216" s="22" t="str">
        <f t="shared" si="7"/>
        <v>Tamanid3</v>
      </c>
    </row>
    <row r="217" spans="2:21" x14ac:dyDescent="0.45">
      <c r="B217" s="29" t="s">
        <v>1206</v>
      </c>
      <c r="C217" t="str">
        <f t="shared" si="1"/>
        <v>Todis</v>
      </c>
      <c r="D217" s="22" t="str">
        <f>VLOOKUP(C217,audio_list_stym!$A$3:$E$18,5,FALSE)</f>
        <v>Tamanid</v>
      </c>
      <c r="E217" s="22">
        <v>3</v>
      </c>
      <c r="F217" s="22" t="str">
        <f t="shared" si="5"/>
        <v>Tamanid3</v>
      </c>
      <c r="G217" t="s">
        <v>1234</v>
      </c>
      <c r="L217" t="s">
        <v>1234</v>
      </c>
      <c r="Q217" s="29" t="s">
        <v>1206</v>
      </c>
      <c r="R217" t="str">
        <f t="shared" si="6"/>
        <v>Todis</v>
      </c>
      <c r="S217" s="22" t="str">
        <f>VLOOKUP(R217,audio_list_stym!$A$3:$H$18,7,FALSE)</f>
        <v>ZF</v>
      </c>
      <c r="T217" s="22">
        <v>3</v>
      </c>
      <c r="U217" s="22" t="str">
        <f t="shared" si="7"/>
        <v>ZF3</v>
      </c>
    </row>
    <row r="218" spans="2:21" x14ac:dyDescent="0.45">
      <c r="B218" s="29" t="s">
        <v>1210</v>
      </c>
      <c r="C218" t="str">
        <f t="shared" si="1"/>
        <v>Pemat</v>
      </c>
      <c r="D218" s="22" t="str">
        <f>VLOOKUP(C218,audio_list_stym!$A$3:$E$18,5,FALSE)</f>
        <v>ZF</v>
      </c>
      <c r="E218" s="22">
        <v>3</v>
      </c>
      <c r="F218" s="22" t="str">
        <f t="shared" si="5"/>
        <v>ZF3</v>
      </c>
      <c r="G218" t="s">
        <v>1228</v>
      </c>
      <c r="L218" t="s">
        <v>1228</v>
      </c>
      <c r="Q218" s="29" t="s">
        <v>1210</v>
      </c>
      <c r="R218" t="str">
        <f t="shared" si="6"/>
        <v>Pemat</v>
      </c>
      <c r="S218" s="22" t="str">
        <f>VLOOKUP(R218,audio_list_stym!$A$3:$H$18,7,FALSE)</f>
        <v>Ackee</v>
      </c>
      <c r="T218" s="22">
        <v>3</v>
      </c>
      <c r="U218" s="22" t="str">
        <f t="shared" si="7"/>
        <v>Ackee3</v>
      </c>
    </row>
    <row r="219" spans="2:21" x14ac:dyDescent="0.45">
      <c r="B219" s="29" t="s">
        <v>1182</v>
      </c>
      <c r="C219" t="str">
        <f>LEFT(B219,5)</f>
        <v>Renan</v>
      </c>
      <c r="D219" s="22" t="str">
        <f>VLOOKUP(C219,audio_list_stym!$A$3:$E$18,5,FALSE)</f>
        <v>Ackee</v>
      </c>
      <c r="E219" s="22">
        <v>4</v>
      </c>
      <c r="F219" s="22" t="str">
        <f t="shared" si="5"/>
        <v>Ackee4</v>
      </c>
      <c r="G219" t="s">
        <v>1227</v>
      </c>
      <c r="L219" t="s">
        <v>1227</v>
      </c>
      <c r="Q219" s="29" t="s">
        <v>1182</v>
      </c>
      <c r="R219" t="str">
        <f t="shared" si="6"/>
        <v>Renan</v>
      </c>
      <c r="S219" s="22" t="str">
        <f>VLOOKUP(R219,audio_list_stym!$A$3:$H$18,7,FALSE)</f>
        <v>Ake</v>
      </c>
      <c r="T219" s="22">
        <v>4</v>
      </c>
      <c r="U219" s="22" t="str">
        <f t="shared" si="7"/>
        <v>Ake4</v>
      </c>
    </row>
    <row r="220" spans="2:21" x14ac:dyDescent="0.45">
      <c r="B220" s="29" t="s">
        <v>1186</v>
      </c>
      <c r="C220" t="str">
        <f t="shared" si="1"/>
        <v>Baroh</v>
      </c>
      <c r="D220" s="22" t="str">
        <f>VLOOKUP(C220,audio_list_stym!$A$3:$E$18,5,FALSE)</f>
        <v>Ake</v>
      </c>
      <c r="E220" s="22">
        <v>4</v>
      </c>
      <c r="F220" s="22" t="str">
        <f t="shared" si="5"/>
        <v>Ake4</v>
      </c>
      <c r="G220" t="s">
        <v>1230</v>
      </c>
      <c r="L220" t="s">
        <v>1230</v>
      </c>
      <c r="Q220" s="29" t="s">
        <v>1186</v>
      </c>
      <c r="R220" t="str">
        <f t="shared" si="6"/>
        <v>Baroh</v>
      </c>
      <c r="S220" s="22" t="str">
        <f>VLOOKUP(R220,audio_list_stym!$A$3:$H$18,7,FALSE)</f>
        <v>Finger</v>
      </c>
      <c r="T220" s="22">
        <v>4</v>
      </c>
      <c r="U220" s="22" t="str">
        <f t="shared" si="7"/>
        <v>Finger4</v>
      </c>
    </row>
    <row r="221" spans="2:21" x14ac:dyDescent="0.45">
      <c r="B221" s="29" t="s">
        <v>1190</v>
      </c>
      <c r="C221" t="str">
        <f t="shared" si="1"/>
        <v>Liroh</v>
      </c>
      <c r="D221" s="22" t="str">
        <f>VLOOKUP(C221,audio_list_stym!$A$3:$E$18,5,FALSE)</f>
        <v>Finger</v>
      </c>
      <c r="E221" s="22">
        <v>4</v>
      </c>
      <c r="F221" s="22" t="str">
        <f t="shared" si="5"/>
        <v>Finger4</v>
      </c>
      <c r="G221" t="s">
        <v>1231</v>
      </c>
      <c r="L221" t="s">
        <v>1231</v>
      </c>
      <c r="Q221" s="29" t="s">
        <v>1190</v>
      </c>
      <c r="R221" t="str">
        <f t="shared" si="6"/>
        <v>Liroh</v>
      </c>
      <c r="S221" s="22" t="str">
        <f>VLOOKUP(R221,audio_list_stym!$A$3:$H$18,7,FALSE)</f>
        <v>Gac</v>
      </c>
      <c r="T221" s="22">
        <v>4</v>
      </c>
      <c r="U221" s="22" t="str">
        <f t="shared" si="7"/>
        <v>Gac4</v>
      </c>
    </row>
    <row r="222" spans="2:21" x14ac:dyDescent="0.45">
      <c r="B222" s="29" t="s">
        <v>1194</v>
      </c>
      <c r="C222" t="str">
        <f t="shared" si="1"/>
        <v>Fimon</v>
      </c>
      <c r="D222" s="22" t="str">
        <f>VLOOKUP(C222,audio_list_stym!$A$3:$E$18,5,FALSE)</f>
        <v>Gac</v>
      </c>
      <c r="E222" s="22">
        <v>4</v>
      </c>
      <c r="F222" s="22" t="str">
        <f t="shared" si="5"/>
        <v>Gac4</v>
      </c>
      <c r="G222" t="s">
        <v>1232</v>
      </c>
      <c r="L222" t="s">
        <v>1232</v>
      </c>
      <c r="Q222" s="29" t="s">
        <v>1194</v>
      </c>
      <c r="R222" t="str">
        <f t="shared" si="6"/>
        <v>Fimon</v>
      </c>
      <c r="S222" s="22" t="str">
        <f>VLOOKUP(R222,audio_list_stym!$A$3:$H$18,7,FALSE)</f>
        <v>Noni</v>
      </c>
      <c r="T222" s="22">
        <v>4</v>
      </c>
      <c r="U222" s="22" t="str">
        <f t="shared" si="7"/>
        <v>Noni4</v>
      </c>
    </row>
    <row r="223" spans="2:21" x14ac:dyDescent="0.45">
      <c r="B223" s="29" t="s">
        <v>1198</v>
      </c>
      <c r="C223" t="str">
        <f t="shared" si="1"/>
        <v>Codis</v>
      </c>
      <c r="D223" s="22" t="str">
        <f>VLOOKUP(C223,audio_list_stym!$A$3:$E$18,5,FALSE)</f>
        <v>Noni</v>
      </c>
      <c r="E223" s="22">
        <v>4</v>
      </c>
      <c r="F223" s="22" t="str">
        <f t="shared" si="5"/>
        <v>Noni4</v>
      </c>
      <c r="G223" t="s">
        <v>1229</v>
      </c>
      <c r="L223" t="s">
        <v>1229</v>
      </c>
      <c r="Q223" s="29" t="s">
        <v>1198</v>
      </c>
      <c r="R223" t="str">
        <f t="shared" si="6"/>
        <v>Codis</v>
      </c>
      <c r="S223" s="22" t="str">
        <f>VLOOKUP(R223,audio_list_stym!$A$3:$H$18,7,FALSE)</f>
        <v>Sapota</v>
      </c>
      <c r="T223" s="22">
        <v>4</v>
      </c>
      <c r="U223" s="22" t="str">
        <f t="shared" si="7"/>
        <v>Sapota4</v>
      </c>
    </row>
    <row r="224" spans="2:21" x14ac:dyDescent="0.45">
      <c r="B224" s="29" t="s">
        <v>1202</v>
      </c>
      <c r="C224" t="str">
        <f t="shared" si="1"/>
        <v>Gonic</v>
      </c>
      <c r="D224" s="22" t="str">
        <f>VLOOKUP(C224,audio_list_stym!$A$3:$E$18,5,FALSE)</f>
        <v>Sapota</v>
      </c>
      <c r="E224" s="22">
        <v>4</v>
      </c>
      <c r="F224" s="22" t="str">
        <f t="shared" si="5"/>
        <v>Sapota4</v>
      </c>
      <c r="G224" t="s">
        <v>1233</v>
      </c>
      <c r="L224" t="s">
        <v>1233</v>
      </c>
      <c r="Q224" s="29" t="s">
        <v>1202</v>
      </c>
      <c r="R224" t="str">
        <f t="shared" si="6"/>
        <v>Gonic</v>
      </c>
      <c r="S224" s="22" t="str">
        <f>VLOOKUP(R224,audio_list_stym!$A$3:$H$18,7,FALSE)</f>
        <v>Tamanid</v>
      </c>
      <c r="T224" s="22">
        <v>4</v>
      </c>
      <c r="U224" s="22" t="str">
        <f t="shared" si="7"/>
        <v>Tamanid4</v>
      </c>
    </row>
    <row r="225" spans="2:21" x14ac:dyDescent="0.45">
      <c r="B225" s="29" t="s">
        <v>1206</v>
      </c>
      <c r="C225" t="str">
        <f t="shared" si="1"/>
        <v>Todis</v>
      </c>
      <c r="D225" s="22" t="str">
        <f>VLOOKUP(C225,audio_list_stym!$A$3:$E$18,5,FALSE)</f>
        <v>Tamanid</v>
      </c>
      <c r="E225" s="22">
        <v>4</v>
      </c>
      <c r="F225" s="22" t="str">
        <f t="shared" si="5"/>
        <v>Tamanid4</v>
      </c>
      <c r="G225" t="s">
        <v>1234</v>
      </c>
      <c r="L225" t="s">
        <v>1234</v>
      </c>
      <c r="Q225" s="29" t="s">
        <v>1206</v>
      </c>
      <c r="R225" t="str">
        <f t="shared" si="6"/>
        <v>Todis</v>
      </c>
      <c r="S225" s="22" t="str">
        <f>VLOOKUP(R225,audio_list_stym!$A$3:$H$18,7,FALSE)</f>
        <v>ZF</v>
      </c>
      <c r="T225" s="22">
        <v>4</v>
      </c>
      <c r="U225" s="22" t="str">
        <f t="shared" si="7"/>
        <v>ZF4</v>
      </c>
    </row>
    <row r="226" spans="2:21" x14ac:dyDescent="0.45">
      <c r="B226" s="29" t="s">
        <v>1210</v>
      </c>
      <c r="C226" t="str">
        <f t="shared" si="1"/>
        <v>Pemat</v>
      </c>
      <c r="D226" s="22" t="str">
        <f>VLOOKUP(C226,audio_list_stym!$A$3:$E$18,5,FALSE)</f>
        <v>ZF</v>
      </c>
      <c r="E226" s="22">
        <v>4</v>
      </c>
      <c r="F226" s="22" t="str">
        <f t="shared" si="5"/>
        <v>ZF4</v>
      </c>
      <c r="G226" t="s">
        <v>1228</v>
      </c>
      <c r="L226" t="s">
        <v>1228</v>
      </c>
      <c r="Q226" s="29" t="s">
        <v>1210</v>
      </c>
      <c r="R226" t="str">
        <f t="shared" si="6"/>
        <v>Pemat</v>
      </c>
      <c r="S226" s="22" t="str">
        <f>VLOOKUP(R226,audio_list_stym!$A$3:$H$18,7,FALSE)</f>
        <v>Ackee</v>
      </c>
      <c r="T226" s="22">
        <v>4</v>
      </c>
      <c r="U226" s="22" t="str">
        <f t="shared" si="7"/>
        <v>Ackee4</v>
      </c>
    </row>
    <row r="227" spans="2:21" x14ac:dyDescent="0.45">
      <c r="B227" s="29" t="s">
        <v>1182</v>
      </c>
      <c r="C227" t="str">
        <f t="shared" si="1"/>
        <v>Renan</v>
      </c>
      <c r="D227" s="22" t="str">
        <f>VLOOKUP(C227,audio_list_stym!$A$3:$E$18,5,FALSE)</f>
        <v>Ackee</v>
      </c>
      <c r="E227" s="22">
        <v>4</v>
      </c>
      <c r="F227" s="22" t="str">
        <f t="shared" si="5"/>
        <v>Ackee4</v>
      </c>
      <c r="G227" t="s">
        <v>1227</v>
      </c>
      <c r="L227" t="s">
        <v>1227</v>
      </c>
      <c r="Q227" s="29" t="s">
        <v>1182</v>
      </c>
      <c r="R227" t="str">
        <f t="shared" si="6"/>
        <v>Renan</v>
      </c>
      <c r="S227" s="22" t="str">
        <f>VLOOKUP(R227,audio_list_stym!$A$3:$H$18,7,FALSE)</f>
        <v>Ake</v>
      </c>
      <c r="T227" s="22">
        <v>4</v>
      </c>
      <c r="U227" s="22" t="str">
        <f t="shared" si="7"/>
        <v>Ake4</v>
      </c>
    </row>
    <row r="228" spans="2:21" x14ac:dyDescent="0.45">
      <c r="B228" s="29" t="s">
        <v>1186</v>
      </c>
      <c r="C228" t="str">
        <f t="shared" ref="C228:C234" si="8">LEFT(B228,5)</f>
        <v>Baroh</v>
      </c>
      <c r="D228" s="22" t="str">
        <f>VLOOKUP(C228,audio_list_stym!$A$3:$E$18,5,FALSE)</f>
        <v>Ake</v>
      </c>
      <c r="E228" s="22">
        <v>4</v>
      </c>
      <c r="F228" s="22" t="str">
        <f t="shared" si="5"/>
        <v>Ake4</v>
      </c>
      <c r="G228" t="s">
        <v>1230</v>
      </c>
      <c r="L228" t="s">
        <v>1230</v>
      </c>
      <c r="Q228" s="29" t="s">
        <v>1186</v>
      </c>
      <c r="R228" t="str">
        <f t="shared" si="6"/>
        <v>Baroh</v>
      </c>
      <c r="S228" s="22" t="str">
        <f>VLOOKUP(R228,audio_list_stym!$A$3:$H$18,7,FALSE)</f>
        <v>Finger</v>
      </c>
      <c r="T228" s="22">
        <v>4</v>
      </c>
      <c r="U228" s="22" t="str">
        <f t="shared" si="7"/>
        <v>Finger4</v>
      </c>
    </row>
    <row r="229" spans="2:21" x14ac:dyDescent="0.45">
      <c r="B229" s="29" t="s">
        <v>1190</v>
      </c>
      <c r="C229" t="str">
        <f t="shared" si="8"/>
        <v>Liroh</v>
      </c>
      <c r="D229" s="22" t="str">
        <f>VLOOKUP(C229,audio_list_stym!$A$3:$E$18,5,FALSE)</f>
        <v>Finger</v>
      </c>
      <c r="E229" s="22">
        <v>4</v>
      </c>
      <c r="F229" s="22" t="str">
        <f t="shared" si="5"/>
        <v>Finger4</v>
      </c>
      <c r="G229" t="s">
        <v>1231</v>
      </c>
      <c r="L229" t="s">
        <v>1231</v>
      </c>
      <c r="Q229" s="29" t="s">
        <v>1190</v>
      </c>
      <c r="R229" t="str">
        <f t="shared" si="6"/>
        <v>Liroh</v>
      </c>
      <c r="S229" s="22" t="str">
        <f>VLOOKUP(R229,audio_list_stym!$A$3:$H$18,7,FALSE)</f>
        <v>Gac</v>
      </c>
      <c r="T229" s="22">
        <v>4</v>
      </c>
      <c r="U229" s="22" t="str">
        <f t="shared" si="7"/>
        <v>Gac4</v>
      </c>
    </row>
    <row r="230" spans="2:21" x14ac:dyDescent="0.45">
      <c r="B230" s="29" t="s">
        <v>1194</v>
      </c>
      <c r="C230" t="str">
        <f t="shared" si="8"/>
        <v>Fimon</v>
      </c>
      <c r="D230" s="22" t="str">
        <f>VLOOKUP(C230,audio_list_stym!$A$3:$E$18,5,FALSE)</f>
        <v>Gac</v>
      </c>
      <c r="E230" s="22">
        <v>4</v>
      </c>
      <c r="F230" s="22" t="str">
        <f t="shared" si="5"/>
        <v>Gac4</v>
      </c>
      <c r="G230" t="s">
        <v>1232</v>
      </c>
      <c r="L230" t="s">
        <v>1232</v>
      </c>
      <c r="Q230" s="29" t="s">
        <v>1194</v>
      </c>
      <c r="R230" t="str">
        <f t="shared" si="6"/>
        <v>Fimon</v>
      </c>
      <c r="S230" s="22" t="str">
        <f>VLOOKUP(R230,audio_list_stym!$A$3:$H$18,7,FALSE)</f>
        <v>Noni</v>
      </c>
      <c r="T230" s="22">
        <v>4</v>
      </c>
      <c r="U230" s="22" t="str">
        <f t="shared" si="7"/>
        <v>Noni4</v>
      </c>
    </row>
    <row r="231" spans="2:21" x14ac:dyDescent="0.45">
      <c r="B231" s="29" t="s">
        <v>1198</v>
      </c>
      <c r="C231" t="str">
        <f t="shared" si="8"/>
        <v>Codis</v>
      </c>
      <c r="D231" s="22" t="str">
        <f>VLOOKUP(C231,audio_list_stym!$A$3:$E$18,5,FALSE)</f>
        <v>Noni</v>
      </c>
      <c r="E231" s="22">
        <v>4</v>
      </c>
      <c r="F231" s="22" t="str">
        <f t="shared" si="5"/>
        <v>Noni4</v>
      </c>
      <c r="G231" t="s">
        <v>1229</v>
      </c>
      <c r="L231" t="s">
        <v>1229</v>
      </c>
      <c r="Q231" s="29" t="s">
        <v>1198</v>
      </c>
      <c r="R231" t="str">
        <f t="shared" si="6"/>
        <v>Codis</v>
      </c>
      <c r="S231" s="22" t="str">
        <f>VLOOKUP(R231,audio_list_stym!$A$3:$H$18,7,FALSE)</f>
        <v>Sapota</v>
      </c>
      <c r="T231" s="22">
        <v>4</v>
      </c>
      <c r="U231" s="22" t="str">
        <f t="shared" si="7"/>
        <v>Sapota4</v>
      </c>
    </row>
    <row r="232" spans="2:21" x14ac:dyDescent="0.45">
      <c r="B232" s="29" t="s">
        <v>1202</v>
      </c>
      <c r="C232" t="str">
        <f t="shared" si="8"/>
        <v>Gonic</v>
      </c>
      <c r="D232" s="22" t="str">
        <f>VLOOKUP(C232,audio_list_stym!$A$3:$E$18,5,FALSE)</f>
        <v>Sapota</v>
      </c>
      <c r="E232" s="22">
        <v>4</v>
      </c>
      <c r="F232" s="22" t="str">
        <f t="shared" si="5"/>
        <v>Sapota4</v>
      </c>
      <c r="G232" t="s">
        <v>1233</v>
      </c>
      <c r="L232" t="s">
        <v>1233</v>
      </c>
      <c r="Q232" s="29" t="s">
        <v>1202</v>
      </c>
      <c r="R232" t="str">
        <f t="shared" si="6"/>
        <v>Gonic</v>
      </c>
      <c r="S232" s="22" t="str">
        <f>VLOOKUP(R232,audio_list_stym!$A$3:$H$18,7,FALSE)</f>
        <v>Tamanid</v>
      </c>
      <c r="T232" s="22">
        <v>4</v>
      </c>
      <c r="U232" s="22" t="str">
        <f t="shared" si="7"/>
        <v>Tamanid4</v>
      </c>
    </row>
    <row r="233" spans="2:21" x14ac:dyDescent="0.45">
      <c r="B233" s="29" t="s">
        <v>1206</v>
      </c>
      <c r="C233" t="str">
        <f t="shared" si="8"/>
        <v>Todis</v>
      </c>
      <c r="D233" s="22" t="str">
        <f>VLOOKUP(C233,audio_list_stym!$A$3:$E$18,5,FALSE)</f>
        <v>Tamanid</v>
      </c>
      <c r="E233" s="22">
        <v>4</v>
      </c>
      <c r="F233" s="22" t="str">
        <f t="shared" si="5"/>
        <v>Tamanid4</v>
      </c>
      <c r="G233" t="s">
        <v>1234</v>
      </c>
      <c r="L233" t="s">
        <v>1234</v>
      </c>
      <c r="Q233" s="29" t="s">
        <v>1206</v>
      </c>
      <c r="R233" t="str">
        <f t="shared" si="6"/>
        <v>Todis</v>
      </c>
      <c r="S233" s="22" t="str">
        <f>VLOOKUP(R233,audio_list_stym!$A$3:$H$18,7,FALSE)</f>
        <v>ZF</v>
      </c>
      <c r="T233" s="22">
        <v>4</v>
      </c>
      <c r="U233" s="22" t="str">
        <f t="shared" si="7"/>
        <v>ZF4</v>
      </c>
    </row>
    <row r="234" spans="2:21" x14ac:dyDescent="0.45">
      <c r="B234" s="29" t="s">
        <v>1210</v>
      </c>
      <c r="C234" t="str">
        <f t="shared" si="8"/>
        <v>Pemat</v>
      </c>
      <c r="D234" s="22" t="str">
        <f>VLOOKUP(C234,audio_list_stym!$A$3:$E$18,5,FALSE)</f>
        <v>ZF</v>
      </c>
      <c r="E234" s="22">
        <v>4</v>
      </c>
      <c r="F234" s="22" t="str">
        <f t="shared" si="5"/>
        <v>ZF4</v>
      </c>
      <c r="G234" t="s">
        <v>1228</v>
      </c>
      <c r="L234" t="s">
        <v>1228</v>
      </c>
      <c r="Q234" s="29" t="s">
        <v>1210</v>
      </c>
      <c r="R234" t="str">
        <f t="shared" si="6"/>
        <v>Pemat</v>
      </c>
      <c r="S234" s="22" t="str">
        <f>VLOOKUP(R234,audio_list_stym!$A$3:$H$18,7,FALSE)</f>
        <v>Ackee</v>
      </c>
      <c r="T234" s="22">
        <v>4</v>
      </c>
      <c r="U234" s="22" t="str">
        <f t="shared" si="7"/>
        <v>Ackee4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61"/>
  <sheetViews>
    <sheetView topLeftCell="AZ1" zoomScale="85" zoomScaleNormal="85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1" customWidth="1"/>
    <col min="40" max="40" width="12.4648437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VLOOKUP(B2,audio_list_stym!$A$3:$BP$18,41,FALSE)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VLOOKUP(B2,audio_list_stym!$A$3:$AJ$18,9,FALSE)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pics\\Banan_3.jpg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0.44887691148091347</v>
      </c>
      <c r="AP2" t="str">
        <f t="shared" ref="AP2:AP25" ca="1" si="6">INDEX($AM$2:$AM$25,(RANK(AO2,$AO$2:$AO$25)))</f>
        <v>pics\\Banan_3.jpg</v>
      </c>
      <c r="AQ2" t="str">
        <f ca="1">INDEX($AN$2:$AN$25,(RANK(AO2,$AO$2:$AO$25)))</f>
        <v>pics\\Goroh_3.jpg</v>
      </c>
      <c r="AR2" t="str">
        <f t="shared" ref="AR2:AR9" ca="1" si="7">IF(AH2="sound\\Ogorod",AP2,"")</f>
        <v>pics\\Banan_3.jpg</v>
      </c>
      <c r="AT2">
        <f t="shared" ref="AT2:AT65" ca="1" si="8">RAND()</f>
        <v>0.97446016529111645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VLOOKUP(B3,audio_list_stym!$A$3:$BP$18,41,FALSE)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VLOOKUP(B3,audio_list_stym!$A$3:$AJ$18,9,FALSE)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2154</v>
      </c>
      <c r="AD3" t="str">
        <f t="shared" ref="AD3:AD66" ca="1" si="11">IF(ISTEXT(AE3),AE3,IF(ISTEXT(AF3),AF3,""))</f>
        <v>pics\\Injir_2.jpg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pics\\Injir_2.jpg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0.2088961448469282</v>
      </c>
      <c r="AP3" t="str">
        <f t="shared" ca="1" si="6"/>
        <v>pics\\Injir_2.jpg</v>
      </c>
      <c r="AQ3" t="str">
        <f t="shared" ref="AQ3:AQ25" ca="1" si="13">INDEX($AN$2:$AN$25,(RANK(AO3,$AO$2:$AO$25)))</f>
        <v>pics\\Tikva_2.jpg</v>
      </c>
      <c r="AR3" t="str">
        <f t="shared" ca="1" si="7"/>
        <v>pics\\Injir_2.jpg</v>
      </c>
      <c r="AT3">
        <f t="shared" ca="1" si="8"/>
        <v>0.60901914968457305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2062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VLOOKUP(B4,audio_list_stym!$A$3:$BP$18,41,FALSE)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VLOOKUP(B4,audio_list_stym!$A$3:$AJ$18,9,FALSE)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2155</v>
      </c>
      <c r="AD4" t="str">
        <f t="shared" ca="1" si="11"/>
        <v>pics\\Injir_3.jpg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0.19415003734246883</v>
      </c>
      <c r="AP4" t="str">
        <f t="shared" ca="1" si="6"/>
        <v>pics\\Injir_3.jpg</v>
      </c>
      <c r="AQ4" t="str">
        <f t="shared" ca="1" si="13"/>
        <v>pics\\Tikva_3.jpg</v>
      </c>
      <c r="AR4" t="str">
        <f t="shared" ca="1" si="7"/>
        <v>pics\\Injir_3.jpg</v>
      </c>
      <c r="AT4">
        <f t="shared" ca="1" si="8"/>
        <v>0.14278913837470519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2064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VLOOKUP(B5,audio_list_stym!$A$3:$BP$18,41,FALSE)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VLOOKUP(B5,audio_list_stym!$A$3:$AJ$18,9,FALSE)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2033</v>
      </c>
      <c r="AD5" t="str">
        <f t="shared" ca="1" si="11"/>
        <v>pics\\Limon_1.jpg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pics\\Limon_1.jpg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0.96645866655318724</v>
      </c>
      <c r="AP5" t="str">
        <f t="shared" ca="1" si="6"/>
        <v>pics\\Limon_1.jpg</v>
      </c>
      <c r="AQ5" t="str">
        <f t="shared" ca="1" si="13"/>
        <v>pics\\Redis_1.jpg</v>
      </c>
      <c r="AR5" t="str">
        <f t="shared" ca="1" si="7"/>
        <v>pics\\Limon_1.jpg</v>
      </c>
      <c r="AT5">
        <f t="shared" ca="1" si="8"/>
        <v>0.8452975469606081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2060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VLOOKUP(B6,audio_list_stym!$A$3:$BP$18,41,FALSE)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VLOOKUP(B6,audio_list_stym!$A$3:$AJ$18,9,FALSE)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2040</v>
      </c>
      <c r="AD6" t="str">
        <f t="shared" ca="1" si="11"/>
        <v>pics\\Limon_8.jpg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pics\\Limon_8.jpg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0.58046166836190782</v>
      </c>
      <c r="AP6" t="str">
        <f t="shared" ca="1" si="6"/>
        <v>pics\\Limon_8.jpg</v>
      </c>
      <c r="AQ6" t="str">
        <f t="shared" ca="1" si="13"/>
        <v>pics\\Redis_8.jpg</v>
      </c>
      <c r="AR6" t="str">
        <f t="shared" ca="1" si="7"/>
        <v>pics\\Limon_8.jpg</v>
      </c>
      <c r="AT6">
        <f t="shared" ca="1" si="8"/>
        <v>0.32322661673660891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2063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VLOOKUP(B7,audio_list_stym!$A$3:$BP$18,41,FALSE)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VLOOKUP(B7,audio_list_stym!$A$3:$AJ$18,9,FALSE)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2153</v>
      </c>
      <c r="AD7" t="str">
        <f t="shared" ca="1" si="11"/>
        <v>pics\\Injir_1.jpg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pics\\Injir_1.jpg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0.27387241389621098</v>
      </c>
      <c r="AP7" t="str">
        <f t="shared" ca="1" si="6"/>
        <v>pics\\Injir_1.jpg</v>
      </c>
      <c r="AQ7" t="str">
        <f t="shared" ca="1" si="13"/>
        <v>pics\\Tikva_1.jpg</v>
      </c>
      <c r="AR7" t="str">
        <f t="shared" ca="1" si="7"/>
        <v>pics\\Injir_1.jpg</v>
      </c>
      <c r="AT7">
        <f t="shared" ca="1" si="8"/>
        <v>0.72530830550285907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2061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VLOOKUP(B8,audio_list_stym!$A$3:$BP$18,41,FALSE)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VLOOKUP(B8,audio_list_stym!$A$3:$AJ$18,9,FALSE)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2007</v>
      </c>
      <c r="AD8" t="str">
        <f t="shared" ca="1" si="11"/>
        <v>pics\\Banan_7.jpg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pics\\Banan_7.jpg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0.36386825634235165</v>
      </c>
      <c r="AP8" t="str">
        <f t="shared" ca="1" si="6"/>
        <v>pics\\Banan_7.jpg</v>
      </c>
      <c r="AQ8" t="str">
        <f t="shared" ca="1" si="13"/>
        <v>pics\\Goroh_7.jpg</v>
      </c>
      <c r="AR8" t="str">
        <f t="shared" ca="1" si="7"/>
        <v>pics\\Banan_7.jpg</v>
      </c>
      <c r="AT8">
        <f t="shared" ca="1" si="8"/>
        <v>0.89714357691022995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VLOOKUP(B9,audio_list_stym!$A$3:$BP$18,41,FALSE)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VLOOKUP(B9,audio_list_stym!$A$3:$AJ$18,9,FALSE)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2001</v>
      </c>
      <c r="AD9" t="str">
        <f t="shared" ca="1" si="11"/>
        <v>pics\\Banan_1.jpg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0.48987148976344974</v>
      </c>
      <c r="AP9" t="str">
        <f t="shared" ca="1" si="6"/>
        <v>pics\\Banan_1.jpg</v>
      </c>
      <c r="AQ9" t="str">
        <f t="shared" ca="1" si="13"/>
        <v>pics\\Goroh_1.jpg</v>
      </c>
      <c r="AR9" t="str">
        <f t="shared" ca="1" si="7"/>
        <v>pics\\Banan_1.jpg</v>
      </c>
      <c r="AT9">
        <f t="shared" ca="1" si="8"/>
        <v>0.90662436771856181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2058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VLOOKUP(B10,audio_list_stym!$A$3:$BP$18,41,FALSE)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VLOOKUP(B10,audio_list_stym!$A$3:$AJ$18,9,FALSE)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11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49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3.9569729809136867E-2</v>
      </c>
      <c r="AP10" t="str">
        <f t="shared" ca="1" si="6"/>
        <v>pics\\Injir_8.jpg</v>
      </c>
      <c r="AQ10" t="str">
        <f t="shared" ca="1" si="13"/>
        <v>pics\\Tikva_8.jpg</v>
      </c>
      <c r="AT10">
        <f t="shared" ca="1" si="8"/>
        <v>0.86889816111442053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VLOOKUP(B11,audio_list_stym!$A$3:$BP$18,41,FALSE)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VLOOKUP(B11,audio_list_stym!$A$3:$AJ$18,9,FALSE)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11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4.8313006687536353E-2</v>
      </c>
      <c r="AP11" t="str">
        <f t="shared" ca="1" si="6"/>
        <v>pics\\Injir_7.jpg</v>
      </c>
      <c r="AQ11" t="str">
        <f t="shared" ca="1" si="13"/>
        <v>pics\\Tikva_7.jpg</v>
      </c>
      <c r="AT11">
        <f t="shared" ca="1" si="8"/>
        <v>0.23239041691504103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2038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VLOOKUP(B12,audio_list_stym!$A$3:$BP$18,41,FALSE)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VLOOKUP(B12,audio_list_stym!$A$3:$AJ$18,9,FALSE)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11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0.68022570581567954</v>
      </c>
      <c r="AP12" t="str">
        <f t="shared" ca="1" si="6"/>
        <v>pics\\Limon_5.jpg</v>
      </c>
      <c r="AQ12" t="str">
        <f t="shared" ca="1" si="13"/>
        <v>pics\\Redis_5.jpg</v>
      </c>
      <c r="AT12">
        <f t="shared" ca="1" si="8"/>
        <v>0.68898337052131087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2040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VLOOKUP(B13,audio_list_stym!$A$3:$BP$18,41,FALSE)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VLOOKUP(B13,audio_list_stym!$A$3:$AJ$18,9,FALSE)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11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0.66864519826455016</v>
      </c>
      <c r="AP13" t="str">
        <f t="shared" ca="1" si="6"/>
        <v>pics\\Limon_6.jpg</v>
      </c>
      <c r="AQ13" t="str">
        <f t="shared" ca="1" si="13"/>
        <v>pics\\Redis_6.jpg</v>
      </c>
      <c r="AT13">
        <f t="shared" ca="1" si="8"/>
        <v>0.24360651531843946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2036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VLOOKUP(B14,audio_list_stym!$A$3:$BP$18,41,FALSE)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VLOOKUP(B14,audio_list_stym!$A$3:$AJ$18,9,FALSE)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11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0.62493571940300141</v>
      </c>
      <c r="AP14" t="str">
        <f t="shared" ca="1" si="6"/>
        <v>pics\\Limon_7.jpg</v>
      </c>
      <c r="AQ14" t="str">
        <f t="shared" ca="1" si="13"/>
        <v>pics\\Redis_7.jpg</v>
      </c>
      <c r="AT14">
        <f t="shared" ca="1" si="8"/>
        <v>0.34051766315559218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2039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VLOOKUP(B15,audio_list_stym!$A$3:$BP$18,41,FALSE)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VLOOKUP(B15,audio_list_stym!$A$3:$AJ$18,9,FALSE)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11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0.76620020916192</v>
      </c>
      <c r="AP15" t="str">
        <f t="shared" ca="1" si="6"/>
        <v>pics\\Limon_4.jpg</v>
      </c>
      <c r="AQ15" t="str">
        <f t="shared" ca="1" si="13"/>
        <v>pics\\Redis_4.jpg</v>
      </c>
      <c r="AT15">
        <f t="shared" ca="1" si="8"/>
        <v>5.3631141873442978E-2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2037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VLOOKUP(B16,audio_list_stym!$A$3:$BP$18,41,FALSE)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VLOOKUP(B16,audio_list_stym!$A$3:$AJ$18,9,FALSE)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11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0.45812978463308629</v>
      </c>
      <c r="AP16" t="str">
        <f t="shared" ca="1" si="6"/>
        <v>pics\\Banan_2.jpg</v>
      </c>
      <c r="AQ16" t="str">
        <f t="shared" ca="1" si="13"/>
        <v>pics\\Goroh_2.jpg</v>
      </c>
      <c r="AT16">
        <f t="shared" ca="1" si="8"/>
        <v>0.23607678840292723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VLOOKUP(B17,audio_list_stym!$A$3:$BP$18,41,FALSE)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VLOOKUP(B17,audio_list_stym!$A$3:$AJ$18,9,FALSE)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11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0.36877014761762783</v>
      </c>
      <c r="AP17" t="str">
        <f t="shared" ca="1" si="6"/>
        <v>pics\\Banan_6.jpg</v>
      </c>
      <c r="AQ17" t="str">
        <f t="shared" ca="1" si="13"/>
        <v>pics\\Goroh_6.jpg</v>
      </c>
      <c r="AT17">
        <f t="shared" ca="1" si="8"/>
        <v>0.73260304368431439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2034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VLOOKUP(B18,audio_list_stym!$A$3:$BP$18,41,FALSE)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VLOOKUP(B18,audio_list_stym!$A$3:$AJ$18,9,FALSE)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2164</v>
      </c>
      <c r="AD18" t="str">
        <f t="shared" ca="1" si="11"/>
        <v>pics\\Tikva_4.jpg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0.17679945572728772</v>
      </c>
      <c r="AP18" t="str">
        <f t="shared" ca="1" si="6"/>
        <v>pics\\Injir_4.jpg</v>
      </c>
      <c r="AQ18" t="str">
        <f t="shared" ca="1" si="13"/>
        <v>pics\\Tikva_4.jpg</v>
      </c>
      <c r="AS18" t="str">
        <f t="shared" ref="AS18:AS25" ca="1" si="17">IF(AH18="sound\\Tropic",AQ18,"")</f>
        <v>pics\\Tikva_4.jpg</v>
      </c>
      <c r="AT18">
        <f t="shared" ca="1" si="8"/>
        <v>0.21714753592148062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2037</v>
      </c>
      <c r="BF18" cm="1">
        <f t="array" aca="1" ref="BF18" ca="1">INDEX(BD26:BD49,(RANK(AT4,$AT$2:$AT$16)))</f>
        <v>2045</v>
      </c>
      <c r="BG18" cm="1">
        <f t="array" aca="1" ref="BG18" ca="1">INDEX(BD50:BD65,(RANK(AT4,$AT$2:$AT$16)))</f>
        <v>2021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VLOOKUP(B19,audio_list_stym!$A$3:$BP$18,41,FALSE)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VLOOKUP(B19,audio_list_stym!$A$3:$AJ$18,9,FALSE)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2024</v>
      </c>
      <c r="AD19" t="str">
        <f t="shared" ca="1" si="11"/>
        <v>pics\\Goroh_8.jpg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pics\\Goroh_8.jpg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0.35075191613029488</v>
      </c>
      <c r="AP19" t="str">
        <f t="shared" ca="1" si="6"/>
        <v>pics\\Banan_8.jpg</v>
      </c>
      <c r="AQ19" t="str">
        <f t="shared" ca="1" si="13"/>
        <v>pics\\Goroh_8.jpg</v>
      </c>
      <c r="AS19" t="str">
        <f t="shared" ca="1" si="17"/>
        <v>pics\\Goroh_8.jpg</v>
      </c>
      <c r="AT19">
        <f t="shared" ca="1" si="8"/>
        <v>0.30599429956350799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2030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VLOOKUP(B20,audio_list_stym!$A$3:$BP$18,41,FALSE)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VLOOKUP(B20,audio_list_stym!$A$3:$AJ$18,9,FALSE)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2165</v>
      </c>
      <c r="AD20" t="str">
        <f t="shared" ca="1" si="11"/>
        <v>pics\\Tikva_5.jpg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pics\\Tikva_5.jpg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0.16776627463692395</v>
      </c>
      <c r="AP20" t="str">
        <f t="shared" ca="1" si="6"/>
        <v>pics\\Injir_5.jpg</v>
      </c>
      <c r="AQ20" t="str">
        <f t="shared" ca="1" si="13"/>
        <v>pics\\Tikva_5.jpg</v>
      </c>
      <c r="AS20" t="str">
        <f t="shared" ca="1" si="17"/>
        <v>pics\\Tikva_5.jpg</v>
      </c>
      <c r="AT20">
        <f t="shared" ca="1" si="8"/>
        <v>0.30664326268463227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2032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VLOOKUP(B21,audio_list_stym!$A$3:$BP$18,41,FALSE)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VLOOKUP(B21,audio_list_stym!$A$3:$AJ$18,9,FALSE)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2021</v>
      </c>
      <c r="AD21" t="str">
        <f t="shared" ca="1" si="11"/>
        <v>pics\\Goroh_5.jpg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pics\\Goroh_5.jpg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0.37080027647172864</v>
      </c>
      <c r="AP21" t="str">
        <f t="shared" ca="1" si="6"/>
        <v>pics\\Banan_5.jpg</v>
      </c>
      <c r="AQ21" t="str">
        <f t="shared" ca="1" si="13"/>
        <v>pics\\Goroh_5.jpg</v>
      </c>
      <c r="AS21" t="str">
        <f t="shared" ca="1" si="17"/>
        <v>pics\\Goroh_5.jpg</v>
      </c>
      <c r="AT21">
        <f t="shared" ca="1" si="8"/>
        <v>9.1078182453863121E-3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2028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VLOOKUP(B22,audio_list_stym!$A$3:$BP$18,41,FALSE)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VLOOKUP(B22,audio_list_stym!$A$3:$AJ$18,9,FALSE)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2020</v>
      </c>
      <c r="AD22" t="str">
        <f t="shared" ca="1" si="11"/>
        <v>pics\\Goroh_4.jpg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pics\\Goroh_4.jpg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0.40131842474583879</v>
      </c>
      <c r="AP22" t="str">
        <f t="shared" ca="1" si="6"/>
        <v>pics\\Banan_4.jpg</v>
      </c>
      <c r="AQ22" t="str">
        <f t="shared" ca="1" si="13"/>
        <v>pics\\Goroh_4.jpg</v>
      </c>
      <c r="AS22" t="str">
        <f t="shared" ca="1" si="17"/>
        <v>pics\\Goroh_4.jpg</v>
      </c>
      <c r="AT22">
        <f t="shared" ca="1" si="8"/>
        <v>0.94878780661234485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2031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VLOOKUP(B23,audio_list_stym!$A$3:$BP$18,41,FALSE)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VLOOKUP(B23,audio_list_stym!$A$3:$AJ$18,9,FALSE)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2050</v>
      </c>
      <c r="AD23" t="str">
        <f t="shared" ca="1" si="11"/>
        <v>pics\\Redis_2.jpg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pics\\Redis_2.jpg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0.94282767657581201</v>
      </c>
      <c r="AP23" t="str">
        <f t="shared" ca="1" si="6"/>
        <v>pics\\Limon_2.jpg</v>
      </c>
      <c r="AQ23" t="str">
        <f t="shared" ca="1" si="13"/>
        <v>pics\\Redis_2.jpg</v>
      </c>
      <c r="AS23" t="str">
        <f t="shared" ca="1" si="17"/>
        <v>pics\\Redis_2.jpg</v>
      </c>
      <c r="AT23">
        <f t="shared" ca="1" si="8"/>
        <v>0.80381430993302982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2029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VLOOKUP(B24,audio_list_stym!$A$3:$BP$18,41,FALSE)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VLOOKUP(B24,audio_list_stym!$A$3:$AJ$18,9,FALSE)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2051</v>
      </c>
      <c r="AD24" t="str">
        <f t="shared" ca="1" si="11"/>
        <v>pics\\Redis_3.jpg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pics\\Redis_3.jpg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0.94171893386337879</v>
      </c>
      <c r="AP24" t="str">
        <f t="shared" ca="1" si="6"/>
        <v>pics\\Limon_3.jpg</v>
      </c>
      <c r="AQ24" t="str">
        <f t="shared" ca="1" si="13"/>
        <v>pics\\Redis_3.jpg</v>
      </c>
      <c r="AS24" t="str">
        <f t="shared" ca="1" si="17"/>
        <v>pics\\Redis_3.jpg</v>
      </c>
      <c r="AT24">
        <f t="shared" ca="1" si="8"/>
        <v>0.93390486070303524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VLOOKUP(B25,audio_list_stym!$A$3:$BP$18,41,FALSE)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VLOOKUP(B25,audio_list_stym!$A$3:$AJ$18,9,FALSE)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2166</v>
      </c>
      <c r="AD25" t="str">
        <f t="shared" ca="1" si="11"/>
        <v>pics\\Tikva_6.jpg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pics\\Tikva_6.jpg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0.10256452590039877</v>
      </c>
      <c r="AP25" t="str">
        <f t="shared" ca="1" si="6"/>
        <v>pics\\Injir_6.jpg</v>
      </c>
      <c r="AQ25" t="str">
        <f t="shared" ca="1" si="13"/>
        <v>pics\\Tikva_6.jpg</v>
      </c>
      <c r="AS25" t="str">
        <f t="shared" ca="1" si="17"/>
        <v>pics\\Tikva_6.jpg</v>
      </c>
      <c r="AT25">
        <f t="shared" ca="1" si="8"/>
        <v>0.68302172838783604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2026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VLOOKUP(B26,audio_list_stym!$A$3:$BP$18,41,FALSE)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VLOOKUP(B26,audio_list_stym!$A$3:$AJ$18,9,FALSE)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1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8"/>
        <v/>
      </c>
      <c r="AG26" t="str">
        <f t="shared" ref="AG26:AG33" si="19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9.8897956717115543E-2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VLOOKUP(B27,audio_list_stym!$A$3:$BP$18,41,FALSE)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VLOOKUP(B27,audio_list_stym!$A$3:$AJ$18,9,FALSE)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11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18"/>
        <v/>
      </c>
      <c r="AG27" t="str">
        <f t="shared" si="19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0.25276088154200638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2054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VLOOKUP(B28,audio_list_stym!$A$3:$BP$18,41,FALSE)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VLOOKUP(B28,audio_list_stym!$A$3:$AJ$18,9,FALSE)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11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18"/>
        <v/>
      </c>
      <c r="AG28" t="str">
        <f t="shared" si="19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0.13100818506917722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2056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VLOOKUP(B29,audio_list_stym!$A$3:$BP$18,41,FALSE)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VLOOKUP(B29,audio_list_stym!$A$3:$AJ$18,9,FALSE)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1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8"/>
        <v/>
      </c>
      <c r="AG29" t="str">
        <f t="shared" si="19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0.3985994410272472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2052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VLOOKUP(B30,audio_list_stym!$A$3:$BP$18,41,FALSE)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VLOOKUP(B30,audio_list_stym!$A$3:$AJ$18,9,FALSE)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11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18"/>
        <v/>
      </c>
      <c r="AG30" t="str">
        <f t="shared" si="19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0.35245501142139102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2055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VLOOKUP(B31,audio_list_stym!$A$3:$BP$18,41,FALSE)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VLOOKUP(B31,audio_list_stym!$A$3:$AJ$18,9,FALSE)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11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18"/>
        <v/>
      </c>
      <c r="AG31" t="str">
        <f t="shared" si="19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0.10957545424646609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2053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VLOOKUP(B32,audio_list_stym!$A$3:$BP$18,41,FALSE)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VLOOKUP(B32,audio_list_stym!$A$3:$AJ$18,9,FALSE)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11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18"/>
        <v/>
      </c>
      <c r="AG32" t="str">
        <f t="shared" si="19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0.16566119589338657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VLOOKUP(B33,audio_list_stym!$A$3:$BP$18,41,FALSE)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VLOOKUP(B33,audio_list_stym!$A$3:$AJ$18,9,FALSE)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11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18"/>
        <v/>
      </c>
      <c r="AG33" t="str">
        <f t="shared" si="19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0.8760343210064494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2050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VLOOKUP(B34,audio_list_stym!$A$3:$BP$18,41,FALSE)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VLOOKUP(B34,audio_list_stym!$A$3:$AJ$18,9,FALSE)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2160</v>
      </c>
      <c r="AD34" t="str">
        <f t="shared" ca="1" si="11"/>
        <v>pics\\Injir_8.jpg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pics\\Injir_8.jpg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pics\\Injir_8.jpg</v>
      </c>
      <c r="AT34">
        <f t="shared" ca="1" si="8"/>
        <v>0.95656106667065055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2007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VLOOKUP(B35,audio_list_stym!$A$3:$BP$18,41,FALSE)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VLOOKUP(B35,audio_list_stym!$A$3:$AJ$18,9,FALSE)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2159</v>
      </c>
      <c r="AD35" t="str">
        <f t="shared" ca="1" si="11"/>
        <v>pics\\Injir_7.jpg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pics\\Injir_7.jpg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pics\\Injir_7.jpg</v>
      </c>
      <c r="AT35">
        <f t="shared" ca="1" si="8"/>
        <v>0.97716564821696683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2046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VLOOKUP(B36,audio_list_stym!$A$3:$BP$18,41,FALSE)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VLOOKUP(B36,audio_list_stym!$A$3:$AJ$18,9,FALSE)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2037</v>
      </c>
      <c r="AD36" t="str">
        <f t="shared" ca="1" si="11"/>
        <v>pics\\Limon_5.jpg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pics\\Limon_5.jpg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pics\\Limon_5.jpg</v>
      </c>
      <c r="AT36">
        <f t="shared" ca="1" si="8"/>
        <v>4.4308803120136631E-3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2048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VLOOKUP(B37,audio_list_stym!$A$3:$BP$18,41,FALSE)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VLOOKUP(B37,audio_list_stym!$A$3:$AJ$18,9,FALSE)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2038</v>
      </c>
      <c r="AD37" t="str">
        <f t="shared" ca="1" si="11"/>
        <v>pics\\Limon_6.jpg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pics\\Limon_6.jpg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pics\\Limon_6.jpg</v>
      </c>
      <c r="AT37">
        <f t="shared" ca="1" si="8"/>
        <v>0.28652287291471867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2044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VLOOKUP(B38,audio_list_stym!$A$3:$BP$18,41,FALSE)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VLOOKUP(B38,audio_list_stym!$A$3:$AJ$18,9,FALSE)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2039</v>
      </c>
      <c r="AD38" t="str">
        <f t="shared" ca="1" si="11"/>
        <v>pics\\Limon_7.jpg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pics\\Limon_7.jpg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pics\\Limon_7.jpg</v>
      </c>
      <c r="AT38">
        <f t="shared" ca="1" si="8"/>
        <v>0.29470483400703096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2047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VLOOKUP(B39,audio_list_stym!$A$3:$BP$18,41,FALSE)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VLOOKUP(B39,audio_list_stym!$A$3:$AJ$18,9,FALSE)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2036</v>
      </c>
      <c r="AD39" t="str">
        <f t="shared" ca="1" si="11"/>
        <v>pics\\Limon_4.jpg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pics\\Limon_4.jpg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pics\\Limon_4.jpg</v>
      </c>
      <c r="AT39">
        <f t="shared" ca="1" si="8"/>
        <v>5.4480881688107052E-2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2045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VLOOKUP(B40,audio_list_stym!$A$3:$BP$18,41,FALSE)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VLOOKUP(B40,audio_list_stym!$A$3:$AJ$18,9,FALSE)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2002</v>
      </c>
      <c r="AD40" t="str">
        <f t="shared" ca="1" si="11"/>
        <v>pics\\Banan_2.jpg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pics\\Banan_2.jpg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pics\\Banan_2.jpg</v>
      </c>
      <c r="AT40">
        <f t="shared" ca="1" si="8"/>
        <v>0.28510218434445012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VLOOKUP(B41,audio_list_stym!$A$3:$BP$18,41,FALSE)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VLOOKUP(B41,audio_list_stym!$A$3:$AJ$18,9,FALSE)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2006</v>
      </c>
      <c r="AD41" t="str">
        <f t="shared" ca="1" si="11"/>
        <v>pics\\Banan_6.jpg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pics\\Banan_6.jpg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pics\\Banan_6.jpg</v>
      </c>
      <c r="AT41">
        <f t="shared" ca="1" si="8"/>
        <v>0.92408697257054973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2042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VLOOKUP(B42,audio_list_stym!$A$3:$BP$18,41,FALSE)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VLOOKUP(B42,audio_list_stym!$A$3:$AJ$18,9,FALSE)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11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si="15"/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0.23050503548410795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VLOOKUP(B43,audio_list_stym!$A$3:$BP$18,41,FALSE)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VLOOKUP(B43,audio_list_stym!$A$3:$AJ$18,9,FALSE)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11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1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0.92863547106564603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2006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VLOOKUP(B44,audio_list_stym!$A$3:$BP$18,41,FALSE)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VLOOKUP(B44,audio_list_stym!$A$3:$AJ$18,9,FALSE)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11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1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0.77913491702708726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2008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VLOOKUP(B45,audio_list_stym!$A$3:$BP$18,41,FALSE)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VLOOKUP(B45,audio_list_stym!$A$3:$AJ$18,9,FALSE)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11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1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0.51301135832929823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2004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VLOOKUP(B46,audio_list_stym!$A$3:$BP$18,41,FALSE)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VLOOKUP(B46,audio_list_stym!$A$3:$AJ$18,9,FALSE)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11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1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0.94505224277493793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2007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VLOOKUP(B47,audio_list_stym!$A$3:$BP$18,41,FALSE)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VLOOKUP(B47,audio_list_stym!$A$3:$AJ$18,9,FALSE)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11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1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0.2523369770519569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2005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VLOOKUP(B48,audio_list_stym!$A$3:$BP$18,41,FALSE)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VLOOKUP(B48,audio_list_stym!$A$3:$AJ$18,9,FALSE)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11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1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0.73710813481555215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VLOOKUP(B49,audio_list_stym!$A$3:$BP$18,41,FALSE)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VLOOKUP(B49,audio_list_stym!$A$3:$AJ$18,9,FALSE)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11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1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0.57554192325755615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2002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VLOOKUP(B50,audio_list_stym!$A$3:$BP$18,41,FALSE)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VLOOKUP(B50,audio_list_stym!$A$3:$AJ$18,9,FALSE)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2019</v>
      </c>
      <c r="AD50" t="str">
        <f t="shared" ca="1" si="11"/>
        <v>pics\\Goroh_3.jpg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pics\\Goroh_3.jpg</v>
      </c>
      <c r="AH50" t="str">
        <f t="shared" si="3"/>
        <v>sound\\Tropic</v>
      </c>
      <c r="AS50" t="str">
        <f t="shared" ref="AS50:AS57" ca="1" si="24">IF(AH50="sound\\Tropic",AQ2,"")</f>
        <v>pics\\Goroh_3.jpg</v>
      </c>
      <c r="AT50">
        <f t="shared" ca="1" si="8"/>
        <v>0.4581531049841816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2059</v>
      </c>
      <c r="BF50" cm="1">
        <f t="array" aca="1" ref="BF50" ca="1">INDEX(BD18:BD49,(RANK(AT7,$AT$2:$AT$17)))</f>
        <v>2027</v>
      </c>
      <c r="BG50" cm="1">
        <f t="array" aca="1" ref="BG50" ca="1">INDEX(BD58:BD65,(RANK(AT7,$AT$2:$AT$9)))</f>
        <v>2023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VLOOKUP(B51,audio_list_stym!$A$3:$BP$18,41,FALSE)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VLOOKUP(B51,audio_list_stym!$A$3:$AJ$18,9,FALSE)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2162</v>
      </c>
      <c r="AD51" t="str">
        <f t="shared" ca="1" si="11"/>
        <v>pics\\Tikva_2.jpg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pics\\Tikva_2.jpg</v>
      </c>
      <c r="AH51" t="str">
        <f t="shared" si="3"/>
        <v>sound\\Tropic</v>
      </c>
      <c r="AS51" t="str">
        <f t="shared" ca="1" si="24"/>
        <v>pics\\Tikva_2.jpg</v>
      </c>
      <c r="AT51">
        <f t="shared" ca="1" si="8"/>
        <v>0.31233386697273813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2014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VLOOKUP(B52,audio_list_stym!$A$3:$BP$18,41,FALSE)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VLOOKUP(B52,audio_list_stym!$A$3:$AJ$18,9,FALSE)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2163</v>
      </c>
      <c r="AD52" t="str">
        <f t="shared" ca="1" si="11"/>
        <v>pics\\Tikva_3.jpg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pics\\Tikva_3.jpg</v>
      </c>
      <c r="AH52" t="str">
        <f t="shared" si="3"/>
        <v>sound\\Tropic</v>
      </c>
      <c r="AS52" t="str">
        <f t="shared" ca="1" si="24"/>
        <v>pics\\Tikva_3.jpg</v>
      </c>
      <c r="AT52">
        <f t="shared" ca="1" si="8"/>
        <v>0.78659213831960373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2016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VLOOKUP(B53,audio_list_stym!$A$3:$BP$18,41,FALSE)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VLOOKUP(B53,audio_list_stym!$A$3:$AJ$18,9,FALSE)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2049</v>
      </c>
      <c r="AD53" t="str">
        <f t="shared" ca="1" si="11"/>
        <v>pics\\Redis_1.jpg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pics\\Redis_1.jpg</v>
      </c>
      <c r="AH53" t="str">
        <f t="shared" si="3"/>
        <v>sound\\Tropic</v>
      </c>
      <c r="AS53" t="str">
        <f t="shared" ca="1" si="24"/>
        <v>pics\\Redis_1.jpg</v>
      </c>
      <c r="AT53">
        <f t="shared" ca="1" si="8"/>
        <v>0.53237629613055881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2012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VLOOKUP(B54,audio_list_stym!$A$3:$BP$18,41,FALSE)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VLOOKUP(B54,audio_list_stym!$A$3:$AJ$18,9,FALSE)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2056</v>
      </c>
      <c r="AD54" t="str">
        <f t="shared" ca="1" si="11"/>
        <v>pics\\Redis_8.jpg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pics\\Redis_8.jpg</v>
      </c>
      <c r="AH54" t="str">
        <f t="shared" si="3"/>
        <v>sound\\Tropic</v>
      </c>
      <c r="AI54" s="11"/>
      <c r="AS54" t="str">
        <f t="shared" ca="1" si="24"/>
        <v>pics\\Redis_8.jpg</v>
      </c>
      <c r="AT54">
        <f t="shared" ca="1" si="8"/>
        <v>0.491520968092368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2015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VLOOKUP(B55,audio_list_stym!$A$3:$BP$18,41,FALSE)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VLOOKUP(B55,audio_list_stym!$A$3:$AJ$18,9,FALSE)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2161</v>
      </c>
      <c r="AD55" t="str">
        <f t="shared" ca="1" si="11"/>
        <v>pics\\Tikva_1.jpg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pics\\Tikva_1.jpg</v>
      </c>
      <c r="AH55" t="str">
        <f t="shared" si="3"/>
        <v>sound\\Tropic</v>
      </c>
      <c r="AS55" t="str">
        <f t="shared" ca="1" si="24"/>
        <v>pics\\Tikva_1.jpg</v>
      </c>
      <c r="AT55">
        <f t="shared" ca="1" si="8"/>
        <v>0.86779943568578499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2013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VLOOKUP(B56,audio_list_stym!$A$3:$BP$18,41,FALSE)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VLOOKUP(B56,audio_list_stym!$A$3:$AJ$18,9,FALSE)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2023</v>
      </c>
      <c r="AD56" t="str">
        <f t="shared" ca="1" si="11"/>
        <v>pics\\Goroh_7.jpg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pics\\Goroh_7.jpg</v>
      </c>
      <c r="AH56" t="str">
        <f t="shared" si="3"/>
        <v>sound\\Tropic</v>
      </c>
      <c r="AS56" t="str">
        <f t="shared" ca="1" si="24"/>
        <v>pics\\Goroh_7.jpg</v>
      </c>
      <c r="AT56">
        <f t="shared" ca="1" si="8"/>
        <v>0.21253821021847052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VLOOKUP(B57,audio_list_stym!$A$3:$BP$18,41,FALSE)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VLOOKUP(B57,audio_list_stym!$A$3:$AJ$18,9,FALSE)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2017</v>
      </c>
      <c r="AD57" t="str">
        <f t="shared" ca="1" si="11"/>
        <v>pics\\Goroh_1.jpg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pics\\Goroh_1.jpg</v>
      </c>
      <c r="AH57" t="str">
        <f t="shared" si="3"/>
        <v>sound\\Tropic</v>
      </c>
      <c r="AI57" s="11"/>
      <c r="AS57" t="str">
        <f t="shared" ca="1" si="24"/>
        <v>pics\\Goroh_1.jpg</v>
      </c>
      <c r="AT57">
        <f t="shared" ca="1" si="8"/>
        <v>0.68041463227261456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2010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VLOOKUP(B58,audio_list_stym!$A$3:$BP$18,41,FALSE)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VLOOKUP(B58,audio_list_stym!$A$3:$AJ$18,9,FALSE)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1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5">IF(ISTEXT(AR58),AR58,IF(ISTEXT(AS58),AS58,""))</f>
        <v/>
      </c>
      <c r="AG58" t="str">
        <f t="shared" ref="AG58:AG65" si="26">IF(OR(E58=11,E58=13),M58,"")</f>
        <v>pics\\Goroh_1.jpg</v>
      </c>
      <c r="AH58">
        <f t="shared" si="3"/>
        <v>0</v>
      </c>
      <c r="AI58" s="11"/>
      <c r="AT58">
        <f t="shared" ca="1" si="8"/>
        <v>5.7526489272511361E-2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2064</v>
      </c>
      <c r="BF58" cm="1">
        <f t="array" aca="1" ref="BF58" ca="1">INDEX(BD18:BD33,(RANK(AT8,$AT$2:$AT$17)))</f>
        <v>2032</v>
      </c>
      <c r="BG58" cm="1">
        <f t="array" aca="1" ref="BG58" ca="1">INDEX(BD42:BD57,(RANK(AT8,$AT$2:$AT$9)))</f>
        <v>2008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VLOOKUP(B59,audio_list_stym!$A$3:$BP$18,41,FALSE)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VLOOKUP(B59,audio_list_stym!$A$3:$AJ$18,9,FALSE)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11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5"/>
        <v/>
      </c>
      <c r="AG59" t="str">
        <f t="shared" si="26"/>
        <v>pics\\Goroh_2.jpg</v>
      </c>
      <c r="AH59">
        <f t="shared" si="3"/>
        <v>0</v>
      </c>
      <c r="AT59">
        <f t="shared" ca="1" si="8"/>
        <v>0.10030528379551351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2022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VLOOKUP(B60,audio_list_stym!$A$3:$BP$18,41,FALSE)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VLOOKUP(B60,audio_list_stym!$A$3:$AJ$18,9,FALSE)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11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5"/>
        <v/>
      </c>
      <c r="AG60" t="str">
        <f t="shared" si="26"/>
        <v>pics\\Goroh_3.jpg</v>
      </c>
      <c r="AH60">
        <f t="shared" si="3"/>
        <v>0</v>
      </c>
      <c r="AT60">
        <f t="shared" ca="1" si="8"/>
        <v>0.45136133220780139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2024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VLOOKUP(B61,audio_list_stym!$A$3:$BP$18,41,FALSE)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VLOOKUP(B61,audio_list_stym!$A$3:$AJ$18,9,FALSE)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11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5"/>
        <v/>
      </c>
      <c r="AG61" t="str">
        <f t="shared" si="26"/>
        <v>pics\\Goroh_4.jpg</v>
      </c>
      <c r="AH61">
        <f t="shared" si="3"/>
        <v>0</v>
      </c>
      <c r="AT61">
        <f t="shared" ca="1" si="8"/>
        <v>0.84201579503281243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2020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VLOOKUP(B62,audio_list_stym!$A$3:$BP$18,41,FALSE)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VLOOKUP(B62,audio_list_stym!$A$3:$AJ$18,9,FALSE)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11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5"/>
        <v/>
      </c>
      <c r="AG62" t="str">
        <f t="shared" si="26"/>
        <v>pics\\Goroh_5.jpg</v>
      </c>
      <c r="AH62">
        <f t="shared" si="3"/>
        <v>0</v>
      </c>
      <c r="AT62">
        <f t="shared" ca="1" si="8"/>
        <v>0.33966096224040754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2023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VLOOKUP(B63,audio_list_stym!$A$3:$BP$18,41,FALSE)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VLOOKUP(B63,audio_list_stym!$A$3:$AJ$18,9,FALSE)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11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5"/>
        <v/>
      </c>
      <c r="AG63" t="str">
        <f t="shared" si="26"/>
        <v>pics\\Goroh_6.jpg</v>
      </c>
      <c r="AH63">
        <f t="shared" si="3"/>
        <v>0</v>
      </c>
      <c r="AT63">
        <f t="shared" ca="1" si="8"/>
        <v>0.44430700525948597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2021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VLOOKUP(B64,audio_list_stym!$A$3:$BP$18,41,FALSE)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VLOOKUP(B64,audio_list_stym!$A$3:$AJ$18,9,FALSE)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11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5"/>
        <v/>
      </c>
      <c r="AG64" t="str">
        <f t="shared" si="26"/>
        <v>pics\\Goroh_7.jpg</v>
      </c>
      <c r="AH64">
        <f t="shared" si="3"/>
        <v>0</v>
      </c>
      <c r="AI64" s="11"/>
      <c r="AT64">
        <f t="shared" ca="1" si="8"/>
        <v>0.26227780098746156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VLOOKUP(B65,audio_list_stym!$A$3:$BP$18,41,FALSE)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VLOOKUP(B65,audio_list_stym!$A$3:$AJ$18,9,FALSE)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11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5"/>
        <v/>
      </c>
      <c r="AG65" t="str">
        <f t="shared" si="26"/>
        <v>pics\\Goroh_8.jpg</v>
      </c>
      <c r="AH65">
        <f t="shared" si="3"/>
        <v>0</v>
      </c>
      <c r="AT65">
        <f t="shared" ca="1" si="8"/>
        <v>0.93138172619419624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2018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VLOOKUP(B66,audio_list_stym!$A$3:$BP$18,41,FALSE)</f>
        <v>14</v>
      </c>
      <c r="F66" t="str">
        <f>VLOOKUP(E66,metki!$A$2:$B$9,2,FALSE)</f>
        <v>импл_новые_с_названием</v>
      </c>
      <c r="G66" t="str">
        <f t="shared" ref="G66:G129" si="27">LEFT(F66,5)</f>
        <v>импл_</v>
      </c>
      <c r="H66" t="str">
        <f>VLOOKUP(B66,audio_list_stym!$A$3:$AJ$18,9,FALSE)</f>
        <v>Finger</v>
      </c>
      <c r="I66" t="s">
        <v>688</v>
      </c>
      <c r="J66" t="str">
        <f t="shared" ref="J66:J129" si="28">H66&amp;I66</f>
        <v>Finger_1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241</v>
      </c>
      <c r="Q66" t="str">
        <f>IF(G66="экспл",0,IF(G66="импл_",VLOOKUP(J66,quest_импл!$A$1:$J$129,8,FALSE),0))</f>
        <v>sound\\Vityanut_li.wav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2002</v>
      </c>
      <c r="AD66" t="str">
        <f t="shared" ca="1" si="11"/>
        <v>pics\\Banan_2.jpg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9">AS66</f>
        <v>pics\\Banan_2.jpg</v>
      </c>
      <c r="AI66" t="s">
        <v>67</v>
      </c>
      <c r="AO66">
        <f ca="1">RAND()</f>
        <v>0.98858639189968855</v>
      </c>
      <c r="AP66" t="str">
        <f ca="1">INDEX($AI$66:$AI$129,(RANK(AO66,$AO$66:$AO$129)))</f>
        <v>pics\\Banan_2.jpg</v>
      </c>
      <c r="AR66" t="str">
        <f t="shared" ref="AR66:AR73" si="30">IF(AH66="sound\\Ogorod",AP18,"")</f>
        <v/>
      </c>
      <c r="AS66" t="str">
        <f ca="1">IF(G66="импл_",AP66,"")</f>
        <v>pics\\Banan_2.jpg</v>
      </c>
      <c r="AT66">
        <f t="shared" ref="AT66:AT129" ca="1" si="31">RAND()</f>
        <v>0.82249039455706507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_Вытянут_ли_</v>
      </c>
      <c r="BB66" t="str">
        <f t="shared" ref="BB66:BB129" si="33">IF(G66="экспл",AY66&amp;AX66&amp;"."&amp;AZ66,IF(G66="импл_",BA66&amp;AX66&amp;"?"))</f>
        <v>_Вытянут_ли_РЕНАН?</v>
      </c>
      <c r="BC66">
        <f>A66</f>
        <v>1209</v>
      </c>
      <c r="BD66" cm="1">
        <f t="array" aca="1" ref="BD66" ca="1">INDEX(L66:L73,(RANK(AT2,$AT$2:$AT$9)))</f>
        <v>2081</v>
      </c>
      <c r="BE66" cm="1">
        <f t="array" aca="1" ref="BE66" ca="1">INDEX(BD74:BD89,(RANK(AT2,$AT$2:$AT$7)))</f>
        <v>2089</v>
      </c>
      <c r="BF66" cm="1">
        <f t="array" aca="1" ref="BF66" ca="1">INDEX(BD90:BD113,(RANK(AT2,$AT$2:$AT$17)))</f>
        <v>2129</v>
      </c>
      <c r="BG66" cm="1">
        <f t="array" aca="1" ref="BG66" ca="1">INDEX(BD114:BD129,(RANK(AT2,$AT$2:$AT$17)))</f>
        <v>2065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VLOOKUP(B67,audio_list_stym!$A$3:$BP$18,41,FALSE)</f>
        <v>14</v>
      </c>
      <c r="F67" t="str">
        <f>VLOOKUP(E67,metki!$A$2:$B$9,2,FALSE)</f>
        <v>импл_новые_с_названием</v>
      </c>
      <c r="G67" t="str">
        <f t="shared" si="27"/>
        <v>импл_</v>
      </c>
      <c r="H67" t="str">
        <f>VLOOKUP(B67,audio_list_stym!$A$3:$AJ$18,9,FALSE)</f>
        <v>Finger</v>
      </c>
      <c r="I67" t="s">
        <v>689</v>
      </c>
      <c r="J67" t="str">
        <f t="shared" si="28"/>
        <v>Finger_2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242</v>
      </c>
      <c r="Q67" t="str">
        <f>IF(G67="экспл",0,IF(G67="импл_",VLOOKUP(J67,quest_импл!$A$1:$J$129,8,FALSE),0))</f>
        <v>sound\\Nadloman_li.wav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2046</v>
      </c>
      <c r="AD67" t="str">
        <f t="shared" ref="AD67:AD74" ca="1" si="34">IF(ISTEXT(AE67),AE67,IF(ISTEXT(AF67),AF67,""))</f>
        <v>pics\\Peper_6.jpg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9"/>
        <v>pics\\Peper_6.jpg</v>
      </c>
      <c r="AI67" t="s">
        <v>68</v>
      </c>
      <c r="AO67">
        <f t="shared" ref="AO67:AO129" ca="1" si="35">RAND()</f>
        <v>0.41975834180587657</v>
      </c>
      <c r="AP67" t="str">
        <f t="shared" ref="AP67:AP129" ca="1" si="36">INDEX($AI$66:$AI$129,(RANK(AO67,$AO$66:$AO$129)))</f>
        <v>pics\\Peper_6.jpg</v>
      </c>
      <c r="AR67" t="str">
        <f t="shared" si="30"/>
        <v/>
      </c>
      <c r="AS67" t="str">
        <f t="shared" ref="AS67:AS129" ca="1" si="37">IF(G67="импл_",AP67,"")</f>
        <v>pics\\Peper_6.jpg</v>
      </c>
      <c r="AT67">
        <f t="shared" ca="1" si="31"/>
        <v>0.26740595370458142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_Надломан_ли_</v>
      </c>
      <c r="BB67" t="str">
        <f t="shared" si="33"/>
        <v>_Надломан_ли_РЕНАН?</v>
      </c>
      <c r="BD67" cm="1">
        <f t="array" aca="1" ref="BD67" ca="1">INDEX(L67:L74,(RANK(AT3,$AT$2:$AT$9)))</f>
        <v>2087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VLOOKUP(B68,audio_list_stym!$A$3:$BP$18,41,FALSE)</f>
        <v>14</v>
      </c>
      <c r="F68" t="str">
        <f>VLOOKUP(E68,metki!$A$2:$B$9,2,FALSE)</f>
        <v>импл_новые_с_названием</v>
      </c>
      <c r="G68" t="str">
        <f t="shared" si="27"/>
        <v>импл_</v>
      </c>
      <c r="H68" t="str">
        <f>VLOOKUP(B68,audio_list_stym!$A$3:$AJ$18,9,FALSE)</f>
        <v>Finger</v>
      </c>
      <c r="I68" t="s">
        <v>690</v>
      </c>
      <c r="J68" t="str">
        <f t="shared" si="28"/>
        <v>Finger_3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243</v>
      </c>
      <c r="Q68" t="str">
        <f>IF(G68="экспл",0,IF(G68="импл_",VLOOKUP(J68,quest_импл!$A$1:$J$129,8,FALSE),0))</f>
        <v>sound\\Volnistiy_li.wav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2057</v>
      </c>
      <c r="AD68" t="str">
        <f t="shared" ca="1" si="34"/>
        <v>pics\\Tomat_1.jpg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9"/>
        <v>pics\\Tomat_1.jpg</v>
      </c>
      <c r="AI68" t="s">
        <v>69</v>
      </c>
      <c r="AO68">
        <f t="shared" ca="1" si="35"/>
        <v>0.22693239996780867</v>
      </c>
      <c r="AP68" t="str">
        <f t="shared" ca="1" si="36"/>
        <v>pics\\Tomat_1.jpg</v>
      </c>
      <c r="AR68" t="str">
        <f t="shared" si="30"/>
        <v/>
      </c>
      <c r="AS68" t="str">
        <f t="shared" ca="1" si="37"/>
        <v>pics\\Tomat_1.jpg</v>
      </c>
      <c r="AT68">
        <f t="shared" ca="1" si="31"/>
        <v>0.68793632043977038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_Волнистый_ли_</v>
      </c>
      <c r="BB68" t="str">
        <f t="shared" si="33"/>
        <v>_Волнистый_ли_РЕНАН?</v>
      </c>
      <c r="BD68" cm="1">
        <f t="array" aca="1" ref="BD68" ca="1">INDEX(L68:L75,(RANK(AT4,$AT$2:$AT$9)))</f>
        <v>2090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VLOOKUP(B69,audio_list_stym!$A$3:$BP$18,41,FALSE)</f>
        <v>14</v>
      </c>
      <c r="F69" t="str">
        <f>VLOOKUP(E69,metki!$A$2:$B$9,2,FALSE)</f>
        <v>импл_новые_с_названием</v>
      </c>
      <c r="G69" t="str">
        <f t="shared" si="27"/>
        <v>импл_</v>
      </c>
      <c r="H69" t="str">
        <f>VLOOKUP(B69,audio_list_stym!$A$3:$AJ$18,9,FALSE)</f>
        <v>Finger</v>
      </c>
      <c r="I69" t="s">
        <v>691</v>
      </c>
      <c r="J69" t="str">
        <f t="shared" si="28"/>
        <v>Finger_4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244</v>
      </c>
      <c r="Q69" t="str">
        <f>IF(G69="экспл",0,IF(G69="импл_",VLOOKUP(J69,quest_импл!$A$1:$J$129,8,FALSE),0))</f>
        <v>sound\\Buriy_li.wav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2058</v>
      </c>
      <c r="AD69" t="str">
        <f t="shared" ca="1" si="34"/>
        <v>pics\\Tomat_2.jpg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9"/>
        <v>pics\\Tomat_2.jpg</v>
      </c>
      <c r="AI69" t="s">
        <v>70</v>
      </c>
      <c r="AO69">
        <f t="shared" ca="1" si="35"/>
        <v>0.19977517586494131</v>
      </c>
      <c r="AP69" t="str">
        <f t="shared" ca="1" si="36"/>
        <v>pics\\Tomat_2.jpg</v>
      </c>
      <c r="AR69" t="str">
        <f t="shared" si="30"/>
        <v/>
      </c>
      <c r="AS69" t="str">
        <f t="shared" ca="1" si="37"/>
        <v>pics\\Tomat_2.jpg</v>
      </c>
      <c r="AT69">
        <f t="shared" ca="1" si="31"/>
        <v>0.34013332744746494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_Бурый_ли_</v>
      </c>
      <c r="BB69" t="str">
        <f t="shared" si="33"/>
        <v>_Бурый_ли_РЕНАН?</v>
      </c>
      <c r="BD69" cm="1">
        <f t="array" aca="1" ref="BD69" ca="1">INDEX(L69:L76,(RANK(AT5,$AT$2:$AT$9)))</f>
        <v>2087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VLOOKUP(B70,audio_list_stym!$A$3:$BP$18,41,FALSE)</f>
        <v>14</v>
      </c>
      <c r="F70" t="str">
        <f>VLOOKUP(E70,metki!$A$2:$B$9,2,FALSE)</f>
        <v>импл_новые_с_названием</v>
      </c>
      <c r="G70" t="str">
        <f t="shared" si="27"/>
        <v>импл_</v>
      </c>
      <c r="H70" t="str">
        <f>VLOOKUP(B70,audio_list_stym!$A$3:$AJ$18,9,FALSE)</f>
        <v>Finger</v>
      </c>
      <c r="I70" t="s">
        <v>692</v>
      </c>
      <c r="J70" t="str">
        <f t="shared" si="28"/>
        <v>Finger_5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245</v>
      </c>
      <c r="Q70" t="str">
        <f>IF(G70="экспл",0,IF(G70="импл_",VLOOKUP(J70,quest_импл!$A$1:$J$129,8,FALSE),0))</f>
        <v>sound\\Vizhatiy_li.wav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2006</v>
      </c>
      <c r="AD70" t="str">
        <f t="shared" ca="1" si="34"/>
        <v>pics\\Banan_6.jpg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9"/>
        <v>pics\\Banan_6.jpg</v>
      </c>
      <c r="AI70" t="s">
        <v>71</v>
      </c>
      <c r="AO70">
        <f t="shared" ca="1" si="35"/>
        <v>0.94374992161014848</v>
      </c>
      <c r="AP70" t="str">
        <f t="shared" ca="1" si="36"/>
        <v>pics\\Banan_6.jpg</v>
      </c>
      <c r="AR70" t="str">
        <f t="shared" si="30"/>
        <v/>
      </c>
      <c r="AS70" t="str">
        <f t="shared" ca="1" si="37"/>
        <v>pics\\Banan_6.jpg</v>
      </c>
      <c r="AT70">
        <f t="shared" ca="1" si="31"/>
        <v>0.94952855621529253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_Выжатый_ли_</v>
      </c>
      <c r="BB70" t="str">
        <f t="shared" si="33"/>
        <v>_Выжатый_ли_РЕНАН?</v>
      </c>
      <c r="BD70" cm="1">
        <f t="array" aca="1" ref="BD70" ca="1">INDEX(L70:L77,(RANK(AT6,$AT$2:$AT$9)))</f>
        <v>2091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VLOOKUP(B71,audio_list_stym!$A$3:$BP$18,41,FALSE)</f>
        <v>14</v>
      </c>
      <c r="F71" t="str">
        <f>VLOOKUP(E71,metki!$A$2:$B$9,2,FALSE)</f>
        <v>импл_новые_с_названием</v>
      </c>
      <c r="G71" t="str">
        <f t="shared" si="27"/>
        <v>импл_</v>
      </c>
      <c r="H71" t="str">
        <f>VLOOKUP(B71,audio_list_stym!$A$3:$AJ$18,9,FALSE)</f>
        <v>Finger</v>
      </c>
      <c r="I71" t="s">
        <v>693</v>
      </c>
      <c r="J71" t="str">
        <f t="shared" si="28"/>
        <v>Finger_6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246</v>
      </c>
      <c r="Q71" t="str">
        <f>IF(G71="экспл",0,IF(G71="импл_",VLOOKUP(J71,quest_импл!$A$1:$J$129,8,FALSE),0))</f>
        <v>sound\\Obemniy_li.wav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2042</v>
      </c>
      <c r="AD71" t="str">
        <f t="shared" ca="1" si="34"/>
        <v>pics\\Peper_2.jpg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9"/>
        <v>pics\\Peper_2.jpg</v>
      </c>
      <c r="AI71" t="s">
        <v>72</v>
      </c>
      <c r="AO71">
        <f t="shared" ca="1" si="35"/>
        <v>0.44115587714674109</v>
      </c>
      <c r="AP71" t="str">
        <f t="shared" ca="1" si="36"/>
        <v>pics\\Peper_2.jpg</v>
      </c>
      <c r="AR71" t="str">
        <f t="shared" si="30"/>
        <v/>
      </c>
      <c r="AS71" t="str">
        <f t="shared" ca="1" si="37"/>
        <v>pics\\Peper_2.jpg</v>
      </c>
      <c r="AT71">
        <f t="shared" ca="1" si="31"/>
        <v>0.4004546555632964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_Объемный_ли_</v>
      </c>
      <c r="BB71" t="str">
        <f t="shared" si="33"/>
        <v>_Объемный_ли_РЕНАН?</v>
      </c>
      <c r="BD71" cm="1">
        <f t="array" aca="1" ref="BD71" ca="1">INDEX(L71:L78,(RANK(AT7,$AT$2:$AT$9)))</f>
        <v>2090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VLOOKUP(B72,audio_list_stym!$A$3:$BP$18,41,FALSE)</f>
        <v>14</v>
      </c>
      <c r="F72" t="str">
        <f>VLOOKUP(E72,metki!$A$2:$B$9,2,FALSE)</f>
        <v>импл_новые_с_названием</v>
      </c>
      <c r="G72" t="str">
        <f t="shared" si="27"/>
        <v>импл_</v>
      </c>
      <c r="H72" t="str">
        <f>VLOOKUP(B72,audio_list_stym!$A$3:$AJ$18,9,FALSE)</f>
        <v>Finger</v>
      </c>
      <c r="I72" t="s">
        <v>694</v>
      </c>
      <c r="J72" t="str">
        <f t="shared" si="28"/>
        <v>Finger_7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247</v>
      </c>
      <c r="Q72" t="str">
        <f>IF(G72="экспл",0,IF(G72="импл_",VLOOKUP(J72,quest_импл!$A$1:$J$129,8,FALSE),0))</f>
        <v>sound\\Pustoy_li.wav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2025</v>
      </c>
      <c r="AD72" t="str">
        <f t="shared" ca="1" si="34"/>
        <v>pics\\Kokos_1.jpg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9"/>
        <v>pics\\Kokos_1.jpg</v>
      </c>
      <c r="AI72" t="s">
        <v>73</v>
      </c>
      <c r="AO72">
        <f t="shared" ca="1" si="35"/>
        <v>0.6488176845628445</v>
      </c>
      <c r="AP72" t="str">
        <f t="shared" ca="1" si="36"/>
        <v>pics\\Kokos_1.jpg</v>
      </c>
      <c r="AR72" t="str">
        <f t="shared" si="30"/>
        <v/>
      </c>
      <c r="AS72" t="str">
        <f t="shared" ca="1" si="37"/>
        <v>pics\\Kokos_1.jpg</v>
      </c>
      <c r="AT72">
        <f t="shared" ca="1" si="31"/>
        <v>0.63335584867487571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_Пустой_ли_</v>
      </c>
      <c r="BB72" t="str">
        <f t="shared" si="33"/>
        <v>_Пустой_ли_РЕНАН?</v>
      </c>
      <c r="BD72" cm="1">
        <f t="array" aca="1" ref="BD72" ca="1">INDEX(L72:L79,(RANK(AT8,$AT$2:$AT$9)))</f>
        <v>2089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VLOOKUP(B73,audio_list_stym!$A$3:$BP$18,41,FALSE)</f>
        <v>14</v>
      </c>
      <c r="F73" t="str">
        <f>VLOOKUP(E73,metki!$A$2:$B$9,2,FALSE)</f>
        <v>импл_новые_с_названием</v>
      </c>
      <c r="G73" t="str">
        <f t="shared" si="27"/>
        <v>импл_</v>
      </c>
      <c r="H73" t="str">
        <f>VLOOKUP(B73,audio_list_stym!$A$3:$AJ$18,9,FALSE)</f>
        <v>Finger</v>
      </c>
      <c r="I73" t="s">
        <v>695</v>
      </c>
      <c r="J73" t="str">
        <f t="shared" si="28"/>
        <v>Finger_8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248</v>
      </c>
      <c r="Q73" t="str">
        <f>IF(G73="экспл",0,IF(G73="импл_",VLOOKUP(J73,quest_импл!$A$1:$J$129,8,FALSE),0))</f>
        <v>sound\\Beliy_li.wav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2032</v>
      </c>
      <c r="AD73" t="str">
        <f t="shared" ca="1" si="34"/>
        <v>pics\\Kokos_8.jpg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9"/>
        <v>pics\\Kokos_8.jpg</v>
      </c>
      <c r="AI73" t="s">
        <v>74</v>
      </c>
      <c r="AO73">
        <f t="shared" ca="1" si="35"/>
        <v>0.52346844816728388</v>
      </c>
      <c r="AP73" t="str">
        <f t="shared" ca="1" si="36"/>
        <v>pics\\Kokos_8.jpg</v>
      </c>
      <c r="AR73" t="str">
        <f t="shared" si="30"/>
        <v/>
      </c>
      <c r="AS73" t="str">
        <f t="shared" ca="1" si="37"/>
        <v>pics\\Kokos_8.jpg</v>
      </c>
      <c r="AT73">
        <f t="shared" ca="1" si="31"/>
        <v>0.91965451643538476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_Белый_ли_</v>
      </c>
      <c r="BB73" t="str">
        <f t="shared" si="33"/>
        <v>_Белый_ли_РЕНАН?</v>
      </c>
      <c r="BD73" cm="1">
        <f t="array" aca="1" ref="BD73" ca="1">INDEX(L73:L80,(RANK(AT9,$AT$2:$AT$9)))</f>
        <v>2089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VLOOKUP(B74,audio_list_stym!$A$3:$BP$18,41,FALSE)</f>
        <v>15</v>
      </c>
      <c r="F74" t="str">
        <f>VLOOKUP(E74,metki!$A$2:$B$9,2,FALSE)</f>
        <v>экспл_новые_с_названием</v>
      </c>
      <c r="G74" t="str">
        <f t="shared" si="27"/>
        <v>экспл</v>
      </c>
      <c r="H74" t="str">
        <f>VLOOKUP(B74,audio_list_stym!$A$3:$AJ$18,9,FALSE)</f>
        <v>Gac</v>
      </c>
      <c r="I74" t="s">
        <v>688</v>
      </c>
      <c r="J74" t="str">
        <f t="shared" si="28"/>
        <v>Gac_1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121</v>
      </c>
      <c r="Z74" t="str">
        <f>IF(G74="экспл",VLOOKUP(J74,quest_экспл!$A$1:$N$129,12,FALSE),IF(G74="импл_",0,0))</f>
        <v>sound\\Ispachkan_li_on.wav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34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29"/>
        <v/>
      </c>
      <c r="AI74" t="s">
        <v>76</v>
      </c>
      <c r="AO74">
        <f t="shared" ca="1" si="35"/>
        <v>0.86061343406789514</v>
      </c>
      <c r="AP74" t="str">
        <f t="shared" ca="1" si="36"/>
        <v>pics\\Banan_8.jpg</v>
      </c>
      <c r="AR74" t="str">
        <f>IF(AH74="sound\\Ogorod",AP2,"")</f>
        <v/>
      </c>
      <c r="AS74" t="str">
        <f t="shared" si="37"/>
        <v/>
      </c>
      <c r="AT74">
        <f t="shared" ca="1" si="31"/>
        <v>0.7550548714224824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_Испачкан_ли_он?</v>
      </c>
      <c r="BA74" t="e">
        <f>VLOOKUP(Q74,audio_list_stym!$B$2:$BQ$299,68,FALSE)</f>
        <v>#N/A</v>
      </c>
      <c r="BB74" t="str">
        <f t="shared" si="33"/>
        <v>На_экране_БАРОХ._Испачкан_ли_он?</v>
      </c>
      <c r="BC74">
        <f>A74</f>
        <v>1210</v>
      </c>
      <c r="BD74" cm="1">
        <f t="array" aca="1" ref="BD74" ca="1">INDEX($L$74:$L$81,(RANK(AT2,$AT$2:$AT$9)))</f>
        <v>2089</v>
      </c>
      <c r="BE74" cm="1">
        <f t="array" aca="1" ref="BE74" ca="1">INDEX(BD66:BD73,(RANK(AT3,$AT$2:$AT$9)))</f>
        <v>2090</v>
      </c>
      <c r="BF74" cm="1">
        <f t="array" aca="1" ref="BF74" ca="1">INDEX(BD82:BD105,(RANK(AT3,$AT$2:$AT$17)))</f>
        <v>2129</v>
      </c>
      <c r="BG74" cm="1">
        <f t="array" aca="1" ref="BG74" ca="1">INDEX(BD106:BD129,(RANK(AT3,$AT$2:$AT$9)))</f>
        <v>2149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VLOOKUP(B75,audio_list_stym!$A$3:$BP$18,41,FALSE)</f>
        <v>15</v>
      </c>
      <c r="F75" t="str">
        <f>VLOOKUP(E75,metki!$A$2:$B$9,2,FALSE)</f>
        <v>экспл_новые_с_названием</v>
      </c>
      <c r="G75" t="str">
        <f t="shared" si="27"/>
        <v>экспл</v>
      </c>
      <c r="H75" t="str">
        <f>VLOOKUP(B75,audio_list_stym!$A$3:$AJ$18,9,FALSE)</f>
        <v>Gac</v>
      </c>
      <c r="I75" t="s">
        <v>689</v>
      </c>
      <c r="J75" t="str">
        <f t="shared" si="28"/>
        <v>Gac_2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122</v>
      </c>
      <c r="Z75" t="str">
        <f>IF(G75="экспл",VLOOKUP(J75,quest_экспл!$A$1:$N$129,12,FALSE),IF(G75="импл_",0,0))</f>
        <v>sound\\On_farshirovanniy.wav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ref="AD75:AD129" ca="1" si="38">IF(ISTEXT(AE75),AE75,IF(ISTEXT(AF75),AF75,""))</f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ref="AF75:AF129" si="39">AS75</f>
        <v/>
      </c>
      <c r="AI75" t="s">
        <v>77</v>
      </c>
      <c r="AO75">
        <f t="shared" ca="1" si="35"/>
        <v>0.45930258530632628</v>
      </c>
      <c r="AP75" t="str">
        <f t="shared" ca="1" si="36"/>
        <v>pics\\Limon_6.jpg</v>
      </c>
      <c r="AR75" t="str">
        <f t="shared" ref="AR75:AR97" si="40">IF(AH75="sound\\Ogorod",AP3,"")</f>
        <v/>
      </c>
      <c r="AS75" t="str">
        <f t="shared" si="37"/>
        <v/>
      </c>
      <c r="AT75">
        <f t="shared" ca="1" si="31"/>
        <v>0.51991447267691759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_Он_фаршированный?</v>
      </c>
      <c r="BA75" t="e">
        <f>VLOOKUP(Q75,audio_list_stym!$B$2:$BQ$299,68,FALSE)</f>
        <v>#N/A</v>
      </c>
      <c r="BB75" t="str">
        <f t="shared" si="33"/>
        <v>Посмотрите,_вот_БАРОХ._Он_фаршированный?</v>
      </c>
      <c r="BD75" cm="1">
        <f t="array" aca="1" ref="BD75" ca="1">INDEX($L$74:$L$81,(RANK(AT3,$AT$2:$AT$9)))</f>
        <v>2094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VLOOKUP(B76,audio_list_stym!$A$3:$BP$18,41,FALSE)</f>
        <v>15</v>
      </c>
      <c r="F76" t="str">
        <f>VLOOKUP(E76,metki!$A$2:$B$9,2,FALSE)</f>
        <v>экспл_новые_с_названием</v>
      </c>
      <c r="G76" t="str">
        <f t="shared" si="27"/>
        <v>экспл</v>
      </c>
      <c r="H76" t="str">
        <f>VLOOKUP(B76,audio_list_stym!$A$3:$AJ$18,9,FALSE)</f>
        <v>Gac</v>
      </c>
      <c r="I76" t="s">
        <v>690</v>
      </c>
      <c r="J76" t="str">
        <f t="shared" si="28"/>
        <v>Gac_3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123</v>
      </c>
      <c r="Z76" t="str">
        <f>IF(G76="экспл",VLOOKUP(J76,quest_экспл!$A$1:$N$129,12,FALSE),IF(G76="импл_",0,0))</f>
        <v>sound\\On_razrezanniy.wav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8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39"/>
        <v/>
      </c>
      <c r="AI76" t="s">
        <v>78</v>
      </c>
      <c r="AO76">
        <f t="shared" ca="1" si="35"/>
        <v>0.32392758771685748</v>
      </c>
      <c r="AP76" t="str">
        <f t="shared" ca="1" si="36"/>
        <v>pics\\Redis_4.jpg</v>
      </c>
      <c r="AR76" t="str">
        <f t="shared" si="40"/>
        <v/>
      </c>
      <c r="AS76" t="str">
        <f t="shared" si="37"/>
        <v/>
      </c>
      <c r="AT76">
        <f t="shared" ca="1" si="31"/>
        <v>0.7312102862344354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_Он_разрезанный?</v>
      </c>
      <c r="BA76" t="e">
        <f>VLOOKUP(Q76,audio_list_stym!$B$2:$BQ$299,68,FALSE)</f>
        <v>#N/A</v>
      </c>
      <c r="BB76" t="str">
        <f t="shared" si="33"/>
        <v>Вот_БАРОХ._Он_разрезанный?</v>
      </c>
      <c r="BD76" cm="1">
        <f t="array" aca="1" ref="BD76" ca="1">INDEX($L$74:$L$81,(RANK(AT4,$AT$2:$AT$9)))</f>
        <v>2096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VLOOKUP(B77,audio_list_stym!$A$3:$BP$18,41,FALSE)</f>
        <v>15</v>
      </c>
      <c r="F77" t="str">
        <f>VLOOKUP(E77,metki!$A$2:$B$9,2,FALSE)</f>
        <v>экспл_новые_с_названием</v>
      </c>
      <c r="G77" t="str">
        <f t="shared" si="27"/>
        <v>экспл</v>
      </c>
      <c r="H77" t="str">
        <f>VLOOKUP(B77,audio_list_stym!$A$3:$AJ$18,9,FALSE)</f>
        <v>Gac</v>
      </c>
      <c r="I77" t="s">
        <v>691</v>
      </c>
      <c r="J77" t="str">
        <f t="shared" si="28"/>
        <v>Gac_4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124</v>
      </c>
      <c r="Z77" t="str">
        <f>IF(G77="экспл",VLOOKUP(J77,quest_экспл!$A$1:$N$129,12,FALSE),IF(G77="импл_",0,0))</f>
        <v>sound\\On_s_lepestkami.wav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8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39"/>
        <v/>
      </c>
      <c r="AI77" t="s">
        <v>79</v>
      </c>
      <c r="AO77">
        <f t="shared" ca="1" si="35"/>
        <v>0.82353519293042488</v>
      </c>
      <c r="AP77" t="str">
        <f t="shared" ca="1" si="36"/>
        <v>pics\\Finik_3.jpg</v>
      </c>
      <c r="AR77" t="str">
        <f t="shared" si="40"/>
        <v/>
      </c>
      <c r="AS77" t="str">
        <f t="shared" si="37"/>
        <v/>
      </c>
      <c r="AT77">
        <f t="shared" ca="1" si="31"/>
        <v>0.44526386616417579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_Он_с_лепестками?</v>
      </c>
      <c r="BA77" t="e">
        <f>VLOOKUP(Q77,audio_list_stym!$B$2:$BQ$299,68,FALSE)</f>
        <v>#N/A</v>
      </c>
      <c r="BB77" t="str">
        <f t="shared" si="33"/>
        <v>Это_БАРОХ._Он_с_лепестками?</v>
      </c>
      <c r="BD77" cm="1">
        <f t="array" aca="1" ref="BD77" ca="1">INDEX($L$74:$L$81,(RANK(AT5,$AT$2:$AT$9)))</f>
        <v>2092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VLOOKUP(B78,audio_list_stym!$A$3:$BP$18,41,FALSE)</f>
        <v>15</v>
      </c>
      <c r="F78" t="str">
        <f>VLOOKUP(E78,metki!$A$2:$B$9,2,FALSE)</f>
        <v>экспл_новые_с_названием</v>
      </c>
      <c r="G78" t="str">
        <f t="shared" si="27"/>
        <v>экспл</v>
      </c>
      <c r="H78" t="str">
        <f>VLOOKUP(B78,audio_list_stym!$A$3:$AJ$18,9,FALSE)</f>
        <v>Gac</v>
      </c>
      <c r="I78" t="s">
        <v>692</v>
      </c>
      <c r="J78" t="str">
        <f t="shared" si="28"/>
        <v>Gac_5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125</v>
      </c>
      <c r="Z78" t="str">
        <f>IF(G78="экспл",VLOOKUP(J78,quest_экспл!$A$1:$N$129,12,FALSE),IF(G78="импл_",0,0))</f>
        <v>sound\\Kolyuchiy_li_on.wav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8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39"/>
        <v/>
      </c>
      <c r="AI78" t="s">
        <v>80</v>
      </c>
      <c r="AO78">
        <f t="shared" ca="1" si="35"/>
        <v>0.47141369337942829</v>
      </c>
      <c r="AP78" t="str">
        <f t="shared" ca="1" si="36"/>
        <v>pics\\Limon_3.jpg</v>
      </c>
      <c r="AR78" t="str">
        <f t="shared" si="40"/>
        <v/>
      </c>
      <c r="AS78" t="str">
        <f t="shared" si="37"/>
        <v/>
      </c>
      <c r="AT78">
        <f t="shared" ca="1" si="31"/>
        <v>0.7480732374028165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_Колючий_ли_он?</v>
      </c>
      <c r="BA78" t="e">
        <f>VLOOKUP(Q78,audio_list_stym!$B$2:$BQ$299,68,FALSE)</f>
        <v>#N/A</v>
      </c>
      <c r="BB78" t="str">
        <f t="shared" si="33"/>
        <v>На_картинке_БАРОХ._Колючий_ли_он?</v>
      </c>
      <c r="BD78" cm="1">
        <f t="array" aca="1" ref="BD78" ca="1">INDEX($L$74:$L$81,(RANK(AT6,$AT$2:$AT$9)))</f>
        <v>2095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VLOOKUP(B79,audio_list_stym!$A$3:$BP$18,41,FALSE)</f>
        <v>15</v>
      </c>
      <c r="F79" t="str">
        <f>VLOOKUP(E79,metki!$A$2:$B$9,2,FALSE)</f>
        <v>экспл_новые_с_названием</v>
      </c>
      <c r="G79" t="str">
        <f t="shared" si="27"/>
        <v>экспл</v>
      </c>
      <c r="H79" t="str">
        <f>VLOOKUP(B79,audio_list_stym!$A$3:$AJ$18,9,FALSE)</f>
        <v>Gac</v>
      </c>
      <c r="I79" t="s">
        <v>693</v>
      </c>
      <c r="J79" t="str">
        <f t="shared" si="28"/>
        <v>Gac_6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126</v>
      </c>
      <c r="Z79" t="str">
        <f>IF(G79="экспл",VLOOKUP(J79,quest_экспл!$A$1:$N$129,12,FALSE),IF(G79="импл_",0,0))</f>
        <v>sound\\Oranzheviy_li_on.wav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8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39"/>
        <v/>
      </c>
      <c r="AI79" t="s">
        <v>81</v>
      </c>
      <c r="AO79">
        <f t="shared" ca="1" si="35"/>
        <v>0.28236248565013722</v>
      </c>
      <c r="AP79" t="str">
        <f t="shared" ca="1" si="36"/>
        <v>pics\\Redis_6.jpg</v>
      </c>
      <c r="AR79" t="str">
        <f t="shared" si="40"/>
        <v/>
      </c>
      <c r="AS79" t="str">
        <f t="shared" si="37"/>
        <v/>
      </c>
      <c r="AT79">
        <f t="shared" ca="1" si="31"/>
        <v>0.4355614789169131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_Оранжевый_ли_он?</v>
      </c>
      <c r="BA79" t="e">
        <f>VLOOKUP(Q79,audio_list_stym!$B$2:$BQ$299,68,FALSE)</f>
        <v>#N/A</v>
      </c>
      <c r="BB79" t="str">
        <f t="shared" si="33"/>
        <v>На_мониторе_БАРОХ._Оранжевый_ли_он?</v>
      </c>
      <c r="BD79" cm="1">
        <f t="array" aca="1" ref="BD79" ca="1">INDEX($L$74:$L$81,(RANK(AT7,$AT$2:$AT$9)))</f>
        <v>2093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VLOOKUP(B80,audio_list_stym!$A$3:$BP$18,41,FALSE)</f>
        <v>15</v>
      </c>
      <c r="F80" t="str">
        <f>VLOOKUP(E80,metki!$A$2:$B$9,2,FALSE)</f>
        <v>экспл_новые_с_названием</v>
      </c>
      <c r="G80" t="str">
        <f t="shared" si="27"/>
        <v>экспл</v>
      </c>
      <c r="H80" t="str">
        <f>VLOOKUP(B80,audio_list_stym!$A$3:$AJ$18,9,FALSE)</f>
        <v>Gac</v>
      </c>
      <c r="I80" t="s">
        <v>694</v>
      </c>
      <c r="J80" t="str">
        <f t="shared" si="28"/>
        <v>Gac_7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127</v>
      </c>
      <c r="Z80" t="str">
        <f>IF(G80="экспл",VLOOKUP(J80,quest_экспл!$A$1:$N$129,12,FALSE),IF(G80="импл_",0,0))</f>
        <v>sound\\On_zernistiy.wav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8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39"/>
        <v/>
      </c>
      <c r="AI80" t="s">
        <v>82</v>
      </c>
      <c r="AO80">
        <f t="shared" ca="1" si="35"/>
        <v>0.47852143908687406</v>
      </c>
      <c r="AP80" t="str">
        <f t="shared" ca="1" si="36"/>
        <v>pics\\Limon_1.jpg</v>
      </c>
      <c r="AR80" t="str">
        <f t="shared" si="40"/>
        <v/>
      </c>
      <c r="AS80" t="str">
        <f t="shared" si="37"/>
        <v/>
      </c>
      <c r="AT80">
        <f t="shared" ca="1" si="31"/>
        <v>7.2083448290046426E-2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_Он_зернистый?</v>
      </c>
      <c r="BA80" t="e">
        <f>VLOOKUP(Q80,audio_list_stym!$B$2:$BQ$299,68,FALSE)</f>
        <v>#N/A</v>
      </c>
      <c r="BB80" t="str">
        <f t="shared" si="33"/>
        <v>Перед_Вами_БАРОХ._Он_зернистый?</v>
      </c>
      <c r="BD80" cm="1">
        <f t="array" aca="1" ref="BD80" ca="1">INDEX($L$74:$L$81,(RANK(AT8,$AT$2:$AT$9)))</f>
        <v>2091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VLOOKUP(B81,audio_list_stym!$A$3:$BP$18,41,FALSE)</f>
        <v>15</v>
      </c>
      <c r="F81" t="str">
        <f>VLOOKUP(E81,metki!$A$2:$B$9,2,FALSE)</f>
        <v>экспл_новые_с_названием</v>
      </c>
      <c r="G81" t="str">
        <f t="shared" si="27"/>
        <v>экспл</v>
      </c>
      <c r="H81" t="str">
        <f>VLOOKUP(B81,audio_list_stym!$A$3:$AJ$18,9,FALSE)</f>
        <v>Gac</v>
      </c>
      <c r="I81" t="s">
        <v>695</v>
      </c>
      <c r="J81" t="str">
        <f t="shared" si="28"/>
        <v>Gac_8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128</v>
      </c>
      <c r="Z81" t="str">
        <f>IF(G81="экспл",VLOOKUP(J81,quest_экспл!$A$1:$N$129,12,FALSE),IF(G81="импл_",0,0))</f>
        <v>sound\\Okruglya_li_on.wav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8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39"/>
        <v/>
      </c>
      <c r="AI81" t="s">
        <v>83</v>
      </c>
      <c r="AO81">
        <f t="shared" ca="1" si="35"/>
        <v>0.6503646495381491</v>
      </c>
      <c r="AP81" t="str">
        <f t="shared" ca="1" si="36"/>
        <v>pics\\Goroh_8.jpg</v>
      </c>
      <c r="AR81" t="str">
        <f t="shared" si="40"/>
        <v/>
      </c>
      <c r="AS81" t="str">
        <f t="shared" si="37"/>
        <v/>
      </c>
      <c r="AT81">
        <f t="shared" ca="1" si="31"/>
        <v>0.35407078941542269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_Округлый_ли_он?</v>
      </c>
      <c r="BA81" t="e">
        <f>VLOOKUP(Q81,audio_list_stym!$B$2:$BQ$299,68,FALSE)</f>
        <v>#N/A</v>
      </c>
      <c r="BB81" t="str">
        <f t="shared" si="33"/>
        <v>Вы_видите_БАРОХ._Округлый_ли_он?</v>
      </c>
      <c r="BD81" cm="1">
        <f t="array" aca="1" ref="BD81" ca="1">INDEX($L$74:$L$81,(RANK(AT9,$AT$2:$AT$9)))</f>
        <v>2090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VLOOKUP(B82,audio_list_stym!$A$3:$BP$18,41,FALSE)</f>
        <v>16</v>
      </c>
      <c r="F82" t="str">
        <f>VLOOKUP(E82,metki!$A$2:$B$9,2,FALSE)</f>
        <v>импл_новые_без_названия</v>
      </c>
      <c r="G82" t="str">
        <f t="shared" si="27"/>
        <v>импл_</v>
      </c>
      <c r="H82" t="str">
        <f>VLOOKUP(B82,audio_list_stym!$A$3:$AJ$18,9,FALSE)</f>
        <v>Noni</v>
      </c>
      <c r="I82" t="s">
        <v>688</v>
      </c>
      <c r="J82" t="str">
        <f t="shared" si="28"/>
        <v>Noni_1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257</v>
      </c>
      <c r="Q82" t="str">
        <f>IF(G82="экспл",0,IF(G82="импл_",VLOOKUP(J82,quest_импл!$A$1:$J$129,8,FALSE),0))</f>
        <v>sound\\Beliy_li_vnutri.wav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2010</v>
      </c>
      <c r="AD82" t="str">
        <f t="shared" ca="1" si="38"/>
        <v>pics\\Finik_2.jpg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9"/>
        <v>pics\\Finik_2.jpg</v>
      </c>
      <c r="AI82" t="s">
        <v>84</v>
      </c>
      <c r="AO82">
        <f t="shared" ca="1" si="35"/>
        <v>0.83783346085522781</v>
      </c>
      <c r="AP82" t="str">
        <f t="shared" ca="1" si="36"/>
        <v>pics\\Finik_2.jpg</v>
      </c>
      <c r="AR82" t="str">
        <f t="shared" si="40"/>
        <v/>
      </c>
      <c r="AS82" t="str">
        <f t="shared" ca="1" si="37"/>
        <v>pics\\Finik_2.jpg</v>
      </c>
      <c r="AT82">
        <f t="shared" ca="1" si="31"/>
        <v>0.65595431325317943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_Белый_ли_внутри_</v>
      </c>
      <c r="BB82" t="str">
        <f t="shared" si="33"/>
        <v>_Белый_ли_внутри_XXXXX?</v>
      </c>
      <c r="BC82">
        <f>A82</f>
        <v>1211</v>
      </c>
      <c r="BD82" cm="1">
        <f t="array" aca="1" ref="BD82" ca="1">INDEX($L$82:$L$89,(RANK(AT2,$AT$2:$AT$9)))</f>
        <v>2113</v>
      </c>
      <c r="BE82" cm="1">
        <f t="array" aca="1" ref="BE82" ca="1">INDEX(BD66:BD81,(RANK(AT4,$AT$2:$AT$17)))</f>
        <v>2091</v>
      </c>
      <c r="BF82" cm="1">
        <f t="array" aca="1" ref="BF82" ca="1">INDEX(BD90:BD105,(RANK(AT4,$AT$2:$AT$17)))</f>
        <v>2139</v>
      </c>
      <c r="BG82" cm="1">
        <f t="array" aca="1" ref="BG82" ca="1">INDEX(BD106:BD129,(RANK(AT4,$AT$2:$AT$9)))</f>
        <v>2146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VLOOKUP(B83,audio_list_stym!$A$3:$BP$18,41,FALSE)</f>
        <v>16</v>
      </c>
      <c r="F83" t="str">
        <f>VLOOKUP(E83,metki!$A$2:$B$9,2,FALSE)</f>
        <v>импл_новые_без_названия</v>
      </c>
      <c r="G83" t="str">
        <f t="shared" si="27"/>
        <v>импл_</v>
      </c>
      <c r="H83" t="str">
        <f>VLOOKUP(B83,audio_list_stym!$A$3:$AJ$18,9,FALSE)</f>
        <v>Noni</v>
      </c>
      <c r="I83" t="s">
        <v>689</v>
      </c>
      <c r="J83" t="str">
        <f t="shared" si="28"/>
        <v>Noni_2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258</v>
      </c>
      <c r="Q83" t="str">
        <f>IF(G83="экспл",0,IF(G83="импл_",VLOOKUP(J83,quest_импл!$A$1:$J$129,8,FALSE),0))</f>
        <v>sound\\Rebristiy_li.wav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2009</v>
      </c>
      <c r="AD83" t="str">
        <f t="shared" ca="1" si="38"/>
        <v>pics\\Finik_1.jpg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9"/>
        <v>pics\\Finik_1.jpg</v>
      </c>
      <c r="AI83" t="s">
        <v>85</v>
      </c>
      <c r="AO83">
        <f t="shared" ca="1" si="35"/>
        <v>0.85594638471869633</v>
      </c>
      <c r="AP83" t="str">
        <f t="shared" ca="1" si="36"/>
        <v>pics\\Finik_1.jpg</v>
      </c>
      <c r="AR83" t="str">
        <f t="shared" si="40"/>
        <v/>
      </c>
      <c r="AS83" t="str">
        <f t="shared" ca="1" si="37"/>
        <v>pics\\Finik_1.jpg</v>
      </c>
      <c r="AT83">
        <f t="shared" ca="1" si="31"/>
        <v>0.91873479155729609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_Ребристый_ли_</v>
      </c>
      <c r="BB83" t="str">
        <f t="shared" si="33"/>
        <v>_Ребристый_ли_XXXXX?</v>
      </c>
      <c r="BD83" cm="1">
        <f t="array" aca="1" ref="BD83" ca="1">INDEX($L$82:$L$89,(RANK(AT3,$AT$2:$AT$9)))</f>
        <v>2118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VLOOKUP(B84,audio_list_stym!$A$3:$BP$18,41,FALSE)</f>
        <v>16</v>
      </c>
      <c r="F84" t="str">
        <f>VLOOKUP(E84,metki!$A$2:$B$9,2,FALSE)</f>
        <v>импл_новые_без_названия</v>
      </c>
      <c r="G84" t="str">
        <f t="shared" si="27"/>
        <v>импл_</v>
      </c>
      <c r="H84" t="str">
        <f>VLOOKUP(B84,audio_list_stym!$A$3:$AJ$18,9,FALSE)</f>
        <v>Noni</v>
      </c>
      <c r="I84" t="s">
        <v>690</v>
      </c>
      <c r="J84" t="str">
        <f t="shared" si="28"/>
        <v>Noni_3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259</v>
      </c>
      <c r="Q84" t="str">
        <f>IF(G84="экспл",0,IF(G84="импл_",VLOOKUP(J84,quest_импл!$A$1:$J$129,8,FALSE),0))</f>
        <v>sound\\Goluboy_li.wav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2041</v>
      </c>
      <c r="AD84" t="str">
        <f t="shared" ca="1" si="38"/>
        <v>pics\\Peper_1.jpg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9"/>
        <v>pics\\Peper_1.jpg</v>
      </c>
      <c r="AI84" t="s">
        <v>94</v>
      </c>
      <c r="AO84">
        <f t="shared" ca="1" si="35"/>
        <v>0.44728185117223329</v>
      </c>
      <c r="AP84" t="str">
        <f t="shared" ca="1" si="36"/>
        <v>pics\\Peper_1.jpg</v>
      </c>
      <c r="AR84" t="str">
        <f t="shared" si="40"/>
        <v/>
      </c>
      <c r="AS84" t="str">
        <f t="shared" ca="1" si="37"/>
        <v>pics\\Peper_1.jpg</v>
      </c>
      <c r="AT84">
        <f t="shared" ca="1" si="31"/>
        <v>0.76820466853962999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_Голубой_ли_</v>
      </c>
      <c r="BB84" t="str">
        <f t="shared" si="33"/>
        <v>_Голубой_ли_XXXXX?</v>
      </c>
      <c r="BD84" cm="1">
        <f t="array" aca="1" ref="BD84" ca="1">INDEX($L$82:$L$89,(RANK(AT4,$AT$2:$AT$9)))</f>
        <v>2120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VLOOKUP(B85,audio_list_stym!$A$3:$BP$18,41,FALSE)</f>
        <v>16</v>
      </c>
      <c r="F85" t="str">
        <f>VLOOKUP(E85,metki!$A$2:$B$9,2,FALSE)</f>
        <v>импл_новые_без_названия</v>
      </c>
      <c r="G85" t="str">
        <f t="shared" si="27"/>
        <v>импл_</v>
      </c>
      <c r="H85" t="str">
        <f>VLOOKUP(B85,audio_list_stym!$A$3:$AJ$18,9,FALSE)</f>
        <v>Noni</v>
      </c>
      <c r="I85" t="s">
        <v>691</v>
      </c>
      <c r="J85" t="str">
        <f t="shared" si="28"/>
        <v>Noni_4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260</v>
      </c>
      <c r="Q85" t="str">
        <f>IF(G85="экспл",0,IF(G85="импл_",VLOOKUP(J85,quest_импл!$A$1:$J$129,8,FALSE),0))</f>
        <v>sound\\S_bugorkami_li.wav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2064</v>
      </c>
      <c r="AD85" t="str">
        <f t="shared" ca="1" si="38"/>
        <v>pics\\Tomat_8.jpg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9"/>
        <v>pics\\Tomat_8.jpg</v>
      </c>
      <c r="AI85" t="s">
        <v>95</v>
      </c>
      <c r="AO85">
        <f t="shared" ca="1" si="35"/>
        <v>5.3680916961414971E-3</v>
      </c>
      <c r="AP85" t="str">
        <f t="shared" ca="1" si="36"/>
        <v>pics\\Tomat_8.jpg</v>
      </c>
      <c r="AR85" t="str">
        <f t="shared" si="40"/>
        <v/>
      </c>
      <c r="AS85" t="str">
        <f t="shared" ca="1" si="37"/>
        <v>pics\\Tomat_8.jpg</v>
      </c>
      <c r="AT85">
        <f t="shared" ca="1" si="31"/>
        <v>0.51605657290874274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_С_бугорками_ли_</v>
      </c>
      <c r="BB85" t="str">
        <f t="shared" si="33"/>
        <v>_С_бугорками_ли_XXXXX?</v>
      </c>
      <c r="BD85" cm="1">
        <f t="array" aca="1" ref="BD85" ca="1">INDEX($L$82:$L$89,(RANK(AT5,$AT$2:$AT$9)))</f>
        <v>2116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VLOOKUP(B86,audio_list_stym!$A$3:$BP$18,41,FALSE)</f>
        <v>16</v>
      </c>
      <c r="F86" t="str">
        <f>VLOOKUP(E86,metki!$A$2:$B$9,2,FALSE)</f>
        <v>импл_новые_без_названия</v>
      </c>
      <c r="G86" t="str">
        <f t="shared" si="27"/>
        <v>импл_</v>
      </c>
      <c r="H86" t="str">
        <f>VLOOKUP(B86,audio_list_stym!$A$3:$AJ$18,9,FALSE)</f>
        <v>Noni</v>
      </c>
      <c r="I86" t="s">
        <v>692</v>
      </c>
      <c r="J86" t="str">
        <f t="shared" si="28"/>
        <v>Noni_5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261</v>
      </c>
      <c r="Q86" t="str">
        <f>IF(G86="экспл",0,IF(G86="импл_",VLOOKUP(J86,quest_импл!$A$1:$J$129,8,FALSE),0))</f>
        <v>sound\\Ovalniy_li.wav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2023</v>
      </c>
      <c r="AD86" t="str">
        <f t="shared" ca="1" si="38"/>
        <v>pics\\Goroh_7.jpg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9"/>
        <v>pics\\Goroh_7.jpg</v>
      </c>
      <c r="AI86" t="s">
        <v>96</v>
      </c>
      <c r="AO86">
        <f t="shared" ca="1" si="35"/>
        <v>0.66060685645909079</v>
      </c>
      <c r="AP86" t="str">
        <f t="shared" ca="1" si="36"/>
        <v>pics\\Goroh_7.jpg</v>
      </c>
      <c r="AR86" t="str">
        <f t="shared" si="40"/>
        <v/>
      </c>
      <c r="AS86" t="str">
        <f t="shared" ca="1" si="37"/>
        <v>pics\\Goroh_7.jpg</v>
      </c>
      <c r="AT86">
        <f t="shared" ca="1" si="31"/>
        <v>0.85130777263912183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_Овальный_ли_</v>
      </c>
      <c r="BB86" t="str">
        <f t="shared" si="33"/>
        <v>_Овальный_ли_XXXXX?</v>
      </c>
      <c r="BD86" cm="1">
        <f t="array" aca="1" ref="BD86" ca="1">INDEX($L$82:$L$89,(RANK(AT6,$AT$2:$AT$9)))</f>
        <v>2119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VLOOKUP(B87,audio_list_stym!$A$3:$BP$18,41,FALSE)</f>
        <v>16</v>
      </c>
      <c r="F87" t="str">
        <f>VLOOKUP(E87,metki!$A$2:$B$9,2,FALSE)</f>
        <v>импл_новые_без_названия</v>
      </c>
      <c r="G87" t="str">
        <f t="shared" si="27"/>
        <v>импл_</v>
      </c>
      <c r="H87" t="str">
        <f>VLOOKUP(B87,audio_list_stym!$A$3:$AJ$18,9,FALSE)</f>
        <v>Noni</v>
      </c>
      <c r="I87" t="s">
        <v>693</v>
      </c>
      <c r="J87" t="str">
        <f t="shared" si="28"/>
        <v>Noni_6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262</v>
      </c>
      <c r="Q87" t="str">
        <f>IF(G87="экспл",0,IF(G87="импл_",VLOOKUP(J87,quest_импл!$A$1:$J$129,8,FALSE),0))</f>
        <v>sound\\Zhidkiy_li.wav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2016</v>
      </c>
      <c r="AD87" t="str">
        <f t="shared" ca="1" si="38"/>
        <v>pics\\Finik_8.jpg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9"/>
        <v>pics\\Finik_8.jpg</v>
      </c>
      <c r="AI87" t="s">
        <v>97</v>
      </c>
      <c r="AO87">
        <f t="shared" ca="1" si="35"/>
        <v>0.79424057803062564</v>
      </c>
      <c r="AP87" t="str">
        <f t="shared" ca="1" si="36"/>
        <v>pics\\Finik_8.jpg</v>
      </c>
      <c r="AR87" t="str">
        <f t="shared" si="40"/>
        <v/>
      </c>
      <c r="AS87" t="str">
        <f t="shared" ca="1" si="37"/>
        <v>pics\\Finik_8.jpg</v>
      </c>
      <c r="AT87">
        <f t="shared" ca="1" si="31"/>
        <v>0.96027246160925128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_Жидкий_ли_</v>
      </c>
      <c r="BB87" t="str">
        <f t="shared" si="33"/>
        <v>_Жидкий_ли_XXXXX?</v>
      </c>
      <c r="BD87" cm="1">
        <f t="array" aca="1" ref="BD87" ca="1">INDEX($L$82:$L$89,(RANK(AT7,$AT$2:$AT$9)))</f>
        <v>2117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VLOOKUP(B88,audio_list_stym!$A$3:$BP$18,41,FALSE)</f>
        <v>16</v>
      </c>
      <c r="F88" t="str">
        <f>VLOOKUP(E88,metki!$A$2:$B$9,2,FALSE)</f>
        <v>импл_новые_без_названия</v>
      </c>
      <c r="G88" t="str">
        <f t="shared" si="27"/>
        <v>импл_</v>
      </c>
      <c r="H88" t="str">
        <f>VLOOKUP(B88,audio_list_stym!$A$3:$AJ$18,9,FALSE)</f>
        <v>Noni</v>
      </c>
      <c r="I88" t="s">
        <v>694</v>
      </c>
      <c r="J88" t="str">
        <f t="shared" si="28"/>
        <v>Noni_7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263</v>
      </c>
      <c r="Q88" t="str">
        <f>IF(G88="экспл",0,IF(G88="импл_",VLOOKUP(J88,quest_импл!$A$1:$J$129,8,FALSE),0))</f>
        <v>sound\\Lohmatiy_li.wav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2060</v>
      </c>
      <c r="AD88" t="str">
        <f t="shared" ca="1" si="38"/>
        <v>pics\\Tomat_4.jpg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9"/>
        <v>pics\\Tomat_4.jpg</v>
      </c>
      <c r="AI88" t="s">
        <v>98</v>
      </c>
      <c r="AO88">
        <f t="shared" ca="1" si="35"/>
        <v>0.15783793979966521</v>
      </c>
      <c r="AP88" t="str">
        <f t="shared" ca="1" si="36"/>
        <v>pics\\Tomat_4.jpg</v>
      </c>
      <c r="AR88" t="str">
        <f t="shared" si="40"/>
        <v/>
      </c>
      <c r="AS88" t="str">
        <f t="shared" ca="1" si="37"/>
        <v>pics\\Tomat_4.jpg</v>
      </c>
      <c r="AT88">
        <f t="shared" ca="1" si="31"/>
        <v>3.4542355825750715E-3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_Лохматый_ли_</v>
      </c>
      <c r="BB88" t="str">
        <f t="shared" si="33"/>
        <v>_Лохматый_ли_XXXXX?</v>
      </c>
      <c r="BD88" cm="1">
        <f t="array" aca="1" ref="BD88" ca="1">INDEX($L$82:$L$89,(RANK(AT8,$AT$2:$AT$9)))</f>
        <v>2115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VLOOKUP(B89,audio_list_stym!$A$3:$BP$18,41,FALSE)</f>
        <v>16</v>
      </c>
      <c r="F89" t="str">
        <f>VLOOKUP(E89,metki!$A$2:$B$9,2,FALSE)</f>
        <v>импл_новые_без_названия</v>
      </c>
      <c r="G89" t="str">
        <f t="shared" si="27"/>
        <v>импл_</v>
      </c>
      <c r="H89" t="str">
        <f>VLOOKUP(B89,audio_list_stym!$A$3:$AJ$18,9,FALSE)</f>
        <v>Noni</v>
      </c>
      <c r="I89" t="s">
        <v>695</v>
      </c>
      <c r="J89" t="str">
        <f t="shared" si="28"/>
        <v>Noni_8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264</v>
      </c>
      <c r="Q89" t="str">
        <f>IF(G89="экспл",0,IF(G89="импл_",VLOOKUP(J89,quest_импл!$A$1:$J$129,8,FALSE),0))</f>
        <v>sound\\Zolotistiy_li.wav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2055</v>
      </c>
      <c r="AD89" t="str">
        <f t="shared" ca="1" si="38"/>
        <v>pics\\Redis_7.jpg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9"/>
        <v>pics\\Redis_7.jpg</v>
      </c>
      <c r="AI89" t="s">
        <v>99</v>
      </c>
      <c r="AO89">
        <f t="shared" ca="1" si="35"/>
        <v>0.24988111289921966</v>
      </c>
      <c r="AP89" t="str">
        <f t="shared" ca="1" si="36"/>
        <v>pics\\Redis_7.jpg</v>
      </c>
      <c r="AR89" t="str">
        <f t="shared" si="40"/>
        <v/>
      </c>
      <c r="AS89" t="str">
        <f t="shared" ca="1" si="37"/>
        <v>pics\\Redis_7.jpg</v>
      </c>
      <c r="AT89">
        <f t="shared" ca="1" si="31"/>
        <v>5.402997093669204E-2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_Золотистый_ли_</v>
      </c>
      <c r="BB89" t="str">
        <f t="shared" si="33"/>
        <v>_Золотистый_ли_XXXXX?</v>
      </c>
      <c r="BD89" cm="1">
        <f t="array" aca="1" ref="BD89" ca="1">INDEX($L$82:$L$89,(RANK(AT9,$AT$2:$AT$9)))</f>
        <v>2114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VLOOKUP(B90,audio_list_stym!$A$3:$BP$18,41,FALSE)</f>
        <v>17</v>
      </c>
      <c r="F90" t="str">
        <f>VLOOKUP(E90,metki!$A$2:$B$9,2,FALSE)</f>
        <v>экспл_новые_без_названия</v>
      </c>
      <c r="G90" t="str">
        <f t="shared" si="27"/>
        <v>экспл</v>
      </c>
      <c r="H90" t="str">
        <f>VLOOKUP(B90,audio_list_stym!$A$3:$AJ$18,9,FALSE)</f>
        <v>Sapota</v>
      </c>
      <c r="I90" t="s">
        <v>688</v>
      </c>
      <c r="J90" t="str">
        <f t="shared" si="28"/>
        <v>Sapota_1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137</v>
      </c>
      <c r="Z90" t="str">
        <f>IF(G90="экспл",VLOOKUP(J90,quest_экспл!$A$1:$N$129,12,FALSE),IF(G90="импл_",0,0))</f>
        <v>sound\\On_sharoobraxniy.wav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8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9"/>
        <v/>
      </c>
      <c r="AI90" t="s">
        <v>100</v>
      </c>
      <c r="AO90">
        <f t="shared" ca="1" si="35"/>
        <v>0.54226014104841391</v>
      </c>
      <c r="AP90" t="str">
        <f t="shared" ca="1" si="36"/>
        <v>pics\\Kokos_6.jpg</v>
      </c>
      <c r="AR90" t="str">
        <f t="shared" si="40"/>
        <v/>
      </c>
      <c r="AS90" t="str">
        <f t="shared" si="37"/>
        <v/>
      </c>
      <c r="AT90">
        <f t="shared" ca="1" si="31"/>
        <v>0.33363808737976197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_Он_шарообразный?</v>
      </c>
      <c r="BA90" t="e">
        <f>VLOOKUP(Q90,audio_list_stym!$B$2:$BQ$299,68,FALSE)</f>
        <v>#N/A</v>
      </c>
      <c r="BB90" t="str">
        <f t="shared" si="33"/>
        <v>На_экране_XXXXX._Он_шарообразный?</v>
      </c>
      <c r="BC90">
        <f>A90</f>
        <v>1212</v>
      </c>
      <c r="BD90" cm="1">
        <f t="array" aca="1" ref="BD90" ca="1">INDEX($L$90:$L$97,(RANK(AT2,$AT$2:$AT$9)))</f>
        <v>2129</v>
      </c>
      <c r="BE90" cm="1">
        <f t="array" aca="1" ref="BE90" ca="1">INDEX(BD66:BD81,(RANK(AT5,$AT$2:$AT$17)))</f>
        <v>2091</v>
      </c>
      <c r="BF90" cm="1">
        <f t="array" aca="1" ref="BF90" ca="1">INDEX(BD98:BD113,(RANK(AT5,$AT$2:$AT$17)))</f>
        <v>2143</v>
      </c>
      <c r="BG90" cm="1">
        <f t="array" aca="1" ref="BG90" ca="1">INDEX(BD114:BD129,(RANK(AT5,$AT$2:$AT$9)))</f>
        <v>2068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VLOOKUP(B91,audio_list_stym!$A$3:$BP$18,41,FALSE)</f>
        <v>17</v>
      </c>
      <c r="F91" t="str">
        <f>VLOOKUP(E91,metki!$A$2:$B$9,2,FALSE)</f>
        <v>экспл_новые_без_названия</v>
      </c>
      <c r="G91" t="str">
        <f t="shared" si="27"/>
        <v>экспл</v>
      </c>
      <c r="H91" t="str">
        <f>VLOOKUP(B91,audio_list_stym!$A$3:$AJ$18,9,FALSE)</f>
        <v>Sapota</v>
      </c>
      <c r="I91" t="s">
        <v>689</v>
      </c>
      <c r="J91" t="str">
        <f t="shared" si="28"/>
        <v>Sapota_2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138</v>
      </c>
      <c r="Z91" t="str">
        <f>IF(G91="экспл",VLOOKUP(J91,quest_экспл!$A$1:$N$129,12,FALSE),IF(G91="импл_",0,0))</f>
        <v>sound\\On_nadrezan.wav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8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39"/>
        <v/>
      </c>
      <c r="AI91" t="s">
        <v>101</v>
      </c>
      <c r="AO91">
        <f t="shared" ca="1" si="35"/>
        <v>0.95084835099047371</v>
      </c>
      <c r="AP91" t="str">
        <f t="shared" ca="1" si="36"/>
        <v>pics\\Banan_5.jpg</v>
      </c>
      <c r="AR91" t="str">
        <f t="shared" si="40"/>
        <v/>
      </c>
      <c r="AS91" t="str">
        <f t="shared" si="37"/>
        <v/>
      </c>
      <c r="AT91">
        <f t="shared" ca="1" si="31"/>
        <v>0.77687178679693225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_Он_надрезан?</v>
      </c>
      <c r="BA91" t="e">
        <f>VLOOKUP(Q91,audio_list_stym!$B$2:$BQ$299,68,FALSE)</f>
        <v>#N/A</v>
      </c>
      <c r="BB91" t="str">
        <f t="shared" si="33"/>
        <v>Посмотрите,_вот_XXXXX._Он_надрезан?</v>
      </c>
      <c r="BD91" cm="1">
        <f t="array" aca="1" ref="BD91" ca="1">INDEX($L$90:$L$97,(RANK(AT3,$AT$2:$AT$9)))</f>
        <v>2134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VLOOKUP(B92,audio_list_stym!$A$3:$BP$18,41,FALSE)</f>
        <v>17</v>
      </c>
      <c r="F92" t="str">
        <f>VLOOKUP(E92,metki!$A$2:$B$9,2,FALSE)</f>
        <v>экспл_новые_без_названия</v>
      </c>
      <c r="G92" t="str">
        <f t="shared" si="27"/>
        <v>экспл</v>
      </c>
      <c r="H92" t="str">
        <f>VLOOKUP(B92,audio_list_stym!$A$3:$AJ$18,9,FALSE)</f>
        <v>Sapota</v>
      </c>
      <c r="I92" t="s">
        <v>690</v>
      </c>
      <c r="J92" t="str">
        <f t="shared" si="28"/>
        <v>Sapota_3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139</v>
      </c>
      <c r="Z92" t="str">
        <f>IF(G92="экспл",VLOOKUP(J92,quest_экспл!$A$1:$N$129,12,FALSE),IF(G92="импл_",0,0))</f>
        <v>sound\\On_perekruchen.wav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8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39"/>
        <v/>
      </c>
      <c r="AI92" t="s">
        <v>102</v>
      </c>
      <c r="AO92">
        <f t="shared" ca="1" si="35"/>
        <v>0.80840124149519799</v>
      </c>
      <c r="AP92" t="str">
        <f t="shared" ca="1" si="36"/>
        <v>pics\\Finik_7.jpg</v>
      </c>
      <c r="AR92" t="str">
        <f t="shared" si="40"/>
        <v/>
      </c>
      <c r="AS92" t="str">
        <f t="shared" si="37"/>
        <v/>
      </c>
      <c r="AT92">
        <f t="shared" ca="1" si="31"/>
        <v>0.14797981173972863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_Он_перекручен?</v>
      </c>
      <c r="BA92" t="e">
        <f>VLOOKUP(Q92,audio_list_stym!$B$2:$BQ$299,68,FALSE)</f>
        <v>#N/A</v>
      </c>
      <c r="BB92" t="str">
        <f t="shared" si="33"/>
        <v>Вот_XXXXX._Он_перекручен?</v>
      </c>
      <c r="BD92" cm="1">
        <f t="array" aca="1" ref="BD92" ca="1">INDEX($L$90:$L$97,(RANK(AT4,$AT$2:$AT$9)))</f>
        <v>2136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VLOOKUP(B93,audio_list_stym!$A$3:$BP$18,41,FALSE)</f>
        <v>17</v>
      </c>
      <c r="F93" t="str">
        <f>VLOOKUP(E93,metki!$A$2:$B$9,2,FALSE)</f>
        <v>экспл_новые_без_названия</v>
      </c>
      <c r="G93" t="str">
        <f t="shared" si="27"/>
        <v>экспл</v>
      </c>
      <c r="H93" t="str">
        <f>VLOOKUP(B93,audio_list_stym!$A$3:$AJ$18,9,FALSE)</f>
        <v>Sapota</v>
      </c>
      <c r="I93" t="s">
        <v>691</v>
      </c>
      <c r="J93" t="str">
        <f t="shared" si="28"/>
        <v>Sapota_4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140</v>
      </c>
      <c r="Z93" t="str">
        <f>IF(G93="экспл",VLOOKUP(J93,quest_экспл!$A$1:$N$129,12,FALSE),IF(G93="импл_",0,0))</f>
        <v>sound\\Sorvan_li_on.wav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8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9"/>
        <v/>
      </c>
      <c r="AI93" t="s">
        <v>103</v>
      </c>
      <c r="AO93">
        <f t="shared" ca="1" si="35"/>
        <v>0.1865225476718716</v>
      </c>
      <c r="AP93" t="str">
        <f t="shared" ca="1" si="36"/>
        <v>pics\\Tomat_3.jpg</v>
      </c>
      <c r="AR93" t="str">
        <f t="shared" si="40"/>
        <v/>
      </c>
      <c r="AS93" t="str">
        <f t="shared" si="37"/>
        <v/>
      </c>
      <c r="AT93">
        <f t="shared" ca="1" si="31"/>
        <v>0.65127301905057555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_Сорван_ли_он?</v>
      </c>
      <c r="BA93" t="e">
        <f>VLOOKUP(Q93,audio_list_stym!$B$2:$BQ$299,68,FALSE)</f>
        <v>#N/A</v>
      </c>
      <c r="BB93" t="str">
        <f t="shared" si="33"/>
        <v>Это_XXXXX._Сорван_ли_он?</v>
      </c>
      <c r="BD93" cm="1">
        <f t="array" aca="1" ref="BD93" ca="1">INDEX($L$90:$L$97,(RANK(AT5,$AT$2:$AT$9)))</f>
        <v>2132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VLOOKUP(B94,audio_list_stym!$A$3:$BP$18,41,FALSE)</f>
        <v>17</v>
      </c>
      <c r="F94" t="str">
        <f>VLOOKUP(E94,metki!$A$2:$B$9,2,FALSE)</f>
        <v>экспл_новые_без_названия</v>
      </c>
      <c r="G94" t="str">
        <f t="shared" si="27"/>
        <v>экспл</v>
      </c>
      <c r="H94" t="str">
        <f>VLOOKUP(B94,audio_list_stym!$A$3:$AJ$18,9,FALSE)</f>
        <v>Sapota</v>
      </c>
      <c r="I94" t="s">
        <v>692</v>
      </c>
      <c r="J94" t="str">
        <f t="shared" si="28"/>
        <v>Sapota_5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141</v>
      </c>
      <c r="Z94" t="str">
        <f>IF(G94="экспл",VLOOKUP(J94,quest_экспл!$A$1:$N$129,12,FALSE),IF(G94="импл_",0,0))</f>
        <v>sound\\Spressovan_li_on.wav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8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39"/>
        <v/>
      </c>
      <c r="AI94" t="s">
        <v>104</v>
      </c>
      <c r="AO94">
        <f t="shared" ca="1" si="35"/>
        <v>0.43278021050348392</v>
      </c>
      <c r="AP94" t="str">
        <f t="shared" ca="1" si="36"/>
        <v>pics\\Peper_4.jpg</v>
      </c>
      <c r="AR94" t="str">
        <f t="shared" si="40"/>
        <v/>
      </c>
      <c r="AS94" t="str">
        <f t="shared" si="37"/>
        <v/>
      </c>
      <c r="AT94">
        <f t="shared" ca="1" si="31"/>
        <v>0.75632773805317643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_Спрессован_ли_он?</v>
      </c>
      <c r="BA94" t="e">
        <f>VLOOKUP(Q94,audio_list_stym!$B$2:$BQ$299,68,FALSE)</f>
        <v>#N/A</v>
      </c>
      <c r="BB94" t="str">
        <f t="shared" si="33"/>
        <v>На_картинке_XXXXX._Спрессован_ли_он?</v>
      </c>
      <c r="BD94" cm="1">
        <f t="array" aca="1" ref="BD94" ca="1">INDEX($L$90:$L$97,(RANK(AT6,$AT$2:$AT$9)))</f>
        <v>2135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VLOOKUP(B95,audio_list_stym!$A$3:$BP$18,41,FALSE)</f>
        <v>17</v>
      </c>
      <c r="F95" t="str">
        <f>VLOOKUP(E95,metki!$A$2:$B$9,2,FALSE)</f>
        <v>экспл_новые_без_названия</v>
      </c>
      <c r="G95" t="str">
        <f t="shared" si="27"/>
        <v>экспл</v>
      </c>
      <c r="H95" t="str">
        <f>VLOOKUP(B95,audio_list_stym!$A$3:$AJ$18,9,FALSE)</f>
        <v>Sapota</v>
      </c>
      <c r="I95" t="s">
        <v>693</v>
      </c>
      <c r="J95" t="str">
        <f t="shared" si="28"/>
        <v>Sapota_6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142</v>
      </c>
      <c r="Z95" t="str">
        <f>IF(G95="экспл",VLOOKUP(J95,quest_экспл!$A$1:$N$129,12,FALSE),IF(G95="импл_",0,0))</f>
        <v>sound\\Zheltiy_li_on.wav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8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39"/>
        <v/>
      </c>
      <c r="AI95" t="s">
        <v>105</v>
      </c>
      <c r="AO95">
        <f t="shared" ca="1" si="35"/>
        <v>0.34962050157400471</v>
      </c>
      <c r="AP95" t="str">
        <f t="shared" ca="1" si="36"/>
        <v>pics\\Redis_3.jpg</v>
      </c>
      <c r="AR95" t="str">
        <f t="shared" si="40"/>
        <v/>
      </c>
      <c r="AS95" t="str">
        <f t="shared" si="37"/>
        <v/>
      </c>
      <c r="AT95">
        <f t="shared" ca="1" si="31"/>
        <v>0.80685021238644006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_Желтый_ли_он?</v>
      </c>
      <c r="BA95" t="e">
        <f>VLOOKUP(Q95,audio_list_stym!$B$2:$BQ$299,68,FALSE)</f>
        <v>#N/A</v>
      </c>
      <c r="BB95" t="str">
        <f t="shared" si="33"/>
        <v>На_мониторе_XXXXX._Желтый_ли_он?</v>
      </c>
      <c r="BD95" cm="1">
        <f t="array" aca="1" ref="BD95" ca="1">INDEX($L$90:$L$97,(RANK(AT7,$AT$2:$AT$9)))</f>
        <v>2133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VLOOKUP(B96,audio_list_stym!$A$3:$BP$18,41,FALSE)</f>
        <v>17</v>
      </c>
      <c r="F96" t="str">
        <f>VLOOKUP(E96,metki!$A$2:$B$9,2,FALSE)</f>
        <v>экспл_новые_без_названия</v>
      </c>
      <c r="G96" t="str">
        <f t="shared" si="27"/>
        <v>экспл</v>
      </c>
      <c r="H96" t="str">
        <f>VLOOKUP(B96,audio_list_stym!$A$3:$AJ$18,9,FALSE)</f>
        <v>Sapota</v>
      </c>
      <c r="I96" t="s">
        <v>694</v>
      </c>
      <c r="J96" t="str">
        <f t="shared" si="28"/>
        <v>Sapota_7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143</v>
      </c>
      <c r="Z96" t="str">
        <f>IF(G96="экспл",VLOOKUP(J96,quest_экспл!$A$1:$N$129,12,FALSE),IF(G96="импл_",0,0))</f>
        <v>sound\\Rovniy_li_on.wav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8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39"/>
        <v/>
      </c>
      <c r="AI96" t="s">
        <v>106</v>
      </c>
      <c r="AO96">
        <f t="shared" ca="1" si="35"/>
        <v>0.82004904598298567</v>
      </c>
      <c r="AP96" t="str">
        <f t="shared" ca="1" si="36"/>
        <v>pics\\Finik_4.jpg</v>
      </c>
      <c r="AR96" t="str">
        <f t="shared" si="40"/>
        <v/>
      </c>
      <c r="AS96" t="str">
        <f t="shared" si="37"/>
        <v/>
      </c>
      <c r="AT96">
        <f t="shared" ca="1" si="31"/>
        <v>0.48341624258094962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_Ровный_ли_он?</v>
      </c>
      <c r="BA96" t="e">
        <f>VLOOKUP(Q96,audio_list_stym!$B$2:$BQ$299,68,FALSE)</f>
        <v>#N/A</v>
      </c>
      <c r="BB96" t="str">
        <f t="shared" si="33"/>
        <v>Перед_Вами_XXXXX._Ровный_ли_он?</v>
      </c>
      <c r="BD96" cm="1">
        <f t="array" aca="1" ref="BD96" ca="1">INDEX($L$90:$L$97,(RANK(AT8,$AT$2:$AT$9)))</f>
        <v>2131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VLOOKUP(B97,audio_list_stym!$A$3:$BP$18,41,FALSE)</f>
        <v>17</v>
      </c>
      <c r="F97" t="str">
        <f>VLOOKUP(E97,metki!$A$2:$B$9,2,FALSE)</f>
        <v>экспл_новые_без_названия</v>
      </c>
      <c r="G97" t="str">
        <f t="shared" si="27"/>
        <v>экспл</v>
      </c>
      <c r="H97" t="str">
        <f>VLOOKUP(B97,audio_list_stym!$A$3:$AJ$18,9,FALSE)</f>
        <v>Sapota</v>
      </c>
      <c r="I97" t="s">
        <v>695</v>
      </c>
      <c r="J97" t="str">
        <f t="shared" si="28"/>
        <v>Sapota_8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144</v>
      </c>
      <c r="Z97" t="str">
        <f>IF(G97="экспл",VLOOKUP(J97,quest_экспл!$A$1:$N$129,12,FALSE),IF(G97="импл_",0,0))</f>
        <v>sound\\On_imeet_shipi.wav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8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39"/>
        <v/>
      </c>
      <c r="AI97" t="s">
        <v>107</v>
      </c>
      <c r="AO97">
        <f t="shared" ca="1" si="35"/>
        <v>0.92974631728603363</v>
      </c>
      <c r="AP97" t="str">
        <f t="shared" ca="1" si="36"/>
        <v>pics\\Banan_7.jpg</v>
      </c>
      <c r="AR97" t="str">
        <f t="shared" si="40"/>
        <v/>
      </c>
      <c r="AS97" t="str">
        <f t="shared" si="37"/>
        <v/>
      </c>
      <c r="AT97">
        <f t="shared" ca="1" si="31"/>
        <v>0.32821333268123665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_Он_имеет_шипы?</v>
      </c>
      <c r="BA97" t="e">
        <f>VLOOKUP(Q97,audio_list_stym!$B$2:$BQ$299,68,FALSE)</f>
        <v>#N/A</v>
      </c>
      <c r="BB97" t="str">
        <f t="shared" si="33"/>
        <v>Вы_видите_XXXXX._Он_имеет_шипы?</v>
      </c>
      <c r="BD97" cm="1">
        <f t="array" aca="1" ref="BD97" ca="1">INDEX($L$90:$L$97,(RANK(AT9,$AT$2:$AT$9)))</f>
        <v>2130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VLOOKUP(B98,audio_list_stym!$A$3:$BP$18,41,FALSE)</f>
        <v>14</v>
      </c>
      <c r="F98" t="str">
        <f>VLOOKUP(E98,metki!$A$2:$B$9,2,FALSE)</f>
        <v>импл_новые_с_названием</v>
      </c>
      <c r="G98" t="str">
        <f t="shared" si="27"/>
        <v>импл_</v>
      </c>
      <c r="H98" t="str">
        <f>VLOOKUP(B98,audio_list_stym!$A$3:$AJ$18,9,FALSE)</f>
        <v>Tamanid</v>
      </c>
      <c r="I98" t="s">
        <v>688</v>
      </c>
      <c r="J98" t="str">
        <f t="shared" si="28"/>
        <v>Tamanid_1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273</v>
      </c>
      <c r="Q98" t="str">
        <f>IF(G98="экспл",0,IF(G98="импл_",VLOOKUP(J98,quest_импл!$A$1:$J$129,8,FALSE),0))</f>
        <v>sound\\Krasnovatiy_li.wav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2020</v>
      </c>
      <c r="AD98" t="str">
        <f t="shared" ca="1" si="38"/>
        <v>pics\\Goroh_4.jpg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9"/>
        <v>pics\\Goroh_4.jpg</v>
      </c>
      <c r="AI98" t="s">
        <v>108</v>
      </c>
      <c r="AO98">
        <f t="shared" ca="1" si="35"/>
        <v>0.69955129021674234</v>
      </c>
      <c r="AP98" t="str">
        <f t="shared" ca="1" si="36"/>
        <v>pics\\Goroh_4.jpg</v>
      </c>
      <c r="AR98" t="str">
        <f>IF(AH98="sound\\Ogorod",AP26,"")</f>
        <v/>
      </c>
      <c r="AS98" t="str">
        <f t="shared" ca="1" si="37"/>
        <v>pics\\Goroh_4.jpg</v>
      </c>
      <c r="AT98">
        <f t="shared" ca="1" si="31"/>
        <v>0.27619843447134307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_Красноватый_ли_</v>
      </c>
      <c r="BB98" t="str">
        <f t="shared" si="33"/>
        <v>_Красноватый_ли_КОДИС?</v>
      </c>
      <c r="BC98">
        <f>A98</f>
        <v>1213</v>
      </c>
      <c r="BD98" cm="1">
        <f t="array" aca="1" ref="BD98" ca="1">INDEX($L$98:$L$105,(RANK(AT2,$AT$2:$AT$9)))</f>
        <v>2137</v>
      </c>
      <c r="BE98" cm="1">
        <f t="array" aca="1" ref="BE98" ca="1">INDEX(BD66:BD81,(RANK(AT6,$AT$2:$AT$9)))</f>
        <v>2089</v>
      </c>
      <c r="BF98" cm="1">
        <f t="array" aca="1" ref="BF98" ca="1">INDEX(BD82:BD97,(RANK(AT6,$AT$2:$AT$9)))</f>
        <v>2115</v>
      </c>
      <c r="BG98" cm="1">
        <f t="array" aca="1" ref="BG98" ca="1">INDEX(BD106:BD129,(RANK(AT6,$AT$2:$AT$17)))</f>
        <v>2072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VLOOKUP(B99,audio_list_stym!$A$3:$BP$18,41,FALSE)</f>
        <v>14</v>
      </c>
      <c r="F99" t="str">
        <f>VLOOKUP(E99,metki!$A$2:$B$9,2,FALSE)</f>
        <v>импл_новые_с_названием</v>
      </c>
      <c r="G99" t="str">
        <f t="shared" si="27"/>
        <v>импл_</v>
      </c>
      <c r="H99" t="str">
        <f>VLOOKUP(B99,audio_list_stym!$A$3:$AJ$18,9,FALSE)</f>
        <v>Tamanid</v>
      </c>
      <c r="I99" t="s">
        <v>689</v>
      </c>
      <c r="J99" t="str">
        <f t="shared" si="28"/>
        <v>Tamanid_2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274</v>
      </c>
      <c r="Q99" t="str">
        <f>IF(G99="экспл",0,IF(G99="импл_",VLOOKUP(J99,quest_импл!$A$1:$J$129,8,FALSE),0))</f>
        <v>sound\\Izognut_li.wav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2039</v>
      </c>
      <c r="AD99" t="str">
        <f t="shared" ca="1" si="38"/>
        <v>pics\\Limon_7.jpg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9"/>
        <v>pics\\Limon_7.jpg</v>
      </c>
      <c r="AI99" t="s">
        <v>109</v>
      </c>
      <c r="AO99">
        <f t="shared" ca="1" si="35"/>
        <v>0.45648874589280231</v>
      </c>
      <c r="AP99" t="str">
        <f t="shared" ca="1" si="36"/>
        <v>pics\\Limon_7.jpg</v>
      </c>
      <c r="AR99" t="str">
        <f t="shared" ref="AR99:AR120" si="41">IF(AH99="sound\\Ogorod",AP27,"")</f>
        <v/>
      </c>
      <c r="AS99" t="str">
        <f t="shared" ca="1" si="37"/>
        <v>pics\\Limon_7.jpg</v>
      </c>
      <c r="AT99">
        <f t="shared" ca="1" si="31"/>
        <v>0.56792904236859854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_Изогнут_ли_</v>
      </c>
      <c r="BB99" t="str">
        <f t="shared" si="33"/>
        <v>_Изогнут_ли_КОДИС?</v>
      </c>
      <c r="BD99" cm="1">
        <f t="array" aca="1" ref="BD99" ca="1">INDEX($L$98:$L$105,(RANK(AT3,$AT$2:$AT$9)))</f>
        <v>2142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VLOOKUP(B100,audio_list_stym!$A$3:$BP$18,41,FALSE)</f>
        <v>14</v>
      </c>
      <c r="F100" t="str">
        <f>VLOOKUP(E100,metki!$A$2:$B$9,2,FALSE)</f>
        <v>импл_новые_с_названием</v>
      </c>
      <c r="G100" t="str">
        <f t="shared" si="27"/>
        <v>импл_</v>
      </c>
      <c r="H100" t="str">
        <f>VLOOKUP(B100,audio_list_stym!$A$3:$AJ$18,9,FALSE)</f>
        <v>Tamanid</v>
      </c>
      <c r="I100" t="s">
        <v>690</v>
      </c>
      <c r="J100" t="str">
        <f t="shared" si="28"/>
        <v>Tamanid_3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275</v>
      </c>
      <c r="Q100" t="str">
        <f>IF(G100="экспл",0,IF(G100="импл_",VLOOKUP(J100,quest_импл!$A$1:$J$129,8,FALSE),0))</f>
        <v>sound\\Barhatistiy_li.wav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2027</v>
      </c>
      <c r="AD100" t="str">
        <f t="shared" ca="1" si="38"/>
        <v>pics\\Kokos_3.jpg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9"/>
        <v>pics\\Kokos_3.jpg</v>
      </c>
      <c r="AI100" t="s">
        <v>110</v>
      </c>
      <c r="AO100">
        <f t="shared" ca="1" si="35"/>
        <v>0.59756960806384207</v>
      </c>
      <c r="AP100" t="str">
        <f t="shared" ca="1" si="36"/>
        <v>pics\\Kokos_3.jpg</v>
      </c>
      <c r="AR100" t="str">
        <f t="shared" si="41"/>
        <v/>
      </c>
      <c r="AS100" t="str">
        <f t="shared" ca="1" si="37"/>
        <v>pics\\Kokos_3.jpg</v>
      </c>
      <c r="AT100">
        <f t="shared" ca="1" si="31"/>
        <v>0.4774318774669597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_Бархатистый_ли_</v>
      </c>
      <c r="BB100" t="str">
        <f t="shared" si="33"/>
        <v>_Бархатистый_ли_КОДИС?</v>
      </c>
      <c r="BD100" cm="1">
        <f t="array" aca="1" ref="BD100" ca="1">INDEX($L$98:$L$105,(RANK(AT4,$AT$2:$AT$9)))</f>
        <v>2144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VLOOKUP(B101,audio_list_stym!$A$3:$BP$18,41,FALSE)</f>
        <v>14</v>
      </c>
      <c r="F101" t="str">
        <f>VLOOKUP(E101,metki!$A$2:$B$9,2,FALSE)</f>
        <v>импл_новые_с_названием</v>
      </c>
      <c r="G101" t="str">
        <f t="shared" si="27"/>
        <v>импл_</v>
      </c>
      <c r="H101" t="str">
        <f>VLOOKUP(B101,audio_list_stym!$A$3:$AJ$18,9,FALSE)</f>
        <v>Tamanid</v>
      </c>
      <c r="I101" t="s">
        <v>691</v>
      </c>
      <c r="J101" t="str">
        <f t="shared" si="28"/>
        <v>Tamanid_4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276</v>
      </c>
      <c r="Q101" t="str">
        <f>IF(G101="экспл",0,IF(G101="импл_",VLOOKUP(J101,quest_импл!$A$1:$J$129,8,FALSE),0))</f>
        <v>sound\\Odnotonniy_li.wav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2063</v>
      </c>
      <c r="AD101" t="str">
        <f t="shared" ca="1" si="38"/>
        <v>pics\\Tomat_7.jpg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9"/>
        <v>pics\\Tomat_7.jpg</v>
      </c>
      <c r="AI101" t="s">
        <v>111</v>
      </c>
      <c r="AO101">
        <f t="shared" ca="1" si="35"/>
        <v>4.572617352771946E-2</v>
      </c>
      <c r="AP101" t="str">
        <f t="shared" ca="1" si="36"/>
        <v>pics\\Tomat_7.jpg</v>
      </c>
      <c r="AR101" t="str">
        <f t="shared" si="41"/>
        <v/>
      </c>
      <c r="AS101" t="str">
        <f t="shared" ca="1" si="37"/>
        <v>pics\\Tomat_7.jpg</v>
      </c>
      <c r="AT101">
        <f t="shared" ca="1" si="31"/>
        <v>0.5808692548754707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_Однотонный_ли_</v>
      </c>
      <c r="BB101" t="str">
        <f t="shared" si="33"/>
        <v>_Однотонный_ли_КОДИС?</v>
      </c>
      <c r="BD101" cm="1">
        <f t="array" aca="1" ref="BD101" ca="1">INDEX($L$98:$L$105,(RANK(AT5,$AT$2:$AT$9)))</f>
        <v>2140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VLOOKUP(B102,audio_list_stym!$A$3:$BP$18,41,FALSE)</f>
        <v>14</v>
      </c>
      <c r="F102" t="str">
        <f>VLOOKUP(E102,metki!$A$2:$B$9,2,FALSE)</f>
        <v>импл_новые_с_названием</v>
      </c>
      <c r="G102" t="str">
        <f t="shared" si="27"/>
        <v>импл_</v>
      </c>
      <c r="H102" t="str">
        <f>VLOOKUP(B102,audio_list_stym!$A$3:$AJ$18,9,FALSE)</f>
        <v>Tamanid</v>
      </c>
      <c r="I102" t="s">
        <v>692</v>
      </c>
      <c r="J102" t="str">
        <f t="shared" si="28"/>
        <v>Tamanid_5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277</v>
      </c>
      <c r="Q102" t="str">
        <f>IF(G102="экспл",0,IF(G102="импл_",VLOOKUP(J102,quest_импл!$A$1:$J$129,8,FALSE),0))</f>
        <v>sound\\Prozrachniy_li.wav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2018</v>
      </c>
      <c r="AD102" t="str">
        <f t="shared" ca="1" si="38"/>
        <v>pics\\Goroh_2.jpg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9"/>
        <v>pics\\Goroh_2.jpg</v>
      </c>
      <c r="AI102" t="s">
        <v>112</v>
      </c>
      <c r="AO102">
        <f t="shared" ca="1" si="35"/>
        <v>0.72292940215793189</v>
      </c>
      <c r="AP102" t="str">
        <f t="shared" ca="1" si="36"/>
        <v>pics\\Goroh_2.jpg</v>
      </c>
      <c r="AR102" t="str">
        <f t="shared" si="41"/>
        <v/>
      </c>
      <c r="AS102" t="str">
        <f t="shared" ca="1" si="37"/>
        <v>pics\\Goroh_2.jpg</v>
      </c>
      <c r="AT102">
        <f t="shared" ca="1" si="31"/>
        <v>0.50330017663381255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_Прозрачный_ли_</v>
      </c>
      <c r="BB102" t="str">
        <f t="shared" si="33"/>
        <v>_Прозрачный_ли_КОДИС?</v>
      </c>
      <c r="BD102" cm="1">
        <f t="array" aca="1" ref="BD102" ca="1">INDEX($L$98:$L$105,(RANK(AT6,$AT$2:$AT$9)))</f>
        <v>2143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VLOOKUP(B103,audio_list_stym!$A$3:$BP$18,41,FALSE)</f>
        <v>14</v>
      </c>
      <c r="F103" t="str">
        <f>VLOOKUP(E103,metki!$A$2:$B$9,2,FALSE)</f>
        <v>импл_новые_с_названием</v>
      </c>
      <c r="G103" t="str">
        <f t="shared" si="27"/>
        <v>импл_</v>
      </c>
      <c r="H103" t="str">
        <f>VLOOKUP(B103,audio_list_stym!$A$3:$AJ$18,9,FALSE)</f>
        <v>Tamanid</v>
      </c>
      <c r="I103" t="s">
        <v>693</v>
      </c>
      <c r="J103" t="str">
        <f t="shared" si="28"/>
        <v>Tamanid_6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278</v>
      </c>
      <c r="Q103" t="str">
        <f>IF(G103="экспл",0,IF(G103="импл_",VLOOKUP(J103,quest_импл!$A$1:$J$129,8,FALSE),0))</f>
        <v>sound\\Izmelchen_li.wav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2014</v>
      </c>
      <c r="AD103" t="str">
        <f t="shared" ca="1" si="38"/>
        <v>pics\\Finik_6.jpg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9"/>
        <v>pics\\Finik_6.jpg</v>
      </c>
      <c r="AI103" t="s">
        <v>113</v>
      </c>
      <c r="AO103">
        <f t="shared" ca="1" si="35"/>
        <v>0.81729741544498169</v>
      </c>
      <c r="AP103" t="str">
        <f t="shared" ca="1" si="36"/>
        <v>pics\\Finik_6.jpg</v>
      </c>
      <c r="AR103" t="str">
        <f t="shared" si="41"/>
        <v/>
      </c>
      <c r="AS103" t="str">
        <f t="shared" ca="1" si="37"/>
        <v>pics\\Finik_6.jpg</v>
      </c>
      <c r="AT103">
        <f t="shared" ca="1" si="31"/>
        <v>0.28519823504412789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_Измельчен_ли_</v>
      </c>
      <c r="BB103" t="str">
        <f t="shared" si="33"/>
        <v>_Измельчен_ли_КОДИС?</v>
      </c>
      <c r="BD103" cm="1">
        <f t="array" aca="1" ref="BD103" ca="1">INDEX($L$98:$L$105,(RANK(AT7,$AT$2:$AT$9)))</f>
        <v>2141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VLOOKUP(B104,audio_list_stym!$A$3:$BP$18,41,FALSE)</f>
        <v>14</v>
      </c>
      <c r="F104" t="str">
        <f>VLOOKUP(E104,metki!$A$2:$B$9,2,FALSE)</f>
        <v>импл_новые_с_названием</v>
      </c>
      <c r="G104" t="str">
        <f t="shared" si="27"/>
        <v>импл_</v>
      </c>
      <c r="H104" t="str">
        <f>VLOOKUP(B104,audio_list_stym!$A$3:$AJ$18,9,FALSE)</f>
        <v>Tamanid</v>
      </c>
      <c r="I104" t="s">
        <v>694</v>
      </c>
      <c r="J104" t="str">
        <f t="shared" si="28"/>
        <v>Tamanid_7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279</v>
      </c>
      <c r="Q104" t="str">
        <f>IF(G104="экспл",0,IF(G104="импл_",VLOOKUP(J104,quest_импл!$A$1:$J$129,8,FALSE),0))</f>
        <v>sound\\Cvetushiy_li.wav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2037</v>
      </c>
      <c r="AD104" t="str">
        <f t="shared" ca="1" si="38"/>
        <v>pics\\Limon_5.jpg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9"/>
        <v>pics\\Limon_5.jpg</v>
      </c>
      <c r="AI104" t="s">
        <v>114</v>
      </c>
      <c r="AO104">
        <f t="shared" ca="1" si="35"/>
        <v>0.46129155255099452</v>
      </c>
      <c r="AP104" t="str">
        <f t="shared" ca="1" si="36"/>
        <v>pics\\Limon_5.jpg</v>
      </c>
      <c r="AR104" t="str">
        <f t="shared" si="41"/>
        <v/>
      </c>
      <c r="AS104" t="str">
        <f t="shared" ca="1" si="37"/>
        <v>pics\\Limon_5.jpg</v>
      </c>
      <c r="AT104">
        <f t="shared" ca="1" si="31"/>
        <v>0.45035579092983735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_Цветущий_ли_</v>
      </c>
      <c r="BB104" t="str">
        <f t="shared" si="33"/>
        <v>_Цветущий_ли_КОДИС?</v>
      </c>
      <c r="BD104" cm="1">
        <f t="array" aca="1" ref="BD104" ca="1">INDEX($L$98:$L$105,(RANK(AT8,$AT$2:$AT$9)))</f>
        <v>2139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VLOOKUP(B105,audio_list_stym!$A$3:$BP$18,41,FALSE)</f>
        <v>14</v>
      </c>
      <c r="F105" t="str">
        <f>VLOOKUP(E105,metki!$A$2:$B$9,2,FALSE)</f>
        <v>импл_новые_с_названием</v>
      </c>
      <c r="G105" t="str">
        <f t="shared" si="27"/>
        <v>импл_</v>
      </c>
      <c r="H105" t="str">
        <f>VLOOKUP(B105,audio_list_stym!$A$3:$AJ$18,9,FALSE)</f>
        <v>Tamanid</v>
      </c>
      <c r="I105" t="s">
        <v>695</v>
      </c>
      <c r="J105" t="str">
        <f t="shared" si="28"/>
        <v>Tamanid_8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280</v>
      </c>
      <c r="Q105" t="str">
        <f>IF(G105="экспл",0,IF(G105="импл_",VLOOKUP(J105,quest_импл!$A$1:$J$129,8,FALSE),0))</f>
        <v>sound\\Skruchen_li.wav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2034</v>
      </c>
      <c r="AD105" t="str">
        <f t="shared" ca="1" si="38"/>
        <v>pics\\Limon_2.jpg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9"/>
        <v>pics\\Limon_2.jpg</v>
      </c>
      <c r="AI105" t="s">
        <v>115</v>
      </c>
      <c r="AO105">
        <f t="shared" ca="1" si="35"/>
        <v>0.4760215973249633</v>
      </c>
      <c r="AP105" t="str">
        <f t="shared" ca="1" si="36"/>
        <v>pics\\Limon_2.jpg</v>
      </c>
      <c r="AR105" t="str">
        <f t="shared" si="41"/>
        <v/>
      </c>
      <c r="AS105" t="str">
        <f t="shared" ca="1" si="37"/>
        <v>pics\\Limon_2.jpg</v>
      </c>
      <c r="AT105">
        <f t="shared" ca="1" si="31"/>
        <v>0.83151833564268307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_Скручен_ли_</v>
      </c>
      <c r="BB105" t="str">
        <f t="shared" si="33"/>
        <v>_Скручен_ли_КОДИС?</v>
      </c>
      <c r="BD105" cm="1">
        <f t="array" aca="1" ref="BD105" ca="1">INDEX($L$98:$L$105,(RANK(AT9,$AT$2:$AT$9)))</f>
        <v>2138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VLOOKUP(B106,audio_list_stym!$A$3:$BP$18,41,FALSE)</f>
        <v>15</v>
      </c>
      <c r="F106" t="str">
        <f>VLOOKUP(E106,metki!$A$2:$B$9,2,FALSE)</f>
        <v>экспл_новые_с_названием</v>
      </c>
      <c r="G106" t="str">
        <f t="shared" si="27"/>
        <v>экспл</v>
      </c>
      <c r="H106" t="str">
        <f>VLOOKUP(B106,audio_list_stym!$A$3:$AJ$18,9,FALSE)</f>
        <v>ZF</v>
      </c>
      <c r="I106" t="s">
        <v>688</v>
      </c>
      <c r="J106" t="str">
        <f t="shared" si="28"/>
        <v>ZF_1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153</v>
      </c>
      <c r="Z106" t="str">
        <f>IF(G106="экспл",VLOOKUP(J106,quest_экспл!$A$1:$N$129,12,FALSE),IF(G106="импл_",0,0))</f>
        <v>sound\\On_s_chashuykami.wav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38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39"/>
        <v/>
      </c>
      <c r="AI106" t="s">
        <v>116</v>
      </c>
      <c r="AO106">
        <f t="shared" ca="1" si="35"/>
        <v>0.24842884092531814</v>
      </c>
      <c r="AP106" t="str">
        <f t="shared" ca="1" si="36"/>
        <v>pics\\Redis_8.jpg</v>
      </c>
      <c r="AR106" t="str">
        <f t="shared" si="41"/>
        <v/>
      </c>
      <c r="AS106" t="str">
        <f t="shared" si="37"/>
        <v/>
      </c>
      <c r="AT106">
        <f t="shared" ca="1" si="31"/>
        <v>0.89950431343591808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_Он_с_чешуйками?</v>
      </c>
      <c r="BA106" t="e">
        <f>VLOOKUP(Q106,audio_list_stym!$B$2:$BQ$299,68,FALSE)</f>
        <v>#N/A</v>
      </c>
      <c r="BB106" t="str">
        <f t="shared" si="33"/>
        <v>На_экране_ГОНИК._Он_с_чешуйками?</v>
      </c>
      <c r="BC106">
        <f>A106</f>
        <v>1214</v>
      </c>
      <c r="BD106" cm="1">
        <f t="array" aca="1" ref="BD106" ca="1">INDEX($L$106:$L$113,(RANK(AT2,$AT$2:$AT$9)))</f>
        <v>2145</v>
      </c>
      <c r="BE106" cm="1">
        <f t="array" aca="1" ref="BE106" ca="1">INDEX(BD66:BD81,(RANK(AT7,$AT$2:$AT$17)))</f>
        <v>2089</v>
      </c>
      <c r="BF106" cm="1">
        <f t="array" aca="1" ref="BF106" ca="1">INDEX(BD90:BD105,(RANK(AT7,$AT$2:$AT$17)))</f>
        <v>2131</v>
      </c>
      <c r="BG106" cm="1">
        <f t="array" aca="1" ref="BG106" ca="1">INDEX(BD114:BD129,(RANK(AT7,$AT$2:$AT$9)))</f>
        <v>2071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VLOOKUP(B107,audio_list_stym!$A$3:$BP$18,41,FALSE)</f>
        <v>15</v>
      </c>
      <c r="F107" t="str">
        <f>VLOOKUP(E107,metki!$A$2:$B$9,2,FALSE)</f>
        <v>экспл_новые_с_названием</v>
      </c>
      <c r="G107" t="str">
        <f t="shared" si="27"/>
        <v>экспл</v>
      </c>
      <c r="H107" t="str">
        <f>VLOOKUP(B107,audio_list_stym!$A$3:$AJ$18,9,FALSE)</f>
        <v>ZF</v>
      </c>
      <c r="I107" t="s">
        <v>689</v>
      </c>
      <c r="J107" t="str">
        <f t="shared" si="28"/>
        <v>ZF_2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154</v>
      </c>
      <c r="Z107" t="str">
        <f>IF(G107="экспл",VLOOKUP(J107,quest_экспл!$A$1:$N$129,12,FALSE),IF(G107="импл_",0,0))</f>
        <v>sound\\On_rozoviy.wav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8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39"/>
        <v/>
      </c>
      <c r="AI107" t="s">
        <v>117</v>
      </c>
      <c r="AO107">
        <f t="shared" ca="1" si="35"/>
        <v>6.174488813373169E-2</v>
      </c>
      <c r="AP107" t="str">
        <f t="shared" ca="1" si="36"/>
        <v>pics\\Tomat_6.jpg</v>
      </c>
      <c r="AR107" t="str">
        <f t="shared" si="41"/>
        <v/>
      </c>
      <c r="AS107" t="str">
        <f t="shared" si="37"/>
        <v/>
      </c>
      <c r="AT107">
        <f t="shared" ca="1" si="31"/>
        <v>3.9517230291003735E-2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_Он_розовый?</v>
      </c>
      <c r="BA107" t="e">
        <f>VLOOKUP(Q107,audio_list_stym!$B$2:$BQ$299,68,FALSE)</f>
        <v>#N/A</v>
      </c>
      <c r="BB107" t="str">
        <f t="shared" si="33"/>
        <v>Посмотрите,_вот_ГОНИК._Он_розовый?</v>
      </c>
      <c r="BD107" cm="1">
        <f t="array" aca="1" ref="BD107" ca="1">INDEX($L$106:$L$113,(RANK(AT3,$AT$2:$AT$9)))</f>
        <v>2150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VLOOKUP(B108,audio_list_stym!$A$3:$BP$18,41,FALSE)</f>
        <v>15</v>
      </c>
      <c r="F108" t="str">
        <f>VLOOKUP(E108,metki!$A$2:$B$9,2,FALSE)</f>
        <v>экспл_новые_с_названием</v>
      </c>
      <c r="G108" t="str">
        <f t="shared" si="27"/>
        <v>экспл</v>
      </c>
      <c r="H108" t="str">
        <f>VLOOKUP(B108,audio_list_stym!$A$3:$AJ$18,9,FALSE)</f>
        <v>ZF</v>
      </c>
      <c r="I108" t="s">
        <v>690</v>
      </c>
      <c r="J108" t="str">
        <f t="shared" si="28"/>
        <v>ZF_3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155</v>
      </c>
      <c r="Z108" t="str">
        <f>IF(G108="экспл",VLOOKUP(J108,quest_экспл!$A$1:$N$129,12,FALSE),IF(G108="импл_",0,0))</f>
        <v>sound\\Tonkiy_li_on.wav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8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39"/>
        <v/>
      </c>
      <c r="AI108" t="s">
        <v>118</v>
      </c>
      <c r="AO108">
        <f t="shared" ca="1" si="35"/>
        <v>0.97944939930866159</v>
      </c>
      <c r="AP108" t="str">
        <f t="shared" ca="1" si="36"/>
        <v>pics\\Banan_3.jpg</v>
      </c>
      <c r="AR108" t="str">
        <f t="shared" si="41"/>
        <v/>
      </c>
      <c r="AS108" t="str">
        <f t="shared" si="37"/>
        <v/>
      </c>
      <c r="AT108">
        <f t="shared" ca="1" si="31"/>
        <v>0.64044001419541285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_Тонкий_ли_он?</v>
      </c>
      <c r="BA108" t="e">
        <f>VLOOKUP(Q108,audio_list_stym!$B$2:$BQ$299,68,FALSE)</f>
        <v>#N/A</v>
      </c>
      <c r="BB108" t="str">
        <f t="shared" si="33"/>
        <v>Вот_ГОНИК._Тонкий_ли_он?</v>
      </c>
      <c r="BD108" cm="1">
        <f t="array" aca="1" ref="BD108" ca="1">INDEX($L$106:$L$113,(RANK(AT4,$AT$2:$AT$9)))</f>
        <v>2152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VLOOKUP(B109,audio_list_stym!$A$3:$BP$18,41,FALSE)</f>
        <v>15</v>
      </c>
      <c r="F109" t="str">
        <f>VLOOKUP(E109,metki!$A$2:$B$9,2,FALSE)</f>
        <v>экспл_новые_с_названием</v>
      </c>
      <c r="G109" t="str">
        <f t="shared" si="27"/>
        <v>экспл</v>
      </c>
      <c r="H109" t="str">
        <f>VLOOKUP(B109,audio_list_stym!$A$3:$AJ$18,9,FALSE)</f>
        <v>ZF</v>
      </c>
      <c r="I109" t="s">
        <v>691</v>
      </c>
      <c r="J109" t="str">
        <f t="shared" si="28"/>
        <v>ZF_4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156</v>
      </c>
      <c r="Z109" t="str">
        <f>IF(G109="экспл",VLOOKUP(J109,quest_экспл!$A$1:$N$129,12,FALSE),IF(G109="импл_",0,0))</f>
        <v>sound\\Celniy_li_on.wav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8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39"/>
        <v/>
      </c>
      <c r="AI109" t="s">
        <v>119</v>
      </c>
      <c r="AO109">
        <f t="shared" ca="1" si="35"/>
        <v>0.37709615481287961</v>
      </c>
      <c r="AP109" t="str">
        <f t="shared" ca="1" si="36"/>
        <v>pics\\Redis_1.jpg</v>
      </c>
      <c r="AR109" t="str">
        <f t="shared" si="41"/>
        <v/>
      </c>
      <c r="AS109" t="str">
        <f t="shared" si="37"/>
        <v/>
      </c>
      <c r="AT109">
        <f t="shared" ca="1" si="31"/>
        <v>0.46041876172637863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_Цельный_ли_он?</v>
      </c>
      <c r="BA109" t="e">
        <f>VLOOKUP(Q109,audio_list_stym!$B$2:$BQ$299,68,FALSE)</f>
        <v>#N/A</v>
      </c>
      <c r="BB109" t="str">
        <f t="shared" si="33"/>
        <v>Это_ГОНИК._Цельный_ли_он?</v>
      </c>
      <c r="BD109" cm="1">
        <f t="array" aca="1" ref="BD109" ca="1">INDEX($L$106:$L$113,(RANK(AT5,$AT$2:$AT$9)))</f>
        <v>2148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VLOOKUP(B110,audio_list_stym!$A$3:$BP$18,41,FALSE)</f>
        <v>15</v>
      </c>
      <c r="F110" t="str">
        <f>VLOOKUP(E110,metki!$A$2:$B$9,2,FALSE)</f>
        <v>экспл_новые_с_названием</v>
      </c>
      <c r="G110" t="str">
        <f t="shared" si="27"/>
        <v>экспл</v>
      </c>
      <c r="H110" t="str">
        <f>VLOOKUP(B110,audio_list_stym!$A$3:$AJ$18,9,FALSE)</f>
        <v>ZF</v>
      </c>
      <c r="I110" t="s">
        <v>692</v>
      </c>
      <c r="J110" t="str">
        <f t="shared" si="28"/>
        <v>ZF_5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157</v>
      </c>
      <c r="Z110" t="str">
        <f>IF(G110="экспл",VLOOKUP(J110,quest_экспл!$A$1:$N$129,12,FALSE),IF(G110="импл_",0,0))</f>
        <v>sound\\On_shershaviy.wav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8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39"/>
        <v/>
      </c>
      <c r="AI110" t="s">
        <v>120</v>
      </c>
      <c r="AO110">
        <f t="shared" ca="1" si="35"/>
        <v>9.570133634068656E-2</v>
      </c>
      <c r="AP110" t="str">
        <f t="shared" ca="1" si="36"/>
        <v>pics\\Tomat_5.jpg</v>
      </c>
      <c r="AR110" t="str">
        <f t="shared" si="41"/>
        <v/>
      </c>
      <c r="AS110" t="str">
        <f t="shared" si="37"/>
        <v/>
      </c>
      <c r="AT110">
        <f t="shared" ca="1" si="31"/>
        <v>0.45677874823539266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_Он_шершавый?</v>
      </c>
      <c r="BA110" t="e">
        <f>VLOOKUP(Q110,audio_list_stym!$B$2:$BQ$299,68,FALSE)</f>
        <v>#N/A</v>
      </c>
      <c r="BB110" t="str">
        <f t="shared" si="33"/>
        <v>На_картинке_ГОНИК._Он_шершавый?</v>
      </c>
      <c r="BD110" cm="1">
        <f t="array" aca="1" ref="BD110" ca="1">INDEX($L$106:$L$113,(RANK(AT6,$AT$2:$AT$9)))</f>
        <v>2151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VLOOKUP(B111,audio_list_stym!$A$3:$BP$18,41,FALSE)</f>
        <v>15</v>
      </c>
      <c r="F111" t="str">
        <f>VLOOKUP(E111,metki!$A$2:$B$9,2,FALSE)</f>
        <v>экспл_новые_с_названием</v>
      </c>
      <c r="G111" t="str">
        <f t="shared" si="27"/>
        <v>экспл</v>
      </c>
      <c r="H111" t="str">
        <f>VLOOKUP(B111,audio_list_stym!$A$3:$AJ$18,9,FALSE)</f>
        <v>ZF</v>
      </c>
      <c r="I111" t="s">
        <v>693</v>
      </c>
      <c r="J111" t="str">
        <f t="shared" si="28"/>
        <v>ZF_6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158</v>
      </c>
      <c r="Z111" t="str">
        <f>IF(G111="экспл",VLOOKUP(J111,quest_экспл!$A$1:$N$129,12,FALSE),IF(G111="импл_",0,0))</f>
        <v>sound\\Zaostrin_li_on.wav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8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39"/>
        <v/>
      </c>
      <c r="AI111" t="s">
        <v>121</v>
      </c>
      <c r="AO111">
        <f t="shared" ca="1" si="35"/>
        <v>0.81956474787416356</v>
      </c>
      <c r="AP111" t="str">
        <f t="shared" ca="1" si="36"/>
        <v>pics\\Finik_5.jpg</v>
      </c>
      <c r="AR111" t="str">
        <f t="shared" si="41"/>
        <v/>
      </c>
      <c r="AS111" t="str">
        <f t="shared" si="37"/>
        <v/>
      </c>
      <c r="AT111">
        <f t="shared" ca="1" si="31"/>
        <v>0.82309277319639262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_Заострен_ли_он?</v>
      </c>
      <c r="BA111" t="e">
        <f>VLOOKUP(Q111,audio_list_stym!$B$2:$BQ$299,68,FALSE)</f>
        <v>#N/A</v>
      </c>
      <c r="BB111" t="str">
        <f t="shared" si="33"/>
        <v>На_мониторе_ГОНИК._Заострен_ли_он?</v>
      </c>
      <c r="BD111" cm="1">
        <f t="array" aca="1" ref="BD111" ca="1">INDEX($L$106:$L$113,(RANK(AT7,$AT$2:$AT$9)))</f>
        <v>2149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VLOOKUP(B112,audio_list_stym!$A$3:$BP$18,41,FALSE)</f>
        <v>15</v>
      </c>
      <c r="F112" t="str">
        <f>VLOOKUP(E112,metki!$A$2:$B$9,2,FALSE)</f>
        <v>экспл_новые_с_названием</v>
      </c>
      <c r="G112" t="str">
        <f t="shared" si="27"/>
        <v>экспл</v>
      </c>
      <c r="H112" t="str">
        <f>VLOOKUP(B112,audio_list_stym!$A$3:$AJ$18,9,FALSE)</f>
        <v>ZF</v>
      </c>
      <c r="I112" t="s">
        <v>694</v>
      </c>
      <c r="J112" t="str">
        <f t="shared" si="28"/>
        <v>ZF_7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159</v>
      </c>
      <c r="Z112" t="str">
        <f>IF(G112="экспл",VLOOKUP(J112,quest_экспл!$A$1:$N$129,12,FALSE),IF(G112="импл_",0,0))</f>
        <v>sound\\On_rassipchatiy.wav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8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39"/>
        <v/>
      </c>
      <c r="AI112" t="s">
        <v>122</v>
      </c>
      <c r="AO112">
        <f t="shared" ca="1" si="35"/>
        <v>0.39569082211711493</v>
      </c>
      <c r="AP112" t="str">
        <f t="shared" ca="1" si="36"/>
        <v>pics\\Peper_7.jpg</v>
      </c>
      <c r="AR112" t="str">
        <f t="shared" si="41"/>
        <v/>
      </c>
      <c r="AS112" t="str">
        <f t="shared" si="37"/>
        <v/>
      </c>
      <c r="AT112">
        <f t="shared" ca="1" si="31"/>
        <v>0.56923749535150059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_Он_рассыпчатый?</v>
      </c>
      <c r="BA112" t="e">
        <f>VLOOKUP(Q112,audio_list_stym!$B$2:$BQ$299,68,FALSE)</f>
        <v>#N/A</v>
      </c>
      <c r="BB112" t="str">
        <f t="shared" si="33"/>
        <v>Перед_Вами_ГОНИК._Он_рассыпчатый?</v>
      </c>
      <c r="BD112" cm="1">
        <f t="array" aca="1" ref="BD112" ca="1">INDEX($L$106:$L$113,(RANK(AT8,$AT$2:$AT$9)))</f>
        <v>2147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VLOOKUP(B113,audio_list_stym!$A$3:$BP$18,41,FALSE)</f>
        <v>15</v>
      </c>
      <c r="F113" t="str">
        <f>VLOOKUP(E113,metki!$A$2:$B$9,2,FALSE)</f>
        <v>экспл_новые_с_названием</v>
      </c>
      <c r="G113" t="str">
        <f t="shared" si="27"/>
        <v>экспл</v>
      </c>
      <c r="H113" t="str">
        <f>VLOOKUP(B113,audio_list_stym!$A$3:$AJ$18,9,FALSE)</f>
        <v>ZF</v>
      </c>
      <c r="I113" t="s">
        <v>695</v>
      </c>
      <c r="J113" t="str">
        <f t="shared" si="28"/>
        <v>ZF_8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160</v>
      </c>
      <c r="Z113" t="str">
        <f>IF(G113="экспл",VLOOKUP(J113,quest_экспл!$A$1:$N$129,12,FALSE),IF(G113="импл_",0,0))</f>
        <v>sound\\Ochishen_li_on.wav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8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39"/>
        <v/>
      </c>
      <c r="AI113" t="s">
        <v>123</v>
      </c>
      <c r="AO113">
        <f t="shared" ca="1" si="35"/>
        <v>0.46235426341599883</v>
      </c>
      <c r="AP113" t="str">
        <f t="shared" ca="1" si="36"/>
        <v>pics\\Limon_4.jpg</v>
      </c>
      <c r="AR113" t="str">
        <f t="shared" si="41"/>
        <v/>
      </c>
      <c r="AS113" t="str">
        <f t="shared" si="37"/>
        <v/>
      </c>
      <c r="AT113">
        <f t="shared" ca="1" si="31"/>
        <v>5.4215620631868799E-2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_Очищен_ли_он?</v>
      </c>
      <c r="BA113" t="e">
        <f>VLOOKUP(Q113,audio_list_stym!$B$2:$BQ$299,68,FALSE)</f>
        <v>#N/A</v>
      </c>
      <c r="BB113" t="str">
        <f t="shared" si="33"/>
        <v>Вы_видите_ГОНИК._Очищен_ли_он?</v>
      </c>
      <c r="BD113" cm="1">
        <f t="array" aca="1" ref="BD113" ca="1">INDEX($L$106:$L$113,(RANK(AT9,$AT$2:$AT$9)))</f>
        <v>2146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VLOOKUP(B114,audio_list_stym!$A$3:$BP$18,41,FALSE)</f>
        <v>16</v>
      </c>
      <c r="F114" t="str">
        <f>VLOOKUP(E114,metki!$A$2:$B$9,2,FALSE)</f>
        <v>импл_новые_без_названия</v>
      </c>
      <c r="G114" t="str">
        <f t="shared" si="27"/>
        <v>импл_</v>
      </c>
      <c r="H114" t="str">
        <f>VLOOKUP(B114,audio_list_stym!$A$3:$AJ$18,9,FALSE)</f>
        <v>Ackee</v>
      </c>
      <c r="I114" t="s">
        <v>688</v>
      </c>
      <c r="J114" t="str">
        <f t="shared" si="28"/>
        <v>Ackee_1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225</v>
      </c>
      <c r="Q114" t="str">
        <f>IF(G114="экспл",0,IF(G114="импл_",VLOOKUP(J114,quest_импл!$A$1:$J$129,8,FALSE),0))</f>
        <v>sound\\Sushenniy_li.wav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2050</v>
      </c>
      <c r="AD114" t="str">
        <f t="shared" ca="1" si="38"/>
        <v>pics\\Redis_2.jpg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9"/>
        <v>pics\\Redis_2.jpg</v>
      </c>
      <c r="AI114" t="s">
        <v>86</v>
      </c>
      <c r="AO114">
        <f t="shared" ca="1" si="35"/>
        <v>0.36719604953393803</v>
      </c>
      <c r="AP114" t="str">
        <f t="shared" ca="1" si="36"/>
        <v>pics\\Redis_2.jpg</v>
      </c>
      <c r="AR114" t="str">
        <f t="shared" si="41"/>
        <v/>
      </c>
      <c r="AS114" t="str">
        <f t="shared" ca="1" si="37"/>
        <v>pics\\Redis_2.jpg</v>
      </c>
      <c r="AT114">
        <f t="shared" ca="1" si="31"/>
        <v>0.81007240470167752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_Сушеный_ли_</v>
      </c>
      <c r="BB114" t="str">
        <f t="shared" si="33"/>
        <v>_Сушеный_ли_XXXXX?</v>
      </c>
      <c r="BC114">
        <f>A114</f>
        <v>1215</v>
      </c>
      <c r="BD114" cm="1">
        <f t="array" aca="1" ref="BD114" ca="1">INDEX($L$114:$L$121,(RANK(AT2,$AT$2:$AT$9)))</f>
        <v>2065</v>
      </c>
      <c r="BE114" cm="1">
        <f t="array" aca="1" ref="BE114" ca="1">INDEX(BD66:BD81,(RANK(AT8,$AT$2:$AT$17)))</f>
        <v>2090</v>
      </c>
      <c r="BF114" cm="1">
        <f t="array" aca="1" ref="BF114" ca="1">INDEX(BD82:BD97,(RANK(AT8,$AT$2:$AT$9)))</f>
        <v>2120</v>
      </c>
      <c r="BG114" cm="1">
        <f t="array" aca="1" ref="BG114" ca="1">INDEX(BD98:BD113,(RANK(AT8,$AT$2:$AT$9)))</f>
        <v>2144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VLOOKUP(B115,audio_list_stym!$A$3:$BP$18,41,FALSE)</f>
        <v>16</v>
      </c>
      <c r="F115" t="str">
        <f>VLOOKUP(E115,metki!$A$2:$B$9,2,FALSE)</f>
        <v>импл_новые_без_названия</v>
      </c>
      <c r="G115" t="str">
        <f t="shared" si="27"/>
        <v>импл_</v>
      </c>
      <c r="H115" t="str">
        <f>VLOOKUP(B115,audio_list_stym!$A$3:$AJ$18,9,FALSE)</f>
        <v>Ackee</v>
      </c>
      <c r="I115" t="s">
        <v>689</v>
      </c>
      <c r="J115" t="str">
        <f t="shared" si="28"/>
        <v>Ackee_2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226</v>
      </c>
      <c r="Q115" t="str">
        <f>IF(G115="экспл",0,IF(G115="импл_",VLOOKUP(J115,quest_импл!$A$1:$J$129,8,FALSE),0))</f>
        <v>sound\\S_vetochkoy_li.wav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2026</v>
      </c>
      <c r="AD115" t="str">
        <f t="shared" ca="1" si="38"/>
        <v>pics\\Kokos_2.jpg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9"/>
        <v>pics\\Kokos_2.jpg</v>
      </c>
      <c r="AI115" t="s">
        <v>87</v>
      </c>
      <c r="AO115">
        <f t="shared" ca="1" si="35"/>
        <v>0.61604986125987848</v>
      </c>
      <c r="AP115" t="str">
        <f t="shared" ca="1" si="36"/>
        <v>pics\\Kokos_2.jpg</v>
      </c>
      <c r="AR115" t="str">
        <f t="shared" si="41"/>
        <v/>
      </c>
      <c r="AS115" t="str">
        <f t="shared" ca="1" si="37"/>
        <v>pics\\Kokos_2.jpg</v>
      </c>
      <c r="AT115">
        <f t="shared" ca="1" si="31"/>
        <v>0.64932044816370871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_С_веточкой_ли_</v>
      </c>
      <c r="BB115" t="str">
        <f t="shared" si="33"/>
        <v>_С_веточкой_ли_XXXXX?</v>
      </c>
      <c r="BD115" cm="1">
        <f t="array" aca="1" ref="BD115" ca="1">INDEX($L$114:$L$121,(RANK(AT3,$AT$2:$AT$9)))</f>
        <v>2070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VLOOKUP(B116,audio_list_stym!$A$3:$BP$18,41,FALSE)</f>
        <v>16</v>
      </c>
      <c r="F116" t="str">
        <f>VLOOKUP(E116,metki!$A$2:$B$9,2,FALSE)</f>
        <v>импл_новые_без_названия</v>
      </c>
      <c r="G116" t="str">
        <f t="shared" si="27"/>
        <v>импл_</v>
      </c>
      <c r="H116" t="str">
        <f>VLOOKUP(B116,audio_list_stym!$A$3:$AJ$18,9,FALSE)</f>
        <v>Ackee</v>
      </c>
      <c r="I116" t="s">
        <v>690</v>
      </c>
      <c r="J116" t="str">
        <f t="shared" si="28"/>
        <v>Ackee_3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227</v>
      </c>
      <c r="Q116" t="str">
        <f>IF(G116="экспл",0,IF(G116="импл_",VLOOKUP(J116,quest_импл!$A$1:$J$129,8,FALSE),0))</f>
        <v>sound\\Rasskrit_li.wav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2004</v>
      </c>
      <c r="AD116" t="str">
        <f t="shared" ca="1" si="38"/>
        <v>pics\\Banan_4.jpg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9"/>
        <v>pics\\Banan_4.jpg</v>
      </c>
      <c r="AI116" t="s">
        <v>88</v>
      </c>
      <c r="AO116">
        <f t="shared" ca="1" si="35"/>
        <v>0.95959777484184494</v>
      </c>
      <c r="AP116" t="str">
        <f t="shared" ca="1" si="36"/>
        <v>pics\\Banan_4.jpg</v>
      </c>
      <c r="AR116" t="str">
        <f t="shared" si="41"/>
        <v/>
      </c>
      <c r="AS116" t="str">
        <f t="shared" ca="1" si="37"/>
        <v>pics\\Banan_4.jpg</v>
      </c>
      <c r="AT116">
        <f t="shared" ca="1" si="31"/>
        <v>3.3644145650320478E-2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_Раскрыт_ли_</v>
      </c>
      <c r="BB116" t="str">
        <f t="shared" si="33"/>
        <v>_Раскрыт_ли_XXXXX?</v>
      </c>
      <c r="BD116" cm="1">
        <f t="array" aca="1" ref="BD116" ca="1">INDEX($L$114:$L$121,(RANK(AT4,$AT$2:$AT$9)))</f>
        <v>2072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VLOOKUP(B117,audio_list_stym!$A$3:$BP$18,41,FALSE)</f>
        <v>16</v>
      </c>
      <c r="F117" t="str">
        <f>VLOOKUP(E117,metki!$A$2:$B$9,2,FALSE)</f>
        <v>импл_новые_без_названия</v>
      </c>
      <c r="G117" t="str">
        <f t="shared" si="27"/>
        <v>импл_</v>
      </c>
      <c r="H117" t="str">
        <f>VLOOKUP(B117,audio_list_stym!$A$3:$AJ$18,9,FALSE)</f>
        <v>Ackee</v>
      </c>
      <c r="I117" t="s">
        <v>691</v>
      </c>
      <c r="J117" t="str">
        <f t="shared" si="28"/>
        <v>Ackee_4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228</v>
      </c>
      <c r="Q117" t="str">
        <f>IF(G117="экспл",0,IF(G117="импл_",VLOOKUP(J117,quest_импл!$A$1:$J$129,8,FALSE),0))</f>
        <v>sound\\Pushistiy_li.wav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2001</v>
      </c>
      <c r="AD117" t="str">
        <f t="shared" ca="1" si="38"/>
        <v>pics\\Banan_1.jpg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9"/>
        <v>pics\\Banan_1.jpg</v>
      </c>
      <c r="AI117" t="s">
        <v>89</v>
      </c>
      <c r="AO117">
        <f t="shared" ca="1" si="35"/>
        <v>0.99559397035001473</v>
      </c>
      <c r="AP117" t="str">
        <f t="shared" ca="1" si="36"/>
        <v>pics\\Banan_1.jpg</v>
      </c>
      <c r="AR117" t="str">
        <f t="shared" si="41"/>
        <v/>
      </c>
      <c r="AS117" t="str">
        <f t="shared" ca="1" si="37"/>
        <v>pics\\Banan_1.jpg</v>
      </c>
      <c r="AT117">
        <f t="shared" ca="1" si="31"/>
        <v>0.86294639240124926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_Пушистый_ли_</v>
      </c>
      <c r="BB117" t="str">
        <f t="shared" si="33"/>
        <v>_Пушистый_ли_XXXXX?</v>
      </c>
      <c r="BD117" cm="1">
        <f t="array" aca="1" ref="BD117" ca="1">INDEX($L$114:$L$121,(RANK(AT5,$AT$2:$AT$9)))</f>
        <v>2068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VLOOKUP(B118,audio_list_stym!$A$3:$BP$18,41,FALSE)</f>
        <v>16</v>
      </c>
      <c r="F118" t="str">
        <f>VLOOKUP(E118,metki!$A$2:$B$9,2,FALSE)</f>
        <v>импл_новые_без_названия</v>
      </c>
      <c r="G118" t="str">
        <f t="shared" si="27"/>
        <v>импл_</v>
      </c>
      <c r="H118" t="str">
        <f>VLOOKUP(B118,audio_list_stym!$A$3:$AJ$18,9,FALSE)</f>
        <v>Ackee</v>
      </c>
      <c r="I118" t="s">
        <v>692</v>
      </c>
      <c r="J118" t="str">
        <f t="shared" si="28"/>
        <v>Ackee_5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229</v>
      </c>
      <c r="Q118" t="str">
        <f>IF(G118="экспл",0,IF(G118="импл_",VLOOKUP(J118,quest_импл!$A$1:$J$129,8,FALSE),0))</f>
        <v>sound\\Kvadratniy_li.wav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2019</v>
      </c>
      <c r="AD118" t="str">
        <f t="shared" ca="1" si="38"/>
        <v>pics\\Goroh_3.jpg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9"/>
        <v>pics\\Goroh_3.jpg</v>
      </c>
      <c r="AI118" t="s">
        <v>90</v>
      </c>
      <c r="AO118">
        <f t="shared" ca="1" si="35"/>
        <v>0.72146347114929066</v>
      </c>
      <c r="AP118" t="str">
        <f t="shared" ca="1" si="36"/>
        <v>pics\\Goroh_3.jpg</v>
      </c>
      <c r="AR118" t="str">
        <f t="shared" si="41"/>
        <v/>
      </c>
      <c r="AS118" t="str">
        <f t="shared" ca="1" si="37"/>
        <v>pics\\Goroh_3.jpg</v>
      </c>
      <c r="AT118">
        <f t="shared" ca="1" si="31"/>
        <v>0.69788318692404616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_Квадратный_ли_</v>
      </c>
      <c r="BB118" t="str">
        <f t="shared" si="33"/>
        <v>_Квадратный_ли_XXXXX?</v>
      </c>
      <c r="BD118" cm="1">
        <f t="array" aca="1" ref="BD118" ca="1">INDEX($L$114:$L$121,(RANK(AT6,$AT$2:$AT$9)))</f>
        <v>2071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VLOOKUP(B119,audio_list_stym!$A$3:$BP$18,41,FALSE)</f>
        <v>16</v>
      </c>
      <c r="F119" t="str">
        <f>VLOOKUP(E119,metki!$A$2:$B$9,2,FALSE)</f>
        <v>импл_новые_без_названия</v>
      </c>
      <c r="G119" t="str">
        <f t="shared" si="27"/>
        <v>импл_</v>
      </c>
      <c r="H119" t="str">
        <f>VLOOKUP(B119,audio_list_stym!$A$3:$AJ$18,9,FALSE)</f>
        <v>Ackee</v>
      </c>
      <c r="I119" t="s">
        <v>693</v>
      </c>
      <c r="J119" t="str">
        <f t="shared" si="28"/>
        <v>Ackee_6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230</v>
      </c>
      <c r="Q119" t="str">
        <f>IF(G119="экспл",0,IF(G119="импл_",VLOOKUP(J119,quest_импл!$A$1:$J$129,8,FALSE),0))</f>
        <v>sound\\Sklizskiy_li.wav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2031</v>
      </c>
      <c r="AD119" t="str">
        <f t="shared" ca="1" si="38"/>
        <v>pics\\Kokos_7.jpg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9"/>
        <v>pics\\Kokos_7.jpg</v>
      </c>
      <c r="AI119" t="s">
        <v>91</v>
      </c>
      <c r="AO119">
        <f t="shared" ca="1" si="35"/>
        <v>0.53454387124561564</v>
      </c>
      <c r="AP119" t="str">
        <f t="shared" ca="1" si="36"/>
        <v>pics\\Kokos_7.jpg</v>
      </c>
      <c r="AR119" t="str">
        <f t="shared" si="41"/>
        <v/>
      </c>
      <c r="AS119" t="str">
        <f t="shared" ca="1" si="37"/>
        <v>pics\\Kokos_7.jpg</v>
      </c>
      <c r="AT119">
        <f t="shared" ca="1" si="31"/>
        <v>5.562103550353048E-2</v>
      </c>
      <c r="AU119" t="s">
        <v>697</v>
      </c>
      <c r="AV119" t="str">
        <f t="shared" ca="1" si="32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_Склизкий_ли_</v>
      </c>
      <c r="BB119" t="str">
        <f t="shared" si="33"/>
        <v>_Склизкий_ли_XXXXX?</v>
      </c>
      <c r="BD119" cm="1">
        <f t="array" aca="1" ref="BD119" ca="1">INDEX($L$114:$L$121,(RANK(AT7,$AT$2:$AT$9)))</f>
        <v>2069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VLOOKUP(B120,audio_list_stym!$A$3:$BP$18,41,FALSE)</f>
        <v>16</v>
      </c>
      <c r="F120" t="str">
        <f>VLOOKUP(E120,metki!$A$2:$B$9,2,FALSE)</f>
        <v>импл_новые_без_названия</v>
      </c>
      <c r="G120" t="str">
        <f t="shared" si="27"/>
        <v>импл_</v>
      </c>
      <c r="H120" t="str">
        <f>VLOOKUP(B120,audio_list_stym!$A$3:$AJ$18,9,FALSE)</f>
        <v>Ackee</v>
      </c>
      <c r="I120" t="s">
        <v>694</v>
      </c>
      <c r="J120" t="str">
        <f t="shared" si="28"/>
        <v>Ackee_7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231</v>
      </c>
      <c r="Q120" t="str">
        <f>IF(G120="экспл",0,IF(G120="импл_",VLOOKUP(J120,quest_импл!$A$1:$J$129,8,FALSE),0))</f>
        <v>sound\\Uvyadshiy_li.wav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2022</v>
      </c>
      <c r="AD120" t="str">
        <f t="shared" ca="1" si="38"/>
        <v>pics\\Goroh_6.jpg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9"/>
        <v>pics\\Goroh_6.jpg</v>
      </c>
      <c r="AI120" t="s">
        <v>92</v>
      </c>
      <c r="AO120">
        <f t="shared" ca="1" si="35"/>
        <v>0.66267347607905269</v>
      </c>
      <c r="AP120" t="str">
        <f t="shared" ca="1" si="36"/>
        <v>pics\\Goroh_6.jpg</v>
      </c>
      <c r="AR120" t="str">
        <f t="shared" si="41"/>
        <v/>
      </c>
      <c r="AS120" t="str">
        <f t="shared" ca="1" si="37"/>
        <v>pics\\Goroh_6.jpg</v>
      </c>
      <c r="AT120">
        <f t="shared" ca="1" si="31"/>
        <v>8.7563488707602999E-2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_Увядший_ли_</v>
      </c>
      <c r="BB120" t="str">
        <f t="shared" si="33"/>
        <v>_Увядший_ли_XXXXX?</v>
      </c>
      <c r="BD120" cm="1">
        <f t="array" aca="1" ref="BD120" ca="1">INDEX($L$114:$L$121,(RANK(AT8,$AT$2:$AT$9)))</f>
        <v>2067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VLOOKUP(B121,audio_list_stym!$A$3:$BP$18,41,FALSE)</f>
        <v>16</v>
      </c>
      <c r="F121" t="str">
        <f>VLOOKUP(E121,metki!$A$2:$B$9,2,FALSE)</f>
        <v>импл_новые_без_названия</v>
      </c>
      <c r="G121" t="str">
        <f t="shared" si="27"/>
        <v>импл_</v>
      </c>
      <c r="H121" t="str">
        <f>VLOOKUP(B121,audio_list_stym!$A$3:$AJ$18,9,FALSE)</f>
        <v>Ackee</v>
      </c>
      <c r="I121" t="s">
        <v>695</v>
      </c>
      <c r="J121" t="str">
        <f t="shared" si="28"/>
        <v>Ackee_8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232</v>
      </c>
      <c r="Q121" t="str">
        <f>IF(G121="экспл",0,IF(G121="импл_",VLOOKUP(J121,quest_импл!$A$1:$J$129,8,FALSE),0))</f>
        <v>sound\\Raznocvetniy_li.wav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2048</v>
      </c>
      <c r="AD121" t="str">
        <f t="shared" ca="1" si="38"/>
        <v>pics\\Peper_8.jpg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9"/>
        <v>pics\\Peper_8.jpg</v>
      </c>
      <c r="AI121" t="s">
        <v>93</v>
      </c>
      <c r="AO121">
        <f t="shared" ca="1" si="35"/>
        <v>0.38938205714503715</v>
      </c>
      <c r="AP121" t="str">
        <f t="shared" ca="1" si="36"/>
        <v>pics\\Peper_8.jpg</v>
      </c>
      <c r="AR121" t="str">
        <f>IF(AH121="sound\\Ogorod",AP49,"")</f>
        <v/>
      </c>
      <c r="AS121" t="str">
        <f t="shared" ca="1" si="37"/>
        <v>pics\\Peper_8.jpg</v>
      </c>
      <c r="AT121">
        <f t="shared" ca="1" si="31"/>
        <v>0.29407610658466465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_Разноцветный_ли_</v>
      </c>
      <c r="BB121" t="str">
        <f t="shared" si="33"/>
        <v>_Разноцветный_ли_XXXXX?</v>
      </c>
      <c r="BD121" cm="1">
        <f t="array" aca="1" ref="BD121" ca="1">INDEX($L$114:$L$121,(RANK(AT9,$AT$2:$AT$9)))</f>
        <v>2066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VLOOKUP(B122,audio_list_stym!$A$3:$BP$18,41,FALSE)</f>
        <v>17</v>
      </c>
      <c r="F122" t="str">
        <f>VLOOKUP(E122,metki!$A$2:$B$9,2,FALSE)</f>
        <v>экспл_новые_без_названия</v>
      </c>
      <c r="G122" t="str">
        <f t="shared" si="27"/>
        <v>экспл</v>
      </c>
      <c r="H122" t="str">
        <f>VLOOKUP(B122,audio_list_stym!$A$3:$AJ$18,9,FALSE)</f>
        <v>Ake</v>
      </c>
      <c r="I122" t="s">
        <v>688</v>
      </c>
      <c r="J122" t="str">
        <f t="shared" si="28"/>
        <v>Ake_1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105</v>
      </c>
      <c r="Z122" t="str">
        <f>IF(G122="экспл",VLOOKUP(J122,quest_экспл!$A$1:$N$129,12,FALSE),IF(G122="импл_",0,0))</f>
        <v>sound\\On_imeet_myakot.wav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8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9"/>
        <v/>
      </c>
      <c r="AI122" t="s">
        <v>124</v>
      </c>
      <c r="AO122">
        <f t="shared" ca="1" si="35"/>
        <v>0.45618146705512863</v>
      </c>
      <c r="AP122" t="str">
        <f t="shared" ca="1" si="36"/>
        <v>pics\\Limon_8.jpg</v>
      </c>
      <c r="AR122" t="str">
        <f t="shared" ref="AR122:AR129" si="42">IF(AH122="sound\\Ogorod",AP50,"")</f>
        <v/>
      </c>
      <c r="AS122" t="str">
        <f t="shared" si="37"/>
        <v/>
      </c>
      <c r="AT122">
        <f t="shared" ca="1" si="31"/>
        <v>0.83737570337569989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_Он_имеет_мякоть?</v>
      </c>
      <c r="BA122" t="e">
        <f>VLOOKUP(Q122,audio_list_stym!$B$2:$BQ$299,68,FALSE)</f>
        <v>#N/A</v>
      </c>
      <c r="BB122" t="str">
        <f t="shared" si="33"/>
        <v>На_экране_XXXXX._Он_имеет_мякоть?</v>
      </c>
      <c r="BC122">
        <f>A122</f>
        <v>1216</v>
      </c>
      <c r="BD122" cm="1">
        <f t="array" aca="1" ref="BD122" ca="1">INDEX($L$122:$L$129,(RANK(AT2,$AT$2:$AT$9)))</f>
        <v>2073</v>
      </c>
      <c r="BE122" cm="1">
        <f t="array" aca="1" ref="BE122" ca="1">INDEX(BD66:BD81,(RANK(AT9,$AT$2:$AT$17)))</f>
        <v>2087</v>
      </c>
      <c r="BF122" cm="1">
        <f t="array" aca="1" ref="BF122" ca="1">INDEX(BD90:BD105,(RANK(AT9,$AT$2:$AT$17)))</f>
        <v>2134</v>
      </c>
      <c r="BG122" cm="1">
        <f t="array" aca="1" ref="BG122" ca="1">INDEX(BD106:BD121,(RANK(AT9,$AT$2:$AT$17)))</f>
        <v>2150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VLOOKUP(B123,audio_list_stym!$A$3:$BP$18,41,FALSE)</f>
        <v>17</v>
      </c>
      <c r="F123" t="str">
        <f>VLOOKUP(E123,metki!$A$2:$B$9,2,FALSE)</f>
        <v>экспл_новые_без_названия</v>
      </c>
      <c r="G123" t="str">
        <f t="shared" si="27"/>
        <v>экспл</v>
      </c>
      <c r="H123" t="str">
        <f>VLOOKUP(B123,audio_list_stym!$A$3:$AJ$18,9,FALSE)</f>
        <v>Ake</v>
      </c>
      <c r="I123" t="s">
        <v>689</v>
      </c>
      <c r="J123" t="str">
        <f t="shared" si="28"/>
        <v>Ake_2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106</v>
      </c>
      <c r="Z123" t="str">
        <f>IF(G123="экспл",VLOOKUP(J123,quest_экспл!$A$1:$N$129,12,FALSE),IF(G123="импл_",0,0))</f>
        <v>sound\\Prodolgovatiy_li_on.wav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8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39"/>
        <v/>
      </c>
      <c r="AI123" t="s">
        <v>125</v>
      </c>
      <c r="AO123">
        <f t="shared" ca="1" si="35"/>
        <v>0.4391636262857701</v>
      </c>
      <c r="AP123" t="str">
        <f t="shared" ca="1" si="36"/>
        <v>pics\\Peper_3.jpg</v>
      </c>
      <c r="AR123" t="str">
        <f t="shared" si="42"/>
        <v/>
      </c>
      <c r="AS123" t="str">
        <f t="shared" si="37"/>
        <v/>
      </c>
      <c r="AT123">
        <f t="shared" ca="1" si="31"/>
        <v>0.73863388163565902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_Продолговатый_ли_он?</v>
      </c>
      <c r="BA123" t="e">
        <f>VLOOKUP(Q123,audio_list_stym!$B$2:$BQ$299,68,FALSE)</f>
        <v>#N/A</v>
      </c>
      <c r="BB123" t="str">
        <f t="shared" si="33"/>
        <v>Посмотрите,_вот_XXXXX._Продолговатый_ли_он?</v>
      </c>
      <c r="BD123" cm="1">
        <f t="array" aca="1" ref="BD123" ca="1">INDEX($L$122:$L$129,(RANK(AT3,$AT$2:$AT$9)))</f>
        <v>2078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VLOOKUP(B124,audio_list_stym!$A$3:$BP$18,41,FALSE)</f>
        <v>17</v>
      </c>
      <c r="F124" t="str">
        <f>VLOOKUP(E124,metki!$A$2:$B$9,2,FALSE)</f>
        <v>экспл_новые_без_названия</v>
      </c>
      <c r="G124" t="str">
        <f t="shared" si="27"/>
        <v>экспл</v>
      </c>
      <c r="H124" t="str">
        <f>VLOOKUP(B124,audio_list_stym!$A$3:$AJ$18,9,FALSE)</f>
        <v>Ake</v>
      </c>
      <c r="I124" t="s">
        <v>690</v>
      </c>
      <c r="J124" t="str">
        <f t="shared" si="28"/>
        <v>Ake_3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107</v>
      </c>
      <c r="Z124" t="str">
        <f>IF(G124="экспл",VLOOKUP(J124,quest_экспл!$A$1:$N$129,12,FALSE),IF(G124="импл_",0,0))</f>
        <v>sound\\Pyatnistiy_li_on.wav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8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39"/>
        <v/>
      </c>
      <c r="AI124" t="s">
        <v>126</v>
      </c>
      <c r="AO124">
        <f t="shared" ca="1" si="35"/>
        <v>0.67371714422737516</v>
      </c>
      <c r="AP124" t="str">
        <f t="shared" ca="1" si="36"/>
        <v>pics\\Goroh_5.jpg</v>
      </c>
      <c r="AR124" t="str">
        <f t="shared" si="42"/>
        <v/>
      </c>
      <c r="AS124" t="str">
        <f t="shared" si="37"/>
        <v/>
      </c>
      <c r="AT124">
        <f t="shared" ca="1" si="31"/>
        <v>0.89755530002454076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_Пятнистый_ли_он?</v>
      </c>
      <c r="BA124" t="e">
        <f>VLOOKUP(Q124,audio_list_stym!$B$2:$BQ$299,68,FALSE)</f>
        <v>#N/A</v>
      </c>
      <c r="BB124" t="str">
        <f t="shared" si="33"/>
        <v>Вот_XXXXX._Пятнистый_ли_он?</v>
      </c>
      <c r="BD124" cm="1">
        <f t="array" aca="1" ref="BD124" ca="1">INDEX($L$122:$L$129,(RANK(AT4,$AT$2:$AT$9)))</f>
        <v>2080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VLOOKUP(B125,audio_list_stym!$A$3:$BP$18,41,FALSE)</f>
        <v>17</v>
      </c>
      <c r="F125" t="str">
        <f>VLOOKUP(E125,metki!$A$2:$B$9,2,FALSE)</f>
        <v>экспл_новые_без_названия</v>
      </c>
      <c r="G125" t="str">
        <f t="shared" si="27"/>
        <v>экспл</v>
      </c>
      <c r="H125" t="str">
        <f>VLOOKUP(B125,audio_list_stym!$A$3:$AJ$18,9,FALSE)</f>
        <v>Ake</v>
      </c>
      <c r="I125" t="s">
        <v>691</v>
      </c>
      <c r="J125" t="str">
        <f t="shared" si="28"/>
        <v>Ake_4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108</v>
      </c>
      <c r="Z125" t="str">
        <f>IF(G125="экспл",VLOOKUP(J125,quest_экспл!$A$1:$N$129,12,FALSE),IF(G125="импл_",0,0))</f>
        <v>sound\\On_s_kozhuroy.wav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8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39"/>
        <v/>
      </c>
      <c r="AI125" t="s">
        <v>127</v>
      </c>
      <c r="AO125">
        <f t="shared" ca="1" si="35"/>
        <v>0.58104042925739452</v>
      </c>
      <c r="AP125" t="str">
        <f t="shared" ca="1" si="36"/>
        <v>pics\\Kokos_5.jpg</v>
      </c>
      <c r="AR125" t="str">
        <f t="shared" si="42"/>
        <v/>
      </c>
      <c r="AS125" t="str">
        <f t="shared" si="37"/>
        <v/>
      </c>
      <c r="AT125">
        <f t="shared" ca="1" si="31"/>
        <v>0.97590610635353991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_Он_с_кожурой?</v>
      </c>
      <c r="BA125" t="e">
        <f>VLOOKUP(Q125,audio_list_stym!$B$2:$BQ$299,68,FALSE)</f>
        <v>#N/A</v>
      </c>
      <c r="BB125" t="str">
        <f t="shared" si="33"/>
        <v>Это_XXXXX._Он_с_кожурой?</v>
      </c>
      <c r="BD125" cm="1">
        <f t="array" aca="1" ref="BD125" ca="1">INDEX($L$122:$L$129,(RANK(AT5,$AT$2:$AT$9)))</f>
        <v>2076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VLOOKUP(B126,audio_list_stym!$A$3:$BP$18,41,FALSE)</f>
        <v>17</v>
      </c>
      <c r="F126" t="str">
        <f>VLOOKUP(E126,metki!$A$2:$B$9,2,FALSE)</f>
        <v>экспл_новые_без_названия</v>
      </c>
      <c r="G126" t="str">
        <f t="shared" si="27"/>
        <v>экспл</v>
      </c>
      <c r="H126" t="str">
        <f>VLOOKUP(B126,audio_list_stym!$A$3:$AJ$18,9,FALSE)</f>
        <v>Ake</v>
      </c>
      <c r="I126" t="s">
        <v>692</v>
      </c>
      <c r="J126" t="str">
        <f t="shared" si="28"/>
        <v>Ake_5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109</v>
      </c>
      <c r="Z126" t="str">
        <f>IF(G126="экспл",VLOOKUP(J126,quest_экспл!$A$1:$N$129,12,FALSE),IF(G126="импл_",0,0))</f>
        <v>sound\\Fioletoviy_li_on.wav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8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39"/>
        <v/>
      </c>
      <c r="AI126" t="s">
        <v>128</v>
      </c>
      <c r="AO126">
        <f t="shared" ca="1" si="35"/>
        <v>0.7511839156028246</v>
      </c>
      <c r="AP126" t="str">
        <f t="shared" ca="1" si="36"/>
        <v>pics\\Goroh_1.jpg</v>
      </c>
      <c r="AR126" t="str">
        <f t="shared" si="42"/>
        <v/>
      </c>
      <c r="AS126" t="str">
        <f t="shared" si="37"/>
        <v/>
      </c>
      <c r="AT126">
        <f t="shared" ca="1" si="31"/>
        <v>0.60233874737440796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_Синий_ли_он?</v>
      </c>
      <c r="BA126" t="e">
        <f>VLOOKUP(Q126,audio_list_stym!$B$2:$BQ$299,68,FALSE)</f>
        <v>#N/A</v>
      </c>
      <c r="BB126" t="str">
        <f t="shared" si="33"/>
        <v>На_картинке_XXXXX._Синий_ли_он?</v>
      </c>
      <c r="BD126" cm="1">
        <f t="array" aca="1" ref="BD126" ca="1">INDEX($L$122:$L$129,(RANK(AT6,$AT$2:$AT$9)))</f>
        <v>2079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VLOOKUP(B127,audio_list_stym!$A$3:$BP$18,41,FALSE)</f>
        <v>17</v>
      </c>
      <c r="F127" t="str">
        <f>VLOOKUP(E127,metki!$A$2:$B$9,2,FALSE)</f>
        <v>экспл_новые_без_названия</v>
      </c>
      <c r="G127" t="str">
        <f t="shared" si="27"/>
        <v>экспл</v>
      </c>
      <c r="H127" t="str">
        <f>VLOOKUP(B127,audio_list_stym!$A$3:$AJ$18,9,FALSE)</f>
        <v>Ake</v>
      </c>
      <c r="I127" t="s">
        <v>693</v>
      </c>
      <c r="J127" t="str">
        <f t="shared" si="28"/>
        <v>Ake_6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110</v>
      </c>
      <c r="Z127" t="str">
        <f>IF(G127="экспл",VLOOKUP(J127,quest_экспл!$A$1:$N$129,12,FALSE),IF(G127="импл_",0,0))</f>
        <v>sound\\On_s_dolkami.wav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8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39"/>
        <v/>
      </c>
      <c r="AI127" t="s">
        <v>129</v>
      </c>
      <c r="AO127">
        <f t="shared" ca="1" si="35"/>
        <v>0.59372553045291288</v>
      </c>
      <c r="AP127" t="str">
        <f t="shared" ca="1" si="36"/>
        <v>pics\\Kokos_4.jpg</v>
      </c>
      <c r="AR127" t="str">
        <f t="shared" si="42"/>
        <v/>
      </c>
      <c r="AS127" t="str">
        <f t="shared" si="37"/>
        <v/>
      </c>
      <c r="AT127">
        <f t="shared" ca="1" si="31"/>
        <v>0.39368863616896077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_Он_с_дольками?</v>
      </c>
      <c r="BA127" t="e">
        <f>VLOOKUP(Q127,audio_list_stym!$B$2:$BQ$299,68,FALSE)</f>
        <v>#N/A</v>
      </c>
      <c r="BB127" t="str">
        <f t="shared" si="33"/>
        <v>На_мониторе_XXXXX._Он_с_дольками?</v>
      </c>
      <c r="BD127" cm="1">
        <f t="array" aca="1" ref="BD127" ca="1">INDEX($L$122:$L$129,(RANK(AT7,$AT$2:$AT$9)))</f>
        <v>2077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VLOOKUP(B128,audio_list_stym!$A$3:$BP$18,41,FALSE)</f>
        <v>17</v>
      </c>
      <c r="F128" t="str">
        <f>VLOOKUP(E128,metki!$A$2:$B$9,2,FALSE)</f>
        <v>экспл_новые_без_названия</v>
      </c>
      <c r="G128" t="str">
        <f t="shared" si="27"/>
        <v>экспл</v>
      </c>
      <c r="H128" t="str">
        <f>VLOOKUP(B128,audio_list_stym!$A$3:$AJ$18,9,FALSE)</f>
        <v>Ake</v>
      </c>
      <c r="I128" t="s">
        <v>694</v>
      </c>
      <c r="J128" t="str">
        <f t="shared" si="28"/>
        <v>Ake_7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111</v>
      </c>
      <c r="Z128" t="str">
        <f>IF(G128="экспл",VLOOKUP(J128,quest_экспл!$A$1:$N$129,12,FALSE),IF(G128="импл_",0,0))</f>
        <v>sound\\On_visushenniy.wav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8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39"/>
        <v/>
      </c>
      <c r="AI128" t="s">
        <v>130</v>
      </c>
      <c r="AO128">
        <f t="shared" ca="1" si="35"/>
        <v>0.43103969697417799</v>
      </c>
      <c r="AP128" t="str">
        <f t="shared" ca="1" si="36"/>
        <v>pics\\Peper_5.jpg</v>
      </c>
      <c r="AR128" t="str">
        <f t="shared" si="42"/>
        <v/>
      </c>
      <c r="AS128" t="str">
        <f t="shared" si="37"/>
        <v/>
      </c>
      <c r="AT128">
        <f t="shared" ca="1" si="31"/>
        <v>0.88328253924829447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_Он_высушенный?</v>
      </c>
      <c r="BA128" t="e">
        <f>VLOOKUP(Q128,audio_list_stym!$B$2:$BQ$299,68,FALSE)</f>
        <v>#N/A</v>
      </c>
      <c r="BB128" t="str">
        <f t="shared" si="33"/>
        <v>Перед_Вами_XXXXX._Он_высушенный?</v>
      </c>
      <c r="BD128" cm="1">
        <f t="array" aca="1" ref="BD128" ca="1">INDEX($L$122:$L$129,(RANK(AT8,$AT$2:$AT$9)))</f>
        <v>2075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VLOOKUP(B129,audio_list_stym!$A$3:$BP$18,41,FALSE)</f>
        <v>17</v>
      </c>
      <c r="F129" t="str">
        <f>VLOOKUP(E129,metki!$A$2:$B$9,2,FALSE)</f>
        <v>экспл_новые_без_названия</v>
      </c>
      <c r="G129" t="str">
        <f t="shared" si="27"/>
        <v>экспл</v>
      </c>
      <c r="H129" t="str">
        <f>VLOOKUP(B129,audio_list_stym!$A$3:$AJ$18,9,FALSE)</f>
        <v>Ake</v>
      </c>
      <c r="I129" t="s">
        <v>695</v>
      </c>
      <c r="J129" t="str">
        <f t="shared" si="28"/>
        <v>Ake_8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112</v>
      </c>
      <c r="Z129" t="str">
        <f>IF(G129="экспл",VLOOKUP(J129,quest_экспл!$A$1:$N$129,12,FALSE),IF(G129="импл_",0,0))</f>
        <v>sound\\Myatiy_li_on.wav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8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39"/>
        <v/>
      </c>
      <c r="AI129" t="s">
        <v>131</v>
      </c>
      <c r="AO129">
        <f t="shared" ca="1" si="35"/>
        <v>0.30588997613548718</v>
      </c>
      <c r="AP129" t="str">
        <f t="shared" ca="1" si="36"/>
        <v>pics\\Redis_5.jpg</v>
      </c>
      <c r="AR129" t="str">
        <f t="shared" si="42"/>
        <v/>
      </c>
      <c r="AS129" t="str">
        <f t="shared" si="37"/>
        <v/>
      </c>
      <c r="AT129">
        <f t="shared" ca="1" si="31"/>
        <v>0.51621500168560086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_Мятый_ли_он?</v>
      </c>
      <c r="BA129" t="e">
        <f>VLOOKUP(Q129,audio_list_stym!$B$2:$BQ$299,68,FALSE)</f>
        <v>#N/A</v>
      </c>
      <c r="BB129" t="str">
        <f t="shared" si="33"/>
        <v>Вы_видите_XXXXX._Мятый_ли_он?</v>
      </c>
      <c r="BD129" cm="1">
        <f t="array" aca="1" ref="BD129" ca="1">INDEX($L$122:$L$129,(RANK(AT9,$AT$2:$AT$9)))</f>
        <v>2074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500-000000000000}"/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8" max="8" width="9" customWidth="1"/>
    <col min="13" max="13" width="18.66406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1" customWidth="1"/>
    <col min="40" max="40" width="12.4648437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VLOOKUP(B2,audio_list_stym!$A$3:$BP$18,42,FALSE)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VLOOKUP(B2,audio_list_stym!$A$3:$AJ$18,10,FALSE)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0.51099578186056915</v>
      </c>
      <c r="AP2" t="str">
        <f t="shared" ref="AP2:AP25" ca="1" si="7">INDEX($AM$2:$AM$25,(RANK(AO2,$AO$2:$AO$25)))</f>
        <v>pics\\Finik_1.jpg</v>
      </c>
      <c r="AQ2" t="str">
        <f ca="1">INDEX($AN$2:$AN$25,(RANK(AO2,$AO$2:$AO$25)))</f>
        <v>pics\\Peper_1.jpg</v>
      </c>
      <c r="AT2">
        <f t="shared" ref="AT2:AT65" ca="1" si="8">RAND()</f>
        <v>0.1526996844456312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VLOOKUP(B3,audio_list_stym!$A$3:$BP$18,42,FALSE)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VLOOKUP(B3,audio_list_stym!$A$3:$AJ$18,10,FALSE)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1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0.30240287330067417</v>
      </c>
      <c r="AP3" t="str">
        <f t="shared" ca="1" si="7"/>
        <v>pics\\Injir_2.jpg</v>
      </c>
      <c r="AQ3" t="str">
        <f t="shared" ref="AQ3:AQ25" ca="1" si="13">INDEX($AN$2:$AN$25,(RANK(AO3,$AO$2:$AO$25)))</f>
        <v>pics\\Tikva_2.jpg</v>
      </c>
      <c r="AT3">
        <f t="shared" ca="1" si="8"/>
        <v>0.63096516804662783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Посмотрите,_вот_ТОМАТ._Мясистый_ли_он?</v>
      </c>
      <c r="BD3" cm="1">
        <f t="array" aca="1" ref="BD3" ca="1">INDEX($L$2:$L$9,(RANK(AT3,$AT$2:$AT$9)))</f>
        <v>2057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VLOOKUP(B4,audio_list_stym!$A$3:$BP$18,42,FALSE)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VLOOKUP(B4,audio_list_stym!$A$3:$AJ$18,10,FALSE)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1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0.79383724198207539</v>
      </c>
      <c r="AP4" t="str">
        <f t="shared" ca="1" si="7"/>
        <v>pics\\Kokos_2.jpg</v>
      </c>
      <c r="AQ4" t="str">
        <f t="shared" ca="1" si="13"/>
        <v>pics\\Tomat_2.jpg</v>
      </c>
      <c r="AT4">
        <f t="shared" ca="1" si="8"/>
        <v>1.6227015605723372E-2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Вот_ТОМАТ._Горький_ли_он?</v>
      </c>
      <c r="BD4" cm="1">
        <f t="array" aca="1" ref="BD4" ca="1">INDEX($L$2:$L$9,(RANK(AT4,$AT$2:$AT$9)))</f>
        <v>2064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VLOOKUP(B5,audio_list_stym!$A$3:$BP$18,42,FALSE)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VLOOKUP(B5,audio_list_stym!$A$3:$AJ$18,10,FALSE)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1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0.5409290629506105</v>
      </c>
      <c r="AP5" t="str">
        <f t="shared" ca="1" si="7"/>
        <v>pics\\Kokos_8.jpg</v>
      </c>
      <c r="AQ5" t="str">
        <f t="shared" ca="1" si="13"/>
        <v>pics\\Tomat_8.jpg</v>
      </c>
      <c r="AT5">
        <f t="shared" ca="1" si="8"/>
        <v>0.33007911729664074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Это_ТОМАТ._Он_яркий?</v>
      </c>
      <c r="BD5" cm="1">
        <f t="array" aca="1" ref="BD5" ca="1">INDEX($L$2:$L$9,(RANK(AT5,$AT$2:$AT$9)))</f>
        <v>2059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VLOOKUP(B6,audio_list_stym!$A$3:$BP$18,42,FALSE)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VLOOKUP(B6,audio_list_stym!$A$3:$AJ$18,10,FALSE)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1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0.30616070180811594</v>
      </c>
      <c r="AP6" t="str">
        <f t="shared" ca="1" si="7"/>
        <v>pics\\Finik_8.jpg</v>
      </c>
      <c r="AQ6" t="str">
        <f t="shared" ca="1" si="13"/>
        <v>pics\\Peper_8.jpg</v>
      </c>
      <c r="AT6">
        <f t="shared" ca="1" si="8"/>
        <v>0.21747423538956379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На_картинке_ТОМАТ._Он_острый?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VLOOKUP(B7,audio_list_stym!$A$3:$BP$18,42,FALSE)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VLOOKUP(B7,audio_list_stym!$A$3:$AJ$18,10,FALSE)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1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0.14969003034986739</v>
      </c>
      <c r="AP7" t="str">
        <f t="shared" ca="1" si="7"/>
        <v>pics\\Injir_5.jpg</v>
      </c>
      <c r="AQ7" t="str">
        <f t="shared" ca="1" si="13"/>
        <v>pics\\Tikva_5.jpg</v>
      </c>
      <c r="AT7">
        <f t="shared" ca="1" si="8"/>
        <v>0.45143010966227293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На_мониторе_ТОМАТ._Он_спелый?</v>
      </c>
      <c r="BD7" cm="1">
        <f t="array" aca="1" ref="BD7" ca="1">INDEX($L$2:$L$9,(RANK(AT7,$AT$2:$AT$9)))</f>
        <v>2058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VLOOKUP(B8,audio_list_stym!$A$3:$BP$18,42,FALSE)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VLOOKUP(B8,audio_list_stym!$A$3:$AJ$18,10,FALSE)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1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0.10379352890986471</v>
      </c>
      <c r="AP8" t="str">
        <f t="shared" ca="1" si="7"/>
        <v>pics\\Injir_7.jpg</v>
      </c>
      <c r="AQ8" t="str">
        <f t="shared" ca="1" si="13"/>
        <v>pics\\Tikva_7.jpg</v>
      </c>
      <c r="AT8">
        <f t="shared" ca="1" si="8"/>
        <v>0.28142475568049863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Перед_Вами_ТОМАТ._Он_серый?</v>
      </c>
      <c r="BD8" cm="1">
        <f t="array" aca="1" ref="BD8" ca="1">INDEX($L$2:$L$9,(RANK(AT8,$AT$2:$AT$9)))</f>
        <v>2060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VLOOKUP(B9,audio_list_stym!$A$3:$BP$18,42,FALSE)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VLOOKUP(B9,audio_list_stym!$A$3:$AJ$18,10,FALSE)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1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0.30292157765207794</v>
      </c>
      <c r="AP9" t="str">
        <f t="shared" ca="1" si="7"/>
        <v>pics\\Injir_1.jpg</v>
      </c>
      <c r="AQ9" t="str">
        <f t="shared" ca="1" si="13"/>
        <v>pics\\Tikva_1.jpg</v>
      </c>
      <c r="AT9">
        <f t="shared" ca="1" si="8"/>
        <v>7.395190679135466E-2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Вы_видите_ТОМАТ._Вязкий_ли_он?</v>
      </c>
      <c r="BD9" cm="1">
        <f t="array" aca="1" ref="BD9" ca="1">INDEX($L$2:$L$9,(RANK(AT9,$AT$2:$AT$9)))</f>
        <v>2063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VLOOKUP(B10,audio_list_stym!$A$3:$BP$18,42,FALSE)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VLOOKUP(B10,audio_list_stym!$A$3:$AJ$18,10,FALSE)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2060</v>
      </c>
      <c r="AD10" t="str">
        <f t="shared" ca="1" si="11"/>
        <v>pics\\Tomat_4.jpg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0.78065988496166017</v>
      </c>
      <c r="AP10" t="str">
        <f t="shared" ca="1" si="7"/>
        <v>pics\\Kokos_4.jpg</v>
      </c>
      <c r="AQ10" t="str">
        <f t="shared" ca="1" si="13"/>
        <v>pics\\Tomat_4.jpg</v>
      </c>
      <c r="AS10" t="str">
        <f t="shared" ref="AS10:AS17" ca="1" si="15">IF(AH10="sound\\Tropic",AQ10,"")</f>
        <v>pics\\Tomat_4.jpg</v>
      </c>
      <c r="AT10">
        <f t="shared" ca="1" si="8"/>
        <v>0.73186114005558811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_Старый_ли_XXXXX?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VLOOKUP(B11,audio_list_stym!$A$3:$BP$18,42,FALSE)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VLOOKUP(B11,audio_list_stym!$A$3:$AJ$18,10,FALSE)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2063</v>
      </c>
      <c r="AD11" t="str">
        <f t="shared" ca="1" si="11"/>
        <v>pics\\Tomat_7.jpg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0.58368538635748235</v>
      </c>
      <c r="AP11" t="str">
        <f t="shared" ca="1" si="7"/>
        <v>pics\\Kokos_7.jpg</v>
      </c>
      <c r="AQ11" t="str">
        <f t="shared" ca="1" si="13"/>
        <v>pics\\Tomat_7.jpg</v>
      </c>
      <c r="AS11" t="str">
        <f t="shared" ca="1" si="15"/>
        <v>pics\\Tomat_7.jpg</v>
      </c>
      <c r="AT11">
        <f t="shared" ca="1" si="8"/>
        <v>0.18055563097382166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_Фиолетовый_ли_XXXXX?</v>
      </c>
      <c r="BD11" cm="1">
        <f t="array" aca="1" ref="BD11" ca="1">INDEX($L$10:$L$17,(RANK(AT3,$AT$2:$AT$9)))</f>
        <v>2033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VLOOKUP(B12,audio_list_stym!$A$3:$BP$18,42,FALSE)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VLOOKUP(B12,audio_list_stym!$A$3:$AJ$18,10,FALSE)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2045</v>
      </c>
      <c r="AD12" t="str">
        <f t="shared" ca="1" si="11"/>
        <v>pics\\Peper_5.jpg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pics\\Peper_5.jpg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0.38865662171645265</v>
      </c>
      <c r="AP12" t="str">
        <f t="shared" ca="1" si="7"/>
        <v>pics\\Finik_5.jpg</v>
      </c>
      <c r="AQ12" t="str">
        <f t="shared" ca="1" si="13"/>
        <v>pics\\Peper_5.jpg</v>
      </c>
      <c r="AS12" t="str">
        <f t="shared" ca="1" si="15"/>
        <v>pics\\Peper_5.jpg</v>
      </c>
      <c r="AT12">
        <f t="shared" ca="1" si="8"/>
        <v>0.8430322000254642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_С_цедрой_ли_XXXXX?</v>
      </c>
      <c r="BD12" cm="1">
        <f t="array" aca="1" ref="BD12" ca="1">INDEX($L$10:$L$17,(RANK(AT4,$AT$2:$AT$9)))</f>
        <v>2040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VLOOKUP(B13,audio_list_stym!$A$3:$BP$18,42,FALSE)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VLOOKUP(B13,audio_list_stym!$A$3:$AJ$18,10,FALSE)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2166</v>
      </c>
      <c r="AD13" t="str">
        <f t="shared" ca="1" si="11"/>
        <v>pics\\Tikva_6.jpg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pics\\Tikva_6.jpg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0.13833350629573005</v>
      </c>
      <c r="AP13" t="str">
        <f t="shared" ca="1" si="7"/>
        <v>pics\\Injir_6.jpg</v>
      </c>
      <c r="AQ13" t="str">
        <f t="shared" ca="1" si="13"/>
        <v>pics\\Tikva_6.jpg</v>
      </c>
      <c r="AS13" t="str">
        <f t="shared" ca="1" si="15"/>
        <v>pics\\Tikva_6.jpg</v>
      </c>
      <c r="AT13">
        <f t="shared" ca="1" si="8"/>
        <v>0.85163714647973421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_Кислый_ли_XXXXX?</v>
      </c>
      <c r="BD13" cm="1">
        <f t="array" aca="1" ref="BD13" ca="1">INDEX($L$10:$L$17,(RANK(AT5,$AT$2:$AT$9)))</f>
        <v>2035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VLOOKUP(B14,audio_list_stym!$A$3:$BP$18,42,FALSE)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VLOOKUP(B14,audio_list_stym!$A$3:$AJ$18,10,FALSE)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2059</v>
      </c>
      <c r="AD14" t="str">
        <f t="shared" ca="1" si="11"/>
        <v>pics\\Tomat_3.jpg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pics\\Tomat_3.jpg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0.78540557849623793</v>
      </c>
      <c r="AP14" t="str">
        <f t="shared" ca="1" si="7"/>
        <v>pics\\Kokos_3.jpg</v>
      </c>
      <c r="AQ14" t="str">
        <f t="shared" ca="1" si="13"/>
        <v>pics\\Tomat_3.jpg</v>
      </c>
      <c r="AS14" t="str">
        <f t="shared" ca="1" si="15"/>
        <v>pics\\Tomat_3.jpg</v>
      </c>
      <c r="AT14">
        <f t="shared" ca="1" si="8"/>
        <v>0.8393599741545601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_Сочный_ли_XXXXX?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VLOOKUP(B15,audio_list_stym!$A$3:$BP$18,42,FALSE)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VLOOKUP(B15,audio_list_stym!$A$3:$AJ$18,10,FALSE)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2042</v>
      </c>
      <c r="AD15" t="str">
        <f t="shared" ca="1" si="11"/>
        <v>pics\\Peper_2.jpg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pics\\Peper_2.jpg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0.45051178227775368</v>
      </c>
      <c r="AP15" t="str">
        <f t="shared" ca="1" si="7"/>
        <v>pics\\Finik_2.jpg</v>
      </c>
      <c r="AQ15" t="str">
        <f t="shared" ca="1" si="13"/>
        <v>pics\\Peper_2.jpg</v>
      </c>
      <c r="AS15" t="str">
        <f t="shared" ca="1" si="15"/>
        <v>pics\\Peper_2.jpg</v>
      </c>
      <c r="AT15">
        <f t="shared" ca="1" si="8"/>
        <v>0.55205141166400606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_Длинный_ли_XXXXX?</v>
      </c>
      <c r="BD15" cm="1">
        <f t="array" aca="1" ref="BD15" ca="1">INDEX($L$10:$L$17,(RANK(AT7,$AT$2:$AT$9)))</f>
        <v>2034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VLOOKUP(B16,audio_list_stym!$A$3:$BP$18,42,FALSE)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VLOOKUP(B16,audio_list_stym!$A$3:$AJ$18,10,FALSE)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2057</v>
      </c>
      <c r="AD16" t="str">
        <f t="shared" ca="1" si="11"/>
        <v>pics\\Tomat_1.jpg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pics\\Tomat_1.jpg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0.88562113939433607</v>
      </c>
      <c r="AP16" t="str">
        <f t="shared" ca="1" si="7"/>
        <v>pics\\Kokos_1.jpg</v>
      </c>
      <c r="AQ16" t="str">
        <f t="shared" ca="1" si="13"/>
        <v>pics\\Tomat_1.jpg</v>
      </c>
      <c r="AS16" t="str">
        <f t="shared" ca="1" si="15"/>
        <v>pics\\Tomat_1.jpg</v>
      </c>
      <c r="AT16">
        <f t="shared" ca="1" si="8"/>
        <v>0.6810836041224746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_Упругий_ли_XXXXX?</v>
      </c>
      <c r="BD16" cm="1">
        <f t="array" aca="1" ref="BD16" ca="1">INDEX($L$10:$L$17,(RANK(AT8,$AT$2:$AT$9)))</f>
        <v>2036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VLOOKUP(B17,audio_list_stym!$A$3:$BP$18,42,FALSE)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VLOOKUP(B17,audio_list_stym!$A$3:$AJ$18,10,FALSE)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2061</v>
      </c>
      <c r="AD17" t="str">
        <f t="shared" ca="1" si="11"/>
        <v>pics\\Tomat_5.jpg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0.76012305659685342</v>
      </c>
      <c r="AP17" t="str">
        <f t="shared" ca="1" si="7"/>
        <v>pics\\Kokos_5.jpg</v>
      </c>
      <c r="AQ17" t="str">
        <f t="shared" ca="1" si="13"/>
        <v>pics\\Tomat_5.jpg</v>
      </c>
      <c r="AS17" t="str">
        <f t="shared" ca="1" si="15"/>
        <v>pics\\Tomat_5.jpg</v>
      </c>
      <c r="AT17">
        <f t="shared" ca="1" si="8"/>
        <v>0.61378585508752193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_Без_кожуры_ли_XXXXX?</v>
      </c>
      <c r="BD17" cm="1">
        <f t="array" aca="1" ref="BD17" ca="1">INDEX($L$10:$L$17,(RANK(AT9,$AT$2:$AT$9)))</f>
        <v>2039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VLOOKUP(B18,audio_list_stym!$A$3:$BP$18,42,FALSE)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VLOOKUP(B18,audio_list_stym!$A$3:$AJ$18,10,FALSE)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1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0.44971775476705433</v>
      </c>
      <c r="AP18" t="str">
        <f t="shared" ca="1" si="7"/>
        <v>pics\\Finik_4.jpg</v>
      </c>
      <c r="AQ18" t="str">
        <f t="shared" ca="1" si="13"/>
        <v>pics\\Peper_4.jpg</v>
      </c>
      <c r="AT18">
        <f t="shared" ca="1" si="8"/>
        <v>0.35835996859098385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2036</v>
      </c>
      <c r="BF18" cm="1">
        <f t="array" aca="1" ref="BF18" ca="1">INDEX(BD26:BD49,(RANK(AT4,$AT$2:$AT$16)))</f>
        <v>2044</v>
      </c>
      <c r="BG18" cm="1">
        <f t="array" aca="1" ref="BG18" ca="1">INDEX(BD50:BD65,(RANK(AT4,$AT$2:$AT$16)))</f>
        <v>2020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VLOOKUP(B19,audio_list_stym!$A$3:$BP$18,42,FALSE)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VLOOKUP(B19,audio_list_stym!$A$3:$AJ$18,10,FALSE)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1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0.45037261925444338</v>
      </c>
      <c r="AP19" t="str">
        <f t="shared" ca="1" si="7"/>
        <v>pics\\Finik_3.jpg</v>
      </c>
      <c r="AQ19" t="str">
        <f t="shared" ca="1" si="13"/>
        <v>pics\\Peper_3.jpg</v>
      </c>
      <c r="AT19">
        <f t="shared" ca="1" si="8"/>
        <v>3.4853489927561987E-2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Посмотрите,_вот_XXXXX._Полый_ли_он?</v>
      </c>
      <c r="BD19" cm="1">
        <f t="array" aca="1" ref="BD19" ca="1">INDEX($L$18:$L$25,(RANK(AT3,$AT$2:$AT$9)))</f>
        <v>2025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VLOOKUP(B20,audio_list_stym!$A$3:$BP$18,42,FALSE)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VLOOKUP(B20,audio_list_stym!$A$3:$AJ$18,10,FALSE)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1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0.21622861543968874</v>
      </c>
      <c r="AP20" t="str">
        <f t="shared" ca="1" si="7"/>
        <v>pics\\Injir_3.jpg</v>
      </c>
      <c r="AQ20" t="str">
        <f t="shared" ca="1" si="13"/>
        <v>pics\\Tikva_3.jpg</v>
      </c>
      <c r="AT20">
        <f t="shared" ca="1" si="8"/>
        <v>0.34615611344264463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Вот_XXXXX._Гладкий_ли_он?</v>
      </c>
      <c r="BD20" cm="1">
        <f t="array" aca="1" ref="BD20" ca="1">INDEX($L$18:$L$25,(RANK(AT4,$AT$2:$AT$9)))</f>
        <v>2032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VLOOKUP(B21,audio_list_stym!$A$3:$BP$18,42,FALSE)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VLOOKUP(B21,audio_list_stym!$A$3:$AJ$18,10,FALSE)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1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0.32025084181632957</v>
      </c>
      <c r="AP21" t="str">
        <f t="shared" ca="1" si="7"/>
        <v>pics\\Finik_7.jpg</v>
      </c>
      <c r="AQ21" t="str">
        <f t="shared" ca="1" si="13"/>
        <v>pics\\Peper_7.jpg</v>
      </c>
      <c r="AT21">
        <f t="shared" ca="1" si="8"/>
        <v>0.32110200379741383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Это_XXXXX._Пористый_ли_он?</v>
      </c>
      <c r="BD21" cm="1">
        <f t="array" aca="1" ref="BD21" ca="1">INDEX($L$18:$L$25,(RANK(AT5,$AT$2:$AT$9)))</f>
        <v>2027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VLOOKUP(B22,audio_list_stym!$A$3:$BP$18,42,FALSE)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VLOOKUP(B22,audio_list_stym!$A$3:$AJ$18,10,FALSE)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1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3.6760113450951093E-2</v>
      </c>
      <c r="AP22" t="str">
        <f t="shared" ca="1" si="7"/>
        <v>pics\\Injir_8.jpg</v>
      </c>
      <c r="AQ22" t="str">
        <f t="shared" ca="1" si="13"/>
        <v>pics\\Tikva_8.jpg</v>
      </c>
      <c r="AT22">
        <f t="shared" ca="1" si="8"/>
        <v>0.2113203890430595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На_картинке_XXXXX._Он_вареный?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VLOOKUP(B23,audio_list_stym!$A$3:$BP$18,42,FALSE)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VLOOKUP(B23,audio_list_stym!$A$3:$AJ$18,10,FALSE)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1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0.36569123672295578</v>
      </c>
      <c r="AP23" t="str">
        <f t="shared" ca="1" si="7"/>
        <v>pics\\Finik_6.jpg</v>
      </c>
      <c r="AQ23" t="str">
        <f t="shared" ca="1" si="13"/>
        <v>pics\\Peper_6.jpg</v>
      </c>
      <c r="AT23">
        <f t="shared" ca="1" si="8"/>
        <v>0.91084710483776399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На_мониторе_XXXXX._Плотный_ли_он?</v>
      </c>
      <c r="BD23" cm="1">
        <f t="array" aca="1" ref="BD23" ca="1">INDEX($L$18:$L$25,(RANK(AT7,$AT$2:$AT$9)))</f>
        <v>2026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VLOOKUP(B24,audio_list_stym!$A$3:$BP$18,42,FALSE)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VLOOKUP(B24,audio_list_stym!$A$3:$AJ$18,10,FALSE)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1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0.21059834465040872</v>
      </c>
      <c r="AP24" t="str">
        <f t="shared" ca="1" si="7"/>
        <v>pics\\Injir_4.jpg</v>
      </c>
      <c r="AQ24" t="str">
        <f t="shared" ca="1" si="13"/>
        <v>pics\\Tikva_4.jpg</v>
      </c>
      <c r="AT24">
        <f t="shared" ca="1" si="8"/>
        <v>0.32913871906201753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Перед_Вами_XXXXX._Он_ворсистый?</v>
      </c>
      <c r="BD24" cm="1">
        <f t="array" aca="1" ref="BD24" ca="1">INDEX($L$18:$L$25,(RANK(AT8,$AT$2:$AT$9)))</f>
        <v>2028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VLOOKUP(B25,audio_list_stym!$A$3:$BP$18,42,FALSE)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VLOOKUP(B25,audio_list_stym!$A$3:$AJ$18,10,FALSE)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1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0.75162753628798196</v>
      </c>
      <c r="AP25" t="str">
        <f t="shared" ca="1" si="7"/>
        <v>pics\\Kokos_6.jpg</v>
      </c>
      <c r="AQ25" t="str">
        <f t="shared" ca="1" si="13"/>
        <v>pics\\Tomat_6.jpg</v>
      </c>
      <c r="AT25">
        <f t="shared" ca="1" si="8"/>
        <v>5.0108238444502629E-2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Вы_видите_XXXXX._Он_мягкий?</v>
      </c>
      <c r="BD25" cm="1">
        <f t="array" aca="1" ref="BD25" ca="1">INDEX($L$18:$L$25,(RANK(AT9,$AT$2:$AT$9)))</f>
        <v>2031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VLOOKUP(B26,audio_list_stym!$A$3:$BP$18,42,FALSE)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VLOOKUP(B26,audio_list_stym!$A$3:$AJ$18,10,FALSE)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2009</v>
      </c>
      <c r="AD26" t="str">
        <f t="shared" ca="1" si="11"/>
        <v>pics\\Finik_1.jpg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pics\\Finik_1.jpg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pics\\Finik_1.jpg</v>
      </c>
      <c r="AT26">
        <f t="shared" ca="1" si="8"/>
        <v>2.7713323344416785E-2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_С_ботвой_ли_РЕДИС?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2038</v>
      </c>
      <c r="BF26" cm="1">
        <f t="array" aca="1" ref="BF26" ca="1">INDEX(BD34:BD49,(RANK(AT5,$AT$2:$AT$16)))</f>
        <v>2006</v>
      </c>
      <c r="BG26" cm="1">
        <f t="array" aca="1" ref="BG26" ca="1">INDEX(BD50:BD65,(RANK(AT5,$AT$2:$AT$16)))</f>
        <v>2022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VLOOKUP(B27,audio_list_stym!$A$3:$BP$18,42,FALSE)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VLOOKUP(B27,audio_list_stym!$A$3:$AJ$18,10,FALSE)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2154</v>
      </c>
      <c r="AD27" t="str">
        <f t="shared" ca="1" si="11"/>
        <v>pics\\Injir_2.jpg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pics\\Injir_2.jpg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pics\\Injir_2.jpg</v>
      </c>
      <c r="AT27">
        <f t="shared" ca="1" si="8"/>
        <v>0.53771732882038537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_Алый_ли_РЕДИС?</v>
      </c>
      <c r="BD27" cm="1">
        <f t="array" aca="1" ref="BD27" ca="1">INDEX($L$26:$L$33,(RANK(AT3,$AT$2:$AT$9)))</f>
        <v>2049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VLOOKUP(B28,audio_list_stym!$A$3:$BP$18,42,FALSE)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VLOOKUP(B28,audio_list_stym!$A$3:$AJ$18,10,FALSE)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2026</v>
      </c>
      <c r="AD28" t="str">
        <f t="shared" ca="1" si="11"/>
        <v>pics\\Kokos_2.jpg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pics\\Kokos_2.jpg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pics\\Kokos_2.jpg</v>
      </c>
      <c r="AT28">
        <f t="shared" ca="1" si="8"/>
        <v>0.83177468450257674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_Пряный_ли_РЕДИС?</v>
      </c>
      <c r="BD28" cm="1">
        <f t="array" aca="1" ref="BD28" ca="1">INDEX($L$26:$L$33,(RANK(AT4,$AT$2:$AT$9)))</f>
        <v>2056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VLOOKUP(B29,audio_list_stym!$A$3:$BP$18,42,FALSE)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VLOOKUP(B29,audio_list_stym!$A$3:$AJ$18,10,FALSE)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2032</v>
      </c>
      <c r="AD29" t="str">
        <f t="shared" ca="1" si="11"/>
        <v>pics\\Kokos_8.jpg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pics\\Kokos_8.jpg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pics\\Kokos_8.jpg</v>
      </c>
      <c r="AT29">
        <f t="shared" ca="1" si="8"/>
        <v>0.49461011480529693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_Жирный_ли_РЕДИС?</v>
      </c>
      <c r="BD29" cm="1">
        <f t="array" aca="1" ref="BD29" ca="1">INDEX($L$26:$L$33,(RANK(AT5,$AT$2:$AT$9)))</f>
        <v>2051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VLOOKUP(B30,audio_list_stym!$A$3:$BP$18,42,FALSE)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VLOOKUP(B30,audio_list_stym!$A$3:$AJ$18,10,FALSE)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2016</v>
      </c>
      <c r="AD30" t="str">
        <f t="shared" ca="1" si="11"/>
        <v>pics\\Finik_8.jpg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pics\\Finik_8.jpg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pics\\Finik_8.jpg</v>
      </c>
      <c r="AT30">
        <f t="shared" ca="1" si="8"/>
        <v>0.48551247830070332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_Соленый_ли_РЕДИС?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VLOOKUP(B31,audio_list_stym!$A$3:$BP$18,42,FALSE)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VLOOKUP(B31,audio_list_stym!$A$3:$AJ$18,10,FALSE)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2157</v>
      </c>
      <c r="AD31" t="str">
        <f t="shared" ca="1" si="11"/>
        <v>pics\\Injir_5.jpg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pics\\Injir_5.jpg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pics\\Injir_5.jpg</v>
      </c>
      <c r="AT31">
        <f t="shared" ca="1" si="8"/>
        <v>0.42133370484321275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_Пышный_ли_РЕДИС?</v>
      </c>
      <c r="BD31" cm="1">
        <f t="array" aca="1" ref="BD31" ca="1">INDEX($L$26:$L$33,(RANK(AT7,$AT$2:$AT$9)))</f>
        <v>2050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VLOOKUP(B32,audio_list_stym!$A$3:$BP$18,42,FALSE)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VLOOKUP(B32,audio_list_stym!$A$3:$AJ$18,10,FALSE)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2159</v>
      </c>
      <c r="AD32" t="str">
        <f t="shared" ca="1" si="11"/>
        <v>pics\\Injir_7.jpg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pics\\Injir_7.jpg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pics\\Injir_7.jpg</v>
      </c>
      <c r="AT32">
        <f t="shared" ca="1" si="8"/>
        <v>0.38712260823404543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_Крепкий_ли_РЕДИС?</v>
      </c>
      <c r="BD32" cm="1">
        <f t="array" aca="1" ref="BD32" ca="1">INDEX($L$26:$L$33,(RANK(AT8,$AT$2:$AT$9)))</f>
        <v>2052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VLOOKUP(B33,audio_list_stym!$A$3:$BP$18,42,FALSE)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VLOOKUP(B33,audio_list_stym!$A$3:$AJ$18,10,FALSE)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2153</v>
      </c>
      <c r="AD33" t="str">
        <f t="shared" ca="1" si="11"/>
        <v>pics\\Injir_1.jpg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pics\\Injir_1.jpg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pics\\Injir_1.jpg</v>
      </c>
      <c r="AT33">
        <f t="shared" ca="1" si="8"/>
        <v>0.64182047139405529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_Круглый_ли_РЕДИС?</v>
      </c>
      <c r="BD33" cm="1">
        <f t="array" aca="1" ref="BD33" ca="1">INDEX($L$26:$L$33,(RANK(AT9,$AT$2:$AT$9)))</f>
        <v>2055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VLOOKUP(B34,audio_list_stym!$A$3:$BP$18,42,FALSE)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VLOOKUP(B34,audio_list_stym!$A$3:$AJ$18,10,FALSE)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1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0.77795186618971024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2033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2009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VLOOKUP(B35,audio_list_stym!$A$3:$BP$18,42,FALSE)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VLOOKUP(B35,audio_list_stym!$A$3:$AJ$18,10,FALSE)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1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0.3165416486774153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Посмотрите,_вот_ПЕРЕЦ._Черный_ли_он?</v>
      </c>
      <c r="BD35" cm="1">
        <f t="array" aca="1" ref="BD35" ca="1">INDEX($L$34:$L$41,(RANK(AT3,$AT$2:$AT$9)))</f>
        <v>2041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VLOOKUP(B36,audio_list_stym!$A$3:$BP$18,42,FALSE)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VLOOKUP(B36,audio_list_stym!$A$3:$AJ$18,10,FALSE)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1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0.91821304691301808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Вот_ПЕРЕЦ._Он_гнилой?</v>
      </c>
      <c r="BD36" cm="1">
        <f t="array" aca="1" ref="BD36" ca="1">INDEX($L$34:$L$41,(RANK(AT4,$AT$2:$AT$9)))</f>
        <v>2048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VLOOKUP(B37,audio_list_stym!$A$3:$BP$18,42,FALSE)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VLOOKUP(B37,audio_list_stym!$A$3:$AJ$18,10,FALSE)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1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0.4259605612312094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Это_ПЕРЕЦ._Он_бугристый?</v>
      </c>
      <c r="BD37" cm="1">
        <f t="array" aca="1" ref="BD37" ca="1">INDEX($L$34:$L$41,(RANK(AT5,$AT$2:$AT$9)))</f>
        <v>2043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VLOOKUP(B38,audio_list_stym!$A$3:$BP$18,42,FALSE)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VLOOKUP(B38,audio_list_stym!$A$3:$AJ$18,10,FALSE)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1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0.19706378973175842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На_картинке_ПЕРЕЦ._Он_слоеный?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VLOOKUP(B39,audio_list_stym!$A$3:$BP$18,42,FALSE)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VLOOKUP(B39,audio_list_stym!$A$3:$AJ$18,10,FALSE)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1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0.9172756386908657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На_мониторе_ПЕРЕЦ._Хрустящий_ли_он?</v>
      </c>
      <c r="BD39" cm="1">
        <f t="array" aca="1" ref="BD39" ca="1">INDEX($L$34:$L$41,(RANK(AT7,$AT$2:$AT$9)))</f>
        <v>2042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VLOOKUP(B40,audio_list_stym!$A$3:$BP$18,42,FALSE)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VLOOKUP(B40,audio_list_stym!$A$3:$AJ$18,10,FALSE)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1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0.1545027041525795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Перед_Вами_ПЕРЕЦ._Блестит_ли_он?</v>
      </c>
      <c r="BD40" cm="1">
        <f t="array" aca="1" ref="BD40" ca="1">INDEX($L$34:$L$41,(RANK(AT8,$AT$2:$AT$9)))</f>
        <v>2044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VLOOKUP(B41,audio_list_stym!$A$3:$BP$18,42,FALSE)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VLOOKUP(B41,audio_list_stym!$A$3:$AJ$18,10,FALSE)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1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0.97630860476148995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Вы_видите_ПЕРЕЦ._Он_цитрусовый?</v>
      </c>
      <c r="BD41" cm="1">
        <f t="array" aca="1" ref="BD41" ca="1">INDEX($L$34:$L$41,(RANK(AT9,$AT$2:$AT$9)))</f>
        <v>2047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VLOOKUP(B42,audio_list_stym!$A$3:$BP$18,42,FALSE)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VLOOKUP(B42,audio_list_stym!$A$3:$AJ$18,10,FALSE)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2044</v>
      </c>
      <c r="AD42" t="str">
        <f t="shared" ca="1" si="11"/>
        <v>pics\\Peper_4.jpg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pics\\Peper_4.jpg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pics\\Peper_4.jpg</v>
      </c>
      <c r="AT42">
        <f t="shared" ca="1" si="8"/>
        <v>0.40478851318749653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_Чистый_ли_XXXXX?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2035</v>
      </c>
      <c r="BF42" cm="1">
        <f t="array" aca="1" ref="BF42" ca="1">INDEX(BD26:BD41,(RANK(AT6,$AT$2:$AT$17)))</f>
        <v>2043</v>
      </c>
      <c r="BG42" cm="1">
        <f t="array" aca="1" ref="BG42" ca="1">INDEX(BD50:BD65,(RANK(AT6,$AT$2:$AT$17)))</f>
        <v>2019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VLOOKUP(B43,audio_list_stym!$A$3:$BP$18,42,FALSE)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VLOOKUP(B43,audio_list_stym!$A$3:$AJ$18,10,FALSE)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2043</v>
      </c>
      <c r="AD43" t="str">
        <f t="shared" ca="1" si="11"/>
        <v>pics\\Peper_3.jpg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pics\\Peper_3.jpg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pics\\Peper_3.jpg</v>
      </c>
      <c r="AT43">
        <f t="shared" ca="1" si="8"/>
        <v>0.45501552163751624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_Свежий_ли_XXXXX?</v>
      </c>
      <c r="BD43" cm="1">
        <f t="array" aca="1" ref="BD43" ca="1">INDEX($L$42:$L$49,(RANK(AT3,$AT$2:$AT$9)))</f>
        <v>2001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VLOOKUP(B44,audio_list_stym!$A$3:$BP$18,42,FALSE)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VLOOKUP(B44,audio_list_stym!$A$3:$AJ$18,10,FALSE)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2163</v>
      </c>
      <c r="AD44" t="str">
        <f t="shared" ca="1" si="11"/>
        <v>pics\\Tikva_3.jpg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pics\\Tikva_3.jpg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pics\\Tikva_3.jpg</v>
      </c>
      <c r="AT44">
        <f t="shared" ca="1" si="8"/>
        <v>0.31679193712976828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_Жаренный_ли_XXXXX?</v>
      </c>
      <c r="BD44" cm="1">
        <f t="array" aca="1" ref="BD44" ca="1">INDEX($L$42:$L$49,(RANK(AT4,$AT$2:$AT$9)))</f>
        <v>2008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VLOOKUP(B45,audio_list_stym!$A$3:$BP$18,42,FALSE)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VLOOKUP(B45,audio_list_stym!$A$3:$AJ$18,10,FALSE)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2047</v>
      </c>
      <c r="AD45" t="str">
        <f t="shared" ca="1" si="11"/>
        <v>pics\\Peper_7.jpg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pics\\Peper_7.jpg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pics\\Peper_7.jpg</v>
      </c>
      <c r="AT45">
        <f t="shared" ca="1" si="8"/>
        <v>0.96984124034735897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_Сладкий_ли_XXXXX?</v>
      </c>
      <c r="BD45" cm="1">
        <f t="array" aca="1" ref="BD45" ca="1">INDEX($L$42:$L$49,(RANK(AT5,$AT$2:$AT$9)))</f>
        <v>2003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VLOOKUP(B46,audio_list_stym!$A$3:$BP$18,42,FALSE)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VLOOKUP(B46,audio_list_stym!$A$3:$AJ$18,10,FALSE)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2168</v>
      </c>
      <c r="AD46" t="str">
        <f t="shared" ca="1" si="11"/>
        <v>pics\\Tikva_8.jpg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pics\\Tikva_8.jpg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pics\\Tikva_8.jpg</v>
      </c>
      <c r="AT46">
        <f t="shared" ca="1" si="8"/>
        <v>0.1458813844629403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_Влажный_ли_XXXXX?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VLOOKUP(B47,audio_list_stym!$A$3:$BP$18,42,FALSE)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VLOOKUP(B47,audio_list_stym!$A$3:$AJ$18,10,FALSE)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2046</v>
      </c>
      <c r="AD47" t="str">
        <f t="shared" ca="1" si="11"/>
        <v>pics\\Peper_6.jpg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pics\\Peper_6.jpg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pics\\Peper_6.jpg</v>
      </c>
      <c r="AT47">
        <f t="shared" ca="1" si="8"/>
        <v>0.26671135463198214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_Съедобный_ли_XXXXX?</v>
      </c>
      <c r="BD47" cm="1">
        <f t="array" aca="1" ref="BD47" ca="1">INDEX($L$42:$L$49,(RANK(AT7,$AT$2:$AT$9)))</f>
        <v>2002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VLOOKUP(B48,audio_list_stym!$A$3:$BP$18,42,FALSE)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VLOOKUP(B48,audio_list_stym!$A$3:$AJ$18,10,FALSE)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2164</v>
      </c>
      <c r="AD48" t="str">
        <f t="shared" ca="1" si="11"/>
        <v>pics\\Tikva_4.jpg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pics\\Tikva_4.jpg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pics\\Tikva_4.jpg</v>
      </c>
      <c r="AT48">
        <f t="shared" ca="1" si="8"/>
        <v>0.63064059770066128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_Сиреневый_ли_XXXXX?</v>
      </c>
      <c r="BD48" cm="1">
        <f t="array" aca="1" ref="BD48" ca="1">INDEX($L$42:$L$49,(RANK(AT8,$AT$2:$AT$9)))</f>
        <v>2004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VLOOKUP(B49,audio_list_stym!$A$3:$BP$18,42,FALSE)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VLOOKUP(B49,audio_list_stym!$A$3:$AJ$18,10,FALSE)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2062</v>
      </c>
      <c r="AD49" t="str">
        <f t="shared" ca="1" si="11"/>
        <v>pics\\Tomat_6.jpg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pics\\Tomat_6.jpg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pics\\Tomat_6.jpg</v>
      </c>
      <c r="AT49">
        <f t="shared" ca="1" si="8"/>
        <v>0.38773647725641214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_Репчатый_ли_XXXXX?</v>
      </c>
      <c r="BD49" cm="1">
        <f t="array" aca="1" ref="BD49" ca="1">INDEX($L$42:$L$49,(RANK(AT9,$AT$2:$AT$9)))</f>
        <v>2007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VLOOKUP(B50,audio_list_stym!$A$3:$BP$18,42,FALSE)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VLOOKUP(B50,audio_list_stym!$A$3:$AJ$18,10,FALSE)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1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8"/>
        <v>5.9133060161951634E-2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2038</v>
      </c>
      <c r="BF50" cm="1">
        <f t="array" aca="1" ref="BF50" ca="1">INDEX(BD18:BD49,(RANK(AT7,$AT$2:$AT$17)))</f>
        <v>2054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VLOOKUP(B51,audio_list_stym!$A$3:$BP$18,42,FALSE)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VLOOKUP(B51,audio_list_stym!$A$3:$AJ$18,10,FALSE)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1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8"/>
        <v>0.14790412212669735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Посмотрите,_вот_XXXXX._Сахаристый_ли_он?</v>
      </c>
      <c r="BD51" cm="1">
        <f t="array" aca="1" ref="BD51" ca="1">INDEX($L$50:$L$57,(RANK(AT3,$AT$2:$AT$9)))</f>
        <v>2009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VLOOKUP(B52,audio_list_stym!$A$3:$BP$18,42,FALSE)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VLOOKUP(B52,audio_list_stym!$A$3:$AJ$18,10,FALSE)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1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8"/>
        <v>0.7846418792366372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Вот_XXXXX._Он_скользкий?</v>
      </c>
      <c r="BD52" cm="1">
        <f t="array" aca="1" ref="BD52" ca="1">INDEX($L$50:$L$57,(RANK(AT4,$AT$2:$AT$9)))</f>
        <v>2016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VLOOKUP(B53,audio_list_stym!$A$3:$BP$18,42,FALSE)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VLOOKUP(B53,audio_list_stym!$A$3:$AJ$18,10,FALSE)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1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8"/>
        <v>0.9398669649887178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Это_XXXXX._Ломкий_ли_он?</v>
      </c>
      <c r="BD53" cm="1">
        <f t="array" aca="1" ref="BD53" ca="1">INDEX($L$50:$L$57,(RANK(AT5,$AT$2:$AT$9)))</f>
        <v>2011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VLOOKUP(B54,audio_list_stym!$A$3:$BP$18,42,FALSE)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VLOOKUP(B54,audio_list_stym!$A$3:$AJ$18,10,FALSE)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1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8"/>
        <v>0.51528586414768485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На_картинке_XXXXX._Мохнатый_ли_он?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VLOOKUP(B55,audio_list_stym!$A$3:$BP$18,42,FALSE)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VLOOKUP(B55,audio_list_stym!$A$3:$AJ$18,10,FALSE)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1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8"/>
        <v>0.55239063233395402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На_мониторе_XXXXX._Он_сморщенный?</v>
      </c>
      <c r="BD55" cm="1">
        <f t="array" aca="1" ref="BD55" ca="1">INDEX($L$50:$L$57,(RANK(AT7,$AT$2:$AT$9)))</f>
        <v>2010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VLOOKUP(B56,audio_list_stym!$A$3:$BP$18,42,FALSE)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VLOOKUP(B56,audio_list_stym!$A$3:$AJ$18,10,FALSE)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1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8"/>
        <v>5.1133998676363923E-2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Перед_Вами_XXXXX._Он_с_косточкой?</v>
      </c>
      <c r="BD56" cm="1">
        <f t="array" aca="1" ref="BD56" ca="1">INDEX($L$50:$L$57,(RANK(AT8,$AT$2:$AT$9)))</f>
        <v>2012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VLOOKUP(B57,audio_list_stym!$A$3:$BP$18,42,FALSE)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VLOOKUP(B57,audio_list_stym!$A$3:$AJ$18,10,FALSE)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1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8"/>
        <v>0.83327187100732925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Вы_видите_XXXXX._Он_треугольный?</v>
      </c>
      <c r="BD57" cm="1">
        <f t="array" aca="1" ref="BD57" ca="1">INDEX($L$50:$L$57,(RANK(AT9,$AT$2:$AT$9)))</f>
        <v>2015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VLOOKUP(B58,audio_list_stym!$A$3:$BP$18,42,FALSE)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VLOOKUP(B58,audio_list_stym!$A$3:$AJ$18,10,FALSE)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2028</v>
      </c>
      <c r="AD58" t="str">
        <f t="shared" ca="1" si="11"/>
        <v>pics\\Kokos_4.jpg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pics\\Kokos_4.jpg</v>
      </c>
      <c r="AH58" t="str">
        <f t="shared" si="4"/>
        <v>sound\\Ogorod</v>
      </c>
      <c r="AI58" s="11"/>
      <c r="AR58" t="str">
        <f t="shared" ref="AR58:AR65" ca="1" si="27">IF(AH58="sound\\Ogorod",AP10,"")</f>
        <v>pics\\Kokos_4.jpg</v>
      </c>
      <c r="AT58">
        <f t="shared" ca="1" si="8"/>
        <v>0.65384422217672711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_Рыхлый_ли_ГОРОХ?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2003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VLOOKUP(B59,audio_list_stym!$A$3:$BP$18,42,FALSE)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VLOOKUP(B59,audio_list_stym!$A$3:$AJ$18,10,FALSE)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2031</v>
      </c>
      <c r="AD59" t="str">
        <f t="shared" ca="1" si="11"/>
        <v>pics\\Kokos_7.jpg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pics\\Kokos_7.jpg</v>
      </c>
      <c r="AH59" t="str">
        <f t="shared" si="4"/>
        <v>sound\\Ogorod</v>
      </c>
      <c r="AR59" t="str">
        <f t="shared" ca="1" si="27"/>
        <v>pics\\Kokos_7.jpg</v>
      </c>
      <c r="AT59">
        <f t="shared" ca="1" si="8"/>
        <v>0.67445405657079505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_В_стручке_ли_ГОРОХ?</v>
      </c>
      <c r="BD59" cm="1">
        <f t="array" aca="1" ref="BD59" ca="1">INDEX($L$58:$L$65,(RANK(AT3,$AT$2:$AT$9)))</f>
        <v>2017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VLOOKUP(B60,audio_list_stym!$A$3:$BP$18,42,FALSE)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VLOOKUP(B60,audio_list_stym!$A$3:$AJ$18,10,FALSE)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2013</v>
      </c>
      <c r="AD60" t="str">
        <f t="shared" ca="1" si="11"/>
        <v>pics\\Finik_5.jpg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pics\\Finik_5.jpg</v>
      </c>
      <c r="AH60" t="str">
        <f t="shared" si="4"/>
        <v>sound\\Ogorod</v>
      </c>
      <c r="AR60" t="str">
        <f t="shared" ca="1" si="27"/>
        <v>pics\\Finik_5.jpg</v>
      </c>
      <c r="AT60">
        <f t="shared" ca="1" si="8"/>
        <v>0.47804633071702063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_Ядовитый_ли_ГОРОХ?</v>
      </c>
      <c r="BD60" cm="1">
        <f t="array" aca="1" ref="BD60" ca="1">INDEX($L$58:$L$65,(RANK(AT4,$AT$2:$AT$9)))</f>
        <v>2024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VLOOKUP(B61,audio_list_stym!$A$3:$BP$18,42,FALSE)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VLOOKUP(B61,audio_list_stym!$A$3:$AJ$18,10,FALSE)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2158</v>
      </c>
      <c r="AD61" t="str">
        <f t="shared" ca="1" si="11"/>
        <v>pics\\Injir_6.jpg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pics\\Injir_6.jpg</v>
      </c>
      <c r="AH61" t="str">
        <f t="shared" si="4"/>
        <v>sound\\Ogorod</v>
      </c>
      <c r="AR61" t="str">
        <f t="shared" ca="1" si="27"/>
        <v>pics\\Injir_6.jpg</v>
      </c>
      <c r="AT61">
        <f t="shared" ca="1" si="8"/>
        <v>0.30558998507556467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_Полосатый_ли_ГОРОХ?</v>
      </c>
      <c r="BD61" cm="1">
        <f t="array" aca="1" ref="BD61" ca="1">INDEX($L$58:$L$65,(RANK(AT5,$AT$2:$AT$9)))</f>
        <v>2019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VLOOKUP(B62,audio_list_stym!$A$3:$BP$18,42,FALSE)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VLOOKUP(B62,audio_list_stym!$A$3:$AJ$18,10,FALSE)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2027</v>
      </c>
      <c r="AD62" t="str">
        <f t="shared" ca="1" si="11"/>
        <v>pics\\Kokos_3.jpg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pics\\Kokos_3.jpg</v>
      </c>
      <c r="AH62" t="str">
        <f t="shared" si="4"/>
        <v>sound\\Ogorod</v>
      </c>
      <c r="AR62" t="str">
        <f t="shared" ca="1" si="27"/>
        <v>pics\\Kokos_3.jpg</v>
      </c>
      <c r="AT62">
        <f t="shared" ca="1" si="8"/>
        <v>8.3737620775367727E-2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_Плоский_ли_ГОРОХ?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VLOOKUP(B63,audio_list_stym!$A$3:$BP$18,42,FALSE)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VLOOKUP(B63,audio_list_stym!$A$3:$AJ$18,10,FALSE)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2010</v>
      </c>
      <c r="AD63" t="str">
        <f t="shared" ca="1" si="11"/>
        <v>pics\\Finik_2.jpg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pics\\Finik_2.jpg</v>
      </c>
      <c r="AH63" t="str">
        <f t="shared" si="4"/>
        <v>sound\\Ogorod</v>
      </c>
      <c r="AR63" t="str">
        <f t="shared" ca="1" si="27"/>
        <v>pics\\Finik_2.jpg</v>
      </c>
      <c r="AT63">
        <f t="shared" ca="1" si="8"/>
        <v>0.30179734625389021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_Толченый_ли_ГОРОХ?</v>
      </c>
      <c r="BD63" cm="1">
        <f t="array" aca="1" ref="BD63" ca="1">INDEX($L$58:$L$65,(RANK(AT7,$AT$2:$AT$9)))</f>
        <v>2018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VLOOKUP(B64,audio_list_stym!$A$3:$BP$18,42,FALSE)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VLOOKUP(B64,audio_list_stym!$A$3:$AJ$18,10,FALSE)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2025</v>
      </c>
      <c r="AD64" t="str">
        <f t="shared" ca="1" si="11"/>
        <v>pics\\Kokos_1.jpg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pics\\Kokos_1.jpg</v>
      </c>
      <c r="AH64" t="str">
        <f t="shared" si="4"/>
        <v>sound\\Ogorod</v>
      </c>
      <c r="AI64" s="11"/>
      <c r="AR64" t="str">
        <f t="shared" ca="1" si="27"/>
        <v>pics\\Kokos_1.jpg</v>
      </c>
      <c r="AT64">
        <f t="shared" ca="1" si="8"/>
        <v>0.21124610885411965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_Зеленый_ли_ГОРОХ?</v>
      </c>
      <c r="BD64" cm="1">
        <f t="array" aca="1" ref="BD64" ca="1">INDEX($L$58:$L$65,(RANK(AT8,$AT$2:$AT$9)))</f>
        <v>2020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VLOOKUP(B65,audio_list_stym!$A$3:$BP$18,42,FALSE)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VLOOKUP(B65,audio_list_stym!$A$3:$AJ$18,10,FALSE)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2029</v>
      </c>
      <c r="AD65" t="str">
        <f t="shared" ca="1" si="11"/>
        <v>pics\\Kokos_5.jpg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pics\\Kokos_5.jpg</v>
      </c>
      <c r="AH65" t="str">
        <f t="shared" si="4"/>
        <v>sound\\Ogorod</v>
      </c>
      <c r="AR65" t="str">
        <f t="shared" ca="1" si="27"/>
        <v>pics\\Kokos_5.jpg</v>
      </c>
      <c r="AT65">
        <f t="shared" ca="1" si="8"/>
        <v>0.66129953472760505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_Легкий_ли_ГОРОХ?</v>
      </c>
      <c r="BD65" cm="1">
        <f t="array" aca="1" ref="BD65" ca="1">INDEX($L$58:$L$65,(RANK(AT9,$AT$2:$AT$9)))</f>
        <v>2023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VLOOKUP(B66,audio_list_stym!$A$3:$BP$18,42,FALSE)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VLOOKUP(B66,audio_list_stym!$A$3:$AJ$18,10,FALSE)</f>
        <v>Finger</v>
      </c>
      <c r="I66" t="s">
        <v>688</v>
      </c>
      <c r="J66" t="str">
        <f t="shared" ref="J66:J129" si="29">H66&amp;I66</f>
        <v>Finger_1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113</v>
      </c>
      <c r="Z66" t="str">
        <f>IF(G66="экспл",VLOOKUP(J66,quest_экспл!$A$1:$N$129,12,FALSE),IF(G66="импл_",0,0))</f>
        <v>sound\\On_vizhatiy.wav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1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 t="str">
        <f t="shared" ref="AF66:AF74" si="30">AS66</f>
        <v/>
      </c>
      <c r="AI66" t="s">
        <v>67</v>
      </c>
      <c r="AO66">
        <f ca="1">RAND()</f>
        <v>0.12689212137687955</v>
      </c>
      <c r="AP66" t="str">
        <f ca="1">INDEX($AI$66:$AI$129,(RANK(AO66,$AO$66:$AO$129)))</f>
        <v>pics\\Tomat_2.jpg</v>
      </c>
      <c r="AR66" t="str">
        <f>IF(AH66="sound\\Ogorod",AP18,"")</f>
        <v/>
      </c>
      <c r="AS66" t="str">
        <f>IF(G66="импл_",AP66,"")</f>
        <v/>
      </c>
      <c r="AT66">
        <f t="shared" ref="AT66:AT129" ca="1" si="31">RAND()</f>
        <v>0.8401251856899814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_Он_выжатый?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На_экране_РЕНАН._Он_выжатый?</v>
      </c>
      <c r="BC66">
        <f>A66</f>
        <v>1209</v>
      </c>
      <c r="BD66" cm="1">
        <f t="array" aca="1" ref="BD66" ca="1">INDEX(L66:L73,(RANK(AT2,$AT$2:$AT$9)))</f>
        <v>2086</v>
      </c>
      <c r="BE66" cm="1">
        <f t="array" aca="1" ref="BE66" ca="1">INDEX(BD74:BD89,(RANK(AT2,$AT$2:$AT$7)))</f>
        <v>2093</v>
      </c>
      <c r="BF66" cm="1">
        <f t="array" aca="1" ref="BF66" ca="1">INDEX(BD90:BD113,(RANK(AT2,$AT$2:$AT$17)))</f>
        <v>2138</v>
      </c>
      <c r="BG66" cm="1">
        <f t="array" aca="1" ref="BG66" ca="1">INDEX(BD114:BD129,(RANK(AT2,$AT$2:$AT$17)))</f>
        <v>2074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VLOOKUP(B67,audio_list_stym!$A$3:$BP$18,42,FALSE)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VLOOKUP(B67,audio_list_stym!$A$3:$AJ$18,10,FALSE)</f>
        <v>Finger</v>
      </c>
      <c r="I67" t="s">
        <v>689</v>
      </c>
      <c r="J67" t="str">
        <f t="shared" si="29"/>
        <v>Finger_2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114</v>
      </c>
      <c r="Z67" t="str">
        <f>IF(G67="экспл",VLOOKUP(J67,quest_экспл!$A$1:$N$129,12,FALSE),IF(G67="импл_",0,0))</f>
        <v>sound\\On_nadloman.wav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74" ca="1" si="34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si="30"/>
        <v/>
      </c>
      <c r="AI67" t="s">
        <v>68</v>
      </c>
      <c r="AO67">
        <f t="shared" ref="AO67:AO129" ca="1" si="35">RAND()</f>
        <v>0.24400690924696145</v>
      </c>
      <c r="AP67" t="str">
        <f t="shared" ref="AP67:AP129" ca="1" si="36">INDEX($AI$66:$AI$129,(RANK(AO67,$AO$66:$AO$129)))</f>
        <v>pics\\Redis_6.jpg</v>
      </c>
      <c r="AR67" t="str">
        <f t="shared" ref="AR67:AR73" si="37">IF(AH67="sound\\Ogorod",AP19,"")</f>
        <v/>
      </c>
      <c r="AS67" t="str">
        <f t="shared" ref="AS67:AS129" si="38">IF(G67="импл_",AP67,"")</f>
        <v/>
      </c>
      <c r="AT67">
        <f t="shared" ca="1" si="31"/>
        <v>0.63191089084757546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_Он_надломан?</v>
      </c>
      <c r="BA67" t="e">
        <f>VLOOKUP(Q67,audio_list_stym!$B$2:$BQ$299,68,FALSE)</f>
        <v>#N/A</v>
      </c>
      <c r="BB67" t="str">
        <f t="shared" si="33"/>
        <v>Посмотрите,_вот_РЕНАН._Он_надломан?</v>
      </c>
      <c r="BD67" cm="1">
        <f t="array" aca="1" ref="BD67" ca="1">INDEX(L67:L74,(RANK(AT3,$AT$2:$AT$9)))</f>
        <v>2082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VLOOKUP(B68,audio_list_stym!$A$3:$BP$18,42,FALSE)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VLOOKUP(B68,audio_list_stym!$A$3:$AJ$18,10,FALSE)</f>
        <v>Finger</v>
      </c>
      <c r="I68" t="s">
        <v>690</v>
      </c>
      <c r="J68" t="str">
        <f t="shared" si="29"/>
        <v>Finger_3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115</v>
      </c>
      <c r="Z68" t="str">
        <f>IF(G68="экспл",VLOOKUP(J68,quest_экспл!$A$1:$N$129,12,FALSE),IF(G68="импл_",0,0))</f>
        <v>sound\\On_volnistiy.wav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4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si="30"/>
        <v/>
      </c>
      <c r="AI68" t="s">
        <v>69</v>
      </c>
      <c r="AO68">
        <f t="shared" ca="1" si="35"/>
        <v>0.75761883832931598</v>
      </c>
      <c r="AP68" t="str">
        <f t="shared" ca="1" si="36"/>
        <v>pics\\Goroh_6.jpg</v>
      </c>
      <c r="AR68" t="str">
        <f t="shared" si="37"/>
        <v/>
      </c>
      <c r="AS68" t="str">
        <f t="shared" si="38"/>
        <v/>
      </c>
      <c r="AT68">
        <f t="shared" ca="1" si="31"/>
        <v>0.73583478794574353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_Он_волнистый?</v>
      </c>
      <c r="BA68" t="e">
        <f>VLOOKUP(Q68,audio_list_stym!$B$2:$BQ$299,68,FALSE)</f>
        <v>#N/A</v>
      </c>
      <c r="BB68" t="str">
        <f t="shared" si="33"/>
        <v>Вот_РЕНАН._Он_волнистый?</v>
      </c>
      <c r="BD68" cm="1">
        <f t="array" aca="1" ref="BD68" ca="1">INDEX(L68:L75,(RANK(AT4,$AT$2:$AT$9)))</f>
        <v>2090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VLOOKUP(B69,audio_list_stym!$A$3:$BP$18,42,FALSE)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VLOOKUP(B69,audio_list_stym!$A$3:$AJ$18,10,FALSE)</f>
        <v>Finger</v>
      </c>
      <c r="I69" t="s">
        <v>691</v>
      </c>
      <c r="J69" t="str">
        <f t="shared" si="29"/>
        <v>Finger_4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116</v>
      </c>
      <c r="Z69" t="str">
        <f>IF(G69="экспл",VLOOKUP(J69,quest_экспл!$A$1:$N$129,12,FALSE),IF(G69="импл_",0,0))</f>
        <v>sound\\On_buriy.wav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4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si="30"/>
        <v/>
      </c>
      <c r="AI69" t="s">
        <v>70</v>
      </c>
      <c r="AO69">
        <f t="shared" ca="1" si="35"/>
        <v>0.43221218370257342</v>
      </c>
      <c r="AP69" t="str">
        <f t="shared" ca="1" si="36"/>
        <v>pics\\Peper_3.jpg</v>
      </c>
      <c r="AR69" t="str">
        <f t="shared" si="37"/>
        <v/>
      </c>
      <c r="AS69" t="str">
        <f t="shared" si="38"/>
        <v/>
      </c>
      <c r="AT69">
        <f t="shared" ca="1" si="31"/>
        <v>0.99623569267638279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_Он_бурый?</v>
      </c>
      <c r="BA69" t="e">
        <f>VLOOKUP(Q69,audio_list_stym!$B$2:$BQ$299,68,FALSE)</f>
        <v>#N/A</v>
      </c>
      <c r="BB69" t="str">
        <f t="shared" si="33"/>
        <v>Это_РЕНАН._Он_бурый?</v>
      </c>
      <c r="BD69" cm="1">
        <f t="array" aca="1" ref="BD69" ca="1">INDEX(L69:L76,(RANK(AT5,$AT$2:$AT$9)))</f>
        <v>2086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VLOOKUP(B70,audio_list_stym!$A$3:$BP$18,42,FALSE)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VLOOKUP(B70,audio_list_stym!$A$3:$AJ$18,10,FALSE)</f>
        <v>Finger</v>
      </c>
      <c r="I70" t="s">
        <v>692</v>
      </c>
      <c r="J70" t="str">
        <f t="shared" si="29"/>
        <v>Finger_5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117</v>
      </c>
      <c r="Z70" t="str">
        <f>IF(G70="экспл",VLOOKUP(J70,quest_экспл!$A$1:$N$129,12,FALSE),IF(G70="импл_",0,0))</f>
        <v>sound\\Vityanut_li_on.wav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4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si="30"/>
        <v/>
      </c>
      <c r="AI70" t="s">
        <v>71</v>
      </c>
      <c r="AO70">
        <f t="shared" ca="1" si="35"/>
        <v>7.4702135084718013E-2</v>
      </c>
      <c r="AP70" t="str">
        <f t="shared" ca="1" si="36"/>
        <v>pics\\Tomat_4.jpg</v>
      </c>
      <c r="AR70" t="str">
        <f t="shared" si="37"/>
        <v/>
      </c>
      <c r="AS70" t="str">
        <f t="shared" si="38"/>
        <v/>
      </c>
      <c r="AT70">
        <f t="shared" ca="1" si="31"/>
        <v>0.93642863805038112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_Вытянут_ли_он?</v>
      </c>
      <c r="BA70" t="e">
        <f>VLOOKUP(Q70,audio_list_stym!$B$2:$BQ$299,68,FALSE)</f>
        <v>#N/A</v>
      </c>
      <c r="BB70" t="str">
        <f t="shared" si="33"/>
        <v>На_картинке_РЕНАН._Вытянут_ли_он?</v>
      </c>
      <c r="BD70" cm="1">
        <f t="array" aca="1" ref="BD70" ca="1">INDEX(L70:L77,(RANK(AT6,$AT$2:$AT$9)))</f>
        <v>2089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VLOOKUP(B71,audio_list_stym!$A$3:$BP$18,42,FALSE)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VLOOKUP(B71,audio_list_stym!$A$3:$AJ$18,10,FALSE)</f>
        <v>Finger</v>
      </c>
      <c r="I71" t="s">
        <v>693</v>
      </c>
      <c r="J71" t="str">
        <f t="shared" si="29"/>
        <v>Finger_6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118</v>
      </c>
      <c r="Z71" t="str">
        <f>IF(G71="экспл",VLOOKUP(J71,quest_экспл!$A$1:$N$129,12,FALSE),IF(G71="импл_",0,0))</f>
        <v>sound\\Obyemniy_li_on.wav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4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si="30"/>
        <v/>
      </c>
      <c r="AI71" t="s">
        <v>72</v>
      </c>
      <c r="AO71">
        <f t="shared" ca="1" si="35"/>
        <v>0.44465387237401155</v>
      </c>
      <c r="AP71" t="str">
        <f t="shared" ca="1" si="36"/>
        <v>pics\\Peper_2.jpg</v>
      </c>
      <c r="AR71" t="str">
        <f t="shared" si="37"/>
        <v/>
      </c>
      <c r="AS71" t="str">
        <f t="shared" si="38"/>
        <v/>
      </c>
      <c r="AT71">
        <f t="shared" ca="1" si="31"/>
        <v>0.2410948912199623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_Объемный_ли_он?</v>
      </c>
      <c r="BA71" t="e">
        <f>VLOOKUP(Q71,audio_list_stym!$B$2:$BQ$299,68,FALSE)</f>
        <v>#N/A</v>
      </c>
      <c r="BB71" t="str">
        <f t="shared" si="33"/>
        <v>На_мониторе_РЕНАН._Объемный_ли_он?</v>
      </c>
      <c r="BD71" cm="1">
        <f t="array" aca="1" ref="BD71" ca="1">INDEX(L71:L78,(RANK(AT7,$AT$2:$AT$9)))</f>
        <v>2087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VLOOKUP(B72,audio_list_stym!$A$3:$BP$18,42,FALSE)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VLOOKUP(B72,audio_list_stym!$A$3:$AJ$18,10,FALSE)</f>
        <v>Finger</v>
      </c>
      <c r="I72" t="s">
        <v>694</v>
      </c>
      <c r="J72" t="str">
        <f t="shared" si="29"/>
        <v>Finger_7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119</v>
      </c>
      <c r="Z72" t="str">
        <f>IF(G72="экспл",VLOOKUP(J72,quest_экспл!$A$1:$N$129,12,FALSE),IF(G72="импл_",0,0))</f>
        <v>sound\\Pustoy_li_on.wav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4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si="30"/>
        <v/>
      </c>
      <c r="AI72" t="s">
        <v>73</v>
      </c>
      <c r="AO72">
        <f t="shared" ca="1" si="35"/>
        <v>0.94507795137724493</v>
      </c>
      <c r="AP72" t="str">
        <f t="shared" ca="1" si="36"/>
        <v>pics\\Banan_6.jpg</v>
      </c>
      <c r="AR72" t="str">
        <f t="shared" si="37"/>
        <v/>
      </c>
      <c r="AS72" t="str">
        <f t="shared" si="38"/>
        <v/>
      </c>
      <c r="AT72">
        <f t="shared" ca="1" si="31"/>
        <v>0.67012853610743162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_Пустой_ли_он?</v>
      </c>
      <c r="BA72" t="e">
        <f>VLOOKUP(Q72,audio_list_stym!$B$2:$BQ$299,68,FALSE)</f>
        <v>#N/A</v>
      </c>
      <c r="BB72" t="str">
        <f t="shared" si="33"/>
        <v>Перед_Вами_РЕНАН._Пустой_ли_он?</v>
      </c>
      <c r="BD72" cm="1">
        <f t="array" aca="1" ref="BD72" ca="1">INDEX(L72:L79,(RANK(AT8,$AT$2:$AT$9)))</f>
        <v>2090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VLOOKUP(B73,audio_list_stym!$A$3:$BP$18,42,FALSE)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VLOOKUP(B73,audio_list_stym!$A$3:$AJ$18,10,FALSE)</f>
        <v>Finger</v>
      </c>
      <c r="I73" t="s">
        <v>695</v>
      </c>
      <c r="J73" t="str">
        <f t="shared" si="29"/>
        <v>Finger_8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120</v>
      </c>
      <c r="Z73" t="str">
        <f>IF(G73="экспл",VLOOKUP(J73,quest_экспл!$A$1:$N$129,12,FALSE),IF(G73="импл_",0,0))</f>
        <v>sound\\Belyi_li_on.wav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4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si="30"/>
        <v/>
      </c>
      <c r="AI73" t="s">
        <v>74</v>
      </c>
      <c r="AO73">
        <f t="shared" ca="1" si="35"/>
        <v>0.81173670296114542</v>
      </c>
      <c r="AP73" t="str">
        <f t="shared" ca="1" si="36"/>
        <v>pics\\Goroh_1.jpg</v>
      </c>
      <c r="AR73" t="str">
        <f t="shared" si="37"/>
        <v/>
      </c>
      <c r="AS73" t="str">
        <f t="shared" si="38"/>
        <v/>
      </c>
      <c r="AT73">
        <f t="shared" ca="1" si="31"/>
        <v>0.77684930353358406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_Белый_ли_он?</v>
      </c>
      <c r="BA73" t="e">
        <f>VLOOKUP(Q73,audio_list_stym!$B$2:$BQ$299,68,FALSE)</f>
        <v>#N/A</v>
      </c>
      <c r="BB73" t="str">
        <f t="shared" si="33"/>
        <v>Вы_видите_РЕНАН._Белый_ли_он?</v>
      </c>
      <c r="BD73" cm="1">
        <f t="array" aca="1" ref="BD73" ca="1">INDEX(L73:L80,(RANK(AT9,$AT$2:$AT$9)))</f>
        <v>2094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VLOOKUP(B74,audio_list_stym!$A$3:$BP$18,42,FALSE)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VLOOKUP(B74,audio_list_stym!$A$3:$AJ$18,10,FALSE)</f>
        <v>Gac</v>
      </c>
      <c r="I74" t="s">
        <v>688</v>
      </c>
      <c r="J74" t="str">
        <f t="shared" si="29"/>
        <v>Gac_1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249</v>
      </c>
      <c r="Q74" t="str">
        <f>IF(G74="экспл",0,IF(G74="импл_",VLOOKUP(J74,quest_импл!$A$1:$J$129,8,FALSE),0))</f>
        <v>sound\\Ispachkan_li.wav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2037</v>
      </c>
      <c r="AD74" t="str">
        <f t="shared" ca="1" si="34"/>
        <v>pics\\Limon_5.jpg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pics\\Limon_5.jpg</v>
      </c>
      <c r="AI74" t="s">
        <v>76</v>
      </c>
      <c r="AO74">
        <f t="shared" ca="1" si="35"/>
        <v>0.52264535207865803</v>
      </c>
      <c r="AP74" t="str">
        <f t="shared" ca="1" si="36"/>
        <v>pics\\Limon_5.jpg</v>
      </c>
      <c r="AR74" t="str">
        <f>IF(AH74="sound\\Ogorod",AP2,"")</f>
        <v/>
      </c>
      <c r="AS74" t="str">
        <f t="shared" ca="1" si="38"/>
        <v>pics\\Limon_5.jpg</v>
      </c>
      <c r="AT74">
        <f t="shared" ca="1" si="31"/>
        <v>0.74998327851140245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_Испачкан_ли_</v>
      </c>
      <c r="BB74" t="str">
        <f t="shared" si="33"/>
        <v>_Испачкан_ли_XXXXX?</v>
      </c>
      <c r="BC74">
        <f>A74</f>
        <v>1210</v>
      </c>
      <c r="BD74" cm="1">
        <f t="array" aca="1" ref="BD74" ca="1">INDEX($L$74:$L$81,(RANK(AT2,$AT$2:$AT$9)))</f>
        <v>2094</v>
      </c>
      <c r="BE74" cm="1">
        <f t="array" aca="1" ref="BE74" ca="1">INDEX(BD66:BD73,(RANK(AT3,$AT$2:$AT$9)))</f>
        <v>2086</v>
      </c>
      <c r="BF74" cm="1">
        <f t="array" aca="1" ref="BF74" ca="1">INDEX(BD82:BD105,(RANK(AT3,$AT$2:$AT$17)))</f>
        <v>2114</v>
      </c>
      <c r="BG74" cm="1">
        <f t="array" aca="1" ref="BG74" ca="1">INDEX(BD106:BD129,(RANK(AT3,$AT$2:$AT$9)))</f>
        <v>2150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VLOOKUP(B75,audio_list_stym!$A$3:$BP$18,42,FALSE)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VLOOKUP(B75,audio_list_stym!$A$3:$AJ$18,10,FALSE)</f>
        <v>Gac</v>
      </c>
      <c r="I75" t="s">
        <v>689</v>
      </c>
      <c r="J75" t="str">
        <f t="shared" si="29"/>
        <v>Gac_2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250</v>
      </c>
      <c r="Q75" t="str">
        <f>IF(G75="экспл",0,IF(G75="импл_",VLOOKUP(J75,quest_импл!$A$1:$J$129,8,FALSE),0))</f>
        <v>sound\\Farshirovanniy_li.wav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2056</v>
      </c>
      <c r="AD75" t="str">
        <f t="shared" ref="AD75:AD129" ca="1" si="39">IF(ISTEXT(AE75),AE75,IF(ISTEXT(AF75),AF75,""))</f>
        <v>pics\\Redis_8.jpg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pics\\Redis_8.jpg</v>
      </c>
      <c r="AI75" t="s">
        <v>77</v>
      </c>
      <c r="AO75">
        <f t="shared" ca="1" si="35"/>
        <v>0.13924606954946173</v>
      </c>
      <c r="AP75" t="str">
        <f t="shared" ca="1" si="36"/>
        <v>pics\\Redis_8.jpg</v>
      </c>
      <c r="AR75" t="str">
        <f t="shared" ref="AR75:AR97" si="41">IF(AH75="sound\\Ogorod",AP3,"")</f>
        <v/>
      </c>
      <c r="AS75" t="str">
        <f t="shared" ca="1" si="38"/>
        <v>pics\\Redis_8.jpg</v>
      </c>
      <c r="AT75">
        <f t="shared" ca="1" si="31"/>
        <v>0.55188009963079832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_Фаршированный_ли_</v>
      </c>
      <c r="BB75" t="str">
        <f t="shared" si="33"/>
        <v>_Фаршированный_ли_XXXXX?</v>
      </c>
      <c r="BD75" cm="1">
        <f t="array" aca="1" ref="BD75" ca="1">INDEX($L$74:$L$81,(RANK(AT3,$AT$2:$AT$9)))</f>
        <v>2089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VLOOKUP(B76,audio_list_stym!$A$3:$BP$18,42,FALSE)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VLOOKUP(B76,audio_list_stym!$A$3:$AJ$18,10,FALSE)</f>
        <v>Gac</v>
      </c>
      <c r="I76" t="s">
        <v>690</v>
      </c>
      <c r="J76" t="str">
        <f t="shared" si="29"/>
        <v>Gac_3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251</v>
      </c>
      <c r="Q76" t="str">
        <f>IF(G76="экспл",0,IF(G76="импл_",VLOOKUP(J76,quest_импл!$A$1:$J$129,8,FALSE),0))</f>
        <v>sound\\Razrezan_li.wav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2001</v>
      </c>
      <c r="AD76" t="str">
        <f t="shared" ca="1" si="39"/>
        <v>pics\\Banan_1.jpg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pics\\Banan_1.jpg</v>
      </c>
      <c r="AI76" t="s">
        <v>78</v>
      </c>
      <c r="AO76">
        <f t="shared" ca="1" si="35"/>
        <v>0.99507138662310979</v>
      </c>
      <c r="AP76" t="str">
        <f t="shared" ca="1" si="36"/>
        <v>pics\\Banan_1.jpg</v>
      </c>
      <c r="AR76" t="str">
        <f t="shared" si="41"/>
        <v/>
      </c>
      <c r="AS76" t="str">
        <f t="shared" ca="1" si="38"/>
        <v>pics\\Banan_1.jpg</v>
      </c>
      <c r="AT76">
        <f t="shared" ca="1" si="31"/>
        <v>0.73865029501032053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_Разрезан_ли_</v>
      </c>
      <c r="BB76" t="str">
        <f t="shared" si="33"/>
        <v>_Разрезан_ли_XXXXX?</v>
      </c>
      <c r="BD76" cm="1">
        <f t="array" aca="1" ref="BD76" ca="1">INDEX($L$74:$L$81,(RANK(AT4,$AT$2:$AT$9)))</f>
        <v>2096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VLOOKUP(B77,audio_list_stym!$A$3:$BP$18,42,FALSE)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VLOOKUP(B77,audio_list_stym!$A$3:$AJ$18,10,FALSE)</f>
        <v>Gac</v>
      </c>
      <c r="I77" t="s">
        <v>691</v>
      </c>
      <c r="J77" t="str">
        <f t="shared" si="29"/>
        <v>Gac_4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252</v>
      </c>
      <c r="Q77" t="str">
        <f>IF(G77="экспл",0,IF(G77="импл_",VLOOKUP(J77,quest_импл!$A$1:$J$129,8,FALSE),0))</f>
        <v>sound\\S_lepestkami_li.wav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2050</v>
      </c>
      <c r="AD77" t="str">
        <f t="shared" ca="1" si="39"/>
        <v>pics\\Redis_2.jpg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pics\\Redis_2.jpg</v>
      </c>
      <c r="AI77" t="s">
        <v>79</v>
      </c>
      <c r="AO77">
        <f t="shared" ca="1" si="35"/>
        <v>0.29584071199550088</v>
      </c>
      <c r="AP77" t="str">
        <f t="shared" ca="1" si="36"/>
        <v>pics\\Redis_2.jpg</v>
      </c>
      <c r="AR77" t="str">
        <f t="shared" si="41"/>
        <v/>
      </c>
      <c r="AS77" t="str">
        <f t="shared" ca="1" si="38"/>
        <v>pics\\Redis_2.jpg</v>
      </c>
      <c r="AT77">
        <f t="shared" ca="1" si="31"/>
        <v>0.51825968317240667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_С_лепестками_ли_</v>
      </c>
      <c r="BB77" t="str">
        <f t="shared" si="33"/>
        <v>_С_лепестками_ли_XXXXX?</v>
      </c>
      <c r="BD77" cm="1">
        <f t="array" aca="1" ref="BD77" ca="1">INDEX($L$74:$L$81,(RANK(AT5,$AT$2:$AT$9)))</f>
        <v>2091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VLOOKUP(B78,audio_list_stym!$A$3:$BP$18,42,FALSE)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VLOOKUP(B78,audio_list_stym!$A$3:$AJ$18,10,FALSE)</f>
        <v>Gac</v>
      </c>
      <c r="I78" t="s">
        <v>692</v>
      </c>
      <c r="J78" t="str">
        <f t="shared" si="29"/>
        <v>Gac_5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253</v>
      </c>
      <c r="Q78" t="str">
        <f>IF(G78="экспл",0,IF(G78="импл_",VLOOKUP(J78,quest_импл!$A$1:$J$129,8,FALSE),0))</f>
        <v>sound\\Kolyuchiy_li.wav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2063</v>
      </c>
      <c r="AD78" t="str">
        <f t="shared" ca="1" si="39"/>
        <v>pics\\Tomat_7.jpg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pics\\Tomat_7.jpg</v>
      </c>
      <c r="AI78" t="s">
        <v>80</v>
      </c>
      <c r="AO78">
        <f t="shared" ca="1" si="35"/>
        <v>2.4160893313817766E-2</v>
      </c>
      <c r="AP78" t="str">
        <f t="shared" ca="1" si="36"/>
        <v>pics\\Tomat_7.jpg</v>
      </c>
      <c r="AR78" t="str">
        <f t="shared" si="41"/>
        <v/>
      </c>
      <c r="AS78" t="str">
        <f t="shared" ca="1" si="38"/>
        <v>pics\\Tomat_7.jpg</v>
      </c>
      <c r="AT78">
        <f t="shared" ca="1" si="31"/>
        <v>0.25776688906218459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_Колючий_ли_</v>
      </c>
      <c r="BB78" t="str">
        <f t="shared" si="33"/>
        <v>_Колючий_ли_XXXXX?</v>
      </c>
      <c r="BD78" cm="1">
        <f t="array" aca="1" ref="BD78" ca="1">INDEX($L$74:$L$81,(RANK(AT6,$AT$2:$AT$9)))</f>
        <v>2093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VLOOKUP(B79,audio_list_stym!$A$3:$BP$18,42,FALSE)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VLOOKUP(B79,audio_list_stym!$A$3:$AJ$18,10,FALSE)</f>
        <v>Gac</v>
      </c>
      <c r="I79" t="s">
        <v>693</v>
      </c>
      <c r="J79" t="str">
        <f t="shared" si="29"/>
        <v>Gac_6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254</v>
      </c>
      <c r="Q79" t="str">
        <f>IF(G79="экспл",0,IF(G79="импл_",VLOOKUP(J79,quest_импл!$A$1:$J$129,8,FALSE),0))</f>
        <v>sound\\Oranzhrviy_li.wav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2026</v>
      </c>
      <c r="AD79" t="str">
        <f t="shared" ca="1" si="39"/>
        <v>pics\\Kokos_2.jpg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pics\\Kokos_2.jpg</v>
      </c>
      <c r="AI79" t="s">
        <v>81</v>
      </c>
      <c r="AO79">
        <f t="shared" ca="1" si="35"/>
        <v>0.71117330530713685</v>
      </c>
      <c r="AP79" t="str">
        <f t="shared" ca="1" si="36"/>
        <v>pics\\Kokos_2.jpg</v>
      </c>
      <c r="AR79" t="str">
        <f t="shared" si="41"/>
        <v/>
      </c>
      <c r="AS79" t="str">
        <f t="shared" ca="1" si="38"/>
        <v>pics\\Kokos_2.jpg</v>
      </c>
      <c r="AT79">
        <f t="shared" ca="1" si="31"/>
        <v>0.88318036539002309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_Оранжевый_ли_</v>
      </c>
      <c r="BB79" t="str">
        <f t="shared" si="33"/>
        <v>_Оранжевый_ли_XXXXX?</v>
      </c>
      <c r="BD79" cm="1">
        <f t="array" aca="1" ref="BD79" ca="1">INDEX($L$74:$L$81,(RANK(AT7,$AT$2:$AT$9)))</f>
        <v>2090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VLOOKUP(B80,audio_list_stym!$A$3:$BP$18,42,FALSE)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VLOOKUP(B80,audio_list_stym!$A$3:$AJ$18,10,FALSE)</f>
        <v>Gac</v>
      </c>
      <c r="I80" t="s">
        <v>694</v>
      </c>
      <c r="J80" t="str">
        <f t="shared" si="29"/>
        <v>Gac_7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255</v>
      </c>
      <c r="Q80" t="str">
        <f>IF(G80="экспл",0,IF(G80="импл_",VLOOKUP(J80,quest_импл!$A$1:$J$129,8,FALSE),0))</f>
        <v>sound\\Zernistiy_li.wav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2064</v>
      </c>
      <c r="AD80" t="str">
        <f t="shared" ca="1" si="39"/>
        <v>pics\\Tomat_8.jpg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pics\\Tomat_8.jpg</v>
      </c>
      <c r="AI80" t="s">
        <v>82</v>
      </c>
      <c r="AO80">
        <f t="shared" ca="1" si="35"/>
        <v>1.6242943240008634E-2</v>
      </c>
      <c r="AP80" t="str">
        <f t="shared" ca="1" si="36"/>
        <v>pics\\Tomat_8.jpg</v>
      </c>
      <c r="AR80" t="str">
        <f t="shared" si="41"/>
        <v/>
      </c>
      <c r="AS80" t="str">
        <f t="shared" ca="1" si="38"/>
        <v>pics\\Tomat_8.jpg</v>
      </c>
      <c r="AT80">
        <f t="shared" ca="1" si="31"/>
        <v>0.7678302481270991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_Зернистый_ли_</v>
      </c>
      <c r="BB80" t="str">
        <f t="shared" si="33"/>
        <v>_Зернистый_ли_XXXXX?</v>
      </c>
      <c r="BD80" cm="1">
        <f t="array" aca="1" ref="BD80" ca="1">INDEX($L$74:$L$81,(RANK(AT8,$AT$2:$AT$9)))</f>
        <v>2092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VLOOKUP(B81,audio_list_stym!$A$3:$BP$18,42,FALSE)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VLOOKUP(B81,audio_list_stym!$A$3:$AJ$18,10,FALSE)</f>
        <v>Gac</v>
      </c>
      <c r="I81" t="s">
        <v>695</v>
      </c>
      <c r="J81" t="str">
        <f t="shared" si="29"/>
        <v>Gac_8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256</v>
      </c>
      <c r="Q81" t="str">
        <f>IF(G81="экспл",0,IF(G81="импл_",VLOOKUP(J81,quest_импл!$A$1:$J$129,8,FALSE),0))</f>
        <v>sound\\Okrugliy_li.wav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2048</v>
      </c>
      <c r="AD81" t="str">
        <f t="shared" ca="1" si="39"/>
        <v>pics\\Peper_8.jpg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pics\\Peper_8.jpg</v>
      </c>
      <c r="AI81" t="s">
        <v>83</v>
      </c>
      <c r="AO81">
        <f t="shared" ca="1" si="35"/>
        <v>0.37105531588797769</v>
      </c>
      <c r="AP81" t="str">
        <f t="shared" ca="1" si="36"/>
        <v>pics\\Peper_8.jpg</v>
      </c>
      <c r="AR81" t="str">
        <f t="shared" si="41"/>
        <v/>
      </c>
      <c r="AS81" t="str">
        <f t="shared" ca="1" si="38"/>
        <v>pics\\Peper_8.jpg</v>
      </c>
      <c r="AT81">
        <f t="shared" ca="1" si="31"/>
        <v>0.48736018920971835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_Округлый_ли_</v>
      </c>
      <c r="BB81" t="str">
        <f t="shared" si="33"/>
        <v>_Округлый_ли_XXXXX?</v>
      </c>
      <c r="BD81" cm="1">
        <f t="array" aca="1" ref="BD81" ca="1">INDEX($L$74:$L$81,(RANK(AT9,$AT$2:$AT$9)))</f>
        <v>2095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VLOOKUP(B82,audio_list_stym!$A$3:$BP$18,42,FALSE)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VLOOKUP(B82,audio_list_stym!$A$3:$AJ$18,10,FALSE)</f>
        <v>Noni</v>
      </c>
      <c r="I82" t="s">
        <v>688</v>
      </c>
      <c r="J82" t="str">
        <f t="shared" si="29"/>
        <v>Noni_1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129</v>
      </c>
      <c r="Z82" t="str">
        <f>IF(G82="экспл",VLOOKUP(J82,quest_экспл!$A$1:$N$129,12,FALSE),IF(G82="импл_",0,0))</f>
        <v>sound\\On_beliy_vnutri.wav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9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40"/>
        <v/>
      </c>
      <c r="AI82" t="s">
        <v>84</v>
      </c>
      <c r="AO82">
        <f t="shared" ca="1" si="35"/>
        <v>0.8519789941173066</v>
      </c>
      <c r="AP82" t="str">
        <f t="shared" ca="1" si="36"/>
        <v>pics\\Finik_3.jpg</v>
      </c>
      <c r="AR82" t="str">
        <f t="shared" si="41"/>
        <v/>
      </c>
      <c r="AS82" t="str">
        <f t="shared" si="38"/>
        <v/>
      </c>
      <c r="AT82">
        <f t="shared" ca="1" si="31"/>
        <v>0.32093975849440459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_Он_белый_внутри?</v>
      </c>
      <c r="BA82" t="e">
        <f>VLOOKUP(Q82,audio_list_stym!$B$2:$BQ$299,68,FALSE)</f>
        <v>#N/A</v>
      </c>
      <c r="BB82" t="str">
        <f t="shared" si="33"/>
        <v>На_экране_XXXXX._Он_белый_внутри?</v>
      </c>
      <c r="BC82">
        <f>A82</f>
        <v>1211</v>
      </c>
      <c r="BD82" cm="1">
        <f t="array" aca="1" ref="BD82" ca="1">INDEX($L$82:$L$89,(RANK(AT2,$AT$2:$AT$9)))</f>
        <v>2118</v>
      </c>
      <c r="BE82" cm="1">
        <f t="array" aca="1" ref="BE82" ca="1">INDEX(BD66:BD81,(RANK(AT4,$AT$2:$AT$17)))</f>
        <v>2095</v>
      </c>
      <c r="BF82" cm="1">
        <f t="array" aca="1" ref="BF82" ca="1">INDEX(BD90:BD105,(RANK(AT4,$AT$2:$AT$17)))</f>
        <v>2143</v>
      </c>
      <c r="BG82" cm="1">
        <f t="array" aca="1" ref="BG82" ca="1">INDEX(BD106:BD129,(RANK(AT4,$AT$2:$AT$9)))</f>
        <v>2151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VLOOKUP(B83,audio_list_stym!$A$3:$BP$18,42,FALSE)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VLOOKUP(B83,audio_list_stym!$A$3:$AJ$18,10,FALSE)</f>
        <v>Noni</v>
      </c>
      <c r="I83" t="s">
        <v>689</v>
      </c>
      <c r="J83" t="str">
        <f t="shared" si="29"/>
        <v>Noni_2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130</v>
      </c>
      <c r="Z83" t="str">
        <f>IF(G83="экспл",VLOOKUP(J83,quest_экспл!$A$1:$N$129,12,FALSE),IF(G83="импл_",0,0))</f>
        <v>sound\\Rebristiy_li_on.wav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9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40"/>
        <v/>
      </c>
      <c r="AI83" t="s">
        <v>85</v>
      </c>
      <c r="AO83">
        <f t="shared" ca="1" si="35"/>
        <v>0.26532428419784793</v>
      </c>
      <c r="AP83" t="str">
        <f t="shared" ca="1" si="36"/>
        <v>pics\\Redis_4.jpg</v>
      </c>
      <c r="AR83" t="str">
        <f t="shared" si="41"/>
        <v/>
      </c>
      <c r="AS83" t="str">
        <f t="shared" si="38"/>
        <v/>
      </c>
      <c r="AT83">
        <f t="shared" ca="1" si="31"/>
        <v>4.016184567260761E-2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_Ребристый_ли_он?</v>
      </c>
      <c r="BA83" t="e">
        <f>VLOOKUP(Q83,audio_list_stym!$B$2:$BQ$299,68,FALSE)</f>
        <v>#N/A</v>
      </c>
      <c r="BB83" t="str">
        <f t="shared" si="33"/>
        <v>Посмотрите,_вот_XXXXX._Ребристый_ли_он?</v>
      </c>
      <c r="BD83" cm="1">
        <f t="array" aca="1" ref="BD83" ca="1">INDEX($L$82:$L$89,(RANK(AT3,$AT$2:$AT$9)))</f>
        <v>2113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VLOOKUP(B84,audio_list_stym!$A$3:$BP$18,42,FALSE)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VLOOKUP(B84,audio_list_stym!$A$3:$AJ$18,10,FALSE)</f>
        <v>Noni</v>
      </c>
      <c r="I84" t="s">
        <v>690</v>
      </c>
      <c r="J84" t="str">
        <f t="shared" si="29"/>
        <v>Noni_3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131</v>
      </c>
      <c r="Z84" t="str">
        <f>IF(G84="экспл",VLOOKUP(J84,quest_экспл!$A$1:$N$129,12,FALSE),IF(G84="импл_",0,0))</f>
        <v>sound\\Goluboy_li_on.wav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9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40"/>
        <v/>
      </c>
      <c r="AI84" t="s">
        <v>94</v>
      </c>
      <c r="AO84">
        <f t="shared" ca="1" si="35"/>
        <v>0.59341089570903993</v>
      </c>
      <c r="AP84" t="str">
        <f t="shared" ca="1" si="36"/>
        <v>pics\\Limon_1.jpg</v>
      </c>
      <c r="AR84" t="str">
        <f t="shared" si="41"/>
        <v/>
      </c>
      <c r="AS84" t="str">
        <f t="shared" si="38"/>
        <v/>
      </c>
      <c r="AT84">
        <f t="shared" ca="1" si="31"/>
        <v>0.81961353653718394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_Голубой_ли_он?</v>
      </c>
      <c r="BA84" t="e">
        <f>VLOOKUP(Q84,audio_list_stym!$B$2:$BQ$299,68,FALSE)</f>
        <v>#N/A</v>
      </c>
      <c r="BB84" t="str">
        <f t="shared" si="33"/>
        <v>Вот_XXXXX._Голубой_ли_он?</v>
      </c>
      <c r="BD84" cm="1">
        <f t="array" aca="1" ref="BD84" ca="1">INDEX($L$82:$L$89,(RANK(AT4,$AT$2:$AT$9)))</f>
        <v>2120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VLOOKUP(B85,audio_list_stym!$A$3:$BP$18,42,FALSE)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VLOOKUP(B85,audio_list_stym!$A$3:$AJ$18,10,FALSE)</f>
        <v>Noni</v>
      </c>
      <c r="I85" t="s">
        <v>691</v>
      </c>
      <c r="J85" t="str">
        <f t="shared" si="29"/>
        <v>Noni_4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132</v>
      </c>
      <c r="Z85" t="str">
        <f>IF(G85="экспл",VLOOKUP(J85,quest_экспл!$A$1:$N$129,12,FALSE),IF(G85="импл_",0,0))</f>
        <v>sound\\On_s_bugorkami.wav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9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40"/>
        <v/>
      </c>
      <c r="AI85" t="s">
        <v>95</v>
      </c>
      <c r="AO85">
        <f t="shared" ca="1" si="35"/>
        <v>0.62228574847095464</v>
      </c>
      <c r="AP85" t="str">
        <f t="shared" ca="1" si="36"/>
        <v>pics\\Kokos_8.jpg</v>
      </c>
      <c r="AR85" t="str">
        <f t="shared" si="41"/>
        <v/>
      </c>
      <c r="AS85" t="str">
        <f t="shared" si="38"/>
        <v/>
      </c>
      <c r="AT85">
        <f t="shared" ca="1" si="31"/>
        <v>0.57779852523578434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_Он_с_бугорками?</v>
      </c>
      <c r="BA85" t="e">
        <f>VLOOKUP(Q85,audio_list_stym!$B$2:$BQ$299,68,FALSE)</f>
        <v>#N/A</v>
      </c>
      <c r="BB85" t="str">
        <f t="shared" si="33"/>
        <v>Это_XXXXX._Он_с_бугорками?</v>
      </c>
      <c r="BD85" cm="1">
        <f t="array" aca="1" ref="BD85" ca="1">INDEX($L$82:$L$89,(RANK(AT5,$AT$2:$AT$9)))</f>
        <v>2115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VLOOKUP(B86,audio_list_stym!$A$3:$BP$18,42,FALSE)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VLOOKUP(B86,audio_list_stym!$A$3:$AJ$18,10,FALSE)</f>
        <v>Noni</v>
      </c>
      <c r="I86" t="s">
        <v>692</v>
      </c>
      <c r="J86" t="str">
        <f t="shared" si="29"/>
        <v>Noni_5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133</v>
      </c>
      <c r="Z86" t="str">
        <f>IF(G86="экспл",VLOOKUP(J86,quest_экспл!$A$1:$N$129,12,FALSE),IF(G86="импл_",0,0))</f>
        <v>sound\\Ovalniy_li_on.wav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9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40"/>
        <v/>
      </c>
      <c r="AI86" t="s">
        <v>96</v>
      </c>
      <c r="AO86">
        <f t="shared" ca="1" si="35"/>
        <v>0.58826619188980633</v>
      </c>
      <c r="AP86" t="str">
        <f t="shared" ca="1" si="36"/>
        <v>pics\\Limon_2.jpg</v>
      </c>
      <c r="AR86" t="str">
        <f t="shared" si="41"/>
        <v/>
      </c>
      <c r="AS86" t="str">
        <f t="shared" si="38"/>
        <v/>
      </c>
      <c r="AT86">
        <f t="shared" ca="1" si="31"/>
        <v>0.84549015487443191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_Овальный_ли_он?</v>
      </c>
      <c r="BA86" t="e">
        <f>VLOOKUP(Q86,audio_list_stym!$B$2:$BQ$299,68,FALSE)</f>
        <v>#N/A</v>
      </c>
      <c r="BB86" t="str">
        <f t="shared" si="33"/>
        <v>На_картинке_XXXXX._Овальный_ли_он?</v>
      </c>
      <c r="BD86" cm="1">
        <f t="array" aca="1" ref="BD86" ca="1">INDEX($L$82:$L$89,(RANK(AT6,$AT$2:$AT$9)))</f>
        <v>2117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VLOOKUP(B87,audio_list_stym!$A$3:$BP$18,42,FALSE)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VLOOKUP(B87,audio_list_stym!$A$3:$AJ$18,10,FALSE)</f>
        <v>Noni</v>
      </c>
      <c r="I87" t="s">
        <v>693</v>
      </c>
      <c r="J87" t="str">
        <f t="shared" si="29"/>
        <v>Noni_6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134</v>
      </c>
      <c r="Z87" t="str">
        <f>IF(G87="экспл",VLOOKUP(J87,quest_экспл!$A$1:$N$129,12,FALSE),IF(G87="импл_",0,0))</f>
        <v>sound\\Zhidkiy_li_on.wav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9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40"/>
        <v/>
      </c>
      <c r="AI87" t="s">
        <v>97</v>
      </c>
      <c r="AO87">
        <f t="shared" ca="1" si="35"/>
        <v>0.740983126585257</v>
      </c>
      <c r="AP87" t="str">
        <f t="shared" ca="1" si="36"/>
        <v>pics\\Goroh_7.jpg</v>
      </c>
      <c r="AR87" t="str">
        <f t="shared" si="41"/>
        <v/>
      </c>
      <c r="AS87" t="str">
        <f t="shared" si="38"/>
        <v/>
      </c>
      <c r="AT87">
        <f t="shared" ca="1" si="31"/>
        <v>7.2445208968663355E-2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_Жидкий_ли_он?</v>
      </c>
      <c r="BA87" t="e">
        <f>VLOOKUP(Q87,audio_list_stym!$B$2:$BQ$299,68,FALSE)</f>
        <v>#N/A</v>
      </c>
      <c r="BB87" t="str">
        <f t="shared" si="33"/>
        <v>На_мониторе_XXXXX._Жидкий_ли_он?</v>
      </c>
      <c r="BD87" cm="1">
        <f t="array" aca="1" ref="BD87" ca="1">INDEX($L$82:$L$89,(RANK(AT7,$AT$2:$AT$9)))</f>
        <v>2114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VLOOKUP(B88,audio_list_stym!$A$3:$BP$18,42,FALSE)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VLOOKUP(B88,audio_list_stym!$A$3:$AJ$18,10,FALSE)</f>
        <v>Noni</v>
      </c>
      <c r="I88" t="s">
        <v>694</v>
      </c>
      <c r="J88" t="str">
        <f t="shared" si="29"/>
        <v>Noni_7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135</v>
      </c>
      <c r="Z88" t="str">
        <f>IF(G88="экспл",VLOOKUP(J88,quest_экспл!$A$1:$N$129,12,FALSE),IF(G88="импл_",0,0))</f>
        <v>sound\\On_lohmatiy.wav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9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40"/>
        <v/>
      </c>
      <c r="AI88" t="s">
        <v>98</v>
      </c>
      <c r="AO88">
        <f t="shared" ca="1" si="35"/>
        <v>0.98283880980059868</v>
      </c>
      <c r="AP88" t="str">
        <f t="shared" ca="1" si="36"/>
        <v>pics\\Banan_3.jpg</v>
      </c>
      <c r="AR88" t="str">
        <f t="shared" si="41"/>
        <v/>
      </c>
      <c r="AS88" t="str">
        <f t="shared" si="38"/>
        <v/>
      </c>
      <c r="AT88">
        <f t="shared" ca="1" si="31"/>
        <v>0.86835001721841409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_Он_лохматый?</v>
      </c>
      <c r="BA88" t="e">
        <f>VLOOKUP(Q88,audio_list_stym!$B$2:$BQ$299,68,FALSE)</f>
        <v>#N/A</v>
      </c>
      <c r="BB88" t="str">
        <f t="shared" si="33"/>
        <v>Перед_Вами_XXXXX._Он_лохматый?</v>
      </c>
      <c r="BD88" cm="1">
        <f t="array" aca="1" ref="BD88" ca="1">INDEX($L$82:$L$89,(RANK(AT8,$AT$2:$AT$9)))</f>
        <v>2116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VLOOKUP(B89,audio_list_stym!$A$3:$BP$18,42,FALSE)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VLOOKUP(B89,audio_list_stym!$A$3:$AJ$18,10,FALSE)</f>
        <v>Noni</v>
      </c>
      <c r="I89" t="s">
        <v>695</v>
      </c>
      <c r="J89" t="str">
        <f t="shared" si="29"/>
        <v>Noni_8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136</v>
      </c>
      <c r="Z89" t="str">
        <f>IF(G89="экспл",VLOOKUP(J89,quest_экспл!$A$1:$N$129,12,FALSE),IF(G89="импл_",0,0))</f>
        <v>sound\\On_zolotistiy.wav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9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40"/>
        <v/>
      </c>
      <c r="AI89" t="s">
        <v>99</v>
      </c>
      <c r="AO89">
        <f t="shared" ca="1" si="35"/>
        <v>0.70875221079048456</v>
      </c>
      <c r="AP89" t="str">
        <f t="shared" ca="1" si="36"/>
        <v>pics\\Kokos_3.jpg</v>
      </c>
      <c r="AR89" t="str">
        <f t="shared" si="41"/>
        <v/>
      </c>
      <c r="AS89" t="str">
        <f t="shared" si="38"/>
        <v/>
      </c>
      <c r="AT89">
        <f t="shared" ca="1" si="31"/>
        <v>0.25252281983669911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_Он_золотистый?</v>
      </c>
      <c r="BA89" t="e">
        <f>VLOOKUP(Q89,audio_list_stym!$B$2:$BQ$299,68,FALSE)</f>
        <v>#N/A</v>
      </c>
      <c r="BB89" t="str">
        <f t="shared" si="33"/>
        <v>Вы_видите_XXXXX._Он_золотистый?</v>
      </c>
      <c r="BD89" cm="1">
        <f t="array" aca="1" ref="BD89" ca="1">INDEX($L$82:$L$89,(RANK(AT9,$AT$2:$AT$9)))</f>
        <v>2119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VLOOKUP(B90,audio_list_stym!$A$3:$BP$18,42,FALSE)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VLOOKUP(B90,audio_list_stym!$A$3:$AJ$18,10,FALSE)</f>
        <v>Sapota</v>
      </c>
      <c r="I90" t="s">
        <v>688</v>
      </c>
      <c r="J90" t="str">
        <f t="shared" si="29"/>
        <v>Sapota_1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265</v>
      </c>
      <c r="Q90" t="str">
        <f>IF(G90="экспл",0,IF(G90="импл_",VLOOKUP(J90,quest_импл!$A$1:$J$129,8,FALSE),0))</f>
        <v>sound\\Sharoobrazniy_li.wav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2047</v>
      </c>
      <c r="AD90" t="str">
        <f t="shared" ca="1" si="39"/>
        <v>pics\\Peper_7.jpg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pics\\Peper_7.jpg</v>
      </c>
      <c r="AI90" t="s">
        <v>100</v>
      </c>
      <c r="AO90">
        <f t="shared" ca="1" si="35"/>
        <v>0.38295619445441209</v>
      </c>
      <c r="AP90" t="str">
        <f t="shared" ca="1" si="36"/>
        <v>pics\\Peper_7.jpg</v>
      </c>
      <c r="AR90" t="str">
        <f t="shared" si="41"/>
        <v/>
      </c>
      <c r="AS90" t="str">
        <f t="shared" ca="1" si="38"/>
        <v>pics\\Peper_7.jpg</v>
      </c>
      <c r="AT90">
        <f t="shared" ca="1" si="31"/>
        <v>0.61127972795498231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_Шарообразный_ли_</v>
      </c>
      <c r="BB90" t="str">
        <f t="shared" si="33"/>
        <v>_Шарообразный_ли_ФИМОН?</v>
      </c>
      <c r="BC90">
        <f>A90</f>
        <v>1212</v>
      </c>
      <c r="BD90" cm="1">
        <f t="array" aca="1" ref="BD90" ca="1">INDEX($L$90:$L$97,(RANK(AT2,$AT$2:$AT$9)))</f>
        <v>2134</v>
      </c>
      <c r="BE90" cm="1">
        <f t="array" aca="1" ref="BE90" ca="1">INDEX(BD66:BD81,(RANK(AT5,$AT$2:$AT$17)))</f>
        <v>2089</v>
      </c>
      <c r="BF90" cm="1">
        <f t="array" aca="1" ref="BF90" ca="1">INDEX(BD98:BD113,(RANK(AT5,$AT$2:$AT$17)))</f>
        <v>2145</v>
      </c>
      <c r="BG90" cm="1">
        <f t="array" aca="1" ref="BG90" ca="1">INDEX(BD114:BD129,(RANK(AT5,$AT$2:$AT$9)))</f>
        <v>2072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VLOOKUP(B91,audio_list_stym!$A$3:$BP$18,42,FALSE)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VLOOKUP(B91,audio_list_stym!$A$3:$AJ$18,10,FALSE)</f>
        <v>Sapota</v>
      </c>
      <c r="I91" t="s">
        <v>689</v>
      </c>
      <c r="J91" t="str">
        <f t="shared" si="29"/>
        <v>Sapota_2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266</v>
      </c>
      <c r="Q91" t="str">
        <f>IF(G91="экспл",0,IF(G91="импл_",VLOOKUP(J91,quest_импл!$A$1:$J$129,8,FALSE),0))</f>
        <v>sound\\Nadrezan_li.wav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2051</v>
      </c>
      <c r="AD91" t="str">
        <f t="shared" ca="1" si="39"/>
        <v>pics\\Redis_3.jpg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pics\\Redis_3.jpg</v>
      </c>
      <c r="AI91" t="s">
        <v>101</v>
      </c>
      <c r="AO91">
        <f t="shared" ca="1" si="35"/>
        <v>0.29377329828113186</v>
      </c>
      <c r="AP91" t="str">
        <f t="shared" ca="1" si="36"/>
        <v>pics\\Redis_3.jpg</v>
      </c>
      <c r="AR91" t="str">
        <f t="shared" si="41"/>
        <v/>
      </c>
      <c r="AS91" t="str">
        <f t="shared" ca="1" si="38"/>
        <v>pics\\Redis_3.jpg</v>
      </c>
      <c r="AT91">
        <f t="shared" ca="1" si="31"/>
        <v>6.6450820623549456E-2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_Надрезан_ли_</v>
      </c>
      <c r="BB91" t="str">
        <f t="shared" si="33"/>
        <v>_Надрезан_ли_ФИМОН?</v>
      </c>
      <c r="BD91" cm="1">
        <f t="array" aca="1" ref="BD91" ca="1">INDEX($L$90:$L$97,(RANK(AT3,$AT$2:$AT$9)))</f>
        <v>2129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VLOOKUP(B92,audio_list_stym!$A$3:$BP$18,42,FALSE)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VLOOKUP(B92,audio_list_stym!$A$3:$AJ$18,10,FALSE)</f>
        <v>Sapota</v>
      </c>
      <c r="I92" t="s">
        <v>690</v>
      </c>
      <c r="J92" t="str">
        <f t="shared" si="29"/>
        <v>Sapota_3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267</v>
      </c>
      <c r="Q92" t="str">
        <f>IF(G92="экспл",0,IF(G92="импл_",VLOOKUP(J92,quest_импл!$A$1:$J$129,8,FALSE),0))</f>
        <v>sound\\Perekruchen_li.wav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2007</v>
      </c>
      <c r="AD92" t="str">
        <f t="shared" ca="1" si="39"/>
        <v>pics\\Banan_7.jpg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pics\\Banan_7.jpg</v>
      </c>
      <c r="AI92" t="s">
        <v>102</v>
      </c>
      <c r="AO92">
        <f t="shared" ca="1" si="35"/>
        <v>0.93293916839720292</v>
      </c>
      <c r="AP92" t="str">
        <f t="shared" ca="1" si="36"/>
        <v>pics\\Banan_7.jpg</v>
      </c>
      <c r="AR92" t="str">
        <f t="shared" si="41"/>
        <v/>
      </c>
      <c r="AS92" t="str">
        <f t="shared" ca="1" si="38"/>
        <v>pics\\Banan_7.jpg</v>
      </c>
      <c r="AT92">
        <f t="shared" ca="1" si="31"/>
        <v>0.18465661347903006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_Перекручен_ли_</v>
      </c>
      <c r="BB92" t="str">
        <f t="shared" si="33"/>
        <v>_Перекручен_ли_ФИМОН?</v>
      </c>
      <c r="BD92" cm="1">
        <f t="array" aca="1" ref="BD92" ca="1">INDEX($L$90:$L$97,(RANK(AT4,$AT$2:$AT$9)))</f>
        <v>2136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VLOOKUP(B93,audio_list_stym!$A$3:$BP$18,42,FALSE)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VLOOKUP(B93,audio_list_stym!$A$3:$AJ$18,10,FALSE)</f>
        <v>Sapota</v>
      </c>
      <c r="I93" t="s">
        <v>691</v>
      </c>
      <c r="J93" t="str">
        <f t="shared" si="29"/>
        <v>Sapota_4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268</v>
      </c>
      <c r="Q93" t="str">
        <f>IF(G93="экспл",0,IF(G93="импл_",VLOOKUP(J93,quest_импл!$A$1:$J$129,8,FALSE),0))</f>
        <v>sound\\Sorvan_li.wav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2041</v>
      </c>
      <c r="AD93" t="str">
        <f t="shared" ca="1" si="39"/>
        <v>pics\\Peper_1.jpg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pics\\Peper_1.jpg</v>
      </c>
      <c r="AI93" t="s">
        <v>103</v>
      </c>
      <c r="AO93">
        <f t="shared" ca="1" si="35"/>
        <v>0.48890333746011527</v>
      </c>
      <c r="AP93" t="str">
        <f t="shared" ca="1" si="36"/>
        <v>pics\\Peper_1.jpg</v>
      </c>
      <c r="AR93" t="str">
        <f t="shared" si="41"/>
        <v/>
      </c>
      <c r="AS93" t="str">
        <f t="shared" ca="1" si="38"/>
        <v>pics\\Peper_1.jpg</v>
      </c>
      <c r="AT93">
        <f t="shared" ca="1" si="31"/>
        <v>0.23338071138891259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_Сорван_ли_</v>
      </c>
      <c r="BB93" t="str">
        <f t="shared" si="33"/>
        <v>_Сорван_ли_ФИМОН?</v>
      </c>
      <c r="BD93" cm="1">
        <f t="array" aca="1" ref="BD93" ca="1">INDEX($L$90:$L$97,(RANK(AT5,$AT$2:$AT$9)))</f>
        <v>2131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VLOOKUP(B94,audio_list_stym!$A$3:$BP$18,42,FALSE)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VLOOKUP(B94,audio_list_stym!$A$3:$AJ$18,10,FALSE)</f>
        <v>Sapota</v>
      </c>
      <c r="I94" t="s">
        <v>692</v>
      </c>
      <c r="J94" t="str">
        <f t="shared" si="29"/>
        <v>Sapota_5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269</v>
      </c>
      <c r="Q94" t="str">
        <f>IF(G94="экспл",0,IF(G94="импл_",VLOOKUP(J94,quest_импл!$A$1:$J$129,8,FALSE),0))</f>
        <v>sound\\Spresovan_li.wav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2031</v>
      </c>
      <c r="AD94" t="str">
        <f t="shared" ca="1" si="39"/>
        <v>pics\\Kokos_7.jpg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pics\\Kokos_7.jpg</v>
      </c>
      <c r="AI94" t="s">
        <v>104</v>
      </c>
      <c r="AO94">
        <f t="shared" ca="1" si="35"/>
        <v>0.62299063173807778</v>
      </c>
      <c r="AP94" t="str">
        <f t="shared" ca="1" si="36"/>
        <v>pics\\Kokos_7.jpg</v>
      </c>
      <c r="AR94" t="str">
        <f t="shared" si="41"/>
        <v/>
      </c>
      <c r="AS94" t="str">
        <f t="shared" ca="1" si="38"/>
        <v>pics\\Kokos_7.jpg</v>
      </c>
      <c r="AT94">
        <f t="shared" ca="1" si="31"/>
        <v>0.99580940773584137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_Спрессован_ли_</v>
      </c>
      <c r="BB94" t="str">
        <f t="shared" si="33"/>
        <v>_Спрессован_ли_ФИМОН?</v>
      </c>
      <c r="BD94" cm="1">
        <f t="array" aca="1" ref="BD94" ca="1">INDEX($L$90:$L$97,(RANK(AT6,$AT$2:$AT$9)))</f>
        <v>2133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VLOOKUP(B95,audio_list_stym!$A$3:$BP$18,42,FALSE)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VLOOKUP(B95,audio_list_stym!$A$3:$AJ$18,10,FALSE)</f>
        <v>Sapota</v>
      </c>
      <c r="I95" t="s">
        <v>693</v>
      </c>
      <c r="J95" t="str">
        <f t="shared" si="29"/>
        <v>Sapota_6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270</v>
      </c>
      <c r="Q95" t="str">
        <f>IF(G95="экспл",0,IF(G95="импл_",VLOOKUP(J95,quest_импл!$A$1:$J$129,8,FALSE),0))</f>
        <v>sound\\Zheltiy_li.wav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2014</v>
      </c>
      <c r="AD95" t="str">
        <f t="shared" ca="1" si="39"/>
        <v>pics\\Finik_6.jpg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pics\\Finik_6.jpg</v>
      </c>
      <c r="AI95" t="s">
        <v>105</v>
      </c>
      <c r="AO95">
        <f t="shared" ca="1" si="35"/>
        <v>0.8313614998550638</v>
      </c>
      <c r="AP95" t="str">
        <f t="shared" ca="1" si="36"/>
        <v>pics\\Finik_6.jpg</v>
      </c>
      <c r="AR95" t="str">
        <f t="shared" si="41"/>
        <v/>
      </c>
      <c r="AS95" t="str">
        <f t="shared" ca="1" si="38"/>
        <v>pics\\Finik_6.jpg</v>
      </c>
      <c r="AT95">
        <f t="shared" ca="1" si="31"/>
        <v>0.53095354848047405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_Желтый_ли_</v>
      </c>
      <c r="BB95" t="str">
        <f t="shared" si="33"/>
        <v>_Желтый_ли_ФИМОН?</v>
      </c>
      <c r="BD95" cm="1">
        <f t="array" aca="1" ref="BD95" ca="1">INDEX($L$90:$L$97,(RANK(AT7,$AT$2:$AT$9)))</f>
        <v>2130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VLOOKUP(B96,audio_list_stym!$A$3:$BP$18,42,FALSE)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VLOOKUP(B96,audio_list_stym!$A$3:$AJ$18,10,FALSE)</f>
        <v>Sapota</v>
      </c>
      <c r="I96" t="s">
        <v>694</v>
      </c>
      <c r="J96" t="str">
        <f t="shared" si="29"/>
        <v>Sapota_7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271</v>
      </c>
      <c r="Q96" t="str">
        <f>IF(G96="экспл",0,IF(G96="импл_",VLOOKUP(J96,quest_импл!$A$1:$J$129,8,FALSE),0))</f>
        <v>sound\\Rovniy_li.wav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2049</v>
      </c>
      <c r="AD96" t="str">
        <f t="shared" ca="1" si="39"/>
        <v>pics\\Redis_1.jpg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pics\\Redis_1.jpg</v>
      </c>
      <c r="AI96" t="s">
        <v>106</v>
      </c>
      <c r="AO96">
        <f t="shared" ca="1" si="35"/>
        <v>0.32845754577654995</v>
      </c>
      <c r="AP96" t="str">
        <f t="shared" ca="1" si="36"/>
        <v>pics\\Redis_1.jpg</v>
      </c>
      <c r="AR96" t="str">
        <f t="shared" si="41"/>
        <v/>
      </c>
      <c r="AS96" t="str">
        <f t="shared" ca="1" si="38"/>
        <v>pics\\Redis_1.jpg</v>
      </c>
      <c r="AT96">
        <f t="shared" ca="1" si="31"/>
        <v>0.36478003454575758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_Ровный_ли_</v>
      </c>
      <c r="BB96" t="str">
        <f t="shared" si="33"/>
        <v>_Ровный_ли_ФИМОН?</v>
      </c>
      <c r="BD96" cm="1">
        <f t="array" aca="1" ref="BD96" ca="1">INDEX($L$90:$L$97,(RANK(AT8,$AT$2:$AT$9)))</f>
        <v>2132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VLOOKUP(B97,audio_list_stym!$A$3:$BP$18,42,FALSE)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VLOOKUP(B97,audio_list_stym!$A$3:$AJ$18,10,FALSE)</f>
        <v>Sapota</v>
      </c>
      <c r="I97" t="s">
        <v>695</v>
      </c>
      <c r="J97" t="str">
        <f t="shared" si="29"/>
        <v>Sapota_8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272</v>
      </c>
      <c r="Q97" t="str">
        <f>IF(G97="экспл",0,IF(G97="импл_",VLOOKUP(J97,quest_импл!$A$1:$J$129,8,FALSE),0))</f>
        <v>sound\\Imeet_li_shipi.wav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2020</v>
      </c>
      <c r="AD97" t="str">
        <f t="shared" ca="1" si="39"/>
        <v>pics\\Goroh_4.jpg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pics\\Goroh_4.jpg</v>
      </c>
      <c r="AI97" t="s">
        <v>107</v>
      </c>
      <c r="AO97">
        <f t="shared" ca="1" si="35"/>
        <v>0.76032355824265996</v>
      </c>
      <c r="AP97" t="str">
        <f t="shared" ca="1" si="36"/>
        <v>pics\\Goroh_4.jpg</v>
      </c>
      <c r="AR97" t="str">
        <f t="shared" si="41"/>
        <v/>
      </c>
      <c r="AS97" t="str">
        <f t="shared" ca="1" si="38"/>
        <v>pics\\Goroh_4.jpg</v>
      </c>
      <c r="AT97">
        <f t="shared" ca="1" si="31"/>
        <v>0.61034692672803403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_Имеет_ли_шипы_</v>
      </c>
      <c r="BB97" t="str">
        <f t="shared" si="33"/>
        <v>_Имеет_ли_шипы_ФИМОН?</v>
      </c>
      <c r="BD97" cm="1">
        <f t="array" aca="1" ref="BD97" ca="1">INDEX($L$90:$L$97,(RANK(AT9,$AT$2:$AT$9)))</f>
        <v>2135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VLOOKUP(B98,audio_list_stym!$A$3:$BP$18,42,FALSE)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VLOOKUP(B98,audio_list_stym!$A$3:$AJ$18,10,FALSE)</f>
        <v>Tamanid</v>
      </c>
      <c r="I98" t="s">
        <v>688</v>
      </c>
      <c r="J98" t="str">
        <f t="shared" si="29"/>
        <v>Tamanid_1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145</v>
      </c>
      <c r="Z98" t="str">
        <f>IF(G98="экспл",VLOOKUP(J98,quest_экспл!$A$1:$N$129,12,FALSE),IF(G98="импл_",0,0))</f>
        <v>sound\\On_krasnovatiy.wav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9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40"/>
        <v/>
      </c>
      <c r="AI98" t="s">
        <v>108</v>
      </c>
      <c r="AO98">
        <f t="shared" ca="1" si="35"/>
        <v>0.24698761441867034</v>
      </c>
      <c r="AP98" t="str">
        <f t="shared" ca="1" si="36"/>
        <v>pics\\Redis_5.jpg</v>
      </c>
      <c r="AR98" t="str">
        <f>IF(AH98="sound\\Ogorod",AP26,"")</f>
        <v/>
      </c>
      <c r="AS98" t="str">
        <f t="shared" si="38"/>
        <v/>
      </c>
      <c r="AT98">
        <f t="shared" ca="1" si="31"/>
        <v>0.14303857191166147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_Он_красноватый?</v>
      </c>
      <c r="BA98" t="e">
        <f>VLOOKUP(Q98,audio_list_stym!$B$2:$BQ$299,68,FALSE)</f>
        <v>#N/A</v>
      </c>
      <c r="BB98" t="str">
        <f t="shared" si="33"/>
        <v>На_экране_КОДИС._Он_красноватый?</v>
      </c>
      <c r="BC98">
        <f>A98</f>
        <v>1213</v>
      </c>
      <c r="BD98" cm="1">
        <f t="array" aca="1" ref="BD98" ca="1">INDEX($L$98:$L$105,(RANK(AT2,$AT$2:$AT$9)))</f>
        <v>2142</v>
      </c>
      <c r="BE98" cm="1">
        <f t="array" aca="1" ref="BE98" ca="1">INDEX(BD66:BD81,(RANK(AT6,$AT$2:$AT$9)))</f>
        <v>2089</v>
      </c>
      <c r="BF98" cm="1">
        <f t="array" aca="1" ref="BF98" ca="1">INDEX(BD82:BD97,(RANK(AT6,$AT$2:$AT$9)))</f>
        <v>2117</v>
      </c>
      <c r="BG98" cm="1">
        <f t="array" aca="1" ref="BG98" ca="1">INDEX(BD106:BD129,(RANK(AT6,$AT$2:$AT$17)))</f>
        <v>2067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VLOOKUP(B99,audio_list_stym!$A$3:$BP$18,42,FALSE)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VLOOKUP(B99,audio_list_stym!$A$3:$AJ$18,10,FALSE)</f>
        <v>Tamanid</v>
      </c>
      <c r="I99" t="s">
        <v>689</v>
      </c>
      <c r="J99" t="str">
        <f t="shared" si="29"/>
        <v>Tamanid_2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146</v>
      </c>
      <c r="Z99" t="str">
        <f>IF(G99="экспл",VLOOKUP(J99,quest_экспл!$A$1:$N$129,12,FALSE),IF(G99="импл_",0,0))</f>
        <v>sound\\Izognut_li_on.wav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9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40"/>
        <v/>
      </c>
      <c r="AI99" t="s">
        <v>109</v>
      </c>
      <c r="AO99">
        <f t="shared" ca="1" si="35"/>
        <v>0.92465000454119062</v>
      </c>
      <c r="AP99" t="str">
        <f t="shared" ca="1" si="36"/>
        <v>pics\\Banan_8.jpg</v>
      </c>
      <c r="AR99" t="str">
        <f t="shared" ref="AR99:AR120" si="42">IF(AH99="sound\\Ogorod",AP27,"")</f>
        <v/>
      </c>
      <c r="AS99" t="str">
        <f t="shared" si="38"/>
        <v/>
      </c>
      <c r="AT99">
        <f t="shared" ca="1" si="31"/>
        <v>0.75565572164144446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_Изогнут_ли_он?</v>
      </c>
      <c r="BA99" t="e">
        <f>VLOOKUP(Q99,audio_list_stym!$B$2:$BQ$299,68,FALSE)</f>
        <v>#N/A</v>
      </c>
      <c r="BB99" t="str">
        <f t="shared" si="33"/>
        <v>Посмотрите,_вот_КОДИС._Изогнут_ли_он?</v>
      </c>
      <c r="BD99" cm="1">
        <f t="array" aca="1" ref="BD99" ca="1">INDEX($L$98:$L$105,(RANK(AT3,$AT$2:$AT$9)))</f>
        <v>2137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VLOOKUP(B100,audio_list_stym!$A$3:$BP$18,42,FALSE)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VLOOKUP(B100,audio_list_stym!$A$3:$AJ$18,10,FALSE)</f>
        <v>Tamanid</v>
      </c>
      <c r="I100" t="s">
        <v>690</v>
      </c>
      <c r="J100" t="str">
        <f t="shared" si="29"/>
        <v>Tamanid_3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147</v>
      </c>
      <c r="Z100" t="str">
        <f>IF(G100="экспл",VLOOKUP(J100,quest_экспл!$A$1:$N$129,12,FALSE),IF(G100="импл_",0,0))</f>
        <v>sound\\On_barhatistiy.wav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9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40"/>
        <v/>
      </c>
      <c r="AI100" t="s">
        <v>110</v>
      </c>
      <c r="AO100">
        <f t="shared" ca="1" si="35"/>
        <v>0.78355188592704628</v>
      </c>
      <c r="AP100" t="str">
        <f t="shared" ca="1" si="36"/>
        <v>pics\\Goroh_3.jpg</v>
      </c>
      <c r="AR100" t="str">
        <f t="shared" si="42"/>
        <v/>
      </c>
      <c r="AS100" t="str">
        <f t="shared" si="38"/>
        <v/>
      </c>
      <c r="AT100">
        <f t="shared" ca="1" si="31"/>
        <v>0.74283975799642377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_Он_бархатистый?</v>
      </c>
      <c r="BA100" t="e">
        <f>VLOOKUP(Q100,audio_list_stym!$B$2:$BQ$299,68,FALSE)</f>
        <v>#N/A</v>
      </c>
      <c r="BB100" t="str">
        <f t="shared" si="33"/>
        <v>Вот_КОДИС._Он_бархатистый?</v>
      </c>
      <c r="BD100" cm="1">
        <f t="array" aca="1" ref="BD100" ca="1">INDEX($L$98:$L$105,(RANK(AT4,$AT$2:$AT$9)))</f>
        <v>2144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VLOOKUP(B101,audio_list_stym!$A$3:$BP$18,42,FALSE)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VLOOKUP(B101,audio_list_stym!$A$3:$AJ$18,10,FALSE)</f>
        <v>Tamanid</v>
      </c>
      <c r="I101" t="s">
        <v>691</v>
      </c>
      <c r="J101" t="str">
        <f t="shared" si="29"/>
        <v>Tamanid_4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148</v>
      </c>
      <c r="Z101" t="str">
        <f>IF(G101="экспл",VLOOKUP(J101,quest_экспл!$A$1:$N$129,12,FALSE),IF(G101="импл_",0,0))</f>
        <v>sound\\Odnotonniy_li_on.wav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9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40"/>
        <v/>
      </c>
      <c r="AI101" t="s">
        <v>111</v>
      </c>
      <c r="AO101">
        <f t="shared" ca="1" si="35"/>
        <v>0.51544773235132235</v>
      </c>
      <c r="AP101" t="str">
        <f t="shared" ca="1" si="36"/>
        <v>pics\\Limon_7.jpg</v>
      </c>
      <c r="AR101" t="str">
        <f t="shared" si="42"/>
        <v/>
      </c>
      <c r="AS101" t="str">
        <f t="shared" si="38"/>
        <v/>
      </c>
      <c r="AT101">
        <f t="shared" ca="1" si="31"/>
        <v>0.25020161998821855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_Однотонный_ли_он?</v>
      </c>
      <c r="BA101" t="e">
        <f>VLOOKUP(Q101,audio_list_stym!$B$2:$BQ$299,68,FALSE)</f>
        <v>#N/A</v>
      </c>
      <c r="BB101" t="str">
        <f t="shared" si="33"/>
        <v>Это_КОДИС._Однотонный_ли_он?</v>
      </c>
      <c r="BD101" cm="1">
        <f t="array" aca="1" ref="BD101" ca="1">INDEX($L$98:$L$105,(RANK(AT5,$AT$2:$AT$9)))</f>
        <v>2139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VLOOKUP(B102,audio_list_stym!$A$3:$BP$18,42,FALSE)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VLOOKUP(B102,audio_list_stym!$A$3:$AJ$18,10,FALSE)</f>
        <v>Tamanid</v>
      </c>
      <c r="I102" t="s">
        <v>692</v>
      </c>
      <c r="J102" t="str">
        <f t="shared" si="29"/>
        <v>Tamanid_5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149</v>
      </c>
      <c r="Z102" t="str">
        <f>IF(G102="экспл",VLOOKUP(J102,quest_экспл!$A$1:$N$129,12,FALSE),IF(G102="импл_",0,0))</f>
        <v>sound\\On_prozrachniy.wav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9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40"/>
        <v/>
      </c>
      <c r="AI102" t="s">
        <v>112</v>
      </c>
      <c r="AO102">
        <f t="shared" ca="1" si="35"/>
        <v>0.16532539642090682</v>
      </c>
      <c r="AP102" t="str">
        <f t="shared" ca="1" si="36"/>
        <v>pics\\Redis_7.jpg</v>
      </c>
      <c r="AR102" t="str">
        <f t="shared" si="42"/>
        <v/>
      </c>
      <c r="AS102" t="str">
        <f t="shared" si="38"/>
        <v/>
      </c>
      <c r="AT102">
        <f t="shared" ca="1" si="31"/>
        <v>0.81512593378876563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_Он_прозрачный?</v>
      </c>
      <c r="BA102" t="e">
        <f>VLOOKUP(Q102,audio_list_stym!$B$2:$BQ$299,68,FALSE)</f>
        <v>#N/A</v>
      </c>
      <c r="BB102" t="str">
        <f t="shared" si="33"/>
        <v>На_картинке_КОДИС._Он_прозрачный?</v>
      </c>
      <c r="BD102" cm="1">
        <f t="array" aca="1" ref="BD102" ca="1">INDEX($L$98:$L$105,(RANK(AT6,$AT$2:$AT$9)))</f>
        <v>2141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VLOOKUP(B103,audio_list_stym!$A$3:$BP$18,42,FALSE)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VLOOKUP(B103,audio_list_stym!$A$3:$AJ$18,10,FALSE)</f>
        <v>Tamanid</v>
      </c>
      <c r="I103" t="s">
        <v>693</v>
      </c>
      <c r="J103" t="str">
        <f t="shared" si="29"/>
        <v>Tamanid_6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150</v>
      </c>
      <c r="Z103" t="str">
        <f>IF(G103="экспл",VLOOKUP(J103,quest_экспл!$A$1:$N$129,12,FALSE),IF(G103="импл_",0,0))</f>
        <v>sound\\On_izmelchen.wav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9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40"/>
        <v/>
      </c>
      <c r="AI103" t="s">
        <v>113</v>
      </c>
      <c r="AO103">
        <f t="shared" ca="1" si="35"/>
        <v>0.39929871146196294</v>
      </c>
      <c r="AP103" t="str">
        <f t="shared" ca="1" si="36"/>
        <v>pics\\Peper_5.jpg</v>
      </c>
      <c r="AR103" t="str">
        <f t="shared" si="42"/>
        <v/>
      </c>
      <c r="AS103" t="str">
        <f t="shared" si="38"/>
        <v/>
      </c>
      <c r="AT103">
        <f t="shared" ca="1" si="31"/>
        <v>0.60979168661362648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_Он_измельчен?</v>
      </c>
      <c r="BA103" t="e">
        <f>VLOOKUP(Q103,audio_list_stym!$B$2:$BQ$299,68,FALSE)</f>
        <v>#N/A</v>
      </c>
      <c r="BB103" t="str">
        <f t="shared" si="33"/>
        <v>На_мониторе_КОДИС._Он_измельчен?</v>
      </c>
      <c r="BD103" cm="1">
        <f t="array" aca="1" ref="BD103" ca="1">INDEX($L$98:$L$105,(RANK(AT7,$AT$2:$AT$9)))</f>
        <v>2138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VLOOKUP(B104,audio_list_stym!$A$3:$BP$18,42,FALSE)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VLOOKUP(B104,audio_list_stym!$A$3:$AJ$18,10,FALSE)</f>
        <v>Tamanid</v>
      </c>
      <c r="I104" t="s">
        <v>694</v>
      </c>
      <c r="J104" t="str">
        <f t="shared" si="29"/>
        <v>Tamanid_7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151</v>
      </c>
      <c r="Z104" t="str">
        <f>IF(G104="экспл",VLOOKUP(J104,quest_экспл!$A$1:$N$129,12,FALSE),IF(G104="импл_",0,0))</f>
        <v>sound\\Cvetushiy_li_on.wav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9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40"/>
        <v/>
      </c>
      <c r="AI104" t="s">
        <v>114</v>
      </c>
      <c r="AO104">
        <f t="shared" ca="1" si="35"/>
        <v>0.57516773343831173</v>
      </c>
      <c r="AP104" t="str">
        <f t="shared" ca="1" si="36"/>
        <v>pics\\Limon_4.jpg</v>
      </c>
      <c r="AR104" t="str">
        <f t="shared" si="42"/>
        <v/>
      </c>
      <c r="AS104" t="str">
        <f t="shared" si="38"/>
        <v/>
      </c>
      <c r="AT104">
        <f t="shared" ca="1" si="31"/>
        <v>0.50300073091525599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_Цветущий_ли_он?</v>
      </c>
      <c r="BA104" t="e">
        <f>VLOOKUP(Q104,audio_list_stym!$B$2:$BQ$299,68,FALSE)</f>
        <v>#N/A</v>
      </c>
      <c r="BB104" t="str">
        <f t="shared" si="33"/>
        <v>Перед_Вами_КОДИС._Цветущий_ли_он?</v>
      </c>
      <c r="BD104" cm="1">
        <f t="array" aca="1" ref="BD104" ca="1">INDEX($L$98:$L$105,(RANK(AT8,$AT$2:$AT$9)))</f>
        <v>2140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VLOOKUP(B105,audio_list_stym!$A$3:$BP$18,42,FALSE)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VLOOKUP(B105,audio_list_stym!$A$3:$AJ$18,10,FALSE)</f>
        <v>Tamanid</v>
      </c>
      <c r="I105" t="s">
        <v>695</v>
      </c>
      <c r="J105" t="str">
        <f t="shared" si="29"/>
        <v>Tamanid_8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152</v>
      </c>
      <c r="Z105" t="str">
        <f>IF(G105="экспл",VLOOKUP(J105,quest_экспл!$A$1:$N$129,12,FALSE),IF(G105="импл_",0,0))</f>
        <v>sound\\Skruchen_li_on.wav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9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40"/>
        <v/>
      </c>
      <c r="AI105" t="s">
        <v>115</v>
      </c>
      <c r="AO105">
        <f t="shared" ca="1" si="35"/>
        <v>7.8314150118470538E-2</v>
      </c>
      <c r="AP105" t="str">
        <f t="shared" ca="1" si="36"/>
        <v>pics\\Tomat_3.jpg</v>
      </c>
      <c r="AR105" t="str">
        <f t="shared" si="42"/>
        <v/>
      </c>
      <c r="AS105" t="str">
        <f t="shared" si="38"/>
        <v/>
      </c>
      <c r="AT105">
        <f t="shared" ca="1" si="31"/>
        <v>0.91553339472730499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_Скручен_ли_он?</v>
      </c>
      <c r="BA105" t="e">
        <f>VLOOKUP(Q105,audio_list_stym!$B$2:$BQ$299,68,FALSE)</f>
        <v>#N/A</v>
      </c>
      <c r="BB105" t="str">
        <f t="shared" si="33"/>
        <v>Вы_видите_КОДИС._Скручен_ли_он?</v>
      </c>
      <c r="BD105" cm="1">
        <f t="array" aca="1" ref="BD105" ca="1">INDEX($L$98:$L$105,(RANK(AT9,$AT$2:$AT$9)))</f>
        <v>2143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VLOOKUP(B106,audio_list_stym!$A$3:$BP$18,42,FALSE)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VLOOKUP(B106,audio_list_stym!$A$3:$AJ$18,10,FALSE)</f>
        <v>ZF</v>
      </c>
      <c r="I106" t="s">
        <v>688</v>
      </c>
      <c r="J106" t="str">
        <f t="shared" si="29"/>
        <v>ZF_1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281</v>
      </c>
      <c r="Q106" t="str">
        <f>IF(G106="экспл",0,IF(G106="импл_",VLOOKUP(J106,quest_импл!$A$1:$J$129,8,FALSE),0))</f>
        <v>sound\\S_chashuykami_li.wav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2030</v>
      </c>
      <c r="AD106" t="str">
        <f t="shared" ca="1" si="39"/>
        <v>pics\\Kokos_6.jpg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pics\\Kokos_6.jpg</v>
      </c>
      <c r="AI106" t="s">
        <v>116</v>
      </c>
      <c r="AO106">
        <f t="shared" ca="1" si="35"/>
        <v>0.65058972642250235</v>
      </c>
      <c r="AP106" t="str">
        <f t="shared" ca="1" si="36"/>
        <v>pics\\Kokos_6.jpg</v>
      </c>
      <c r="AR106" t="str">
        <f t="shared" si="42"/>
        <v/>
      </c>
      <c r="AS106" t="str">
        <f t="shared" ca="1" si="38"/>
        <v>pics\\Kokos_6.jpg</v>
      </c>
      <c r="AT106">
        <f t="shared" ca="1" si="31"/>
        <v>0.3499744976994168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_С_чешуйками_ли_</v>
      </c>
      <c r="BB106" t="str">
        <f t="shared" si="33"/>
        <v>_С_чешуйками_ли_XXXXX?</v>
      </c>
      <c r="BC106">
        <f>A106</f>
        <v>1214</v>
      </c>
      <c r="BD106" cm="1">
        <f t="array" aca="1" ref="BD106" ca="1">INDEX($L$106:$L$113,(RANK(AT2,$AT$2:$AT$9)))</f>
        <v>2150</v>
      </c>
      <c r="BE106" cm="1">
        <f t="array" aca="1" ref="BE106" ca="1">INDEX(BD66:BD81,(RANK(AT7,$AT$2:$AT$17)))</f>
        <v>2094</v>
      </c>
      <c r="BF106" cm="1">
        <f t="array" aca="1" ref="BF106" ca="1">INDEX(BD90:BD105,(RANK(AT7,$AT$2:$AT$17)))</f>
        <v>2142</v>
      </c>
      <c r="BG106" cm="1">
        <f t="array" aca="1" ref="BG106" ca="1">INDEX(BD114:BD129,(RANK(AT7,$AT$2:$AT$9)))</f>
        <v>2065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VLOOKUP(B107,audio_list_stym!$A$3:$BP$18,42,FALSE)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VLOOKUP(B107,audio_list_stym!$A$3:$AJ$18,10,FALSE)</f>
        <v>ZF</v>
      </c>
      <c r="I107" t="s">
        <v>689</v>
      </c>
      <c r="J107" t="str">
        <f t="shared" si="29"/>
        <v>ZF_2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282</v>
      </c>
      <c r="Q107" t="str">
        <f>IF(G107="экспл",0,IF(G107="импл_",VLOOKUP(J107,quest_импл!$A$1:$J$129,8,FALSE),0))</f>
        <v>sound\\Rozoviy_li.wav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2005</v>
      </c>
      <c r="AD107" t="str">
        <f t="shared" ca="1" si="39"/>
        <v>pics\\Banan_5.jpg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pics\\Banan_5.jpg</v>
      </c>
      <c r="AI107" t="s">
        <v>117</v>
      </c>
      <c r="AO107">
        <f t="shared" ca="1" si="35"/>
        <v>0.94539641825327569</v>
      </c>
      <c r="AP107" t="str">
        <f t="shared" ca="1" si="36"/>
        <v>pics\\Banan_5.jpg</v>
      </c>
      <c r="AR107" t="str">
        <f t="shared" si="42"/>
        <v/>
      </c>
      <c r="AS107" t="str">
        <f t="shared" ca="1" si="38"/>
        <v>pics\\Banan_5.jpg</v>
      </c>
      <c r="AT107">
        <f t="shared" ca="1" si="31"/>
        <v>0.53782441953838589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_Розовый_ли_</v>
      </c>
      <c r="BB107" t="str">
        <f t="shared" si="33"/>
        <v>_Розовый_ли_XXXXX?</v>
      </c>
      <c r="BD107" cm="1">
        <f t="array" aca="1" ref="BD107" ca="1">INDEX($L$106:$L$113,(RANK(AT3,$AT$2:$AT$9)))</f>
        <v>2145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VLOOKUP(B108,audio_list_stym!$A$3:$BP$18,42,FALSE)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VLOOKUP(B108,audio_list_stym!$A$3:$AJ$18,10,FALSE)</f>
        <v>ZF</v>
      </c>
      <c r="I108" t="s">
        <v>690</v>
      </c>
      <c r="J108" t="str">
        <f t="shared" si="29"/>
        <v>ZF_3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283</v>
      </c>
      <c r="Q108" t="str">
        <f>IF(G108="экспл",0,IF(G108="импл_",VLOOKUP(J108,quest_импл!$A$1:$J$129,8,FALSE),0))</f>
        <v>sound\\Tonkiy_li.wav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2015</v>
      </c>
      <c r="AD108" t="str">
        <f t="shared" ca="1" si="39"/>
        <v>pics\\Finik_7.jpg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pics\\Finik_7.jpg</v>
      </c>
      <c r="AI108" t="s">
        <v>118</v>
      </c>
      <c r="AO108">
        <f t="shared" ca="1" si="35"/>
        <v>0.82391870666720946</v>
      </c>
      <c r="AP108" t="str">
        <f t="shared" ca="1" si="36"/>
        <v>pics\\Finik_7.jpg</v>
      </c>
      <c r="AR108" t="str">
        <f t="shared" si="42"/>
        <v/>
      </c>
      <c r="AS108" t="str">
        <f t="shared" ca="1" si="38"/>
        <v>pics\\Finik_7.jpg</v>
      </c>
      <c r="AT108">
        <f t="shared" ca="1" si="31"/>
        <v>0.5431992285768803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_Тонкий_ли_</v>
      </c>
      <c r="BB108" t="str">
        <f t="shared" si="33"/>
        <v>_Тонкий_ли_XXXXX?</v>
      </c>
      <c r="BD108" cm="1">
        <f t="array" aca="1" ref="BD108" ca="1">INDEX($L$106:$L$113,(RANK(AT4,$AT$2:$AT$9)))</f>
        <v>2152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VLOOKUP(B109,audio_list_stym!$A$3:$BP$18,42,FALSE)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VLOOKUP(B109,audio_list_stym!$A$3:$AJ$18,10,FALSE)</f>
        <v>ZF</v>
      </c>
      <c r="I109" t="s">
        <v>691</v>
      </c>
      <c r="J109" t="str">
        <f t="shared" si="29"/>
        <v>ZF_4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284</v>
      </c>
      <c r="Q109" t="str">
        <f>IF(G109="экспл",0,IF(G109="импл_",VLOOKUP(J109,quest_импл!$A$1:$J$129,8,FALSE),0))</f>
        <v>sound\\Celniy_li.wav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2024</v>
      </c>
      <c r="AD109" t="str">
        <f t="shared" ca="1" si="39"/>
        <v>pics\\Goroh_8.jpg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pics\\Goroh_8.jpg</v>
      </c>
      <c r="AI109" t="s">
        <v>119</v>
      </c>
      <c r="AO109">
        <f t="shared" ca="1" si="35"/>
        <v>0.72886590835992304</v>
      </c>
      <c r="AP109" t="str">
        <f t="shared" ca="1" si="36"/>
        <v>pics\\Goroh_8.jpg</v>
      </c>
      <c r="AR109" t="str">
        <f t="shared" si="42"/>
        <v/>
      </c>
      <c r="AS109" t="str">
        <f t="shared" ca="1" si="38"/>
        <v>pics\\Goroh_8.jpg</v>
      </c>
      <c r="AT109">
        <f t="shared" ca="1" si="31"/>
        <v>0.93699894438687414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_Цельный_ли_</v>
      </c>
      <c r="BB109" t="str">
        <f t="shared" si="33"/>
        <v>_Цельный_ли_XXXXX?</v>
      </c>
      <c r="BD109" cm="1">
        <f t="array" aca="1" ref="BD109" ca="1">INDEX($L$106:$L$113,(RANK(AT5,$AT$2:$AT$9)))</f>
        <v>2147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VLOOKUP(B110,audio_list_stym!$A$3:$BP$18,42,FALSE)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VLOOKUP(B110,audio_list_stym!$A$3:$AJ$18,10,FALSE)</f>
        <v>ZF</v>
      </c>
      <c r="I110" t="s">
        <v>692</v>
      </c>
      <c r="J110" t="str">
        <f t="shared" si="29"/>
        <v>ZF_5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285</v>
      </c>
      <c r="Q110" t="str">
        <f>IF(G110="экспл",0,IF(G110="импл_",VLOOKUP(J110,quest_импл!$A$1:$J$129,8,FALSE),0))</f>
        <v>sound\\Shershaviy_li.wav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2038</v>
      </c>
      <c r="AD110" t="str">
        <f t="shared" ca="1" si="39"/>
        <v>pics\\Limon_6.jpg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pics\\Limon_6.jpg</v>
      </c>
      <c r="AI110" t="s">
        <v>120</v>
      </c>
      <c r="AO110">
        <f t="shared" ca="1" si="35"/>
        <v>0.51652355305031716</v>
      </c>
      <c r="AP110" t="str">
        <f t="shared" ca="1" si="36"/>
        <v>pics\\Limon_6.jpg</v>
      </c>
      <c r="AR110" t="str">
        <f t="shared" si="42"/>
        <v/>
      </c>
      <c r="AS110" t="str">
        <f t="shared" ca="1" si="38"/>
        <v>pics\\Limon_6.jpg</v>
      </c>
      <c r="AT110">
        <f t="shared" ca="1" si="31"/>
        <v>0.35924808777860062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_Шершавый_ли_</v>
      </c>
      <c r="BB110" t="str">
        <f t="shared" si="33"/>
        <v>_Шершавый_ли_XXXXX?</v>
      </c>
      <c r="BD110" cm="1">
        <f t="array" aca="1" ref="BD110" ca="1">INDEX($L$106:$L$113,(RANK(AT6,$AT$2:$AT$9)))</f>
        <v>2149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VLOOKUP(B111,audio_list_stym!$A$3:$BP$18,42,FALSE)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VLOOKUP(B111,audio_list_stym!$A$3:$AJ$18,10,FALSE)</f>
        <v>ZF</v>
      </c>
      <c r="I111" t="s">
        <v>693</v>
      </c>
      <c r="J111" t="str">
        <f t="shared" si="29"/>
        <v>ZF_6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286</v>
      </c>
      <c r="Q111" t="str">
        <f>IF(G111="экспл",0,IF(G111="импл_",VLOOKUP(J111,quest_импл!$A$1:$J$129,8,FALSE),0))</f>
        <v>sound\\Zaostryen_li.wav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2035</v>
      </c>
      <c r="AD111" t="str">
        <f t="shared" ca="1" si="39"/>
        <v>pics\\Limon_3.jpg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pics\\Limon_3.jpg</v>
      </c>
      <c r="AI111" t="s">
        <v>121</v>
      </c>
      <c r="AO111">
        <f t="shared" ca="1" si="35"/>
        <v>0.58488882197362535</v>
      </c>
      <c r="AP111" t="str">
        <f t="shared" ca="1" si="36"/>
        <v>pics\\Limon_3.jpg</v>
      </c>
      <c r="AR111" t="str">
        <f t="shared" si="42"/>
        <v/>
      </c>
      <c r="AS111" t="str">
        <f t="shared" ca="1" si="38"/>
        <v>pics\\Limon_3.jpg</v>
      </c>
      <c r="AT111">
        <f t="shared" ca="1" si="31"/>
        <v>0.29172605548281694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_Заострен_ли_</v>
      </c>
      <c r="BB111" t="str">
        <f t="shared" si="33"/>
        <v>_Заострен_ли_XXXXX?</v>
      </c>
      <c r="BD111" cm="1">
        <f t="array" aca="1" ref="BD111" ca="1">INDEX($L$106:$L$113,(RANK(AT7,$AT$2:$AT$9)))</f>
        <v>2146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VLOOKUP(B112,audio_list_stym!$A$3:$BP$18,42,FALSE)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VLOOKUP(B112,audio_list_stym!$A$3:$AJ$18,10,FALSE)</f>
        <v>ZF</v>
      </c>
      <c r="I112" t="s">
        <v>694</v>
      </c>
      <c r="J112" t="str">
        <f t="shared" si="29"/>
        <v>ZF_7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287</v>
      </c>
      <c r="Q112" t="str">
        <f>IF(G112="экспл",0,IF(G112="импл_",VLOOKUP(J112,quest_импл!$A$1:$J$129,8,FALSE),0))</f>
        <v>sound\\Rassipchatiy_li.wav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2061</v>
      </c>
      <c r="AD112" t="str">
        <f t="shared" ca="1" si="39"/>
        <v>pics\\Tomat_5.jpg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pics\\Tomat_5.jpg</v>
      </c>
      <c r="AI112" t="s">
        <v>122</v>
      </c>
      <c r="AO112">
        <f t="shared" ca="1" si="35"/>
        <v>6.7246316532689865E-2</v>
      </c>
      <c r="AP112" t="str">
        <f t="shared" ca="1" si="36"/>
        <v>pics\\Tomat_5.jpg</v>
      </c>
      <c r="AR112" t="str">
        <f t="shared" si="42"/>
        <v/>
      </c>
      <c r="AS112" t="str">
        <f t="shared" ca="1" si="38"/>
        <v>pics\\Tomat_5.jpg</v>
      </c>
      <c r="AT112">
        <f t="shared" ca="1" si="31"/>
        <v>0.716037114791364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_Рассыпчатый_ли_</v>
      </c>
      <c r="BB112" t="str">
        <f t="shared" si="33"/>
        <v>_Рассыпчатый_ли_XXXXX?</v>
      </c>
      <c r="BD112" cm="1">
        <f t="array" aca="1" ref="BD112" ca="1">INDEX($L$106:$L$113,(RANK(AT8,$AT$2:$AT$9)))</f>
        <v>2148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VLOOKUP(B113,audio_list_stym!$A$3:$BP$18,42,FALSE)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VLOOKUP(B113,audio_list_stym!$A$3:$AJ$18,10,FALSE)</f>
        <v>ZF</v>
      </c>
      <c r="I113" t="s">
        <v>695</v>
      </c>
      <c r="J113" t="str">
        <f t="shared" si="29"/>
        <v>ZF_8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288</v>
      </c>
      <c r="Q113" t="str">
        <f>IF(G113="экспл",0,IF(G113="импл_",VLOOKUP(J113,quest_импл!$A$1:$J$129,8,FALSE),0))</f>
        <v>sound\\Ochishen_li.wav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2012</v>
      </c>
      <c r="AD113" t="str">
        <f t="shared" ca="1" si="39"/>
        <v>pics\\Finik_4.jpg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pics\\Finik_4.jpg</v>
      </c>
      <c r="AI113" t="s">
        <v>123</v>
      </c>
      <c r="AO113">
        <f t="shared" ca="1" si="35"/>
        <v>0.84703022164338237</v>
      </c>
      <c r="AP113" t="str">
        <f t="shared" ca="1" si="36"/>
        <v>pics\\Finik_4.jpg</v>
      </c>
      <c r="AR113" t="str">
        <f t="shared" si="42"/>
        <v/>
      </c>
      <c r="AS113" t="str">
        <f t="shared" ca="1" si="38"/>
        <v>pics\\Finik_4.jpg</v>
      </c>
      <c r="AT113">
        <f t="shared" ca="1" si="31"/>
        <v>0.96225954388738966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_Очищен_ли_</v>
      </c>
      <c r="BB113" t="str">
        <f t="shared" si="33"/>
        <v>_Очищен_ли_XXXXX?</v>
      </c>
      <c r="BD113" cm="1">
        <f t="array" aca="1" ref="BD113" ca="1">INDEX($L$106:$L$113,(RANK(AT9,$AT$2:$AT$9)))</f>
        <v>2151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VLOOKUP(B114,audio_list_stym!$A$3:$BP$18,42,FALSE)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VLOOKUP(B114,audio_list_stym!$A$3:$AJ$18,10,FALSE)</f>
        <v>Ackee</v>
      </c>
      <c r="I114" t="s">
        <v>688</v>
      </c>
      <c r="J114" t="str">
        <f t="shared" si="29"/>
        <v>Ackee_1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97</v>
      </c>
      <c r="Z114" t="str">
        <f>IF(G114="экспл",VLOOKUP(J114,quest_экспл!$A$1:$N$129,12,FALSE),IF(G114="импл_",0,0))</f>
        <v>sound\\Sushenniy_li_on.wav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9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40"/>
        <v/>
      </c>
      <c r="AI114" t="s">
        <v>86</v>
      </c>
      <c r="AO114">
        <f t="shared" ca="1" si="35"/>
        <v>0.84419695539185835</v>
      </c>
      <c r="AP114" t="str">
        <f t="shared" ca="1" si="36"/>
        <v>pics\\Finik_5.jpg</v>
      </c>
      <c r="AR114" t="str">
        <f t="shared" si="42"/>
        <v/>
      </c>
      <c r="AS114" t="str">
        <f t="shared" si="38"/>
        <v/>
      </c>
      <c r="AT114">
        <f t="shared" ca="1" si="31"/>
        <v>0.71631267526202425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_Сушеный_ли_он?</v>
      </c>
      <c r="BA114" t="e">
        <f>VLOOKUP(Q114,audio_list_stym!$B$2:$BQ$299,68,FALSE)</f>
        <v>#N/A</v>
      </c>
      <c r="BB114" t="str">
        <f t="shared" si="33"/>
        <v>На_экране_XXXXX._Сушеный_ли_он?</v>
      </c>
      <c r="BC114">
        <f>A114</f>
        <v>1215</v>
      </c>
      <c r="BD114" cm="1">
        <f t="array" aca="1" ref="BD114" ca="1">INDEX($L$114:$L$121,(RANK(AT2,$AT$2:$AT$9)))</f>
        <v>2070</v>
      </c>
      <c r="BE114" cm="1">
        <f t="array" aca="1" ref="BE114" ca="1">INDEX(BD66:BD81,(RANK(AT8,$AT$2:$AT$17)))</f>
        <v>2096</v>
      </c>
      <c r="BF114" cm="1">
        <f t="array" aca="1" ref="BF114" ca="1">INDEX(BD82:BD97,(RANK(AT8,$AT$2:$AT$9)))</f>
        <v>2115</v>
      </c>
      <c r="BG114" cm="1">
        <f t="array" aca="1" ref="BG114" ca="1">INDEX(BD98:BD113,(RANK(AT8,$AT$2:$AT$9)))</f>
        <v>2139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VLOOKUP(B115,audio_list_stym!$A$3:$BP$18,42,FALSE)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VLOOKUP(B115,audio_list_stym!$A$3:$AJ$18,10,FALSE)</f>
        <v>Ackee</v>
      </c>
      <c r="I115" t="s">
        <v>689</v>
      </c>
      <c r="J115" t="str">
        <f t="shared" si="29"/>
        <v>Ackee_2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98</v>
      </c>
      <c r="Z115" t="str">
        <f>IF(G115="экспл",VLOOKUP(J115,quest_экспл!$A$1:$N$129,12,FALSE),IF(G115="импл_",0,0))</f>
        <v>sound\\On_s_vetochkoy.wav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9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40"/>
        <v/>
      </c>
      <c r="AI115" t="s">
        <v>87</v>
      </c>
      <c r="AO115">
        <f t="shared" ca="1" si="35"/>
        <v>0.4011581216731549</v>
      </c>
      <c r="AP115" t="str">
        <f t="shared" ca="1" si="36"/>
        <v>pics\\Peper_4.jpg</v>
      </c>
      <c r="AR115" t="str">
        <f t="shared" si="42"/>
        <v/>
      </c>
      <c r="AS115" t="str">
        <f t="shared" si="38"/>
        <v/>
      </c>
      <c r="AT115">
        <f t="shared" ca="1" si="31"/>
        <v>0.33296921554204517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_Он_с_веточкой?</v>
      </c>
      <c r="BA115" t="e">
        <f>VLOOKUP(Q115,audio_list_stym!$B$2:$BQ$299,68,FALSE)</f>
        <v>#N/A</v>
      </c>
      <c r="BB115" t="str">
        <f t="shared" si="33"/>
        <v>Посмотрите,_вот_XXXXX._Он_с_веточкой?</v>
      </c>
      <c r="BD115" cm="1">
        <f t="array" aca="1" ref="BD115" ca="1">INDEX($L$114:$L$121,(RANK(AT3,$AT$2:$AT$9)))</f>
        <v>2065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VLOOKUP(B116,audio_list_stym!$A$3:$BP$18,42,FALSE)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VLOOKUP(B116,audio_list_stym!$A$3:$AJ$18,10,FALSE)</f>
        <v>Ackee</v>
      </c>
      <c r="I116" t="s">
        <v>690</v>
      </c>
      <c r="J116" t="str">
        <f t="shared" si="29"/>
        <v>Ackee_3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99</v>
      </c>
      <c r="Z116" t="str">
        <f>IF(G116="экспл",VLOOKUP(J116,quest_экспл!$A$1:$N$129,12,FALSE),IF(G116="импл_",0,0))</f>
        <v>sound\\On_rasskrit.wav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9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40"/>
        <v/>
      </c>
      <c r="AI116" t="s">
        <v>88</v>
      </c>
      <c r="AO116">
        <f t="shared" ca="1" si="35"/>
        <v>0.66730647572224611</v>
      </c>
      <c r="AP116" t="str">
        <f t="shared" ca="1" si="36"/>
        <v>pics\\Kokos_5.jpg</v>
      </c>
      <c r="AR116" t="str">
        <f t="shared" si="42"/>
        <v/>
      </c>
      <c r="AS116" t="str">
        <f t="shared" si="38"/>
        <v/>
      </c>
      <c r="AT116">
        <f t="shared" ca="1" si="31"/>
        <v>0.77063662406164068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_Он_раскрыт?</v>
      </c>
      <c r="BA116" t="e">
        <f>VLOOKUP(Q116,audio_list_stym!$B$2:$BQ$299,68,FALSE)</f>
        <v>#N/A</v>
      </c>
      <c r="BB116" t="str">
        <f t="shared" si="33"/>
        <v>Вот_XXXXX._Он_раскрыт?</v>
      </c>
      <c r="BD116" cm="1">
        <f t="array" aca="1" ref="BD116" ca="1">INDEX($L$114:$L$121,(RANK(AT4,$AT$2:$AT$9)))</f>
        <v>2072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VLOOKUP(B117,audio_list_stym!$A$3:$BP$18,42,FALSE)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VLOOKUP(B117,audio_list_stym!$A$3:$AJ$18,10,FALSE)</f>
        <v>Ackee</v>
      </c>
      <c r="I117" t="s">
        <v>691</v>
      </c>
      <c r="J117" t="str">
        <f t="shared" si="29"/>
        <v>Ackee_4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100</v>
      </c>
      <c r="Z117" t="str">
        <f>IF(G117="экспл",VLOOKUP(J117,quest_экспл!$A$1:$N$129,12,FALSE),IF(G117="импл_",0,0))</f>
        <v>sound\\Pushistiy_li_on.wav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9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40"/>
        <v/>
      </c>
      <c r="AI117" t="s">
        <v>89</v>
      </c>
      <c r="AO117">
        <f t="shared" ca="1" si="35"/>
        <v>0.13407347346394716</v>
      </c>
      <c r="AP117" t="str">
        <f t="shared" ca="1" si="36"/>
        <v>pics\\Tomat_1.jpg</v>
      </c>
      <c r="AR117" t="str">
        <f t="shared" si="42"/>
        <v/>
      </c>
      <c r="AS117" t="str">
        <f t="shared" si="38"/>
        <v/>
      </c>
      <c r="AT117">
        <f t="shared" ca="1" si="31"/>
        <v>0.95165386250587414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_Пушистый_ли_он?</v>
      </c>
      <c r="BA117" t="e">
        <f>VLOOKUP(Q117,audio_list_stym!$B$2:$BQ$299,68,FALSE)</f>
        <v>#N/A</v>
      </c>
      <c r="BB117" t="str">
        <f t="shared" si="33"/>
        <v>Это_XXXXX._Пушистый_ли_он?</v>
      </c>
      <c r="BD117" cm="1">
        <f t="array" aca="1" ref="BD117" ca="1">INDEX($L$114:$L$121,(RANK(AT5,$AT$2:$AT$9)))</f>
        <v>2067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VLOOKUP(B118,audio_list_stym!$A$3:$BP$18,42,FALSE)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VLOOKUP(B118,audio_list_stym!$A$3:$AJ$18,10,FALSE)</f>
        <v>Ackee</v>
      </c>
      <c r="I118" t="s">
        <v>692</v>
      </c>
      <c r="J118" t="str">
        <f t="shared" si="29"/>
        <v>Ackee_5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101</v>
      </c>
      <c r="Z118" t="str">
        <f>IF(G118="экспл",VLOOKUP(J118,quest_экспл!$A$1:$N$129,12,FALSE),IF(G118="импл_",0,0))</f>
        <v>sound\\On_kvadratniy.wav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9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40"/>
        <v/>
      </c>
      <c r="AI118" t="s">
        <v>90</v>
      </c>
      <c r="AO118">
        <f t="shared" ca="1" si="35"/>
        <v>0.81375024410732333</v>
      </c>
      <c r="AP118" t="str">
        <f t="shared" ca="1" si="36"/>
        <v>pics\\Finik_8.jpg</v>
      </c>
      <c r="AR118" t="str">
        <f t="shared" si="42"/>
        <v/>
      </c>
      <c r="AS118" t="str">
        <f t="shared" si="38"/>
        <v/>
      </c>
      <c r="AT118">
        <f t="shared" ca="1" si="31"/>
        <v>0.63995347872012354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_Он_квадратный?</v>
      </c>
      <c r="BA118" t="e">
        <f>VLOOKUP(Q118,audio_list_stym!$B$2:$BQ$299,68,FALSE)</f>
        <v>#N/A</v>
      </c>
      <c r="BB118" t="str">
        <f t="shared" si="33"/>
        <v>На_картинке_XXXXX._Он_квадратный?</v>
      </c>
      <c r="BD118" cm="1">
        <f t="array" aca="1" ref="BD118" ca="1">INDEX($L$114:$L$121,(RANK(AT6,$AT$2:$AT$9)))</f>
        <v>2069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VLOOKUP(B119,audio_list_stym!$A$3:$BP$18,42,FALSE)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VLOOKUP(B119,audio_list_stym!$A$3:$AJ$18,10,FALSE)</f>
        <v>Ackee</v>
      </c>
      <c r="I119" t="s">
        <v>693</v>
      </c>
      <c r="J119" t="str">
        <f t="shared" si="29"/>
        <v>Ackee_6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102</v>
      </c>
      <c r="Z119" t="str">
        <f>IF(G119="экспл",VLOOKUP(J119,quest_экспл!$A$1:$N$129,12,FALSE),IF(G119="импл_",0,0))</f>
        <v>sound\\Raznocvetniy_li_on.wav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9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40"/>
        <v/>
      </c>
      <c r="AI119" t="s">
        <v>91</v>
      </c>
      <c r="AO119">
        <f t="shared" ca="1" si="35"/>
        <v>0.88470899678475656</v>
      </c>
      <c r="AP119" t="str">
        <f t="shared" ca="1" si="36"/>
        <v>pics\\Finik_2.jpg</v>
      </c>
      <c r="AR119" t="str">
        <f t="shared" si="42"/>
        <v/>
      </c>
      <c r="AS119" t="str">
        <f t="shared" si="38"/>
        <v/>
      </c>
      <c r="AT119">
        <f t="shared" ca="1" si="31"/>
        <v>0.54571040162284612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_Разноцветный_ли_он?</v>
      </c>
      <c r="BA119" t="e">
        <f>VLOOKUP(Q119,audio_list_stym!$B$2:$BQ$299,68,FALSE)</f>
        <v>#N/A</v>
      </c>
      <c r="BB119" t="str">
        <f t="shared" si="33"/>
        <v>На_мониторе_XXXXX._Разноцветный_ли_он?</v>
      </c>
      <c r="BD119" cm="1">
        <f t="array" aca="1" ref="BD119" ca="1">INDEX($L$114:$L$121,(RANK(AT7,$AT$2:$AT$9)))</f>
        <v>2066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VLOOKUP(B120,audio_list_stym!$A$3:$BP$18,42,FALSE)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VLOOKUP(B120,audio_list_stym!$A$3:$AJ$18,10,FALSE)</f>
        <v>Ackee</v>
      </c>
      <c r="I120" t="s">
        <v>694</v>
      </c>
      <c r="J120" t="str">
        <f t="shared" si="29"/>
        <v>Ackee_7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103</v>
      </c>
      <c r="Z120" t="str">
        <f>IF(G120="экспл",VLOOKUP(J120,quest_экспл!$A$1:$N$129,12,FALSE),IF(G120="импл_",0,0))</f>
        <v>sound\\Uvyadshiy_li_on.wav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9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40"/>
        <v/>
      </c>
      <c r="AI120" t="s">
        <v>92</v>
      </c>
      <c r="AO120">
        <f t="shared" ca="1" si="35"/>
        <v>0.6946180041483303</v>
      </c>
      <c r="AP120" t="str">
        <f t="shared" ca="1" si="36"/>
        <v>pics\\Kokos_4.jpg</v>
      </c>
      <c r="AR120" t="str">
        <f t="shared" si="42"/>
        <v/>
      </c>
      <c r="AS120" t="str">
        <f t="shared" si="38"/>
        <v/>
      </c>
      <c r="AT120">
        <f t="shared" ca="1" si="31"/>
        <v>0.97341162109420498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_Увядший_ли_он?</v>
      </c>
      <c r="BA120" t="e">
        <f>VLOOKUP(Q120,audio_list_stym!$B$2:$BQ$299,68,FALSE)</f>
        <v>#N/A</v>
      </c>
      <c r="BB120" t="str">
        <f t="shared" si="33"/>
        <v>Перед_Вами_XXXXX._Увядший_ли_он?</v>
      </c>
      <c r="BD120" cm="1">
        <f t="array" aca="1" ref="BD120" ca="1">INDEX($L$114:$L$121,(RANK(AT8,$AT$2:$AT$9)))</f>
        <v>2068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VLOOKUP(B121,audio_list_stym!$A$3:$BP$18,42,FALSE)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VLOOKUP(B121,audio_list_stym!$A$3:$AJ$18,10,FALSE)</f>
        <v>Ackee</v>
      </c>
      <c r="I121" t="s">
        <v>695</v>
      </c>
      <c r="J121" t="str">
        <f t="shared" si="29"/>
        <v>Ackee_8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104</v>
      </c>
      <c r="Z121" t="str">
        <f>IF(G121="экспл",VLOOKUP(J121,quest_экспл!$A$1:$N$129,12,FALSE),IF(G121="импл_",0,0))</f>
        <v>sound\\On_sklizskiy.wav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9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40"/>
        <v/>
      </c>
      <c r="AI121" t="s">
        <v>93</v>
      </c>
      <c r="AO121">
        <f t="shared" ca="1" si="35"/>
        <v>0.72220026706605878</v>
      </c>
      <c r="AP121" t="str">
        <f t="shared" ca="1" si="36"/>
        <v>pics\\Kokos_1.jpg</v>
      </c>
      <c r="AR121" t="str">
        <f>IF(AH121="sound\\Ogorod",AP49,"")</f>
        <v/>
      </c>
      <c r="AS121" t="str">
        <f t="shared" si="38"/>
        <v/>
      </c>
      <c r="AT121">
        <f t="shared" ca="1" si="31"/>
        <v>0.35347892532983405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_Он_склизкий?</v>
      </c>
      <c r="BA121" t="e">
        <f>VLOOKUP(Q121,audio_list_stym!$B$2:$BQ$299,68,FALSE)</f>
        <v>#N/A</v>
      </c>
      <c r="BB121" t="str">
        <f t="shared" si="33"/>
        <v>Вы_видите_XXXXX._Он_склизкий?</v>
      </c>
      <c r="BD121" cm="1">
        <f t="array" aca="1" ref="BD121" ca="1">INDEX($L$114:$L$121,(RANK(AT9,$AT$2:$AT$9)))</f>
        <v>2071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VLOOKUP(B122,audio_list_stym!$A$3:$BP$18,42,FALSE)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VLOOKUP(B122,audio_list_stym!$A$3:$AJ$18,10,FALSE)</f>
        <v>Ake</v>
      </c>
      <c r="I122" t="s">
        <v>688</v>
      </c>
      <c r="J122" t="str">
        <f t="shared" si="29"/>
        <v>Ake_1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233</v>
      </c>
      <c r="Q122" t="str">
        <f>IF(G122="экспл",0,IF(G122="импл_",VLOOKUP(J122,quest_импл!$A$1:$J$129,8,FALSE),0))</f>
        <v>sound\\Imeet_li_myakot.wav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2009</v>
      </c>
      <c r="AD122" t="str">
        <f t="shared" ca="1" si="39"/>
        <v>pics\\Finik_1.jpg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pics\\Finik_1.jpg</v>
      </c>
      <c r="AI122" t="s">
        <v>124</v>
      </c>
      <c r="AO122">
        <f t="shared" ca="1" si="35"/>
        <v>0.90622967338863303</v>
      </c>
      <c r="AP122" t="str">
        <f t="shared" ca="1" si="36"/>
        <v>pics\\Finik_1.jpg</v>
      </c>
      <c r="AR122" t="str">
        <f t="shared" ref="AR122:AR129" si="43">IF(AH122="sound\\Ogorod",AP50,"")</f>
        <v/>
      </c>
      <c r="AS122" t="str">
        <f t="shared" ca="1" si="38"/>
        <v>pics\\Finik_1.jpg</v>
      </c>
      <c r="AT122">
        <f t="shared" ca="1" si="31"/>
        <v>0.22820994961447993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_Имеет_ли_мякоть_</v>
      </c>
      <c r="BB122" t="str">
        <f t="shared" si="33"/>
        <v>_Имеет_ли_мякоть_ПЕМАТ?</v>
      </c>
      <c r="BC122">
        <f>A122</f>
        <v>1216</v>
      </c>
      <c r="BD122" cm="1">
        <f t="array" aca="1" ref="BD122" ca="1">INDEX($L$122:$L$129,(RANK(AT2,$AT$2:$AT$9)))</f>
        <v>2078</v>
      </c>
      <c r="BE122" cm="1">
        <f t="array" aca="1" ref="BE122" ca="1">INDEX(BD66:BD81,(RANK(AT9,$AT$2:$AT$17)))</f>
        <v>2092</v>
      </c>
      <c r="BF122" cm="1">
        <f t="array" aca="1" ref="BF122" ca="1">INDEX(BD90:BD105,(RANK(AT9,$AT$2:$AT$17)))</f>
        <v>2140</v>
      </c>
      <c r="BG122" cm="1">
        <f t="array" aca="1" ref="BG122" ca="1">INDEX(BD106:BD121,(RANK(AT9,$AT$2:$AT$17)))</f>
        <v>2068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VLOOKUP(B123,audio_list_stym!$A$3:$BP$18,42,FALSE)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VLOOKUP(B123,audio_list_stym!$A$3:$AJ$18,10,FALSE)</f>
        <v>Ake</v>
      </c>
      <c r="I123" t="s">
        <v>689</v>
      </c>
      <c r="J123" t="str">
        <f t="shared" si="29"/>
        <v>Ake_2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234</v>
      </c>
      <c r="Q123" t="str">
        <f>IF(G123="экспл",0,IF(G123="импл_",VLOOKUP(J123,quest_импл!$A$1:$J$129,8,FALSE),0))</f>
        <v>sound\\Prodolgovatiy_li.wav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2018</v>
      </c>
      <c r="AD123" t="str">
        <f t="shared" ca="1" si="39"/>
        <v>pics\\Goroh_2.jpg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pics\\Goroh_2.jpg</v>
      </c>
      <c r="AI123" t="s">
        <v>125</v>
      </c>
      <c r="AO123">
        <f t="shared" ca="1" si="35"/>
        <v>0.79043793780584903</v>
      </c>
      <c r="AP123" t="str">
        <f t="shared" ca="1" si="36"/>
        <v>pics\\Goroh_2.jpg</v>
      </c>
      <c r="AR123" t="str">
        <f t="shared" si="43"/>
        <v/>
      </c>
      <c r="AS123" t="str">
        <f t="shared" ca="1" si="38"/>
        <v>pics\\Goroh_2.jpg</v>
      </c>
      <c r="AT123">
        <f t="shared" ca="1" si="31"/>
        <v>0.79665527674591519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_Продолговатый_ли_</v>
      </c>
      <c r="BB123" t="str">
        <f t="shared" si="33"/>
        <v>_Продолговатый_ли_ПЕМАТ?</v>
      </c>
      <c r="BD123" cm="1">
        <f t="array" aca="1" ref="BD123" ca="1">INDEX($L$122:$L$129,(RANK(AT3,$AT$2:$AT$9)))</f>
        <v>2073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VLOOKUP(B124,audio_list_stym!$A$3:$BP$18,42,FALSE)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VLOOKUP(B124,audio_list_stym!$A$3:$AJ$18,10,FALSE)</f>
        <v>Ake</v>
      </c>
      <c r="I124" t="s">
        <v>690</v>
      </c>
      <c r="J124" t="str">
        <f t="shared" si="29"/>
        <v>Ake_3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235</v>
      </c>
      <c r="Q124" t="str">
        <f>IF(G124="экспл",0,IF(G124="импл_",VLOOKUP(J124,quest_импл!$A$1:$J$129,8,FALSE),0))</f>
        <v>sound\\Pyatnistyi_li.wav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2040</v>
      </c>
      <c r="AD124" t="str">
        <f t="shared" ca="1" si="39"/>
        <v>pics\\Limon_8.jpg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pics\\Limon_8.jpg</v>
      </c>
      <c r="AI124" t="s">
        <v>126</v>
      </c>
      <c r="AO124">
        <f t="shared" ca="1" si="35"/>
        <v>0.48905798838465031</v>
      </c>
      <c r="AP124" t="str">
        <f t="shared" ca="1" si="36"/>
        <v>pics\\Limon_8.jpg</v>
      </c>
      <c r="AR124" t="str">
        <f t="shared" si="43"/>
        <v/>
      </c>
      <c r="AS124" t="str">
        <f t="shared" ca="1" si="38"/>
        <v>pics\\Limon_8.jpg</v>
      </c>
      <c r="AT124">
        <f t="shared" ca="1" si="31"/>
        <v>0.48761481821087393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_Пятнистый_ли_</v>
      </c>
      <c r="BB124" t="str">
        <f t="shared" si="33"/>
        <v>_Пятнистый_ли_ПЕМАТ?</v>
      </c>
      <c r="BD124" cm="1">
        <f t="array" aca="1" ref="BD124" ca="1">INDEX($L$122:$L$129,(RANK(AT4,$AT$2:$AT$9)))</f>
        <v>2080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VLOOKUP(B125,audio_list_stym!$A$3:$BP$18,42,FALSE)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VLOOKUP(B125,audio_list_stym!$A$3:$AJ$18,10,FALSE)</f>
        <v>Ake</v>
      </c>
      <c r="I125" t="s">
        <v>691</v>
      </c>
      <c r="J125" t="str">
        <f t="shared" si="29"/>
        <v>Ake_4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236</v>
      </c>
      <c r="Q125" t="str">
        <f>IF(G125="экспл",0,IF(G125="импл_",VLOOKUP(J125,quest_импл!$A$1:$J$129,8,FALSE),0))</f>
        <v>sound\\S_kochuroy_li.wav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2062</v>
      </c>
      <c r="AD125" t="str">
        <f t="shared" ca="1" si="39"/>
        <v>pics\\Tomat_6.jpg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pics\\Tomat_6.jpg</v>
      </c>
      <c r="AI125" t="s">
        <v>127</v>
      </c>
      <c r="AO125">
        <f t="shared" ca="1" si="35"/>
        <v>4.449139111588063E-2</v>
      </c>
      <c r="AP125" t="str">
        <f t="shared" ca="1" si="36"/>
        <v>pics\\Tomat_6.jpg</v>
      </c>
      <c r="AR125" t="str">
        <f t="shared" si="43"/>
        <v/>
      </c>
      <c r="AS125" t="str">
        <f t="shared" ca="1" si="38"/>
        <v>pics\\Tomat_6.jpg</v>
      </c>
      <c r="AT125">
        <f t="shared" ca="1" si="31"/>
        <v>0.28361442563939521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_С_косточкой_ли_</v>
      </c>
      <c r="BB125" t="str">
        <f t="shared" si="33"/>
        <v>_С_косточкой_ли_ПЕМАТ?</v>
      </c>
      <c r="BD125" cm="1">
        <f t="array" aca="1" ref="BD125" ca="1">INDEX($L$122:$L$129,(RANK(AT5,$AT$2:$AT$9)))</f>
        <v>2075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VLOOKUP(B126,audio_list_stym!$A$3:$BP$18,42,FALSE)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VLOOKUP(B126,audio_list_stym!$A$3:$AJ$18,10,FALSE)</f>
        <v>Ake</v>
      </c>
      <c r="I126" t="s">
        <v>692</v>
      </c>
      <c r="J126" t="str">
        <f t="shared" si="29"/>
        <v>Ake_5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237</v>
      </c>
      <c r="Q126" t="str">
        <f>IF(G126="экспл",0,IF(G126="импл_",VLOOKUP(J126,quest_импл!$A$1:$J$129,8,FALSE),0))</f>
        <v>sound\\Fioletoviy_li.wav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2004</v>
      </c>
      <c r="AD126" t="str">
        <f t="shared" ca="1" si="39"/>
        <v>pics\\Banan_4.jpg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pics\\Banan_4.jpg</v>
      </c>
      <c r="AI126" t="s">
        <v>128</v>
      </c>
      <c r="AO126">
        <f t="shared" ca="1" si="35"/>
        <v>0.94755317691340724</v>
      </c>
      <c r="AP126" t="str">
        <f t="shared" ca="1" si="36"/>
        <v>pics\\Banan_4.jpg</v>
      </c>
      <c r="AR126" t="str">
        <f t="shared" si="43"/>
        <v/>
      </c>
      <c r="AS126" t="str">
        <f t="shared" ca="1" si="38"/>
        <v>pics\\Banan_4.jpg</v>
      </c>
      <c r="AT126">
        <f t="shared" ca="1" si="31"/>
        <v>0.30111550552372102</v>
      </c>
      <c r="AU126" t="s">
        <v>697</v>
      </c>
      <c r="AV126" t="str">
        <f t="shared" ca="1" si="32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_Синий_ли_</v>
      </c>
      <c r="BB126" t="str">
        <f t="shared" si="33"/>
        <v>_Синий_ли_ПЕМАТ?</v>
      </c>
      <c r="BD126" cm="1">
        <f t="array" aca="1" ref="BD126" ca="1">INDEX($L$122:$L$129,(RANK(AT6,$AT$2:$AT$9)))</f>
        <v>2077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VLOOKUP(B127,audio_list_stym!$A$3:$BP$18,42,FALSE)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VLOOKUP(B127,audio_list_stym!$A$3:$AJ$18,10,FALSE)</f>
        <v>Ake</v>
      </c>
      <c r="I127" t="s">
        <v>693</v>
      </c>
      <c r="J127" t="str">
        <f t="shared" si="29"/>
        <v>Ake_6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238</v>
      </c>
      <c r="Q127" t="str">
        <f>IF(G127="экспл",0,IF(G127="импл_",VLOOKUP(J127,quest_импл!$A$1:$J$129,8,FALSE),0))</f>
        <v>sound\\S_dolkami_li.wav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2046</v>
      </c>
      <c r="AD127" t="str">
        <f t="shared" ca="1" si="39"/>
        <v>pics\\Peper_6.jpg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pics\\Peper_6.jpg</v>
      </c>
      <c r="AI127" t="s">
        <v>129</v>
      </c>
      <c r="AO127">
        <f t="shared" ca="1" si="35"/>
        <v>0.38476726927556371</v>
      </c>
      <c r="AP127" t="str">
        <f t="shared" ca="1" si="36"/>
        <v>pics\\Peper_6.jpg</v>
      </c>
      <c r="AR127" t="str">
        <f t="shared" si="43"/>
        <v/>
      </c>
      <c r="AS127" t="str">
        <f t="shared" ca="1" si="38"/>
        <v>pics\\Peper_6.jpg</v>
      </c>
      <c r="AT127">
        <f t="shared" ca="1" si="31"/>
        <v>0.88694130774059021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_С_дольками_ли_</v>
      </c>
      <c r="BB127" t="str">
        <f t="shared" si="33"/>
        <v>_С_дольками_ли_ПЕМАТ?</v>
      </c>
      <c r="BD127" cm="1">
        <f t="array" aca="1" ref="BD127" ca="1">INDEX($L$122:$L$129,(RANK(AT7,$AT$2:$AT$9)))</f>
        <v>2074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VLOOKUP(B128,audio_list_stym!$A$3:$BP$18,42,FALSE)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VLOOKUP(B128,audio_list_stym!$A$3:$AJ$18,10,FALSE)</f>
        <v>Ake</v>
      </c>
      <c r="I128" t="s">
        <v>694</v>
      </c>
      <c r="J128" t="str">
        <f t="shared" si="29"/>
        <v>Ake_7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239</v>
      </c>
      <c r="Q128" t="str">
        <f>IF(G128="экспл",0,IF(G128="импл_",VLOOKUP(J128,quest_импл!$A$1:$J$129,8,FALSE),0))</f>
        <v>sound\\Visushenniy_li.wav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2021</v>
      </c>
      <c r="AD128" t="str">
        <f t="shared" ca="1" si="39"/>
        <v>pics\\Goroh_5.jpg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pics\\Goroh_5.jpg</v>
      </c>
      <c r="AI128" t="s">
        <v>130</v>
      </c>
      <c r="AO128">
        <f t="shared" ca="1" si="35"/>
        <v>0.75824489888778668</v>
      </c>
      <c r="AP128" t="str">
        <f t="shared" ca="1" si="36"/>
        <v>pics\\Goroh_5.jpg</v>
      </c>
      <c r="AR128" t="str">
        <f t="shared" si="43"/>
        <v/>
      </c>
      <c r="AS128" t="str">
        <f t="shared" ca="1" si="38"/>
        <v>pics\\Goroh_5.jpg</v>
      </c>
      <c r="AT128">
        <f t="shared" ca="1" si="31"/>
        <v>0.20401406076660689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_Высушенный_ли_</v>
      </c>
      <c r="BB128" t="str">
        <f t="shared" si="33"/>
        <v>_Высушенный_ли_ПЕМАТ?</v>
      </c>
      <c r="BD128" cm="1">
        <f t="array" aca="1" ref="BD128" ca="1">INDEX($L$122:$L$129,(RANK(AT8,$AT$2:$AT$9)))</f>
        <v>2076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VLOOKUP(B129,audio_list_stym!$A$3:$BP$18,42,FALSE)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VLOOKUP(B129,audio_list_stym!$A$3:$AJ$18,10,FALSE)</f>
        <v>Ake</v>
      </c>
      <c r="I129" t="s">
        <v>695</v>
      </c>
      <c r="J129" t="str">
        <f t="shared" si="29"/>
        <v>Ake_8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240</v>
      </c>
      <c r="Q129" t="str">
        <f>IF(G129="экспл",0,IF(G129="импл_",VLOOKUP(J129,quest_импл!$A$1:$J$129,8,FALSE),0))</f>
        <v>sound\\Myatiy_li.wav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2002</v>
      </c>
      <c r="AD129" t="str">
        <f t="shared" ca="1" si="39"/>
        <v>pics\\Banan_2.jpg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pics\\Banan_2.jpg</v>
      </c>
      <c r="AI129" t="s">
        <v>131</v>
      </c>
      <c r="AO129">
        <f t="shared" ca="1" si="35"/>
        <v>0.98771825068772301</v>
      </c>
      <c r="AP129" t="str">
        <f t="shared" ca="1" si="36"/>
        <v>pics\\Banan_2.jpg</v>
      </c>
      <c r="AR129" t="str">
        <f t="shared" si="43"/>
        <v/>
      </c>
      <c r="AS129" t="str">
        <f t="shared" ca="1" si="38"/>
        <v>pics\\Banan_2.jpg</v>
      </c>
      <c r="AT129">
        <f t="shared" ca="1" si="31"/>
        <v>0.22686312105283502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_Мятый_ли_</v>
      </c>
      <c r="BB129" t="str">
        <f t="shared" si="33"/>
        <v>_Мятый_ли_ПЕМАТ?</v>
      </c>
      <c r="BD129" cm="1">
        <f t="array" aca="1" ref="BD129" ca="1">INDEX($L$122:$L$129,(RANK(AT9,$AT$2:$AT$9)))</f>
        <v>2079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600-000000000000}"/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VLOOKUP(B2,audio_list_stym!$A$3:$BP$18,43,FALSE)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VLOOKUP(B2,audio_list_stym!$A$3:$AJ$18,11,FALSE)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pics\\Limon_5.jpg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0.842815814463169</v>
      </c>
      <c r="AP2" t="str">
        <f t="shared" ref="AP2:AP25" ca="1" si="6">INDEX($AM$2:$AM$25,(RANK(AO2,$AO$2:$AO$25)))</f>
        <v>pics\\Limon_5.jpg</v>
      </c>
      <c r="AQ2" t="str">
        <f ca="1">INDEX($AN$2:$AN$25,(RANK(AO2,$AO$2:$AO$25)))</f>
        <v>pics\\Redis_5.jpg</v>
      </c>
      <c r="AR2" t="str">
        <f t="shared" ref="AR2:AR9" ca="1" si="7">IF(AH2="sound\\Ogorod",AP2,"")</f>
        <v>pics\\Limon_5.jpg</v>
      </c>
      <c r="AT2">
        <f t="shared" ref="AT2:AT65" ca="1" si="8">RAND()</f>
        <v>0.90294064087120407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2035</v>
      </c>
      <c r="BF2" cm="1">
        <f t="array" aca="1" ref="BF2" ca="1">INDEX(BD26:BD49,(RANK(AT2,$AT$2:$AT$16)))</f>
        <v>2051</v>
      </c>
      <c r="BG2" cm="1">
        <f t="array" aca="1" ref="BG2" ca="1">INDEX(BD50:BD65,(RANK(AT2,$AT$2:$AT$16)))</f>
        <v>2011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VLOOKUP(B3,audio_list_stym!$A$3:$BP$18,43,FALSE)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VLOOKUP(B3,audio_list_stym!$A$3:$AJ$18,11,FALSE)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2157</v>
      </c>
      <c r="AD3" t="str">
        <f t="shared" ref="AD3:AD66" ca="1" si="11">IF(ISTEXT(AE3),AE3,IF(ISTEXT(AF3),AF3,""))</f>
        <v>pics\\Injir_5.jpg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0.16294574942996332</v>
      </c>
      <c r="AP3" t="str">
        <f t="shared" ca="1" si="6"/>
        <v>pics\\Injir_5.jpg</v>
      </c>
      <c r="AQ3" t="str">
        <f t="shared" ref="AQ3:AQ25" ca="1" si="13">INDEX($AN$2:$AN$25,(RANK(AO3,$AO$2:$AO$25)))</f>
        <v>pics\\Tikva_5.jpg</v>
      </c>
      <c r="AR3" t="str">
        <f t="shared" ca="1" si="7"/>
        <v>pics\\Injir_5.jpg</v>
      </c>
      <c r="AT3">
        <f t="shared" ca="1" si="8"/>
        <v>0.88563497728840479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VLOOKUP(B4,audio_list_stym!$A$3:$BP$18,43,FALSE)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VLOOKUP(B4,audio_list_stym!$A$3:$AJ$18,11,FALSE)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2001</v>
      </c>
      <c r="AD4" t="str">
        <f t="shared" ca="1" si="11"/>
        <v>pics\\Banan_1.jpg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pics\\Banan_1.jpg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0.6245759392802378</v>
      </c>
      <c r="AP4" t="str">
        <f t="shared" ca="1" si="6"/>
        <v>pics\\Banan_1.jpg</v>
      </c>
      <c r="AQ4" t="str">
        <f t="shared" ca="1" si="13"/>
        <v>pics\\Goroh_1.jpg</v>
      </c>
      <c r="AR4" t="str">
        <f t="shared" ca="1" si="7"/>
        <v>pics\\Banan_1.jpg</v>
      </c>
      <c r="AT4">
        <f t="shared" ca="1" si="8"/>
        <v>0.40412200632827822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2061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VLOOKUP(B5,audio_list_stym!$A$3:$BP$18,43,FALSE)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VLOOKUP(B5,audio_list_stym!$A$3:$AJ$18,11,FALSE)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2160</v>
      </c>
      <c r="AD5" t="str">
        <f t="shared" ca="1" si="11"/>
        <v>pics\\Injir_8.jpg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pics\\Injir_8.jpg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4.6715776176436741E-2</v>
      </c>
      <c r="AP5" t="str">
        <f t="shared" ca="1" si="6"/>
        <v>pics\\Injir_8.jpg</v>
      </c>
      <c r="AQ5" t="str">
        <f t="shared" ca="1" si="13"/>
        <v>pics\\Tikva_8.jpg</v>
      </c>
      <c r="AR5" t="str">
        <f t="shared" ca="1" si="7"/>
        <v>pics\\Injir_8.jpg</v>
      </c>
      <c r="AT5">
        <f t="shared" ca="1" si="8"/>
        <v>0.89504843899950604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VLOOKUP(B6,audio_list_stym!$A$3:$BP$18,43,FALSE)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VLOOKUP(B6,audio_list_stym!$A$3:$AJ$18,11,FALSE)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2158</v>
      </c>
      <c r="AD6" t="str">
        <f t="shared" ca="1" si="11"/>
        <v>pics\\Injir_6.jpg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pics\\Injir_6.jpg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0.12357034121914867</v>
      </c>
      <c r="AP6" t="str">
        <f t="shared" ca="1" si="6"/>
        <v>pics\\Injir_6.jpg</v>
      </c>
      <c r="AQ6" t="str">
        <f t="shared" ca="1" si="13"/>
        <v>pics\\Tikva_6.jpg</v>
      </c>
      <c r="AR6" t="str">
        <f t="shared" ca="1" si="7"/>
        <v>pics\\Injir_6.jpg</v>
      </c>
      <c r="AT6">
        <f t="shared" ca="1" si="8"/>
        <v>0.18620210129558079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2063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VLOOKUP(B7,audio_list_stym!$A$3:$BP$18,43,FALSE)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VLOOKUP(B7,audio_list_stym!$A$3:$AJ$18,11,FALSE)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2006</v>
      </c>
      <c r="AD7" t="str">
        <f t="shared" ca="1" si="11"/>
        <v>pics\\Banan_6.jpg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pics\\Banan_6.jpg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0.35483565984925758</v>
      </c>
      <c r="AP7" t="str">
        <f t="shared" ca="1" si="6"/>
        <v>pics\\Banan_6.jpg</v>
      </c>
      <c r="AQ7" t="str">
        <f t="shared" ca="1" si="13"/>
        <v>pics\\Goroh_6.jpg</v>
      </c>
      <c r="AR7" t="str">
        <f t="shared" ca="1" si="7"/>
        <v>pics\\Banan_6.jpg</v>
      </c>
      <c r="AT7">
        <f t="shared" ca="1" si="8"/>
        <v>0.62143259137524476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2060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VLOOKUP(B8,audio_list_stym!$A$3:$BP$18,43,FALSE)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VLOOKUP(B8,audio_list_stym!$A$3:$AJ$18,11,FALSE)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2002</v>
      </c>
      <c r="AD8" t="str">
        <f t="shared" ca="1" si="11"/>
        <v>pics\\Banan_2.jpg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pics\\Banan_2.jpg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0.62361490257868868</v>
      </c>
      <c r="AP8" t="str">
        <f t="shared" ca="1" si="6"/>
        <v>pics\\Banan_2.jpg</v>
      </c>
      <c r="AQ8" t="str">
        <f t="shared" ca="1" si="13"/>
        <v>pics\\Goroh_2.jpg</v>
      </c>
      <c r="AR8" t="str">
        <f t="shared" ca="1" si="7"/>
        <v>pics\\Banan_2.jpg</v>
      </c>
      <c r="AT8">
        <f t="shared" ca="1" si="8"/>
        <v>0.3006683773776897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2062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VLOOKUP(B9,audio_list_stym!$A$3:$BP$18,43,FALSE)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VLOOKUP(B9,audio_list_stym!$A$3:$AJ$18,11,FALSE)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2035</v>
      </c>
      <c r="AD9" t="str">
        <f t="shared" ca="1" si="11"/>
        <v>pics\\Limon_3.jpg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pics\\Limon_3.jpg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0.84404746295616262</v>
      </c>
      <c r="AP9" t="str">
        <f t="shared" ca="1" si="6"/>
        <v>pics\\Limon_3.jpg</v>
      </c>
      <c r="AQ9" t="str">
        <f t="shared" ca="1" si="13"/>
        <v>pics\\Redis_3.jpg</v>
      </c>
      <c r="AR9" t="str">
        <f t="shared" ca="1" si="7"/>
        <v>pics\\Limon_3.jpg</v>
      </c>
      <c r="AT9">
        <f t="shared" ca="1" si="8"/>
        <v>9.6990398539556599E-2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2064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VLOOKUP(B10,audio_list_stym!$A$3:$BP$18,43,FALSE)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VLOOKUP(B10,audio_list_stym!$A$3:$AJ$18,11,FALSE)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11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17" si="14">IF(OR(E10=11,E10=13),M10,"")</f>
        <v>pics\\Limon_1.jpg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0.94733231308655763</v>
      </c>
      <c r="AP10" t="str">
        <f t="shared" ca="1" si="6"/>
        <v>pics\\Limon_2.jpg</v>
      </c>
      <c r="AQ10" t="str">
        <f t="shared" ca="1" si="13"/>
        <v>pics\\Redis_2.jpg</v>
      </c>
      <c r="AT10">
        <f t="shared" ca="1" si="8"/>
        <v>0.74594722127668278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VLOOKUP(B11,audio_list_stym!$A$3:$BP$18,43,FALSE)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VLOOKUP(B11,audio_list_stym!$A$3:$AJ$18,11,FALSE)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11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0.99051121568676836</v>
      </c>
      <c r="AP11" t="str">
        <f t="shared" ca="1" si="6"/>
        <v>pics\\Limon_1.jpg</v>
      </c>
      <c r="AQ11" t="str">
        <f t="shared" ca="1" si="13"/>
        <v>pics\\Redis_1.jpg</v>
      </c>
      <c r="AT11">
        <f t="shared" ca="1" si="8"/>
        <v>0.59193865122925782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VLOOKUP(B12,audio_list_stym!$A$3:$BP$18,43,FALSE)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VLOOKUP(B12,audio_list_stym!$A$3:$AJ$18,11,FALSE)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11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0.21738150502411924</v>
      </c>
      <c r="AP12" t="str">
        <f t="shared" ca="1" si="6"/>
        <v>pics\\Injir_3.jpg</v>
      </c>
      <c r="AQ12" t="str">
        <f t="shared" ca="1" si="13"/>
        <v>pics\\Tikva_3.jpg</v>
      </c>
      <c r="AT12">
        <f t="shared" ca="1" si="8"/>
        <v>0.17146346180803262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2037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VLOOKUP(B13,audio_list_stym!$A$3:$BP$18,43,FALSE)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VLOOKUP(B13,audio_list_stym!$A$3:$AJ$18,11,FALSE)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11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0.8438814301930504</v>
      </c>
      <c r="AP13" t="str">
        <f t="shared" ca="1" si="6"/>
        <v>pics\\Limon_4.jpg</v>
      </c>
      <c r="AQ13" t="str">
        <f t="shared" ca="1" si="13"/>
        <v>pics\\Redis_4.jpg</v>
      </c>
      <c r="AT13">
        <f t="shared" ca="1" si="8"/>
        <v>0.23818450979684602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VLOOKUP(B14,audio_list_stym!$A$3:$BP$18,43,FALSE)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VLOOKUP(B14,audio_list_stym!$A$3:$AJ$18,11,FALSE)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11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0.19911236343044592</v>
      </c>
      <c r="AP14" t="str">
        <f t="shared" ca="1" si="6"/>
        <v>pics\\Injir_4.jpg</v>
      </c>
      <c r="AQ14" t="str">
        <f t="shared" ca="1" si="13"/>
        <v>pics\\Tikva_4.jpg</v>
      </c>
      <c r="AT14">
        <f t="shared" ca="1" si="8"/>
        <v>0.93315277139446262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2039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VLOOKUP(B15,audio_list_stym!$A$3:$BP$18,43,FALSE)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VLOOKUP(B15,audio_list_stym!$A$3:$AJ$18,11,FALSE)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11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0.73416191232992778</v>
      </c>
      <c r="AP15" t="str">
        <f t="shared" ca="1" si="6"/>
        <v>pics\\Limon_6.jpg</v>
      </c>
      <c r="AQ15" t="str">
        <f t="shared" ca="1" si="13"/>
        <v>pics\\Redis_6.jpg</v>
      </c>
      <c r="AT15">
        <f t="shared" ca="1" si="8"/>
        <v>0.25721786883359987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2036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VLOOKUP(B16,audio_list_stym!$A$3:$BP$18,43,FALSE)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VLOOKUP(B16,audio_list_stym!$A$3:$AJ$18,11,FALSE)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11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0.39300511365760649</v>
      </c>
      <c r="AP16" t="str">
        <f t="shared" ca="1" si="6"/>
        <v>pics\\Banan_5.jpg</v>
      </c>
      <c r="AQ16" t="str">
        <f t="shared" ca="1" si="13"/>
        <v>pics\\Goroh_5.jpg</v>
      </c>
      <c r="AT16">
        <f t="shared" ca="1" si="8"/>
        <v>0.49323215558233091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2038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VLOOKUP(B17,audio_list_stym!$A$3:$BP$18,43,FALSE)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VLOOKUP(B17,audio_list_stym!$A$3:$AJ$18,11,FALSE)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11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0.7074223890252872</v>
      </c>
      <c r="AP17" t="str">
        <f t="shared" ca="1" si="6"/>
        <v>pics\\Limon_7.jpg</v>
      </c>
      <c r="AQ17" t="str">
        <f t="shared" ca="1" si="13"/>
        <v>pics\\Redis_7.jpg</v>
      </c>
      <c r="AT17">
        <f t="shared" ca="1" si="8"/>
        <v>0.54859706039729783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2040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VLOOKUP(B18,audio_list_stym!$A$3:$BP$18,43,FALSE)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VLOOKUP(B18,audio_list_stym!$A$3:$AJ$18,11,FALSE)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2161</v>
      </c>
      <c r="AD18" t="str">
        <f t="shared" ca="1" si="11"/>
        <v>pics\\Tikva_1.jpg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pics\\Tikva_1.jpg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0.24720271292375184</v>
      </c>
      <c r="AP18" t="str">
        <f t="shared" ca="1" si="6"/>
        <v>pics\\Injir_1.jpg</v>
      </c>
      <c r="AQ18" t="str">
        <f t="shared" ca="1" si="13"/>
        <v>pics\\Tikva_1.jpg</v>
      </c>
      <c r="AS18" t="str">
        <f t="shared" ref="AS18:AS25" ca="1" si="16">IF(AH18="sound\\Tropic",AQ18,"")</f>
        <v>pics\\Tikva_1.jpg</v>
      </c>
      <c r="AT18">
        <f t="shared" ca="1" si="8"/>
        <v>3.4412518904279876E-3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2033</v>
      </c>
      <c r="BF18" cm="1">
        <f t="array" aca="1" ref="BF18" ca="1">INDEX(BD26:BD49,(RANK(AT4,$AT$2:$AT$16)))</f>
        <v>2041</v>
      </c>
      <c r="BG18" cm="1">
        <f t="array" aca="1" ref="BG18" ca="1">INDEX(BD50:BD65,(RANK(AT4,$AT$2:$AT$16)))</f>
        <v>2017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VLOOKUP(B19,audio_list_stym!$A$3:$BP$18,43,FALSE)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VLOOKUP(B19,audio_list_stym!$A$3:$AJ$18,11,FALSE)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2167</v>
      </c>
      <c r="AD19" t="str">
        <f t="shared" ca="1" si="11"/>
        <v>pics\\Tikva_7.jpg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pics\\Tikva_7.jpg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7.7137585785233553E-2</v>
      </c>
      <c r="AP19" t="str">
        <f t="shared" ca="1" si="6"/>
        <v>pics\\Injir_7.jpg</v>
      </c>
      <c r="AQ19" t="str">
        <f t="shared" ca="1" si="13"/>
        <v>pics\\Tikva_7.jpg</v>
      </c>
      <c r="AS19" t="str">
        <f t="shared" ca="1" si="16"/>
        <v>pics\\Tikva_7.jpg</v>
      </c>
      <c r="AT19">
        <f t="shared" ca="1" si="8"/>
        <v>0.30674654364648646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VLOOKUP(B20,audio_list_stym!$A$3:$BP$18,43,FALSE)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VLOOKUP(B20,audio_list_stym!$A$3:$AJ$18,11,FALSE)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2023</v>
      </c>
      <c r="AD20" t="str">
        <f t="shared" ca="1" si="11"/>
        <v>pics\\Goroh_7.jpg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pics\\Goroh_7.jpg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0.33288631508302646</v>
      </c>
      <c r="AP20" t="str">
        <f t="shared" ca="1" si="6"/>
        <v>pics\\Banan_7.jpg</v>
      </c>
      <c r="AQ20" t="str">
        <f t="shared" ca="1" si="13"/>
        <v>pics\\Goroh_7.jpg</v>
      </c>
      <c r="AS20" t="str">
        <f t="shared" ca="1" si="16"/>
        <v>pics\\Goroh_7.jpg</v>
      </c>
      <c r="AT20">
        <f t="shared" ca="1" si="8"/>
        <v>0.41431214112529247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2029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VLOOKUP(B21,audio_list_stym!$A$3:$BP$18,43,FALSE)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VLOOKUP(B21,audio_list_stym!$A$3:$AJ$18,11,FALSE)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2056</v>
      </c>
      <c r="AD21" t="str">
        <f t="shared" ca="1" si="11"/>
        <v>pics\\Redis_8.jpg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pics\\Redis_8.jpg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0.67356453593573007</v>
      </c>
      <c r="AP21" t="str">
        <f t="shared" ca="1" si="6"/>
        <v>pics\\Limon_8.jpg</v>
      </c>
      <c r="AQ21" t="str">
        <f t="shared" ca="1" si="13"/>
        <v>pics\\Redis_8.jpg</v>
      </c>
      <c r="AS21" t="str">
        <f t="shared" ca="1" si="16"/>
        <v>pics\\Redis_8.jpg</v>
      </c>
      <c r="AT21">
        <f t="shared" ca="1" si="8"/>
        <v>0.3089991625208397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VLOOKUP(B22,audio_list_stym!$A$3:$BP$18,43,FALSE)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VLOOKUP(B22,audio_list_stym!$A$3:$AJ$18,11,FALSE)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2162</v>
      </c>
      <c r="AD22" t="str">
        <f t="shared" ca="1" si="11"/>
        <v>pics\\Tikva_2.jpg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pics\\Tikva_2.jpg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0.21800677497291732</v>
      </c>
      <c r="AP22" t="str">
        <f t="shared" ca="1" si="6"/>
        <v>pics\\Injir_2.jpg</v>
      </c>
      <c r="AQ22" t="str">
        <f t="shared" ca="1" si="13"/>
        <v>pics\\Tikva_2.jpg</v>
      </c>
      <c r="AS22" t="str">
        <f t="shared" ca="1" si="16"/>
        <v>pics\\Tikva_2.jpg</v>
      </c>
      <c r="AT22">
        <f t="shared" ca="1" si="8"/>
        <v>0.12327963990438862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2031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VLOOKUP(B23,audio_list_stym!$A$3:$BP$18,43,FALSE)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VLOOKUP(B23,audio_list_stym!$A$3:$AJ$18,11,FALSE)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2020</v>
      </c>
      <c r="AD23" t="str">
        <f t="shared" ca="1" si="11"/>
        <v>pics\\Goroh_4.jpg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pics\\Goroh_4.jpg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0.42015760316528539</v>
      </c>
      <c r="AP23" t="str">
        <f t="shared" ca="1" si="6"/>
        <v>pics\\Banan_4.jpg</v>
      </c>
      <c r="AQ23" t="str">
        <f t="shared" ca="1" si="13"/>
        <v>pics\\Goroh_4.jpg</v>
      </c>
      <c r="AS23" t="str">
        <f t="shared" ca="1" si="16"/>
        <v>pics\\Goroh_4.jpg</v>
      </c>
      <c r="AT23">
        <f t="shared" ca="1" si="8"/>
        <v>0.90165774930237019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2028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VLOOKUP(B24,audio_list_stym!$A$3:$BP$18,43,FALSE)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VLOOKUP(B24,audio_list_stym!$A$3:$AJ$18,11,FALSE)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2024</v>
      </c>
      <c r="AD24" t="str">
        <f t="shared" ca="1" si="11"/>
        <v>pics\\Goroh_8.jpg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pics\\Goroh_8.jpg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0.2986029640473884</v>
      </c>
      <c r="AP24" t="str">
        <f t="shared" ca="1" si="6"/>
        <v>pics\\Banan_8.jpg</v>
      </c>
      <c r="AQ24" t="str">
        <f t="shared" ca="1" si="13"/>
        <v>pics\\Goroh_8.jpg</v>
      </c>
      <c r="AS24" t="str">
        <f t="shared" ca="1" si="16"/>
        <v>pics\\Goroh_8.jpg</v>
      </c>
      <c r="AT24">
        <f t="shared" ca="1" si="8"/>
        <v>0.32868362599029111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2030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VLOOKUP(B25,audio_list_stym!$A$3:$BP$18,43,FALSE)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VLOOKUP(B25,audio_list_stym!$A$3:$AJ$18,11,FALSE)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2019</v>
      </c>
      <c r="AD25" t="str">
        <f t="shared" ca="1" si="11"/>
        <v>pics\\Goroh_3.jpg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pics\\Goroh_3.jpg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0.54488153526793415</v>
      </c>
      <c r="AP25" t="str">
        <f t="shared" ca="1" si="6"/>
        <v>pics\\Banan_3.jpg</v>
      </c>
      <c r="AQ25" t="str">
        <f t="shared" ca="1" si="13"/>
        <v>pics\\Goroh_3.jpg</v>
      </c>
      <c r="AS25" t="str">
        <f t="shared" ca="1" si="16"/>
        <v>pics\\Goroh_3.jpg</v>
      </c>
      <c r="AT25">
        <f t="shared" ca="1" si="8"/>
        <v>0.30166969902482876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2032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VLOOKUP(B26,audio_list_stym!$A$3:$BP$18,43,FALSE)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VLOOKUP(B26,audio_list_stym!$A$3:$AJ$18,11,FALSE)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1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7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0.10401180375332852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2061</v>
      </c>
      <c r="BF26" cm="1">
        <f t="array" aca="1" ref="BF26" ca="1">INDEX(BD34:BD49,(RANK(AT5,$AT$2:$AT$16)))</f>
        <v>2045</v>
      </c>
      <c r="BG26" cm="1">
        <f t="array" aca="1" ref="BG26" ca="1">INDEX(BD50:BD65,(RANK(AT5,$AT$2:$AT$16)))</f>
        <v>2013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VLOOKUP(B27,audio_list_stym!$A$3:$BP$18,43,FALSE)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VLOOKUP(B27,audio_list_stym!$A$3:$AJ$18,11,FALSE)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11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17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0.53584266110134038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VLOOKUP(B28,audio_list_stym!$A$3:$BP$18,43,FALSE)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VLOOKUP(B28,audio_list_stym!$A$3:$AJ$18,11,FALSE)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11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17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8.7681782483416182E-2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2053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VLOOKUP(B29,audio_list_stym!$A$3:$BP$18,43,FALSE)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VLOOKUP(B29,audio_list_stym!$A$3:$AJ$18,11,FALSE)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1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7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0.337898590883146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VLOOKUP(B30,audio_list_stym!$A$3:$BP$18,43,FALSE)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VLOOKUP(B30,audio_list_stym!$A$3:$AJ$18,11,FALSE)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11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17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0.75443020447661635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2055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VLOOKUP(B31,audio_list_stym!$A$3:$BP$18,43,FALSE)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VLOOKUP(B31,audio_list_stym!$A$3:$AJ$18,11,FALSE)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11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17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0.932516595131471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2052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VLOOKUP(B32,audio_list_stym!$A$3:$BP$18,43,FALSE)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VLOOKUP(B32,audio_list_stym!$A$3:$AJ$18,11,FALSE)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11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17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0.71923002864965768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2054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VLOOKUP(B33,audio_list_stym!$A$3:$BP$18,43,FALSE)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VLOOKUP(B33,audio_list_stym!$A$3:$AJ$18,11,FALSE)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11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17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0.11909419088661877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2056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VLOOKUP(B34,audio_list_stym!$A$3:$BP$18,43,FALSE)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VLOOKUP(B34,audio_list_stym!$A$3:$AJ$18,11,FALSE)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2034</v>
      </c>
      <c r="AD34" t="str">
        <f t="shared" ca="1" si="11"/>
        <v>pics\\Limon_2.jpg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pics\\Limon_2.jpg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pics\\Limon_2.jpg</v>
      </c>
      <c r="AT34">
        <f t="shared" ca="1" si="8"/>
        <v>0.54521713334824595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2061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2005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VLOOKUP(B35,audio_list_stym!$A$3:$BP$18,43,FALSE)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VLOOKUP(B35,audio_list_stym!$A$3:$AJ$18,11,FALSE)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2033</v>
      </c>
      <c r="AD35" t="str">
        <f t="shared" ca="1" si="11"/>
        <v>pics\\Limon_1.jpg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pics\\Limon_1.jpg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pics\\Limon_1.jpg</v>
      </c>
      <c r="AT35">
        <f t="shared" ca="1" si="8"/>
        <v>0.19930619875963829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VLOOKUP(B36,audio_list_stym!$A$3:$BP$18,43,FALSE)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VLOOKUP(B36,audio_list_stym!$A$3:$AJ$18,11,FALSE)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2155</v>
      </c>
      <c r="AD36" t="str">
        <f t="shared" ca="1" si="11"/>
        <v>pics\\Injir_3.jpg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pics\\Injir_3.jpg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pics\\Injir_3.jpg</v>
      </c>
      <c r="AT36">
        <f t="shared" ca="1" si="8"/>
        <v>0.52298757202561352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2045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VLOOKUP(B37,audio_list_stym!$A$3:$BP$18,43,FALSE)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VLOOKUP(B37,audio_list_stym!$A$3:$AJ$18,11,FALSE)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2036</v>
      </c>
      <c r="AD37" t="str">
        <f t="shared" ca="1" si="11"/>
        <v>pics\\Limon_4.jpg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pics\\Limon_4.jpg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pics\\Limon_4.jpg</v>
      </c>
      <c r="AT37">
        <f t="shared" ca="1" si="8"/>
        <v>0.85061823790815838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VLOOKUP(B38,audio_list_stym!$A$3:$BP$18,43,FALSE)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VLOOKUP(B38,audio_list_stym!$A$3:$AJ$18,11,FALSE)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2156</v>
      </c>
      <c r="AD38" t="str">
        <f t="shared" ca="1" si="11"/>
        <v>pics\\Injir_4.jpg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pics\\Injir_4.jpg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pics\\Injir_4.jpg</v>
      </c>
      <c r="AT38">
        <f t="shared" ca="1" si="8"/>
        <v>0.43231826782769622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2047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VLOOKUP(B39,audio_list_stym!$A$3:$BP$18,43,FALSE)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VLOOKUP(B39,audio_list_stym!$A$3:$AJ$18,11,FALSE)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2038</v>
      </c>
      <c r="AD39" t="str">
        <f t="shared" ca="1" si="11"/>
        <v>pics\\Limon_6.jpg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pics\\Limon_6.jpg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pics\\Limon_6.jpg</v>
      </c>
      <c r="AT39">
        <f t="shared" ca="1" si="8"/>
        <v>0.36705909258177771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2044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VLOOKUP(B40,audio_list_stym!$A$3:$BP$18,43,FALSE)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VLOOKUP(B40,audio_list_stym!$A$3:$AJ$18,11,FALSE)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2005</v>
      </c>
      <c r="AD40" t="str">
        <f t="shared" ca="1" si="11"/>
        <v>pics\\Banan_5.jpg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pics\\Banan_5.jpg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pics\\Banan_5.jpg</v>
      </c>
      <c r="AT40">
        <f t="shared" ca="1" si="8"/>
        <v>0.95256988269414078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2046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VLOOKUP(B41,audio_list_stym!$A$3:$BP$18,43,FALSE)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VLOOKUP(B41,audio_list_stym!$A$3:$AJ$18,11,FALSE)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2039</v>
      </c>
      <c r="AD41" t="str">
        <f t="shared" ca="1" si="11"/>
        <v>pics\\Limon_7.jpg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pics\\Limon_7.jpg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pics\\Limon_7.jpg</v>
      </c>
      <c r="AT41">
        <f t="shared" ca="1" si="8"/>
        <v>0.72063182934202863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2048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VLOOKUP(B42,audio_list_stym!$A$3:$BP$18,43,FALSE)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VLOOKUP(B42,audio_list_stym!$A$3:$AJ$18,11,FALSE)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11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0.93938294962198354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2036</v>
      </c>
      <c r="BF42" cm="1">
        <f t="array" aca="1" ref="BF42" ca="1">INDEX(BD26:BD41,(RANK(AT6,$AT$2:$AT$17)))</f>
        <v>2044</v>
      </c>
      <c r="BG42" cm="1">
        <f t="array" aca="1" ref="BG42" ca="1">INDEX(BD50:BD65,(RANK(AT6,$AT$2:$AT$17)))</f>
        <v>2020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VLOOKUP(B43,audio_list_stym!$A$3:$BP$18,43,FALSE)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VLOOKUP(B43,audio_list_stym!$A$3:$AJ$18,11,FALSE)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11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0.38258480364373637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VLOOKUP(B44,audio_list_stym!$A$3:$BP$18,43,FALSE)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VLOOKUP(B44,audio_list_stym!$A$3:$AJ$18,11,FALSE)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11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0.71086251823089652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2005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VLOOKUP(B45,audio_list_stym!$A$3:$BP$18,43,FALSE)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VLOOKUP(B45,audio_list_stym!$A$3:$AJ$18,11,FALSE)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11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9.0125717864516508E-2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VLOOKUP(B46,audio_list_stym!$A$3:$BP$18,43,FALSE)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VLOOKUP(B46,audio_list_stym!$A$3:$AJ$18,11,FALSE)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11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0.78653567877070785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2007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VLOOKUP(B47,audio_list_stym!$A$3:$BP$18,43,FALSE)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VLOOKUP(B47,audio_list_stym!$A$3:$AJ$18,11,FALSE)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11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0.18973205463060427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2004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VLOOKUP(B48,audio_list_stym!$A$3:$BP$18,43,FALSE)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VLOOKUP(B48,audio_list_stym!$A$3:$AJ$18,11,FALSE)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11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0.75374732460829885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2006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VLOOKUP(B49,audio_list_stym!$A$3:$BP$18,43,FALSE)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VLOOKUP(B49,audio_list_stym!$A$3:$AJ$18,11,FALSE)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11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0.28250668496035991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2008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VLOOKUP(B50,audio_list_stym!$A$3:$BP$18,43,FALSE)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VLOOKUP(B50,audio_list_stym!$A$3:$AJ$18,11,FALSE)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2053</v>
      </c>
      <c r="AD50" t="str">
        <f t="shared" ca="1" si="11"/>
        <v>pics\\Redis_5.jpg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pics\\Redis_5.jpg</v>
      </c>
      <c r="AH50" t="str">
        <f t="shared" si="3"/>
        <v>sound\\Tropic</v>
      </c>
      <c r="AS50" t="str">
        <f ca="1">IF(AH50="sound\\Tropic",AQ2,"")</f>
        <v>pics\\Redis_5.jpg</v>
      </c>
      <c r="AT50">
        <f t="shared" ca="1" si="8"/>
        <v>0.39379112282867923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2060</v>
      </c>
      <c r="BF50" cm="1">
        <f t="array" aca="1" ref="BF50" ca="1">INDEX(BD18:BD49,(RANK(AT7,$AT$2:$AT$17)))</f>
        <v>2028</v>
      </c>
      <c r="BG50" cm="1">
        <f t="array" aca="1" ref="BG50" ca="1">INDEX(BD58:BD65,(RANK(AT7,$AT$2:$AT$9)))</f>
        <v>2018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VLOOKUP(B51,audio_list_stym!$A$3:$BP$18,43,FALSE)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VLOOKUP(B51,audio_list_stym!$A$3:$AJ$18,11,FALSE)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2165</v>
      </c>
      <c r="AD51" t="str">
        <f t="shared" ca="1" si="11"/>
        <v>pics\\Tikva_5.jpg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pics\\Tikva_5.jpg</v>
      </c>
      <c r="AH51" t="str">
        <f t="shared" si="3"/>
        <v>sound\\Tropic</v>
      </c>
      <c r="AS51" t="str">
        <f t="shared" ref="AS51:AS57" ca="1" si="25">IF(AH51="sound\\Tropic",AQ3,"")</f>
        <v>pics\\Tikva_5.jpg</v>
      </c>
      <c r="AT51">
        <f t="shared" ca="1" si="8"/>
        <v>5.0032475059467507E-2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VLOOKUP(B52,audio_list_stym!$A$3:$BP$18,43,FALSE)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VLOOKUP(B52,audio_list_stym!$A$3:$AJ$18,11,FALSE)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2017</v>
      </c>
      <c r="AD52" t="str">
        <f t="shared" ca="1" si="11"/>
        <v>pics\\Goroh_1.jpg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pics\\Goroh_1.jpg</v>
      </c>
      <c r="AH52" t="str">
        <f t="shared" si="3"/>
        <v>sound\\Tropic</v>
      </c>
      <c r="AS52" t="str">
        <f t="shared" ca="1" si="25"/>
        <v>pics\\Goroh_1.jpg</v>
      </c>
      <c r="AT52">
        <f t="shared" ca="1" si="8"/>
        <v>0.74304732908716054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2013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VLOOKUP(B53,audio_list_stym!$A$3:$BP$18,43,FALSE)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VLOOKUP(B53,audio_list_stym!$A$3:$AJ$18,11,FALSE)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2168</v>
      </c>
      <c r="AD53" t="str">
        <f t="shared" ca="1" si="11"/>
        <v>pics\\Tikva_8.jpg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pics\\Tikva_8.jpg</v>
      </c>
      <c r="AH53" t="str">
        <f t="shared" si="3"/>
        <v>sound\\Tropic</v>
      </c>
      <c r="AS53" t="str">
        <f t="shared" ca="1" si="25"/>
        <v>pics\\Tikva_8.jpg</v>
      </c>
      <c r="AT53">
        <f t="shared" ca="1" si="8"/>
        <v>0.8470065943183388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VLOOKUP(B54,audio_list_stym!$A$3:$BP$18,43,FALSE)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VLOOKUP(B54,audio_list_stym!$A$3:$AJ$18,11,FALSE)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2166</v>
      </c>
      <c r="AD54" t="str">
        <f t="shared" ca="1" si="11"/>
        <v>pics\\Tikva_6.jpg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pics\\Tikva_6.jpg</v>
      </c>
      <c r="AH54" t="str">
        <f t="shared" si="3"/>
        <v>sound\\Tropic</v>
      </c>
      <c r="AI54" s="11"/>
      <c r="AS54" t="str">
        <f t="shared" ca="1" si="25"/>
        <v>pics\\Tikva_6.jpg</v>
      </c>
      <c r="AT54">
        <f t="shared" ca="1" si="8"/>
        <v>0.45841323044984561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2015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VLOOKUP(B55,audio_list_stym!$A$3:$BP$18,43,FALSE)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VLOOKUP(B55,audio_list_stym!$A$3:$AJ$18,11,FALSE)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2022</v>
      </c>
      <c r="AD55" t="str">
        <f t="shared" ca="1" si="11"/>
        <v>pics\\Goroh_6.jpg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pics\\Goroh_6.jpg</v>
      </c>
      <c r="AH55" t="str">
        <f t="shared" si="3"/>
        <v>sound\\Tropic</v>
      </c>
      <c r="AS55" t="str">
        <f t="shared" ca="1" si="25"/>
        <v>pics\\Goroh_6.jpg</v>
      </c>
      <c r="AT55">
        <f t="shared" ca="1" si="8"/>
        <v>0.89328489980955539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2012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VLOOKUP(B56,audio_list_stym!$A$3:$BP$18,43,FALSE)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VLOOKUP(B56,audio_list_stym!$A$3:$AJ$18,11,FALSE)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2018</v>
      </c>
      <c r="AD56" t="str">
        <f t="shared" ca="1" si="11"/>
        <v>pics\\Goroh_2.jpg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pics\\Goroh_2.jpg</v>
      </c>
      <c r="AH56" t="str">
        <f t="shared" si="3"/>
        <v>sound\\Tropic</v>
      </c>
      <c r="AS56" t="str">
        <f t="shared" ca="1" si="25"/>
        <v>pics\\Goroh_2.jpg</v>
      </c>
      <c r="AT56">
        <f t="shared" ca="1" si="8"/>
        <v>0.58919424669213827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2014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VLOOKUP(B57,audio_list_stym!$A$3:$BP$18,43,FALSE)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VLOOKUP(B57,audio_list_stym!$A$3:$AJ$18,11,FALSE)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2051</v>
      </c>
      <c r="AD57" t="str">
        <f t="shared" ca="1" si="11"/>
        <v>pics\\Redis_3.jpg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pics\\Redis_3.jpg</v>
      </c>
      <c r="AH57" t="str">
        <f t="shared" si="3"/>
        <v>sound\\Tropic</v>
      </c>
      <c r="AI57" s="11"/>
      <c r="AS57" t="str">
        <f t="shared" ca="1" si="25"/>
        <v>pics\\Redis_3.jpg</v>
      </c>
      <c r="AT57">
        <f t="shared" ca="1" si="8"/>
        <v>2.6476205008931997E-2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2016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VLOOKUP(B58,audio_list_stym!$A$3:$BP$18,43,FALSE)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VLOOKUP(B58,audio_list_stym!$A$3:$AJ$18,11,FALSE)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1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8"/>
        <v>8.6537776682166667E-2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2037</v>
      </c>
      <c r="BF58" cm="1">
        <f t="array" aca="1" ref="BF58" ca="1">INDEX(BD18:BD33,(RANK(AT8,$AT$2:$AT$17)))</f>
        <v>2053</v>
      </c>
      <c r="BG58" cm="1">
        <f t="array" aca="1" ref="BG58" ca="1">INDEX(BD42:BD57,(RANK(AT8,$AT$2:$AT$9)))</f>
        <v>2004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VLOOKUP(B59,audio_list_stym!$A$3:$BP$18,43,FALSE)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VLOOKUP(B59,audio_list_stym!$A$3:$AJ$18,11,FALSE)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11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8"/>
        <v>0.70055140944240724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VLOOKUP(B60,audio_list_stym!$A$3:$BP$18,43,FALSE)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VLOOKUP(B60,audio_list_stym!$A$3:$AJ$18,11,FALSE)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11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8"/>
        <v>0.53596819066458468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2021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VLOOKUP(B61,audio_list_stym!$A$3:$BP$18,43,FALSE)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VLOOKUP(B61,audio_list_stym!$A$3:$AJ$18,11,FALSE)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11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8"/>
        <v>0.48185054820765427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VLOOKUP(B62,audio_list_stym!$A$3:$BP$18,43,FALSE)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VLOOKUP(B62,audio_list_stym!$A$3:$AJ$18,11,FALSE)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11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8"/>
        <v>9.393853310416278E-2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2023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VLOOKUP(B63,audio_list_stym!$A$3:$BP$18,43,FALSE)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VLOOKUP(B63,audio_list_stym!$A$3:$AJ$18,11,FALSE)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11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8"/>
        <v>0.79163972611246869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2020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VLOOKUP(B64,audio_list_stym!$A$3:$BP$18,43,FALSE)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VLOOKUP(B64,audio_list_stym!$A$3:$AJ$18,11,FALSE)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11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8"/>
        <v>0.26447618724863842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2022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VLOOKUP(B65,audio_list_stym!$A$3:$BP$18,43,FALSE)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VLOOKUP(B65,audio_list_stym!$A$3:$AJ$18,11,FALSE)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11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8"/>
        <v>3.7900687570012082E-2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2024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VLOOKUP(B66,audio_list_stym!$A$3:$BP$18,43,FALSE)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VLOOKUP(B66,audio_list_stym!$A$3:$AJ$18,11,FALSE)</f>
        <v>Gac</v>
      </c>
      <c r="I66" t="s">
        <v>688</v>
      </c>
      <c r="J66" t="str">
        <f t="shared" ref="J66:J129" si="29">H66&amp;I66</f>
        <v>Gac_1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249</v>
      </c>
      <c r="Q66" t="str">
        <f>IF(G66="экспл",0,IF(G66="импл_",VLOOKUP(J66,quest_импл!$A$1:$J$129,8,FALSE),0))</f>
        <v>sound\\Ispachkan_li.wav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2025</v>
      </c>
      <c r="AD66" t="str">
        <f t="shared" ca="1" si="11"/>
        <v>pics\\Kokos_1.jpg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30">AS66</f>
        <v>pics\\Kokos_1.jpg</v>
      </c>
      <c r="AI66" t="s">
        <v>67</v>
      </c>
      <c r="AO66">
        <f ca="1">RAND()</f>
        <v>0.56596412673974827</v>
      </c>
      <c r="AP66" t="str">
        <f ca="1">INDEX($AI$66:$AI$129,(RANK(AO66,$AO$66:$AO$129)))</f>
        <v>pics\\Kokos_1.jpg</v>
      </c>
      <c r="AR66" t="str">
        <f>IF(AH66="sound\\Ogorod",AP18,"")</f>
        <v/>
      </c>
      <c r="AS66" t="str">
        <f ca="1">IF(G66="импл_",AP66,"")</f>
        <v>pics\\Kokos_1.jpg</v>
      </c>
      <c r="AT66">
        <f t="shared" ref="AT66:AT129" ca="1" si="31">RAND()</f>
        <v>0.74537298717393952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_Испачкан_ли_</v>
      </c>
      <c r="BB66" t="str">
        <f t="shared" ref="BB66:BB129" si="33">IF(G66="экспл",AY66&amp;AX66&amp;"."&amp;AZ66,IF(G66="импл_",BA66&amp;AX66&amp;"?"))</f>
        <v>_Испачкан_ли_XXXXX?</v>
      </c>
      <c r="BC66">
        <f>A66</f>
        <v>1209</v>
      </c>
      <c r="BD66" cm="1">
        <f t="array" aca="1" ref="BD66" ca="1">INDEX(L66:L73,(RANK(AT2,$AT$2:$AT$9)))</f>
        <v>2089</v>
      </c>
      <c r="BE66" cm="1">
        <f t="array" aca="1" ref="BE66" ca="1">INDEX(BD74:BD89,(RANK(AT2,$AT$2:$AT$7)))</f>
        <v>2113</v>
      </c>
      <c r="BF66" cm="1">
        <f t="array" aca="1" ref="BF66" ca="1">INDEX(BD90:BD113,(RANK(AT2,$AT$2:$AT$17)))</f>
        <v>2139</v>
      </c>
      <c r="BG66" cm="1">
        <f t="array" aca="1" ref="BG66" ca="1">INDEX(BD114:BD129,(RANK(AT2,$AT$2:$AT$17)))</f>
        <v>2075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VLOOKUP(B67,audio_list_stym!$A$3:$BP$18,43,FALSE)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VLOOKUP(B67,audio_list_stym!$A$3:$AJ$18,11,FALSE)</f>
        <v>Gac</v>
      </c>
      <c r="I67" t="s">
        <v>689</v>
      </c>
      <c r="J67" t="str">
        <f t="shared" si="29"/>
        <v>Gac_2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250</v>
      </c>
      <c r="Q67" t="str">
        <f>IF(G67="экспл",0,IF(G67="импл_",VLOOKUP(J67,quest_импл!$A$1:$J$129,8,FALSE),0))</f>
        <v>sound\\Farshirovanniy_li.wav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2020</v>
      </c>
      <c r="AD67" t="str">
        <f t="shared" ref="AD67:AD74" ca="1" si="34">IF(ISTEXT(AE67),AE67,IF(ISTEXT(AF67),AF67,""))</f>
        <v>pics\\Goroh_4.jpg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pics\\Goroh_4.jpg</v>
      </c>
      <c r="AI67" t="s">
        <v>68</v>
      </c>
      <c r="AO67">
        <f t="shared" ref="AO67:AO129" ca="1" si="35">RAND()</f>
        <v>0.68121109620952047</v>
      </c>
      <c r="AP67" t="str">
        <f t="shared" ref="AP67:AP129" ca="1" si="36">INDEX($AI$66:$AI$129,(RANK(AO67,$AO$66:$AO$129)))</f>
        <v>pics\\Goroh_4.jpg</v>
      </c>
      <c r="AR67" t="str">
        <f t="shared" ref="AR67:AR73" si="37">IF(AH67="sound\\Ogorod",AP19,"")</f>
        <v/>
      </c>
      <c r="AS67" t="str">
        <f t="shared" ref="AS67:AS129" ca="1" si="38">IF(G67="импл_",AP67,"")</f>
        <v>pics\\Goroh_4.jpg</v>
      </c>
      <c r="AT67">
        <f t="shared" ca="1" si="31"/>
        <v>0.4755338548105289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_Фаршированный_ли_</v>
      </c>
      <c r="BB67" t="str">
        <f t="shared" si="33"/>
        <v>_Фаршированный_ли_XXXXX?</v>
      </c>
      <c r="BD67" cm="1">
        <f t="array" aca="1" ref="BD67" ca="1">INDEX(L67:L74,(RANK(AT3,$AT$2:$AT$9)))</f>
        <v>2092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VLOOKUP(B68,audio_list_stym!$A$3:$BP$18,43,FALSE)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VLOOKUP(B68,audio_list_stym!$A$3:$AJ$18,11,FALSE)</f>
        <v>Gac</v>
      </c>
      <c r="I68" t="s">
        <v>690</v>
      </c>
      <c r="J68" t="str">
        <f t="shared" si="29"/>
        <v>Gac_3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251</v>
      </c>
      <c r="Q68" t="str">
        <f>IF(G68="экспл",0,IF(G68="импл_",VLOOKUP(J68,quest_импл!$A$1:$J$129,8,FALSE),0))</f>
        <v>sound\\Razrezan_li.wav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2034</v>
      </c>
      <c r="AD68" t="str">
        <f t="shared" ca="1" si="34"/>
        <v>pics\\Limon_2.jpg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pics\\Limon_2.jpg</v>
      </c>
      <c r="AI68" t="s">
        <v>69</v>
      </c>
      <c r="AO68">
        <f t="shared" ca="1" si="35"/>
        <v>0.43464823513140038</v>
      </c>
      <c r="AP68" t="str">
        <f t="shared" ca="1" si="36"/>
        <v>pics\\Limon_2.jpg</v>
      </c>
      <c r="AR68" t="str">
        <f t="shared" si="37"/>
        <v/>
      </c>
      <c r="AS68" t="str">
        <f t="shared" ca="1" si="38"/>
        <v>pics\\Limon_2.jpg</v>
      </c>
      <c r="AT68">
        <f t="shared" ca="1" si="31"/>
        <v>0.49319374071038957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_Разрезан_ли_</v>
      </c>
      <c r="BB68" t="str">
        <f t="shared" si="33"/>
        <v>_Разрезан_ли_XXXXX?</v>
      </c>
      <c r="BD68" cm="1">
        <f t="array" aca="1" ref="BD68" ca="1">INDEX(L68:L75,(RANK(AT4,$AT$2:$AT$9)))</f>
        <v>2095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VLOOKUP(B69,audio_list_stym!$A$3:$BP$18,43,FALSE)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VLOOKUP(B69,audio_list_stym!$A$3:$AJ$18,11,FALSE)</f>
        <v>Gac</v>
      </c>
      <c r="I69" t="s">
        <v>691</v>
      </c>
      <c r="J69" t="str">
        <f t="shared" si="29"/>
        <v>Gac_4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252</v>
      </c>
      <c r="Q69" t="str">
        <f>IF(G69="экспл",0,IF(G69="импл_",VLOOKUP(J69,quest_импл!$A$1:$J$129,8,FALSE),0))</f>
        <v>sound\\S_lepestkami_li.wav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2055</v>
      </c>
      <c r="AD69" t="str">
        <f t="shared" ca="1" si="34"/>
        <v>pics\\Redis_7.jpg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pics\\Redis_7.jpg</v>
      </c>
      <c r="AI69" t="s">
        <v>70</v>
      </c>
      <c r="AO69">
        <f t="shared" ca="1" si="35"/>
        <v>0.13619740405025893</v>
      </c>
      <c r="AP69" t="str">
        <f t="shared" ca="1" si="36"/>
        <v>pics\\Redis_7.jpg</v>
      </c>
      <c r="AR69" t="str">
        <f t="shared" si="37"/>
        <v/>
      </c>
      <c r="AS69" t="str">
        <f t="shared" ca="1" si="38"/>
        <v>pics\\Redis_7.jpg</v>
      </c>
      <c r="AT69">
        <f t="shared" ca="1" si="31"/>
        <v>0.34876309082423784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_С_лепестками_ли_</v>
      </c>
      <c r="BB69" t="str">
        <f t="shared" si="33"/>
        <v>_С_лепестками_ли_XXXXX?</v>
      </c>
      <c r="BD69" cm="1">
        <f t="array" aca="1" ref="BD69" ca="1">INDEX(L69:L76,(RANK(AT5,$AT$2:$AT$9)))</f>
        <v>2093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VLOOKUP(B70,audio_list_stym!$A$3:$BP$18,43,FALSE)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VLOOKUP(B70,audio_list_stym!$A$3:$AJ$18,11,FALSE)</f>
        <v>Gac</v>
      </c>
      <c r="I70" t="s">
        <v>692</v>
      </c>
      <c r="J70" t="str">
        <f t="shared" si="29"/>
        <v>Gac_5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253</v>
      </c>
      <c r="Q70" t="str">
        <f>IF(G70="экспл",0,IF(G70="импл_",VLOOKUP(J70,quest_импл!$A$1:$J$129,8,FALSE),0))</f>
        <v>sound\\Kolyuchiy_li.wav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2031</v>
      </c>
      <c r="AD70" t="str">
        <f t="shared" ca="1" si="34"/>
        <v>pics\\Kokos_7.jpg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pics\\Kokos_7.jpg</v>
      </c>
      <c r="AI70" t="s">
        <v>71</v>
      </c>
      <c r="AO70">
        <f t="shared" ca="1" si="35"/>
        <v>0.51684758584711332</v>
      </c>
      <c r="AP70" t="str">
        <f t="shared" ca="1" si="36"/>
        <v>pics\\Kokos_7.jpg</v>
      </c>
      <c r="AR70" t="str">
        <f t="shared" si="37"/>
        <v/>
      </c>
      <c r="AS70" t="str">
        <f t="shared" ca="1" si="38"/>
        <v>pics\\Kokos_7.jpg</v>
      </c>
      <c r="AT70">
        <f t="shared" ca="1" si="31"/>
        <v>0.25769056944928159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_Колючий_ли_</v>
      </c>
      <c r="BB70" t="str">
        <f t="shared" si="33"/>
        <v>_Колючий_ли_XXXXX?</v>
      </c>
      <c r="BD70" cm="1">
        <f t="array" aca="1" ref="BD70" ca="1">INDEX(L70:L77,(RANK(AT6,$AT$2:$AT$9)))</f>
        <v>2115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VLOOKUP(B71,audio_list_stym!$A$3:$BP$18,43,FALSE)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VLOOKUP(B71,audio_list_stym!$A$3:$AJ$18,11,FALSE)</f>
        <v>Gac</v>
      </c>
      <c r="I71" t="s">
        <v>693</v>
      </c>
      <c r="J71" t="str">
        <f t="shared" si="29"/>
        <v>Gac_6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254</v>
      </c>
      <c r="Q71" t="str">
        <f>IF(G71="экспл",0,IF(G71="импл_",VLOOKUP(J71,quest_импл!$A$1:$J$129,8,FALSE),0))</f>
        <v>sound\\Oranzhrviy_li.wav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2018</v>
      </c>
      <c r="AD71" t="str">
        <f t="shared" ca="1" si="34"/>
        <v>pics\\Goroh_2.jpg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pics\\Goroh_2.jpg</v>
      </c>
      <c r="AI71" t="s">
        <v>72</v>
      </c>
      <c r="AO71">
        <f t="shared" ca="1" si="35"/>
        <v>0.70029981836034139</v>
      </c>
      <c r="AP71" t="str">
        <f t="shared" ca="1" si="36"/>
        <v>pics\\Goroh_2.jpg</v>
      </c>
      <c r="AR71" t="str">
        <f t="shared" si="37"/>
        <v/>
      </c>
      <c r="AS71" t="str">
        <f t="shared" ca="1" si="38"/>
        <v>pics\\Goroh_2.jpg</v>
      </c>
      <c r="AT71">
        <f t="shared" ca="1" si="31"/>
        <v>0.46869560040602953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_Оранжевый_ли_</v>
      </c>
      <c r="BB71" t="str">
        <f t="shared" si="33"/>
        <v>_Оранжевый_ли_XXXXX?</v>
      </c>
      <c r="BD71" cm="1">
        <f t="array" aca="1" ref="BD71" ca="1">INDEX(L71:L78,(RANK(AT7,$AT$2:$AT$9)))</f>
        <v>2113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VLOOKUP(B72,audio_list_stym!$A$3:$BP$18,43,FALSE)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VLOOKUP(B72,audio_list_stym!$A$3:$AJ$18,11,FALSE)</f>
        <v>Gac</v>
      </c>
      <c r="I72" t="s">
        <v>694</v>
      </c>
      <c r="J72" t="str">
        <f t="shared" si="29"/>
        <v>Gac_7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255</v>
      </c>
      <c r="Q72" t="str">
        <f>IF(G72="экспл",0,IF(G72="импл_",VLOOKUP(J72,quest_импл!$A$1:$J$129,8,FALSE),0))</f>
        <v>sound\\Zernistiy_li.wav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2039</v>
      </c>
      <c r="AD72" t="str">
        <f t="shared" ca="1" si="34"/>
        <v>pics\\Limon_7.jpg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pics\\Limon_7.jpg</v>
      </c>
      <c r="AI72" t="s">
        <v>73</v>
      </c>
      <c r="AO72">
        <f t="shared" ca="1" si="35"/>
        <v>0.39868720031292737</v>
      </c>
      <c r="AP72" t="str">
        <f t="shared" ca="1" si="36"/>
        <v>pics\\Limon_7.jpg</v>
      </c>
      <c r="AR72" t="str">
        <f t="shared" si="37"/>
        <v/>
      </c>
      <c r="AS72" t="str">
        <f t="shared" ca="1" si="38"/>
        <v>pics\\Limon_7.jpg</v>
      </c>
      <c r="AT72">
        <f t="shared" ca="1" si="31"/>
        <v>0.18184974734069315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_Зернистый_ли_</v>
      </c>
      <c r="BB72" t="str">
        <f t="shared" si="33"/>
        <v>_Зернистый_ли_XXXXX?</v>
      </c>
      <c r="BD72" cm="1">
        <f t="array" aca="1" ref="BD72" ca="1">INDEX(L72:L79,(RANK(AT8,$AT$2:$AT$9)))</f>
        <v>2116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VLOOKUP(B73,audio_list_stym!$A$3:$BP$18,43,FALSE)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VLOOKUP(B73,audio_list_stym!$A$3:$AJ$18,11,FALSE)</f>
        <v>Gac</v>
      </c>
      <c r="I73" t="s">
        <v>695</v>
      </c>
      <c r="J73" t="str">
        <f t="shared" si="29"/>
        <v>Gac_8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256</v>
      </c>
      <c r="Q73" t="str">
        <f>IF(G73="экспл",0,IF(G73="импл_",VLOOKUP(J73,quest_импл!$A$1:$J$129,8,FALSE),0))</f>
        <v>sound\\Okrugliy_li.wav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2004</v>
      </c>
      <c r="AD73" t="str">
        <f t="shared" ca="1" si="34"/>
        <v>pics\\Banan_4.jpg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pics\\Banan_4.jpg</v>
      </c>
      <c r="AI73" t="s">
        <v>74</v>
      </c>
      <c r="AO73">
        <f t="shared" ca="1" si="35"/>
        <v>0.91536403685436663</v>
      </c>
      <c r="AP73" t="str">
        <f t="shared" ca="1" si="36"/>
        <v>pics\\Banan_4.jpg</v>
      </c>
      <c r="AR73" t="str">
        <f t="shared" si="37"/>
        <v/>
      </c>
      <c r="AS73" t="str">
        <f t="shared" ca="1" si="38"/>
        <v>pics\\Banan_4.jpg</v>
      </c>
      <c r="AT73">
        <f t="shared" ca="1" si="31"/>
        <v>0.56659264112616803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_Округлый_ли_</v>
      </c>
      <c r="BB73" t="str">
        <f t="shared" si="33"/>
        <v>_Округлый_ли_XXXXX?</v>
      </c>
      <c r="BD73" cm="1">
        <f t="array" aca="1" ref="BD73" ca="1">INDEX(L73:L80,(RANK(AT9,$AT$2:$AT$9)))</f>
        <v>2119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VLOOKUP(B74,audio_list_stym!$A$3:$BP$18,43,FALSE)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VLOOKUP(B74,audio_list_stym!$A$3:$AJ$18,11,FALSE)</f>
        <v>Noni</v>
      </c>
      <c r="I74" t="s">
        <v>688</v>
      </c>
      <c r="J74" t="str">
        <f t="shared" si="29"/>
        <v>Noni_1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129</v>
      </c>
      <c r="Z74" t="str">
        <f>IF(G74="экспл",VLOOKUP(J74,quest_экспл!$A$1:$N$129,12,FALSE),IF(G74="импл_",0,0))</f>
        <v>sound\\On_beliy_vnutri.wav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34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30"/>
        <v/>
      </c>
      <c r="AI74" t="s">
        <v>76</v>
      </c>
      <c r="AO74">
        <f t="shared" ca="1" si="35"/>
        <v>0.77158191492143724</v>
      </c>
      <c r="AP74" t="str">
        <f t="shared" ca="1" si="36"/>
        <v>pics\\Finik_5.jpg</v>
      </c>
      <c r="AR74" t="str">
        <f>IF(AH74="sound\\Ogorod",AP2,"")</f>
        <v/>
      </c>
      <c r="AS74" t="str">
        <f t="shared" si="38"/>
        <v/>
      </c>
      <c r="AT74">
        <f t="shared" ca="1" si="31"/>
        <v>0.46125453791219051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_Он_белый_внутри?</v>
      </c>
      <c r="BA74" t="e">
        <f>VLOOKUP(Q74,audio_list_stym!$B$2:$BQ$299,68,FALSE)</f>
        <v>#N/A</v>
      </c>
      <c r="BB74" t="str">
        <f t="shared" si="33"/>
        <v>На_экране_XXXXX._Он_белый_внутри?</v>
      </c>
      <c r="BC74">
        <f>A74</f>
        <v>1210</v>
      </c>
      <c r="BD74" cm="1">
        <f t="array" aca="1" ref="BD74" ca="1">INDEX($L$74:$L$81,(RANK(AT2,$AT$2:$AT$9)))</f>
        <v>2113</v>
      </c>
      <c r="BE74" cm="1">
        <f t="array" aca="1" ref="BE74" ca="1">INDEX(BD66:BD73,(RANK(AT3,$AT$2:$AT$9)))</f>
        <v>2095</v>
      </c>
      <c r="BF74" cm="1">
        <f t="array" aca="1" ref="BF74" ca="1">INDEX(BD82:BD105,(RANK(AT3,$AT$2:$AT$17)))</f>
        <v>2130</v>
      </c>
      <c r="BG74" cm="1">
        <f t="array" aca="1" ref="BG74" ca="1">INDEX(BD106:BD129,(RANK(AT3,$AT$2:$AT$9)))</f>
        <v>2069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VLOOKUP(B75,audio_list_stym!$A$3:$BP$18,43,FALSE)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VLOOKUP(B75,audio_list_stym!$A$3:$AJ$18,11,FALSE)</f>
        <v>Noni</v>
      </c>
      <c r="I75" t="s">
        <v>689</v>
      </c>
      <c r="J75" t="str">
        <f t="shared" si="29"/>
        <v>Noni_2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130</v>
      </c>
      <c r="Z75" t="str">
        <f>IF(G75="экспл",VLOOKUP(J75,quest_экспл!$A$1:$N$129,12,FALSE),IF(G75="импл_",0,0))</f>
        <v>sound\\Rebristiy_li_on.wav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ref="AD75:AD129" ca="1" si="39">IF(ISTEXT(AE75),AE75,IF(ISTEXT(AF75),AF75,""))</f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ref="AF75:AF129" si="40">AS75</f>
        <v/>
      </c>
      <c r="AI75" t="s">
        <v>77</v>
      </c>
      <c r="AO75">
        <f t="shared" ca="1" si="35"/>
        <v>0.38055964979398249</v>
      </c>
      <c r="AP75" t="str">
        <f t="shared" ca="1" si="36"/>
        <v>pics\\Peper_1.jpg</v>
      </c>
      <c r="AR75" t="str">
        <f t="shared" ref="AR75:AR97" si="41">IF(AH75="sound\\Ogorod",AP3,"")</f>
        <v/>
      </c>
      <c r="AS75" t="str">
        <f t="shared" si="38"/>
        <v/>
      </c>
      <c r="AT75">
        <f t="shared" ca="1" si="31"/>
        <v>0.74728283179234478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_Ребристый_ли_он?</v>
      </c>
      <c r="BA75" t="e">
        <f>VLOOKUP(Q75,audio_list_stym!$B$2:$BQ$299,68,FALSE)</f>
        <v>#N/A</v>
      </c>
      <c r="BB75" t="str">
        <f t="shared" si="33"/>
        <v>Посмотрите,_вот_XXXXX._Ребристый_ли_он?</v>
      </c>
      <c r="BD75" cm="1">
        <f t="array" aca="1" ref="BD75" ca="1">INDEX($L$74:$L$81,(RANK(AT3,$AT$2:$AT$9)))</f>
        <v>2115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VLOOKUP(B76,audio_list_stym!$A$3:$BP$18,43,FALSE)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VLOOKUP(B76,audio_list_stym!$A$3:$AJ$18,11,FALSE)</f>
        <v>Noni</v>
      </c>
      <c r="I76" t="s">
        <v>690</v>
      </c>
      <c r="J76" t="str">
        <f t="shared" si="29"/>
        <v>Noni_3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131</v>
      </c>
      <c r="Z76" t="str">
        <f>IF(G76="экспл",VLOOKUP(J76,quest_экспл!$A$1:$N$129,12,FALSE),IF(G76="импл_",0,0))</f>
        <v>sound\\Goluboy_li_on.wav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9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40"/>
        <v/>
      </c>
      <c r="AI76" t="s">
        <v>78</v>
      </c>
      <c r="AO76">
        <f t="shared" ca="1" si="35"/>
        <v>0.7780333904836565</v>
      </c>
      <c r="AP76" t="str">
        <f t="shared" ca="1" si="36"/>
        <v>pics\\Finik_4.jpg</v>
      </c>
      <c r="AR76" t="str">
        <f t="shared" si="41"/>
        <v/>
      </c>
      <c r="AS76" t="str">
        <f t="shared" si="38"/>
        <v/>
      </c>
      <c r="AT76">
        <f t="shared" ca="1" si="31"/>
        <v>0.31939799449738948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_Голубой_ли_он?</v>
      </c>
      <c r="BA76" t="e">
        <f>VLOOKUP(Q76,audio_list_stym!$B$2:$BQ$299,68,FALSE)</f>
        <v>#N/A</v>
      </c>
      <c r="BB76" t="str">
        <f t="shared" si="33"/>
        <v>Вот_XXXXX._Голубой_ли_он?</v>
      </c>
      <c r="BD76" cm="1">
        <f t="array" aca="1" ref="BD76" ca="1">INDEX($L$74:$L$81,(RANK(AT4,$AT$2:$AT$9)))</f>
        <v>2117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VLOOKUP(B77,audio_list_stym!$A$3:$BP$18,43,FALSE)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VLOOKUP(B77,audio_list_stym!$A$3:$AJ$18,11,FALSE)</f>
        <v>Noni</v>
      </c>
      <c r="I77" t="s">
        <v>691</v>
      </c>
      <c r="J77" t="str">
        <f t="shared" si="29"/>
        <v>Noni_4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132</v>
      </c>
      <c r="Z77" t="str">
        <f>IF(G77="экспл",VLOOKUP(J77,quest_экспл!$A$1:$N$129,12,FALSE),IF(G77="импл_",0,0))</f>
        <v>sound\\On_s_bugorkami.wav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9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40"/>
        <v/>
      </c>
      <c r="AI77" t="s">
        <v>79</v>
      </c>
      <c r="AO77">
        <f t="shared" ca="1" si="35"/>
        <v>0.7457559732061172</v>
      </c>
      <c r="AP77" t="str">
        <f t="shared" ca="1" si="36"/>
        <v>pics\\Finik_7.jpg</v>
      </c>
      <c r="AR77" t="str">
        <f t="shared" si="41"/>
        <v/>
      </c>
      <c r="AS77" t="str">
        <f t="shared" si="38"/>
        <v/>
      </c>
      <c r="AT77">
        <f t="shared" ca="1" si="31"/>
        <v>7.5930663498700035E-3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_Он_с_бугорками?</v>
      </c>
      <c r="BA77" t="e">
        <f>VLOOKUP(Q77,audio_list_stym!$B$2:$BQ$299,68,FALSE)</f>
        <v>#N/A</v>
      </c>
      <c r="BB77" t="str">
        <f t="shared" si="33"/>
        <v>Это_XXXXX._Он_с_бугорками?</v>
      </c>
      <c r="BD77" cm="1">
        <f t="array" aca="1" ref="BD77" ca="1">INDEX($L$74:$L$81,(RANK(AT5,$AT$2:$AT$9)))</f>
        <v>2114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VLOOKUP(B78,audio_list_stym!$A$3:$BP$18,43,FALSE)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VLOOKUP(B78,audio_list_stym!$A$3:$AJ$18,11,FALSE)</f>
        <v>Noni</v>
      </c>
      <c r="I78" t="s">
        <v>692</v>
      </c>
      <c r="J78" t="str">
        <f t="shared" si="29"/>
        <v>Noni_5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133</v>
      </c>
      <c r="Z78" t="str">
        <f>IF(G78="экспл",VLOOKUP(J78,quest_экспл!$A$1:$N$129,12,FALSE),IF(G78="импл_",0,0))</f>
        <v>sound\\Ovalniy_li_on.wav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9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40"/>
        <v/>
      </c>
      <c r="AI78" t="s">
        <v>80</v>
      </c>
      <c r="AO78">
        <f t="shared" ca="1" si="35"/>
        <v>7.6081363637840904E-2</v>
      </c>
      <c r="AP78" t="str">
        <f t="shared" ca="1" si="36"/>
        <v>pics\\Tomat_4.jpg</v>
      </c>
      <c r="AR78" t="str">
        <f t="shared" si="41"/>
        <v/>
      </c>
      <c r="AS78" t="str">
        <f t="shared" si="38"/>
        <v/>
      </c>
      <c r="AT78">
        <f t="shared" ca="1" si="31"/>
        <v>0.26086318113280516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_Овальный_ли_он?</v>
      </c>
      <c r="BA78" t="e">
        <f>VLOOKUP(Q78,audio_list_stym!$B$2:$BQ$299,68,FALSE)</f>
        <v>#N/A</v>
      </c>
      <c r="BB78" t="str">
        <f t="shared" si="33"/>
        <v>На_картинке_XXXXX._Овальный_ли_он?</v>
      </c>
      <c r="BD78" cm="1">
        <f t="array" aca="1" ref="BD78" ca="1">INDEX($L$74:$L$81,(RANK(AT6,$AT$2:$AT$9)))</f>
        <v>2119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VLOOKUP(B79,audio_list_stym!$A$3:$BP$18,43,FALSE)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VLOOKUP(B79,audio_list_stym!$A$3:$AJ$18,11,FALSE)</f>
        <v>Noni</v>
      </c>
      <c r="I79" t="s">
        <v>693</v>
      </c>
      <c r="J79" t="str">
        <f t="shared" si="29"/>
        <v>Noni_6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134</v>
      </c>
      <c r="Z79" t="str">
        <f>IF(G79="экспл",VLOOKUP(J79,quest_экспл!$A$1:$N$129,12,FALSE),IF(G79="импл_",0,0))</f>
        <v>sound\\Zhidkiy_li_on.wav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9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40"/>
        <v/>
      </c>
      <c r="AI79" t="s">
        <v>81</v>
      </c>
      <c r="AO79">
        <f t="shared" ca="1" si="35"/>
        <v>0.67805198642094922</v>
      </c>
      <c r="AP79" t="str">
        <f t="shared" ca="1" si="36"/>
        <v>pics\\Goroh_5.jpg</v>
      </c>
      <c r="AR79" t="str">
        <f t="shared" si="41"/>
        <v/>
      </c>
      <c r="AS79" t="str">
        <f t="shared" si="38"/>
        <v/>
      </c>
      <c r="AT79">
        <f t="shared" ca="1" si="31"/>
        <v>0.22595623183903291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_Жидкий_ли_он?</v>
      </c>
      <c r="BA79" t="e">
        <f>VLOOKUP(Q79,audio_list_stym!$B$2:$BQ$299,68,FALSE)</f>
        <v>#N/A</v>
      </c>
      <c r="BB79" t="str">
        <f t="shared" si="33"/>
        <v>На_мониторе_XXXXX._Жидкий_ли_он?</v>
      </c>
      <c r="BD79" cm="1">
        <f t="array" aca="1" ref="BD79" ca="1">INDEX($L$74:$L$81,(RANK(AT7,$AT$2:$AT$9)))</f>
        <v>2116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VLOOKUP(B80,audio_list_stym!$A$3:$BP$18,43,FALSE)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VLOOKUP(B80,audio_list_stym!$A$3:$AJ$18,11,FALSE)</f>
        <v>Noni</v>
      </c>
      <c r="I80" t="s">
        <v>694</v>
      </c>
      <c r="J80" t="str">
        <f t="shared" si="29"/>
        <v>Noni_7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135</v>
      </c>
      <c r="Z80" t="str">
        <f>IF(G80="экспл",VLOOKUP(J80,quest_экспл!$A$1:$N$129,12,FALSE),IF(G80="импл_",0,0))</f>
        <v>sound\\On_lohmatiy.wav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9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40"/>
        <v/>
      </c>
      <c r="AI80" t="s">
        <v>82</v>
      </c>
      <c r="AO80">
        <f t="shared" ca="1" si="35"/>
        <v>9.9544406567122712E-2</v>
      </c>
      <c r="AP80" t="str">
        <f t="shared" ca="1" si="36"/>
        <v>pics\\Tomat_2.jpg</v>
      </c>
      <c r="AR80" t="str">
        <f t="shared" si="41"/>
        <v/>
      </c>
      <c r="AS80" t="str">
        <f t="shared" si="38"/>
        <v/>
      </c>
      <c r="AT80">
        <f t="shared" ca="1" si="31"/>
        <v>0.22047223368696545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_Он_лохматый?</v>
      </c>
      <c r="BA80" t="e">
        <f>VLOOKUP(Q80,audio_list_stym!$B$2:$BQ$299,68,FALSE)</f>
        <v>#N/A</v>
      </c>
      <c r="BB80" t="str">
        <f t="shared" si="33"/>
        <v>Перед_Вами_XXXXX._Он_лохматый?</v>
      </c>
      <c r="BD80" cm="1">
        <f t="array" aca="1" ref="BD80" ca="1">INDEX($L$74:$L$81,(RANK(AT8,$AT$2:$AT$9)))</f>
        <v>2118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VLOOKUP(B81,audio_list_stym!$A$3:$BP$18,43,FALSE)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VLOOKUP(B81,audio_list_stym!$A$3:$AJ$18,11,FALSE)</f>
        <v>Noni</v>
      </c>
      <c r="I81" t="s">
        <v>695</v>
      </c>
      <c r="J81" t="str">
        <f t="shared" si="29"/>
        <v>Noni_8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136</v>
      </c>
      <c r="Z81" t="str">
        <f>IF(G81="экспл",VLOOKUP(J81,quest_экспл!$A$1:$N$129,12,FALSE),IF(G81="импл_",0,0))</f>
        <v>sound\\On_zolotistiy.wav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9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40"/>
        <v/>
      </c>
      <c r="AI81" t="s">
        <v>83</v>
      </c>
      <c r="AO81">
        <f t="shared" ca="1" si="35"/>
        <v>0.21357766928691391</v>
      </c>
      <c r="AP81" t="str">
        <f t="shared" ca="1" si="36"/>
        <v>pics\\Redis_3.jpg</v>
      </c>
      <c r="AR81" t="str">
        <f t="shared" si="41"/>
        <v/>
      </c>
      <c r="AS81" t="str">
        <f t="shared" si="38"/>
        <v/>
      </c>
      <c r="AT81">
        <f t="shared" ca="1" si="31"/>
        <v>0.24274232547206442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_Он_золотистый?</v>
      </c>
      <c r="BA81" t="e">
        <f>VLOOKUP(Q81,audio_list_stym!$B$2:$BQ$299,68,FALSE)</f>
        <v>#N/A</v>
      </c>
      <c r="BB81" t="str">
        <f t="shared" si="33"/>
        <v>Вы_видите_XXXXX._Он_золотистый?</v>
      </c>
      <c r="BD81" cm="1">
        <f t="array" aca="1" ref="BD81" ca="1">INDEX($L$74:$L$81,(RANK(AT9,$AT$2:$AT$9)))</f>
        <v>2120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VLOOKUP(B82,audio_list_stym!$A$3:$BP$18,43,FALSE)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VLOOKUP(B82,audio_list_stym!$A$3:$AJ$18,11,FALSE)</f>
        <v>Sapota</v>
      </c>
      <c r="I82" t="s">
        <v>688</v>
      </c>
      <c r="J82" t="str">
        <f t="shared" si="29"/>
        <v>Sapota_1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265</v>
      </c>
      <c r="Q82" t="str">
        <f>IF(G82="экспл",0,IF(G82="импл_",VLOOKUP(J82,quest_импл!$A$1:$J$129,8,FALSE),0))</f>
        <v>sound\\Sharoobrazniy_li.wav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2008</v>
      </c>
      <c r="AD82" t="str">
        <f t="shared" ca="1" si="39"/>
        <v>pics\\Banan_8.jpg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40"/>
        <v>pics\\Banan_8.jpg</v>
      </c>
      <c r="AI82" t="s">
        <v>84</v>
      </c>
      <c r="AO82">
        <f t="shared" ca="1" si="35"/>
        <v>0.86030314398823415</v>
      </c>
      <c r="AP82" t="str">
        <f t="shared" ca="1" si="36"/>
        <v>pics\\Banan_8.jpg</v>
      </c>
      <c r="AR82" t="str">
        <f t="shared" si="41"/>
        <v/>
      </c>
      <c r="AS82" t="str">
        <f t="shared" ca="1" si="38"/>
        <v>pics\\Banan_8.jpg</v>
      </c>
      <c r="AT82">
        <f t="shared" ca="1" si="31"/>
        <v>0.29798262272908826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_Шарообразный_ли_</v>
      </c>
      <c r="BB82" t="str">
        <f t="shared" si="33"/>
        <v>_Шарообразный_ли_ЛИРОХ?</v>
      </c>
      <c r="BC82">
        <f>A82</f>
        <v>1211</v>
      </c>
      <c r="BD82" cm="1">
        <f t="array" aca="1" ref="BD82" ca="1">INDEX($L$82:$L$89,(RANK(AT2,$AT$2:$AT$9)))</f>
        <v>2129</v>
      </c>
      <c r="BE82" cm="1">
        <f t="array" aca="1" ref="BE82" ca="1">INDEX(BD66:BD81,(RANK(AT4,$AT$2:$AT$17)))</f>
        <v>2115</v>
      </c>
      <c r="BF82" cm="1">
        <f t="array" aca="1" ref="BF82" ca="1">INDEX(BD90:BD105,(RANK(AT4,$AT$2:$AT$17)))</f>
        <v>2147</v>
      </c>
      <c r="BG82" cm="1">
        <f t="array" aca="1" ref="BG82" ca="1">INDEX(BD106:BD129,(RANK(AT4,$AT$2:$AT$9)))</f>
        <v>2071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VLOOKUP(B83,audio_list_stym!$A$3:$BP$18,43,FALSE)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VLOOKUP(B83,audio_list_stym!$A$3:$AJ$18,11,FALSE)</f>
        <v>Sapota</v>
      </c>
      <c r="I83" t="s">
        <v>689</v>
      </c>
      <c r="J83" t="str">
        <f t="shared" si="29"/>
        <v>Sapota_2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266</v>
      </c>
      <c r="Q83" t="str">
        <f>IF(G83="экспл",0,IF(G83="импл_",VLOOKUP(J83,quest_импл!$A$1:$J$129,8,FALSE),0))</f>
        <v>sound\\Nadrezan_li.wav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2062</v>
      </c>
      <c r="AD83" t="str">
        <f t="shared" ca="1" si="39"/>
        <v>pics\\Tomat_6.jpg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40"/>
        <v>pics\\Tomat_6.jpg</v>
      </c>
      <c r="AI83" t="s">
        <v>85</v>
      </c>
      <c r="AO83">
        <f t="shared" ca="1" si="35"/>
        <v>3.4780670736862529E-2</v>
      </c>
      <c r="AP83" t="str">
        <f t="shared" ca="1" si="36"/>
        <v>pics\\Tomat_6.jpg</v>
      </c>
      <c r="AR83" t="str">
        <f t="shared" si="41"/>
        <v/>
      </c>
      <c r="AS83" t="str">
        <f t="shared" ca="1" si="38"/>
        <v>pics\\Tomat_6.jpg</v>
      </c>
      <c r="AT83">
        <f t="shared" ca="1" si="31"/>
        <v>0.40213263001166688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_Надрезан_ли_</v>
      </c>
      <c r="BB83" t="str">
        <f t="shared" si="33"/>
        <v>_Надрезан_ли_ЛИРОХ?</v>
      </c>
      <c r="BD83" cm="1">
        <f t="array" aca="1" ref="BD83" ca="1">INDEX($L$82:$L$89,(RANK(AT3,$AT$2:$AT$9)))</f>
        <v>2131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VLOOKUP(B84,audio_list_stym!$A$3:$BP$18,43,FALSE)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VLOOKUP(B84,audio_list_stym!$A$3:$AJ$18,11,FALSE)</f>
        <v>Sapota</v>
      </c>
      <c r="I84" t="s">
        <v>690</v>
      </c>
      <c r="J84" t="str">
        <f t="shared" si="29"/>
        <v>Sapota_3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267</v>
      </c>
      <c r="Q84" t="str">
        <f>IF(G84="экспл",0,IF(G84="импл_",VLOOKUP(J84,quest_импл!$A$1:$J$129,8,FALSE),0))</f>
        <v>sound\\Perekruchen_li.wav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2040</v>
      </c>
      <c r="AD84" t="str">
        <f t="shared" ca="1" si="39"/>
        <v>pics\\Limon_8.jpg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40"/>
        <v>pics\\Limon_8.jpg</v>
      </c>
      <c r="AI84" t="s">
        <v>94</v>
      </c>
      <c r="AO84">
        <f t="shared" ca="1" si="35"/>
        <v>0.38472917099700621</v>
      </c>
      <c r="AP84" t="str">
        <f t="shared" ca="1" si="36"/>
        <v>pics\\Limon_8.jpg</v>
      </c>
      <c r="AR84" t="str">
        <f t="shared" si="41"/>
        <v/>
      </c>
      <c r="AS84" t="str">
        <f t="shared" ca="1" si="38"/>
        <v>pics\\Limon_8.jpg</v>
      </c>
      <c r="AT84">
        <f t="shared" ca="1" si="31"/>
        <v>0.66020804009087053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_Перекручен_ли_</v>
      </c>
      <c r="BB84" t="str">
        <f t="shared" si="33"/>
        <v>_Перекручен_ли_ЛИРОХ?</v>
      </c>
      <c r="BD84" cm="1">
        <f t="array" aca="1" ref="BD84" ca="1">INDEX($L$82:$L$89,(RANK(AT4,$AT$2:$AT$9)))</f>
        <v>2133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VLOOKUP(B85,audio_list_stym!$A$3:$BP$18,43,FALSE)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VLOOKUP(B85,audio_list_stym!$A$3:$AJ$18,11,FALSE)</f>
        <v>Sapota</v>
      </c>
      <c r="I85" t="s">
        <v>691</v>
      </c>
      <c r="J85" t="str">
        <f t="shared" si="29"/>
        <v>Sapota_4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268</v>
      </c>
      <c r="Q85" t="str">
        <f>IF(G85="экспл",0,IF(G85="импл_",VLOOKUP(J85,quest_импл!$A$1:$J$129,8,FALSE),0))</f>
        <v>sound\\Sorvan_li.wav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2049</v>
      </c>
      <c r="AD85" t="str">
        <f t="shared" ca="1" si="39"/>
        <v>pics\\Redis_1.jpg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40"/>
        <v>pics\\Redis_1.jpg</v>
      </c>
      <c r="AI85" t="s">
        <v>95</v>
      </c>
      <c r="AO85">
        <f t="shared" ca="1" si="35"/>
        <v>0.23322507348680876</v>
      </c>
      <c r="AP85" t="str">
        <f t="shared" ca="1" si="36"/>
        <v>pics\\Redis_1.jpg</v>
      </c>
      <c r="AR85" t="str">
        <f t="shared" si="41"/>
        <v/>
      </c>
      <c r="AS85" t="str">
        <f t="shared" ca="1" si="38"/>
        <v>pics\\Redis_1.jpg</v>
      </c>
      <c r="AT85">
        <f t="shared" ca="1" si="31"/>
        <v>0.48337251562579342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_Сорван_ли_</v>
      </c>
      <c r="BB85" t="str">
        <f t="shared" si="33"/>
        <v>_Сорван_ли_ЛИРОХ?</v>
      </c>
      <c r="BD85" cm="1">
        <f t="array" aca="1" ref="BD85" ca="1">INDEX($L$82:$L$89,(RANK(AT5,$AT$2:$AT$9)))</f>
        <v>2130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VLOOKUP(B86,audio_list_stym!$A$3:$BP$18,43,FALSE)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VLOOKUP(B86,audio_list_stym!$A$3:$AJ$18,11,FALSE)</f>
        <v>Sapota</v>
      </c>
      <c r="I86" t="s">
        <v>692</v>
      </c>
      <c r="J86" t="str">
        <f t="shared" si="29"/>
        <v>Sapota_5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269</v>
      </c>
      <c r="Q86" t="str">
        <f>IF(G86="экспл",0,IF(G86="импл_",VLOOKUP(J86,quest_импл!$A$1:$J$129,8,FALSE),0))</f>
        <v>sound\\Spresovan_li.wav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2014</v>
      </c>
      <c r="AD86" t="str">
        <f t="shared" ca="1" si="39"/>
        <v>pics\\Finik_6.jpg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40"/>
        <v>pics\\Finik_6.jpg</v>
      </c>
      <c r="AI86" t="s">
        <v>96</v>
      </c>
      <c r="AO86">
        <f t="shared" ca="1" si="35"/>
        <v>0.76350118333896</v>
      </c>
      <c r="AP86" t="str">
        <f t="shared" ca="1" si="36"/>
        <v>pics\\Finik_6.jpg</v>
      </c>
      <c r="AR86" t="str">
        <f t="shared" si="41"/>
        <v/>
      </c>
      <c r="AS86" t="str">
        <f t="shared" ca="1" si="38"/>
        <v>pics\\Finik_6.jpg</v>
      </c>
      <c r="AT86">
        <f t="shared" ca="1" si="31"/>
        <v>0.12797992957875093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_Спрессован_ли_</v>
      </c>
      <c r="BB86" t="str">
        <f t="shared" si="33"/>
        <v>_Спрессован_ли_ЛИРОХ?</v>
      </c>
      <c r="BD86" cm="1">
        <f t="array" aca="1" ref="BD86" ca="1">INDEX($L$82:$L$89,(RANK(AT6,$AT$2:$AT$9)))</f>
        <v>2135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VLOOKUP(B87,audio_list_stym!$A$3:$BP$18,43,FALSE)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VLOOKUP(B87,audio_list_stym!$A$3:$AJ$18,11,FALSE)</f>
        <v>Sapota</v>
      </c>
      <c r="I87" t="s">
        <v>693</v>
      </c>
      <c r="J87" t="str">
        <f t="shared" si="29"/>
        <v>Sapota_6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270</v>
      </c>
      <c r="Q87" t="str">
        <f>IF(G87="экспл",0,IF(G87="импл_",VLOOKUP(J87,quest_импл!$A$1:$J$129,8,FALSE),0))</f>
        <v>sound\\Zheltiy_li.wav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2028</v>
      </c>
      <c r="AD87" t="str">
        <f t="shared" ca="1" si="39"/>
        <v>pics\\Kokos_4.jpg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40"/>
        <v>pics\\Kokos_4.jpg</v>
      </c>
      <c r="AI87" t="s">
        <v>97</v>
      </c>
      <c r="AO87">
        <f t="shared" ca="1" si="35"/>
        <v>0.52246084841777019</v>
      </c>
      <c r="AP87" t="str">
        <f t="shared" ca="1" si="36"/>
        <v>pics\\Kokos_4.jpg</v>
      </c>
      <c r="AR87" t="str">
        <f t="shared" si="41"/>
        <v/>
      </c>
      <c r="AS87" t="str">
        <f t="shared" ca="1" si="38"/>
        <v>pics\\Kokos_4.jpg</v>
      </c>
      <c r="AT87">
        <f t="shared" ca="1" si="31"/>
        <v>0.60938368490778172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_Желтый_ли_</v>
      </c>
      <c r="BB87" t="str">
        <f t="shared" si="33"/>
        <v>_Желтый_ли_ЛИРОХ?</v>
      </c>
      <c r="BD87" cm="1">
        <f t="array" aca="1" ref="BD87" ca="1">INDEX($L$82:$L$89,(RANK(AT7,$AT$2:$AT$9)))</f>
        <v>2132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VLOOKUP(B88,audio_list_stym!$A$3:$BP$18,43,FALSE)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VLOOKUP(B88,audio_list_stym!$A$3:$AJ$18,11,FALSE)</f>
        <v>Sapota</v>
      </c>
      <c r="I88" t="s">
        <v>694</v>
      </c>
      <c r="J88" t="str">
        <f t="shared" si="29"/>
        <v>Sapota_7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271</v>
      </c>
      <c r="Q88" t="str">
        <f>IF(G88="экспл",0,IF(G88="импл_",VLOOKUP(J88,quest_импл!$A$1:$J$129,8,FALSE),0))</f>
        <v>sound\\Rovniy_li.wav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2053</v>
      </c>
      <c r="AD88" t="str">
        <f t="shared" ca="1" si="39"/>
        <v>pics\\Redis_5.jpg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40"/>
        <v>pics\\Redis_5.jpg</v>
      </c>
      <c r="AI88" t="s">
        <v>98</v>
      </c>
      <c r="AO88">
        <f t="shared" ca="1" si="35"/>
        <v>0.15471207276513543</v>
      </c>
      <c r="AP88" t="str">
        <f t="shared" ca="1" si="36"/>
        <v>pics\\Redis_5.jpg</v>
      </c>
      <c r="AR88" t="str">
        <f t="shared" si="41"/>
        <v/>
      </c>
      <c r="AS88" t="str">
        <f t="shared" ca="1" si="38"/>
        <v>pics\\Redis_5.jpg</v>
      </c>
      <c r="AT88">
        <f t="shared" ca="1" si="31"/>
        <v>0.31261320042715002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_Ровный_ли_</v>
      </c>
      <c r="BB88" t="str">
        <f t="shared" si="33"/>
        <v>_Ровный_ли_ЛИРОХ?</v>
      </c>
      <c r="BD88" cm="1">
        <f t="array" aca="1" ref="BD88" ca="1">INDEX($L$82:$L$89,(RANK(AT8,$AT$2:$AT$9)))</f>
        <v>2134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VLOOKUP(B89,audio_list_stym!$A$3:$BP$18,43,FALSE)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VLOOKUP(B89,audio_list_stym!$A$3:$AJ$18,11,FALSE)</f>
        <v>Sapota</v>
      </c>
      <c r="I89" t="s">
        <v>695</v>
      </c>
      <c r="J89" t="str">
        <f t="shared" si="29"/>
        <v>Sapota_8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272</v>
      </c>
      <c r="Q89" t="str">
        <f>IF(G89="экспл",0,IF(G89="импл_",VLOOKUP(J89,quest_импл!$A$1:$J$129,8,FALSE),0))</f>
        <v>sound\\Imeet_li_shipi.wav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2011</v>
      </c>
      <c r="AD89" t="str">
        <f t="shared" ca="1" si="39"/>
        <v>pics\\Finik_3.jpg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40"/>
        <v>pics\\Finik_3.jpg</v>
      </c>
      <c r="AI89" t="s">
        <v>99</v>
      </c>
      <c r="AO89">
        <f t="shared" ca="1" si="35"/>
        <v>0.7807030345069591</v>
      </c>
      <c r="AP89" t="str">
        <f t="shared" ca="1" si="36"/>
        <v>pics\\Finik_3.jpg</v>
      </c>
      <c r="AR89" t="str">
        <f t="shared" si="41"/>
        <v/>
      </c>
      <c r="AS89" t="str">
        <f t="shared" ca="1" si="38"/>
        <v>pics\\Finik_3.jpg</v>
      </c>
      <c r="AT89">
        <f t="shared" ca="1" si="31"/>
        <v>0.2724870038665036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_Имеет_ли_шипы_</v>
      </c>
      <c r="BB89" t="str">
        <f t="shared" si="33"/>
        <v>_Имеет_ли_шипы_ЛИРОХ?</v>
      </c>
      <c r="BD89" cm="1">
        <f t="array" aca="1" ref="BD89" ca="1">INDEX($L$82:$L$89,(RANK(AT9,$AT$2:$AT$9)))</f>
        <v>2136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VLOOKUP(B90,audio_list_stym!$A$3:$BP$18,43,FALSE)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VLOOKUP(B90,audio_list_stym!$A$3:$AJ$18,11,FALSE)</f>
        <v>Tamanid</v>
      </c>
      <c r="I90" t="s">
        <v>688</v>
      </c>
      <c r="J90" t="str">
        <f t="shared" si="29"/>
        <v>Tamanid_1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145</v>
      </c>
      <c r="Z90" t="str">
        <f>IF(G90="экспл",VLOOKUP(J90,quest_экспл!$A$1:$N$129,12,FALSE),IF(G90="импл_",0,0))</f>
        <v>sound\\On_krasnovatiy.wav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9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40"/>
        <v/>
      </c>
      <c r="AI90" t="s">
        <v>100</v>
      </c>
      <c r="AO90">
        <f t="shared" ca="1" si="35"/>
        <v>0.5385191289689667</v>
      </c>
      <c r="AP90" t="str">
        <f t="shared" ca="1" si="36"/>
        <v>pics\\Kokos_3.jpg</v>
      </c>
      <c r="AR90" t="str">
        <f t="shared" si="41"/>
        <v/>
      </c>
      <c r="AS90" t="str">
        <f t="shared" si="38"/>
        <v/>
      </c>
      <c r="AT90">
        <f t="shared" ca="1" si="31"/>
        <v>7.1595072974879881E-2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_Он_красноватый?</v>
      </c>
      <c r="BA90" t="e">
        <f>VLOOKUP(Q90,audio_list_stym!$B$2:$BQ$299,68,FALSE)</f>
        <v>#N/A</v>
      </c>
      <c r="BB90" t="str">
        <f t="shared" si="33"/>
        <v>На_экране_ФИМОН._Он_красноватый?</v>
      </c>
      <c r="BC90">
        <f>A90</f>
        <v>1212</v>
      </c>
      <c r="BD90" cm="1">
        <f t="array" aca="1" ref="BD90" ca="1">INDEX($L$90:$L$97,(RANK(AT2,$AT$2:$AT$9)))</f>
        <v>2137</v>
      </c>
      <c r="BE90" cm="1">
        <f t="array" aca="1" ref="BE90" ca="1">INDEX(BD66:BD81,(RANK(AT5,$AT$2:$AT$17)))</f>
        <v>2095</v>
      </c>
      <c r="BF90" cm="1">
        <f t="array" aca="1" ref="BF90" ca="1">INDEX(BD98:BD113,(RANK(AT5,$AT$2:$AT$17)))</f>
        <v>2149</v>
      </c>
      <c r="BG90" cm="1">
        <f t="array" aca="1" ref="BG90" ca="1">INDEX(BD114:BD129,(RANK(AT5,$AT$2:$AT$9)))</f>
        <v>2075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VLOOKUP(B91,audio_list_stym!$A$3:$BP$18,43,FALSE)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VLOOKUP(B91,audio_list_stym!$A$3:$AJ$18,11,FALSE)</f>
        <v>Tamanid</v>
      </c>
      <c r="I91" t="s">
        <v>689</v>
      </c>
      <c r="J91" t="str">
        <f t="shared" si="29"/>
        <v>Tamanid_2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146</v>
      </c>
      <c r="Z91" t="str">
        <f>IF(G91="экспл",VLOOKUP(J91,quest_экспл!$A$1:$N$129,12,FALSE),IF(G91="импл_",0,0))</f>
        <v>sound\\Izognut_li_on.wav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9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40"/>
        <v/>
      </c>
      <c r="AI91" t="s">
        <v>101</v>
      </c>
      <c r="AO91">
        <f t="shared" ca="1" si="35"/>
        <v>0.59370780156382819</v>
      </c>
      <c r="AP91" t="str">
        <f t="shared" ca="1" si="36"/>
        <v>pics\\Goroh_8.jpg</v>
      </c>
      <c r="AR91" t="str">
        <f t="shared" si="41"/>
        <v/>
      </c>
      <c r="AS91" t="str">
        <f t="shared" si="38"/>
        <v/>
      </c>
      <c r="AT91">
        <f t="shared" ca="1" si="31"/>
        <v>0.46438651783895601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_Изогнут_ли_он?</v>
      </c>
      <c r="BA91" t="e">
        <f>VLOOKUP(Q91,audio_list_stym!$B$2:$BQ$299,68,FALSE)</f>
        <v>#N/A</v>
      </c>
      <c r="BB91" t="str">
        <f t="shared" si="33"/>
        <v>Посмотрите,_вот_ФИМОН._Изогнут_ли_он?</v>
      </c>
      <c r="BD91" cm="1">
        <f t="array" aca="1" ref="BD91" ca="1">INDEX($L$90:$L$97,(RANK(AT3,$AT$2:$AT$9)))</f>
        <v>2139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VLOOKUP(B92,audio_list_stym!$A$3:$BP$18,43,FALSE)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VLOOKUP(B92,audio_list_stym!$A$3:$AJ$18,11,FALSE)</f>
        <v>Tamanid</v>
      </c>
      <c r="I92" t="s">
        <v>690</v>
      </c>
      <c r="J92" t="str">
        <f t="shared" si="29"/>
        <v>Tamanid_3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147</v>
      </c>
      <c r="Z92" t="str">
        <f>IF(G92="экспл",VLOOKUP(J92,quest_экспл!$A$1:$N$129,12,FALSE),IF(G92="импл_",0,0))</f>
        <v>sound\\On_barhatistiy.wav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9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40"/>
        <v/>
      </c>
      <c r="AI92" t="s">
        <v>102</v>
      </c>
      <c r="AO92">
        <f t="shared" ca="1" si="35"/>
        <v>0.12718999160166167</v>
      </c>
      <c r="AP92" t="str">
        <f t="shared" ca="1" si="36"/>
        <v>pics\\Redis_8.jpg</v>
      </c>
      <c r="AR92" t="str">
        <f t="shared" si="41"/>
        <v/>
      </c>
      <c r="AS92" t="str">
        <f t="shared" si="38"/>
        <v/>
      </c>
      <c r="AT92">
        <f t="shared" ca="1" si="31"/>
        <v>2.8785942877846749E-2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_Он_бархатистый?</v>
      </c>
      <c r="BA92" t="e">
        <f>VLOOKUP(Q92,audio_list_stym!$B$2:$BQ$299,68,FALSE)</f>
        <v>#N/A</v>
      </c>
      <c r="BB92" t="str">
        <f t="shared" si="33"/>
        <v>Вот_ФИМОН._Он_бархатистый?</v>
      </c>
      <c r="BD92" cm="1">
        <f t="array" aca="1" ref="BD92" ca="1">INDEX($L$90:$L$97,(RANK(AT4,$AT$2:$AT$9)))</f>
        <v>2141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VLOOKUP(B93,audio_list_stym!$A$3:$BP$18,43,FALSE)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VLOOKUP(B93,audio_list_stym!$A$3:$AJ$18,11,FALSE)</f>
        <v>Tamanid</v>
      </c>
      <c r="I93" t="s">
        <v>691</v>
      </c>
      <c r="J93" t="str">
        <f t="shared" si="29"/>
        <v>Tamanid_4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148</v>
      </c>
      <c r="Z93" t="str">
        <f>IF(G93="экспл",VLOOKUP(J93,quest_экспл!$A$1:$N$129,12,FALSE),IF(G93="импл_",0,0))</f>
        <v>sound\\Odnotonniy_li_on.wav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9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40"/>
        <v/>
      </c>
      <c r="AI93" t="s">
        <v>103</v>
      </c>
      <c r="AO93">
        <f t="shared" ca="1" si="35"/>
        <v>0.86876993978351102</v>
      </c>
      <c r="AP93" t="str">
        <f t="shared" ca="1" si="36"/>
        <v>pics\\Banan_7.jpg</v>
      </c>
      <c r="AR93" t="str">
        <f t="shared" si="41"/>
        <v/>
      </c>
      <c r="AS93" t="str">
        <f t="shared" si="38"/>
        <v/>
      </c>
      <c r="AT93">
        <f t="shared" ca="1" si="31"/>
        <v>0.74079517813767548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_Однотонный_ли_он?</v>
      </c>
      <c r="BA93" t="e">
        <f>VLOOKUP(Q93,audio_list_stym!$B$2:$BQ$299,68,FALSE)</f>
        <v>#N/A</v>
      </c>
      <c r="BB93" t="str">
        <f t="shared" si="33"/>
        <v>Это_ФИМОН._Однотонный_ли_он?</v>
      </c>
      <c r="BD93" cm="1">
        <f t="array" aca="1" ref="BD93" ca="1">INDEX($L$90:$L$97,(RANK(AT5,$AT$2:$AT$9)))</f>
        <v>2138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VLOOKUP(B94,audio_list_stym!$A$3:$BP$18,43,FALSE)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VLOOKUP(B94,audio_list_stym!$A$3:$AJ$18,11,FALSE)</f>
        <v>Tamanid</v>
      </c>
      <c r="I94" t="s">
        <v>692</v>
      </c>
      <c r="J94" t="str">
        <f t="shared" si="29"/>
        <v>Tamanid_5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149</v>
      </c>
      <c r="Z94" t="str">
        <f>IF(G94="экспл",VLOOKUP(J94,quest_экспл!$A$1:$N$129,12,FALSE),IF(G94="импл_",0,0))</f>
        <v>sound\\On_prozrachniy.wav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9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40"/>
        <v/>
      </c>
      <c r="AI94" t="s">
        <v>104</v>
      </c>
      <c r="AO94">
        <f t="shared" ca="1" si="35"/>
        <v>0.67225276954038837</v>
      </c>
      <c r="AP94" t="str">
        <f t="shared" ca="1" si="36"/>
        <v>pics\\Goroh_6.jpg</v>
      </c>
      <c r="AR94" t="str">
        <f t="shared" si="41"/>
        <v/>
      </c>
      <c r="AS94" t="str">
        <f t="shared" si="38"/>
        <v/>
      </c>
      <c r="AT94">
        <f t="shared" ca="1" si="31"/>
        <v>0.74263085671310169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_Он_прозрачный?</v>
      </c>
      <c r="BA94" t="e">
        <f>VLOOKUP(Q94,audio_list_stym!$B$2:$BQ$299,68,FALSE)</f>
        <v>#N/A</v>
      </c>
      <c r="BB94" t="str">
        <f t="shared" si="33"/>
        <v>На_картинке_ФИМОН._Он_прозрачный?</v>
      </c>
      <c r="BD94" cm="1">
        <f t="array" aca="1" ref="BD94" ca="1">INDEX($L$90:$L$97,(RANK(AT6,$AT$2:$AT$9)))</f>
        <v>2143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VLOOKUP(B95,audio_list_stym!$A$3:$BP$18,43,FALSE)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VLOOKUP(B95,audio_list_stym!$A$3:$AJ$18,11,FALSE)</f>
        <v>Tamanid</v>
      </c>
      <c r="I95" t="s">
        <v>693</v>
      </c>
      <c r="J95" t="str">
        <f t="shared" si="29"/>
        <v>Tamanid_6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150</v>
      </c>
      <c r="Z95" t="str">
        <f>IF(G95="экспл",VLOOKUP(J95,quest_экспл!$A$1:$N$129,12,FALSE),IF(G95="импл_",0,0))</f>
        <v>sound\\On_izmelchen.wav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9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40"/>
        <v/>
      </c>
      <c r="AI95" t="s">
        <v>105</v>
      </c>
      <c r="AO95">
        <f t="shared" ca="1" si="35"/>
        <v>0.99104677189980683</v>
      </c>
      <c r="AP95" t="str">
        <f t="shared" ca="1" si="36"/>
        <v>pics\\Banan_2.jpg</v>
      </c>
      <c r="AR95" t="str">
        <f t="shared" si="41"/>
        <v/>
      </c>
      <c r="AS95" t="str">
        <f t="shared" si="38"/>
        <v/>
      </c>
      <c r="AT95">
        <f t="shared" ca="1" si="31"/>
        <v>0.58482543686654953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_Он_измельчен?</v>
      </c>
      <c r="BA95" t="e">
        <f>VLOOKUP(Q95,audio_list_stym!$B$2:$BQ$299,68,FALSE)</f>
        <v>#N/A</v>
      </c>
      <c r="BB95" t="str">
        <f t="shared" si="33"/>
        <v>На_мониторе_ФИМОН._Он_измельчен?</v>
      </c>
      <c r="BD95" cm="1">
        <f t="array" aca="1" ref="BD95" ca="1">INDEX($L$90:$L$97,(RANK(AT7,$AT$2:$AT$9)))</f>
        <v>2140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VLOOKUP(B96,audio_list_stym!$A$3:$BP$18,43,FALSE)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VLOOKUP(B96,audio_list_stym!$A$3:$AJ$18,11,FALSE)</f>
        <v>Tamanid</v>
      </c>
      <c r="I96" t="s">
        <v>694</v>
      </c>
      <c r="J96" t="str">
        <f t="shared" si="29"/>
        <v>Tamanid_7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151</v>
      </c>
      <c r="Z96" t="str">
        <f>IF(G96="экспл",VLOOKUP(J96,quest_экспл!$A$1:$N$129,12,FALSE),IF(G96="импл_",0,0))</f>
        <v>sound\\Cvetushiy_li_on.wav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9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40"/>
        <v/>
      </c>
      <c r="AI96" t="s">
        <v>106</v>
      </c>
      <c r="AO96">
        <f t="shared" ca="1" si="35"/>
        <v>0.91735176282780317</v>
      </c>
      <c r="AP96" t="str">
        <f t="shared" ca="1" si="36"/>
        <v>pics\\Banan_3.jpg</v>
      </c>
      <c r="AR96" t="str">
        <f t="shared" si="41"/>
        <v/>
      </c>
      <c r="AS96" t="str">
        <f t="shared" si="38"/>
        <v/>
      </c>
      <c r="AT96">
        <f t="shared" ca="1" si="31"/>
        <v>0.27599193993610571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_Цветущий_ли_он?</v>
      </c>
      <c r="BA96" t="e">
        <f>VLOOKUP(Q96,audio_list_stym!$B$2:$BQ$299,68,FALSE)</f>
        <v>#N/A</v>
      </c>
      <c r="BB96" t="str">
        <f t="shared" si="33"/>
        <v>Перед_Вами_ФИМОН._Цветущий_ли_он?</v>
      </c>
      <c r="BD96" cm="1">
        <f t="array" aca="1" ref="BD96" ca="1">INDEX($L$90:$L$97,(RANK(AT8,$AT$2:$AT$9)))</f>
        <v>2142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VLOOKUP(B97,audio_list_stym!$A$3:$BP$18,43,FALSE)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VLOOKUP(B97,audio_list_stym!$A$3:$AJ$18,11,FALSE)</f>
        <v>Tamanid</v>
      </c>
      <c r="I97" t="s">
        <v>695</v>
      </c>
      <c r="J97" t="str">
        <f t="shared" si="29"/>
        <v>Tamanid_8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152</v>
      </c>
      <c r="Z97" t="str">
        <f>IF(G97="экспл",VLOOKUP(J97,quest_экспл!$A$1:$N$129,12,FALSE),IF(G97="импл_",0,0))</f>
        <v>sound\\Skruchen_li_on.wav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9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40"/>
        <v/>
      </c>
      <c r="AI97" t="s">
        <v>107</v>
      </c>
      <c r="AO97">
        <f t="shared" ca="1" si="35"/>
        <v>0.69761402577244735</v>
      </c>
      <c r="AP97" t="str">
        <f t="shared" ca="1" si="36"/>
        <v>pics\\Goroh_3.jpg</v>
      </c>
      <c r="AR97" t="str">
        <f t="shared" si="41"/>
        <v/>
      </c>
      <c r="AS97" t="str">
        <f t="shared" si="38"/>
        <v/>
      </c>
      <c r="AT97">
        <f t="shared" ca="1" si="31"/>
        <v>0.26333047451292535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_Скручен_ли_он?</v>
      </c>
      <c r="BA97" t="e">
        <f>VLOOKUP(Q97,audio_list_stym!$B$2:$BQ$299,68,FALSE)</f>
        <v>#N/A</v>
      </c>
      <c r="BB97" t="str">
        <f t="shared" si="33"/>
        <v>Вы_видите_ФИМОН._Скручен_ли_он?</v>
      </c>
      <c r="BD97" cm="1">
        <f t="array" aca="1" ref="BD97" ca="1">INDEX($L$90:$L$97,(RANK(AT9,$AT$2:$AT$9)))</f>
        <v>2144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VLOOKUP(B98,audio_list_stym!$A$3:$BP$18,43,FALSE)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VLOOKUP(B98,audio_list_stym!$A$3:$AJ$18,11,FALSE)</f>
        <v>ZF</v>
      </c>
      <c r="I98" t="s">
        <v>688</v>
      </c>
      <c r="J98" t="str">
        <f t="shared" si="29"/>
        <v>ZF_1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281</v>
      </c>
      <c r="Q98" t="str">
        <f>IF(G98="экспл",0,IF(G98="импл_",VLOOKUP(J98,quest_импл!$A$1:$J$129,8,FALSE),0))</f>
        <v>sound\\S_chashuykami_li.wav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2005</v>
      </c>
      <c r="AD98" t="str">
        <f t="shared" ca="1" si="39"/>
        <v>pics\\Banan_5.jpg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40"/>
        <v>pics\\Banan_5.jpg</v>
      </c>
      <c r="AI98" t="s">
        <v>108</v>
      </c>
      <c r="AO98">
        <f t="shared" ca="1" si="35"/>
        <v>0.87855747574383958</v>
      </c>
      <c r="AP98" t="str">
        <f t="shared" ca="1" si="36"/>
        <v>pics\\Banan_5.jpg</v>
      </c>
      <c r="AR98" t="str">
        <f>IF(AH98="sound\\Ogorod",AP26,"")</f>
        <v/>
      </c>
      <c r="AS98" t="str">
        <f t="shared" ca="1" si="38"/>
        <v>pics\\Banan_5.jpg</v>
      </c>
      <c r="AT98">
        <f t="shared" ca="1" si="31"/>
        <v>0.34037915475222469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_С_чешуйками_ли_</v>
      </c>
      <c r="BB98" t="str">
        <f t="shared" si="33"/>
        <v>_С_чешуйками_ли_XXXXX?</v>
      </c>
      <c r="BC98">
        <f>A98</f>
        <v>1213</v>
      </c>
      <c r="BD98" cm="1">
        <f t="array" aca="1" ref="BD98" ca="1">INDEX($L$98:$L$105,(RANK(AT2,$AT$2:$AT$9)))</f>
        <v>2145</v>
      </c>
      <c r="BE98" cm="1">
        <f t="array" aca="1" ref="BE98" ca="1">INDEX(BD66:BD81,(RANK(AT6,$AT$2:$AT$9)))</f>
        <v>2116</v>
      </c>
      <c r="BF98" cm="1">
        <f t="array" aca="1" ref="BF98" ca="1">INDEX(BD82:BD97,(RANK(AT6,$AT$2:$AT$9)))</f>
        <v>2134</v>
      </c>
      <c r="BG98" cm="1">
        <f t="array" aca="1" ref="BG98" ca="1">INDEX(BD106:BD129,(RANK(AT6,$AT$2:$AT$17)))</f>
        <v>2076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VLOOKUP(B99,audio_list_stym!$A$3:$BP$18,43,FALSE)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VLOOKUP(B99,audio_list_stym!$A$3:$AJ$18,11,FALSE)</f>
        <v>ZF</v>
      </c>
      <c r="I99" t="s">
        <v>689</v>
      </c>
      <c r="J99" t="str">
        <f t="shared" si="29"/>
        <v>ZF_2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282</v>
      </c>
      <c r="Q99" t="str">
        <f>IF(G99="экспл",0,IF(G99="импл_",VLOOKUP(J99,quest_импл!$A$1:$J$129,8,FALSE),0))</f>
        <v>sound\\Rozoviy_li.wav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2063</v>
      </c>
      <c r="AD99" t="str">
        <f t="shared" ca="1" si="39"/>
        <v>pics\\Tomat_7.jpg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40"/>
        <v>pics\\Tomat_7.jpg</v>
      </c>
      <c r="AI99" t="s">
        <v>109</v>
      </c>
      <c r="AO99">
        <f t="shared" ca="1" si="35"/>
        <v>2.5696998448796582E-2</v>
      </c>
      <c r="AP99" t="str">
        <f t="shared" ca="1" si="36"/>
        <v>pics\\Tomat_7.jpg</v>
      </c>
      <c r="AR99" t="str">
        <f t="shared" ref="AR99:AR120" si="42">IF(AH99="sound\\Ogorod",AP27,"")</f>
        <v/>
      </c>
      <c r="AS99" t="str">
        <f t="shared" ca="1" si="38"/>
        <v>pics\\Tomat_7.jpg</v>
      </c>
      <c r="AT99">
        <f t="shared" ca="1" si="31"/>
        <v>0.12651470741217685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_Розовый_ли_</v>
      </c>
      <c r="BB99" t="str">
        <f t="shared" si="33"/>
        <v>_Розовый_ли_XXXXX?</v>
      </c>
      <c r="BD99" cm="1">
        <f t="array" aca="1" ref="BD99" ca="1">INDEX($L$98:$L$105,(RANK(AT3,$AT$2:$AT$9)))</f>
        <v>2147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VLOOKUP(B100,audio_list_stym!$A$3:$BP$18,43,FALSE)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VLOOKUP(B100,audio_list_stym!$A$3:$AJ$18,11,FALSE)</f>
        <v>ZF</v>
      </c>
      <c r="I100" t="s">
        <v>690</v>
      </c>
      <c r="J100" t="str">
        <f t="shared" si="29"/>
        <v>ZF_3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283</v>
      </c>
      <c r="Q100" t="str">
        <f>IF(G100="экспл",0,IF(G100="импл_",VLOOKUP(J100,quest_импл!$A$1:$J$129,8,FALSE),0))</f>
        <v>sound\\Tonkiy_li.wav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2037</v>
      </c>
      <c r="AD100" t="str">
        <f t="shared" ca="1" si="39"/>
        <v>pics\\Limon_5.jpg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40"/>
        <v>pics\\Limon_5.jpg</v>
      </c>
      <c r="AI100" t="s">
        <v>110</v>
      </c>
      <c r="AO100">
        <f t="shared" ca="1" si="35"/>
        <v>0.42652626657477188</v>
      </c>
      <c r="AP100" t="str">
        <f t="shared" ca="1" si="36"/>
        <v>pics\\Limon_5.jpg</v>
      </c>
      <c r="AR100" t="str">
        <f t="shared" si="42"/>
        <v/>
      </c>
      <c r="AS100" t="str">
        <f t="shared" ca="1" si="38"/>
        <v>pics\\Limon_5.jpg</v>
      </c>
      <c r="AT100">
        <f t="shared" ca="1" si="31"/>
        <v>0.70873594806378937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_Тонкий_ли_</v>
      </c>
      <c r="BB100" t="str">
        <f t="shared" si="33"/>
        <v>_Тонкий_ли_XXXXX?</v>
      </c>
      <c r="BD100" cm="1">
        <f t="array" aca="1" ref="BD100" ca="1">INDEX($L$98:$L$105,(RANK(AT4,$AT$2:$AT$9)))</f>
        <v>2149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VLOOKUP(B101,audio_list_stym!$A$3:$BP$18,43,FALSE)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VLOOKUP(B101,audio_list_stym!$A$3:$AJ$18,11,FALSE)</f>
        <v>ZF</v>
      </c>
      <c r="I101" t="s">
        <v>691</v>
      </c>
      <c r="J101" t="str">
        <f t="shared" si="29"/>
        <v>ZF_4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284</v>
      </c>
      <c r="Q101" t="str">
        <f>IF(G101="экспл",0,IF(G101="импл_",VLOOKUP(J101,quest_импл!$A$1:$J$129,8,FALSE),0))</f>
        <v>sound\\Celniy_li.wav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2054</v>
      </c>
      <c r="AD101" t="str">
        <f t="shared" ca="1" si="39"/>
        <v>pics\\Redis_6.jpg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40"/>
        <v>pics\\Redis_6.jpg</v>
      </c>
      <c r="AI101" t="s">
        <v>111</v>
      </c>
      <c r="AO101">
        <f t="shared" ca="1" si="35"/>
        <v>0.15253591422457469</v>
      </c>
      <c r="AP101" t="str">
        <f t="shared" ca="1" si="36"/>
        <v>pics\\Redis_6.jpg</v>
      </c>
      <c r="AR101" t="str">
        <f t="shared" si="42"/>
        <v/>
      </c>
      <c r="AS101" t="str">
        <f t="shared" ca="1" si="38"/>
        <v>pics\\Redis_6.jpg</v>
      </c>
      <c r="AT101">
        <f t="shared" ca="1" si="31"/>
        <v>0.48647473916091355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_Цельный_ли_</v>
      </c>
      <c r="BB101" t="str">
        <f t="shared" si="33"/>
        <v>_Цельный_ли_XXXXX?</v>
      </c>
      <c r="BD101" cm="1">
        <f t="array" aca="1" ref="BD101" ca="1">INDEX($L$98:$L$105,(RANK(AT5,$AT$2:$AT$9)))</f>
        <v>2146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VLOOKUP(B102,audio_list_stym!$A$3:$BP$18,43,FALSE)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VLOOKUP(B102,audio_list_stym!$A$3:$AJ$18,11,FALSE)</f>
        <v>ZF</v>
      </c>
      <c r="I102" t="s">
        <v>692</v>
      </c>
      <c r="J102" t="str">
        <f t="shared" si="29"/>
        <v>ZF_5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285</v>
      </c>
      <c r="Q102" t="str">
        <f>IF(G102="экспл",0,IF(G102="импл_",VLOOKUP(J102,quest_импл!$A$1:$J$129,8,FALSE),0))</f>
        <v>sound\\Shershaviy_li.wav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2057</v>
      </c>
      <c r="AD102" t="str">
        <f t="shared" ca="1" si="39"/>
        <v>pics\\Tomat_1.jpg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40"/>
        <v>pics\\Tomat_1.jpg</v>
      </c>
      <c r="AI102" t="s">
        <v>112</v>
      </c>
      <c r="AO102">
        <f t="shared" ca="1" si="35"/>
        <v>0.1023278644907879</v>
      </c>
      <c r="AP102" t="str">
        <f t="shared" ca="1" si="36"/>
        <v>pics\\Tomat_1.jpg</v>
      </c>
      <c r="AR102" t="str">
        <f t="shared" si="42"/>
        <v/>
      </c>
      <c r="AS102" t="str">
        <f t="shared" ca="1" si="38"/>
        <v>pics\\Tomat_1.jpg</v>
      </c>
      <c r="AT102">
        <f t="shared" ca="1" si="31"/>
        <v>0.32668560480759823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_Шершавый_ли_</v>
      </c>
      <c r="BB102" t="str">
        <f t="shared" si="33"/>
        <v>_Шершавый_ли_XXXXX?</v>
      </c>
      <c r="BD102" cm="1">
        <f t="array" aca="1" ref="BD102" ca="1">INDEX($L$98:$L$105,(RANK(AT6,$AT$2:$AT$9)))</f>
        <v>2151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VLOOKUP(B103,audio_list_stym!$A$3:$BP$18,43,FALSE)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VLOOKUP(B103,audio_list_stym!$A$3:$AJ$18,11,FALSE)</f>
        <v>ZF</v>
      </c>
      <c r="I103" t="s">
        <v>693</v>
      </c>
      <c r="J103" t="str">
        <f t="shared" si="29"/>
        <v>ZF_6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286</v>
      </c>
      <c r="Q103" t="str">
        <f>IF(G103="экспл",0,IF(G103="импл_",VLOOKUP(J103,quest_импл!$A$1:$J$129,8,FALSE),0))</f>
        <v>sound\\Zaostryen_li.wav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2038</v>
      </c>
      <c r="AD103" t="str">
        <f t="shared" ca="1" si="39"/>
        <v>pics\\Limon_6.jpg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40"/>
        <v>pics\\Limon_6.jpg</v>
      </c>
      <c r="AI103" t="s">
        <v>113</v>
      </c>
      <c r="AO103">
        <f t="shared" ca="1" si="35"/>
        <v>0.41015223533750711</v>
      </c>
      <c r="AP103" t="str">
        <f t="shared" ca="1" si="36"/>
        <v>pics\\Limon_6.jpg</v>
      </c>
      <c r="AR103" t="str">
        <f t="shared" si="42"/>
        <v/>
      </c>
      <c r="AS103" t="str">
        <f t="shared" ca="1" si="38"/>
        <v>pics\\Limon_6.jpg</v>
      </c>
      <c r="AT103">
        <f t="shared" ca="1" si="31"/>
        <v>2.3238548530692071E-2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_Заострен_ли_</v>
      </c>
      <c r="BB103" t="str">
        <f t="shared" si="33"/>
        <v>_Заострен_ли_XXXXX?</v>
      </c>
      <c r="BD103" cm="1">
        <f t="array" aca="1" ref="BD103" ca="1">INDEX($L$98:$L$105,(RANK(AT7,$AT$2:$AT$9)))</f>
        <v>2148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VLOOKUP(B104,audio_list_stym!$A$3:$BP$18,43,FALSE)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VLOOKUP(B104,audio_list_stym!$A$3:$AJ$18,11,FALSE)</f>
        <v>ZF</v>
      </c>
      <c r="I104" t="s">
        <v>694</v>
      </c>
      <c r="J104" t="str">
        <f t="shared" si="29"/>
        <v>ZF_7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287</v>
      </c>
      <c r="Q104" t="str">
        <f>IF(G104="экспл",0,IF(G104="импл_",VLOOKUP(J104,quest_импл!$A$1:$J$129,8,FALSE),0))</f>
        <v>sound\\Rassipchatiy_li.wav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2017</v>
      </c>
      <c r="AD104" t="str">
        <f t="shared" ca="1" si="39"/>
        <v>pics\\Goroh_1.jpg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40"/>
        <v>pics\\Goroh_1.jpg</v>
      </c>
      <c r="AI104" t="s">
        <v>114</v>
      </c>
      <c r="AO104">
        <f t="shared" ca="1" si="35"/>
        <v>0.74453555752343836</v>
      </c>
      <c r="AP104" t="str">
        <f t="shared" ca="1" si="36"/>
        <v>pics\\Goroh_1.jpg</v>
      </c>
      <c r="AR104" t="str">
        <f t="shared" si="42"/>
        <v/>
      </c>
      <c r="AS104" t="str">
        <f t="shared" ca="1" si="38"/>
        <v>pics\\Goroh_1.jpg</v>
      </c>
      <c r="AT104">
        <f t="shared" ca="1" si="31"/>
        <v>0.47286939474453316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_Рассыпчатый_ли_</v>
      </c>
      <c r="BB104" t="str">
        <f t="shared" si="33"/>
        <v>_Рассыпчатый_ли_XXXXX?</v>
      </c>
      <c r="BD104" cm="1">
        <f t="array" aca="1" ref="BD104" ca="1">INDEX($L$98:$L$105,(RANK(AT8,$AT$2:$AT$9)))</f>
        <v>2150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VLOOKUP(B105,audio_list_stym!$A$3:$BP$18,43,FALSE)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VLOOKUP(B105,audio_list_stym!$A$3:$AJ$18,11,FALSE)</f>
        <v>ZF</v>
      </c>
      <c r="I105" t="s">
        <v>695</v>
      </c>
      <c r="J105" t="str">
        <f t="shared" si="29"/>
        <v>ZF_8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288</v>
      </c>
      <c r="Q105" t="str">
        <f>IF(G105="экспл",0,IF(G105="импл_",VLOOKUP(J105,quest_импл!$A$1:$J$129,8,FALSE),0))</f>
        <v>sound\\Ochishen_li.wav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2010</v>
      </c>
      <c r="AD105" t="str">
        <f t="shared" ca="1" si="39"/>
        <v>pics\\Finik_2.jpg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40"/>
        <v>pics\\Finik_2.jpg</v>
      </c>
      <c r="AI105" t="s">
        <v>115</v>
      </c>
      <c r="AO105">
        <f t="shared" ca="1" si="35"/>
        <v>0.79974854919070981</v>
      </c>
      <c r="AP105" t="str">
        <f t="shared" ca="1" si="36"/>
        <v>pics\\Finik_2.jpg</v>
      </c>
      <c r="AR105" t="str">
        <f t="shared" si="42"/>
        <v/>
      </c>
      <c r="AS105" t="str">
        <f t="shared" ca="1" si="38"/>
        <v>pics\\Finik_2.jpg</v>
      </c>
      <c r="AT105">
        <f t="shared" ca="1" si="31"/>
        <v>0.17651673595897854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_Очищен_ли_</v>
      </c>
      <c r="BB105" t="str">
        <f t="shared" si="33"/>
        <v>_Очищен_ли_XXXXX?</v>
      </c>
      <c r="BD105" cm="1">
        <f t="array" aca="1" ref="BD105" ca="1">INDEX($L$98:$L$105,(RANK(AT9,$AT$2:$AT$9)))</f>
        <v>2152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VLOOKUP(B106,audio_list_stym!$A$3:$BP$18,43,FALSE)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VLOOKUP(B106,audio_list_stym!$A$3:$AJ$18,11,FALSE)</f>
        <v>Ackee</v>
      </c>
      <c r="I106" t="s">
        <v>688</v>
      </c>
      <c r="J106" t="str">
        <f t="shared" si="29"/>
        <v>Ackee_1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97</v>
      </c>
      <c r="Z106" t="str">
        <f>IF(G106="экспл",VLOOKUP(J106,quest_экспл!$A$1:$N$129,12,FALSE),IF(G106="импл_",0,0))</f>
        <v>sound\\Sushenniy_li_on.wav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39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40"/>
        <v/>
      </c>
      <c r="AI106" t="s">
        <v>116</v>
      </c>
      <c r="AO106">
        <f t="shared" ca="1" si="35"/>
        <v>0.82640553409508077</v>
      </c>
      <c r="AP106" t="str">
        <f t="shared" ca="1" si="36"/>
        <v>pics\\Finik_1.jpg</v>
      </c>
      <c r="AR106" t="str">
        <f t="shared" si="42"/>
        <v/>
      </c>
      <c r="AS106" t="str">
        <f t="shared" si="38"/>
        <v/>
      </c>
      <c r="AT106">
        <f t="shared" ca="1" si="31"/>
        <v>0.7750523140968939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_Сушеный_ли_он?</v>
      </c>
      <c r="BA106" t="e">
        <f>VLOOKUP(Q106,audio_list_stym!$B$2:$BQ$299,68,FALSE)</f>
        <v>#N/A</v>
      </c>
      <c r="BB106" t="str">
        <f t="shared" si="33"/>
        <v>На_экране_XXXXX._Сушеный_ли_он?</v>
      </c>
      <c r="BC106">
        <f>A106</f>
        <v>1214</v>
      </c>
      <c r="BD106" cm="1">
        <f t="array" aca="1" ref="BD106" ca="1">INDEX($L$106:$L$113,(RANK(AT2,$AT$2:$AT$9)))</f>
        <v>2065</v>
      </c>
      <c r="BE106" cm="1">
        <f t="array" aca="1" ref="BE106" ca="1">INDEX(BD66:BD81,(RANK(AT7,$AT$2:$AT$17)))</f>
        <v>2113</v>
      </c>
      <c r="BF106" cm="1">
        <f t="array" aca="1" ref="BF106" ca="1">INDEX(BD90:BD105,(RANK(AT7,$AT$2:$AT$17)))</f>
        <v>2140</v>
      </c>
      <c r="BG106" cm="1">
        <f t="array" aca="1" ref="BG106" ca="1">INDEX(BD114:BD129,(RANK(AT7,$AT$2:$AT$9)))</f>
        <v>2074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VLOOKUP(B107,audio_list_stym!$A$3:$BP$18,43,FALSE)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VLOOKUP(B107,audio_list_stym!$A$3:$AJ$18,11,FALSE)</f>
        <v>Ackee</v>
      </c>
      <c r="I107" t="s">
        <v>689</v>
      </c>
      <c r="J107" t="str">
        <f t="shared" si="29"/>
        <v>Ackee_2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98</v>
      </c>
      <c r="Z107" t="str">
        <f>IF(G107="экспл",VLOOKUP(J107,quest_экспл!$A$1:$N$129,12,FALSE),IF(G107="импл_",0,0))</f>
        <v>sound\\On_s_vetochkoy.wav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9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40"/>
        <v/>
      </c>
      <c r="AI107" t="s">
        <v>117</v>
      </c>
      <c r="AO107">
        <f t="shared" ca="1" si="35"/>
        <v>0.46895437158458964</v>
      </c>
      <c r="AP107" t="str">
        <f t="shared" ca="1" si="36"/>
        <v>pics\\Limon_1.jpg</v>
      </c>
      <c r="AR107" t="str">
        <f t="shared" si="42"/>
        <v/>
      </c>
      <c r="AS107" t="str">
        <f t="shared" si="38"/>
        <v/>
      </c>
      <c r="AT107">
        <f t="shared" ca="1" si="31"/>
        <v>0.85873889279996463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_Он_с_веточкой?</v>
      </c>
      <c r="BA107" t="e">
        <f>VLOOKUP(Q107,audio_list_stym!$B$2:$BQ$299,68,FALSE)</f>
        <v>#N/A</v>
      </c>
      <c r="BB107" t="str">
        <f t="shared" si="33"/>
        <v>Посмотрите,_вот_XXXXX._Он_с_веточкой?</v>
      </c>
      <c r="BD107" cm="1">
        <f t="array" aca="1" ref="BD107" ca="1">INDEX($L$106:$L$113,(RANK(AT3,$AT$2:$AT$9)))</f>
        <v>2067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VLOOKUP(B108,audio_list_stym!$A$3:$BP$18,43,FALSE)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VLOOKUP(B108,audio_list_stym!$A$3:$AJ$18,11,FALSE)</f>
        <v>Ackee</v>
      </c>
      <c r="I108" t="s">
        <v>690</v>
      </c>
      <c r="J108" t="str">
        <f t="shared" si="29"/>
        <v>Ackee_3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99</v>
      </c>
      <c r="Z108" t="str">
        <f>IF(G108="экспл",VLOOKUP(J108,quest_экспл!$A$1:$N$129,12,FALSE),IF(G108="импл_",0,0))</f>
        <v>sound\\On_rasskrit.wav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9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40"/>
        <v/>
      </c>
      <c r="AI108" t="s">
        <v>118</v>
      </c>
      <c r="AO108">
        <f t="shared" ca="1" si="35"/>
        <v>7.9330648396115366E-2</v>
      </c>
      <c r="AP108" t="str">
        <f t="shared" ca="1" si="36"/>
        <v>pics\\Tomat_3.jpg</v>
      </c>
      <c r="AR108" t="str">
        <f t="shared" si="42"/>
        <v/>
      </c>
      <c r="AS108" t="str">
        <f t="shared" si="38"/>
        <v/>
      </c>
      <c r="AT108">
        <f t="shared" ca="1" si="31"/>
        <v>1.0571763932396561E-3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_Он_раскрыт?</v>
      </c>
      <c r="BA108" t="e">
        <f>VLOOKUP(Q108,audio_list_stym!$B$2:$BQ$299,68,FALSE)</f>
        <v>#N/A</v>
      </c>
      <c r="BB108" t="str">
        <f t="shared" si="33"/>
        <v>Вот_XXXXX._Он_раскрыт?</v>
      </c>
      <c r="BD108" cm="1">
        <f t="array" aca="1" ref="BD108" ca="1">INDEX($L$106:$L$113,(RANK(AT4,$AT$2:$AT$9)))</f>
        <v>2069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VLOOKUP(B109,audio_list_stym!$A$3:$BP$18,43,FALSE)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VLOOKUP(B109,audio_list_stym!$A$3:$AJ$18,11,FALSE)</f>
        <v>Ackee</v>
      </c>
      <c r="I109" t="s">
        <v>691</v>
      </c>
      <c r="J109" t="str">
        <f t="shared" si="29"/>
        <v>Ackee_4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100</v>
      </c>
      <c r="Z109" t="str">
        <f>IF(G109="экспл",VLOOKUP(J109,quest_экспл!$A$1:$N$129,12,FALSE),IF(G109="импл_",0,0))</f>
        <v>sound\\Pushistiy_li_on.wav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9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40"/>
        <v/>
      </c>
      <c r="AI109" t="s">
        <v>119</v>
      </c>
      <c r="AO109">
        <f t="shared" ca="1" si="35"/>
        <v>0.74571263700403001</v>
      </c>
      <c r="AP109" t="str">
        <f t="shared" ca="1" si="36"/>
        <v>pics\\Finik_8.jpg</v>
      </c>
      <c r="AR109" t="str">
        <f t="shared" si="42"/>
        <v/>
      </c>
      <c r="AS109" t="str">
        <f t="shared" si="38"/>
        <v/>
      </c>
      <c r="AT109">
        <f t="shared" ca="1" si="31"/>
        <v>0.48710949558263394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_Пушистый_ли_он?</v>
      </c>
      <c r="BA109" t="e">
        <f>VLOOKUP(Q109,audio_list_stym!$B$2:$BQ$299,68,FALSE)</f>
        <v>#N/A</v>
      </c>
      <c r="BB109" t="str">
        <f t="shared" si="33"/>
        <v>Это_XXXXX._Пушистый_ли_он?</v>
      </c>
      <c r="BD109" cm="1">
        <f t="array" aca="1" ref="BD109" ca="1">INDEX($L$106:$L$113,(RANK(AT5,$AT$2:$AT$9)))</f>
        <v>2066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VLOOKUP(B110,audio_list_stym!$A$3:$BP$18,43,FALSE)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VLOOKUP(B110,audio_list_stym!$A$3:$AJ$18,11,FALSE)</f>
        <v>Ackee</v>
      </c>
      <c r="I110" t="s">
        <v>692</v>
      </c>
      <c r="J110" t="str">
        <f t="shared" si="29"/>
        <v>Ackee_5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101</v>
      </c>
      <c r="Z110" t="str">
        <f>IF(G110="экспл",VLOOKUP(J110,quest_экспл!$A$1:$N$129,12,FALSE),IF(G110="импл_",0,0))</f>
        <v>sound\\On_kvadratniy.wav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9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40"/>
        <v/>
      </c>
      <c r="AI110" t="s">
        <v>120</v>
      </c>
      <c r="AO110">
        <f t="shared" ca="1" si="35"/>
        <v>0.43095831841708321</v>
      </c>
      <c r="AP110" t="str">
        <f t="shared" ca="1" si="36"/>
        <v>pics\\Limon_4.jpg</v>
      </c>
      <c r="AR110" t="str">
        <f t="shared" si="42"/>
        <v/>
      </c>
      <c r="AS110" t="str">
        <f t="shared" si="38"/>
        <v/>
      </c>
      <c r="AT110">
        <f t="shared" ca="1" si="31"/>
        <v>0.98972862621120106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_Он_квадратный?</v>
      </c>
      <c r="BA110" t="e">
        <f>VLOOKUP(Q110,audio_list_stym!$B$2:$BQ$299,68,FALSE)</f>
        <v>#N/A</v>
      </c>
      <c r="BB110" t="str">
        <f t="shared" si="33"/>
        <v>На_картинке_XXXXX._Он_квадратный?</v>
      </c>
      <c r="BD110" cm="1">
        <f t="array" aca="1" ref="BD110" ca="1">INDEX($L$106:$L$113,(RANK(AT6,$AT$2:$AT$9)))</f>
        <v>2071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VLOOKUP(B111,audio_list_stym!$A$3:$BP$18,43,FALSE)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VLOOKUP(B111,audio_list_stym!$A$3:$AJ$18,11,FALSE)</f>
        <v>Ackee</v>
      </c>
      <c r="I111" t="s">
        <v>693</v>
      </c>
      <c r="J111" t="str">
        <f t="shared" si="29"/>
        <v>Ackee_6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102</v>
      </c>
      <c r="Z111" t="str">
        <f>IF(G111="экспл",VLOOKUP(J111,quest_экспл!$A$1:$N$129,12,FALSE),IF(G111="импл_",0,0))</f>
        <v>sound\\Raznocvetniy_li_on.wav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9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40"/>
        <v/>
      </c>
      <c r="AI111" t="s">
        <v>121</v>
      </c>
      <c r="AO111">
        <f t="shared" ca="1" si="35"/>
        <v>0.2788964387062044</v>
      </c>
      <c r="AP111" t="str">
        <f t="shared" ca="1" si="36"/>
        <v>pics\\Peper_5.jpg</v>
      </c>
      <c r="AR111" t="str">
        <f t="shared" si="42"/>
        <v/>
      </c>
      <c r="AS111" t="str">
        <f t="shared" si="38"/>
        <v/>
      </c>
      <c r="AT111">
        <f t="shared" ca="1" si="31"/>
        <v>0.80912523164730454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_Разноцветный_ли_он?</v>
      </c>
      <c r="BA111" t="e">
        <f>VLOOKUP(Q111,audio_list_stym!$B$2:$BQ$299,68,FALSE)</f>
        <v>#N/A</v>
      </c>
      <c r="BB111" t="str">
        <f t="shared" si="33"/>
        <v>На_мониторе_XXXXX._Разноцветный_ли_он?</v>
      </c>
      <c r="BD111" cm="1">
        <f t="array" aca="1" ref="BD111" ca="1">INDEX($L$106:$L$113,(RANK(AT7,$AT$2:$AT$9)))</f>
        <v>2068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VLOOKUP(B112,audio_list_stym!$A$3:$BP$18,43,FALSE)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VLOOKUP(B112,audio_list_stym!$A$3:$AJ$18,11,FALSE)</f>
        <v>Ackee</v>
      </c>
      <c r="I112" t="s">
        <v>694</v>
      </c>
      <c r="J112" t="str">
        <f t="shared" si="29"/>
        <v>Ackee_7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103</v>
      </c>
      <c r="Z112" t="str">
        <f>IF(G112="экспл",VLOOKUP(J112,quest_экспл!$A$1:$N$129,12,FALSE),IF(G112="импл_",0,0))</f>
        <v>sound\\Uvyadshiy_li_on.wav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9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40"/>
        <v/>
      </c>
      <c r="AI112" t="s">
        <v>122</v>
      </c>
      <c r="AO112">
        <f t="shared" ca="1" si="35"/>
        <v>0.5203811240147227</v>
      </c>
      <c r="AP112" t="str">
        <f t="shared" ca="1" si="36"/>
        <v>pics\\Kokos_6.jpg</v>
      </c>
      <c r="AR112" t="str">
        <f t="shared" si="42"/>
        <v/>
      </c>
      <c r="AS112" t="str">
        <f t="shared" si="38"/>
        <v/>
      </c>
      <c r="AT112">
        <f t="shared" ca="1" si="31"/>
        <v>7.0784006115450215E-2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_Увядший_ли_он?</v>
      </c>
      <c r="BA112" t="e">
        <f>VLOOKUP(Q112,audio_list_stym!$B$2:$BQ$299,68,FALSE)</f>
        <v>#N/A</v>
      </c>
      <c r="BB112" t="str">
        <f t="shared" si="33"/>
        <v>Перед_Вами_XXXXX._Увядший_ли_он?</v>
      </c>
      <c r="BD112" cm="1">
        <f t="array" aca="1" ref="BD112" ca="1">INDEX($L$106:$L$113,(RANK(AT8,$AT$2:$AT$9)))</f>
        <v>2070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VLOOKUP(B113,audio_list_stym!$A$3:$BP$18,43,FALSE)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VLOOKUP(B113,audio_list_stym!$A$3:$AJ$18,11,FALSE)</f>
        <v>Ackee</v>
      </c>
      <c r="I113" t="s">
        <v>695</v>
      </c>
      <c r="J113" t="str">
        <f t="shared" si="29"/>
        <v>Ackee_8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104</v>
      </c>
      <c r="Z113" t="str">
        <f>IF(G113="экспл",VLOOKUP(J113,quest_экспл!$A$1:$N$129,12,FALSE),IF(G113="импл_",0,0))</f>
        <v>sound\\On_sklizskiy.wav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9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40"/>
        <v/>
      </c>
      <c r="AI113" t="s">
        <v>123</v>
      </c>
      <c r="AO113">
        <f t="shared" ca="1" si="35"/>
        <v>0.31191441285230737</v>
      </c>
      <c r="AP113" t="str">
        <f t="shared" ca="1" si="36"/>
        <v>pics\\Peper_3.jpg</v>
      </c>
      <c r="AR113" t="str">
        <f t="shared" si="42"/>
        <v/>
      </c>
      <c r="AS113" t="str">
        <f t="shared" si="38"/>
        <v/>
      </c>
      <c r="AT113">
        <f t="shared" ca="1" si="31"/>
        <v>0.8207519548474691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_Он_склизкий?</v>
      </c>
      <c r="BA113" t="e">
        <f>VLOOKUP(Q113,audio_list_stym!$B$2:$BQ$299,68,FALSE)</f>
        <v>#N/A</v>
      </c>
      <c r="BB113" t="str">
        <f t="shared" si="33"/>
        <v>Вы_видите_XXXXX._Он_склизкий?</v>
      </c>
      <c r="BD113" cm="1">
        <f t="array" aca="1" ref="BD113" ca="1">INDEX($L$106:$L$113,(RANK(AT9,$AT$2:$AT$9)))</f>
        <v>2072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VLOOKUP(B114,audio_list_stym!$A$3:$BP$18,43,FALSE)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VLOOKUP(B114,audio_list_stym!$A$3:$AJ$18,11,FALSE)</f>
        <v>Ake</v>
      </c>
      <c r="I114" t="s">
        <v>688</v>
      </c>
      <c r="J114" t="str">
        <f t="shared" si="29"/>
        <v>Ake_1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233</v>
      </c>
      <c r="Q114" t="str">
        <f>IF(G114="экспл",0,IF(G114="импл_",VLOOKUP(J114,quest_импл!$A$1:$J$129,8,FALSE),0))</f>
        <v>sound\\Imeet_li_myakot.wav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2046</v>
      </c>
      <c r="AD114" t="str">
        <f t="shared" ca="1" si="39"/>
        <v>pics\\Peper_6.jpg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40"/>
        <v>pics\\Peper_6.jpg</v>
      </c>
      <c r="AI114" t="s">
        <v>86</v>
      </c>
      <c r="AO114">
        <f t="shared" ca="1" si="35"/>
        <v>0.26194951848805792</v>
      </c>
      <c r="AP114" t="str">
        <f t="shared" ca="1" si="36"/>
        <v>pics\\Peper_6.jpg</v>
      </c>
      <c r="AR114" t="str">
        <f t="shared" si="42"/>
        <v/>
      </c>
      <c r="AS114" t="str">
        <f t="shared" ca="1" si="38"/>
        <v>pics\\Peper_6.jpg</v>
      </c>
      <c r="AT114">
        <f t="shared" ca="1" si="31"/>
        <v>5.722004064119568E-2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_Имеет_ли_мякоть_</v>
      </c>
      <c r="BB114" t="str">
        <f t="shared" si="33"/>
        <v>_Имеет_ли_мякоть_ТОДИС?</v>
      </c>
      <c r="BC114">
        <f>A114</f>
        <v>1215</v>
      </c>
      <c r="BD114" cm="1">
        <f t="array" aca="1" ref="BD114" ca="1">INDEX($L$114:$L$121,(RANK(AT2,$AT$2:$AT$9)))</f>
        <v>2073</v>
      </c>
      <c r="BE114" cm="1">
        <f t="array" aca="1" ref="BE114" ca="1">INDEX(BD66:BD81,(RANK(AT8,$AT$2:$AT$17)))</f>
        <v>2117</v>
      </c>
      <c r="BF114" cm="1">
        <f t="array" aca="1" ref="BF114" ca="1">INDEX(BD82:BD97,(RANK(AT8,$AT$2:$AT$9)))</f>
        <v>2132</v>
      </c>
      <c r="BG114" cm="1">
        <f t="array" aca="1" ref="BG114" ca="1">INDEX(BD98:BD113,(RANK(AT8,$AT$2:$AT$9)))</f>
        <v>2148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VLOOKUP(B115,audio_list_stym!$A$3:$BP$18,43,FALSE)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VLOOKUP(B115,audio_list_stym!$A$3:$AJ$18,11,FALSE)</f>
        <v>Ake</v>
      </c>
      <c r="I115" t="s">
        <v>689</v>
      </c>
      <c r="J115" t="str">
        <f t="shared" si="29"/>
        <v>Ake_2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234</v>
      </c>
      <c r="Q115" t="str">
        <f>IF(G115="экспл",0,IF(G115="импл_",VLOOKUP(J115,quest_импл!$A$1:$J$129,8,FALSE),0))</f>
        <v>sound\\Prodolgovatiy_li.wav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2026</v>
      </c>
      <c r="AD115" t="str">
        <f t="shared" ca="1" si="39"/>
        <v>pics\\Kokos_2.jpg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40"/>
        <v>pics\\Kokos_2.jpg</v>
      </c>
      <c r="AI115" t="s">
        <v>87</v>
      </c>
      <c r="AO115">
        <f t="shared" ca="1" si="35"/>
        <v>0.56040088323964099</v>
      </c>
      <c r="AP115" t="str">
        <f t="shared" ca="1" si="36"/>
        <v>pics\\Kokos_2.jpg</v>
      </c>
      <c r="AR115" t="str">
        <f t="shared" si="42"/>
        <v/>
      </c>
      <c r="AS115" t="str">
        <f t="shared" ca="1" si="38"/>
        <v>pics\\Kokos_2.jpg</v>
      </c>
      <c r="AT115">
        <f t="shared" ca="1" si="31"/>
        <v>0.50456972871355898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_Продолговатый_ли_</v>
      </c>
      <c r="BB115" t="str">
        <f t="shared" si="33"/>
        <v>_Продолговатый_ли_ТОДИС?</v>
      </c>
      <c r="BD115" cm="1">
        <f t="array" aca="1" ref="BD115" ca="1">INDEX($L$114:$L$121,(RANK(AT3,$AT$2:$AT$9)))</f>
        <v>2075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VLOOKUP(B116,audio_list_stym!$A$3:$BP$18,43,FALSE)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VLOOKUP(B116,audio_list_stym!$A$3:$AJ$18,11,FALSE)</f>
        <v>Ake</v>
      </c>
      <c r="I116" t="s">
        <v>690</v>
      </c>
      <c r="J116" t="str">
        <f t="shared" si="29"/>
        <v>Ake_3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235</v>
      </c>
      <c r="Q116" t="str">
        <f>IF(G116="экспл",0,IF(G116="импл_",VLOOKUP(J116,quest_импл!$A$1:$J$129,8,FALSE),0))</f>
        <v>sound\\Pyatnistyi_li.wav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2032</v>
      </c>
      <c r="AD116" t="str">
        <f t="shared" ca="1" si="39"/>
        <v>pics\\Kokos_8.jpg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40"/>
        <v>pics\\Kokos_8.jpg</v>
      </c>
      <c r="AI116" t="s">
        <v>88</v>
      </c>
      <c r="AO116">
        <f t="shared" ca="1" si="35"/>
        <v>0.4810260360286186</v>
      </c>
      <c r="AP116" t="str">
        <f t="shared" ca="1" si="36"/>
        <v>pics\\Kokos_8.jpg</v>
      </c>
      <c r="AR116" t="str">
        <f t="shared" si="42"/>
        <v/>
      </c>
      <c r="AS116" t="str">
        <f t="shared" ca="1" si="38"/>
        <v>pics\\Kokos_8.jpg</v>
      </c>
      <c r="AT116">
        <f t="shared" ca="1" si="31"/>
        <v>0.85638643592769725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_Пятнистый_ли_</v>
      </c>
      <c r="BB116" t="str">
        <f t="shared" si="33"/>
        <v>_Пятнистый_ли_ТОДИС?</v>
      </c>
      <c r="BD116" cm="1">
        <f t="array" aca="1" ref="BD116" ca="1">INDEX($L$114:$L$121,(RANK(AT4,$AT$2:$AT$9)))</f>
        <v>2077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VLOOKUP(B117,audio_list_stym!$A$3:$BP$18,43,FALSE)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VLOOKUP(B117,audio_list_stym!$A$3:$AJ$18,11,FALSE)</f>
        <v>Ake</v>
      </c>
      <c r="I117" t="s">
        <v>691</v>
      </c>
      <c r="J117" t="str">
        <f t="shared" si="29"/>
        <v>Ake_4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236</v>
      </c>
      <c r="Q117" t="str">
        <f>IF(G117="экспл",0,IF(G117="импл_",VLOOKUP(J117,quest_импл!$A$1:$J$129,8,FALSE),0))</f>
        <v>sound\\S_kochuroy_li.wav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2061</v>
      </c>
      <c r="AD117" t="str">
        <f t="shared" ca="1" si="39"/>
        <v>pics\\Tomat_5.jpg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40"/>
        <v>pics\\Tomat_5.jpg</v>
      </c>
      <c r="AI117" t="s">
        <v>89</v>
      </c>
      <c r="AO117">
        <f t="shared" ca="1" si="35"/>
        <v>5.9543180687804731E-2</v>
      </c>
      <c r="AP117" t="str">
        <f t="shared" ca="1" si="36"/>
        <v>pics\\Tomat_5.jpg</v>
      </c>
      <c r="AR117" t="str">
        <f t="shared" si="42"/>
        <v/>
      </c>
      <c r="AS117" t="str">
        <f t="shared" ca="1" si="38"/>
        <v>pics\\Tomat_5.jpg</v>
      </c>
      <c r="AT117">
        <f t="shared" ca="1" si="31"/>
        <v>0.5290583190658813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_С_косточкой_ли_</v>
      </c>
      <c r="BB117" t="str">
        <f t="shared" si="33"/>
        <v>_С_косточкой_ли_ТОДИС?</v>
      </c>
      <c r="BD117" cm="1">
        <f t="array" aca="1" ref="BD117" ca="1">INDEX($L$114:$L$121,(RANK(AT5,$AT$2:$AT$9)))</f>
        <v>2074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VLOOKUP(B118,audio_list_stym!$A$3:$BP$18,43,FALSE)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VLOOKUP(B118,audio_list_stym!$A$3:$AJ$18,11,FALSE)</f>
        <v>Ake</v>
      </c>
      <c r="I118" t="s">
        <v>692</v>
      </c>
      <c r="J118" t="str">
        <f t="shared" si="29"/>
        <v>Ake_5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237</v>
      </c>
      <c r="Q118" t="str">
        <f>IF(G118="экспл",0,IF(G118="импл_",VLOOKUP(J118,quest_импл!$A$1:$J$129,8,FALSE),0))</f>
        <v>sound\\Fioletoviy_li.wav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2050</v>
      </c>
      <c r="AD118" t="str">
        <f t="shared" ca="1" si="39"/>
        <v>pics\\Redis_2.jpg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40"/>
        <v>pics\\Redis_2.jpg</v>
      </c>
      <c r="AI118" t="s">
        <v>90</v>
      </c>
      <c r="AO118">
        <f t="shared" ca="1" si="35"/>
        <v>0.21374173416334885</v>
      </c>
      <c r="AP118" t="str">
        <f t="shared" ca="1" si="36"/>
        <v>pics\\Redis_2.jpg</v>
      </c>
      <c r="AR118" t="str">
        <f t="shared" si="42"/>
        <v/>
      </c>
      <c r="AS118" t="str">
        <f t="shared" ca="1" si="38"/>
        <v>pics\\Redis_2.jpg</v>
      </c>
      <c r="AT118">
        <f t="shared" ca="1" si="31"/>
        <v>0.14460024505083402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_Синий_ли_</v>
      </c>
      <c r="BB118" t="str">
        <f t="shared" si="33"/>
        <v>_Синий_ли_ТОДИС?</v>
      </c>
      <c r="BD118" cm="1">
        <f t="array" aca="1" ref="BD118" ca="1">INDEX($L$114:$L$121,(RANK(AT6,$AT$2:$AT$9)))</f>
        <v>2079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VLOOKUP(B119,audio_list_stym!$A$3:$BP$18,43,FALSE)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VLOOKUP(B119,audio_list_stym!$A$3:$AJ$18,11,FALSE)</f>
        <v>Ake</v>
      </c>
      <c r="I119" t="s">
        <v>693</v>
      </c>
      <c r="J119" t="str">
        <f t="shared" si="29"/>
        <v>Ake_6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238</v>
      </c>
      <c r="Q119" t="str">
        <f>IF(G119="экспл",0,IF(G119="импл_",VLOOKUP(J119,quest_импл!$A$1:$J$129,8,FALSE),0))</f>
        <v>sound\\S_dolkami_li.wav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2023</v>
      </c>
      <c r="AD119" t="str">
        <f t="shared" ca="1" si="39"/>
        <v>pics\\Goroh_7.jpg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40"/>
        <v>pics\\Goroh_7.jpg</v>
      </c>
      <c r="AI119" t="s">
        <v>91</v>
      </c>
      <c r="AO119">
        <f t="shared" ca="1" si="35"/>
        <v>0.6384775746120217</v>
      </c>
      <c r="AP119" t="str">
        <f t="shared" ca="1" si="36"/>
        <v>pics\\Goroh_7.jpg</v>
      </c>
      <c r="AR119" t="str">
        <f t="shared" si="42"/>
        <v/>
      </c>
      <c r="AS119" t="str">
        <f t="shared" ca="1" si="38"/>
        <v>pics\\Goroh_7.jpg</v>
      </c>
      <c r="AT119">
        <f t="shared" ca="1" si="31"/>
        <v>0.77568834428229605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_С_дольками_ли_</v>
      </c>
      <c r="BB119" t="str">
        <f t="shared" si="33"/>
        <v>_С_дольками_ли_ТОДИС?</v>
      </c>
      <c r="BD119" cm="1">
        <f t="array" aca="1" ref="BD119" ca="1">INDEX($L$114:$L$121,(RANK(AT7,$AT$2:$AT$9)))</f>
        <v>2076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VLOOKUP(B120,audio_list_stym!$A$3:$BP$18,43,FALSE)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VLOOKUP(B120,audio_list_stym!$A$3:$AJ$18,11,FALSE)</f>
        <v>Ake</v>
      </c>
      <c r="I120" t="s">
        <v>694</v>
      </c>
      <c r="J120" t="str">
        <f t="shared" si="29"/>
        <v>Ake_7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239</v>
      </c>
      <c r="Q120" t="str">
        <f>IF(G120="экспл",0,IF(G120="импл_",VLOOKUP(J120,quest_импл!$A$1:$J$129,8,FALSE),0))</f>
        <v>sound\\Visushenniy_li.wav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2001</v>
      </c>
      <c r="AD120" t="str">
        <f t="shared" ca="1" si="39"/>
        <v>pics\\Banan_1.jpg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40"/>
        <v>pics\\Banan_1.jpg</v>
      </c>
      <c r="AI120" t="s">
        <v>92</v>
      </c>
      <c r="AO120">
        <f t="shared" ca="1" si="35"/>
        <v>0.99323263534035022</v>
      </c>
      <c r="AP120" t="str">
        <f t="shared" ca="1" si="36"/>
        <v>pics\\Banan_1.jpg</v>
      </c>
      <c r="AR120" t="str">
        <f t="shared" si="42"/>
        <v/>
      </c>
      <c r="AS120" t="str">
        <f t="shared" ca="1" si="38"/>
        <v>pics\\Banan_1.jpg</v>
      </c>
      <c r="AT120">
        <f t="shared" ca="1" si="31"/>
        <v>0.96508655855594783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_Высушенный_ли_</v>
      </c>
      <c r="BB120" t="str">
        <f t="shared" si="33"/>
        <v>_Высушенный_ли_ТОДИС?</v>
      </c>
      <c r="BD120" cm="1">
        <f t="array" aca="1" ref="BD120" ca="1">INDEX($L$114:$L$121,(RANK(AT8,$AT$2:$AT$9)))</f>
        <v>2078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VLOOKUP(B121,audio_list_stym!$A$3:$BP$18,43,FALSE)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VLOOKUP(B121,audio_list_stym!$A$3:$AJ$18,11,FALSE)</f>
        <v>Ake</v>
      </c>
      <c r="I121" t="s">
        <v>695</v>
      </c>
      <c r="J121" t="str">
        <f t="shared" si="29"/>
        <v>Ake_8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240</v>
      </c>
      <c r="Q121" t="str">
        <f>IF(G121="экспл",0,IF(G121="импл_",VLOOKUP(J121,quest_импл!$A$1:$J$129,8,FALSE),0))</f>
        <v>sound\\Myatiy_li.wav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2047</v>
      </c>
      <c r="AD121" t="str">
        <f t="shared" ca="1" si="39"/>
        <v>pics\\Peper_7.jpg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40"/>
        <v>pics\\Peper_7.jpg</v>
      </c>
      <c r="AI121" t="s">
        <v>93</v>
      </c>
      <c r="AO121">
        <f t="shared" ca="1" si="35"/>
        <v>0.25949991105563597</v>
      </c>
      <c r="AP121" t="str">
        <f t="shared" ca="1" si="36"/>
        <v>pics\\Peper_7.jpg</v>
      </c>
      <c r="AR121" t="str">
        <f>IF(AH121="sound\\Ogorod",AP49,"")</f>
        <v/>
      </c>
      <c r="AS121" t="str">
        <f t="shared" ca="1" si="38"/>
        <v>pics\\Peper_7.jpg</v>
      </c>
      <c r="AT121">
        <f t="shared" ca="1" si="31"/>
        <v>0.50210423421278016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_Мятый_ли_</v>
      </c>
      <c r="BB121" t="str">
        <f t="shared" si="33"/>
        <v>_Мятый_ли_ТОДИС?</v>
      </c>
      <c r="BD121" cm="1">
        <f t="array" aca="1" ref="BD121" ca="1">INDEX($L$114:$L$121,(RANK(AT9,$AT$2:$AT$9)))</f>
        <v>2080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VLOOKUP(B122,audio_list_stym!$A$3:$BP$18,43,FALSE)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VLOOKUP(B122,audio_list_stym!$A$3:$AJ$18,11,FALSE)</f>
        <v>Finger</v>
      </c>
      <c r="I122" t="s">
        <v>688</v>
      </c>
      <c r="J122" t="str">
        <f t="shared" si="29"/>
        <v>Finger_1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113</v>
      </c>
      <c r="Z122" t="str">
        <f>IF(G122="экспл",VLOOKUP(J122,quest_экспл!$A$1:$N$129,12,FALSE),IF(G122="импл_",0,0))</f>
        <v>sound\\On_vizhatiy.wav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9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40"/>
        <v/>
      </c>
      <c r="AI122" t="s">
        <v>124</v>
      </c>
      <c r="AO122">
        <f t="shared" ca="1" si="35"/>
        <v>0.28161147162940747</v>
      </c>
      <c r="AP122" t="str">
        <f t="shared" ca="1" si="36"/>
        <v>pics\\Peper_4.jpg</v>
      </c>
      <c r="AR122" t="str">
        <f t="shared" ref="AR122:AR129" si="43">IF(AH122="sound\\Ogorod",AP50,"")</f>
        <v/>
      </c>
      <c r="AS122" t="str">
        <f t="shared" si="38"/>
        <v/>
      </c>
      <c r="AT122">
        <f t="shared" ca="1" si="31"/>
        <v>0.33082810025924625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_Он_выжатый?</v>
      </c>
      <c r="BA122" t="e">
        <f>VLOOKUP(Q122,audio_list_stym!$B$2:$BQ$299,68,FALSE)</f>
        <v>#N/A</v>
      </c>
      <c r="BB122" t="str">
        <f t="shared" si="33"/>
        <v>На_экране_ПЕМАТ._Он_выжатый?</v>
      </c>
      <c r="BC122">
        <f>A122</f>
        <v>1216</v>
      </c>
      <c r="BD122" cm="1">
        <f t="array" aca="1" ref="BD122" ca="1">INDEX($L$122:$L$129,(RANK(AT2,$AT$2:$AT$9)))</f>
        <v>2081</v>
      </c>
      <c r="BE122" cm="1">
        <f t="array" aca="1" ref="BE122" ca="1">INDEX(BD66:BD81,(RANK(AT9,$AT$2:$AT$17)))</f>
        <v>2120</v>
      </c>
      <c r="BF122" cm="1">
        <f t="array" aca="1" ref="BF122" ca="1">INDEX(BD90:BD105,(RANK(AT9,$AT$2:$AT$17)))</f>
        <v>2152</v>
      </c>
      <c r="BG122" cm="1">
        <f t="array" aca="1" ref="BG122" ca="1">INDEX(BD106:BD121,(RANK(AT9,$AT$2:$AT$17)))</f>
        <v>2080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VLOOKUP(B123,audio_list_stym!$A$3:$BP$18,43,FALSE)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VLOOKUP(B123,audio_list_stym!$A$3:$AJ$18,11,FALSE)</f>
        <v>Finger</v>
      </c>
      <c r="I123" t="s">
        <v>689</v>
      </c>
      <c r="J123" t="str">
        <f t="shared" si="29"/>
        <v>Finger_2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114</v>
      </c>
      <c r="Z123" t="str">
        <f>IF(G123="экспл",VLOOKUP(J123,quest_экспл!$A$1:$N$129,12,FALSE),IF(G123="импл_",0,0))</f>
        <v>sound\\On_nadloman.wav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9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40"/>
        <v/>
      </c>
      <c r="AI123" t="s">
        <v>125</v>
      </c>
      <c r="AO123">
        <f t="shared" ca="1" si="35"/>
        <v>0.4344582996103008</v>
      </c>
      <c r="AP123" t="str">
        <f t="shared" ca="1" si="36"/>
        <v>pics\\Limon_3.jpg</v>
      </c>
      <c r="AR123" t="str">
        <f t="shared" si="43"/>
        <v/>
      </c>
      <c r="AS123" t="str">
        <f t="shared" si="38"/>
        <v/>
      </c>
      <c r="AT123">
        <f t="shared" ca="1" si="31"/>
        <v>0.2582949845658562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_Он_надломан?</v>
      </c>
      <c r="BA123" t="e">
        <f>VLOOKUP(Q123,audio_list_stym!$B$2:$BQ$299,68,FALSE)</f>
        <v>#N/A</v>
      </c>
      <c r="BB123" t="str">
        <f t="shared" si="33"/>
        <v>Посмотрите,_вот_ПЕМАТ._Он_надломан?</v>
      </c>
      <c r="BD123" cm="1">
        <f t="array" aca="1" ref="BD123" ca="1">INDEX($L$122:$L$129,(RANK(AT3,$AT$2:$AT$9)))</f>
        <v>2083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VLOOKUP(B124,audio_list_stym!$A$3:$BP$18,43,FALSE)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VLOOKUP(B124,audio_list_stym!$A$3:$AJ$18,11,FALSE)</f>
        <v>Finger</v>
      </c>
      <c r="I124" t="s">
        <v>690</v>
      </c>
      <c r="J124" t="str">
        <f t="shared" si="29"/>
        <v>Finger_3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115</v>
      </c>
      <c r="Z124" t="str">
        <f>IF(G124="экспл",VLOOKUP(J124,quest_экспл!$A$1:$N$129,12,FALSE),IF(G124="импл_",0,0))</f>
        <v>sound\\On_volnistiy.wav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9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40"/>
        <v/>
      </c>
      <c r="AI124" t="s">
        <v>126</v>
      </c>
      <c r="AO124">
        <f t="shared" ca="1" si="35"/>
        <v>0.52203432339610023</v>
      </c>
      <c r="AP124" t="str">
        <f t="shared" ca="1" si="36"/>
        <v>pics\\Kokos_5.jpg</v>
      </c>
      <c r="AR124" t="str">
        <f t="shared" si="43"/>
        <v/>
      </c>
      <c r="AS124" t="str">
        <f t="shared" si="38"/>
        <v/>
      </c>
      <c r="AT124">
        <f t="shared" ca="1" si="31"/>
        <v>0.41178147703098045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_Он_волнистый?</v>
      </c>
      <c r="BA124" t="e">
        <f>VLOOKUP(Q124,audio_list_stym!$B$2:$BQ$299,68,FALSE)</f>
        <v>#N/A</v>
      </c>
      <c r="BB124" t="str">
        <f t="shared" si="33"/>
        <v>Вот_ПЕМАТ._Он_волнистый?</v>
      </c>
      <c r="BD124" cm="1">
        <f t="array" aca="1" ref="BD124" ca="1">INDEX($L$122:$L$129,(RANK(AT4,$AT$2:$AT$9)))</f>
        <v>2085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VLOOKUP(B125,audio_list_stym!$A$3:$BP$18,43,FALSE)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VLOOKUP(B125,audio_list_stym!$A$3:$AJ$18,11,FALSE)</f>
        <v>Finger</v>
      </c>
      <c r="I125" t="s">
        <v>691</v>
      </c>
      <c r="J125" t="str">
        <f t="shared" si="29"/>
        <v>Finger_4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116</v>
      </c>
      <c r="Z125" t="str">
        <f>IF(G125="экспл",VLOOKUP(J125,quest_экспл!$A$1:$N$129,12,FALSE),IF(G125="импл_",0,0))</f>
        <v>sound\\On_buriy.wav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9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40"/>
        <v/>
      </c>
      <c r="AI125" t="s">
        <v>127</v>
      </c>
      <c r="AO125">
        <f t="shared" ca="1" si="35"/>
        <v>0.37241104191065466</v>
      </c>
      <c r="AP125" t="str">
        <f t="shared" ca="1" si="36"/>
        <v>pics\\Peper_2.jpg</v>
      </c>
      <c r="AR125" t="str">
        <f t="shared" si="43"/>
        <v/>
      </c>
      <c r="AS125" t="str">
        <f t="shared" si="38"/>
        <v/>
      </c>
      <c r="AT125">
        <f t="shared" ca="1" si="31"/>
        <v>0.5813533790729154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_Он_бурый?</v>
      </c>
      <c r="BA125" t="e">
        <f>VLOOKUP(Q125,audio_list_stym!$B$2:$BQ$299,68,FALSE)</f>
        <v>#N/A</v>
      </c>
      <c r="BB125" t="str">
        <f t="shared" si="33"/>
        <v>Это_ПЕМАТ._Он_бурый?</v>
      </c>
      <c r="BD125" cm="1">
        <f t="array" aca="1" ref="BD125" ca="1">INDEX($L$122:$L$129,(RANK(AT5,$AT$2:$AT$9)))</f>
        <v>2082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VLOOKUP(B126,audio_list_stym!$A$3:$BP$18,43,FALSE)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VLOOKUP(B126,audio_list_stym!$A$3:$AJ$18,11,FALSE)</f>
        <v>Finger</v>
      </c>
      <c r="I126" t="s">
        <v>692</v>
      </c>
      <c r="J126" t="str">
        <f t="shared" si="29"/>
        <v>Finger_5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117</v>
      </c>
      <c r="Z126" t="str">
        <f>IF(G126="экспл",VLOOKUP(J126,quest_экспл!$A$1:$N$129,12,FALSE),IF(G126="импл_",0,0))</f>
        <v>sound\\Vityanut_li_on.wav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9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40"/>
        <v/>
      </c>
      <c r="AI126" t="s">
        <v>128</v>
      </c>
      <c r="AO126">
        <f t="shared" ca="1" si="35"/>
        <v>0.24034943210320192</v>
      </c>
      <c r="AP126" t="str">
        <f t="shared" ca="1" si="36"/>
        <v>pics\\Peper_8.jpg</v>
      </c>
      <c r="AR126" t="str">
        <f t="shared" si="43"/>
        <v/>
      </c>
      <c r="AS126" t="str">
        <f t="shared" si="38"/>
        <v/>
      </c>
      <c r="AT126">
        <f t="shared" ca="1" si="31"/>
        <v>0.66622741040865829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_Вытянут_ли_он?</v>
      </c>
      <c r="BA126" t="e">
        <f>VLOOKUP(Q126,audio_list_stym!$B$2:$BQ$299,68,FALSE)</f>
        <v>#N/A</v>
      </c>
      <c r="BB126" t="str">
        <f t="shared" si="33"/>
        <v>На_картинке_ПЕМАТ._Вытянут_ли_он?</v>
      </c>
      <c r="BD126" cm="1">
        <f t="array" aca="1" ref="BD126" ca="1">INDEX($L$122:$L$129,(RANK(AT6,$AT$2:$AT$9)))</f>
        <v>2087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VLOOKUP(B127,audio_list_stym!$A$3:$BP$18,43,FALSE)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VLOOKUP(B127,audio_list_stym!$A$3:$AJ$18,11,FALSE)</f>
        <v>Finger</v>
      </c>
      <c r="I127" t="s">
        <v>693</v>
      </c>
      <c r="J127" t="str">
        <f t="shared" si="29"/>
        <v>Finger_6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118</v>
      </c>
      <c r="Z127" t="str">
        <f>IF(G127="экспл",VLOOKUP(J127,quest_экспл!$A$1:$N$129,12,FALSE),IF(G127="импл_",0,0))</f>
        <v>sound\\Obyemniy_li_on.wav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9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40"/>
        <v/>
      </c>
      <c r="AI127" t="s">
        <v>129</v>
      </c>
      <c r="AO127">
        <f t="shared" ca="1" si="35"/>
        <v>8.302609148866047E-3</v>
      </c>
      <c r="AP127" t="str">
        <f t="shared" ca="1" si="36"/>
        <v>pics\\Tomat_8.jpg</v>
      </c>
      <c r="AR127" t="str">
        <f t="shared" si="43"/>
        <v/>
      </c>
      <c r="AS127" t="str">
        <f t="shared" si="38"/>
        <v/>
      </c>
      <c r="AT127">
        <f t="shared" ca="1" si="31"/>
        <v>0.93634575212619597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_Объемный_ли_он?</v>
      </c>
      <c r="BA127" t="e">
        <f>VLOOKUP(Q127,audio_list_stym!$B$2:$BQ$299,68,FALSE)</f>
        <v>#N/A</v>
      </c>
      <c r="BB127" t="str">
        <f t="shared" si="33"/>
        <v>На_мониторе_ПЕМАТ._Объемный_ли_он?</v>
      </c>
      <c r="BD127" cm="1">
        <f t="array" aca="1" ref="BD127" ca="1">INDEX($L$122:$L$129,(RANK(AT7,$AT$2:$AT$9)))</f>
        <v>2084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VLOOKUP(B128,audio_list_stym!$A$3:$BP$18,43,FALSE)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VLOOKUP(B128,audio_list_stym!$A$3:$AJ$18,11,FALSE)</f>
        <v>Finger</v>
      </c>
      <c r="I128" t="s">
        <v>694</v>
      </c>
      <c r="J128" t="str">
        <f t="shared" si="29"/>
        <v>Finger_7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119</v>
      </c>
      <c r="Z128" t="str">
        <f>IF(G128="экспл",VLOOKUP(J128,quest_экспл!$A$1:$N$129,12,FALSE),IF(G128="импл_",0,0))</f>
        <v>sound\\Pustoy_li_on.wav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9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40"/>
        <v/>
      </c>
      <c r="AI128" t="s">
        <v>130</v>
      </c>
      <c r="AO128">
        <f t="shared" ca="1" si="35"/>
        <v>0.17475798281379828</v>
      </c>
      <c r="AP128" t="str">
        <f t="shared" ca="1" si="36"/>
        <v>pics\\Redis_4.jpg</v>
      </c>
      <c r="AR128" t="str">
        <f t="shared" si="43"/>
        <v/>
      </c>
      <c r="AS128" t="str">
        <f t="shared" si="38"/>
        <v/>
      </c>
      <c r="AT128">
        <f t="shared" ca="1" si="31"/>
        <v>0.59521699104069037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_Пустой_ли_он?</v>
      </c>
      <c r="BA128" t="e">
        <f>VLOOKUP(Q128,audio_list_stym!$B$2:$BQ$299,68,FALSE)</f>
        <v>#N/A</v>
      </c>
      <c r="BB128" t="str">
        <f t="shared" si="33"/>
        <v>Перед_Вами_ПЕМАТ._Пустой_ли_он?</v>
      </c>
      <c r="BD128" cm="1">
        <f t="array" aca="1" ref="BD128" ca="1">INDEX($L$122:$L$129,(RANK(AT8,$AT$2:$AT$9)))</f>
        <v>2086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VLOOKUP(B129,audio_list_stym!$A$3:$BP$18,43,FALSE)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VLOOKUP(B129,audio_list_stym!$A$3:$AJ$18,11,FALSE)</f>
        <v>Finger</v>
      </c>
      <c r="I129" t="s">
        <v>695</v>
      </c>
      <c r="J129" t="str">
        <f t="shared" si="29"/>
        <v>Finger_8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120</v>
      </c>
      <c r="Z129" t="str">
        <f>IF(G129="экспл",VLOOKUP(J129,quest_экспл!$A$1:$N$129,12,FALSE),IF(G129="импл_",0,0))</f>
        <v>sound\\Belyi_li_on.wav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9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40"/>
        <v/>
      </c>
      <c r="AI129" t="s">
        <v>131</v>
      </c>
      <c r="AO129">
        <f t="shared" ca="1" si="35"/>
        <v>0.87308985771017411</v>
      </c>
      <c r="AP129" t="str">
        <f t="shared" ca="1" si="36"/>
        <v>pics\\Banan_6.jpg</v>
      </c>
      <c r="AR129" t="str">
        <f t="shared" si="43"/>
        <v/>
      </c>
      <c r="AS129" t="str">
        <f t="shared" si="38"/>
        <v/>
      </c>
      <c r="AT129">
        <f t="shared" ca="1" si="31"/>
        <v>0.77042992076214356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_Белый_ли_он?</v>
      </c>
      <c r="BA129" t="e">
        <f>VLOOKUP(Q129,audio_list_stym!$B$2:$BQ$299,68,FALSE)</f>
        <v>#N/A</v>
      </c>
      <c r="BB129" t="str">
        <f t="shared" si="33"/>
        <v>Вы_видите_ПЕМАТ._Белый_ли_он?</v>
      </c>
      <c r="BD129" cm="1">
        <f t="array" aca="1" ref="BD129" ca="1">INDEX($L$122:$L$129,(RANK(AT9,$AT$2:$AT$9)))</f>
        <v>2088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700-000000000000}"/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VLOOKUP(B2,audio_list_stym!$A$3:$BP$18,44,FALSE)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VLOOKUP(B2,audio_list_stym!$A$3:$AJ$18,12,FALSE)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2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0.41408925138848784</v>
      </c>
      <c r="AP2" t="str">
        <f t="shared" ref="AP2:AP25" ca="1" si="7">INDEX($AM$2:$AM$25,(RANK(AO2,$AO$2:$AO$25)))</f>
        <v>pics\\Finik_5.jpg</v>
      </c>
      <c r="AQ2" t="str">
        <f ca="1">INDEX($AN$2:$AN$25,(RANK(AO2,$AO$2:$AO$25)))</f>
        <v>pics\\Peper_5.jpg</v>
      </c>
      <c r="AT2">
        <f t="shared" ref="AT2:AT65" ca="1" si="8">RAND()</f>
        <v>0.97373891282627423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VLOOKUP(B3,audio_list_stym!$A$3:$BP$18,44,FALSE)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VLOOKUP(B3,audio_list_stym!$A$3:$AJ$18,12,FALSE)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1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0.50398790515776581</v>
      </c>
      <c r="AP3" t="str">
        <f t="shared" ca="1" si="7"/>
        <v>pics\\Finik_2.jpg</v>
      </c>
      <c r="AQ3" t="str">
        <f t="shared" ref="AQ3:AQ25" ca="1" si="13">INDEX($AN$2:$AN$25,(RANK(AO3,$AO$2:$AO$25)))</f>
        <v>pics\\Peper_2.jpg</v>
      </c>
      <c r="AT3">
        <f t="shared" ca="1" si="8"/>
        <v>0.55619911775634479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Посмотрите,_вот_XXXXX._Мясистый_ли_он?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VLOOKUP(B4,audio_list_stym!$A$3:$BP$18,44,FALSE)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VLOOKUP(B4,audio_list_stym!$A$3:$AJ$18,12,FALSE)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1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0.56717679181765157</v>
      </c>
      <c r="AP4" t="str">
        <f t="shared" ca="1" si="7"/>
        <v>pics\\Kokos_7.jpg</v>
      </c>
      <c r="AQ4" t="str">
        <f t="shared" ca="1" si="13"/>
        <v>pics\\Tomat_7.jpg</v>
      </c>
      <c r="AT4">
        <f t="shared" ca="1" si="8"/>
        <v>0.16141925077663144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Вот_XXXXX._Горький_ли_он?</v>
      </c>
      <c r="BD4" cm="1">
        <f t="array" aca="1" ref="BD4" ca="1">INDEX($L$2:$L$9,(RANK(AT4,$AT$2:$AT$9)))</f>
        <v>2064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VLOOKUP(B5,audio_list_stym!$A$3:$BP$18,44,FALSE)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VLOOKUP(B5,audio_list_stym!$A$3:$AJ$18,12,FALSE)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1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0.56129748470504814</v>
      </c>
      <c r="AP5" t="str">
        <f t="shared" ca="1" si="7"/>
        <v>pics\\Kokos_8.jpg</v>
      </c>
      <c r="AQ5" t="str">
        <f t="shared" ca="1" si="13"/>
        <v>pics\\Tomat_8.jpg</v>
      </c>
      <c r="AT5">
        <f t="shared" ca="1" si="8"/>
        <v>0.96872342603921058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Это_XXXXX._Он_яркий?</v>
      </c>
      <c r="BD5" cm="1">
        <f t="array" aca="1" ref="BD5" ca="1">INDEX($L$2:$L$9,(RANK(AT5,$AT$2:$AT$9)))</f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VLOOKUP(B6,audio_list_stym!$A$3:$BP$18,44,FALSE)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VLOOKUP(B6,audio_list_stym!$A$3:$AJ$18,12,FALSE)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1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4.1565709968448106E-2</v>
      </c>
      <c r="AP6" t="str">
        <f t="shared" ca="1" si="7"/>
        <v>pics\\Injir_5.jpg</v>
      </c>
      <c r="AQ6" t="str">
        <f t="shared" ca="1" si="13"/>
        <v>pics\\Tikva_5.jpg</v>
      </c>
      <c r="AT6">
        <f t="shared" ca="1" si="8"/>
        <v>0.56338011813475131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На_картинке_XXXXX._Он_острый?</v>
      </c>
      <c r="BD6" cm="1">
        <f t="array" aca="1" ref="BD6" ca="1">INDEX($L$2:$L$9,(RANK(AT6,$AT$2:$AT$9)))</f>
        <v>2062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VLOOKUP(B7,audio_list_stym!$A$3:$BP$18,44,FALSE)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VLOOKUP(B7,audio_list_stym!$A$3:$AJ$18,12,FALSE)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1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0.58310956703973005</v>
      </c>
      <c r="AP7" t="str">
        <f t="shared" ca="1" si="7"/>
        <v>pics\\Kokos_5.jpg</v>
      </c>
      <c r="AQ7" t="str">
        <f t="shared" ca="1" si="13"/>
        <v>pics\\Tomat_5.jpg</v>
      </c>
      <c r="AT7">
        <f t="shared" ca="1" si="8"/>
        <v>0.66460544082000905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На_мониторе_XXXXX._Он_спелый?</v>
      </c>
      <c r="BD7" cm="1">
        <f t="array" aca="1" ref="BD7" ca="1">INDEX($L$2:$L$9,(RANK(AT7,$AT$2:$AT$9)))</f>
        <v>2061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VLOOKUP(B8,audio_list_stym!$A$3:$BP$18,44,FALSE)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VLOOKUP(B8,audio_list_stym!$A$3:$AJ$18,12,FALSE)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1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0.74842075805440234</v>
      </c>
      <c r="AP8" t="str">
        <f t="shared" ca="1" si="7"/>
        <v>pics\\Kokos_3.jpg</v>
      </c>
      <c r="AQ8" t="str">
        <f t="shared" ca="1" si="13"/>
        <v>pics\\Tomat_3.jpg</v>
      </c>
      <c r="AT8">
        <f t="shared" ca="1" si="8"/>
        <v>0.71032222085646346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Перед_Вами_XXXXX._Он_серый?</v>
      </c>
      <c r="BD8" cm="1">
        <f t="array" aca="1" ref="BD8" ca="1">INDEX($L$2:$L$9,(RANK(AT8,$AT$2:$AT$9)))</f>
        <v>2060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VLOOKUP(B9,audio_list_stym!$A$3:$BP$18,44,FALSE)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VLOOKUP(B9,audio_list_stym!$A$3:$AJ$18,12,FALSE)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1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0.4176634970606703</v>
      </c>
      <c r="AP9" t="str">
        <f t="shared" ca="1" si="7"/>
        <v>pics\\Finik_4.jpg</v>
      </c>
      <c r="AQ9" t="str">
        <f t="shared" ca="1" si="13"/>
        <v>pics\\Peper_4.jpg</v>
      </c>
      <c r="AT9">
        <f t="shared" ca="1" si="8"/>
        <v>0.7613496451287185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Вы_видите_XXXXX._Вязкий_ли_он?</v>
      </c>
      <c r="BD9" cm="1">
        <f t="array" aca="1" ref="BD9" ca="1">INDEX($L$2:$L$9,(RANK(AT9,$AT$2:$AT$9)))</f>
        <v>2059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VLOOKUP(B10,audio_list_stym!$A$3:$BP$18,44,FALSE)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VLOOKUP(B10,audio_list_stym!$A$3:$AJ$18,12,FALSE)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2057</v>
      </c>
      <c r="AD10" t="str">
        <f t="shared" ca="1" si="11"/>
        <v>pics\\Tomat_1.jpg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pics\\Tomat_1.jpg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40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0.96857408153473989</v>
      </c>
      <c r="AP10" t="str">
        <f t="shared" ca="1" si="7"/>
        <v>pics\\Kokos_1.jpg</v>
      </c>
      <c r="AQ10" t="str">
        <f t="shared" ca="1" si="13"/>
        <v>pics\\Tomat_1.jpg</v>
      </c>
      <c r="AS10" t="str">
        <f t="shared" ref="AS10:AS17" ca="1" si="15">IF(AH10="sound\\Tropic",AQ10,"")</f>
        <v>pics\\Tomat_1.jpg</v>
      </c>
      <c r="AT10">
        <f t="shared" ca="1" si="8"/>
        <v>0.92771431836056817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_Старый_ли_ЛИМОН?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2049</v>
      </c>
      <c r="BG10" cm="1">
        <f t="array" aca="1" ref="BG10" ca="1">INDEX(BD34:BD65,(RANK(AT3,$AT$2:$AT$16)))</f>
        <v>2001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VLOOKUP(B11,audio_list_stym!$A$3:$BP$18,44,FALSE)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VLOOKUP(B11,audio_list_stym!$A$3:$AJ$18,12,FALSE)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2047</v>
      </c>
      <c r="AD11" t="str">
        <f t="shared" ca="1" si="11"/>
        <v>pics\\Peper_7.jpg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0.25229518972853049</v>
      </c>
      <c r="AP11" t="str">
        <f t="shared" ca="1" si="7"/>
        <v>pics\\Finik_7.jpg</v>
      </c>
      <c r="AQ11" t="str">
        <f t="shared" ca="1" si="13"/>
        <v>pics\\Peper_7.jpg</v>
      </c>
      <c r="AS11" t="str">
        <f t="shared" ca="1" si="15"/>
        <v>pics\\Peper_7.jpg</v>
      </c>
      <c r="AT11">
        <f t="shared" ca="1" si="8"/>
        <v>0.32083790523261635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_Фиолетовый_ли_ЛИМОН?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VLOOKUP(B12,audio_list_stym!$A$3:$BP$18,44,FALSE)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VLOOKUP(B12,audio_list_stym!$A$3:$AJ$18,12,FALSE)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2162</v>
      </c>
      <c r="AD12" t="str">
        <f t="shared" ca="1" si="11"/>
        <v>pics\\Tikva_2.jpg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pics\\Tikva_2.jpg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0.13484844485222347</v>
      </c>
      <c r="AP12" t="str">
        <f t="shared" ca="1" si="7"/>
        <v>pics\\Injir_2.jpg</v>
      </c>
      <c r="AQ12" t="str">
        <f t="shared" ca="1" si="13"/>
        <v>pics\\Tikva_2.jpg</v>
      </c>
      <c r="AS12" t="str">
        <f t="shared" ca="1" si="15"/>
        <v>pics\\Tikva_2.jpg</v>
      </c>
      <c r="AT12">
        <f t="shared" ca="1" si="8"/>
        <v>0.40679515469067751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_С_цедрой_ли_ЛИМОН?</v>
      </c>
      <c r="BD12" cm="1">
        <f t="array" aca="1" ref="BD12" ca="1">INDEX($L$10:$L$17,(RANK(AT4,$AT$2:$AT$9)))</f>
        <v>2040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VLOOKUP(B13,audio_list_stym!$A$3:$BP$18,44,FALSE)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VLOOKUP(B13,audio_list_stym!$A$3:$AJ$18,12,FALSE)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2048</v>
      </c>
      <c r="AD13" t="str">
        <f t="shared" ca="1" si="11"/>
        <v>pics\\Peper_8.jpg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pics\\Peper_8.jpg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0.22842258843993113</v>
      </c>
      <c r="AP13" t="str">
        <f t="shared" ca="1" si="7"/>
        <v>pics\\Finik_8.jpg</v>
      </c>
      <c r="AQ13" t="str">
        <f t="shared" ca="1" si="13"/>
        <v>pics\\Peper_8.jpg</v>
      </c>
      <c r="AS13" t="str">
        <f t="shared" ca="1" si="15"/>
        <v>pics\\Peper_8.jpg</v>
      </c>
      <c r="AT13">
        <f t="shared" ca="1" si="8"/>
        <v>9.198554812480253E-2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_Кислый_ли_ЛИМОН?</v>
      </c>
      <c r="BD13" cm="1">
        <f t="array" aca="1" ref="BD13" ca="1">INDEX($L$10:$L$17,(RANK(AT5,$AT$2:$AT$9)))</f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VLOOKUP(B14,audio_list_stym!$A$3:$BP$18,44,FALSE)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VLOOKUP(B14,audio_list_stym!$A$3:$AJ$18,12,FALSE)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2041</v>
      </c>
      <c r="AD14" t="str">
        <f t="shared" ca="1" si="11"/>
        <v>pics\\Peper_1.jpg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pics\\Peper_1.jpg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0.54890501174598605</v>
      </c>
      <c r="AP14" t="str">
        <f t="shared" ca="1" si="7"/>
        <v>pics\\Finik_1.jpg</v>
      </c>
      <c r="AQ14" t="str">
        <f t="shared" ca="1" si="13"/>
        <v>pics\\Peper_1.jpg</v>
      </c>
      <c r="AS14" t="str">
        <f t="shared" ca="1" si="15"/>
        <v>pics\\Peper_1.jpg</v>
      </c>
      <c r="AT14">
        <f t="shared" ca="1" si="8"/>
        <v>0.79657735449143008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_Сочный_ли_ЛИМОН?</v>
      </c>
      <c r="BD14" cm="1">
        <f t="array" aca="1" ref="BD14" ca="1">INDEX($L$10:$L$17,(RANK(AT6,$AT$2:$AT$9)))</f>
        <v>2038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VLOOKUP(B15,audio_list_stym!$A$3:$BP$18,44,FALSE)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VLOOKUP(B15,audio_list_stym!$A$3:$AJ$18,12,FALSE)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2164</v>
      </c>
      <c r="AD15" t="str">
        <f t="shared" ca="1" si="11"/>
        <v>pics\\Tikva_4.jpg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pics\\Tikva_4.jpg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7.8301780098377294E-2</v>
      </c>
      <c r="AP15" t="str">
        <f t="shared" ca="1" si="7"/>
        <v>pics\\Injir_4.jpg</v>
      </c>
      <c r="AQ15" t="str">
        <f t="shared" ca="1" si="13"/>
        <v>pics\\Tikva_4.jpg</v>
      </c>
      <c r="AS15" t="str">
        <f t="shared" ca="1" si="15"/>
        <v>pics\\Tikva_4.jpg</v>
      </c>
      <c r="AT15">
        <f t="shared" ca="1" si="8"/>
        <v>0.39966484555396509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_Длинный_ли_ЛИМОН?</v>
      </c>
      <c r="BD15" cm="1">
        <f t="array" aca="1" ref="BD15" ca="1">INDEX($L$10:$L$17,(RANK(AT7,$AT$2:$AT$9)))</f>
        <v>2037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VLOOKUP(B16,audio_list_stym!$A$3:$BP$18,44,FALSE)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VLOOKUP(B16,audio_list_stym!$A$3:$AJ$18,12,FALSE)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2060</v>
      </c>
      <c r="AD16" t="str">
        <f t="shared" ca="1" si="11"/>
        <v>pics\\Tomat_4.jpg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0.6714816665386597</v>
      </c>
      <c r="AP16" t="str">
        <f t="shared" ca="1" si="7"/>
        <v>pics\\Kokos_4.jpg</v>
      </c>
      <c r="AQ16" t="str">
        <f t="shared" ca="1" si="13"/>
        <v>pics\\Tomat_4.jpg</v>
      </c>
      <c r="AS16" t="str">
        <f t="shared" ca="1" si="15"/>
        <v>pics\\Tomat_4.jpg</v>
      </c>
      <c r="AT16">
        <f t="shared" ca="1" si="8"/>
        <v>0.13039362175013058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_Упругий_ли_ЛИМОН?</v>
      </c>
      <c r="BD16" cm="1">
        <f t="array" aca="1" ref="BD16" ca="1">INDEX($L$10:$L$17,(RANK(AT8,$AT$2:$AT$9)))</f>
        <v>2036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VLOOKUP(B17,audio_list_stym!$A$3:$BP$18,44,FALSE)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VLOOKUP(B17,audio_list_stym!$A$3:$AJ$18,12,FALSE)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2166</v>
      </c>
      <c r="AD17" t="str">
        <f t="shared" ca="1" si="11"/>
        <v>pics\\Tikva_6.jpg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3.0042842396162728E-2</v>
      </c>
      <c r="AP17" t="str">
        <f t="shared" ca="1" si="7"/>
        <v>pics\\Injir_6.jpg</v>
      </c>
      <c r="AQ17" t="str">
        <f t="shared" ca="1" si="13"/>
        <v>pics\\Tikva_6.jpg</v>
      </c>
      <c r="AS17" t="str">
        <f t="shared" ca="1" si="15"/>
        <v>pics\\Tikva_6.jpg</v>
      </c>
      <c r="AT17">
        <f t="shared" ca="1" si="8"/>
        <v>0.80567032925040238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_Без_кожуры_ли_ЛИМОН?</v>
      </c>
      <c r="BD17" cm="1">
        <f t="array" aca="1" ref="BD17" ca="1">INDEX($L$10:$L$17,(RANK(AT9,$AT$2:$AT$9)))</f>
        <v>2035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VLOOKUP(B18,audio_list_stym!$A$3:$BP$18,44,FALSE)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VLOOKUP(B18,audio_list_stym!$A$3:$AJ$18,12,FALSE)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1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2.8875099166978835E-2</v>
      </c>
      <c r="AP18" t="str">
        <f t="shared" ca="1" si="7"/>
        <v>pics\\Injir_7.jpg</v>
      </c>
      <c r="AQ18" t="str">
        <f t="shared" ca="1" si="13"/>
        <v>pics\\Tikva_7.jpg</v>
      </c>
      <c r="AT18">
        <f t="shared" ca="1" si="8"/>
        <v>3.1287485526139913E-2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2038</v>
      </c>
      <c r="BF18" cm="1">
        <f t="array" aca="1" ref="BF18" ca="1">INDEX(BD26:BD49,(RANK(AT4,$AT$2:$AT$16)))</f>
        <v>2046</v>
      </c>
      <c r="BG18" cm="1">
        <f t="array" aca="1" ref="BG18" ca="1">INDEX(BD50:BD65,(RANK(AT4,$AT$2:$AT$16)))</f>
        <v>2022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VLOOKUP(B19,audio_list_stym!$A$3:$BP$18,44,FALSE)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VLOOKUP(B19,audio_list_stym!$A$3:$AJ$18,12,FALSE)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1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0.44010121216442466</v>
      </c>
      <c r="AP19" t="str">
        <f t="shared" ca="1" si="7"/>
        <v>pics\\Finik_3.jpg</v>
      </c>
      <c r="AQ19" t="str">
        <f t="shared" ca="1" si="13"/>
        <v>pics\\Peper_3.jpg</v>
      </c>
      <c r="AT19">
        <f t="shared" ca="1" si="8"/>
        <v>2.849304944499742E-2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Посмотрите,_вот_КОКОС._Полый_ли_он?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VLOOKUP(B20,audio_list_stym!$A$3:$BP$18,44,FALSE)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VLOOKUP(B20,audio_list_stym!$A$3:$AJ$18,12,FALSE)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1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0.56760455952936395</v>
      </c>
      <c r="AP20" t="str">
        <f t="shared" ca="1" si="7"/>
        <v>pics\\Kokos_6.jpg</v>
      </c>
      <c r="AQ20" t="str">
        <f t="shared" ca="1" si="13"/>
        <v>pics\\Tomat_6.jpg</v>
      </c>
      <c r="AT20">
        <f t="shared" ca="1" si="8"/>
        <v>0.10534589604798927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Вот_КОКОС._Гладкий_ли_он?</v>
      </c>
      <c r="BD20" cm="1">
        <f t="array" aca="1" ref="BD20" ca="1">INDEX($L$18:$L$25,(RANK(AT4,$AT$2:$AT$9)))</f>
        <v>2032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VLOOKUP(B21,audio_list_stym!$A$3:$BP$18,44,FALSE)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VLOOKUP(B21,audio_list_stym!$A$3:$AJ$18,12,FALSE)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1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0.8187756133725862</v>
      </c>
      <c r="AP21" t="str">
        <f t="shared" ca="1" si="7"/>
        <v>pics\\Kokos_2.jpg</v>
      </c>
      <c r="AQ21" t="str">
        <f t="shared" ca="1" si="13"/>
        <v>pics\\Tomat_2.jpg</v>
      </c>
      <c r="AT21">
        <f t="shared" ca="1" si="8"/>
        <v>9.6173883278243166E-2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Это_КОКОС._Пористый_ли_он?</v>
      </c>
      <c r="BD21" cm="1">
        <f t="array" aca="1" ref="BD21" ca="1">INDEX($L$18:$L$25,(RANK(AT5,$AT$2:$AT$9)))</f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VLOOKUP(B22,audio_list_stym!$A$3:$BP$18,44,FALSE)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VLOOKUP(B22,audio_list_stym!$A$3:$AJ$18,12,FALSE)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1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1.2469186125681486E-2</v>
      </c>
      <c r="AP22" t="str">
        <f t="shared" ca="1" si="7"/>
        <v>pics\\Injir_8.jpg</v>
      </c>
      <c r="AQ22" t="str">
        <f t="shared" ca="1" si="13"/>
        <v>pics\\Tikva_8.jpg</v>
      </c>
      <c r="AT22">
        <f t="shared" ca="1" si="8"/>
        <v>0.95624429816777123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На_картинке_КОКОС._Он_вареный?</v>
      </c>
      <c r="BD22" cm="1">
        <f t="array" aca="1" ref="BD22" ca="1">INDEX($L$18:$L$25,(RANK(AT6,$AT$2:$AT$9)))</f>
        <v>2030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VLOOKUP(B23,audio_list_stym!$A$3:$BP$18,44,FALSE)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VLOOKUP(B23,audio_list_stym!$A$3:$AJ$18,12,FALSE)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1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0.21337400394040884</v>
      </c>
      <c r="AP23" t="str">
        <f t="shared" ca="1" si="7"/>
        <v>pics\\Injir_1.jpg</v>
      </c>
      <c r="AQ23" t="str">
        <f t="shared" ca="1" si="13"/>
        <v>pics\\Tikva_1.jpg</v>
      </c>
      <c r="AT23">
        <f t="shared" ca="1" si="8"/>
        <v>4.9634847469712584E-2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На_мониторе_КОКОС._Плотный_ли_он?</v>
      </c>
      <c r="BD23" cm="1">
        <f t="array" aca="1" ref="BD23" ca="1">INDEX($L$18:$L$25,(RANK(AT7,$AT$2:$AT$9)))</f>
        <v>2029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VLOOKUP(B24,audio_list_stym!$A$3:$BP$18,44,FALSE)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VLOOKUP(B24,audio_list_stym!$A$3:$AJ$18,12,FALSE)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1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0.36070071161372741</v>
      </c>
      <c r="AP24" t="str">
        <f t="shared" ca="1" si="7"/>
        <v>pics\\Finik_6.jpg</v>
      </c>
      <c r="AQ24" t="str">
        <f t="shared" ca="1" si="13"/>
        <v>pics\\Peper_6.jpg</v>
      </c>
      <c r="AT24">
        <f t="shared" ca="1" si="8"/>
        <v>0.56028701818349291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Перед_Вами_КОКОС._Он_ворсистый?</v>
      </c>
      <c r="BD24" cm="1">
        <f t="array" aca="1" ref="BD24" ca="1">INDEX($L$18:$L$25,(RANK(AT8,$AT$2:$AT$9)))</f>
        <v>2028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VLOOKUP(B25,audio_list_stym!$A$3:$BP$18,44,FALSE)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VLOOKUP(B25,audio_list_stym!$A$3:$AJ$18,12,FALSE)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1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0.11815833262237896</v>
      </c>
      <c r="AP25" t="str">
        <f t="shared" ca="1" si="7"/>
        <v>pics\\Injir_3.jpg</v>
      </c>
      <c r="AQ25" t="str">
        <f t="shared" ca="1" si="13"/>
        <v>pics\\Tikva_3.jpg</v>
      </c>
      <c r="AT25">
        <f t="shared" ca="1" si="8"/>
        <v>0.29106825232614719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Вы_видите_КОКОС._Он_мягкий?</v>
      </c>
      <c r="BD25" cm="1">
        <f t="array" aca="1" ref="BD25" ca="1">INDEX($L$18:$L$25,(RANK(AT9,$AT$2:$AT$9)))</f>
        <v>2027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VLOOKUP(B26,audio_list_stym!$A$3:$BP$18,44,FALSE)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VLOOKUP(B26,audio_list_stym!$A$3:$AJ$18,12,FALSE)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2013</v>
      </c>
      <c r="AD26" t="str">
        <f t="shared" ca="1" si="11"/>
        <v>pics\\Finik_5.jpg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pics\\Finik_5.jpg</v>
      </c>
      <c r="AH26" t="str">
        <f t="shared" ref="AH26:AH65" si="19">IF(OR(E26=10,E26=12),LEFT(AW26,13),0)</f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20">IF(AH26="sound\\Ogorod",AP2,"")</f>
        <v>pics\\Finik_5.jpg</v>
      </c>
      <c r="AT26">
        <f t="shared" ca="1" si="8"/>
        <v>0.75961005380332236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_С_ботвой_ли_XXXXX?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VLOOKUP(B27,audio_list_stym!$A$3:$BP$18,44,FALSE)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VLOOKUP(B27,audio_list_stym!$A$3:$AJ$18,12,FALSE)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2010</v>
      </c>
      <c r="AD27" t="str">
        <f t="shared" ca="1" si="11"/>
        <v>pics\\Finik_2.jpg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pics\\Finik_2.jpg</v>
      </c>
      <c r="AH27" t="str">
        <f t="shared" si="19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20"/>
        <v>pics\\Finik_2.jpg</v>
      </c>
      <c r="AT27">
        <f t="shared" ca="1" si="8"/>
        <v>0.29789947123445437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_Алый_ли_XXXXX?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VLOOKUP(B28,audio_list_stym!$A$3:$BP$18,44,FALSE)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VLOOKUP(B28,audio_list_stym!$A$3:$AJ$18,12,FALSE)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2031</v>
      </c>
      <c r="AD28" t="str">
        <f t="shared" ca="1" si="11"/>
        <v>pics\\Kokos_7.jpg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pics\\Kokos_7.jpg</v>
      </c>
      <c r="AH28" t="str">
        <f t="shared" si="19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20"/>
        <v>pics\\Kokos_7.jpg</v>
      </c>
      <c r="AT28">
        <f t="shared" ca="1" si="8"/>
        <v>0.720160153214504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_Пряный_ли_XXXXX?</v>
      </c>
      <c r="BD28" cm="1">
        <f t="array" aca="1" ref="BD28" ca="1">INDEX($L$26:$L$33,(RANK(AT4,$AT$2:$AT$9)))</f>
        <v>2056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VLOOKUP(B29,audio_list_stym!$A$3:$BP$18,44,FALSE)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VLOOKUP(B29,audio_list_stym!$A$3:$AJ$18,12,FALSE)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2032</v>
      </c>
      <c r="AD29" t="str">
        <f t="shared" ca="1" si="11"/>
        <v>pics\\Kokos_8.jpg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pics\\Kokos_8.jpg</v>
      </c>
      <c r="AH29" t="str">
        <f t="shared" si="19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20"/>
        <v>pics\\Kokos_8.jpg</v>
      </c>
      <c r="AT29">
        <f t="shared" ca="1" si="8"/>
        <v>0.67731317951380232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_Жирный_ли_XXXXX?</v>
      </c>
      <c r="BD29" cm="1">
        <f t="array" aca="1" ref="BD29" ca="1">INDEX($L$26:$L$33,(RANK(AT5,$AT$2:$AT$9)))</f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VLOOKUP(B30,audio_list_stym!$A$3:$BP$18,44,FALSE)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VLOOKUP(B30,audio_list_stym!$A$3:$AJ$18,12,FALSE)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2157</v>
      </c>
      <c r="AD30" t="str">
        <f t="shared" ca="1" si="11"/>
        <v>pics\\Injir_5.jpg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pics\\Injir_5.jpg</v>
      </c>
      <c r="AH30" t="str">
        <f t="shared" si="19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20"/>
        <v>pics\\Injir_5.jpg</v>
      </c>
      <c r="AT30">
        <f t="shared" ca="1" si="8"/>
        <v>0.40828647142784746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_Соленый_ли_XXXXX?</v>
      </c>
      <c r="BD30" cm="1">
        <f t="array" aca="1" ref="BD30" ca="1">INDEX($L$26:$L$33,(RANK(AT6,$AT$2:$AT$9)))</f>
        <v>2054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VLOOKUP(B31,audio_list_stym!$A$3:$BP$18,44,FALSE)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VLOOKUP(B31,audio_list_stym!$A$3:$AJ$18,12,FALSE)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2029</v>
      </c>
      <c r="AD31" t="str">
        <f t="shared" ca="1" si="11"/>
        <v>pics\\Kokos_5.jpg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pics\\Kokos_5.jpg</v>
      </c>
      <c r="AH31" t="str">
        <f t="shared" si="19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20"/>
        <v>pics\\Kokos_5.jpg</v>
      </c>
      <c r="AT31">
        <f t="shared" ca="1" si="8"/>
        <v>0.5583147272043768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_Пышный_ли_XXXXX?</v>
      </c>
      <c r="BD31" cm="1">
        <f t="array" aca="1" ref="BD31" ca="1">INDEX($L$26:$L$33,(RANK(AT7,$AT$2:$AT$9)))</f>
        <v>2053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VLOOKUP(B32,audio_list_stym!$A$3:$BP$18,44,FALSE)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VLOOKUP(B32,audio_list_stym!$A$3:$AJ$18,12,FALSE)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2027</v>
      </c>
      <c r="AD32" t="str">
        <f t="shared" ca="1" si="11"/>
        <v>pics\\Kokos_3.jpg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pics\\Kokos_3.jpg</v>
      </c>
      <c r="AH32" t="str">
        <f t="shared" si="19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20"/>
        <v>pics\\Kokos_3.jpg</v>
      </c>
      <c r="AT32">
        <f t="shared" ca="1" si="8"/>
        <v>0.18346865496521014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_Крепкий_ли_XXXXX?</v>
      </c>
      <c r="BD32" cm="1">
        <f t="array" aca="1" ref="BD32" ca="1">INDEX($L$26:$L$33,(RANK(AT8,$AT$2:$AT$9)))</f>
        <v>2052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VLOOKUP(B33,audio_list_stym!$A$3:$BP$18,44,FALSE)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VLOOKUP(B33,audio_list_stym!$A$3:$AJ$18,12,FALSE)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2012</v>
      </c>
      <c r="AD33" t="str">
        <f t="shared" ca="1" si="11"/>
        <v>pics\\Finik_4.jpg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pics\\Finik_4.jpg</v>
      </c>
      <c r="AH33" t="str">
        <f t="shared" si="19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20"/>
        <v>pics\\Finik_4.jpg</v>
      </c>
      <c r="AT33">
        <f t="shared" ca="1" si="8"/>
        <v>5.0124478750532386E-2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_Круглый_ли_XXXXX?</v>
      </c>
      <c r="BD33" cm="1">
        <f t="array" aca="1" ref="BD33" ca="1">INDEX($L$26:$L$33,(RANK(AT9,$AT$2:$AT$9)))</f>
        <v>2051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VLOOKUP(B34,audio_list_stym!$A$3:$BP$18,44,FALSE)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VLOOKUP(B34,audio_list_stym!$A$3:$AJ$18,12,FALSE)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1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18"/>
        <v/>
      </c>
      <c r="AG34" t="str">
        <f t="shared" ref="AG34:AG41" si="21">IF(OR(E34=11,E34=13),M34,"")</f>
        <v>pics\\Peper_1.jpg</v>
      </c>
      <c r="AH34">
        <f t="shared" si="19"/>
        <v>0</v>
      </c>
      <c r="AI34" t="s">
        <v>720</v>
      </c>
      <c r="AJ34" t="str">
        <f t="shared" si="5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0.91681137570069071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2007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VLOOKUP(B35,audio_list_stym!$A$3:$BP$18,44,FALSE)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VLOOKUP(B35,audio_list_stym!$A$3:$AJ$18,12,FALSE)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1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18"/>
        <v/>
      </c>
      <c r="AG35" t="str">
        <f t="shared" si="21"/>
        <v>pics\\Peper_2.jpg</v>
      </c>
      <c r="AH35">
        <f t="shared" si="19"/>
        <v>0</v>
      </c>
      <c r="AI35" t="s">
        <v>721</v>
      </c>
      <c r="AJ35" t="str">
        <f t="shared" si="5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2.2327006795630711E-2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Посмотрите,_вот_XXXXX._Черный_ли_он?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VLOOKUP(B36,audio_list_stym!$A$3:$BP$18,44,FALSE)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VLOOKUP(B36,audio_list_stym!$A$3:$AJ$18,12,FALSE)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1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18"/>
        <v/>
      </c>
      <c r="AG36" t="str">
        <f t="shared" si="21"/>
        <v>pics\\Peper_3.jpg</v>
      </c>
      <c r="AH36">
        <f t="shared" si="19"/>
        <v>0</v>
      </c>
      <c r="AI36" t="s">
        <v>722</v>
      </c>
      <c r="AJ36" t="str">
        <f t="shared" si="5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0.42071122688384721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Вот_XXXXX._Он_гнилой?</v>
      </c>
      <c r="BD36" cm="1">
        <f t="array" aca="1" ref="BD36" ca="1">INDEX($L$34:$L$41,(RANK(AT4,$AT$2:$AT$9)))</f>
        <v>2048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VLOOKUP(B37,audio_list_stym!$A$3:$BP$18,44,FALSE)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VLOOKUP(B37,audio_list_stym!$A$3:$AJ$18,12,FALSE)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1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18"/>
        <v/>
      </c>
      <c r="AG37" t="str">
        <f t="shared" si="21"/>
        <v>pics\\Peper_4.jpg</v>
      </c>
      <c r="AH37">
        <f t="shared" si="19"/>
        <v>0</v>
      </c>
      <c r="AI37" t="s">
        <v>723</v>
      </c>
      <c r="AJ37" t="str">
        <f t="shared" si="5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0.68562476199168854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Это_XXXXX._Он_бугристый?</v>
      </c>
      <c r="BD37" cm="1">
        <f t="array" aca="1" ref="BD37" ca="1">INDEX($L$34:$L$41,(RANK(AT5,$AT$2:$AT$9)))</f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VLOOKUP(B38,audio_list_stym!$A$3:$BP$18,44,FALSE)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VLOOKUP(B38,audio_list_stym!$A$3:$AJ$18,12,FALSE)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1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18"/>
        <v/>
      </c>
      <c r="AG38" t="str">
        <f t="shared" si="21"/>
        <v>pics\\Peper_5.jpg</v>
      </c>
      <c r="AH38">
        <f t="shared" si="19"/>
        <v>0</v>
      </c>
      <c r="AI38" t="s">
        <v>724</v>
      </c>
      <c r="AJ38" t="str">
        <f t="shared" si="5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0.50646035572466452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На_картинке_XXXXX._Он_слоеный?</v>
      </c>
      <c r="BD38" cm="1">
        <f t="array" aca="1" ref="BD38" ca="1">INDEX($L$34:$L$41,(RANK(AT6,$AT$2:$AT$9)))</f>
        <v>2046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VLOOKUP(B39,audio_list_stym!$A$3:$BP$18,44,FALSE)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VLOOKUP(B39,audio_list_stym!$A$3:$AJ$18,12,FALSE)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1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21"/>
        <v>pics\\Peper_6.jpg</v>
      </c>
      <c r="AH39">
        <f t="shared" si="19"/>
        <v>0</v>
      </c>
      <c r="AI39" t="s">
        <v>725</v>
      </c>
      <c r="AJ39" t="str">
        <f t="shared" si="5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0.44100145454214024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На_мониторе_XXXXX._Хрустящий_ли_он?</v>
      </c>
      <c r="BD39" cm="1">
        <f t="array" aca="1" ref="BD39" ca="1">INDEX($L$34:$L$41,(RANK(AT7,$AT$2:$AT$9)))</f>
        <v>2045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VLOOKUP(B40,audio_list_stym!$A$3:$BP$18,44,FALSE)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VLOOKUP(B40,audio_list_stym!$A$3:$AJ$18,12,FALSE)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1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21"/>
        <v>pics\\Peper_7.jpg</v>
      </c>
      <c r="AH40">
        <f t="shared" si="19"/>
        <v>0</v>
      </c>
      <c r="AI40" t="s">
        <v>726</v>
      </c>
      <c r="AJ40" t="str">
        <f t="shared" si="5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0.71608270868231927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Перед_Вами_XXXXX._Блестит_ли_он?</v>
      </c>
      <c r="BD40" cm="1">
        <f t="array" aca="1" ref="BD40" ca="1">INDEX($L$34:$L$41,(RANK(AT8,$AT$2:$AT$9)))</f>
        <v>2044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VLOOKUP(B41,audio_list_stym!$A$3:$BP$18,44,FALSE)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VLOOKUP(B41,audio_list_stym!$A$3:$AJ$18,12,FALSE)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1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2">IF(ISTEXT(AR41),AR41,IF(ISTEXT(AS41),AS41,""))</f>
        <v/>
      </c>
      <c r="AG41" t="str">
        <f t="shared" si="21"/>
        <v>pics\\Peper_8.jpg</v>
      </c>
      <c r="AH41">
        <f t="shared" si="19"/>
        <v>0</v>
      </c>
      <c r="AI41" t="s">
        <v>727</v>
      </c>
      <c r="AJ41" t="str">
        <f t="shared" si="5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0.37265904421618001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Вы_видите_XXXXX._Он_цитрусовый?</v>
      </c>
      <c r="BD41" cm="1">
        <f t="array" aca="1" ref="BD41" ca="1">INDEX($L$34:$L$41,(RANK(AT9,$AT$2:$AT$9)))</f>
        <v>2043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VLOOKUP(B42,audio_list_stym!$A$3:$BP$18,44,FALSE)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VLOOKUP(B42,audio_list_stym!$A$3:$AJ$18,12,FALSE)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2167</v>
      </c>
      <c r="AD42" t="str">
        <f t="shared" ca="1" si="11"/>
        <v>pics\\Tikva_7.jpg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pics\\Tikva_7.jpg</v>
      </c>
      <c r="AH42" t="str">
        <f t="shared" si="19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pics\\Tikva_7.jpg</v>
      </c>
      <c r="AT42">
        <f t="shared" ca="1" si="8"/>
        <v>0.44497510704969978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_Чистый_ли_БАНАН?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2033</v>
      </c>
      <c r="BF42" cm="1">
        <f t="array" aca="1" ref="BF42" ca="1">INDEX(BD26:BD41,(RANK(AT6,$AT$2:$AT$17)))</f>
        <v>2041</v>
      </c>
      <c r="BG42" cm="1">
        <f t="array" aca="1" ref="BG42" ca="1">INDEX(BD50:BD65,(RANK(AT6,$AT$2:$AT$17)))</f>
        <v>2017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VLOOKUP(B43,audio_list_stym!$A$3:$BP$18,44,FALSE)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VLOOKUP(B43,audio_list_stym!$A$3:$AJ$18,12,FALSE)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2043</v>
      </c>
      <c r="AD43" t="str">
        <f t="shared" ca="1" si="11"/>
        <v>pics\\Peper_3.jpg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pics\\Peper_3.jpg</v>
      </c>
      <c r="AH43" t="str">
        <f t="shared" si="19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pics\\Peper_3.jpg</v>
      </c>
      <c r="AT43">
        <f t="shared" ca="1" si="8"/>
        <v>0.32875624105968693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_Свежий_ли_БАНАН?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VLOOKUP(B44,audio_list_stym!$A$3:$BP$18,44,FALSE)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VLOOKUP(B44,audio_list_stym!$A$3:$AJ$18,12,FALSE)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2062</v>
      </c>
      <c r="AD44" t="str">
        <f t="shared" ca="1" si="11"/>
        <v>pics\\Tomat_6.jpg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pics\\Tomat_6.jpg</v>
      </c>
      <c r="AH44" t="str">
        <f t="shared" si="19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pics\\Tomat_6.jpg</v>
      </c>
      <c r="AT44">
        <f t="shared" ca="1" si="8"/>
        <v>0.74854356034484137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_Жаренный_ли_БАНАН?</v>
      </c>
      <c r="BD44" cm="1">
        <f t="array" aca="1" ref="BD44" ca="1">INDEX($L$42:$L$49,(RANK(AT4,$AT$2:$AT$9)))</f>
        <v>2008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VLOOKUP(B45,audio_list_stym!$A$3:$BP$18,44,FALSE)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VLOOKUP(B45,audio_list_stym!$A$3:$AJ$18,12,FALSE)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2058</v>
      </c>
      <c r="AD45" t="str">
        <f t="shared" ca="1" si="11"/>
        <v>pics\\Tomat_2.jpg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pics\\Tomat_2.jpg</v>
      </c>
      <c r="AH45" t="str">
        <f t="shared" si="19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pics\\Tomat_2.jpg</v>
      </c>
      <c r="AT45">
        <f t="shared" ca="1" si="8"/>
        <v>0.32927268374642327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_Сладкий_ли_БАНАН?</v>
      </c>
      <c r="BD45" cm="1">
        <f t="array" aca="1" ref="BD45" ca="1">INDEX($L$42:$L$49,(RANK(AT5,$AT$2:$AT$9)))</f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VLOOKUP(B46,audio_list_stym!$A$3:$BP$18,44,FALSE)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VLOOKUP(B46,audio_list_stym!$A$3:$AJ$18,12,FALSE)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2168</v>
      </c>
      <c r="AD46" t="str">
        <f t="shared" ca="1" si="11"/>
        <v>pics\\Tikva_8.jpg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pics\\Tikva_8.jpg</v>
      </c>
      <c r="AH46" t="str">
        <f t="shared" si="19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pics\\Tikva_8.jpg</v>
      </c>
      <c r="AT46">
        <f t="shared" ca="1" si="8"/>
        <v>0.84062574132233525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_Влажный_ли_БАНАН?</v>
      </c>
      <c r="BD46" cm="1">
        <f t="array" aca="1" ref="BD46" ca="1">INDEX($L$42:$L$49,(RANK(AT6,$AT$2:$AT$9)))</f>
        <v>2006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VLOOKUP(B47,audio_list_stym!$A$3:$BP$18,44,FALSE)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VLOOKUP(B47,audio_list_stym!$A$3:$AJ$18,12,FALSE)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2161</v>
      </c>
      <c r="AD47" t="str">
        <f t="shared" ca="1" si="11"/>
        <v>pics\\Tikva_1.jpg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pics\\Tikva_1.jpg</v>
      </c>
      <c r="AH47" t="str">
        <f t="shared" si="19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pics\\Tikva_1.jpg</v>
      </c>
      <c r="AT47">
        <f t="shared" ca="1" si="8"/>
        <v>0.19386474675210497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_Съедобный_ли_БАНАН?</v>
      </c>
      <c r="BD47" cm="1">
        <f t="array" aca="1" ref="BD47" ca="1">INDEX($L$42:$L$49,(RANK(AT7,$AT$2:$AT$9)))</f>
        <v>2005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VLOOKUP(B48,audio_list_stym!$A$3:$BP$18,44,FALSE)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VLOOKUP(B48,audio_list_stym!$A$3:$AJ$18,12,FALSE)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2046</v>
      </c>
      <c r="AD48" t="str">
        <f t="shared" ca="1" si="11"/>
        <v>pics\\Peper_6.jpg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pics\\Peper_6.jpg</v>
      </c>
      <c r="AH48" t="str">
        <f t="shared" si="19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pics\\Peper_6.jpg</v>
      </c>
      <c r="AT48">
        <f t="shared" ca="1" si="8"/>
        <v>0.12540395601304988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_Сиреневый_ли_БАНАН?</v>
      </c>
      <c r="BD48" cm="1">
        <f t="array" aca="1" ref="BD48" ca="1">INDEX($L$42:$L$49,(RANK(AT8,$AT$2:$AT$9)))</f>
        <v>2004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VLOOKUP(B49,audio_list_stym!$A$3:$BP$18,44,FALSE)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VLOOKUP(B49,audio_list_stym!$A$3:$AJ$18,12,FALSE)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2163</v>
      </c>
      <c r="AD49" t="str">
        <f t="shared" ca="1" si="11"/>
        <v>pics\\Tikva_3.jpg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pics\\Tikva_3.jpg</v>
      </c>
      <c r="AH49" t="str">
        <f t="shared" si="19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pics\\Tikva_3.jpg</v>
      </c>
      <c r="AT49">
        <f t="shared" ca="1" si="8"/>
        <v>0.42714378669253605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_Репчатый_ли_БАНАН?</v>
      </c>
      <c r="BD49" cm="1">
        <f t="array" aca="1" ref="BD49" ca="1">INDEX($L$42:$L$49,(RANK(AT9,$AT$2:$AT$9)))</f>
        <v>2003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VLOOKUP(B50,audio_list_stym!$A$3:$BP$18,44,FALSE)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VLOOKUP(B50,audio_list_stym!$A$3:$AJ$18,12,FALSE)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1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19"/>
        <v>0</v>
      </c>
      <c r="AT50">
        <f t="shared" ca="1" si="8"/>
        <v>0.19311448822417443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2059</v>
      </c>
      <c r="BF50" cm="1">
        <f t="array" aca="1" ref="BF50" ca="1">INDEX(BD18:BD49,(RANK(AT7,$AT$2:$AT$17)))</f>
        <v>2027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VLOOKUP(B51,audio_list_stym!$A$3:$BP$18,44,FALSE)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VLOOKUP(B51,audio_list_stym!$A$3:$AJ$18,12,FALSE)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1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2"/>
        <v/>
      </c>
      <c r="AG51" t="str">
        <f t="shared" si="25"/>
        <v>pics\\Finik_2.jpg</v>
      </c>
      <c r="AH51">
        <f t="shared" si="19"/>
        <v>0</v>
      </c>
      <c r="AT51">
        <f t="shared" ca="1" si="8"/>
        <v>0.87104568808186722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Посмотрите,_вот_ФИНИК._Сахаристый_ли_он?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VLOOKUP(B52,audio_list_stym!$A$3:$BP$18,44,FALSE)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VLOOKUP(B52,audio_list_stym!$A$3:$AJ$18,12,FALSE)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1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2"/>
        <v/>
      </c>
      <c r="AG52" t="str">
        <f t="shared" si="25"/>
        <v>pics\\Finik_3.jpg</v>
      </c>
      <c r="AH52">
        <f t="shared" si="19"/>
        <v>0</v>
      </c>
      <c r="AT52">
        <f t="shared" ca="1" si="8"/>
        <v>0.28050158505329292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Вот_ФИНИК._Он_скользкий?</v>
      </c>
      <c r="BD52" cm="1">
        <f t="array" aca="1" ref="BD52" ca="1">INDEX($L$50:$L$57,(RANK(AT4,$AT$2:$AT$9)))</f>
        <v>2016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VLOOKUP(B53,audio_list_stym!$A$3:$BP$18,44,FALSE)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VLOOKUP(B53,audio_list_stym!$A$3:$AJ$18,12,FALSE)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1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2"/>
        <v/>
      </c>
      <c r="AG53" t="str">
        <f t="shared" si="25"/>
        <v>pics\\Finik_4.jpg</v>
      </c>
      <c r="AH53">
        <f t="shared" si="19"/>
        <v>0</v>
      </c>
      <c r="AT53">
        <f t="shared" ca="1" si="8"/>
        <v>0.72822664259698178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Это_ФИНИК._Ломкий_ли_он?</v>
      </c>
      <c r="BD53" cm="1">
        <f t="array" aca="1" ref="BD53" ca="1">INDEX($L$50:$L$57,(RANK(AT5,$AT$2:$AT$9)))</f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VLOOKUP(B54,audio_list_stym!$A$3:$BP$18,44,FALSE)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VLOOKUP(B54,audio_list_stym!$A$3:$AJ$18,12,FALSE)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1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2"/>
        <v/>
      </c>
      <c r="AG54" t="str">
        <f t="shared" si="25"/>
        <v>pics\\Finik_5.jpg</v>
      </c>
      <c r="AH54">
        <f t="shared" si="19"/>
        <v>0</v>
      </c>
      <c r="AI54" s="11"/>
      <c r="AT54">
        <f t="shared" ca="1" si="8"/>
        <v>0.58340822449845708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На_картинке_ФИНИК._Мохнатый_ли_он?</v>
      </c>
      <c r="BD54" cm="1">
        <f t="array" aca="1" ref="BD54" ca="1">INDEX($L$50:$L$57,(RANK(AT6,$AT$2:$AT$9)))</f>
        <v>2014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VLOOKUP(B55,audio_list_stym!$A$3:$BP$18,44,FALSE)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VLOOKUP(B55,audio_list_stym!$A$3:$AJ$18,12,FALSE)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1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2"/>
        <v/>
      </c>
      <c r="AG55" t="str">
        <f t="shared" si="25"/>
        <v>pics\\Finik_6.jpg</v>
      </c>
      <c r="AH55">
        <f t="shared" si="19"/>
        <v>0</v>
      </c>
      <c r="AT55">
        <f t="shared" ca="1" si="8"/>
        <v>0.3362008020310161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На_мониторе_ФИНИК._Он_сморщенный?</v>
      </c>
      <c r="BD55" cm="1">
        <f t="array" aca="1" ref="BD55" ca="1">INDEX($L$50:$L$57,(RANK(AT7,$AT$2:$AT$9)))</f>
        <v>2013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VLOOKUP(B56,audio_list_stym!$A$3:$BP$18,44,FALSE)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VLOOKUP(B56,audio_list_stym!$A$3:$AJ$18,12,FALSE)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1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19"/>
        <v>0</v>
      </c>
      <c r="AT56">
        <f t="shared" ca="1" si="8"/>
        <v>0.81086042664155622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Перед_Вами_ФИНИК._Он_с_косточкой?</v>
      </c>
      <c r="BD56" cm="1">
        <f t="array" aca="1" ref="BD56" ca="1">INDEX($L$50:$L$57,(RANK(AT8,$AT$2:$AT$9)))</f>
        <v>2012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VLOOKUP(B57,audio_list_stym!$A$3:$BP$18,44,FALSE)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VLOOKUP(B57,audio_list_stym!$A$3:$AJ$18,12,FALSE)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1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19"/>
        <v>0</v>
      </c>
      <c r="AI57" s="11"/>
      <c r="AT57">
        <f t="shared" ca="1" si="8"/>
        <v>0.74241540767743308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Вы_видите_ФИНИК._Он_треугольный?</v>
      </c>
      <c r="BD57" cm="1">
        <f t="array" aca="1" ref="BD57" ca="1">INDEX($L$50:$L$57,(RANK(AT9,$AT$2:$AT$9)))</f>
        <v>2011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VLOOKUP(B58,audio_list_stym!$A$3:$BP$18,44,FALSE)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VLOOKUP(B58,audio_list_stym!$A$3:$AJ$18,12,FALSE)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2025</v>
      </c>
      <c r="AD58" t="str">
        <f t="shared" ca="1" si="11"/>
        <v>pics\\Kokos_1.jpg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pics\\Kokos_1.jpg</v>
      </c>
      <c r="AH58" t="str">
        <f t="shared" si="19"/>
        <v>sound\\Ogorod</v>
      </c>
      <c r="AI58" s="11"/>
      <c r="AR58" t="str">
        <f t="shared" ref="AR58:AR65" ca="1" si="27">IF(AH58="sound\\Ogorod",AP10,"")</f>
        <v>pics\\Kokos_1.jpg</v>
      </c>
      <c r="AT58">
        <f t="shared" ca="1" si="8"/>
        <v>0.85769090703558848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_Рыхлый_ли_XXXXX?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2002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VLOOKUP(B59,audio_list_stym!$A$3:$BP$18,44,FALSE)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VLOOKUP(B59,audio_list_stym!$A$3:$AJ$18,12,FALSE)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2015</v>
      </c>
      <c r="AD59" t="str">
        <f t="shared" ca="1" si="11"/>
        <v>pics\\Finik_7.jpg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pics\\Finik_7.jpg</v>
      </c>
      <c r="AH59" t="str">
        <f t="shared" si="19"/>
        <v>sound\\Ogorod</v>
      </c>
      <c r="AR59" t="str">
        <f t="shared" ca="1" si="27"/>
        <v>pics\\Finik_7.jpg</v>
      </c>
      <c r="AT59">
        <f t="shared" ca="1" si="8"/>
        <v>0.32726460944999169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_В_стручке_ли_XXXXX?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VLOOKUP(B60,audio_list_stym!$A$3:$BP$18,44,FALSE)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VLOOKUP(B60,audio_list_stym!$A$3:$AJ$18,12,FALSE)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2154</v>
      </c>
      <c r="AD60" t="str">
        <f t="shared" ca="1" si="11"/>
        <v>pics\\Injir_2.jpg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pics\\Injir_2.jpg</v>
      </c>
      <c r="AH60" t="str">
        <f t="shared" si="19"/>
        <v>sound\\Ogorod</v>
      </c>
      <c r="AR60" t="str">
        <f t="shared" ca="1" si="27"/>
        <v>pics\\Injir_2.jpg</v>
      </c>
      <c r="AT60">
        <f t="shared" ca="1" si="8"/>
        <v>0.66129734459417788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_Ядовитый_ли_XXXXX?</v>
      </c>
      <c r="BD60" cm="1">
        <f t="array" aca="1" ref="BD60" ca="1">INDEX($L$58:$L$65,(RANK(AT4,$AT$2:$AT$9)))</f>
        <v>2024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VLOOKUP(B61,audio_list_stym!$A$3:$BP$18,44,FALSE)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VLOOKUP(B61,audio_list_stym!$A$3:$AJ$18,12,FALSE)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2016</v>
      </c>
      <c r="AD61" t="str">
        <f t="shared" ca="1" si="11"/>
        <v>pics\\Finik_8.jpg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pics\\Finik_8.jpg</v>
      </c>
      <c r="AH61" t="str">
        <f t="shared" si="19"/>
        <v>sound\\Ogorod</v>
      </c>
      <c r="AR61" t="str">
        <f t="shared" ca="1" si="27"/>
        <v>pics\\Finik_8.jpg</v>
      </c>
      <c r="AT61">
        <f t="shared" ca="1" si="8"/>
        <v>0.66457097374157159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_Полосатый_ли_XXXXX?</v>
      </c>
      <c r="BD61" cm="1">
        <f t="array" aca="1" ref="BD61" ca="1">INDEX($L$58:$L$65,(RANK(AT5,$AT$2:$AT$9)))</f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VLOOKUP(B62,audio_list_stym!$A$3:$BP$18,44,FALSE)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VLOOKUP(B62,audio_list_stym!$A$3:$AJ$18,12,FALSE)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2009</v>
      </c>
      <c r="AD62" t="str">
        <f t="shared" ca="1" si="11"/>
        <v>pics\\Finik_1.jpg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pics\\Finik_1.jpg</v>
      </c>
      <c r="AH62" t="str">
        <f t="shared" si="19"/>
        <v>sound\\Ogorod</v>
      </c>
      <c r="AR62" t="str">
        <f t="shared" ca="1" si="27"/>
        <v>pics\\Finik_1.jpg</v>
      </c>
      <c r="AT62">
        <f t="shared" ca="1" si="8"/>
        <v>0.37229454964150788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_Плоский_ли_XXXXX?</v>
      </c>
      <c r="BD62" cm="1">
        <f t="array" aca="1" ref="BD62" ca="1">INDEX($L$58:$L$65,(RANK(AT6,$AT$2:$AT$9)))</f>
        <v>2022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VLOOKUP(B63,audio_list_stym!$A$3:$BP$18,44,FALSE)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VLOOKUP(B63,audio_list_stym!$A$3:$AJ$18,12,FALSE)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2156</v>
      </c>
      <c r="AD63" t="str">
        <f t="shared" ca="1" si="11"/>
        <v>pics\\Injir_4.jpg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pics\\Injir_4.jpg</v>
      </c>
      <c r="AH63" t="str">
        <f t="shared" si="19"/>
        <v>sound\\Ogorod</v>
      </c>
      <c r="AR63" t="str">
        <f t="shared" ca="1" si="27"/>
        <v>pics\\Injir_4.jpg</v>
      </c>
      <c r="AT63">
        <f t="shared" ca="1" si="8"/>
        <v>0.70203217406477347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_Толченый_ли_XXXXX?</v>
      </c>
      <c r="BD63" cm="1">
        <f t="array" aca="1" ref="BD63" ca="1">INDEX($L$58:$L$65,(RANK(AT7,$AT$2:$AT$9)))</f>
        <v>2021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VLOOKUP(B64,audio_list_stym!$A$3:$BP$18,44,FALSE)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VLOOKUP(B64,audio_list_stym!$A$3:$AJ$18,12,FALSE)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2028</v>
      </c>
      <c r="AD64" t="str">
        <f t="shared" ca="1" si="11"/>
        <v>pics\\Kokos_4.jpg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pics\\Kokos_4.jpg</v>
      </c>
      <c r="AH64" t="str">
        <f t="shared" si="19"/>
        <v>sound\\Ogorod</v>
      </c>
      <c r="AI64" s="11"/>
      <c r="AR64" t="str">
        <f t="shared" ca="1" si="27"/>
        <v>pics\\Kokos_4.jpg</v>
      </c>
      <c r="AT64">
        <f t="shared" ca="1" si="8"/>
        <v>0.65464268564947581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_Зеленый_ли_XXXXX?</v>
      </c>
      <c r="BD64" cm="1">
        <f t="array" aca="1" ref="BD64" ca="1">INDEX($L$58:$L$65,(RANK(AT8,$AT$2:$AT$9)))</f>
        <v>2020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VLOOKUP(B65,audio_list_stym!$A$3:$BP$18,44,FALSE)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VLOOKUP(B65,audio_list_stym!$A$3:$AJ$18,12,FALSE)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2158</v>
      </c>
      <c r="AD65" t="str">
        <f t="shared" ca="1" si="11"/>
        <v>pics\\Injir_6.jpg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pics\\Injir_6.jpg</v>
      </c>
      <c r="AH65" t="str">
        <f t="shared" si="19"/>
        <v>sound\\Ogorod</v>
      </c>
      <c r="AR65" t="str">
        <f t="shared" ca="1" si="27"/>
        <v>pics\\Injir_6.jpg</v>
      </c>
      <c r="AT65">
        <f t="shared" ca="1" si="8"/>
        <v>0.97394244262394347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_Легкий_ли_XXXXX?</v>
      </c>
      <c r="BD65" cm="1">
        <f t="array" aca="1" ref="BD65" ca="1">INDEX($L$58:$L$65,(RANK(AT9,$AT$2:$AT$9)))</f>
        <v>2019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VLOOKUP(B66,audio_list_stym!$A$3:$BP$18,44,FALSE)</f>
        <v>17</v>
      </c>
      <c r="F66" t="str">
        <f>VLOOKUP(E66,metki!$A$2:$B$9,2,FALSE)</f>
        <v>экспл_новые_без_названия</v>
      </c>
      <c r="G66" t="str">
        <f t="shared" ref="G66:G129" si="28">LEFT(F66,5)</f>
        <v>экспл</v>
      </c>
      <c r="H66" t="str">
        <f>VLOOKUP(B66,audio_list_stym!$A$3:$AJ$18,12,FALSE)</f>
        <v>Gac</v>
      </c>
      <c r="I66" t="s">
        <v>688</v>
      </c>
      <c r="J66" t="str">
        <f t="shared" ref="J66:J129" si="29">H66&amp;I66</f>
        <v>Gac_1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121</v>
      </c>
      <c r="Z66" t="str">
        <f>IF(G66="экспл",VLOOKUP(J66,quest_экспл!$A$1:$N$129,12,FALSE),IF(G66="импл_",0,0))</f>
        <v>sound\\Ispachkan_li_on.wav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1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 t="str">
        <f t="shared" ref="AF66:AF74" si="30">AS66</f>
        <v/>
      </c>
      <c r="AI66" t="s">
        <v>67</v>
      </c>
      <c r="AO66">
        <f ca="1">RAND()</f>
        <v>0.98010322164294628</v>
      </c>
      <c r="AP66" t="str">
        <f ca="1">INDEX($AI$66:$AI$129,(RANK(AO66,$AO$66:$AO$129)))</f>
        <v>pics\\Banan_1.jpg</v>
      </c>
      <c r="AR66" t="str">
        <f>IF(AH66="sound\\Ogorod",AP18,"")</f>
        <v/>
      </c>
      <c r="AS66" t="str">
        <f>IF(G66="импл_",AP66,"")</f>
        <v/>
      </c>
      <c r="AT66">
        <f t="shared" ref="AT66:AT129" ca="1" si="31">RAND()</f>
        <v>0.5372924980986461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_Испачкан_ли_он?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На_экране_XXXXX._Испачкан_ли_он?</v>
      </c>
      <c r="BC66">
        <f>A66</f>
        <v>1209</v>
      </c>
      <c r="BD66" cm="1">
        <f t="array" aca="1" ref="BD66" ca="1">INDEX(L66:L73,(RANK(AT2,$AT$2:$AT$9)))</f>
        <v>2089</v>
      </c>
      <c r="BE66" cm="1">
        <f t="array" aca="1" ref="BE66" ca="1">INDEX(BD74:BD89,(RANK(AT2,$AT$2:$AT$7)))</f>
        <v>2113</v>
      </c>
      <c r="BF66" cm="1">
        <f t="array" aca="1" ref="BF66" ca="1">INDEX(BD90:BD113,(RANK(AT2,$AT$2:$AT$17)))</f>
        <v>2137</v>
      </c>
      <c r="BG66" cm="1">
        <f t="array" aca="1" ref="BG66" ca="1">INDEX(BD114:BD129,(RANK(AT2,$AT$2:$AT$17)))</f>
        <v>2073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VLOOKUP(B67,audio_list_stym!$A$3:$BP$18,44,FALSE)</f>
        <v>17</v>
      </c>
      <c r="F67" t="str">
        <f>VLOOKUP(E67,metki!$A$2:$B$9,2,FALSE)</f>
        <v>экспл_новые_без_названия</v>
      </c>
      <c r="G67" t="str">
        <f t="shared" si="28"/>
        <v>экспл</v>
      </c>
      <c r="H67" t="str">
        <f>VLOOKUP(B67,audio_list_stym!$A$3:$AJ$18,12,FALSE)</f>
        <v>Gac</v>
      </c>
      <c r="I67" t="s">
        <v>689</v>
      </c>
      <c r="J67" t="str">
        <f t="shared" si="29"/>
        <v>Gac_2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122</v>
      </c>
      <c r="Z67" t="str">
        <f>IF(G67="экспл",VLOOKUP(J67,quest_экспл!$A$1:$N$129,12,FALSE),IF(G67="импл_",0,0))</f>
        <v>sound\\On_farshirovanniy.wav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74" ca="1" si="34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si="30"/>
        <v/>
      </c>
      <c r="AI67" t="s">
        <v>68</v>
      </c>
      <c r="AO67">
        <f t="shared" ref="AO67:AO129" ca="1" si="35">RAND()</f>
        <v>0.79589749358738038</v>
      </c>
      <c r="AP67" t="str">
        <f t="shared" ref="AP67:AP129" ca="1" si="36">INDEX($AI$66:$AI$129,(RANK(AO67,$AO$66:$AO$129)))</f>
        <v>pics\\Finik_8.jpg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0.71652169864081061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_Он_фаршированный?</v>
      </c>
      <c r="BA67" t="e">
        <f>VLOOKUP(Q67,audio_list_stym!$B$2:$BQ$299,68,FALSE)</f>
        <v>#N/A</v>
      </c>
      <c r="BB67" t="str">
        <f t="shared" si="33"/>
        <v>Посмотрите,_вот_XXXXX._Он_фаршированный?</v>
      </c>
      <c r="BD67" cm="1">
        <f t="array" aca="1" ref="BD67" ca="1">INDEX(L67:L74,(RANK(AT3,$AT$2:$AT$9)))</f>
        <v>2096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VLOOKUP(B68,audio_list_stym!$A$3:$BP$18,44,FALSE)</f>
        <v>17</v>
      </c>
      <c r="F68" t="str">
        <f>VLOOKUP(E68,metki!$A$2:$B$9,2,FALSE)</f>
        <v>экспл_новые_без_названия</v>
      </c>
      <c r="G68" t="str">
        <f t="shared" si="28"/>
        <v>экспл</v>
      </c>
      <c r="H68" t="str">
        <f>VLOOKUP(B68,audio_list_stym!$A$3:$AJ$18,12,FALSE)</f>
        <v>Gac</v>
      </c>
      <c r="I68" t="s">
        <v>690</v>
      </c>
      <c r="J68" t="str">
        <f t="shared" si="29"/>
        <v>Gac_3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123</v>
      </c>
      <c r="Z68" t="str">
        <f>IF(G68="экспл",VLOOKUP(J68,quest_экспл!$A$1:$N$129,12,FALSE),IF(G68="импл_",0,0))</f>
        <v>sound\\On_razrezanniy.wav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4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si="30"/>
        <v/>
      </c>
      <c r="AI68" t="s">
        <v>69</v>
      </c>
      <c r="AO68">
        <f t="shared" ca="1" si="35"/>
        <v>0.27695804749987019</v>
      </c>
      <c r="AP68" t="str">
        <f t="shared" ca="1" si="36"/>
        <v>pics\\Peper_6.jpg</v>
      </c>
      <c r="AR68" t="str">
        <f t="shared" si="37"/>
        <v/>
      </c>
      <c r="AS68" t="str">
        <f t="shared" si="38"/>
        <v/>
      </c>
      <c r="AT68">
        <f t="shared" ca="1" si="31"/>
        <v>0.65566906947023262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_Он_разрезанный?</v>
      </c>
      <c r="BA68" t="e">
        <f>VLOOKUP(Q68,audio_list_stym!$B$2:$BQ$299,68,FALSE)</f>
        <v>#N/A</v>
      </c>
      <c r="BB68" t="str">
        <f t="shared" si="33"/>
        <v>Вот_XXXXX._Он_разрезанный?</v>
      </c>
      <c r="BD68" cm="1">
        <f t="array" aca="1" ref="BD68" ca="1">INDEX(L68:L75,(RANK(AT4,$AT$2:$AT$9)))</f>
        <v>2114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VLOOKUP(B69,audio_list_stym!$A$3:$BP$18,44,FALSE)</f>
        <v>17</v>
      </c>
      <c r="F69" t="str">
        <f>VLOOKUP(E69,metki!$A$2:$B$9,2,FALSE)</f>
        <v>экспл_новые_без_названия</v>
      </c>
      <c r="G69" t="str">
        <f t="shared" si="28"/>
        <v>экспл</v>
      </c>
      <c r="H69" t="str">
        <f>VLOOKUP(B69,audio_list_stym!$A$3:$AJ$18,12,FALSE)</f>
        <v>Gac</v>
      </c>
      <c r="I69" t="s">
        <v>691</v>
      </c>
      <c r="J69" t="str">
        <f t="shared" si="29"/>
        <v>Gac_4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124</v>
      </c>
      <c r="Z69" t="str">
        <f>IF(G69="экспл",VLOOKUP(J69,quest_экспл!$A$1:$N$129,12,FALSE),IF(G69="импл_",0,0))</f>
        <v>sound\\On_s_lepestkami.wav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4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si="30"/>
        <v/>
      </c>
      <c r="AI69" t="s">
        <v>70</v>
      </c>
      <c r="AO69">
        <f t="shared" ca="1" si="35"/>
        <v>0.52677722300198093</v>
      </c>
      <c r="AP69" t="str">
        <f t="shared" ca="1" si="36"/>
        <v>pics\\Kokos_7.jpg</v>
      </c>
      <c r="AR69" t="str">
        <f t="shared" si="37"/>
        <v/>
      </c>
      <c r="AS69" t="str">
        <f t="shared" si="38"/>
        <v/>
      </c>
      <c r="AT69">
        <f t="shared" ca="1" si="31"/>
        <v>0.46925974930319281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_Он_с_лепестками?</v>
      </c>
      <c r="BA69" t="e">
        <f>VLOOKUP(Q69,audio_list_stym!$B$2:$BQ$299,68,FALSE)</f>
        <v>#N/A</v>
      </c>
      <c r="BB69" t="str">
        <f t="shared" si="33"/>
        <v>Это_XXXXX._Он_с_лепестками?</v>
      </c>
      <c r="BD69" cm="1">
        <f t="array" aca="1" ref="BD69" ca="1">INDEX(L69:L76,(RANK(AT5,$AT$2:$AT$9)))</f>
        <v>2093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VLOOKUP(B70,audio_list_stym!$A$3:$BP$18,44,FALSE)</f>
        <v>17</v>
      </c>
      <c r="F70" t="str">
        <f>VLOOKUP(E70,metki!$A$2:$B$9,2,FALSE)</f>
        <v>экспл_новые_без_названия</v>
      </c>
      <c r="G70" t="str">
        <f t="shared" si="28"/>
        <v>экспл</v>
      </c>
      <c r="H70" t="str">
        <f>VLOOKUP(B70,audio_list_stym!$A$3:$AJ$18,12,FALSE)</f>
        <v>Gac</v>
      </c>
      <c r="I70" t="s">
        <v>692</v>
      </c>
      <c r="J70" t="str">
        <f t="shared" si="29"/>
        <v>Gac_5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125</v>
      </c>
      <c r="Z70" t="str">
        <f>IF(G70="экспл",VLOOKUP(J70,quest_экспл!$A$1:$N$129,12,FALSE),IF(G70="импл_",0,0))</f>
        <v>sound\\Kolyuchiy_li_on.wav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4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si="30"/>
        <v/>
      </c>
      <c r="AI70" t="s">
        <v>71</v>
      </c>
      <c r="AO70">
        <f t="shared" ca="1" si="35"/>
        <v>0.18284772996312249</v>
      </c>
      <c r="AP70" t="str">
        <f t="shared" ca="1" si="36"/>
        <v>pics\\Redis_4.jpg</v>
      </c>
      <c r="AR70" t="str">
        <f t="shared" si="37"/>
        <v/>
      </c>
      <c r="AS70" t="str">
        <f t="shared" si="38"/>
        <v/>
      </c>
      <c r="AT70">
        <f t="shared" ca="1" si="31"/>
        <v>0.55266045170003431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_Колючий_ли_он?</v>
      </c>
      <c r="BA70" t="e">
        <f>VLOOKUP(Q70,audio_list_stym!$B$2:$BQ$299,68,FALSE)</f>
        <v>#N/A</v>
      </c>
      <c r="BB70" t="str">
        <f t="shared" si="33"/>
        <v>На_картинке_XXXXX._Колючий_ли_он?</v>
      </c>
      <c r="BD70" cm="1">
        <f t="array" aca="1" ref="BD70" ca="1">INDEX(L70:L77,(RANK(AT6,$AT$2:$AT$9)))</f>
        <v>2114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VLOOKUP(B71,audio_list_stym!$A$3:$BP$18,44,FALSE)</f>
        <v>17</v>
      </c>
      <c r="F71" t="str">
        <f>VLOOKUP(E71,metki!$A$2:$B$9,2,FALSE)</f>
        <v>экспл_новые_без_названия</v>
      </c>
      <c r="G71" t="str">
        <f t="shared" si="28"/>
        <v>экспл</v>
      </c>
      <c r="H71" t="str">
        <f>VLOOKUP(B71,audio_list_stym!$A$3:$AJ$18,12,FALSE)</f>
        <v>Gac</v>
      </c>
      <c r="I71" t="s">
        <v>693</v>
      </c>
      <c r="J71" t="str">
        <f t="shared" si="29"/>
        <v>Gac_6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126</v>
      </c>
      <c r="Z71" t="str">
        <f>IF(G71="экспл",VLOOKUP(J71,quest_экспл!$A$1:$N$129,12,FALSE),IF(G71="импл_",0,0))</f>
        <v>sound\\Oranzheviy_li_on.wav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4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si="30"/>
        <v/>
      </c>
      <c r="AI71" t="s">
        <v>72</v>
      </c>
      <c r="AO71">
        <f t="shared" ca="1" si="35"/>
        <v>0.47686283937737084</v>
      </c>
      <c r="AP71" t="str">
        <f t="shared" ca="1" si="36"/>
        <v>pics\\Limon_3.jpg</v>
      </c>
      <c r="AR71" t="str">
        <f t="shared" si="37"/>
        <v/>
      </c>
      <c r="AS71" t="str">
        <f t="shared" si="38"/>
        <v/>
      </c>
      <c r="AT71">
        <f t="shared" ca="1" si="31"/>
        <v>0.32631582182986241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_Оранжевый_ли_он?</v>
      </c>
      <c r="BA71" t="e">
        <f>VLOOKUP(Q71,audio_list_stym!$B$2:$BQ$299,68,FALSE)</f>
        <v>#N/A</v>
      </c>
      <c r="BB71" t="str">
        <f t="shared" si="33"/>
        <v>На_мониторе_XXXXX._Оранжевый_ли_он?</v>
      </c>
      <c r="BD71" cm="1">
        <f t="array" aca="1" ref="BD71" ca="1">INDEX(L71:L78,(RANK(AT7,$AT$2:$AT$9)))</f>
        <v>2114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VLOOKUP(B72,audio_list_stym!$A$3:$BP$18,44,FALSE)</f>
        <v>17</v>
      </c>
      <c r="F72" t="str">
        <f>VLOOKUP(E72,metki!$A$2:$B$9,2,FALSE)</f>
        <v>экспл_новые_без_названия</v>
      </c>
      <c r="G72" t="str">
        <f t="shared" si="28"/>
        <v>экспл</v>
      </c>
      <c r="H72" t="str">
        <f>VLOOKUP(B72,audio_list_stym!$A$3:$AJ$18,12,FALSE)</f>
        <v>Gac</v>
      </c>
      <c r="I72" t="s">
        <v>694</v>
      </c>
      <c r="J72" t="str">
        <f t="shared" si="29"/>
        <v>Gac_7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127</v>
      </c>
      <c r="Z72" t="str">
        <f>IF(G72="экспл",VLOOKUP(J72,quest_экспл!$A$1:$N$129,12,FALSE),IF(G72="импл_",0,0))</f>
        <v>sound\\On_zernistiy.wav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4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si="30"/>
        <v/>
      </c>
      <c r="AI72" t="s">
        <v>73</v>
      </c>
      <c r="AO72">
        <f t="shared" ca="1" si="35"/>
        <v>0.83358172816825427</v>
      </c>
      <c r="AP72" t="str">
        <f t="shared" ca="1" si="36"/>
        <v>pics\\Finik_6.jpg</v>
      </c>
      <c r="AR72" t="str">
        <f t="shared" si="37"/>
        <v/>
      </c>
      <c r="AS72" t="str">
        <f t="shared" si="38"/>
        <v/>
      </c>
      <c r="AT72">
        <f t="shared" ca="1" si="31"/>
        <v>4.5056568092323723E-2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_Он_зернистый?</v>
      </c>
      <c r="BA72" t="e">
        <f>VLOOKUP(Q72,audio_list_stym!$B$2:$BQ$299,68,FALSE)</f>
        <v>#N/A</v>
      </c>
      <c r="BB72" t="str">
        <f t="shared" si="33"/>
        <v>Перед_Вами_XXXXX._Он_зернистый?</v>
      </c>
      <c r="BD72" cm="1">
        <f t="array" aca="1" ref="BD72" ca="1">INDEX(L72:L79,(RANK(AT8,$AT$2:$AT$9)))</f>
        <v>2114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VLOOKUP(B73,audio_list_stym!$A$3:$BP$18,44,FALSE)</f>
        <v>17</v>
      </c>
      <c r="F73" t="str">
        <f>VLOOKUP(E73,metki!$A$2:$B$9,2,FALSE)</f>
        <v>экспл_новые_без_названия</v>
      </c>
      <c r="G73" t="str">
        <f t="shared" si="28"/>
        <v>экспл</v>
      </c>
      <c r="H73" t="str">
        <f>VLOOKUP(B73,audio_list_stym!$A$3:$AJ$18,12,FALSE)</f>
        <v>Gac</v>
      </c>
      <c r="I73" t="s">
        <v>695</v>
      </c>
      <c r="J73" t="str">
        <f t="shared" si="29"/>
        <v>Gac_8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128</v>
      </c>
      <c r="Z73" t="str">
        <f>IF(G73="экспл",VLOOKUP(J73,quest_экспл!$A$1:$N$129,12,FALSE),IF(G73="импл_",0,0))</f>
        <v>sound\\Okruglya_li_on.wav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4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si="30"/>
        <v/>
      </c>
      <c r="AI73" t="s">
        <v>74</v>
      </c>
      <c r="AO73">
        <f t="shared" ca="1" si="35"/>
        <v>0.62459523646824033</v>
      </c>
      <c r="AP73" t="str">
        <f t="shared" ca="1" si="36"/>
        <v>pics\\Kokos_3.jpg</v>
      </c>
      <c r="AR73" t="str">
        <f t="shared" si="37"/>
        <v/>
      </c>
      <c r="AS73" t="str">
        <f t="shared" si="38"/>
        <v/>
      </c>
      <c r="AT73">
        <f t="shared" ca="1" si="31"/>
        <v>0.37430054960560311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_Округлый_ли_он?</v>
      </c>
      <c r="BA73" t="e">
        <f>VLOOKUP(Q73,audio_list_stym!$B$2:$BQ$299,68,FALSE)</f>
        <v>#N/A</v>
      </c>
      <c r="BB73" t="str">
        <f t="shared" si="33"/>
        <v>Вы_видите_XXXXX._Округлый_ли_он?</v>
      </c>
      <c r="BD73" cm="1">
        <f t="array" aca="1" ref="BD73" ca="1">INDEX(L73:L80,(RANK(AT9,$AT$2:$AT$9)))</f>
        <v>2114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VLOOKUP(B74,audio_list_stym!$A$3:$BP$18,44,FALSE)</f>
        <v>14</v>
      </c>
      <c r="F74" t="str">
        <f>VLOOKUP(E74,metki!$A$2:$B$9,2,FALSE)</f>
        <v>импл_новые_с_названием</v>
      </c>
      <c r="G74" t="str">
        <f t="shared" si="28"/>
        <v>импл_</v>
      </c>
      <c r="H74" t="str">
        <f>VLOOKUP(B74,audio_list_stym!$A$3:$AJ$18,12,FALSE)</f>
        <v>Noni</v>
      </c>
      <c r="I74" t="s">
        <v>688</v>
      </c>
      <c r="J74" t="str">
        <f t="shared" si="29"/>
        <v>Noni_1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257</v>
      </c>
      <c r="Q74" t="str">
        <f>IF(G74="экспл",0,IF(G74="импл_",VLOOKUP(J74,quest_импл!$A$1:$J$129,8,FALSE),0))</f>
        <v>sound\\Beliy_li_vnutri.wav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2021</v>
      </c>
      <c r="AD74" t="str">
        <f t="shared" ca="1" si="34"/>
        <v>pics\\Goroh_5.jpg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pics\\Goroh_5.jpg</v>
      </c>
      <c r="AI74" t="s">
        <v>76</v>
      </c>
      <c r="AO74">
        <f t="shared" ca="1" si="35"/>
        <v>0.7491942682677083</v>
      </c>
      <c r="AP74" t="str">
        <f t="shared" ca="1" si="36"/>
        <v>pics\\Goroh_5.jpg</v>
      </c>
      <c r="AR74" t="str">
        <f>IF(AH74="sound\\Ogorod",AP2,"")</f>
        <v/>
      </c>
      <c r="AS74" t="str">
        <f ca="1">IF(G74="импл_",AP74,"")</f>
        <v>pics\\Goroh_5.jpg</v>
      </c>
      <c r="AT74">
        <f t="shared" ca="1" si="31"/>
        <v>0.94630329596213114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_Белый_ли_внутри_</v>
      </c>
      <c r="BB74" t="str">
        <f t="shared" si="33"/>
        <v>_Белый_ли_внутри_БАРОХ?</v>
      </c>
      <c r="BC74">
        <f>A74</f>
        <v>1210</v>
      </c>
      <c r="BD74" cm="1">
        <f t="array" aca="1" ref="BD74" ca="1">INDEX($L$74:$L$81,(RANK(AT2,$AT$2:$AT$9)))</f>
        <v>2113</v>
      </c>
      <c r="BE74" cm="1">
        <f t="array" aca="1" ref="BE74" ca="1">INDEX(BD66:BD73,(RANK(AT3,$AT$2:$AT$9)))</f>
        <v>2114</v>
      </c>
      <c r="BF74" cm="1">
        <f t="array" aca="1" ref="BF74" ca="1">INDEX(BD82:BD105,(RANK(AT3,$AT$2:$AT$17)))</f>
        <v>2143</v>
      </c>
      <c r="BG74" cm="1">
        <f t="array" aca="1" ref="BG74" ca="1">INDEX(BD106:BD129,(RANK(AT3,$AT$2:$AT$9)))</f>
        <v>2068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VLOOKUP(B75,audio_list_stym!$A$3:$BP$18,44,FALSE)</f>
        <v>14</v>
      </c>
      <c r="F75" t="str">
        <f>VLOOKUP(E75,metki!$A$2:$B$9,2,FALSE)</f>
        <v>импл_новые_с_названием</v>
      </c>
      <c r="G75" t="str">
        <f t="shared" si="28"/>
        <v>импл_</v>
      </c>
      <c r="H75" t="str">
        <f>VLOOKUP(B75,audio_list_stym!$A$3:$AJ$18,12,FALSE)</f>
        <v>Noni</v>
      </c>
      <c r="I75" t="s">
        <v>689</v>
      </c>
      <c r="J75" t="str">
        <f t="shared" si="29"/>
        <v>Noni_2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258</v>
      </c>
      <c r="Q75" t="str">
        <f>IF(G75="экспл",0,IF(G75="импл_",VLOOKUP(J75,quest_импл!$A$1:$J$129,8,FALSE),0))</f>
        <v>sound\\Rebristiy_li.wav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2023</v>
      </c>
      <c r="AD75" t="str">
        <f t="shared" ref="AD75:AD129" ca="1" si="39">IF(ISTEXT(AE75),AE75,IF(ISTEXT(AF75),AF75,""))</f>
        <v>pics\\Goroh_7.jpg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pics\\Goroh_7.jpg</v>
      </c>
      <c r="AI75" t="s">
        <v>77</v>
      </c>
      <c r="AO75">
        <f t="shared" ca="1" si="35"/>
        <v>0.68983992496881419</v>
      </c>
      <c r="AP75" t="str">
        <f t="shared" ca="1" si="36"/>
        <v>pics\\Goroh_7.jpg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pics\\Goroh_7.jpg</v>
      </c>
      <c r="AT75">
        <f t="shared" ca="1" si="31"/>
        <v>0.49699030771212283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_Ребристый_ли_</v>
      </c>
      <c r="BB75" t="str">
        <f t="shared" si="33"/>
        <v>_Ребристый_ли_БАРОХ?</v>
      </c>
      <c r="BD75" cm="1">
        <f t="array" aca="1" ref="BD75" ca="1">INDEX($L$74:$L$81,(RANK(AT3,$AT$2:$AT$9)))</f>
        <v>2119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VLOOKUP(B76,audio_list_stym!$A$3:$BP$18,44,FALSE)</f>
        <v>14</v>
      </c>
      <c r="F76" t="str">
        <f>VLOOKUP(E76,metki!$A$2:$B$9,2,FALSE)</f>
        <v>импл_новые_с_названием</v>
      </c>
      <c r="G76" t="str">
        <f t="shared" si="28"/>
        <v>импл_</v>
      </c>
      <c r="H76" t="str">
        <f>VLOOKUP(B76,audio_list_stym!$A$3:$AJ$18,12,FALSE)</f>
        <v>Noni</v>
      </c>
      <c r="I76" t="s">
        <v>690</v>
      </c>
      <c r="J76" t="str">
        <f t="shared" si="29"/>
        <v>Noni_3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259</v>
      </c>
      <c r="Q76" t="str">
        <f>IF(G76="экспл",0,IF(G76="импл_",VLOOKUP(J76,quest_импл!$A$1:$J$129,8,FALSE),0))</f>
        <v>sound\\Goluboy_li.wav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2049</v>
      </c>
      <c r="AD76" t="str">
        <f t="shared" ca="1" si="39"/>
        <v>pics\\Redis_1.jpg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pics\\Redis_1.jpg</v>
      </c>
      <c r="AI76" t="s">
        <v>78</v>
      </c>
      <c r="AO76">
        <f t="shared" ca="1" si="35"/>
        <v>0.21203419140034319</v>
      </c>
      <c r="AP76" t="str">
        <f t="shared" ca="1" si="36"/>
        <v>pics\\Redis_1.jpg</v>
      </c>
      <c r="AR76" t="str">
        <f t="shared" si="41"/>
        <v/>
      </c>
      <c r="AS76" t="str">
        <f t="shared" ca="1" si="42"/>
        <v>pics\\Redis_1.jpg</v>
      </c>
      <c r="AT76">
        <f t="shared" ca="1" si="31"/>
        <v>0.44486283374491131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_Голубой_ли_</v>
      </c>
      <c r="BB76" t="str">
        <f t="shared" si="33"/>
        <v>_Голубой_ли_БАРОХ?</v>
      </c>
      <c r="BD76" cm="1">
        <f t="array" aca="1" ref="BD76" ca="1">INDEX($L$74:$L$81,(RANK(AT4,$AT$2:$AT$9)))</f>
        <v>2120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VLOOKUP(B77,audio_list_stym!$A$3:$BP$18,44,FALSE)</f>
        <v>14</v>
      </c>
      <c r="F77" t="str">
        <f>VLOOKUP(E77,metki!$A$2:$B$9,2,FALSE)</f>
        <v>импл_новые_с_названием</v>
      </c>
      <c r="G77" t="str">
        <f t="shared" si="28"/>
        <v>импл_</v>
      </c>
      <c r="H77" t="str">
        <f>VLOOKUP(B77,audio_list_stym!$A$3:$AJ$18,12,FALSE)</f>
        <v>Noni</v>
      </c>
      <c r="I77" t="s">
        <v>691</v>
      </c>
      <c r="J77" t="str">
        <f t="shared" si="29"/>
        <v>Noni_4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260</v>
      </c>
      <c r="Q77" t="str">
        <f>IF(G77="экспл",0,IF(G77="импл_",VLOOKUP(J77,quest_импл!$A$1:$J$129,8,FALSE),0))</f>
        <v>sound\\S_bugorkami_li.wav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2048</v>
      </c>
      <c r="AD77" t="str">
        <f t="shared" ca="1" si="39"/>
        <v>pics\\Peper_8.jpg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pics\\Peper_8.jpg</v>
      </c>
      <c r="AI77" t="s">
        <v>79</v>
      </c>
      <c r="AO77">
        <f t="shared" ca="1" si="35"/>
        <v>0.26698282905919823</v>
      </c>
      <c r="AP77" t="str">
        <f t="shared" ca="1" si="36"/>
        <v>pics\\Peper_8.jpg</v>
      </c>
      <c r="AR77" t="str">
        <f t="shared" si="41"/>
        <v/>
      </c>
      <c r="AS77" t="str">
        <f t="shared" ca="1" si="42"/>
        <v>pics\\Peper_8.jpg</v>
      </c>
      <c r="AT77">
        <f t="shared" ca="1" si="31"/>
        <v>0.10805761653066248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_С_бугорками_ли_</v>
      </c>
      <c r="BB77" t="str">
        <f t="shared" si="33"/>
        <v>_С_бугорками_ли_БАРОХ?</v>
      </c>
      <c r="BD77" cm="1">
        <f t="array" aca="1" ref="BD77" ca="1">INDEX($L$74:$L$81,(RANK(AT5,$AT$2:$AT$9)))</f>
        <v>2114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VLOOKUP(B78,audio_list_stym!$A$3:$BP$18,44,FALSE)</f>
        <v>14</v>
      </c>
      <c r="F78" t="str">
        <f>VLOOKUP(E78,metki!$A$2:$B$9,2,FALSE)</f>
        <v>импл_новые_с_названием</v>
      </c>
      <c r="G78" t="str">
        <f t="shared" si="28"/>
        <v>импл_</v>
      </c>
      <c r="H78" t="str">
        <f>VLOOKUP(B78,audio_list_stym!$A$3:$AJ$18,12,FALSE)</f>
        <v>Noni</v>
      </c>
      <c r="I78" t="s">
        <v>692</v>
      </c>
      <c r="J78" t="str">
        <f t="shared" si="29"/>
        <v>Noni_5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261</v>
      </c>
      <c r="Q78" t="str">
        <f>IF(G78="экспл",0,IF(G78="импл_",VLOOKUP(J78,quest_импл!$A$1:$J$129,8,FALSE),0))</f>
        <v>sound\\Ovalniy_li.wav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2003</v>
      </c>
      <c r="AD78" t="str">
        <f t="shared" ca="1" si="39"/>
        <v>pics\\Banan_3.jpg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pics\\Banan_3.jpg</v>
      </c>
      <c r="AI78" t="s">
        <v>80</v>
      </c>
      <c r="AO78">
        <f t="shared" ca="1" si="35"/>
        <v>0.9617821910484442</v>
      </c>
      <c r="AP78" t="str">
        <f t="shared" ca="1" si="36"/>
        <v>pics\\Banan_3.jpg</v>
      </c>
      <c r="AR78" t="str">
        <f t="shared" si="41"/>
        <v/>
      </c>
      <c r="AS78" t="str">
        <f t="shared" ca="1" si="42"/>
        <v>pics\\Banan_3.jpg</v>
      </c>
      <c r="AT78">
        <f t="shared" ca="1" si="31"/>
        <v>1.9180529754189712E-2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_Овальный_ли_</v>
      </c>
      <c r="BB78" t="str">
        <f t="shared" si="33"/>
        <v>_Овальный_ли_БАРОХ?</v>
      </c>
      <c r="BD78" cm="1">
        <f t="array" aca="1" ref="BD78" ca="1">INDEX($L$74:$L$81,(RANK(AT6,$AT$2:$AT$9)))</f>
        <v>2118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VLOOKUP(B79,audio_list_stym!$A$3:$BP$18,44,FALSE)</f>
        <v>14</v>
      </c>
      <c r="F79" t="str">
        <f>VLOOKUP(E79,metki!$A$2:$B$9,2,FALSE)</f>
        <v>импл_новые_с_названием</v>
      </c>
      <c r="G79" t="str">
        <f t="shared" si="28"/>
        <v>импл_</v>
      </c>
      <c r="H79" t="str">
        <f>VLOOKUP(B79,audio_list_stym!$A$3:$AJ$18,12,FALSE)</f>
        <v>Noni</v>
      </c>
      <c r="I79" t="s">
        <v>693</v>
      </c>
      <c r="J79" t="str">
        <f t="shared" si="29"/>
        <v>Noni_6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262</v>
      </c>
      <c r="Q79" t="str">
        <f>IF(G79="экспл",0,IF(G79="импл_",VLOOKUP(J79,quest_импл!$A$1:$J$129,8,FALSE),0))</f>
        <v>sound\\Zhidkiy_li.wav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2010</v>
      </c>
      <c r="AD79" t="str">
        <f t="shared" ca="1" si="39"/>
        <v>pics\\Finik_2.jpg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pics\\Finik_2.jpg</v>
      </c>
      <c r="AI79" t="s">
        <v>81</v>
      </c>
      <c r="AO79">
        <f t="shared" ca="1" si="35"/>
        <v>0.87719130014807756</v>
      </c>
      <c r="AP79" t="str">
        <f t="shared" ca="1" si="36"/>
        <v>pics\\Finik_2.jpg</v>
      </c>
      <c r="AR79" t="str">
        <f t="shared" si="41"/>
        <v/>
      </c>
      <c r="AS79" t="str">
        <f t="shared" ca="1" si="42"/>
        <v>pics\\Finik_2.jpg</v>
      </c>
      <c r="AT79">
        <f t="shared" ca="1" si="31"/>
        <v>0.75072966322994894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_Жидкий_ли_</v>
      </c>
      <c r="BB79" t="str">
        <f t="shared" si="33"/>
        <v>_Жидкий_ли_БАРОХ?</v>
      </c>
      <c r="BD79" cm="1">
        <f t="array" aca="1" ref="BD79" ca="1">INDEX($L$74:$L$81,(RANK(AT7,$AT$2:$AT$9)))</f>
        <v>2117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VLOOKUP(B80,audio_list_stym!$A$3:$BP$18,44,FALSE)</f>
        <v>14</v>
      </c>
      <c r="F80" t="str">
        <f>VLOOKUP(E80,metki!$A$2:$B$9,2,FALSE)</f>
        <v>импл_новые_с_названием</v>
      </c>
      <c r="G80" t="str">
        <f t="shared" si="28"/>
        <v>импл_</v>
      </c>
      <c r="H80" t="str">
        <f>VLOOKUP(B80,audio_list_stym!$A$3:$AJ$18,12,FALSE)</f>
        <v>Noni</v>
      </c>
      <c r="I80" t="s">
        <v>694</v>
      </c>
      <c r="J80" t="str">
        <f t="shared" si="29"/>
        <v>Noni_7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263</v>
      </c>
      <c r="Q80" t="str">
        <f>IF(G80="экспл",0,IF(G80="импл_",VLOOKUP(J80,quest_импл!$A$1:$J$129,8,FALSE),0))</f>
        <v>sound\\Lohmatiy_li.wav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2050</v>
      </c>
      <c r="AD80" t="str">
        <f t="shared" ca="1" si="39"/>
        <v>pics\\Redis_2.jpg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pics\\Redis_2.jpg</v>
      </c>
      <c r="AI80" t="s">
        <v>82</v>
      </c>
      <c r="AO80">
        <f t="shared" ca="1" si="35"/>
        <v>0.20316530636468433</v>
      </c>
      <c r="AP80" t="str">
        <f t="shared" ca="1" si="36"/>
        <v>pics\\Redis_2.jpg</v>
      </c>
      <c r="AR80" t="str">
        <f t="shared" si="41"/>
        <v/>
      </c>
      <c r="AS80" t="str">
        <f t="shared" ca="1" si="42"/>
        <v>pics\\Redis_2.jpg</v>
      </c>
      <c r="AT80">
        <f t="shared" ca="1" si="31"/>
        <v>0.8256193404155221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_Лохматый_ли_</v>
      </c>
      <c r="BB80" t="str">
        <f t="shared" si="33"/>
        <v>_Лохматый_ли_БАРОХ?</v>
      </c>
      <c r="BD80" cm="1">
        <f t="array" aca="1" ref="BD80" ca="1">INDEX($L$74:$L$81,(RANK(AT8,$AT$2:$AT$9)))</f>
        <v>2116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VLOOKUP(B81,audio_list_stym!$A$3:$BP$18,44,FALSE)</f>
        <v>14</v>
      </c>
      <c r="F81" t="str">
        <f>VLOOKUP(E81,metki!$A$2:$B$9,2,FALSE)</f>
        <v>импл_новые_с_названием</v>
      </c>
      <c r="G81" t="str">
        <f t="shared" si="28"/>
        <v>импл_</v>
      </c>
      <c r="H81" t="str">
        <f>VLOOKUP(B81,audio_list_stym!$A$3:$AJ$18,12,FALSE)</f>
        <v>Noni</v>
      </c>
      <c r="I81" t="s">
        <v>695</v>
      </c>
      <c r="J81" t="str">
        <f t="shared" si="29"/>
        <v>Noni_8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264</v>
      </c>
      <c r="Q81" t="str">
        <f>IF(G81="экспл",0,IF(G81="импл_",VLOOKUP(J81,quest_импл!$A$1:$J$129,8,FALSE),0))</f>
        <v>sound\\Zolotistiy_li.wav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2054</v>
      </c>
      <c r="AD81" t="str">
        <f t="shared" ca="1" si="39"/>
        <v>pics\\Redis_6.jpg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pics\\Redis_6.jpg</v>
      </c>
      <c r="AI81" t="s">
        <v>83</v>
      </c>
      <c r="AO81">
        <f t="shared" ca="1" si="35"/>
        <v>0.1817294326537402</v>
      </c>
      <c r="AP81" t="str">
        <f t="shared" ca="1" si="36"/>
        <v>pics\\Redis_6.jpg</v>
      </c>
      <c r="AR81" t="str">
        <f t="shared" si="41"/>
        <v/>
      </c>
      <c r="AS81" t="str">
        <f t="shared" ca="1" si="42"/>
        <v>pics\\Redis_6.jpg</v>
      </c>
      <c r="AT81">
        <f t="shared" ca="1" si="31"/>
        <v>4.9745091869699998E-2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_Золотистый_ли_</v>
      </c>
      <c r="BB81" t="str">
        <f t="shared" si="33"/>
        <v>_Золотистый_ли_БАРОХ?</v>
      </c>
      <c r="BD81" cm="1">
        <f t="array" aca="1" ref="BD81" ca="1">INDEX($L$74:$L$81,(RANK(AT9,$AT$2:$AT$9)))</f>
        <v>2115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VLOOKUP(B82,audio_list_stym!$A$3:$BP$18,44,FALSE)</f>
        <v>15</v>
      </c>
      <c r="F82" t="str">
        <f>VLOOKUP(E82,metki!$A$2:$B$9,2,FALSE)</f>
        <v>экспл_новые_с_названием</v>
      </c>
      <c r="G82" t="str">
        <f t="shared" si="28"/>
        <v>экспл</v>
      </c>
      <c r="H82" t="str">
        <f>VLOOKUP(B82,audio_list_stym!$A$3:$AJ$18,12,FALSE)</f>
        <v>Sapota</v>
      </c>
      <c r="I82" t="s">
        <v>688</v>
      </c>
      <c r="J82" t="str">
        <f t="shared" si="29"/>
        <v>Sapota_1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137</v>
      </c>
      <c r="Z82" t="str">
        <f>IF(G82="экспл",VLOOKUP(J82,quest_экспл!$A$1:$N$129,12,FALSE),IF(G82="импл_",0,0))</f>
        <v>sound\\On_sharoobraxniy.wav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9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40"/>
        <v/>
      </c>
      <c r="AI82" t="s">
        <v>84</v>
      </c>
      <c r="AO82">
        <f t="shared" ca="1" si="35"/>
        <v>0.6150416911588793</v>
      </c>
      <c r="AP82" t="str">
        <f t="shared" ca="1" si="36"/>
        <v>pics\\Kokos_5.jpg</v>
      </c>
      <c r="AR82" t="str">
        <f t="shared" si="41"/>
        <v/>
      </c>
      <c r="AS82" t="str">
        <f t="shared" si="42"/>
        <v/>
      </c>
      <c r="AT82">
        <f t="shared" ca="1" si="31"/>
        <v>0.71366723764220652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_Он_шарообразный?</v>
      </c>
      <c r="BA82" t="e">
        <f>VLOOKUP(Q82,audio_list_stym!$B$2:$BQ$299,68,FALSE)</f>
        <v>#N/A</v>
      </c>
      <c r="BB82" t="str">
        <f t="shared" si="33"/>
        <v>На_экране_ЛИРОХ._Он_шарообразный?</v>
      </c>
      <c r="BC82">
        <f>A82</f>
        <v>1211</v>
      </c>
      <c r="BD82" cm="1">
        <f t="array" aca="1" ref="BD82" ca="1">INDEX($L$82:$L$89,(RANK(AT2,$AT$2:$AT$9)))</f>
        <v>2129</v>
      </c>
      <c r="BE82" cm="1">
        <f t="array" aca="1" ref="BE82" ca="1">INDEX(BD66:BD81,(RANK(AT4,$AT$2:$AT$17)))</f>
        <v>2117</v>
      </c>
      <c r="BF82" cm="1">
        <f t="array" aca="1" ref="BF82" ca="1">INDEX(BD90:BD105,(RANK(AT4,$AT$2:$AT$17)))</f>
        <v>2149</v>
      </c>
      <c r="BG82" cm="1">
        <f t="array" aca="1" ref="BG82" ca="1">INDEX(BD106:BD129,(RANK(AT4,$AT$2:$AT$9)))</f>
        <v>2067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VLOOKUP(B83,audio_list_stym!$A$3:$BP$18,44,FALSE)</f>
        <v>15</v>
      </c>
      <c r="F83" t="str">
        <f>VLOOKUP(E83,metki!$A$2:$B$9,2,FALSE)</f>
        <v>экспл_новые_с_названием</v>
      </c>
      <c r="G83" t="str">
        <f t="shared" si="28"/>
        <v>экспл</v>
      </c>
      <c r="H83" t="str">
        <f>VLOOKUP(B83,audio_list_stym!$A$3:$AJ$18,12,FALSE)</f>
        <v>Sapota</v>
      </c>
      <c r="I83" t="s">
        <v>689</v>
      </c>
      <c r="J83" t="str">
        <f t="shared" si="29"/>
        <v>Sapota_2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138</v>
      </c>
      <c r="Z83" t="str">
        <f>IF(G83="экспл",VLOOKUP(J83,quest_экспл!$A$1:$N$129,12,FALSE),IF(G83="импл_",0,0))</f>
        <v>sound\\On_nadrezan.wav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9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40"/>
        <v/>
      </c>
      <c r="AI83" t="s">
        <v>85</v>
      </c>
      <c r="AO83">
        <f t="shared" ca="1" si="35"/>
        <v>0.83781168008391704</v>
      </c>
      <c r="AP83" t="str">
        <f t="shared" ca="1" si="36"/>
        <v>pics\\Finik_5.jpg</v>
      </c>
      <c r="AR83" t="str">
        <f t="shared" si="41"/>
        <v/>
      </c>
      <c r="AS83" t="str">
        <f t="shared" si="42"/>
        <v/>
      </c>
      <c r="AT83">
        <f t="shared" ca="1" si="31"/>
        <v>0.26993313475241698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_Он_надрезан?</v>
      </c>
      <c r="BA83" t="e">
        <f>VLOOKUP(Q83,audio_list_stym!$B$2:$BQ$299,68,FALSE)</f>
        <v>#N/A</v>
      </c>
      <c r="BB83" t="str">
        <f t="shared" si="33"/>
        <v>Посмотрите,_вот_ЛИРОХ._Он_надрезан?</v>
      </c>
      <c r="BD83" cm="1">
        <f t="array" aca="1" ref="BD83" ca="1">INDEX($L$82:$L$89,(RANK(AT3,$AT$2:$AT$9)))</f>
        <v>2135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VLOOKUP(B84,audio_list_stym!$A$3:$BP$18,44,FALSE)</f>
        <v>15</v>
      </c>
      <c r="F84" t="str">
        <f>VLOOKUP(E84,metki!$A$2:$B$9,2,FALSE)</f>
        <v>экспл_новые_с_названием</v>
      </c>
      <c r="G84" t="str">
        <f t="shared" si="28"/>
        <v>экспл</v>
      </c>
      <c r="H84" t="str">
        <f>VLOOKUP(B84,audio_list_stym!$A$3:$AJ$18,12,FALSE)</f>
        <v>Sapota</v>
      </c>
      <c r="I84" t="s">
        <v>690</v>
      </c>
      <c r="J84" t="str">
        <f t="shared" si="29"/>
        <v>Sapota_3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139</v>
      </c>
      <c r="Z84" t="str">
        <f>IF(G84="экспл",VLOOKUP(J84,quest_экспл!$A$1:$N$129,12,FALSE),IF(G84="импл_",0,0))</f>
        <v>sound\\On_perekruchen.wav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9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40"/>
        <v/>
      </c>
      <c r="AI84" t="s">
        <v>94</v>
      </c>
      <c r="AO84">
        <f t="shared" ca="1" si="35"/>
        <v>3.4120416843593904E-2</v>
      </c>
      <c r="AP84" t="str">
        <f t="shared" ca="1" si="36"/>
        <v>pics\\Tomat_6.jpg</v>
      </c>
      <c r="AR84" t="str">
        <f t="shared" si="41"/>
        <v/>
      </c>
      <c r="AS84" t="str">
        <f t="shared" si="42"/>
        <v/>
      </c>
      <c r="AT84">
        <f t="shared" ca="1" si="31"/>
        <v>0.36340568074427992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_Он_перекручен?</v>
      </c>
      <c r="BA84" t="e">
        <f>VLOOKUP(Q84,audio_list_stym!$B$2:$BQ$299,68,FALSE)</f>
        <v>#N/A</v>
      </c>
      <c r="BB84" t="str">
        <f t="shared" si="33"/>
        <v>Вот_ЛИРОХ._Он_перекручен?</v>
      </c>
      <c r="BD84" cm="1">
        <f t="array" aca="1" ref="BD84" ca="1">INDEX($L$82:$L$89,(RANK(AT4,$AT$2:$AT$9)))</f>
        <v>2136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VLOOKUP(B85,audio_list_stym!$A$3:$BP$18,44,FALSE)</f>
        <v>15</v>
      </c>
      <c r="F85" t="str">
        <f>VLOOKUP(E85,metki!$A$2:$B$9,2,FALSE)</f>
        <v>экспл_новые_с_названием</v>
      </c>
      <c r="G85" t="str">
        <f t="shared" si="28"/>
        <v>экспл</v>
      </c>
      <c r="H85" t="str">
        <f>VLOOKUP(B85,audio_list_stym!$A$3:$AJ$18,12,FALSE)</f>
        <v>Sapota</v>
      </c>
      <c r="I85" t="s">
        <v>691</v>
      </c>
      <c r="J85" t="str">
        <f t="shared" si="29"/>
        <v>Sapota_4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140</v>
      </c>
      <c r="Z85" t="str">
        <f>IF(G85="экспл",VLOOKUP(J85,quest_экспл!$A$1:$N$129,12,FALSE),IF(G85="импл_",0,0))</f>
        <v>sound\\Sorvan_li_on.wav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9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40"/>
        <v/>
      </c>
      <c r="AI85" t="s">
        <v>95</v>
      </c>
      <c r="AO85">
        <f t="shared" ca="1" si="35"/>
        <v>0.38148491770416448</v>
      </c>
      <c r="AP85" t="str">
        <f t="shared" ca="1" si="36"/>
        <v>pics\\Peper_1.jpg</v>
      </c>
      <c r="AR85" t="str">
        <f t="shared" si="41"/>
        <v/>
      </c>
      <c r="AS85" t="str">
        <f t="shared" si="42"/>
        <v/>
      </c>
      <c r="AT85">
        <f t="shared" ca="1" si="31"/>
        <v>0.8254581006263535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_Сорван_ли_он?</v>
      </c>
      <c r="BA85" t="e">
        <f>VLOOKUP(Q85,audio_list_stym!$B$2:$BQ$299,68,FALSE)</f>
        <v>#N/A</v>
      </c>
      <c r="BB85" t="str">
        <f t="shared" si="33"/>
        <v>Это_ЛИРОХ._Сорван_ли_он?</v>
      </c>
      <c r="BD85" cm="1">
        <f t="array" aca="1" ref="BD85" ca="1">INDEX($L$82:$L$89,(RANK(AT5,$AT$2:$AT$9)))</f>
        <v>2130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VLOOKUP(B86,audio_list_stym!$A$3:$BP$18,44,FALSE)</f>
        <v>15</v>
      </c>
      <c r="F86" t="str">
        <f>VLOOKUP(E86,metki!$A$2:$B$9,2,FALSE)</f>
        <v>экспл_новые_с_названием</v>
      </c>
      <c r="G86" t="str">
        <f t="shared" si="28"/>
        <v>экспл</v>
      </c>
      <c r="H86" t="str">
        <f>VLOOKUP(B86,audio_list_stym!$A$3:$AJ$18,12,FALSE)</f>
        <v>Sapota</v>
      </c>
      <c r="I86" t="s">
        <v>692</v>
      </c>
      <c r="J86" t="str">
        <f t="shared" si="29"/>
        <v>Sapota_5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141</v>
      </c>
      <c r="Z86" t="str">
        <f>IF(G86="экспл",VLOOKUP(J86,quest_экспл!$A$1:$N$129,12,FALSE),IF(G86="импл_",0,0))</f>
        <v>sound\\Spressovan_li_on.wav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9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40"/>
        <v/>
      </c>
      <c r="AI86" t="s">
        <v>96</v>
      </c>
      <c r="AO86">
        <f t="shared" ca="1" si="35"/>
        <v>0.18282500177565453</v>
      </c>
      <c r="AP86" t="str">
        <f t="shared" ca="1" si="36"/>
        <v>pics\\Redis_5.jpg</v>
      </c>
      <c r="AR86" t="str">
        <f t="shared" si="41"/>
        <v/>
      </c>
      <c r="AS86" t="str">
        <f t="shared" si="42"/>
        <v/>
      </c>
      <c r="AT86">
        <f t="shared" ca="1" si="31"/>
        <v>0.52540061856924669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_Спрессован_ли_он?</v>
      </c>
      <c r="BA86" t="e">
        <f>VLOOKUP(Q86,audio_list_stym!$B$2:$BQ$299,68,FALSE)</f>
        <v>#N/A</v>
      </c>
      <c r="BB86" t="str">
        <f t="shared" si="33"/>
        <v>На_картинке_ЛИРОХ._Спрессован_ли_он?</v>
      </c>
      <c r="BD86" cm="1">
        <f t="array" aca="1" ref="BD86" ca="1">INDEX($L$82:$L$89,(RANK(AT6,$AT$2:$AT$9)))</f>
        <v>2134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VLOOKUP(B87,audio_list_stym!$A$3:$BP$18,44,FALSE)</f>
        <v>15</v>
      </c>
      <c r="F87" t="str">
        <f>VLOOKUP(E87,metki!$A$2:$B$9,2,FALSE)</f>
        <v>экспл_новые_с_названием</v>
      </c>
      <c r="G87" t="str">
        <f t="shared" si="28"/>
        <v>экспл</v>
      </c>
      <c r="H87" t="str">
        <f>VLOOKUP(B87,audio_list_stym!$A$3:$AJ$18,12,FALSE)</f>
        <v>Sapota</v>
      </c>
      <c r="I87" t="s">
        <v>693</v>
      </c>
      <c r="J87" t="str">
        <f t="shared" si="29"/>
        <v>Sapota_6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142</v>
      </c>
      <c r="Z87" t="str">
        <f>IF(G87="экспл",VLOOKUP(J87,quest_экспл!$A$1:$N$129,12,FALSE),IF(G87="импл_",0,0))</f>
        <v>sound\\Zheltiy_li_on.wav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9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40"/>
        <v/>
      </c>
      <c r="AI87" t="s">
        <v>97</v>
      </c>
      <c r="AO87">
        <f t="shared" ca="1" si="35"/>
        <v>0.92923312272423364</v>
      </c>
      <c r="AP87" t="str">
        <f t="shared" ca="1" si="36"/>
        <v>pics\\Banan_6.jpg</v>
      </c>
      <c r="AR87" t="str">
        <f t="shared" si="41"/>
        <v/>
      </c>
      <c r="AS87" t="str">
        <f t="shared" si="42"/>
        <v/>
      </c>
      <c r="AT87">
        <f t="shared" ca="1" si="31"/>
        <v>0.76491559107626494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_Желтый_ли_он?</v>
      </c>
      <c r="BA87" t="e">
        <f>VLOOKUP(Q87,audio_list_stym!$B$2:$BQ$299,68,FALSE)</f>
        <v>#N/A</v>
      </c>
      <c r="BB87" t="str">
        <f t="shared" si="33"/>
        <v>На_мониторе_ЛИРОХ._Желтый_ли_он?</v>
      </c>
      <c r="BD87" cm="1">
        <f t="array" aca="1" ref="BD87" ca="1">INDEX($L$82:$L$89,(RANK(AT7,$AT$2:$AT$9)))</f>
        <v>2133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VLOOKUP(B88,audio_list_stym!$A$3:$BP$18,44,FALSE)</f>
        <v>15</v>
      </c>
      <c r="F88" t="str">
        <f>VLOOKUP(E88,metki!$A$2:$B$9,2,FALSE)</f>
        <v>экспл_новые_с_названием</v>
      </c>
      <c r="G88" t="str">
        <f t="shared" si="28"/>
        <v>экспл</v>
      </c>
      <c r="H88" t="str">
        <f>VLOOKUP(B88,audio_list_stym!$A$3:$AJ$18,12,FALSE)</f>
        <v>Sapota</v>
      </c>
      <c r="I88" t="s">
        <v>694</v>
      </c>
      <c r="J88" t="str">
        <f t="shared" si="29"/>
        <v>Sapota_7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143</v>
      </c>
      <c r="Z88" t="str">
        <f>IF(G88="экспл",VLOOKUP(J88,quest_экспл!$A$1:$N$129,12,FALSE),IF(G88="импл_",0,0))</f>
        <v>sound\\Rovniy_li_on.wav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9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40"/>
        <v/>
      </c>
      <c r="AI88" t="s">
        <v>98</v>
      </c>
      <c r="AO88">
        <f t="shared" ca="1" si="35"/>
        <v>0.45320300148129433</v>
      </c>
      <c r="AP88" t="str">
        <f t="shared" ca="1" si="36"/>
        <v>pics\\Limon_6.jpg</v>
      </c>
      <c r="AR88" t="str">
        <f t="shared" si="41"/>
        <v/>
      </c>
      <c r="AS88" t="str">
        <f t="shared" si="42"/>
        <v/>
      </c>
      <c r="AT88">
        <f t="shared" ca="1" si="31"/>
        <v>0.14398705494265385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_Ровный_ли_он?</v>
      </c>
      <c r="BA88" t="e">
        <f>VLOOKUP(Q88,audio_list_stym!$B$2:$BQ$299,68,FALSE)</f>
        <v>#N/A</v>
      </c>
      <c r="BB88" t="str">
        <f t="shared" si="33"/>
        <v>Перед_Вами_ЛИРОХ._Ровный_ли_он?</v>
      </c>
      <c r="BD88" cm="1">
        <f t="array" aca="1" ref="BD88" ca="1">INDEX($L$82:$L$89,(RANK(AT8,$AT$2:$AT$9)))</f>
        <v>2132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VLOOKUP(B89,audio_list_stym!$A$3:$BP$18,44,FALSE)</f>
        <v>15</v>
      </c>
      <c r="F89" t="str">
        <f>VLOOKUP(E89,metki!$A$2:$B$9,2,FALSE)</f>
        <v>экспл_новые_с_названием</v>
      </c>
      <c r="G89" t="str">
        <f t="shared" si="28"/>
        <v>экспл</v>
      </c>
      <c r="H89" t="str">
        <f>VLOOKUP(B89,audio_list_stym!$A$3:$AJ$18,12,FALSE)</f>
        <v>Sapota</v>
      </c>
      <c r="I89" t="s">
        <v>695</v>
      </c>
      <c r="J89" t="str">
        <f t="shared" si="29"/>
        <v>Sapota_8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144</v>
      </c>
      <c r="Z89" t="str">
        <f>IF(G89="экспл",VLOOKUP(J89,quest_экспл!$A$1:$N$129,12,FALSE),IF(G89="импл_",0,0))</f>
        <v>sound\\On_imeet_shipi.wav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9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40"/>
        <v/>
      </c>
      <c r="AI89" t="s">
        <v>99</v>
      </c>
      <c r="AO89">
        <f t="shared" ca="1" si="35"/>
        <v>0.27137136148564378</v>
      </c>
      <c r="AP89" t="str">
        <f t="shared" ca="1" si="36"/>
        <v>pics\\Peper_7.jpg</v>
      </c>
      <c r="AR89" t="str">
        <f t="shared" si="41"/>
        <v/>
      </c>
      <c r="AS89" t="str">
        <f t="shared" si="42"/>
        <v/>
      </c>
      <c r="AT89">
        <f t="shared" ca="1" si="31"/>
        <v>0.88387469698226784</v>
      </c>
      <c r="AU89" t="s">
        <v>697</v>
      </c>
      <c r="AV89" t="str">
        <f t="shared" ca="1" si="32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_Он_имеет_шипы?</v>
      </c>
      <c r="BA89" t="e">
        <f>VLOOKUP(Q89,audio_list_stym!$B$2:$BQ$299,68,FALSE)</f>
        <v>#N/A</v>
      </c>
      <c r="BB89" t="str">
        <f t="shared" si="33"/>
        <v>Вы_видите_ЛИРОХ._Он_имеет_шипы?</v>
      </c>
      <c r="BD89" cm="1">
        <f t="array" aca="1" ref="BD89" ca="1">INDEX($L$82:$L$89,(RANK(AT9,$AT$2:$AT$9)))</f>
        <v>2131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VLOOKUP(B90,audio_list_stym!$A$3:$BP$18,44,FALSE)</f>
        <v>16</v>
      </c>
      <c r="F90" t="str">
        <f>VLOOKUP(E90,metki!$A$2:$B$9,2,FALSE)</f>
        <v>импл_новые_без_названия</v>
      </c>
      <c r="G90" t="str">
        <f t="shared" si="28"/>
        <v>импл_</v>
      </c>
      <c r="H90" t="str">
        <f>VLOOKUP(B90,audio_list_stym!$A$3:$AJ$18,12,FALSE)</f>
        <v>Tamanid</v>
      </c>
      <c r="I90" t="s">
        <v>688</v>
      </c>
      <c r="J90" t="str">
        <f t="shared" si="29"/>
        <v>Tamanid_1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273</v>
      </c>
      <c r="Q90" t="str">
        <f>IF(G90="экспл",0,IF(G90="импл_",VLOOKUP(J90,quest_импл!$A$1:$J$129,8,FALSE),0))</f>
        <v>sound\\Krasnovatiy_li.wav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2007</v>
      </c>
      <c r="AD90" t="str">
        <f t="shared" ca="1" si="39"/>
        <v>pics\\Banan_7.jpg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pics\\Banan_7.jpg</v>
      </c>
      <c r="AI90" t="s">
        <v>100</v>
      </c>
      <c r="AO90">
        <f t="shared" ca="1" si="35"/>
        <v>0.91349422227720889</v>
      </c>
      <c r="AP90" t="str">
        <f t="shared" ca="1" si="36"/>
        <v>pics\\Banan_7.jpg</v>
      </c>
      <c r="AR90" t="str">
        <f t="shared" si="41"/>
        <v/>
      </c>
      <c r="AS90" t="str">
        <f t="shared" ca="1" si="42"/>
        <v>pics\\Banan_7.jpg</v>
      </c>
      <c r="AT90">
        <f t="shared" ca="1" si="31"/>
        <v>0.92407281096523342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_Красноватый_ли_</v>
      </c>
      <c r="BB90" t="str">
        <f t="shared" si="33"/>
        <v>_Красноватый_ли_XXXXX?</v>
      </c>
      <c r="BC90">
        <f>A90</f>
        <v>1212</v>
      </c>
      <c r="BD90" cm="1">
        <f t="array" aca="1" ref="BD90" ca="1">INDEX($L$90:$L$97,(RANK(AT2,$AT$2:$AT$9)))</f>
        <v>2137</v>
      </c>
      <c r="BE90" cm="1">
        <f t="array" aca="1" ref="BE90" ca="1">INDEX(BD66:BD81,(RANK(AT5,$AT$2:$AT$17)))</f>
        <v>2096</v>
      </c>
      <c r="BF90" cm="1">
        <f t="array" aca="1" ref="BF90" ca="1">INDEX(BD98:BD113,(RANK(AT5,$AT$2:$AT$17)))</f>
        <v>2151</v>
      </c>
      <c r="BG90" cm="1">
        <f t="array" aca="1" ref="BG90" ca="1">INDEX(BD114:BD129,(RANK(AT5,$AT$2:$AT$9)))</f>
        <v>2079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VLOOKUP(B91,audio_list_stym!$A$3:$BP$18,44,FALSE)</f>
        <v>16</v>
      </c>
      <c r="F91" t="str">
        <f>VLOOKUP(E91,metki!$A$2:$B$9,2,FALSE)</f>
        <v>импл_новые_без_названия</v>
      </c>
      <c r="G91" t="str">
        <f t="shared" si="28"/>
        <v>импл_</v>
      </c>
      <c r="H91" t="str">
        <f>VLOOKUP(B91,audio_list_stym!$A$3:$AJ$18,12,FALSE)</f>
        <v>Tamanid</v>
      </c>
      <c r="I91" t="s">
        <v>689</v>
      </c>
      <c r="J91" t="str">
        <f t="shared" si="29"/>
        <v>Tamanid_2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274</v>
      </c>
      <c r="Q91" t="str">
        <f>IF(G91="экспл",0,IF(G91="импл_",VLOOKUP(J91,quest_импл!$A$1:$J$129,8,FALSE),0))</f>
        <v>sound\\Izognut_li.wav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2026</v>
      </c>
      <c r="AD91" t="str">
        <f t="shared" ca="1" si="39"/>
        <v>pics\\Kokos_2.jpg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pics\\Kokos_2.jpg</v>
      </c>
      <c r="AI91" t="s">
        <v>101</v>
      </c>
      <c r="AO91">
        <f t="shared" ca="1" si="35"/>
        <v>0.62598627712851174</v>
      </c>
      <c r="AP91" t="str">
        <f t="shared" ca="1" si="36"/>
        <v>pics\\Kokos_2.jpg</v>
      </c>
      <c r="AR91" t="str">
        <f t="shared" si="41"/>
        <v/>
      </c>
      <c r="AS91" t="str">
        <f t="shared" ca="1" si="42"/>
        <v>pics\\Kokos_2.jpg</v>
      </c>
      <c r="AT91">
        <f t="shared" ca="1" si="31"/>
        <v>0.91186464508369525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_Изогнут_ли_</v>
      </c>
      <c r="BB91" t="str">
        <f t="shared" si="33"/>
        <v>_Изогнут_ли_XXXXX?</v>
      </c>
      <c r="BD91" cm="1">
        <f t="array" aca="1" ref="BD91" ca="1">INDEX($L$90:$L$97,(RANK(AT3,$AT$2:$AT$9)))</f>
        <v>2143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VLOOKUP(B92,audio_list_stym!$A$3:$BP$18,44,FALSE)</f>
        <v>16</v>
      </c>
      <c r="F92" t="str">
        <f>VLOOKUP(E92,metki!$A$2:$B$9,2,FALSE)</f>
        <v>импл_новые_без_названия</v>
      </c>
      <c r="G92" t="str">
        <f t="shared" si="28"/>
        <v>импл_</v>
      </c>
      <c r="H92" t="str">
        <f>VLOOKUP(B92,audio_list_stym!$A$3:$AJ$18,12,FALSE)</f>
        <v>Tamanid</v>
      </c>
      <c r="I92" t="s">
        <v>690</v>
      </c>
      <c r="J92" t="str">
        <f t="shared" si="29"/>
        <v>Tamanid_3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275</v>
      </c>
      <c r="Q92" t="str">
        <f>IF(G92="экспл",0,IF(G92="импл_",VLOOKUP(J92,quest_импл!$A$1:$J$129,8,FALSE),0))</f>
        <v>sound\\Barhatistiy_li.wav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2011</v>
      </c>
      <c r="AD92" t="str">
        <f t="shared" ca="1" si="39"/>
        <v>pics\\Finik_3.jpg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pics\\Finik_3.jpg</v>
      </c>
      <c r="AI92" t="s">
        <v>102</v>
      </c>
      <c r="AO92">
        <f t="shared" ca="1" si="35"/>
        <v>0.8579203403013842</v>
      </c>
      <c r="AP92" t="str">
        <f t="shared" ca="1" si="36"/>
        <v>pics\\Finik_3.jpg</v>
      </c>
      <c r="AR92" t="str">
        <f t="shared" si="41"/>
        <v/>
      </c>
      <c r="AS92" t="str">
        <f t="shared" ca="1" si="42"/>
        <v>pics\\Finik_3.jpg</v>
      </c>
      <c r="AT92">
        <f t="shared" ca="1" si="31"/>
        <v>0.78391946139261171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_Бархатистый_ли_</v>
      </c>
      <c r="BB92" t="str">
        <f t="shared" si="33"/>
        <v>_Бархатистый_ли_XXXXX?</v>
      </c>
      <c r="BD92" cm="1">
        <f t="array" aca="1" ref="BD92" ca="1">INDEX($L$90:$L$97,(RANK(AT4,$AT$2:$AT$9)))</f>
        <v>2144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VLOOKUP(B93,audio_list_stym!$A$3:$BP$18,44,FALSE)</f>
        <v>16</v>
      </c>
      <c r="F93" t="str">
        <f>VLOOKUP(E93,metki!$A$2:$B$9,2,FALSE)</f>
        <v>импл_новые_без_названия</v>
      </c>
      <c r="G93" t="str">
        <f t="shared" si="28"/>
        <v>импл_</v>
      </c>
      <c r="H93" t="str">
        <f>VLOOKUP(B93,audio_list_stym!$A$3:$AJ$18,12,FALSE)</f>
        <v>Tamanid</v>
      </c>
      <c r="I93" t="s">
        <v>691</v>
      </c>
      <c r="J93" t="str">
        <f t="shared" si="29"/>
        <v>Tamanid_4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276</v>
      </c>
      <c r="Q93" t="str">
        <f>IF(G93="экспл",0,IF(G93="импл_",VLOOKUP(J93,quest_импл!$A$1:$J$129,8,FALSE),0))</f>
        <v>sound\\Odnotonniy_li.wav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2045</v>
      </c>
      <c r="AD93" t="str">
        <f t="shared" ca="1" si="39"/>
        <v>pics\\Peper_5.jpg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pics\\Peper_5.jpg</v>
      </c>
      <c r="AI93" t="s">
        <v>103</v>
      </c>
      <c r="AO93">
        <f t="shared" ca="1" si="35"/>
        <v>0.30356076590298775</v>
      </c>
      <c r="AP93" t="str">
        <f t="shared" ca="1" si="36"/>
        <v>pics\\Peper_5.jpg</v>
      </c>
      <c r="AR93" t="str">
        <f t="shared" si="41"/>
        <v/>
      </c>
      <c r="AS93" t="str">
        <f t="shared" ca="1" si="42"/>
        <v>pics\\Peper_5.jpg</v>
      </c>
      <c r="AT93">
        <f t="shared" ca="1" si="31"/>
        <v>0.52705561311422711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_Однотонный_ли_</v>
      </c>
      <c r="BB93" t="str">
        <f t="shared" si="33"/>
        <v>_Однотонный_ли_XXXXX?</v>
      </c>
      <c r="BD93" cm="1">
        <f t="array" aca="1" ref="BD93" ca="1">INDEX($L$90:$L$97,(RANK(AT5,$AT$2:$AT$9)))</f>
        <v>2138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VLOOKUP(B94,audio_list_stym!$A$3:$BP$18,44,FALSE)</f>
        <v>16</v>
      </c>
      <c r="F94" t="str">
        <f>VLOOKUP(E94,metki!$A$2:$B$9,2,FALSE)</f>
        <v>импл_новые_без_названия</v>
      </c>
      <c r="G94" t="str">
        <f t="shared" si="28"/>
        <v>импл_</v>
      </c>
      <c r="H94" t="str">
        <f>VLOOKUP(B94,audio_list_stym!$A$3:$AJ$18,12,FALSE)</f>
        <v>Tamanid</v>
      </c>
      <c r="I94" t="s">
        <v>692</v>
      </c>
      <c r="J94" t="str">
        <f t="shared" si="29"/>
        <v>Tamanid_5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277</v>
      </c>
      <c r="Q94" t="str">
        <f>IF(G94="экспл",0,IF(G94="импл_",VLOOKUP(J94,quest_импл!$A$1:$J$129,8,FALSE),0))</f>
        <v>sound\\Prozrachniy_li.wav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2040</v>
      </c>
      <c r="AD94" t="str">
        <f t="shared" ca="1" si="39"/>
        <v>pics\\Limon_8.jpg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pics\\Limon_8.jpg</v>
      </c>
      <c r="AI94" t="s">
        <v>104</v>
      </c>
      <c r="AO94">
        <f t="shared" ca="1" si="35"/>
        <v>0.41742420473219843</v>
      </c>
      <c r="AP94" t="str">
        <f t="shared" ca="1" si="36"/>
        <v>pics\\Limon_8.jpg</v>
      </c>
      <c r="AR94" t="str">
        <f t="shared" si="41"/>
        <v/>
      </c>
      <c r="AS94" t="str">
        <f t="shared" ca="1" si="42"/>
        <v>pics\\Limon_8.jpg</v>
      </c>
      <c r="AT94">
        <f t="shared" ca="1" si="31"/>
        <v>0.36504490568242653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_Прозрачный_ли_</v>
      </c>
      <c r="BB94" t="str">
        <f t="shared" si="33"/>
        <v>_Прозрачный_ли_XXXXX?</v>
      </c>
      <c r="BD94" cm="1">
        <f t="array" aca="1" ref="BD94" ca="1">INDEX($L$90:$L$97,(RANK(AT6,$AT$2:$AT$9)))</f>
        <v>2142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VLOOKUP(B95,audio_list_stym!$A$3:$BP$18,44,FALSE)</f>
        <v>16</v>
      </c>
      <c r="F95" t="str">
        <f>VLOOKUP(E95,metki!$A$2:$B$9,2,FALSE)</f>
        <v>импл_новые_без_названия</v>
      </c>
      <c r="G95" t="str">
        <f t="shared" si="28"/>
        <v>импл_</v>
      </c>
      <c r="H95" t="str">
        <f>VLOOKUP(B95,audio_list_stym!$A$3:$AJ$18,12,FALSE)</f>
        <v>Tamanid</v>
      </c>
      <c r="I95" t="s">
        <v>693</v>
      </c>
      <c r="J95" t="str">
        <f t="shared" si="29"/>
        <v>Tamanid_6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278</v>
      </c>
      <c r="Q95" t="str">
        <f>IF(G95="экспл",0,IF(G95="импл_",VLOOKUP(J95,quest_импл!$A$1:$J$129,8,FALSE),0))</f>
        <v>sound\\Izmelchen_li.wav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2012</v>
      </c>
      <c r="AD95" t="str">
        <f t="shared" ca="1" si="39"/>
        <v>pics\\Finik_4.jpg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pics\\Finik_4.jpg</v>
      </c>
      <c r="AI95" t="s">
        <v>105</v>
      </c>
      <c r="AO95">
        <f t="shared" ca="1" si="35"/>
        <v>0.85113578082203956</v>
      </c>
      <c r="AP95" t="str">
        <f t="shared" ca="1" si="36"/>
        <v>pics\\Finik_4.jpg</v>
      </c>
      <c r="AR95" t="str">
        <f t="shared" si="41"/>
        <v/>
      </c>
      <c r="AS95" t="str">
        <f t="shared" ca="1" si="42"/>
        <v>pics\\Finik_4.jpg</v>
      </c>
      <c r="AT95">
        <f t="shared" ca="1" si="31"/>
        <v>9.1474532512615392E-3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_Измельчен_ли_</v>
      </c>
      <c r="BB95" t="str">
        <f t="shared" si="33"/>
        <v>_Измельчен_ли_XXXXX?</v>
      </c>
      <c r="BD95" cm="1">
        <f t="array" aca="1" ref="BD95" ca="1">INDEX($L$90:$L$97,(RANK(AT7,$AT$2:$AT$9)))</f>
        <v>2141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VLOOKUP(B96,audio_list_stym!$A$3:$BP$18,44,FALSE)</f>
        <v>16</v>
      </c>
      <c r="F96" t="str">
        <f>VLOOKUP(E96,metki!$A$2:$B$9,2,FALSE)</f>
        <v>импл_новые_без_названия</v>
      </c>
      <c r="G96" t="str">
        <f t="shared" si="28"/>
        <v>импл_</v>
      </c>
      <c r="H96" t="str">
        <f>VLOOKUP(B96,audio_list_stym!$A$3:$AJ$18,12,FALSE)</f>
        <v>Tamanid</v>
      </c>
      <c r="I96" t="s">
        <v>694</v>
      </c>
      <c r="J96" t="str">
        <f t="shared" si="29"/>
        <v>Tamanid_7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279</v>
      </c>
      <c r="Q96" t="str">
        <f>IF(G96="экспл",0,IF(G96="импл_",VLOOKUP(J96,quest_импл!$A$1:$J$129,8,FALSE),0))</f>
        <v>sound\\Cvetushiy_li.wav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2051</v>
      </c>
      <c r="AD96" t="str">
        <f t="shared" ca="1" si="39"/>
        <v>pics\\Redis_3.jpg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pics\\Redis_3.jpg</v>
      </c>
      <c r="AI96" t="s">
        <v>106</v>
      </c>
      <c r="AO96">
        <f t="shared" ca="1" si="35"/>
        <v>0.18353766440338393</v>
      </c>
      <c r="AP96" t="str">
        <f t="shared" ca="1" si="36"/>
        <v>pics\\Redis_3.jpg</v>
      </c>
      <c r="AR96" t="str">
        <f t="shared" si="41"/>
        <v/>
      </c>
      <c r="AS96" t="str">
        <f t="shared" ca="1" si="42"/>
        <v>pics\\Redis_3.jpg</v>
      </c>
      <c r="AT96">
        <f t="shared" ca="1" si="31"/>
        <v>0.65934864226249501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_Цветущий_ли_</v>
      </c>
      <c r="BB96" t="str">
        <f t="shared" si="33"/>
        <v>_Цветущий_ли_XXXXX?</v>
      </c>
      <c r="BD96" cm="1">
        <f t="array" aca="1" ref="BD96" ca="1">INDEX($L$90:$L$97,(RANK(AT8,$AT$2:$AT$9)))</f>
        <v>2140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VLOOKUP(B97,audio_list_stym!$A$3:$BP$18,44,FALSE)</f>
        <v>16</v>
      </c>
      <c r="F97" t="str">
        <f>VLOOKUP(E97,metki!$A$2:$B$9,2,FALSE)</f>
        <v>импл_новые_без_названия</v>
      </c>
      <c r="G97" t="str">
        <f t="shared" si="28"/>
        <v>импл_</v>
      </c>
      <c r="H97" t="str">
        <f>VLOOKUP(B97,audio_list_stym!$A$3:$AJ$18,12,FALSE)</f>
        <v>Tamanid</v>
      </c>
      <c r="I97" t="s">
        <v>695</v>
      </c>
      <c r="J97" t="str">
        <f t="shared" si="29"/>
        <v>Tamanid_8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280</v>
      </c>
      <c r="Q97" t="str">
        <f>IF(G97="экспл",0,IF(G97="импл_",VLOOKUP(J97,quest_импл!$A$1:$J$129,8,FALSE),0))</f>
        <v>sound\\Skruchen_li.wav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2039</v>
      </c>
      <c r="AD97" t="str">
        <f t="shared" ca="1" si="39"/>
        <v>pics\\Limon_7.jpg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pics\\Limon_7.jpg</v>
      </c>
      <c r="AI97" t="s">
        <v>107</v>
      </c>
      <c r="AO97">
        <f t="shared" ca="1" si="35"/>
        <v>0.42127772851589151</v>
      </c>
      <c r="AP97" t="str">
        <f t="shared" ca="1" si="36"/>
        <v>pics\\Limon_7.jpg</v>
      </c>
      <c r="AR97" t="str">
        <f t="shared" si="41"/>
        <v/>
      </c>
      <c r="AS97" t="str">
        <f t="shared" ca="1" si="42"/>
        <v>pics\\Limon_7.jpg</v>
      </c>
      <c r="AT97">
        <f t="shared" ca="1" si="31"/>
        <v>0.18799939512190256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_Скручен_ли_</v>
      </c>
      <c r="BB97" t="str">
        <f t="shared" si="33"/>
        <v>_Скручен_ли_XXXXX?</v>
      </c>
      <c r="BD97" cm="1">
        <f t="array" aca="1" ref="BD97" ca="1">INDEX($L$90:$L$97,(RANK(AT9,$AT$2:$AT$9)))</f>
        <v>2139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VLOOKUP(B98,audio_list_stym!$A$3:$BP$18,44,FALSE)</f>
        <v>17</v>
      </c>
      <c r="F98" t="str">
        <f>VLOOKUP(E98,metki!$A$2:$B$9,2,FALSE)</f>
        <v>экспл_новые_без_названия</v>
      </c>
      <c r="G98" t="str">
        <f t="shared" si="28"/>
        <v>экспл</v>
      </c>
      <c r="H98" t="str">
        <f>VLOOKUP(B98,audio_list_stym!$A$3:$AJ$18,12,FALSE)</f>
        <v>ZF</v>
      </c>
      <c r="I98" t="s">
        <v>688</v>
      </c>
      <c r="J98" t="str">
        <f t="shared" si="29"/>
        <v>ZF_1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153</v>
      </c>
      <c r="Z98" t="str">
        <f>IF(G98="экспл",VLOOKUP(J98,quest_экспл!$A$1:$N$129,12,FALSE),IF(G98="импл_",0,0))</f>
        <v>sound\\On_s_chashuykami.wav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9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40"/>
        <v/>
      </c>
      <c r="AI98" t="s">
        <v>108</v>
      </c>
      <c r="AO98">
        <f t="shared" ca="1" si="35"/>
        <v>0.76772612593208323</v>
      </c>
      <c r="AP98" t="str">
        <f t="shared" ca="1" si="36"/>
        <v>pics\\Goroh_4.jpg</v>
      </c>
      <c r="AR98" t="str">
        <f>IF(AH98="sound\\Ogorod",AP26,"")</f>
        <v/>
      </c>
      <c r="AS98" t="str">
        <f t="shared" si="42"/>
        <v/>
      </c>
      <c r="AT98">
        <f t="shared" ca="1" si="31"/>
        <v>5.1283529877638179E-2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_Он_с_чешуйками?</v>
      </c>
      <c r="BA98" t="e">
        <f>VLOOKUP(Q98,audio_list_stym!$B$2:$BQ$299,68,FALSE)</f>
        <v>#N/A</v>
      </c>
      <c r="BB98" t="str">
        <f t="shared" si="33"/>
        <v>На_экране_XXXXX._Он_с_чешуйками?</v>
      </c>
      <c r="BC98">
        <f>A98</f>
        <v>1213</v>
      </c>
      <c r="BD98" cm="1">
        <f t="array" aca="1" ref="BD98" ca="1">INDEX($L$98:$L$105,(RANK(AT2,$AT$2:$AT$9)))</f>
        <v>2145</v>
      </c>
      <c r="BE98" cm="1">
        <f t="array" aca="1" ref="BE98" ca="1">INDEX(BD66:BD81,(RANK(AT6,$AT$2:$AT$9)))</f>
        <v>2114</v>
      </c>
      <c r="BF98" cm="1">
        <f t="array" aca="1" ref="BF98" ca="1">INDEX(BD82:BD97,(RANK(AT6,$AT$2:$AT$9)))</f>
        <v>2133</v>
      </c>
      <c r="BG98" cm="1">
        <f t="array" aca="1" ref="BG98" ca="1">INDEX(BD106:BD129,(RANK(AT6,$AT$2:$AT$17)))</f>
        <v>2073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VLOOKUP(B99,audio_list_stym!$A$3:$BP$18,44,FALSE)</f>
        <v>17</v>
      </c>
      <c r="F99" t="str">
        <f>VLOOKUP(E99,metki!$A$2:$B$9,2,FALSE)</f>
        <v>экспл_новые_без_названия</v>
      </c>
      <c r="G99" t="str">
        <f t="shared" si="28"/>
        <v>экспл</v>
      </c>
      <c r="H99" t="str">
        <f>VLOOKUP(B99,audio_list_stym!$A$3:$AJ$18,12,FALSE)</f>
        <v>ZF</v>
      </c>
      <c r="I99" t="s">
        <v>689</v>
      </c>
      <c r="J99" t="str">
        <f t="shared" si="29"/>
        <v>ZF_2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154</v>
      </c>
      <c r="Z99" t="str">
        <f>IF(G99="экспл",VLOOKUP(J99,quest_экспл!$A$1:$N$129,12,FALSE),IF(G99="импл_",0,0))</f>
        <v>sound\\On_rozoviy.wav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9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40"/>
        <v/>
      </c>
      <c r="AI99" t="s">
        <v>109</v>
      </c>
      <c r="AO99">
        <f t="shared" ca="1" si="35"/>
        <v>0.61536267217670193</v>
      </c>
      <c r="AP99" t="str">
        <f t="shared" ca="1" si="36"/>
        <v>pics\\Kokos_4.jpg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0.34804781434118048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_Он_розовый?</v>
      </c>
      <c r="BA99" t="e">
        <f>VLOOKUP(Q99,audio_list_stym!$B$2:$BQ$299,68,FALSE)</f>
        <v>#N/A</v>
      </c>
      <c r="BB99" t="str">
        <f t="shared" si="33"/>
        <v>Посмотрите,_вот_XXXXX._Он_розовый?</v>
      </c>
      <c r="BD99" cm="1">
        <f t="array" aca="1" ref="BD99" ca="1">INDEX($L$98:$L$105,(RANK(AT3,$AT$2:$AT$9)))</f>
        <v>2151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VLOOKUP(B100,audio_list_stym!$A$3:$BP$18,44,FALSE)</f>
        <v>17</v>
      </c>
      <c r="F100" t="str">
        <f>VLOOKUP(E100,metki!$A$2:$B$9,2,FALSE)</f>
        <v>экспл_новые_без_названия</v>
      </c>
      <c r="G100" t="str">
        <f t="shared" si="28"/>
        <v>экспл</v>
      </c>
      <c r="H100" t="str">
        <f>VLOOKUP(B100,audio_list_stym!$A$3:$AJ$18,12,FALSE)</f>
        <v>ZF</v>
      </c>
      <c r="I100" t="s">
        <v>690</v>
      </c>
      <c r="J100" t="str">
        <f t="shared" si="29"/>
        <v>ZF_3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155</v>
      </c>
      <c r="Z100" t="str">
        <f>IF(G100="экспл",VLOOKUP(J100,quest_экспл!$A$1:$N$129,12,FALSE),IF(G100="импл_",0,0))</f>
        <v>sound\\Tonkiy_li_on.wav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9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40"/>
        <v/>
      </c>
      <c r="AI100" t="s">
        <v>110</v>
      </c>
      <c r="AO100">
        <f t="shared" ca="1" si="35"/>
        <v>0.54181578313812717</v>
      </c>
      <c r="AP100" t="str">
        <f t="shared" ca="1" si="36"/>
        <v>pics\\Kokos_6.jpg</v>
      </c>
      <c r="AR100" t="str">
        <f t="shared" si="43"/>
        <v/>
      </c>
      <c r="AS100" t="str">
        <f t="shared" si="42"/>
        <v/>
      </c>
      <c r="AT100">
        <f t="shared" ca="1" si="31"/>
        <v>0.53646012415344757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_Тонкий_ли_он?</v>
      </c>
      <c r="BA100" t="e">
        <f>VLOOKUP(Q100,audio_list_stym!$B$2:$BQ$299,68,FALSE)</f>
        <v>#N/A</v>
      </c>
      <c r="BB100" t="str">
        <f t="shared" si="33"/>
        <v>Вот_XXXXX._Тонкий_ли_он?</v>
      </c>
      <c r="BD100" cm="1">
        <f t="array" aca="1" ref="BD100" ca="1">INDEX($L$98:$L$105,(RANK(AT4,$AT$2:$AT$9)))</f>
        <v>2152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VLOOKUP(B101,audio_list_stym!$A$3:$BP$18,44,FALSE)</f>
        <v>17</v>
      </c>
      <c r="F101" t="str">
        <f>VLOOKUP(E101,metki!$A$2:$B$9,2,FALSE)</f>
        <v>экспл_новые_без_названия</v>
      </c>
      <c r="G101" t="str">
        <f t="shared" si="28"/>
        <v>экспл</v>
      </c>
      <c r="H101" t="str">
        <f>VLOOKUP(B101,audio_list_stym!$A$3:$AJ$18,12,FALSE)</f>
        <v>ZF</v>
      </c>
      <c r="I101" t="s">
        <v>691</v>
      </c>
      <c r="J101" t="str">
        <f t="shared" si="29"/>
        <v>ZF_4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156</v>
      </c>
      <c r="Z101" t="str">
        <f>IF(G101="экспл",VLOOKUP(J101,quest_экспл!$A$1:$N$129,12,FALSE),IF(G101="импл_",0,0))</f>
        <v>sound\\Celniy_li_on.wav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9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40"/>
        <v/>
      </c>
      <c r="AI101" t="s">
        <v>111</v>
      </c>
      <c r="AO101">
        <f t="shared" ca="1" si="35"/>
        <v>0.1059140629937616</v>
      </c>
      <c r="AP101" t="str">
        <f t="shared" ca="1" si="36"/>
        <v>pics\\Tomat_2.jpg</v>
      </c>
      <c r="AR101" t="str">
        <f t="shared" si="43"/>
        <v/>
      </c>
      <c r="AS101" t="str">
        <f t="shared" si="42"/>
        <v/>
      </c>
      <c r="AT101">
        <f t="shared" ca="1" si="31"/>
        <v>0.7497486121429715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_Цельный_ли_он?</v>
      </c>
      <c r="BA101" t="e">
        <f>VLOOKUP(Q101,audio_list_stym!$B$2:$BQ$299,68,FALSE)</f>
        <v>#N/A</v>
      </c>
      <c r="BB101" t="str">
        <f t="shared" si="33"/>
        <v>Это_XXXXX._Цельный_ли_он?</v>
      </c>
      <c r="BD101" cm="1">
        <f t="array" aca="1" ref="BD101" ca="1">INDEX($L$98:$L$105,(RANK(AT5,$AT$2:$AT$9)))</f>
        <v>2146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VLOOKUP(B102,audio_list_stym!$A$3:$BP$18,44,FALSE)</f>
        <v>17</v>
      </c>
      <c r="F102" t="str">
        <f>VLOOKUP(E102,metki!$A$2:$B$9,2,FALSE)</f>
        <v>экспл_новые_без_названия</v>
      </c>
      <c r="G102" t="str">
        <f t="shared" si="28"/>
        <v>экспл</v>
      </c>
      <c r="H102" t="str">
        <f>VLOOKUP(B102,audio_list_stym!$A$3:$AJ$18,12,FALSE)</f>
        <v>ZF</v>
      </c>
      <c r="I102" t="s">
        <v>692</v>
      </c>
      <c r="J102" t="str">
        <f t="shared" si="29"/>
        <v>ZF_5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157</v>
      </c>
      <c r="Z102" t="str">
        <f>IF(G102="экспл",VLOOKUP(J102,quest_экспл!$A$1:$N$129,12,FALSE),IF(G102="импл_",0,0))</f>
        <v>sound\\On_shershaviy.wav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9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40"/>
        <v/>
      </c>
      <c r="AI102" t="s">
        <v>112</v>
      </c>
      <c r="AO102">
        <f t="shared" ca="1" si="35"/>
        <v>0.67784503488792081</v>
      </c>
      <c r="AP102" t="str">
        <f t="shared" ca="1" si="36"/>
        <v>pics\\Goroh_8.jpg</v>
      </c>
      <c r="AR102" t="str">
        <f t="shared" si="43"/>
        <v/>
      </c>
      <c r="AS102" t="str">
        <f t="shared" si="42"/>
        <v/>
      </c>
      <c r="AT102">
        <f t="shared" ca="1" si="31"/>
        <v>0.62371731493575366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_Он_шершавый?</v>
      </c>
      <c r="BA102" t="e">
        <f>VLOOKUP(Q102,audio_list_stym!$B$2:$BQ$299,68,FALSE)</f>
        <v>#N/A</v>
      </c>
      <c r="BB102" t="str">
        <f t="shared" si="33"/>
        <v>На_картинке_XXXXX._Он_шершавый?</v>
      </c>
      <c r="BD102" cm="1">
        <f t="array" aca="1" ref="BD102" ca="1">INDEX($L$98:$L$105,(RANK(AT6,$AT$2:$AT$9)))</f>
        <v>2150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VLOOKUP(B103,audio_list_stym!$A$3:$BP$18,44,FALSE)</f>
        <v>17</v>
      </c>
      <c r="F103" t="str">
        <f>VLOOKUP(E103,metki!$A$2:$B$9,2,FALSE)</f>
        <v>экспл_новые_без_названия</v>
      </c>
      <c r="G103" t="str">
        <f t="shared" si="28"/>
        <v>экспл</v>
      </c>
      <c r="H103" t="str">
        <f>VLOOKUP(B103,audio_list_stym!$A$3:$AJ$18,12,FALSE)</f>
        <v>ZF</v>
      </c>
      <c r="I103" t="s">
        <v>693</v>
      </c>
      <c r="J103" t="str">
        <f t="shared" si="29"/>
        <v>ZF_6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158</v>
      </c>
      <c r="Z103" t="str">
        <f>IF(G103="экспл",VLOOKUP(J103,quest_экспл!$A$1:$N$129,12,FALSE),IF(G103="импл_",0,0))</f>
        <v>sound\\Zaostrin_li_on.wav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9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40"/>
        <v/>
      </c>
      <c r="AI103" t="s">
        <v>113</v>
      </c>
      <c r="AO103">
        <f t="shared" ca="1" si="35"/>
        <v>0.32195158565443793</v>
      </c>
      <c r="AP103" t="str">
        <f t="shared" ca="1" si="36"/>
        <v>pics\\Peper_3.jpg</v>
      </c>
      <c r="AR103" t="str">
        <f t="shared" si="43"/>
        <v/>
      </c>
      <c r="AS103" t="str">
        <f t="shared" si="42"/>
        <v/>
      </c>
      <c r="AT103">
        <f t="shared" ca="1" si="31"/>
        <v>0.43231556906426827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_Заострен_ли_он?</v>
      </c>
      <c r="BA103" t="e">
        <f>VLOOKUP(Q103,audio_list_stym!$B$2:$BQ$299,68,FALSE)</f>
        <v>#N/A</v>
      </c>
      <c r="BB103" t="str">
        <f t="shared" si="33"/>
        <v>На_мониторе_XXXXX._Заострен_ли_он?</v>
      </c>
      <c r="BD103" cm="1">
        <f t="array" aca="1" ref="BD103" ca="1">INDEX($L$98:$L$105,(RANK(AT7,$AT$2:$AT$9)))</f>
        <v>2149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VLOOKUP(B104,audio_list_stym!$A$3:$BP$18,44,FALSE)</f>
        <v>17</v>
      </c>
      <c r="F104" t="str">
        <f>VLOOKUP(E104,metki!$A$2:$B$9,2,FALSE)</f>
        <v>экспл_новые_без_названия</v>
      </c>
      <c r="G104" t="str">
        <f t="shared" si="28"/>
        <v>экспл</v>
      </c>
      <c r="H104" t="str">
        <f>VLOOKUP(B104,audio_list_stym!$A$3:$AJ$18,12,FALSE)</f>
        <v>ZF</v>
      </c>
      <c r="I104" t="s">
        <v>694</v>
      </c>
      <c r="J104" t="str">
        <f t="shared" si="29"/>
        <v>ZF_7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159</v>
      </c>
      <c r="Z104" t="str">
        <f>IF(G104="экспл",VLOOKUP(J104,quest_экспл!$A$1:$N$129,12,FALSE),IF(G104="импл_",0,0))</f>
        <v>sound\\On_rassipchatiy.wav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9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40"/>
        <v/>
      </c>
      <c r="AI104" t="s">
        <v>114</v>
      </c>
      <c r="AO104">
        <f t="shared" ca="1" si="35"/>
        <v>0.36864541772958037</v>
      </c>
      <c r="AP104" t="str">
        <f t="shared" ca="1" si="36"/>
        <v>pics\\Peper_2.jpg</v>
      </c>
      <c r="AR104" t="str">
        <f t="shared" si="43"/>
        <v/>
      </c>
      <c r="AS104" t="str">
        <f t="shared" si="42"/>
        <v/>
      </c>
      <c r="AT104">
        <f t="shared" ca="1" si="31"/>
        <v>0.58664039413859026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_Он_рассыпчатый?</v>
      </c>
      <c r="BA104" t="e">
        <f>VLOOKUP(Q104,audio_list_stym!$B$2:$BQ$299,68,FALSE)</f>
        <v>#N/A</v>
      </c>
      <c r="BB104" t="str">
        <f t="shared" si="33"/>
        <v>Перед_Вами_XXXXX._Он_рассыпчатый?</v>
      </c>
      <c r="BD104" cm="1">
        <f t="array" aca="1" ref="BD104" ca="1">INDEX($L$98:$L$105,(RANK(AT8,$AT$2:$AT$9)))</f>
        <v>2148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VLOOKUP(B105,audio_list_stym!$A$3:$BP$18,44,FALSE)</f>
        <v>17</v>
      </c>
      <c r="F105" t="str">
        <f>VLOOKUP(E105,metki!$A$2:$B$9,2,FALSE)</f>
        <v>экспл_новые_без_названия</v>
      </c>
      <c r="G105" t="str">
        <f t="shared" si="28"/>
        <v>экспл</v>
      </c>
      <c r="H105" t="str">
        <f>VLOOKUP(B105,audio_list_stym!$A$3:$AJ$18,12,FALSE)</f>
        <v>ZF</v>
      </c>
      <c r="I105" t="s">
        <v>695</v>
      </c>
      <c r="J105" t="str">
        <f t="shared" si="29"/>
        <v>ZF_8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160</v>
      </c>
      <c r="Z105" t="str">
        <f>IF(G105="экспл",VLOOKUP(J105,quest_экспл!$A$1:$N$129,12,FALSE),IF(G105="импл_",0,0))</f>
        <v>sound\\Ochishen_li_on.wav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9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40"/>
        <v/>
      </c>
      <c r="AI105" t="s">
        <v>115</v>
      </c>
      <c r="AO105">
        <f t="shared" ca="1" si="35"/>
        <v>0.49393149210119425</v>
      </c>
      <c r="AP105" t="str">
        <f t="shared" ca="1" si="36"/>
        <v>pics\\Limon_1.jpg</v>
      </c>
      <c r="AR105" t="str">
        <f t="shared" si="43"/>
        <v/>
      </c>
      <c r="AS105" t="str">
        <f t="shared" si="42"/>
        <v/>
      </c>
      <c r="AT105">
        <f t="shared" ca="1" si="31"/>
        <v>0.94457925251332686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_Очищен_ли_он?</v>
      </c>
      <c r="BA105" t="e">
        <f>VLOOKUP(Q105,audio_list_stym!$B$2:$BQ$299,68,FALSE)</f>
        <v>#N/A</v>
      </c>
      <c r="BB105" t="str">
        <f t="shared" si="33"/>
        <v>Вы_видите_XXXXX._Очищен_ли_он?</v>
      </c>
      <c r="BD105" cm="1">
        <f t="array" aca="1" ref="BD105" ca="1">INDEX($L$98:$L$105,(RANK(AT9,$AT$2:$AT$9)))</f>
        <v>2147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VLOOKUP(B106,audio_list_stym!$A$3:$BP$18,44,FALSE)</f>
        <v>14</v>
      </c>
      <c r="F106" t="str">
        <f>VLOOKUP(E106,metki!$A$2:$B$9,2,FALSE)</f>
        <v>импл_новые_с_названием</v>
      </c>
      <c r="G106" t="str">
        <f t="shared" si="28"/>
        <v>импл_</v>
      </c>
      <c r="H106" t="str">
        <f>VLOOKUP(B106,audio_list_stym!$A$3:$AJ$18,12,FALSE)</f>
        <v>Ackee</v>
      </c>
      <c r="I106" t="s">
        <v>688</v>
      </c>
      <c r="J106" t="str">
        <f t="shared" si="29"/>
        <v>Ackee_1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225</v>
      </c>
      <c r="Q106" t="str">
        <f>IF(G106="экспл",0,IF(G106="импл_",VLOOKUP(J106,quest_импл!$A$1:$J$129,8,FALSE),0))</f>
        <v>sound\\Sushenniy_li.wav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2015</v>
      </c>
      <c r="AD106" t="str">
        <f t="shared" ca="1" si="39"/>
        <v>pics\\Finik_7.jpg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pics\\Finik_7.jpg</v>
      </c>
      <c r="AI106" t="s">
        <v>116</v>
      </c>
      <c r="AO106">
        <f t="shared" ca="1" si="35"/>
        <v>0.82885630564051738</v>
      </c>
      <c r="AP106" t="str">
        <f t="shared" ca="1" si="36"/>
        <v>pics\\Finik_7.jpg</v>
      </c>
      <c r="AR106" t="str">
        <f t="shared" si="43"/>
        <v/>
      </c>
      <c r="AS106" t="str">
        <f t="shared" ca="1" si="42"/>
        <v>pics\\Finik_7.jpg</v>
      </c>
      <c r="AT106">
        <f t="shared" ca="1" si="31"/>
        <v>0.144271342467027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_Сушеный_ли_</v>
      </c>
      <c r="BB106" t="str">
        <f t="shared" si="33"/>
        <v>_Сушеный_ли_ГОНИК?</v>
      </c>
      <c r="BC106">
        <f>A106</f>
        <v>1214</v>
      </c>
      <c r="BD106" cm="1">
        <f t="array" aca="1" ref="BD106" ca="1">INDEX($L$106:$L$113,(RANK(AT2,$AT$2:$AT$9)))</f>
        <v>2065</v>
      </c>
      <c r="BE106" cm="1">
        <f t="array" aca="1" ref="BE106" ca="1">INDEX(BD66:BD81,(RANK(AT7,$AT$2:$AT$17)))</f>
        <v>2114</v>
      </c>
      <c r="BF106" cm="1">
        <f t="array" aca="1" ref="BF106" ca="1">INDEX(BD90:BD105,(RANK(AT7,$AT$2:$AT$17)))</f>
        <v>2139</v>
      </c>
      <c r="BG106" cm="1">
        <f t="array" aca="1" ref="BG106" ca="1">INDEX(BD114:BD129,(RANK(AT7,$AT$2:$AT$9)))</f>
        <v>2078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VLOOKUP(B107,audio_list_stym!$A$3:$BP$18,44,FALSE)</f>
        <v>14</v>
      </c>
      <c r="F107" t="str">
        <f>VLOOKUP(E107,metki!$A$2:$B$9,2,FALSE)</f>
        <v>импл_новые_с_названием</v>
      </c>
      <c r="G107" t="str">
        <f t="shared" si="28"/>
        <v>импл_</v>
      </c>
      <c r="H107" t="str">
        <f>VLOOKUP(B107,audio_list_stym!$A$3:$AJ$18,12,FALSE)</f>
        <v>Ackee</v>
      </c>
      <c r="I107" t="s">
        <v>689</v>
      </c>
      <c r="J107" t="str">
        <f t="shared" si="29"/>
        <v>Ackee_2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226</v>
      </c>
      <c r="Q107" t="str">
        <f>IF(G107="экспл",0,IF(G107="импл_",VLOOKUP(J107,quest_импл!$A$1:$J$129,8,FALSE),0))</f>
        <v>sound\\S_vetochkoy_li.wav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2057</v>
      </c>
      <c r="AD107" t="str">
        <f t="shared" ca="1" si="39"/>
        <v>pics\\Tomat_1.jpg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pics\\Tomat_1.jpg</v>
      </c>
      <c r="AI107" t="s">
        <v>117</v>
      </c>
      <c r="AO107">
        <f t="shared" ca="1" si="35"/>
        <v>0.14021693168730243</v>
      </c>
      <c r="AP107" t="str">
        <f t="shared" ca="1" si="36"/>
        <v>pics\\Tomat_1.jpg</v>
      </c>
      <c r="AR107" t="str">
        <f t="shared" si="43"/>
        <v/>
      </c>
      <c r="AS107" t="str">
        <f t="shared" ca="1" si="42"/>
        <v>pics\\Tomat_1.jpg</v>
      </c>
      <c r="AT107">
        <f t="shared" ca="1" si="31"/>
        <v>0.60340327271114969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_С_веточкой_ли_</v>
      </c>
      <c r="BB107" t="str">
        <f t="shared" si="33"/>
        <v>_С_веточкой_ли_ГОНИК?</v>
      </c>
      <c r="BD107" cm="1">
        <f t="array" aca="1" ref="BD107" ca="1">INDEX($L$106:$L$113,(RANK(AT3,$AT$2:$AT$9)))</f>
        <v>2071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VLOOKUP(B108,audio_list_stym!$A$3:$BP$18,44,FALSE)</f>
        <v>14</v>
      </c>
      <c r="F108" t="str">
        <f>VLOOKUP(E108,metki!$A$2:$B$9,2,FALSE)</f>
        <v>импл_новые_с_названием</v>
      </c>
      <c r="G108" t="str">
        <f t="shared" si="28"/>
        <v>импл_</v>
      </c>
      <c r="H108" t="str">
        <f>VLOOKUP(B108,audio_list_stym!$A$3:$AJ$18,12,FALSE)</f>
        <v>Ackee</v>
      </c>
      <c r="I108" t="s">
        <v>690</v>
      </c>
      <c r="J108" t="str">
        <f t="shared" si="29"/>
        <v>Ackee_3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227</v>
      </c>
      <c r="Q108" t="str">
        <f>IF(G108="экспл",0,IF(G108="импл_",VLOOKUP(J108,quest_импл!$A$1:$J$129,8,FALSE),0))</f>
        <v>sound\\Rasskrit_li.wav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2055</v>
      </c>
      <c r="AD108" t="str">
        <f t="shared" ca="1" si="39"/>
        <v>pics\\Redis_7.jpg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pics\\Redis_7.jpg</v>
      </c>
      <c r="AI108" t="s">
        <v>118</v>
      </c>
      <c r="AO108">
        <f t="shared" ca="1" si="35"/>
        <v>0.17019759874776552</v>
      </c>
      <c r="AP108" t="str">
        <f t="shared" ca="1" si="36"/>
        <v>pics\\Redis_7.jpg</v>
      </c>
      <c r="AR108" t="str">
        <f t="shared" si="43"/>
        <v/>
      </c>
      <c r="AS108" t="str">
        <f t="shared" ca="1" si="42"/>
        <v>pics\\Redis_7.jpg</v>
      </c>
      <c r="AT108">
        <f t="shared" ca="1" si="31"/>
        <v>0.3889610744964398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_Раскрыт_ли_</v>
      </c>
      <c r="BB108" t="str">
        <f t="shared" si="33"/>
        <v>_Раскрыт_ли_ГОНИК?</v>
      </c>
      <c r="BD108" cm="1">
        <f t="array" aca="1" ref="BD108" ca="1">INDEX($L$106:$L$113,(RANK(AT4,$AT$2:$AT$9)))</f>
        <v>2072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VLOOKUP(B109,audio_list_stym!$A$3:$BP$18,44,FALSE)</f>
        <v>14</v>
      </c>
      <c r="F109" t="str">
        <f>VLOOKUP(E109,metki!$A$2:$B$9,2,FALSE)</f>
        <v>импл_новые_с_названием</v>
      </c>
      <c r="G109" t="str">
        <f t="shared" si="28"/>
        <v>импл_</v>
      </c>
      <c r="H109" t="str">
        <f>VLOOKUP(B109,audio_list_stym!$A$3:$AJ$18,12,FALSE)</f>
        <v>Ackee</v>
      </c>
      <c r="I109" t="s">
        <v>691</v>
      </c>
      <c r="J109" t="str">
        <f t="shared" si="29"/>
        <v>Ackee_4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228</v>
      </c>
      <c r="Q109" t="str">
        <f>IF(G109="экспл",0,IF(G109="импл_",VLOOKUP(J109,quest_импл!$A$1:$J$129,8,FALSE),0))</f>
        <v>sound\\Pushistiy_li.wav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2005</v>
      </c>
      <c r="AD109" t="str">
        <f t="shared" ca="1" si="39"/>
        <v>pics\\Banan_5.jpg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pics\\Banan_5.jpg</v>
      </c>
      <c r="AI109" t="s">
        <v>119</v>
      </c>
      <c r="AO109">
        <f t="shared" ca="1" si="35"/>
        <v>0.93586919613464414</v>
      </c>
      <c r="AP109" t="str">
        <f t="shared" ca="1" si="36"/>
        <v>pics\\Banan_5.jpg</v>
      </c>
      <c r="AR109" t="str">
        <f t="shared" si="43"/>
        <v/>
      </c>
      <c r="AS109" t="str">
        <f t="shared" ca="1" si="42"/>
        <v>pics\\Banan_5.jpg</v>
      </c>
      <c r="AT109">
        <f t="shared" ca="1" si="31"/>
        <v>0.607275108273863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_Пушистый_ли_</v>
      </c>
      <c r="BB109" t="str">
        <f t="shared" si="33"/>
        <v>_Пушистый_ли_ГОНИК?</v>
      </c>
      <c r="BD109" cm="1">
        <f t="array" aca="1" ref="BD109" ca="1">INDEX($L$106:$L$113,(RANK(AT5,$AT$2:$AT$9)))</f>
        <v>2066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VLOOKUP(B110,audio_list_stym!$A$3:$BP$18,44,FALSE)</f>
        <v>14</v>
      </c>
      <c r="F110" t="str">
        <f>VLOOKUP(E110,metki!$A$2:$B$9,2,FALSE)</f>
        <v>импл_новые_с_названием</v>
      </c>
      <c r="G110" t="str">
        <f t="shared" si="28"/>
        <v>импл_</v>
      </c>
      <c r="H110" t="str">
        <f>VLOOKUP(B110,audio_list_stym!$A$3:$AJ$18,12,FALSE)</f>
        <v>Ackee</v>
      </c>
      <c r="I110" t="s">
        <v>692</v>
      </c>
      <c r="J110" t="str">
        <f t="shared" si="29"/>
        <v>Ackee_5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229</v>
      </c>
      <c r="Q110" t="str">
        <f>IF(G110="экспл",0,IF(G110="импл_",VLOOKUP(J110,quest_импл!$A$1:$J$129,8,FALSE),0))</f>
        <v>sound\\Kvadratniy_li.wav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2064</v>
      </c>
      <c r="AD110" t="str">
        <f t="shared" ca="1" si="39"/>
        <v>pics\\Tomat_8.jpg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pics\\Tomat_8.jpg</v>
      </c>
      <c r="AI110" t="s">
        <v>120</v>
      </c>
      <c r="AO110">
        <f t="shared" ca="1" si="35"/>
        <v>1.5493384666308563E-2</v>
      </c>
      <c r="AP110" t="str">
        <f t="shared" ca="1" si="36"/>
        <v>pics\\Tomat_8.jpg</v>
      </c>
      <c r="AR110" t="str">
        <f t="shared" si="43"/>
        <v/>
      </c>
      <c r="AS110" t="str">
        <f t="shared" ca="1" si="42"/>
        <v>pics\\Tomat_8.jpg</v>
      </c>
      <c r="AT110">
        <f t="shared" ca="1" si="31"/>
        <v>2.3684206822654152E-2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_Квадратный_ли_</v>
      </c>
      <c r="BB110" t="str">
        <f t="shared" si="33"/>
        <v>_Квадратный_ли_ГОНИК?</v>
      </c>
      <c r="BD110" cm="1">
        <f t="array" aca="1" ref="BD110" ca="1">INDEX($L$106:$L$113,(RANK(AT6,$AT$2:$AT$9)))</f>
        <v>2070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VLOOKUP(B111,audio_list_stym!$A$3:$BP$18,44,FALSE)</f>
        <v>14</v>
      </c>
      <c r="F111" t="str">
        <f>VLOOKUP(E111,metki!$A$2:$B$9,2,FALSE)</f>
        <v>импл_новые_с_названием</v>
      </c>
      <c r="G111" t="str">
        <f t="shared" si="28"/>
        <v>импл_</v>
      </c>
      <c r="H111" t="str">
        <f>VLOOKUP(B111,audio_list_stym!$A$3:$AJ$18,12,FALSE)</f>
        <v>Ackee</v>
      </c>
      <c r="I111" t="s">
        <v>693</v>
      </c>
      <c r="J111" t="str">
        <f t="shared" si="29"/>
        <v>Ackee_6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230</v>
      </c>
      <c r="Q111" t="str">
        <f>IF(G111="экспл",0,IF(G111="импл_",VLOOKUP(J111,quest_импл!$A$1:$J$129,8,FALSE),0))</f>
        <v>sound\\Sklizskiy_li.wav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2056</v>
      </c>
      <c r="AD111" t="str">
        <f t="shared" ca="1" si="39"/>
        <v>pics\\Redis_8.jpg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pics\\Redis_8.jpg</v>
      </c>
      <c r="AI111" t="s">
        <v>121</v>
      </c>
      <c r="AO111">
        <f t="shared" ca="1" si="35"/>
        <v>0.14077199248986993</v>
      </c>
      <c r="AP111" t="str">
        <f t="shared" ca="1" si="36"/>
        <v>pics\\Redis_8.jpg</v>
      </c>
      <c r="AR111" t="str">
        <f t="shared" si="43"/>
        <v/>
      </c>
      <c r="AS111" t="str">
        <f t="shared" ca="1" si="42"/>
        <v>pics\\Redis_8.jpg</v>
      </c>
      <c r="AT111">
        <f t="shared" ca="1" si="31"/>
        <v>9.2879566427991778E-2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_Склизкий_ли_</v>
      </c>
      <c r="BB111" t="str">
        <f t="shared" si="33"/>
        <v>_Склизкий_ли_ГОНИК?</v>
      </c>
      <c r="BD111" cm="1">
        <f t="array" aca="1" ref="BD111" ca="1">INDEX($L$106:$L$113,(RANK(AT7,$AT$2:$AT$9)))</f>
        <v>2069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VLOOKUP(B112,audio_list_stym!$A$3:$BP$18,44,FALSE)</f>
        <v>14</v>
      </c>
      <c r="F112" t="str">
        <f>VLOOKUP(E112,metki!$A$2:$B$9,2,FALSE)</f>
        <v>импл_новые_с_названием</v>
      </c>
      <c r="G112" t="str">
        <f t="shared" si="28"/>
        <v>импл_</v>
      </c>
      <c r="H112" t="str">
        <f>VLOOKUP(B112,audio_list_stym!$A$3:$AJ$18,12,FALSE)</f>
        <v>Ackee</v>
      </c>
      <c r="I112" t="s">
        <v>694</v>
      </c>
      <c r="J112" t="str">
        <f t="shared" si="29"/>
        <v>Ackee_7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231</v>
      </c>
      <c r="Q112" t="str">
        <f>IF(G112="экспл",0,IF(G112="импл_",VLOOKUP(J112,quest_импл!$A$1:$J$129,8,FALSE),0))</f>
        <v>sound\\Uvyadshiy_li.wav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2063</v>
      </c>
      <c r="AD112" t="str">
        <f t="shared" ca="1" si="39"/>
        <v>pics\\Tomat_7.jpg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pics\\Tomat_7.jpg</v>
      </c>
      <c r="AI112" t="s">
        <v>122</v>
      </c>
      <c r="AO112">
        <f t="shared" ca="1" si="35"/>
        <v>1.5985419691955882E-2</v>
      </c>
      <c r="AP112" t="str">
        <f t="shared" ca="1" si="36"/>
        <v>pics\\Tomat_7.jpg</v>
      </c>
      <c r="AR112" t="str">
        <f t="shared" si="43"/>
        <v/>
      </c>
      <c r="AS112" t="str">
        <f t="shared" ca="1" si="42"/>
        <v>pics\\Tomat_7.jpg</v>
      </c>
      <c r="AT112">
        <f t="shared" ca="1" si="31"/>
        <v>0.19328882899183175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_Увядший_ли_</v>
      </c>
      <c r="BB112" t="str">
        <f t="shared" si="33"/>
        <v>_Увядший_ли_ГОНИК?</v>
      </c>
      <c r="BD112" cm="1">
        <f t="array" aca="1" ref="BD112" ca="1">INDEX($L$106:$L$113,(RANK(AT8,$AT$2:$AT$9)))</f>
        <v>2068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VLOOKUP(B113,audio_list_stym!$A$3:$BP$18,44,FALSE)</f>
        <v>14</v>
      </c>
      <c r="F113" t="str">
        <f>VLOOKUP(E113,metki!$A$2:$B$9,2,FALSE)</f>
        <v>импл_новые_с_названием</v>
      </c>
      <c r="G113" t="str">
        <f t="shared" si="28"/>
        <v>импл_</v>
      </c>
      <c r="H113" t="str">
        <f>VLOOKUP(B113,audio_list_stym!$A$3:$AJ$18,12,FALSE)</f>
        <v>Ackee</v>
      </c>
      <c r="I113" t="s">
        <v>695</v>
      </c>
      <c r="J113" t="str">
        <f t="shared" si="29"/>
        <v>Ackee_8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232</v>
      </c>
      <c r="Q113" t="str">
        <f>IF(G113="экспл",0,IF(G113="импл_",VLOOKUP(J113,quest_импл!$A$1:$J$129,8,FALSE),0))</f>
        <v>sound\\Raznocvetniy_li.wav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2059</v>
      </c>
      <c r="AD113" t="str">
        <f t="shared" ca="1" si="39"/>
        <v>pics\\Tomat_3.jpg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pics\\Tomat_3.jpg</v>
      </c>
      <c r="AI113" t="s">
        <v>123</v>
      </c>
      <c r="AO113">
        <f t="shared" ca="1" si="35"/>
        <v>8.9183832680129527E-2</v>
      </c>
      <c r="AP113" t="str">
        <f t="shared" ca="1" si="36"/>
        <v>pics\\Tomat_3.jpg</v>
      </c>
      <c r="AR113" t="str">
        <f t="shared" si="43"/>
        <v/>
      </c>
      <c r="AS113" t="str">
        <f t="shared" ca="1" si="42"/>
        <v>pics\\Tomat_3.jpg</v>
      </c>
      <c r="AT113">
        <f t="shared" ca="1" si="31"/>
        <v>0.1425229501577433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_Разноцветный_ли_</v>
      </c>
      <c r="BB113" t="str">
        <f t="shared" si="33"/>
        <v>_Разноцветный_ли_ГОНИК?</v>
      </c>
      <c r="BD113" cm="1">
        <f t="array" aca="1" ref="BD113" ca="1">INDEX($L$106:$L$113,(RANK(AT9,$AT$2:$AT$9)))</f>
        <v>2067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VLOOKUP(B114,audio_list_stym!$A$3:$BP$18,44,FALSE)</f>
        <v>15</v>
      </c>
      <c r="F114" t="str">
        <f>VLOOKUP(E114,metki!$A$2:$B$9,2,FALSE)</f>
        <v>экспл_новые_с_названием</v>
      </c>
      <c r="G114" t="str">
        <f t="shared" si="28"/>
        <v>экспл</v>
      </c>
      <c r="H114" t="str">
        <f>VLOOKUP(B114,audio_list_stym!$A$3:$AJ$18,12,FALSE)</f>
        <v>Ake</v>
      </c>
      <c r="I114" t="s">
        <v>688</v>
      </c>
      <c r="J114" t="str">
        <f t="shared" si="29"/>
        <v>Ake_1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105</v>
      </c>
      <c r="Z114" t="str">
        <f>IF(G114="экспл",VLOOKUP(J114,quest_экспл!$A$1:$N$129,12,FALSE),IF(G114="импл_",0,0))</f>
        <v>sound\\On_imeet_myakot.wav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9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40"/>
        <v/>
      </c>
      <c r="AI114" t="s">
        <v>86</v>
      </c>
      <c r="AO114">
        <f t="shared" ca="1" si="35"/>
        <v>0.88083783661116821</v>
      </c>
      <c r="AP114" t="str">
        <f t="shared" ca="1" si="36"/>
        <v>pics\\Finik_1.jpg</v>
      </c>
      <c r="AR114" t="str">
        <f t="shared" si="43"/>
        <v/>
      </c>
      <c r="AS114" t="str">
        <f t="shared" si="42"/>
        <v/>
      </c>
      <c r="AT114">
        <f t="shared" ca="1" si="31"/>
        <v>0.54993520897793746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_Он_имеет_мякоть?</v>
      </c>
      <c r="BA114" t="e">
        <f>VLOOKUP(Q114,audio_list_stym!$B$2:$BQ$299,68,FALSE)</f>
        <v>#N/A</v>
      </c>
      <c r="BB114" t="str">
        <f t="shared" si="33"/>
        <v>На_экране_ТОДИС._Он_имеет_мякоть?</v>
      </c>
      <c r="BC114">
        <f>A114</f>
        <v>1215</v>
      </c>
      <c r="BD114" cm="1">
        <f t="array" aca="1" ref="BD114" ca="1">INDEX($L$114:$L$121,(RANK(AT2,$AT$2:$AT$9)))</f>
        <v>2073</v>
      </c>
      <c r="BE114" cm="1">
        <f t="array" aca="1" ref="BE114" ca="1">INDEX(BD66:BD81,(RANK(AT8,$AT$2:$AT$17)))</f>
        <v>2114</v>
      </c>
      <c r="BF114" cm="1">
        <f t="array" aca="1" ref="BF114" ca="1">INDEX(BD82:BD97,(RANK(AT8,$AT$2:$AT$9)))</f>
        <v>2130</v>
      </c>
      <c r="BG114" cm="1">
        <f t="array" aca="1" ref="BG114" ca="1">INDEX(BD98:BD113,(RANK(AT8,$AT$2:$AT$9)))</f>
        <v>2146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VLOOKUP(B115,audio_list_stym!$A$3:$BP$18,44,FALSE)</f>
        <v>15</v>
      </c>
      <c r="F115" t="str">
        <f>VLOOKUP(E115,metki!$A$2:$B$9,2,FALSE)</f>
        <v>экспл_новые_с_названием</v>
      </c>
      <c r="G115" t="str">
        <f t="shared" si="28"/>
        <v>экспл</v>
      </c>
      <c r="H115" t="str">
        <f>VLOOKUP(B115,audio_list_stym!$A$3:$AJ$18,12,FALSE)</f>
        <v>Ake</v>
      </c>
      <c r="I115" t="s">
        <v>689</v>
      </c>
      <c r="J115" t="str">
        <f t="shared" si="29"/>
        <v>Ake_2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106</v>
      </c>
      <c r="Z115" t="str">
        <f>IF(G115="экспл",VLOOKUP(J115,quest_экспл!$A$1:$N$129,12,FALSE),IF(G115="импл_",0,0))</f>
        <v>sound\\Prodolgovatiy_li_on.wav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9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40"/>
        <v/>
      </c>
      <c r="AI115" t="s">
        <v>87</v>
      </c>
      <c r="AO115">
        <f t="shared" ca="1" si="35"/>
        <v>0.69044875612790391</v>
      </c>
      <c r="AP115" t="str">
        <f t="shared" ca="1" si="36"/>
        <v>pics\\Goroh_6.jpg</v>
      </c>
      <c r="AR115" t="str">
        <f t="shared" si="43"/>
        <v/>
      </c>
      <c r="AS115" t="str">
        <f t="shared" si="42"/>
        <v/>
      </c>
      <c r="AT115">
        <f t="shared" ca="1" si="31"/>
        <v>0.59522614390189532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_Продолговатый_ли_он?</v>
      </c>
      <c r="BA115" t="e">
        <f>VLOOKUP(Q115,audio_list_stym!$B$2:$BQ$299,68,FALSE)</f>
        <v>#N/A</v>
      </c>
      <c r="BB115" t="str">
        <f t="shared" si="33"/>
        <v>Посмотрите,_вот_ТОДИС._Продолговатый_ли_он?</v>
      </c>
      <c r="BD115" cm="1">
        <f t="array" aca="1" ref="BD115" ca="1">INDEX($L$114:$L$121,(RANK(AT3,$AT$2:$AT$9)))</f>
        <v>2079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VLOOKUP(B116,audio_list_stym!$A$3:$BP$18,44,FALSE)</f>
        <v>15</v>
      </c>
      <c r="F116" t="str">
        <f>VLOOKUP(E116,metki!$A$2:$B$9,2,FALSE)</f>
        <v>экспл_новые_с_названием</v>
      </c>
      <c r="G116" t="str">
        <f t="shared" si="28"/>
        <v>экспл</v>
      </c>
      <c r="H116" t="str">
        <f>VLOOKUP(B116,audio_list_stym!$A$3:$AJ$18,12,FALSE)</f>
        <v>Ake</v>
      </c>
      <c r="I116" t="s">
        <v>690</v>
      </c>
      <c r="J116" t="str">
        <f t="shared" si="29"/>
        <v>Ake_3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107</v>
      </c>
      <c r="Z116" t="str">
        <f>IF(G116="экспл",VLOOKUP(J116,quest_экспл!$A$1:$N$129,12,FALSE),IF(G116="импл_",0,0))</f>
        <v>sound\\Pyatnistiy_li_on.wav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9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40"/>
        <v/>
      </c>
      <c r="AI116" t="s">
        <v>88</v>
      </c>
      <c r="AO116">
        <f t="shared" ca="1" si="35"/>
        <v>6.9324324178981045E-2</v>
      </c>
      <c r="AP116" t="str">
        <f t="shared" ca="1" si="36"/>
        <v>pics\\Tomat_4.jpg</v>
      </c>
      <c r="AR116" t="str">
        <f t="shared" si="43"/>
        <v/>
      </c>
      <c r="AS116" t="str">
        <f t="shared" si="42"/>
        <v/>
      </c>
      <c r="AT116">
        <f t="shared" ca="1" si="31"/>
        <v>6.0643422425458393E-2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_Пятнистый_ли_он?</v>
      </c>
      <c r="BA116" t="e">
        <f>VLOOKUP(Q116,audio_list_stym!$B$2:$BQ$299,68,FALSE)</f>
        <v>#N/A</v>
      </c>
      <c r="BB116" t="str">
        <f t="shared" si="33"/>
        <v>Вот_ТОДИС._Пятнистый_ли_он?</v>
      </c>
      <c r="BD116" cm="1">
        <f t="array" aca="1" ref="BD116" ca="1">INDEX($L$114:$L$121,(RANK(AT4,$AT$2:$AT$9)))</f>
        <v>2080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VLOOKUP(B117,audio_list_stym!$A$3:$BP$18,44,FALSE)</f>
        <v>15</v>
      </c>
      <c r="F117" t="str">
        <f>VLOOKUP(E117,metki!$A$2:$B$9,2,FALSE)</f>
        <v>экспл_новые_с_названием</v>
      </c>
      <c r="G117" t="str">
        <f t="shared" si="28"/>
        <v>экспл</v>
      </c>
      <c r="H117" t="str">
        <f>VLOOKUP(B117,audio_list_stym!$A$3:$AJ$18,12,FALSE)</f>
        <v>Ake</v>
      </c>
      <c r="I117" t="s">
        <v>691</v>
      </c>
      <c r="J117" t="str">
        <f t="shared" si="29"/>
        <v>Ake_4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108</v>
      </c>
      <c r="Z117" t="str">
        <f>IF(G117="экспл",VLOOKUP(J117,quest_экспл!$A$1:$N$129,12,FALSE),IF(G117="импл_",0,0))</f>
        <v>sound\\On_s_kozhuroy.wav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9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40"/>
        <v/>
      </c>
      <c r="AI117" t="s">
        <v>89</v>
      </c>
      <c r="AO117">
        <f t="shared" ca="1" si="35"/>
        <v>0.64471246117511005</v>
      </c>
      <c r="AP117" t="str">
        <f t="shared" ca="1" si="36"/>
        <v>pics\\Kokos_1.jpg</v>
      </c>
      <c r="AR117" t="str">
        <f t="shared" si="43"/>
        <v/>
      </c>
      <c r="AS117" t="str">
        <f t="shared" si="42"/>
        <v/>
      </c>
      <c r="AT117">
        <f t="shared" ca="1" si="31"/>
        <v>0.98926225552124458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_Он_с_кожурой?</v>
      </c>
      <c r="BA117" t="e">
        <f>VLOOKUP(Q117,audio_list_stym!$B$2:$BQ$299,68,FALSE)</f>
        <v>#N/A</v>
      </c>
      <c r="BB117" t="str">
        <f t="shared" si="33"/>
        <v>Это_ТОДИС._Он_с_кожурой?</v>
      </c>
      <c r="BD117" cm="1">
        <f t="array" aca="1" ref="BD117" ca="1">INDEX($L$114:$L$121,(RANK(AT5,$AT$2:$AT$9)))</f>
        <v>2074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VLOOKUP(B118,audio_list_stym!$A$3:$BP$18,44,FALSE)</f>
        <v>15</v>
      </c>
      <c r="F118" t="str">
        <f>VLOOKUP(E118,metki!$A$2:$B$9,2,FALSE)</f>
        <v>экспл_новые_с_названием</v>
      </c>
      <c r="G118" t="str">
        <f t="shared" si="28"/>
        <v>экспл</v>
      </c>
      <c r="H118" t="str">
        <f>VLOOKUP(B118,audio_list_stym!$A$3:$AJ$18,12,FALSE)</f>
        <v>Ake</v>
      </c>
      <c r="I118" t="s">
        <v>692</v>
      </c>
      <c r="J118" t="str">
        <f t="shared" si="29"/>
        <v>Ake_5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109</v>
      </c>
      <c r="Z118" t="str">
        <f>IF(G118="экспл",VLOOKUP(J118,quest_экспл!$A$1:$N$129,12,FALSE),IF(G118="импл_",0,0))</f>
        <v>sound\\Fioletoviy_li_on.wav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9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40"/>
        <v/>
      </c>
      <c r="AI118" t="s">
        <v>90</v>
      </c>
      <c r="AO118">
        <f t="shared" ca="1" si="35"/>
        <v>0.48885203250563225</v>
      </c>
      <c r="AP118" t="str">
        <f t="shared" ca="1" si="36"/>
        <v>pics\\Limon_2.jpg</v>
      </c>
      <c r="AR118" t="str">
        <f t="shared" si="43"/>
        <v/>
      </c>
      <c r="AS118" t="str">
        <f t="shared" si="42"/>
        <v/>
      </c>
      <c r="AT118">
        <f t="shared" ca="1" si="31"/>
        <v>0.13544432069347967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_Синий_ли_он?</v>
      </c>
      <c r="BA118" t="e">
        <f>VLOOKUP(Q118,audio_list_stym!$B$2:$BQ$299,68,FALSE)</f>
        <v>#N/A</v>
      </c>
      <c r="BB118" t="str">
        <f t="shared" si="33"/>
        <v>На_картинке_ТОДИС._Синий_ли_он?</v>
      </c>
      <c r="BD118" cm="1">
        <f t="array" aca="1" ref="BD118" ca="1">INDEX($L$114:$L$121,(RANK(AT6,$AT$2:$AT$9)))</f>
        <v>2078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VLOOKUP(B119,audio_list_stym!$A$3:$BP$18,44,FALSE)</f>
        <v>15</v>
      </c>
      <c r="F119" t="str">
        <f>VLOOKUP(E119,metki!$A$2:$B$9,2,FALSE)</f>
        <v>экспл_новые_с_названием</v>
      </c>
      <c r="G119" t="str">
        <f t="shared" si="28"/>
        <v>экспл</v>
      </c>
      <c r="H119" t="str">
        <f>VLOOKUP(B119,audio_list_stym!$A$3:$AJ$18,12,FALSE)</f>
        <v>Ake</v>
      </c>
      <c r="I119" t="s">
        <v>693</v>
      </c>
      <c r="J119" t="str">
        <f t="shared" si="29"/>
        <v>Ake_6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110</v>
      </c>
      <c r="Z119" t="str">
        <f>IF(G119="экспл",VLOOKUP(J119,quest_экспл!$A$1:$N$129,12,FALSE),IF(G119="импл_",0,0))</f>
        <v>sound\\On_s_dolkami.wav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9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40"/>
        <v/>
      </c>
      <c r="AI119" t="s">
        <v>91</v>
      </c>
      <c r="AO119">
        <f t="shared" ca="1" si="35"/>
        <v>0.45362887200523594</v>
      </c>
      <c r="AP119" t="str">
        <f t="shared" ca="1" si="36"/>
        <v>pics\\Limon_5.jpg</v>
      </c>
      <c r="AR119" t="str">
        <f t="shared" si="43"/>
        <v/>
      </c>
      <c r="AS119" t="str">
        <f t="shared" si="42"/>
        <v/>
      </c>
      <c r="AT119">
        <f t="shared" ca="1" si="31"/>
        <v>0.77638489281189049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_Он_с_дольками?</v>
      </c>
      <c r="BA119" t="e">
        <f>VLOOKUP(Q119,audio_list_stym!$B$2:$BQ$299,68,FALSE)</f>
        <v>#N/A</v>
      </c>
      <c r="BB119" t="str">
        <f t="shared" si="33"/>
        <v>На_мониторе_ТОДИС._Он_с_дольками?</v>
      </c>
      <c r="BD119" cm="1">
        <f t="array" aca="1" ref="BD119" ca="1">INDEX($L$114:$L$121,(RANK(AT7,$AT$2:$AT$9)))</f>
        <v>2077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VLOOKUP(B120,audio_list_stym!$A$3:$BP$18,44,FALSE)</f>
        <v>15</v>
      </c>
      <c r="F120" t="str">
        <f>VLOOKUP(E120,metki!$A$2:$B$9,2,FALSE)</f>
        <v>экспл_новые_с_названием</v>
      </c>
      <c r="G120" t="str">
        <f t="shared" si="28"/>
        <v>экспл</v>
      </c>
      <c r="H120" t="str">
        <f>VLOOKUP(B120,audio_list_stym!$A$3:$AJ$18,12,FALSE)</f>
        <v>Ake</v>
      </c>
      <c r="I120" t="s">
        <v>694</v>
      </c>
      <c r="J120" t="str">
        <f t="shared" si="29"/>
        <v>Ake_7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111</v>
      </c>
      <c r="Z120" t="str">
        <f>IF(G120="экспл",VLOOKUP(J120,quest_экспл!$A$1:$N$129,12,FALSE),IF(G120="импл_",0,0))</f>
        <v>sound\\On_visushenniy.wav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9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40"/>
        <v/>
      </c>
      <c r="AI120" t="s">
        <v>92</v>
      </c>
      <c r="AO120">
        <f t="shared" ca="1" si="35"/>
        <v>3.9637131964026628E-2</v>
      </c>
      <c r="AP120" t="str">
        <f t="shared" ca="1" si="36"/>
        <v>pics\\Tomat_5.jpg</v>
      </c>
      <c r="AR120" t="str">
        <f t="shared" si="43"/>
        <v/>
      </c>
      <c r="AS120" t="str">
        <f t="shared" si="42"/>
        <v/>
      </c>
      <c r="AT120">
        <f t="shared" ca="1" si="31"/>
        <v>8.5560270061546317E-2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_Он_высушенный?</v>
      </c>
      <c r="BA120" t="e">
        <f>VLOOKUP(Q120,audio_list_stym!$B$2:$BQ$299,68,FALSE)</f>
        <v>#N/A</v>
      </c>
      <c r="BB120" t="str">
        <f t="shared" si="33"/>
        <v>Перед_Вами_ТОДИС._Он_высушенный?</v>
      </c>
      <c r="BD120" cm="1">
        <f t="array" aca="1" ref="BD120" ca="1">INDEX($L$114:$L$121,(RANK(AT8,$AT$2:$AT$9)))</f>
        <v>2076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VLOOKUP(B121,audio_list_stym!$A$3:$BP$18,44,FALSE)</f>
        <v>15</v>
      </c>
      <c r="F121" t="str">
        <f>VLOOKUP(E121,metki!$A$2:$B$9,2,FALSE)</f>
        <v>экспл_новые_с_названием</v>
      </c>
      <c r="G121" t="str">
        <f t="shared" si="28"/>
        <v>экспл</v>
      </c>
      <c r="H121" t="str">
        <f>VLOOKUP(B121,audio_list_stym!$A$3:$AJ$18,12,FALSE)</f>
        <v>Ake</v>
      </c>
      <c r="I121" t="s">
        <v>695</v>
      </c>
      <c r="J121" t="str">
        <f t="shared" si="29"/>
        <v>Ake_8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112</v>
      </c>
      <c r="Z121" t="str">
        <f>IF(G121="экспл",VLOOKUP(J121,quest_экспл!$A$1:$N$129,12,FALSE),IF(G121="импл_",0,0))</f>
        <v>sound\\Myatiy_li_on.wav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9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40"/>
        <v/>
      </c>
      <c r="AI121" t="s">
        <v>93</v>
      </c>
      <c r="AO121">
        <f t="shared" ca="1" si="35"/>
        <v>0.89873140666029017</v>
      </c>
      <c r="AP121" t="str">
        <f t="shared" ca="1" si="36"/>
        <v>pics\\Banan_8.jpg</v>
      </c>
      <c r="AR121" t="str">
        <f>IF(AH121="sound\\Ogorod",AP49,"")</f>
        <v/>
      </c>
      <c r="AS121" t="str">
        <f t="shared" si="42"/>
        <v/>
      </c>
      <c r="AT121">
        <f t="shared" ca="1" si="31"/>
        <v>0.17486284846825395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_Мятый_ли_он?</v>
      </c>
      <c r="BA121" t="e">
        <f>VLOOKUP(Q121,audio_list_stym!$B$2:$BQ$299,68,FALSE)</f>
        <v>#N/A</v>
      </c>
      <c r="BB121" t="str">
        <f t="shared" si="33"/>
        <v>Вы_видите_ТОДИС._Мятый_ли_он?</v>
      </c>
      <c r="BD121" cm="1">
        <f t="array" aca="1" ref="BD121" ca="1">INDEX($L$114:$L$121,(RANK(AT9,$AT$2:$AT$9)))</f>
        <v>2075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VLOOKUP(B122,audio_list_stym!$A$3:$BP$18,44,FALSE)</f>
        <v>16</v>
      </c>
      <c r="F122" t="str">
        <f>VLOOKUP(E122,metki!$A$2:$B$9,2,FALSE)</f>
        <v>импл_новые_без_названия</v>
      </c>
      <c r="G122" t="str">
        <f t="shared" si="28"/>
        <v>импл_</v>
      </c>
      <c r="H122" t="str">
        <f>VLOOKUP(B122,audio_list_stym!$A$3:$AJ$18,12,FALSE)</f>
        <v>Finger</v>
      </c>
      <c r="I122" t="s">
        <v>688</v>
      </c>
      <c r="J122" t="str">
        <f t="shared" si="29"/>
        <v>Finger_1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241</v>
      </c>
      <c r="Q122" t="str">
        <f>IF(G122="экспл",0,IF(G122="импл_",VLOOKUP(J122,quest_импл!$A$1:$J$129,8,FALSE),0))</f>
        <v>sound\\Vityanut_li.wav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2036</v>
      </c>
      <c r="AD122" t="str">
        <f t="shared" ca="1" si="39"/>
        <v>pics\\Limon_4.jpg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pics\\Limon_4.jpg</v>
      </c>
      <c r="AI122" t="s">
        <v>124</v>
      </c>
      <c r="AO122">
        <f t="shared" ca="1" si="35"/>
        <v>0.47010330046628945</v>
      </c>
      <c r="AP122" t="str">
        <f t="shared" ca="1" si="36"/>
        <v>pics\\Limon_4.jpg</v>
      </c>
      <c r="AR122" t="str">
        <f t="shared" ref="AR122:AR129" si="44">IF(AH122="sound\\Ogorod",AP50,"")</f>
        <v/>
      </c>
      <c r="AS122" t="str">
        <f t="shared" ca="1" si="42"/>
        <v>pics\\Limon_4.jpg</v>
      </c>
      <c r="AT122">
        <f t="shared" ca="1" si="31"/>
        <v>0.15478015151423974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_Вытянут_ли_</v>
      </c>
      <c r="BB122" t="str">
        <f t="shared" si="33"/>
        <v>_Вытянут_ли_XXXXX?</v>
      </c>
      <c r="BC122">
        <f>A122</f>
        <v>1216</v>
      </c>
      <c r="BD122" cm="1">
        <f t="array" aca="1" ref="BD122" ca="1">INDEX($L$122:$L$129,(RANK(AT2,$AT$2:$AT$9)))</f>
        <v>2081</v>
      </c>
      <c r="BE122" cm="1">
        <f t="array" aca="1" ref="BE122" ca="1">INDEX(BD66:BD81,(RANK(AT9,$AT$2:$AT$17)))</f>
        <v>2114</v>
      </c>
      <c r="BF122" cm="1">
        <f t="array" aca="1" ref="BF122" ca="1">INDEX(BD90:BD105,(RANK(AT9,$AT$2:$AT$17)))</f>
        <v>2141</v>
      </c>
      <c r="BG122" cm="1">
        <f t="array" aca="1" ref="BG122" ca="1">INDEX(BD106:BD121,(RANK(AT9,$AT$2:$AT$17)))</f>
        <v>2069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VLOOKUP(B123,audio_list_stym!$A$3:$BP$18,44,FALSE)</f>
        <v>16</v>
      </c>
      <c r="F123" t="str">
        <f>VLOOKUP(E123,metki!$A$2:$B$9,2,FALSE)</f>
        <v>импл_новые_без_названия</v>
      </c>
      <c r="G123" t="str">
        <f t="shared" si="28"/>
        <v>импл_</v>
      </c>
      <c r="H123" t="str">
        <f>VLOOKUP(B123,audio_list_stym!$A$3:$AJ$18,12,FALSE)</f>
        <v>Finger</v>
      </c>
      <c r="I123" t="s">
        <v>689</v>
      </c>
      <c r="J123" t="str">
        <f t="shared" si="29"/>
        <v>Finger_2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242</v>
      </c>
      <c r="Q123" t="str">
        <f>IF(G123="экспл",0,IF(G123="импл_",VLOOKUP(J123,quest_импл!$A$1:$J$129,8,FALSE),0))</f>
        <v>sound\\Nadloman_li.wav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2002</v>
      </c>
      <c r="AD123" t="str">
        <f t="shared" ca="1" si="39"/>
        <v>pics\\Banan_2.jpg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pics\\Banan_2.jpg</v>
      </c>
      <c r="AI123" t="s">
        <v>125</v>
      </c>
      <c r="AO123">
        <f t="shared" ca="1" si="35"/>
        <v>0.96357768772184804</v>
      </c>
      <c r="AP123" t="str">
        <f t="shared" ca="1" si="36"/>
        <v>pics\\Banan_2.jpg</v>
      </c>
      <c r="AR123" t="str">
        <f t="shared" si="44"/>
        <v/>
      </c>
      <c r="AS123" t="str">
        <f t="shared" ca="1" si="42"/>
        <v>pics\\Banan_2.jpg</v>
      </c>
      <c r="AT123">
        <f t="shared" ca="1" si="31"/>
        <v>0.1261650816368235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_Надломан_ли_</v>
      </c>
      <c r="BB123" t="str">
        <f t="shared" si="33"/>
        <v>_Надломан_ли_XXXXX?</v>
      </c>
      <c r="BD123" cm="1">
        <f t="array" aca="1" ref="BD123" ca="1">INDEX($L$122:$L$129,(RANK(AT3,$AT$2:$AT$9)))</f>
        <v>2087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VLOOKUP(B124,audio_list_stym!$A$3:$BP$18,44,FALSE)</f>
        <v>16</v>
      </c>
      <c r="F124" t="str">
        <f>VLOOKUP(E124,metki!$A$2:$B$9,2,FALSE)</f>
        <v>импл_новые_без_названия</v>
      </c>
      <c r="G124" t="str">
        <f t="shared" si="28"/>
        <v>импл_</v>
      </c>
      <c r="H124" t="str">
        <f>VLOOKUP(B124,audio_list_stym!$A$3:$AJ$18,12,FALSE)</f>
        <v>Finger</v>
      </c>
      <c r="I124" t="s">
        <v>690</v>
      </c>
      <c r="J124" t="str">
        <f t="shared" si="29"/>
        <v>Finger_3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243</v>
      </c>
      <c r="Q124" t="str">
        <f>IF(G124="экспл",0,IF(G124="импл_",VLOOKUP(J124,quest_импл!$A$1:$J$129,8,FALSE),0))</f>
        <v>sound\\Volnistiy_li.wav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2019</v>
      </c>
      <c r="AD124" t="str">
        <f t="shared" ca="1" si="39"/>
        <v>pics\\Goroh_3.jpg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pics\\Goroh_3.jpg</v>
      </c>
      <c r="AI124" t="s">
        <v>126</v>
      </c>
      <c r="AO124">
        <f t="shared" ca="1" si="35"/>
        <v>0.78151537253701953</v>
      </c>
      <c r="AP124" t="str">
        <f t="shared" ca="1" si="36"/>
        <v>pics\\Goroh_3.jpg</v>
      </c>
      <c r="AR124" t="str">
        <f t="shared" si="44"/>
        <v/>
      </c>
      <c r="AS124" t="str">
        <f t="shared" ca="1" si="42"/>
        <v>pics\\Goroh_3.jpg</v>
      </c>
      <c r="AT124">
        <f t="shared" ca="1" si="31"/>
        <v>0.32974835700903038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_Волнистый_ли_</v>
      </c>
      <c r="BB124" t="str">
        <f t="shared" si="33"/>
        <v>_Волнистый_ли_XXXXX?</v>
      </c>
      <c r="BD124" cm="1">
        <f t="array" aca="1" ref="BD124" ca="1">INDEX($L$122:$L$129,(RANK(AT4,$AT$2:$AT$9)))</f>
        <v>2088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VLOOKUP(B125,audio_list_stym!$A$3:$BP$18,44,FALSE)</f>
        <v>16</v>
      </c>
      <c r="F125" t="str">
        <f>VLOOKUP(E125,metki!$A$2:$B$9,2,FALSE)</f>
        <v>импл_новые_без_названия</v>
      </c>
      <c r="G125" t="str">
        <f t="shared" si="28"/>
        <v>импл_</v>
      </c>
      <c r="H125" t="str">
        <f>VLOOKUP(B125,audio_list_stym!$A$3:$AJ$18,12,FALSE)</f>
        <v>Finger</v>
      </c>
      <c r="I125" t="s">
        <v>691</v>
      </c>
      <c r="J125" t="str">
        <f t="shared" si="29"/>
        <v>Finger_4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244</v>
      </c>
      <c r="Q125" t="str">
        <f>IF(G125="экспл",0,IF(G125="импл_",VLOOKUP(J125,quest_импл!$A$1:$J$129,8,FALSE),0))</f>
        <v>sound\\Buriy_li.wav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2032</v>
      </c>
      <c r="AD125" t="str">
        <f t="shared" ca="1" si="39"/>
        <v>pics\\Kokos_8.jpg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pics\\Kokos_8.jpg</v>
      </c>
      <c r="AI125" t="s">
        <v>127</v>
      </c>
      <c r="AO125">
        <f t="shared" ca="1" si="35"/>
        <v>0.51848045646877294</v>
      </c>
      <c r="AP125" t="str">
        <f t="shared" ca="1" si="36"/>
        <v>pics\\Kokos_8.jpg</v>
      </c>
      <c r="AR125" t="str">
        <f t="shared" si="44"/>
        <v/>
      </c>
      <c r="AS125" t="str">
        <f t="shared" ca="1" si="42"/>
        <v>pics\\Kokos_8.jpg</v>
      </c>
      <c r="AT125">
        <f t="shared" ca="1" si="31"/>
        <v>0.85583588820711842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_Бурый_ли_</v>
      </c>
      <c r="BB125" t="str">
        <f t="shared" si="33"/>
        <v>_Бурый_ли_XXXXX?</v>
      </c>
      <c r="BD125" cm="1">
        <f t="array" aca="1" ref="BD125" ca="1">INDEX($L$122:$L$129,(RANK(AT5,$AT$2:$AT$9)))</f>
        <v>2082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VLOOKUP(B126,audio_list_stym!$A$3:$BP$18,44,FALSE)</f>
        <v>16</v>
      </c>
      <c r="F126" t="str">
        <f>VLOOKUP(E126,metki!$A$2:$B$9,2,FALSE)</f>
        <v>импл_новые_без_названия</v>
      </c>
      <c r="G126" t="str">
        <f t="shared" si="28"/>
        <v>импл_</v>
      </c>
      <c r="H126" t="str">
        <f>VLOOKUP(B126,audio_list_stym!$A$3:$AJ$18,12,FALSE)</f>
        <v>Finger</v>
      </c>
      <c r="I126" t="s">
        <v>692</v>
      </c>
      <c r="J126" t="str">
        <f t="shared" si="29"/>
        <v>Finger_5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245</v>
      </c>
      <c r="Q126" t="str">
        <f>IF(G126="экспл",0,IF(G126="импл_",VLOOKUP(J126,quest_импл!$A$1:$J$129,8,FALSE),0))</f>
        <v>sound\\Vizhatiy_li.wav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2018</v>
      </c>
      <c r="AD126" t="str">
        <f t="shared" ca="1" si="39"/>
        <v>pics\\Goroh_2.jpg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pics\\Goroh_2.jpg</v>
      </c>
      <c r="AI126" t="s">
        <v>128</v>
      </c>
      <c r="AO126">
        <f t="shared" ca="1" si="35"/>
        <v>0.78256080800718586</v>
      </c>
      <c r="AP126" t="str">
        <f t="shared" ca="1" si="36"/>
        <v>pics\\Goroh_2.jpg</v>
      </c>
      <c r="AR126" t="str">
        <f t="shared" si="44"/>
        <v/>
      </c>
      <c r="AS126" t="str">
        <f t="shared" ca="1" si="42"/>
        <v>pics\\Goroh_2.jpg</v>
      </c>
      <c r="AT126">
        <f t="shared" ca="1" si="31"/>
        <v>0.5344606195147984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_Выжатый_ли_</v>
      </c>
      <c r="BB126" t="str">
        <f t="shared" si="33"/>
        <v>_Выжатый_ли_XXXXX?</v>
      </c>
      <c r="BD126" cm="1">
        <f t="array" aca="1" ref="BD126" ca="1">INDEX($L$122:$L$129,(RANK(AT6,$AT$2:$AT$9)))</f>
        <v>2086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VLOOKUP(B127,audio_list_stym!$A$3:$BP$18,44,FALSE)</f>
        <v>16</v>
      </c>
      <c r="F127" t="str">
        <f>VLOOKUP(E127,metki!$A$2:$B$9,2,FALSE)</f>
        <v>импл_новые_без_названия</v>
      </c>
      <c r="G127" t="str">
        <f t="shared" si="28"/>
        <v>импл_</v>
      </c>
      <c r="H127" t="str">
        <f>VLOOKUP(B127,audio_list_stym!$A$3:$AJ$18,12,FALSE)</f>
        <v>Finger</v>
      </c>
      <c r="I127" t="s">
        <v>693</v>
      </c>
      <c r="J127" t="str">
        <f t="shared" si="29"/>
        <v>Finger_6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246</v>
      </c>
      <c r="Q127" t="str">
        <f>IF(G127="экспл",0,IF(G127="импл_",VLOOKUP(J127,quest_импл!$A$1:$J$129,8,FALSE),0))</f>
        <v>sound\\Obemniy_li.wav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2004</v>
      </c>
      <c r="AD127" t="str">
        <f t="shared" ca="1" si="39"/>
        <v>pics\\Banan_4.jpg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pics\\Banan_4.jpg</v>
      </c>
      <c r="AI127" t="s">
        <v>129</v>
      </c>
      <c r="AO127">
        <f t="shared" ca="1" si="35"/>
        <v>0.93687386739398504</v>
      </c>
      <c r="AP127" t="str">
        <f t="shared" ca="1" si="36"/>
        <v>pics\\Banan_4.jpg</v>
      </c>
      <c r="AR127" t="str">
        <f t="shared" si="44"/>
        <v/>
      </c>
      <c r="AS127" t="str">
        <f t="shared" ca="1" si="42"/>
        <v>pics\\Banan_4.jpg</v>
      </c>
      <c r="AT127">
        <f t="shared" ca="1" si="31"/>
        <v>0.64406256484400271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_Объемный_ли_</v>
      </c>
      <c r="BB127" t="str">
        <f t="shared" si="33"/>
        <v>_Объемный_ли_XXXXX?</v>
      </c>
      <c r="BD127" cm="1">
        <f t="array" aca="1" ref="BD127" ca="1">INDEX($L$122:$L$129,(RANK(AT7,$AT$2:$AT$9)))</f>
        <v>2085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VLOOKUP(B128,audio_list_stym!$A$3:$BP$18,44,FALSE)</f>
        <v>16</v>
      </c>
      <c r="F128" t="str">
        <f>VLOOKUP(E128,metki!$A$2:$B$9,2,FALSE)</f>
        <v>импл_новые_без_названия</v>
      </c>
      <c r="G128" t="str">
        <f t="shared" si="28"/>
        <v>импл_</v>
      </c>
      <c r="H128" t="str">
        <f>VLOOKUP(B128,audio_list_stym!$A$3:$AJ$18,12,FALSE)</f>
        <v>Finger</v>
      </c>
      <c r="I128" t="s">
        <v>694</v>
      </c>
      <c r="J128" t="str">
        <f t="shared" si="29"/>
        <v>Finger_7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247</v>
      </c>
      <c r="Q128" t="str">
        <f>IF(G128="экспл",0,IF(G128="импл_",VLOOKUP(J128,quest_импл!$A$1:$J$129,8,FALSE),0))</f>
        <v>sound\\Pustoy_li.wav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2017</v>
      </c>
      <c r="AD128" t="str">
        <f t="shared" ca="1" si="39"/>
        <v>pics\\Goroh_1.jpg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pics\\Goroh_1.jpg</v>
      </c>
      <c r="AI128" t="s">
        <v>130</v>
      </c>
      <c r="AO128">
        <f t="shared" ca="1" si="35"/>
        <v>0.78309870839239726</v>
      </c>
      <c r="AP128" t="str">
        <f t="shared" ca="1" si="36"/>
        <v>pics\\Goroh_1.jpg</v>
      </c>
      <c r="AR128" t="str">
        <f t="shared" si="44"/>
        <v/>
      </c>
      <c r="AS128" t="str">
        <f t="shared" ca="1" si="42"/>
        <v>pics\\Goroh_1.jpg</v>
      </c>
      <c r="AT128">
        <f t="shared" ca="1" si="31"/>
        <v>0.60150969411017918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_Пустой_ли_</v>
      </c>
      <c r="BB128" t="str">
        <f t="shared" si="33"/>
        <v>_Пустой_ли_XXXXX?</v>
      </c>
      <c r="BD128" cm="1">
        <f t="array" aca="1" ref="BD128" ca="1">INDEX($L$122:$L$129,(RANK(AT8,$AT$2:$AT$9)))</f>
        <v>2084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VLOOKUP(B129,audio_list_stym!$A$3:$BP$18,44,FALSE)</f>
        <v>16</v>
      </c>
      <c r="F129" t="str">
        <f>VLOOKUP(E129,metki!$A$2:$B$9,2,FALSE)</f>
        <v>импл_новые_без_названия</v>
      </c>
      <c r="G129" t="str">
        <f t="shared" si="28"/>
        <v>импл_</v>
      </c>
      <c r="H129" t="str">
        <f>VLOOKUP(B129,audio_list_stym!$A$3:$AJ$18,12,FALSE)</f>
        <v>Finger</v>
      </c>
      <c r="I129" t="s">
        <v>695</v>
      </c>
      <c r="J129" t="str">
        <f t="shared" si="29"/>
        <v>Finger_8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248</v>
      </c>
      <c r="Q129" t="str">
        <f>IF(G129="экспл",0,IF(G129="импл_",VLOOKUP(J129,quest_импл!$A$1:$J$129,8,FALSE),0))</f>
        <v>sound\\Beliy_li.wav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2044</v>
      </c>
      <c r="AD129" t="str">
        <f t="shared" ca="1" si="39"/>
        <v>pics\\Peper_4.jpg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pics\\Peper_4.jpg</v>
      </c>
      <c r="AI129" t="s">
        <v>131</v>
      </c>
      <c r="AO129">
        <f t="shared" ca="1" si="35"/>
        <v>0.31257620075130788</v>
      </c>
      <c r="AP129" t="str">
        <f t="shared" ca="1" si="36"/>
        <v>pics\\Peper_4.jpg</v>
      </c>
      <c r="AR129" t="str">
        <f t="shared" si="44"/>
        <v/>
      </c>
      <c r="AS129" t="str">
        <f t="shared" ca="1" si="42"/>
        <v>pics\\Peper_4.jpg</v>
      </c>
      <c r="AT129">
        <f t="shared" ca="1" si="31"/>
        <v>0.93872109292858952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_Белый_ли_</v>
      </c>
      <c r="BB129" t="str">
        <f t="shared" si="33"/>
        <v>_Белый_ли_XXXXX?</v>
      </c>
      <c r="BD129" cm="1">
        <f t="array" aca="1" ref="BD129" ca="1">INDEX($L$122:$L$129,(RANK(AT9,$AT$2:$AT$9)))</f>
        <v>2083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800-000000000000}"/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VLOOKUP(B2,audio_list_stym!$A$3:$BP$18,45,FALSE)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VLOOKUP(B2,audio_list_stym!$A$3:$AJ$18,13,FALSE)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pics\\Banan_5.jpg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0.67526240604798327</v>
      </c>
      <c r="AP2" t="str">
        <f t="shared" ref="AP2:AP25" ca="1" si="6">INDEX($AM$2:$AM$25,(RANK(AO2,$AO$2:$AO$25)))</f>
        <v>pics\\Banan_5.jpg</v>
      </c>
      <c r="AQ2" t="str">
        <f ca="1">INDEX($AN$2:$AN$25,(RANK(AO2,$AO$2:$AO$25)))</f>
        <v>pics\\Goroh_5.jpg</v>
      </c>
      <c r="AR2" t="str">
        <f t="shared" ref="AR2:AR9" ca="1" si="7">IF(AH2="sound\\Ogorod",AP2,"")</f>
        <v>pics\\Banan_5.jpg</v>
      </c>
      <c r="AT2">
        <f t="shared" ref="AT2:AT65" ca="1" si="8">RAND()</f>
        <v>0.66350544487384244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VLOOKUP(B3,audio_list_stym!$A$3:$BP$18,45,FALSE)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VLOOKUP(B3,audio_list_stym!$A$3:$AJ$18,13,FALSE)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2160</v>
      </c>
      <c r="AD3" t="str">
        <f t="shared" ref="AD3:AD66" ca="1" si="11">IF(ISTEXT(AE3),AE3,IF(ISTEXT(AF3),AF3,""))</f>
        <v>pics\\Injir_8.jpg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pics\\Injir_8.jpg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1.5406577713647063E-2</v>
      </c>
      <c r="AP3" t="str">
        <f t="shared" ca="1" si="6"/>
        <v>pics\\Injir_8.jpg</v>
      </c>
      <c r="AQ3" t="str">
        <f t="shared" ref="AQ3:AQ25" ca="1" si="13">INDEX($AN$2:$AN$25,(RANK(AO3,$AO$2:$AO$25)))</f>
        <v>pics\\Tikva_8.jpg</v>
      </c>
      <c r="AR3" t="str">
        <f t="shared" ca="1" si="7"/>
        <v>pics\\Injir_8.jpg</v>
      </c>
      <c r="AT3">
        <f t="shared" ca="1" si="8"/>
        <v>0.75367222187039418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VLOOKUP(B4,audio_list_stym!$A$3:$BP$18,45,FALSE)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VLOOKUP(B4,audio_list_stym!$A$3:$AJ$18,13,FALSE)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2159</v>
      </c>
      <c r="AD4" t="str">
        <f t="shared" ca="1" si="11"/>
        <v>pics\\Injir_7.jpg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pics\\Injir_7.jpg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0.1160020798679513</v>
      </c>
      <c r="AP4" t="str">
        <f t="shared" ca="1" si="6"/>
        <v>pics\\Injir_7.jpg</v>
      </c>
      <c r="AQ4" t="str">
        <f t="shared" ca="1" si="13"/>
        <v>pics\\Tikva_7.jpg</v>
      </c>
      <c r="AR4" t="str">
        <f t="shared" ca="1" si="7"/>
        <v>pics\\Injir_7.jpg</v>
      </c>
      <c r="AT4">
        <f t="shared" ca="1" si="8"/>
        <v>0.80332725862659227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VLOOKUP(B5,audio_list_stym!$A$3:$BP$18,45,FALSE)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VLOOKUP(B5,audio_list_stym!$A$3:$AJ$18,13,FALSE)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2006</v>
      </c>
      <c r="AD5" t="str">
        <f t="shared" ca="1" si="11"/>
        <v>pics\\Banan_6.jpg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0.55400284395991073</v>
      </c>
      <c r="AP5" t="str">
        <f t="shared" ca="1" si="6"/>
        <v>pics\\Banan_6.jpg</v>
      </c>
      <c r="AQ5" t="str">
        <f t="shared" ca="1" si="13"/>
        <v>pics\\Goroh_6.jpg</v>
      </c>
      <c r="AR5" t="str">
        <f t="shared" ca="1" si="7"/>
        <v>pics\\Banan_6.jpg</v>
      </c>
      <c r="AT5">
        <f t="shared" ca="1" si="8"/>
        <v>0.40012361434433907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2062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VLOOKUP(B6,audio_list_stym!$A$3:$BP$18,45,FALSE)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VLOOKUP(B6,audio_list_stym!$A$3:$AJ$18,13,FALSE)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2037</v>
      </c>
      <c r="AD6" t="str">
        <f t="shared" ca="1" si="11"/>
        <v>pics\\Limon_5.jpg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0.9001246728710286</v>
      </c>
      <c r="AP6" t="str">
        <f t="shared" ca="1" si="6"/>
        <v>pics\\Limon_5.jpg</v>
      </c>
      <c r="AQ6" t="str">
        <f t="shared" ca="1" si="13"/>
        <v>pics\\Redis_5.jpg</v>
      </c>
      <c r="AR6" t="str">
        <f t="shared" ca="1" si="7"/>
        <v>pics\\Limon_5.jpg</v>
      </c>
      <c r="AT6">
        <f t="shared" ca="1" si="8"/>
        <v>0.62966000104802655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VLOOKUP(B7,audio_list_stym!$A$3:$BP$18,45,FALSE)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VLOOKUP(B7,audio_list_stym!$A$3:$AJ$18,13,FALSE)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2001</v>
      </c>
      <c r="AD7" t="str">
        <f t="shared" ca="1" si="11"/>
        <v>pics\\Banan_1.jpg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pics\\Banan_1.jpg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0.81317041486257757</v>
      </c>
      <c r="AP7" t="str">
        <f t="shared" ca="1" si="6"/>
        <v>pics\\Banan_1.jpg</v>
      </c>
      <c r="AQ7" t="str">
        <f t="shared" ca="1" si="13"/>
        <v>pics\\Goroh_1.jpg</v>
      </c>
      <c r="AR7" t="str">
        <f t="shared" ca="1" si="7"/>
        <v>pics\\Banan_1.jpg</v>
      </c>
      <c r="AT7">
        <f t="shared" ca="1" si="8"/>
        <v>0.32668604990759231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2063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VLOOKUP(B8,audio_list_stym!$A$3:$BP$18,45,FALSE)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VLOOKUP(B8,audio_list_stym!$A$3:$AJ$18,13,FALSE)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2153</v>
      </c>
      <c r="AD8" t="str">
        <f t="shared" ca="1" si="11"/>
        <v>pics\\Injir_1.jpg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0.39237730445412222</v>
      </c>
      <c r="AP8" t="str">
        <f t="shared" ca="1" si="6"/>
        <v>pics\\Injir_1.jpg</v>
      </c>
      <c r="AQ8" t="str">
        <f t="shared" ca="1" si="13"/>
        <v>pics\\Tikva_1.jpg</v>
      </c>
      <c r="AR8" t="str">
        <f t="shared" ca="1" si="7"/>
        <v>pics\\Injir_1.jpg</v>
      </c>
      <c r="AT8">
        <f t="shared" ca="1" si="8"/>
        <v>0.2699034776299537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2064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VLOOKUP(B9,audio_list_stym!$A$3:$BP$18,45,FALSE)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VLOOKUP(B9,audio_list_stym!$A$3:$AJ$18,13,FALSE)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2155</v>
      </c>
      <c r="AD9" t="str">
        <f t="shared" ca="1" si="11"/>
        <v>pics\\Injir_3.jpg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pics\\Injir_3.jpg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0.33317843016290216</v>
      </c>
      <c r="AP9" t="str">
        <f t="shared" ca="1" si="6"/>
        <v>pics\\Injir_3.jpg</v>
      </c>
      <c r="AQ9" t="str">
        <f t="shared" ca="1" si="13"/>
        <v>pics\\Tikva_3.jpg</v>
      </c>
      <c r="AR9" t="str">
        <f t="shared" ca="1" si="7"/>
        <v>pics\\Injir_3.jpg</v>
      </c>
      <c r="AT9">
        <f t="shared" ca="1" si="8"/>
        <v>0.64726770499388575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VLOOKUP(B10,audio_list_stym!$A$3:$BP$18,45,FALSE)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VLOOKUP(B10,audio_list_stym!$A$3:$AJ$18,13,FALSE)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11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0.3963065080864755</v>
      </c>
      <c r="AP10" t="str">
        <f t="shared" ca="1" si="6"/>
        <v>pics\\Banan_8.jpg</v>
      </c>
      <c r="AQ10" t="str">
        <f t="shared" ca="1" si="13"/>
        <v>pics\\Goroh_8.jpg</v>
      </c>
      <c r="AT10">
        <f t="shared" ca="1" si="8"/>
        <v>0.52519483644067444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VLOOKUP(B11,audio_list_stym!$A$3:$BP$18,45,FALSE)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VLOOKUP(B11,audio_list_stym!$A$3:$AJ$18,13,FALSE)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11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0.38961502364659484</v>
      </c>
      <c r="AP11" t="str">
        <f t="shared" ca="1" si="6"/>
        <v>pics\\Injir_2.jpg</v>
      </c>
      <c r="AQ11" t="str">
        <f t="shared" ca="1" si="13"/>
        <v>pics\\Tikva_2.jpg</v>
      </c>
      <c r="AT11">
        <f t="shared" ca="1" si="8"/>
        <v>0.3668104346556339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VLOOKUP(B12,audio_list_stym!$A$3:$BP$18,45,FALSE)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VLOOKUP(B12,audio_list_stym!$A$3:$AJ$18,13,FALSE)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11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0.18598792924630903</v>
      </c>
      <c r="AP12" t="str">
        <f t="shared" ca="1" si="6"/>
        <v>pics\\Injir_6.jpg</v>
      </c>
      <c r="AQ12" t="str">
        <f t="shared" ca="1" si="13"/>
        <v>pics\\Tikva_6.jpg</v>
      </c>
      <c r="AT12">
        <f t="shared" ca="1" si="8"/>
        <v>0.24777722053262274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VLOOKUP(B13,audio_list_stym!$A$3:$BP$18,45,FALSE)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VLOOKUP(B13,audio_list_stym!$A$3:$AJ$18,13,FALSE)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11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0.819085461159205</v>
      </c>
      <c r="AP13" t="str">
        <f t="shared" ca="1" si="6"/>
        <v>pics\\Limon_8.jpg</v>
      </c>
      <c r="AQ13" t="str">
        <f t="shared" ca="1" si="13"/>
        <v>pics\\Redis_8.jpg</v>
      </c>
      <c r="AT13">
        <f t="shared" ca="1" si="8"/>
        <v>0.28392274478940505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2038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VLOOKUP(B14,audio_list_stym!$A$3:$BP$18,45,FALSE)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VLOOKUP(B14,audio_list_stym!$A$3:$AJ$18,13,FALSE)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11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0.73661188893666918</v>
      </c>
      <c r="AP14" t="str">
        <f t="shared" ca="1" si="6"/>
        <v>pics\\Banan_2.jpg</v>
      </c>
      <c r="AQ14" t="str">
        <f t="shared" ca="1" si="13"/>
        <v>pics\\Goroh_2.jpg</v>
      </c>
      <c r="AT14">
        <f t="shared" ca="1" si="8"/>
        <v>0.59067868907081955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VLOOKUP(B15,audio_list_stym!$A$3:$BP$18,45,FALSE)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VLOOKUP(B15,audio_list_stym!$A$3:$AJ$18,13,FALSE)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11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0.90421296349537283</v>
      </c>
      <c r="AP15" t="str">
        <f t="shared" ca="1" si="6"/>
        <v>pics\\Limon_4.jpg</v>
      </c>
      <c r="AQ15" t="str">
        <f t="shared" ca="1" si="13"/>
        <v>pics\\Redis_4.jpg</v>
      </c>
      <c r="AT15">
        <f t="shared" ca="1" si="8"/>
        <v>0.56780728499774002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2039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VLOOKUP(B16,audio_list_stym!$A$3:$BP$18,45,FALSE)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VLOOKUP(B16,audio_list_stym!$A$3:$AJ$18,13,FALSE)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11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0.69129787341263549</v>
      </c>
      <c r="AP16" t="str">
        <f t="shared" ca="1" si="6"/>
        <v>pics\\Banan_3.jpg</v>
      </c>
      <c r="AQ16" t="str">
        <f t="shared" ca="1" si="13"/>
        <v>pics\\Goroh_3.jpg</v>
      </c>
      <c r="AT16">
        <f t="shared" ca="1" si="8"/>
        <v>0.64918405161067683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2040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VLOOKUP(B17,audio_list_stym!$A$3:$BP$18,45,FALSE)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VLOOKUP(B17,audio_list_stym!$A$3:$AJ$18,13,FALSE)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11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0.92729469847708712</v>
      </c>
      <c r="AP17" t="str">
        <f t="shared" ca="1" si="6"/>
        <v>pics\\Limon_3.jpg</v>
      </c>
      <c r="AQ17" t="str">
        <f t="shared" ca="1" si="13"/>
        <v>pics\\Redis_3.jpg</v>
      </c>
      <c r="AT17">
        <f t="shared" ca="1" si="8"/>
        <v>0.85775695897392024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VLOOKUP(B18,audio_list_stym!$A$3:$BP$18,45,FALSE)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VLOOKUP(B18,audio_list_stym!$A$3:$AJ$18,13,FALSE)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2020</v>
      </c>
      <c r="AD18" t="str">
        <f t="shared" ca="1" si="11"/>
        <v>pics\\Goroh_4.jpg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0.67935412915746052</v>
      </c>
      <c r="AP18" t="str">
        <f t="shared" ca="1" si="6"/>
        <v>pics\\Banan_4.jpg</v>
      </c>
      <c r="AQ18" t="str">
        <f t="shared" ca="1" si="13"/>
        <v>pics\\Goroh_4.jpg</v>
      </c>
      <c r="AS18" t="str">
        <f t="shared" ref="AS18:AS25" ca="1" si="17">IF(AH18="sound\\Tropic",AQ18,"")</f>
        <v>pics\\Goroh_4.jpg</v>
      </c>
      <c r="AT18">
        <f t="shared" ca="1" si="8"/>
        <v>0.72737609643486034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2059</v>
      </c>
      <c r="BF18" cm="1">
        <f t="array" aca="1" ref="BF18" ca="1">INDEX(BD26:BD49,(RANK(AT4,$AT$2:$AT$16)))</f>
        <v>2051</v>
      </c>
      <c r="BG18" cm="1">
        <f t="array" aca="1" ref="BG18" ca="1">INDEX(BD50:BD65,(RANK(AT4,$AT$2:$AT$16)))</f>
        <v>2011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VLOOKUP(B19,audio_list_stym!$A$3:$BP$18,45,FALSE)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VLOOKUP(B19,audio_list_stym!$A$3:$AJ$18,13,FALSE)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2023</v>
      </c>
      <c r="AD19" t="str">
        <f t="shared" ca="1" si="11"/>
        <v>pics\\Goroh_7.jpg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pics\\Goroh_7.jpg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0.43446086900555803</v>
      </c>
      <c r="AP19" t="str">
        <f t="shared" ca="1" si="6"/>
        <v>pics\\Banan_7.jpg</v>
      </c>
      <c r="AQ19" t="str">
        <f t="shared" ca="1" si="13"/>
        <v>pics\\Goroh_7.jpg</v>
      </c>
      <c r="AS19" t="str">
        <f t="shared" ca="1" si="17"/>
        <v>pics\\Goroh_7.jpg</v>
      </c>
      <c r="AT19">
        <f t="shared" ca="1" si="8"/>
        <v>0.13320480976015225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VLOOKUP(B20,audio_list_stym!$A$3:$BP$18,45,FALSE)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VLOOKUP(B20,audio_list_stym!$A$3:$AJ$18,13,FALSE)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2049</v>
      </c>
      <c r="AD20" t="str">
        <f t="shared" ca="1" si="11"/>
        <v>pics\\Redis_1.jpg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pics\\Redis_1.jpg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0.95937017579344697</v>
      </c>
      <c r="AP20" t="str">
        <f t="shared" ca="1" si="6"/>
        <v>pics\\Limon_1.jpg</v>
      </c>
      <c r="AQ20" t="str">
        <f t="shared" ca="1" si="13"/>
        <v>pics\\Redis_1.jpg</v>
      </c>
      <c r="AS20" t="str">
        <f t="shared" ca="1" si="17"/>
        <v>pics\\Redis_1.jpg</v>
      </c>
      <c r="AT20">
        <f t="shared" ca="1" si="8"/>
        <v>0.26769052902783907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VLOOKUP(B21,audio_list_stym!$A$3:$BP$18,45,FALSE)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VLOOKUP(B21,audio_list_stym!$A$3:$AJ$18,13,FALSE)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2050</v>
      </c>
      <c r="AD21" t="str">
        <f t="shared" ca="1" si="11"/>
        <v>pics\\Redis_2.jpg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pics\\Redis_2.jpg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0.95345953110032777</v>
      </c>
      <c r="AP21" t="str">
        <f t="shared" ca="1" si="6"/>
        <v>pics\\Limon_2.jpg</v>
      </c>
      <c r="AQ21" t="str">
        <f t="shared" ca="1" si="13"/>
        <v>pics\\Redis_2.jpg</v>
      </c>
      <c r="AS21" t="str">
        <f t="shared" ca="1" si="17"/>
        <v>pics\\Redis_2.jpg</v>
      </c>
      <c r="AT21">
        <f t="shared" ca="1" si="8"/>
        <v>6.3345473868738122E-2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2030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VLOOKUP(B22,audio_list_stym!$A$3:$BP$18,45,FALSE)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VLOOKUP(B22,audio_list_stym!$A$3:$AJ$18,13,FALSE)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2165</v>
      </c>
      <c r="AD22" t="str">
        <f t="shared" ca="1" si="11"/>
        <v>pics\\Tikva_5.jpg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pics\\Tikva_5.jpg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0.25385180060219881</v>
      </c>
      <c r="AP22" t="str">
        <f t="shared" ca="1" si="6"/>
        <v>pics\\Injir_5.jpg</v>
      </c>
      <c r="AQ22" t="str">
        <f t="shared" ca="1" si="13"/>
        <v>pics\\Tikva_5.jpg</v>
      </c>
      <c r="AS22" t="str">
        <f t="shared" ca="1" si="17"/>
        <v>pics\\Tikva_5.jpg</v>
      </c>
      <c r="AT22">
        <f t="shared" ca="1" si="8"/>
        <v>3.619712842447631E-2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VLOOKUP(B23,audio_list_stym!$A$3:$BP$18,45,FALSE)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VLOOKUP(B23,audio_list_stym!$A$3:$AJ$18,13,FALSE)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2164</v>
      </c>
      <c r="AD23" t="str">
        <f t="shared" ca="1" si="11"/>
        <v>pics\\Tikva_4.jpg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pics\\Tikva_4.jpg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0.31291296508930522</v>
      </c>
      <c r="AP23" t="str">
        <f t="shared" ca="1" si="6"/>
        <v>pics\\Injir_4.jpg</v>
      </c>
      <c r="AQ23" t="str">
        <f t="shared" ca="1" si="13"/>
        <v>pics\\Tikva_4.jpg</v>
      </c>
      <c r="AS23" t="str">
        <f t="shared" ca="1" si="17"/>
        <v>pics\\Tikva_4.jpg</v>
      </c>
      <c r="AT23">
        <f t="shared" ca="1" si="8"/>
        <v>0.47496637096435335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2031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VLOOKUP(B24,audio_list_stym!$A$3:$BP$18,45,FALSE)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VLOOKUP(B24,audio_list_stym!$A$3:$AJ$18,13,FALSE)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2055</v>
      </c>
      <c r="AD24" t="str">
        <f t="shared" ca="1" si="11"/>
        <v>pics\\Redis_7.jpg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pics\\Redis_7.jpg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0.82851787520227593</v>
      </c>
      <c r="AP24" t="str">
        <f t="shared" ca="1" si="6"/>
        <v>pics\\Limon_7.jpg</v>
      </c>
      <c r="AQ24" t="str">
        <f t="shared" ca="1" si="13"/>
        <v>pics\\Redis_7.jpg</v>
      </c>
      <c r="AS24" t="str">
        <f t="shared" ca="1" si="17"/>
        <v>pics\\Redis_7.jpg</v>
      </c>
      <c r="AT24">
        <f t="shared" ca="1" si="8"/>
        <v>0.53400195818284624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2032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VLOOKUP(B25,audio_list_stym!$A$3:$BP$18,45,FALSE)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VLOOKUP(B25,audio_list_stym!$A$3:$AJ$18,13,FALSE)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2054</v>
      </c>
      <c r="AD25" t="str">
        <f t="shared" ca="1" si="11"/>
        <v>pics\\Redis_6.jpg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pics\\Redis_6.jpg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0.88287721568264754</v>
      </c>
      <c r="AP25" t="str">
        <f t="shared" ca="1" si="6"/>
        <v>pics\\Limon_6.jpg</v>
      </c>
      <c r="AQ25" t="str">
        <f t="shared" ca="1" si="13"/>
        <v>pics\\Redis_6.jpg</v>
      </c>
      <c r="AS25" t="str">
        <f t="shared" ca="1" si="17"/>
        <v>pics\\Redis_6.jpg</v>
      </c>
      <c r="AT25">
        <f t="shared" ca="1" si="8"/>
        <v>0.4913933509781887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VLOOKUP(B26,audio_list_stym!$A$3:$BP$18,45,FALSE)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VLOOKUP(B26,audio_list_stym!$A$3:$AJ$18,13,FALSE)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1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8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0.9780788224698348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2034</v>
      </c>
      <c r="BF26" cm="1">
        <f t="array" aca="1" ref="BF26" ca="1">INDEX(BD34:BD49,(RANK(AT5,$AT$2:$AT$16)))</f>
        <v>2002</v>
      </c>
      <c r="BG26" cm="1">
        <f t="array" aca="1" ref="BG26" ca="1">INDEX(BD50:BD65,(RANK(AT5,$AT$2:$AT$16)))</f>
        <v>2018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VLOOKUP(B27,audio_list_stym!$A$3:$BP$18,45,FALSE)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VLOOKUP(B27,audio_list_stym!$A$3:$AJ$18,13,FALSE)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11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18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3.169315540854678E-2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VLOOKUP(B28,audio_list_stym!$A$3:$BP$18,45,FALSE)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VLOOKUP(B28,audio_list_stym!$A$3:$AJ$18,13,FALSE)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11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18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0.42983578622857666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VLOOKUP(B29,audio_list_stym!$A$3:$BP$18,45,FALSE)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VLOOKUP(B29,audio_list_stym!$A$3:$AJ$18,13,FALSE)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1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8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7.9217679505060978E-2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2054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VLOOKUP(B30,audio_list_stym!$A$3:$BP$18,45,FALSE)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VLOOKUP(B30,audio_list_stym!$A$3:$AJ$18,13,FALSE)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11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18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0.65463760652580827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VLOOKUP(B31,audio_list_stym!$A$3:$BP$18,45,FALSE)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VLOOKUP(B31,audio_list_stym!$A$3:$AJ$18,13,FALSE)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11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18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0.18752704506623741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2055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VLOOKUP(B32,audio_list_stym!$A$3:$BP$18,45,FALSE)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VLOOKUP(B32,audio_list_stym!$A$3:$AJ$18,13,FALSE)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11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18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0.89961323077537503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2056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VLOOKUP(B33,audio_list_stym!$A$3:$BP$18,45,FALSE)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VLOOKUP(B33,audio_list_stym!$A$3:$AJ$18,13,FALSE)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11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18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0.34828495299295525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VLOOKUP(B34,audio_list_stym!$A$3:$BP$18,45,FALSE)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VLOOKUP(B34,audio_list_stym!$A$3:$AJ$18,13,FALSE)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2008</v>
      </c>
      <c r="AD34" t="str">
        <f t="shared" ca="1" si="11"/>
        <v>pics\\Banan_8.jpg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pics\\Banan_8.jpg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pics\\Banan_8.jpg</v>
      </c>
      <c r="AT34">
        <f t="shared" ca="1" si="8"/>
        <v>4.5938327471756746E-2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2033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2009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VLOOKUP(B35,audio_list_stym!$A$3:$BP$18,45,FALSE)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VLOOKUP(B35,audio_list_stym!$A$3:$AJ$18,13,FALSE)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2154</v>
      </c>
      <c r="AD35" t="str">
        <f t="shared" ca="1" si="11"/>
        <v>pics\\Injir_2.jpg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pics\\Injir_2.jpg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pics\\Injir_2.jpg</v>
      </c>
      <c r="AT35">
        <f t="shared" ca="1" si="8"/>
        <v>0.69954533416675246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VLOOKUP(B36,audio_list_stym!$A$3:$BP$18,45,FALSE)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VLOOKUP(B36,audio_list_stym!$A$3:$AJ$18,13,FALSE)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2158</v>
      </c>
      <c r="AD36" t="str">
        <f t="shared" ca="1" si="11"/>
        <v>pics\\Injir_6.jpg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pics\\Injir_6.jpg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pics\\Injir_6.jpg</v>
      </c>
      <c r="AT36">
        <f t="shared" ca="1" si="8"/>
        <v>0.34498888615050793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VLOOKUP(B37,audio_list_stym!$A$3:$BP$18,45,FALSE)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VLOOKUP(B37,audio_list_stym!$A$3:$AJ$18,13,FALSE)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2040</v>
      </c>
      <c r="AD37" t="str">
        <f t="shared" ca="1" si="11"/>
        <v>pics\\Limon_8.jpg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pics\\Limon_8.jpg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pics\\Limon_8.jpg</v>
      </c>
      <c r="AT37">
        <f t="shared" ca="1" si="8"/>
        <v>9.4833990359970421E-2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2046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VLOOKUP(B38,audio_list_stym!$A$3:$BP$18,45,FALSE)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VLOOKUP(B38,audio_list_stym!$A$3:$AJ$18,13,FALSE)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2002</v>
      </c>
      <c r="AD38" t="str">
        <f t="shared" ca="1" si="11"/>
        <v>pics\\Banan_2.jpg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pics\\Banan_2.jpg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pics\\Banan_2.jpg</v>
      </c>
      <c r="AT38">
        <f t="shared" ca="1" si="8"/>
        <v>0.3658662638202167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VLOOKUP(B39,audio_list_stym!$A$3:$BP$18,45,FALSE)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VLOOKUP(B39,audio_list_stym!$A$3:$AJ$18,13,FALSE)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2036</v>
      </c>
      <c r="AD39" t="str">
        <f t="shared" ca="1" si="11"/>
        <v>pics\\Limon_4.jpg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pics\\Limon_4.jpg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pics\\Limon_4.jpg</v>
      </c>
      <c r="AT39">
        <f t="shared" ca="1" si="8"/>
        <v>0.53804808359955247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2047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VLOOKUP(B40,audio_list_stym!$A$3:$BP$18,45,FALSE)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VLOOKUP(B40,audio_list_stym!$A$3:$AJ$18,13,FALSE)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2003</v>
      </c>
      <c r="AD40" t="str">
        <f t="shared" ca="1" si="11"/>
        <v>pics\\Banan_3.jpg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pics\\Banan_3.jpg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pics\\Banan_3.jpg</v>
      </c>
      <c r="AT40">
        <f t="shared" ca="1" si="8"/>
        <v>0.9181028903528563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2048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VLOOKUP(B41,audio_list_stym!$A$3:$BP$18,45,FALSE)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VLOOKUP(B41,audio_list_stym!$A$3:$AJ$18,13,FALSE)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2035</v>
      </c>
      <c r="AD41" t="str">
        <f t="shared" ca="1" si="11"/>
        <v>pics\\Limon_3.jpg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pics\\Limon_3.jpg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pics\\Limon_3.jpg</v>
      </c>
      <c r="AT41">
        <f t="shared" ca="1" si="8"/>
        <v>6.2714835085605269E-2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VLOOKUP(B42,audio_list_stym!$A$3:$BP$18,45,FALSE)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VLOOKUP(B42,audio_list_stym!$A$3:$AJ$18,13,FALSE)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11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2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0.46151867716729889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VLOOKUP(B43,audio_list_stym!$A$3:$BP$18,45,FALSE)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VLOOKUP(B43,audio_list_stym!$A$3:$AJ$18,13,FALSE)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11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2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0.58123776037941499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VLOOKUP(B44,audio_list_stym!$A$3:$BP$18,45,FALSE)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VLOOKUP(B44,audio_list_stym!$A$3:$AJ$18,13,FALSE)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11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2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0.45128836566165864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VLOOKUP(B45,audio_list_stym!$A$3:$BP$18,45,FALSE)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VLOOKUP(B45,audio_list_stym!$A$3:$AJ$18,13,FALSE)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11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2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0.82351781141621416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2006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VLOOKUP(B46,audio_list_stym!$A$3:$BP$18,45,FALSE)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VLOOKUP(B46,audio_list_stym!$A$3:$AJ$18,13,FALSE)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11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2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0.15381983846268477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VLOOKUP(B47,audio_list_stym!$A$3:$BP$18,45,FALSE)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VLOOKUP(B47,audio_list_stym!$A$3:$AJ$18,13,FALSE)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11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2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0.84598738897059655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2007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VLOOKUP(B48,audio_list_stym!$A$3:$BP$18,45,FALSE)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VLOOKUP(B48,audio_list_stym!$A$3:$AJ$18,13,FALSE)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11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2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0.69272108058088178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2008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VLOOKUP(B49,audio_list_stym!$A$3:$BP$18,45,FALSE)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VLOOKUP(B49,audio_list_stym!$A$3:$AJ$18,13,FALSE)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11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2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0.8795545158476995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VLOOKUP(B50,audio_list_stym!$A$3:$BP$18,45,FALSE)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VLOOKUP(B50,audio_list_stym!$A$3:$AJ$18,13,FALSE)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2021</v>
      </c>
      <c r="AD50" t="str">
        <f t="shared" ca="1" si="11"/>
        <v>pics\\Goroh_5.jpg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pics\\Goroh_5.jpg</v>
      </c>
      <c r="AH50" t="str">
        <f t="shared" si="3"/>
        <v>sound\\Tropic</v>
      </c>
      <c r="AS50" t="str">
        <f ca="1">IF(AH50="sound\\Tropic",AQ2,"")</f>
        <v>pics\\Goroh_5.jpg</v>
      </c>
      <c r="AT50">
        <f t="shared" ca="1" si="8"/>
        <v>0.14378201240248523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2037</v>
      </c>
      <c r="BF50" cm="1">
        <f t="array" aca="1" ref="BF50" ca="1">INDEX(BD18:BD49,(RANK(AT7,$AT$2:$AT$17)))</f>
        <v>2053</v>
      </c>
      <c r="BG50" cm="1">
        <f t="array" aca="1" ref="BG50" ca="1">INDEX(BD58:BD65,(RANK(AT7,$AT$2:$AT$9)))</f>
        <v>2024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VLOOKUP(B51,audio_list_stym!$A$3:$BP$18,45,FALSE)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VLOOKUP(B51,audio_list_stym!$A$3:$AJ$18,13,FALSE)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2168</v>
      </c>
      <c r="AD51" t="str">
        <f t="shared" ca="1" si="11"/>
        <v>pics\\Tikva_8.jpg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pics\\Tikva_8.jpg</v>
      </c>
      <c r="AH51" t="str">
        <f t="shared" si="3"/>
        <v>sound\\Tropic</v>
      </c>
      <c r="AS51" t="str">
        <f t="shared" ref="AS51:AS57" ca="1" si="24">IF(AH51="sound\\Tropic",AQ3,"")</f>
        <v>pics\\Tikva_8.jpg</v>
      </c>
      <c r="AT51">
        <f t="shared" ca="1" si="8"/>
        <v>0.82711224239274528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VLOOKUP(B52,audio_list_stym!$A$3:$BP$18,45,FALSE)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VLOOKUP(B52,audio_list_stym!$A$3:$AJ$18,13,FALSE)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2167</v>
      </c>
      <c r="AD52" t="str">
        <f t="shared" ca="1" si="11"/>
        <v>pics\\Tikva_7.jpg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pics\\Tikva_7.jpg</v>
      </c>
      <c r="AH52" t="str">
        <f t="shared" si="3"/>
        <v>sound\\Tropic</v>
      </c>
      <c r="AS52" t="str">
        <f t="shared" ca="1" si="24"/>
        <v>pics\\Tikva_7.jpg</v>
      </c>
      <c r="AT52">
        <f t="shared" ca="1" si="8"/>
        <v>0.31429893609879533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VLOOKUP(B53,audio_list_stym!$A$3:$BP$18,45,FALSE)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VLOOKUP(B53,audio_list_stym!$A$3:$AJ$18,13,FALSE)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2022</v>
      </c>
      <c r="AD53" t="str">
        <f t="shared" ca="1" si="11"/>
        <v>pics\\Goroh_6.jpg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pics\\Goroh_6.jpg</v>
      </c>
      <c r="AH53" t="str">
        <f t="shared" si="3"/>
        <v>sound\\Tropic</v>
      </c>
      <c r="AS53" t="str">
        <f t="shared" ca="1" si="24"/>
        <v>pics\\Goroh_6.jpg</v>
      </c>
      <c r="AT53">
        <f t="shared" ca="1" si="8"/>
        <v>0.11207103930152584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2014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VLOOKUP(B54,audio_list_stym!$A$3:$BP$18,45,FALSE)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VLOOKUP(B54,audio_list_stym!$A$3:$AJ$18,13,FALSE)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2053</v>
      </c>
      <c r="AD54" t="str">
        <f t="shared" ca="1" si="11"/>
        <v>pics\\Redis_5.jpg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pics\\Redis_5.jpg</v>
      </c>
      <c r="AH54" t="str">
        <f t="shared" si="3"/>
        <v>sound\\Tropic</v>
      </c>
      <c r="AI54" s="11"/>
      <c r="AS54" t="str">
        <f t="shared" ca="1" si="24"/>
        <v>pics\\Redis_5.jpg</v>
      </c>
      <c r="AT54">
        <f t="shared" ca="1" si="8"/>
        <v>9.9057941774429725E-3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VLOOKUP(B55,audio_list_stym!$A$3:$BP$18,45,FALSE)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VLOOKUP(B55,audio_list_stym!$A$3:$AJ$18,13,FALSE)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2017</v>
      </c>
      <c r="AD55" t="str">
        <f t="shared" ca="1" si="11"/>
        <v>pics\\Goroh_1.jpg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pics\\Goroh_1.jpg</v>
      </c>
      <c r="AH55" t="str">
        <f t="shared" si="3"/>
        <v>sound\\Tropic</v>
      </c>
      <c r="AS55" t="str">
        <f t="shared" ca="1" si="24"/>
        <v>pics\\Goroh_1.jpg</v>
      </c>
      <c r="AT55">
        <f t="shared" ca="1" si="8"/>
        <v>0.77543362599334209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2015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VLOOKUP(B56,audio_list_stym!$A$3:$BP$18,45,FALSE)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VLOOKUP(B56,audio_list_stym!$A$3:$AJ$18,13,FALSE)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2161</v>
      </c>
      <c r="AD56" t="str">
        <f t="shared" ca="1" si="11"/>
        <v>pics\\Tikva_1.jpg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pics\\Tikva_1.jpg</v>
      </c>
      <c r="AH56" t="str">
        <f t="shared" si="3"/>
        <v>sound\\Tropic</v>
      </c>
      <c r="AS56" t="str">
        <f t="shared" ca="1" si="24"/>
        <v>pics\\Tikva_1.jpg</v>
      </c>
      <c r="AT56">
        <f t="shared" ca="1" si="8"/>
        <v>0.93710148972086993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2016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VLOOKUP(B57,audio_list_stym!$A$3:$BP$18,45,FALSE)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VLOOKUP(B57,audio_list_stym!$A$3:$AJ$18,13,FALSE)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2163</v>
      </c>
      <c r="AD57" t="str">
        <f t="shared" ca="1" si="11"/>
        <v>pics\\Tikva_3.jpg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pics\\Tikva_3.jpg</v>
      </c>
      <c r="AH57" t="str">
        <f t="shared" si="3"/>
        <v>sound\\Tropic</v>
      </c>
      <c r="AI57" s="11"/>
      <c r="AS57" t="str">
        <f t="shared" ca="1" si="24"/>
        <v>pics\\Tikva_3.jpg</v>
      </c>
      <c r="AT57">
        <f t="shared" ca="1" si="8"/>
        <v>0.54913932048695824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VLOOKUP(B58,audio_list_stym!$A$3:$BP$18,45,FALSE)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VLOOKUP(B58,audio_list_stym!$A$3:$AJ$18,13,FALSE)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1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5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0.38259403386044866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2004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VLOOKUP(B59,audio_list_stym!$A$3:$BP$18,45,FALSE)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VLOOKUP(B59,audio_list_stym!$A$3:$AJ$18,13,FALSE)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11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5"/>
        <v/>
      </c>
      <c r="AG59" t="str">
        <f t="shared" si="14"/>
        <v>pics\\Goroh_2.jpg</v>
      </c>
      <c r="AH59">
        <f t="shared" si="3"/>
        <v>0</v>
      </c>
      <c r="AT59">
        <f t="shared" ca="1" si="8"/>
        <v>6.0953653937183772E-2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VLOOKUP(B60,audio_list_stym!$A$3:$BP$18,45,FALSE)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VLOOKUP(B60,audio_list_stym!$A$3:$AJ$18,13,FALSE)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11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5"/>
        <v/>
      </c>
      <c r="AG60" t="str">
        <f t="shared" si="14"/>
        <v>pics\\Goroh_3.jpg</v>
      </c>
      <c r="AH60">
        <f t="shared" si="3"/>
        <v>0</v>
      </c>
      <c r="AT60">
        <f t="shared" ca="1" si="8"/>
        <v>0.66338525212908195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VLOOKUP(B61,audio_list_stym!$A$3:$BP$18,45,FALSE)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VLOOKUP(B61,audio_list_stym!$A$3:$AJ$18,13,FALSE)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11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5"/>
        <v/>
      </c>
      <c r="AG61" t="str">
        <f t="shared" si="14"/>
        <v>pics\\Goroh_4.jpg</v>
      </c>
      <c r="AH61">
        <f t="shared" si="3"/>
        <v>0</v>
      </c>
      <c r="AT61">
        <f t="shared" ca="1" si="8"/>
        <v>0.55920572302715388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2022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VLOOKUP(B62,audio_list_stym!$A$3:$BP$18,45,FALSE)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VLOOKUP(B62,audio_list_stym!$A$3:$AJ$18,13,FALSE)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11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5"/>
        <v/>
      </c>
      <c r="AG62" t="str">
        <f t="shared" si="14"/>
        <v>pics\\Goroh_5.jpg</v>
      </c>
      <c r="AH62">
        <f t="shared" si="3"/>
        <v>0</v>
      </c>
      <c r="AT62">
        <f t="shared" ca="1" si="8"/>
        <v>0.92661207376521193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VLOOKUP(B63,audio_list_stym!$A$3:$BP$18,45,FALSE)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VLOOKUP(B63,audio_list_stym!$A$3:$AJ$18,13,FALSE)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11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5"/>
        <v/>
      </c>
      <c r="AG63" t="str">
        <f t="shared" si="14"/>
        <v>pics\\Goroh_6.jpg</v>
      </c>
      <c r="AH63">
        <f t="shared" si="3"/>
        <v>0</v>
      </c>
      <c r="AT63">
        <f t="shared" ca="1" si="8"/>
        <v>0.76514902261040429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2023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VLOOKUP(B64,audio_list_stym!$A$3:$BP$18,45,FALSE)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VLOOKUP(B64,audio_list_stym!$A$3:$AJ$18,13,FALSE)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11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5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0.94363013336283463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2024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VLOOKUP(B65,audio_list_stym!$A$3:$BP$18,45,FALSE)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VLOOKUP(B65,audio_list_stym!$A$3:$AJ$18,13,FALSE)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11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5"/>
        <v/>
      </c>
      <c r="AG65" t="str">
        <f t="shared" si="14"/>
        <v>pics\\Goroh_8.jpg</v>
      </c>
      <c r="AH65">
        <f t="shared" si="3"/>
        <v>0</v>
      </c>
      <c r="AT65">
        <f t="shared" ca="1" si="8"/>
        <v>0.72857092628144215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VLOOKUP(B66,audio_list_stym!$A$3:$BP$18,45,FALSE)</f>
        <v>14</v>
      </c>
      <c r="F66" t="str">
        <f>VLOOKUP(E66,metki!$A$2:$B$9,2,FALSE)</f>
        <v>импл_новые_с_названием</v>
      </c>
      <c r="G66" t="str">
        <f t="shared" ref="G66:G129" si="26">LEFT(F66,5)</f>
        <v>импл_</v>
      </c>
      <c r="H66" t="str">
        <f>VLOOKUP(B66,audio_list_stym!$A$3:$AJ$18,13,FALSE)</f>
        <v>Noni</v>
      </c>
      <c r="I66" t="s">
        <v>688</v>
      </c>
      <c r="J66" t="str">
        <f t="shared" ref="J66:J129" si="27">H66&amp;I66</f>
        <v>Noni_1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257</v>
      </c>
      <c r="Q66" t="str">
        <f>IF(G66="экспл",0,IF(G66="импл_",VLOOKUP(J66,quest_импл!$A$1:$J$129,8,FALSE),0))</f>
        <v>sound\\Beliy_li_vnutri.wav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2058</v>
      </c>
      <c r="AD66" t="str">
        <f t="shared" ca="1" si="11"/>
        <v>pics\\Tomat_2.jpg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8">AS66</f>
        <v>pics\\Tomat_2.jpg</v>
      </c>
      <c r="AI66" t="s">
        <v>67</v>
      </c>
      <c r="AO66">
        <f ca="1">RAND()</f>
        <v>7.4386103482363186E-2</v>
      </c>
      <c r="AP66" t="str">
        <f ca="1">INDEX($AI$66:$AI$129,(RANK(AO66,$AO$66:$AO$129)))</f>
        <v>pics\\Tomat_2.jpg</v>
      </c>
      <c r="AS66" t="str">
        <f ca="1">IF(G66="импл_",AP66,"")</f>
        <v>pics\\Tomat_2.jpg</v>
      </c>
      <c r="AT66">
        <f t="shared" ref="AT66:AT129" ca="1" si="29">RAND()</f>
        <v>0.24601528997469124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_Белый_ли_внутри_</v>
      </c>
      <c r="BB66" t="str">
        <f t="shared" ref="BB66:BB129" si="31">IF(G66="экспл",AY66&amp;AX66&amp;"."&amp;AZ66,IF(G66="импл_",BA66&amp;AX66&amp;"?"))</f>
        <v>_Белый_ли_внутри_РЕНАН?</v>
      </c>
      <c r="BC66">
        <f>A66</f>
        <v>1209</v>
      </c>
      <c r="BD66" cm="1">
        <f t="array" aca="1" ref="BD66" ca="1">INDEX(L66:L73,(RANK(AT2,$AT$2:$AT$9)))</f>
        <v>2115</v>
      </c>
      <c r="BE66" cm="1">
        <f t="array" aca="1" ref="BE66" ca="1">INDEX(BD74:BD89,(RANK(AT2,$AT$2:$AT$7)))</f>
        <v>2129</v>
      </c>
      <c r="BF66" cm="1">
        <f t="array" aca="1" ref="BF66" ca="1">INDEX(BD90:BD113,(RANK(AT2,$AT$2:$AT$17)))</f>
        <v>2150</v>
      </c>
      <c r="BG66" cm="1">
        <f t="array" aca="1" ref="BG66" ca="1">INDEX(BD114:BD129,(RANK(AT2,$AT$2:$AT$17)))</f>
        <v>2086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VLOOKUP(B67,audio_list_stym!$A$3:$BP$18,45,FALSE)</f>
        <v>14</v>
      </c>
      <c r="F67" t="str">
        <f>VLOOKUP(E67,metki!$A$2:$B$9,2,FALSE)</f>
        <v>импл_новые_с_названием</v>
      </c>
      <c r="G67" t="str">
        <f t="shared" si="26"/>
        <v>импл_</v>
      </c>
      <c r="H67" t="str">
        <f>VLOOKUP(B67,audio_list_stym!$A$3:$AJ$18,13,FALSE)</f>
        <v>Noni</v>
      </c>
      <c r="I67" t="s">
        <v>689</v>
      </c>
      <c r="J67" t="str">
        <f t="shared" si="27"/>
        <v>Noni_2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258</v>
      </c>
      <c r="Q67" t="str">
        <f>IF(G67="экспл",0,IF(G67="импл_",VLOOKUP(J67,quest_импл!$A$1:$J$129,8,FALSE),0))</f>
        <v>sound\\Rebristiy_li.wav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2064</v>
      </c>
      <c r="AD67" t="str">
        <f t="shared" ref="AD67:AD74" ca="1" si="32">IF(ISTEXT(AE67),AE67,IF(ISTEXT(AF67),AF67,""))</f>
        <v>pics\\Tomat_8.jpg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8"/>
        <v>pics\\Tomat_8.jpg</v>
      </c>
      <c r="AI67" t="s">
        <v>68</v>
      </c>
      <c r="AO67">
        <f t="shared" ref="AO67:AO129" ca="1" si="33">RAND()</f>
        <v>1.8977713988852396E-2</v>
      </c>
      <c r="AP67" t="str">
        <f t="shared" ref="AP67:AP129" ca="1" si="34">INDEX($AI$66:$AI$129,(RANK(AO67,$AO$66:$AO$129)))</f>
        <v>pics\\Tomat_8.jpg</v>
      </c>
      <c r="AR67" t="str">
        <f t="shared" ref="AR67:AR73" si="35">IF(AH67="sound\\Ogorod",AP19,"")</f>
        <v/>
      </c>
      <c r="AS67" t="str">
        <f t="shared" ref="AS67:AS73" ca="1" si="36">IF(G67="импл_",AP67,"")</f>
        <v>pics\\Tomat_8.jpg</v>
      </c>
      <c r="AT67">
        <f t="shared" ca="1" si="29"/>
        <v>0.51623438482940542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_Ребристый_ли_</v>
      </c>
      <c r="BB67" t="str">
        <f t="shared" si="31"/>
        <v>_Ребристый_ли_РЕНАН?</v>
      </c>
      <c r="BD67" cm="1">
        <f t="array" aca="1" ref="BD67" ca="1">INDEX(L67:L74,(RANK(AT3,$AT$2:$AT$9)))</f>
        <v>2115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VLOOKUP(B68,audio_list_stym!$A$3:$BP$18,45,FALSE)</f>
        <v>14</v>
      </c>
      <c r="F68" t="str">
        <f>VLOOKUP(E68,metki!$A$2:$B$9,2,FALSE)</f>
        <v>импл_новые_с_названием</v>
      </c>
      <c r="G68" t="str">
        <f t="shared" si="26"/>
        <v>импл_</v>
      </c>
      <c r="H68" t="str">
        <f>VLOOKUP(B68,audio_list_stym!$A$3:$AJ$18,13,FALSE)</f>
        <v>Noni</v>
      </c>
      <c r="I68" t="s">
        <v>690</v>
      </c>
      <c r="J68" t="str">
        <f t="shared" si="27"/>
        <v>Noni_3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259</v>
      </c>
      <c r="Q68" t="str">
        <f>IF(G68="экспл",0,IF(G68="импл_",VLOOKUP(J68,quest_импл!$A$1:$J$129,8,FALSE),0))</f>
        <v>sound\\Goluboy_li.wav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2008</v>
      </c>
      <c r="AD68" t="str">
        <f t="shared" ca="1" si="32"/>
        <v>pics\\Banan_8.jpg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8"/>
        <v>pics\\Banan_8.jpg</v>
      </c>
      <c r="AI68" t="s">
        <v>69</v>
      </c>
      <c r="AO68">
        <f t="shared" ca="1" si="33"/>
        <v>0.816312156441099</v>
      </c>
      <c r="AP68" t="str">
        <f t="shared" ca="1" si="34"/>
        <v>pics\\Banan_8.jpg</v>
      </c>
      <c r="AR68" t="str">
        <f t="shared" si="35"/>
        <v/>
      </c>
      <c r="AS68" t="str">
        <f t="shared" ca="1" si="36"/>
        <v>pics\\Banan_8.jpg</v>
      </c>
      <c r="AT68">
        <f t="shared" ca="1" si="29"/>
        <v>0.71547625171936913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_Голубой_ли_</v>
      </c>
      <c r="BB68" t="str">
        <f t="shared" si="31"/>
        <v>_Голубой_ли_РЕНАН?</v>
      </c>
      <c r="BD68" cm="1">
        <f t="array" aca="1" ref="BD68" ca="1">INDEX(L68:L75,(RANK(AT4,$AT$2:$AT$9)))</f>
        <v>2115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VLOOKUP(B69,audio_list_stym!$A$3:$BP$18,45,FALSE)</f>
        <v>14</v>
      </c>
      <c r="F69" t="str">
        <f>VLOOKUP(E69,metki!$A$2:$B$9,2,FALSE)</f>
        <v>импл_новые_с_названием</v>
      </c>
      <c r="G69" t="str">
        <f t="shared" si="26"/>
        <v>импл_</v>
      </c>
      <c r="H69" t="str">
        <f>VLOOKUP(B69,audio_list_stym!$A$3:$AJ$18,13,FALSE)</f>
        <v>Noni</v>
      </c>
      <c r="I69" t="s">
        <v>691</v>
      </c>
      <c r="J69" t="str">
        <f t="shared" si="27"/>
        <v>Noni_4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260</v>
      </c>
      <c r="Q69" t="str">
        <f>IF(G69="экспл",0,IF(G69="импл_",VLOOKUP(J69,quest_импл!$A$1:$J$129,8,FALSE),0))</f>
        <v>sound\\S_bugorkami_li.wav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2015</v>
      </c>
      <c r="AD69" t="str">
        <f t="shared" ca="1" si="32"/>
        <v>pics\\Finik_7.jpg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8"/>
        <v>pics\\Finik_7.jpg</v>
      </c>
      <c r="AI69" t="s">
        <v>70</v>
      </c>
      <c r="AO69">
        <f t="shared" ca="1" si="33"/>
        <v>0.69833036873242782</v>
      </c>
      <c r="AP69" t="str">
        <f t="shared" ca="1" si="34"/>
        <v>pics\\Finik_7.jpg</v>
      </c>
      <c r="AR69" t="str">
        <f t="shared" si="35"/>
        <v/>
      </c>
      <c r="AS69" t="str">
        <f t="shared" ca="1" si="36"/>
        <v>pics\\Finik_7.jpg</v>
      </c>
      <c r="AT69">
        <f t="shared" ca="1" si="29"/>
        <v>8.6285422620081431E-2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_С_бугорками_ли_</v>
      </c>
      <c r="BB69" t="str">
        <f t="shared" si="31"/>
        <v>_С_бугорками_ли_РЕНАН?</v>
      </c>
      <c r="BD69" cm="1">
        <f t="array" aca="1" ref="BD69" ca="1">INDEX(L69:L76,(RANK(AT5,$AT$2:$AT$9)))</f>
        <v>2129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VLOOKUP(B70,audio_list_stym!$A$3:$BP$18,45,FALSE)</f>
        <v>14</v>
      </c>
      <c r="F70" t="str">
        <f>VLOOKUP(E70,metki!$A$2:$B$9,2,FALSE)</f>
        <v>импл_новые_с_названием</v>
      </c>
      <c r="G70" t="str">
        <f t="shared" si="26"/>
        <v>импл_</v>
      </c>
      <c r="H70" t="str">
        <f>VLOOKUP(B70,audio_list_stym!$A$3:$AJ$18,13,FALSE)</f>
        <v>Noni</v>
      </c>
      <c r="I70" t="s">
        <v>692</v>
      </c>
      <c r="J70" t="str">
        <f t="shared" si="27"/>
        <v>Noni_5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261</v>
      </c>
      <c r="Q70" t="str">
        <f>IF(G70="экспл",0,IF(G70="импл_",VLOOKUP(J70,quest_импл!$A$1:$J$129,8,FALSE),0))</f>
        <v>sound\\Ovalniy_li.wav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2041</v>
      </c>
      <c r="AD70" t="str">
        <f t="shared" ca="1" si="32"/>
        <v>pics\\Peper_1.jpg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8"/>
        <v>pics\\Peper_1.jpg</v>
      </c>
      <c r="AI70" t="s">
        <v>71</v>
      </c>
      <c r="AO70">
        <f t="shared" ca="1" si="33"/>
        <v>0.33845980976859524</v>
      </c>
      <c r="AP70" t="str">
        <f t="shared" ca="1" si="34"/>
        <v>pics\\Peper_1.jpg</v>
      </c>
      <c r="AR70" t="str">
        <f t="shared" si="35"/>
        <v/>
      </c>
      <c r="AS70" t="str">
        <f t="shared" ca="1" si="36"/>
        <v>pics\\Peper_1.jpg</v>
      </c>
      <c r="AT70">
        <f t="shared" ca="1" si="29"/>
        <v>0.99723063965181302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_Овальный_ли_</v>
      </c>
      <c r="BB70" t="str">
        <f t="shared" si="31"/>
        <v>_Овальный_ли_РЕНАН?</v>
      </c>
      <c r="BD70" cm="1">
        <f t="array" aca="1" ref="BD70" ca="1">INDEX(L70:L77,(RANK(AT6,$AT$2:$AT$9)))</f>
        <v>2129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VLOOKUP(B71,audio_list_stym!$A$3:$BP$18,45,FALSE)</f>
        <v>14</v>
      </c>
      <c r="F71" t="str">
        <f>VLOOKUP(E71,metki!$A$2:$B$9,2,FALSE)</f>
        <v>импл_новые_с_названием</v>
      </c>
      <c r="G71" t="str">
        <f t="shared" si="26"/>
        <v>импл_</v>
      </c>
      <c r="H71" t="str">
        <f>VLOOKUP(B71,audio_list_stym!$A$3:$AJ$18,13,FALSE)</f>
        <v>Noni</v>
      </c>
      <c r="I71" t="s">
        <v>693</v>
      </c>
      <c r="J71" t="str">
        <f t="shared" si="27"/>
        <v>Noni_6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262</v>
      </c>
      <c r="Q71" t="str">
        <f>IF(G71="экспл",0,IF(G71="импл_",VLOOKUP(J71,quest_импл!$A$1:$J$129,8,FALSE),0))</f>
        <v>sound\\Zhidkiy_li.wav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2004</v>
      </c>
      <c r="AD71" t="str">
        <f t="shared" ca="1" si="32"/>
        <v>pics\\Banan_4.jpg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8"/>
        <v>pics\\Banan_4.jpg</v>
      </c>
      <c r="AI71" t="s">
        <v>72</v>
      </c>
      <c r="AO71">
        <f t="shared" ca="1" si="33"/>
        <v>0.91328583910368066</v>
      </c>
      <c r="AP71" t="str">
        <f t="shared" ca="1" si="34"/>
        <v>pics\\Banan_4.jpg</v>
      </c>
      <c r="AR71" t="str">
        <f t="shared" si="35"/>
        <v/>
      </c>
      <c r="AS71" t="str">
        <f t="shared" ca="1" si="36"/>
        <v>pics\\Banan_4.jpg</v>
      </c>
      <c r="AT71">
        <f t="shared" ca="1" si="29"/>
        <v>0.95476618291282667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_Жидкий_ли_</v>
      </c>
      <c r="BB71" t="str">
        <f t="shared" si="31"/>
        <v>_Жидкий_ли_РЕНАН?</v>
      </c>
      <c r="BD71" cm="1">
        <f t="array" aca="1" ref="BD71" ca="1">INDEX(L71:L78,(RANK(AT7,$AT$2:$AT$9)))</f>
        <v>2132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VLOOKUP(B72,audio_list_stym!$A$3:$BP$18,45,FALSE)</f>
        <v>14</v>
      </c>
      <c r="F72" t="str">
        <f>VLOOKUP(E72,metki!$A$2:$B$9,2,FALSE)</f>
        <v>импл_новые_с_названием</v>
      </c>
      <c r="G72" t="str">
        <f t="shared" si="26"/>
        <v>импл_</v>
      </c>
      <c r="H72" t="str">
        <f>VLOOKUP(B72,audio_list_stym!$A$3:$AJ$18,13,FALSE)</f>
        <v>Noni</v>
      </c>
      <c r="I72" t="s">
        <v>694</v>
      </c>
      <c r="J72" t="str">
        <f t="shared" si="27"/>
        <v>Noni_7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263</v>
      </c>
      <c r="Q72" t="str">
        <f>IF(G72="экспл",0,IF(G72="импл_",VLOOKUP(J72,quest_импл!$A$1:$J$129,8,FALSE),0))</f>
        <v>sound\\Lohmatiy_li.wav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2003</v>
      </c>
      <c r="AD72" t="str">
        <f t="shared" ca="1" si="32"/>
        <v>pics\\Banan_3.jpg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8"/>
        <v>pics\\Banan_3.jpg</v>
      </c>
      <c r="AI72" t="s">
        <v>73</v>
      </c>
      <c r="AO72">
        <f t="shared" ca="1" si="33"/>
        <v>0.94165370698698303</v>
      </c>
      <c r="AP72" t="str">
        <f t="shared" ca="1" si="34"/>
        <v>pics\\Banan_3.jpg</v>
      </c>
      <c r="AR72" t="str">
        <f t="shared" si="35"/>
        <v/>
      </c>
      <c r="AS72" t="str">
        <f t="shared" ca="1" si="36"/>
        <v>pics\\Banan_3.jpg</v>
      </c>
      <c r="AT72">
        <f t="shared" ca="1" si="29"/>
        <v>0.84200362925580496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_Лохматый_ли_</v>
      </c>
      <c r="BB72" t="str">
        <f t="shared" si="31"/>
        <v>_Лохматый_ли_РЕНАН?</v>
      </c>
      <c r="BD72" cm="1">
        <f t="array" aca="1" ref="BD72" ca="1">INDEX(L72:L79,(RANK(AT8,$AT$2:$AT$9)))</f>
        <v>2134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VLOOKUP(B73,audio_list_stym!$A$3:$BP$18,45,FALSE)</f>
        <v>14</v>
      </c>
      <c r="F73" t="str">
        <f>VLOOKUP(E73,metki!$A$2:$B$9,2,FALSE)</f>
        <v>импл_новые_с_названием</v>
      </c>
      <c r="G73" t="str">
        <f t="shared" si="26"/>
        <v>импл_</v>
      </c>
      <c r="H73" t="str">
        <f>VLOOKUP(B73,audio_list_stym!$A$3:$AJ$18,13,FALSE)</f>
        <v>Noni</v>
      </c>
      <c r="I73" t="s">
        <v>695</v>
      </c>
      <c r="J73" t="str">
        <f t="shared" si="27"/>
        <v>Noni_8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264</v>
      </c>
      <c r="Q73" t="str">
        <f>IF(G73="экспл",0,IF(G73="импл_",VLOOKUP(J73,quest_импл!$A$1:$J$129,8,FALSE),0))</f>
        <v>sound\\Zolotistiy_li.wav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2022</v>
      </c>
      <c r="AD73" t="str">
        <f t="shared" ca="1" si="32"/>
        <v>pics\\Goroh_6.jpg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8"/>
        <v>pics\\Goroh_6.jpg</v>
      </c>
      <c r="AI73" t="s">
        <v>74</v>
      </c>
      <c r="AO73">
        <f t="shared" ca="1" si="33"/>
        <v>0.599286911263194</v>
      </c>
      <c r="AP73" t="str">
        <f t="shared" ca="1" si="34"/>
        <v>pics\\Goroh_6.jpg</v>
      </c>
      <c r="AR73" t="str">
        <f t="shared" si="35"/>
        <v/>
      </c>
      <c r="AS73" t="str">
        <f t="shared" ca="1" si="36"/>
        <v>pics\\Goroh_6.jpg</v>
      </c>
      <c r="AT73">
        <f t="shared" ca="1" si="29"/>
        <v>0.5007497973563575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_Золотистый_ли_</v>
      </c>
      <c r="BB73" t="str">
        <f t="shared" si="31"/>
        <v>_Золотистый_ли_РЕНАН?</v>
      </c>
      <c r="BD73" cm="1">
        <f t="array" aca="1" ref="BD73" ca="1">INDEX(L73:L80,(RANK(AT9,$AT$2:$AT$9)))</f>
        <v>2131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VLOOKUP(B74,audio_list_stym!$A$3:$BP$18,45,FALSE)</f>
        <v>15</v>
      </c>
      <c r="F74" t="str">
        <f>VLOOKUP(E74,metki!$A$2:$B$9,2,FALSE)</f>
        <v>экспл_новые_с_названием</v>
      </c>
      <c r="G74" t="str">
        <f t="shared" si="26"/>
        <v>экспл</v>
      </c>
      <c r="H74" t="str">
        <f>VLOOKUP(B74,audio_list_stym!$A$3:$AJ$18,13,FALSE)</f>
        <v>Sapota</v>
      </c>
      <c r="I74" t="s">
        <v>688</v>
      </c>
      <c r="J74" t="str">
        <f t="shared" si="27"/>
        <v>Sapota_1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137</v>
      </c>
      <c r="Z74" t="str">
        <f>IF(G74="экспл",VLOOKUP(J74,quest_экспл!$A$1:$N$129,12,FALSE),IF(G74="импл_",0,0))</f>
        <v>sound\\On_sharoobraxniy.wav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32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28"/>
        <v/>
      </c>
      <c r="AI74" t="s">
        <v>76</v>
      </c>
      <c r="AO74">
        <f t="shared" ca="1" si="33"/>
        <v>0.22387741437860742</v>
      </c>
      <c r="AP74" t="str">
        <f t="shared" ca="1" si="34"/>
        <v>pics\\Redis_1.jpg</v>
      </c>
      <c r="AR74" t="str">
        <f>IF(AH74="sound\\Ogorod",AP2,"")</f>
        <v/>
      </c>
      <c r="AS74" t="str">
        <f>IF(G74="импл_",AP74,"")</f>
        <v/>
      </c>
      <c r="AT74">
        <f t="shared" ca="1" si="29"/>
        <v>0.33181281876417656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_Он_шарообразный?</v>
      </c>
      <c r="BA74" t="e">
        <f>VLOOKUP(Q74,audio_list_stym!$B$2:$BQ$299,68,FALSE)</f>
        <v>#N/A</v>
      </c>
      <c r="BB74" t="str">
        <f t="shared" si="31"/>
        <v>На_экране_БАРОХ._Он_шарообразный?</v>
      </c>
      <c r="BC74">
        <f>A74</f>
        <v>1210</v>
      </c>
      <c r="BD74" cm="1">
        <f t="array" aca="1" ref="BD74" ca="1">INDEX($L$74:$L$81,(RANK(AT2,$AT$2:$AT$9)))</f>
        <v>2131</v>
      </c>
      <c r="BE74" cm="1">
        <f t="array" aca="1" ref="BE74" ca="1">INDEX(BD66:BD73,(RANK(AT3,$AT$2:$AT$9)))</f>
        <v>2115</v>
      </c>
      <c r="BF74" cm="1">
        <f t="array" aca="1" ref="BF74" ca="1">INDEX(BD82:BD105,(RANK(AT3,$AT$2:$AT$17)))</f>
        <v>2137</v>
      </c>
      <c r="BG74" cm="1">
        <f t="array" aca="1" ref="BG74" ca="1">INDEX(BD106:BD129,(RANK(AT3,$AT$2:$AT$9)))</f>
        <v>2074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VLOOKUP(B75,audio_list_stym!$A$3:$BP$18,45,FALSE)</f>
        <v>15</v>
      </c>
      <c r="F75" t="str">
        <f>VLOOKUP(E75,metki!$A$2:$B$9,2,FALSE)</f>
        <v>экспл_новые_с_названием</v>
      </c>
      <c r="G75" t="str">
        <f t="shared" si="26"/>
        <v>экспл</v>
      </c>
      <c r="H75" t="str">
        <f>VLOOKUP(B75,audio_list_stym!$A$3:$AJ$18,13,FALSE)</f>
        <v>Sapota</v>
      </c>
      <c r="I75" t="s">
        <v>689</v>
      </c>
      <c r="J75" t="str">
        <f t="shared" si="27"/>
        <v>Sapota_2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138</v>
      </c>
      <c r="Z75" t="str">
        <f>IF(G75="экспл",VLOOKUP(J75,quest_экспл!$A$1:$N$129,12,FALSE),IF(G75="импл_",0,0))</f>
        <v>sound\\On_nadrezan.wav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ref="AD75:AD129" ca="1" si="37">IF(ISTEXT(AE75),AE75,IF(ISTEXT(AF75),AF75,""))</f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ref="AF75:AF129" si="38">AS75</f>
        <v/>
      </c>
      <c r="AI75" t="s">
        <v>77</v>
      </c>
      <c r="AO75">
        <f t="shared" ca="1" si="33"/>
        <v>0.44637840284110497</v>
      </c>
      <c r="AP75" t="str">
        <f t="shared" ca="1" si="34"/>
        <v>pics\\Limon_3.jpg</v>
      </c>
      <c r="AR75" t="str">
        <f t="shared" ref="AR75:AR97" si="39">IF(AH75="sound\\Ogorod",AP3,"")</f>
        <v/>
      </c>
      <c r="AS75" t="str">
        <f t="shared" ref="AS75:AS129" si="40">IF(G75="импл_",AP75,"")</f>
        <v/>
      </c>
      <c r="AT75">
        <f t="shared" ca="1" si="29"/>
        <v>0.89508983786207486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_Он_надрезан?</v>
      </c>
      <c r="BA75" t="e">
        <f>VLOOKUP(Q75,audio_list_stym!$B$2:$BQ$299,68,FALSE)</f>
        <v>#N/A</v>
      </c>
      <c r="BB75" t="str">
        <f t="shared" si="31"/>
        <v>Посмотрите,_вот_БАРОХ._Он_надрезан?</v>
      </c>
      <c r="BD75" cm="1">
        <f t="array" aca="1" ref="BD75" ca="1">INDEX($L$74:$L$81,(RANK(AT3,$AT$2:$AT$9)))</f>
        <v>2130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VLOOKUP(B76,audio_list_stym!$A$3:$BP$18,45,FALSE)</f>
        <v>15</v>
      </c>
      <c r="F76" t="str">
        <f>VLOOKUP(E76,metki!$A$2:$B$9,2,FALSE)</f>
        <v>экспл_новые_с_названием</v>
      </c>
      <c r="G76" t="str">
        <f t="shared" si="26"/>
        <v>экспл</v>
      </c>
      <c r="H76" t="str">
        <f>VLOOKUP(B76,audio_list_stym!$A$3:$AJ$18,13,FALSE)</f>
        <v>Sapota</v>
      </c>
      <c r="I76" t="s">
        <v>690</v>
      </c>
      <c r="J76" t="str">
        <f t="shared" si="27"/>
        <v>Sapota_3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139</v>
      </c>
      <c r="Z76" t="str">
        <f>IF(G76="экспл",VLOOKUP(J76,quest_экспл!$A$1:$N$129,12,FALSE),IF(G76="импл_",0,0))</f>
        <v>sound\\On_perekruchen.wav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7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38"/>
        <v/>
      </c>
      <c r="AI76" t="s">
        <v>78</v>
      </c>
      <c r="AO76">
        <f t="shared" ca="1" si="33"/>
        <v>0.58497266413400506</v>
      </c>
      <c r="AP76" t="str">
        <f t="shared" ca="1" si="34"/>
        <v>pics\\Goroh_8.jpg</v>
      </c>
      <c r="AR76" t="str">
        <f t="shared" si="39"/>
        <v/>
      </c>
      <c r="AS76" t="str">
        <f t="shared" si="40"/>
        <v/>
      </c>
      <c r="AT76">
        <f t="shared" ca="1" si="29"/>
        <v>0.8279364367423514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_Он_перекручен?</v>
      </c>
      <c r="BA76" t="e">
        <f>VLOOKUP(Q76,audio_list_stym!$B$2:$BQ$299,68,FALSE)</f>
        <v>#N/A</v>
      </c>
      <c r="BB76" t="str">
        <f t="shared" si="31"/>
        <v>Вот_БАРОХ._Он_перекручен?</v>
      </c>
      <c r="BD76" cm="1">
        <f t="array" aca="1" ref="BD76" ca="1">INDEX($L$74:$L$81,(RANK(AT4,$AT$2:$AT$9)))</f>
        <v>2129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VLOOKUP(B77,audio_list_stym!$A$3:$BP$18,45,FALSE)</f>
        <v>15</v>
      </c>
      <c r="F77" t="str">
        <f>VLOOKUP(E77,metki!$A$2:$B$9,2,FALSE)</f>
        <v>экспл_новые_с_названием</v>
      </c>
      <c r="G77" t="str">
        <f t="shared" si="26"/>
        <v>экспл</v>
      </c>
      <c r="H77" t="str">
        <f>VLOOKUP(B77,audio_list_stym!$A$3:$AJ$18,13,FALSE)</f>
        <v>Sapota</v>
      </c>
      <c r="I77" t="s">
        <v>691</v>
      </c>
      <c r="J77" t="str">
        <f t="shared" si="27"/>
        <v>Sapota_4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140</v>
      </c>
      <c r="Z77" t="str">
        <f>IF(G77="экспл",VLOOKUP(J77,quest_экспл!$A$1:$N$129,12,FALSE),IF(G77="импл_",0,0))</f>
        <v>sound\\Sorvan_li_on.wav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7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38"/>
        <v/>
      </c>
      <c r="AI77" t="s">
        <v>79</v>
      </c>
      <c r="AO77">
        <f t="shared" ca="1" si="33"/>
        <v>0.99512586689274696</v>
      </c>
      <c r="AP77" t="str">
        <f t="shared" ca="1" si="34"/>
        <v>pics\\Banan_1.jpg</v>
      </c>
      <c r="AR77" t="str">
        <f t="shared" si="39"/>
        <v/>
      </c>
      <c r="AS77" t="str">
        <f t="shared" si="40"/>
        <v/>
      </c>
      <c r="AT77">
        <f t="shared" ca="1" si="29"/>
        <v>0.80427542250506889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_Сорван_ли_он?</v>
      </c>
      <c r="BA77" t="e">
        <f>VLOOKUP(Q77,audio_list_stym!$B$2:$BQ$299,68,FALSE)</f>
        <v>#N/A</v>
      </c>
      <c r="BB77" t="str">
        <f t="shared" si="31"/>
        <v>Это_БАРОХ._Сорван_ли_он?</v>
      </c>
      <c r="BD77" cm="1">
        <f t="array" aca="1" ref="BD77" ca="1">INDEX($L$74:$L$81,(RANK(AT5,$AT$2:$AT$9)))</f>
        <v>2134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VLOOKUP(B78,audio_list_stym!$A$3:$BP$18,45,FALSE)</f>
        <v>15</v>
      </c>
      <c r="F78" t="str">
        <f>VLOOKUP(E78,metki!$A$2:$B$9,2,FALSE)</f>
        <v>экспл_новые_с_названием</v>
      </c>
      <c r="G78" t="str">
        <f t="shared" si="26"/>
        <v>экспл</v>
      </c>
      <c r="H78" t="str">
        <f>VLOOKUP(B78,audio_list_stym!$A$3:$AJ$18,13,FALSE)</f>
        <v>Sapota</v>
      </c>
      <c r="I78" t="s">
        <v>692</v>
      </c>
      <c r="J78" t="str">
        <f t="shared" si="27"/>
        <v>Sapota_5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141</v>
      </c>
      <c r="Z78" t="str">
        <f>IF(G78="экспл",VLOOKUP(J78,quest_экспл!$A$1:$N$129,12,FALSE),IF(G78="импл_",0,0))</f>
        <v>sound\\Spressovan_li_on.wav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7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38"/>
        <v/>
      </c>
      <c r="AI78" t="s">
        <v>80</v>
      </c>
      <c r="AO78">
        <f t="shared" ca="1" si="33"/>
        <v>0.52967440568204738</v>
      </c>
      <c r="AP78" t="str">
        <f t="shared" ca="1" si="34"/>
        <v>pics\\Kokos_7.jpg</v>
      </c>
      <c r="AR78" t="str">
        <f t="shared" si="39"/>
        <v/>
      </c>
      <c r="AS78" t="str">
        <f t="shared" si="40"/>
        <v/>
      </c>
      <c r="AT78">
        <f t="shared" ca="1" si="29"/>
        <v>0.47478299654179068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_Спрессован_ли_он?</v>
      </c>
      <c r="BA78" t="e">
        <f>VLOOKUP(Q78,audio_list_stym!$B$2:$BQ$299,68,FALSE)</f>
        <v>#N/A</v>
      </c>
      <c r="BB78" t="str">
        <f t="shared" si="31"/>
        <v>На_картинке_БАРОХ._Спрессован_ли_он?</v>
      </c>
      <c r="BD78" cm="1">
        <f t="array" aca="1" ref="BD78" ca="1">INDEX($L$74:$L$81,(RANK(AT6,$AT$2:$AT$9)))</f>
        <v>2133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VLOOKUP(B79,audio_list_stym!$A$3:$BP$18,45,FALSE)</f>
        <v>15</v>
      </c>
      <c r="F79" t="str">
        <f>VLOOKUP(E79,metki!$A$2:$B$9,2,FALSE)</f>
        <v>экспл_новые_с_названием</v>
      </c>
      <c r="G79" t="str">
        <f t="shared" si="26"/>
        <v>экспл</v>
      </c>
      <c r="H79" t="str">
        <f>VLOOKUP(B79,audio_list_stym!$A$3:$AJ$18,13,FALSE)</f>
        <v>Sapota</v>
      </c>
      <c r="I79" t="s">
        <v>693</v>
      </c>
      <c r="J79" t="str">
        <f t="shared" si="27"/>
        <v>Sapota_6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142</v>
      </c>
      <c r="Z79" t="str">
        <f>IF(G79="экспл",VLOOKUP(J79,quest_экспл!$A$1:$N$129,12,FALSE),IF(G79="импл_",0,0))</f>
        <v>sound\\Zheltiy_li_on.wav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7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38"/>
        <v/>
      </c>
      <c r="AI79" t="s">
        <v>81</v>
      </c>
      <c r="AO79">
        <f t="shared" ca="1" si="33"/>
        <v>0.33855376657740877</v>
      </c>
      <c r="AP79" t="str">
        <f t="shared" ca="1" si="34"/>
        <v>pics\\Limon_8.jpg</v>
      </c>
      <c r="AR79" t="str">
        <f t="shared" si="39"/>
        <v/>
      </c>
      <c r="AS79" t="str">
        <f t="shared" si="40"/>
        <v/>
      </c>
      <c r="AT79">
        <f t="shared" ca="1" si="29"/>
        <v>6.1879032092760244E-2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_Желтый_ли_он?</v>
      </c>
      <c r="BA79" t="e">
        <f>VLOOKUP(Q79,audio_list_stym!$B$2:$BQ$299,68,FALSE)</f>
        <v>#N/A</v>
      </c>
      <c r="BB79" t="str">
        <f t="shared" si="31"/>
        <v>На_мониторе_БАРОХ._Желтый_ли_он?</v>
      </c>
      <c r="BD79" cm="1">
        <f t="array" aca="1" ref="BD79" ca="1">INDEX($L$74:$L$81,(RANK(AT7,$AT$2:$AT$9)))</f>
        <v>2135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VLOOKUP(B80,audio_list_stym!$A$3:$BP$18,45,FALSE)</f>
        <v>15</v>
      </c>
      <c r="F80" t="str">
        <f>VLOOKUP(E80,metki!$A$2:$B$9,2,FALSE)</f>
        <v>экспл_новые_с_названием</v>
      </c>
      <c r="G80" t="str">
        <f t="shared" si="26"/>
        <v>экспл</v>
      </c>
      <c r="H80" t="str">
        <f>VLOOKUP(B80,audio_list_stym!$A$3:$AJ$18,13,FALSE)</f>
        <v>Sapota</v>
      </c>
      <c r="I80" t="s">
        <v>694</v>
      </c>
      <c r="J80" t="str">
        <f t="shared" si="27"/>
        <v>Sapota_7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143</v>
      </c>
      <c r="Z80" t="str">
        <f>IF(G80="экспл",VLOOKUP(J80,quest_экспл!$A$1:$N$129,12,FALSE),IF(G80="импл_",0,0))</f>
        <v>sound\\Rovniy_li_on.wav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7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38"/>
        <v/>
      </c>
      <c r="AI80" t="s">
        <v>82</v>
      </c>
      <c r="AO80">
        <f t="shared" ca="1" si="33"/>
        <v>0.68943890585735812</v>
      </c>
      <c r="AP80" t="str">
        <f t="shared" ca="1" si="34"/>
        <v>pics\\Goroh_1.jpg</v>
      </c>
      <c r="AR80" t="str">
        <f t="shared" si="39"/>
        <v/>
      </c>
      <c r="AS80" t="str">
        <f t="shared" si="40"/>
        <v/>
      </c>
      <c r="AT80">
        <f t="shared" ca="1" si="29"/>
        <v>0.87397174432721991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_Ровный_ли_он?</v>
      </c>
      <c r="BA80" t="e">
        <f>VLOOKUP(Q80,audio_list_stym!$B$2:$BQ$299,68,FALSE)</f>
        <v>#N/A</v>
      </c>
      <c r="BB80" t="str">
        <f t="shared" si="31"/>
        <v>Перед_Вами_БАРОХ._Ровный_ли_он?</v>
      </c>
      <c r="BD80" cm="1">
        <f t="array" aca="1" ref="BD80" ca="1">INDEX($L$74:$L$81,(RANK(AT8,$AT$2:$AT$9)))</f>
        <v>2136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VLOOKUP(B81,audio_list_stym!$A$3:$BP$18,45,FALSE)</f>
        <v>15</v>
      </c>
      <c r="F81" t="str">
        <f>VLOOKUP(E81,metki!$A$2:$B$9,2,FALSE)</f>
        <v>экспл_новые_с_названием</v>
      </c>
      <c r="G81" t="str">
        <f t="shared" si="26"/>
        <v>экспл</v>
      </c>
      <c r="H81" t="str">
        <f>VLOOKUP(B81,audio_list_stym!$A$3:$AJ$18,13,FALSE)</f>
        <v>Sapota</v>
      </c>
      <c r="I81" t="s">
        <v>695</v>
      </c>
      <c r="J81" t="str">
        <f t="shared" si="27"/>
        <v>Sapota_8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144</v>
      </c>
      <c r="Z81" t="str">
        <f>IF(G81="экспл",VLOOKUP(J81,quest_экспл!$A$1:$N$129,12,FALSE),IF(G81="импл_",0,0))</f>
        <v>sound\\On_imeet_shipi.wav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7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38"/>
        <v/>
      </c>
      <c r="AI81" t="s">
        <v>83</v>
      </c>
      <c r="AO81">
        <f t="shared" ca="1" si="33"/>
        <v>0.57640586383114645</v>
      </c>
      <c r="AP81" t="str">
        <f t="shared" ca="1" si="34"/>
        <v>pics\\Kokos_1.jpg</v>
      </c>
      <c r="AR81" t="str">
        <f t="shared" si="39"/>
        <v/>
      </c>
      <c r="AS81" t="str">
        <f t="shared" si="40"/>
        <v/>
      </c>
      <c r="AT81">
        <f t="shared" ca="1" si="29"/>
        <v>0.70194943418546663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_Он_имеет_шипы?</v>
      </c>
      <c r="BA81" t="e">
        <f>VLOOKUP(Q81,audio_list_stym!$B$2:$BQ$299,68,FALSE)</f>
        <v>#N/A</v>
      </c>
      <c r="BB81" t="str">
        <f t="shared" si="31"/>
        <v>Вы_видите_БАРОХ._Он_имеет_шипы?</v>
      </c>
      <c r="BD81" cm="1">
        <f t="array" aca="1" ref="BD81" ca="1">INDEX($L$74:$L$81,(RANK(AT9,$AT$2:$AT$9)))</f>
        <v>2132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VLOOKUP(B82,audio_list_stym!$A$3:$BP$18,45,FALSE)</f>
        <v>16</v>
      </c>
      <c r="F82" t="str">
        <f>VLOOKUP(E82,metki!$A$2:$B$9,2,FALSE)</f>
        <v>импл_новые_без_названия</v>
      </c>
      <c r="G82" t="str">
        <f t="shared" si="26"/>
        <v>импл_</v>
      </c>
      <c r="H82" t="str">
        <f>VLOOKUP(B82,audio_list_stym!$A$3:$AJ$18,13,FALSE)</f>
        <v>Tamanid</v>
      </c>
      <c r="I82" t="s">
        <v>688</v>
      </c>
      <c r="J82" t="str">
        <f t="shared" si="27"/>
        <v>Tamanid_1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273</v>
      </c>
      <c r="Q82" t="str">
        <f>IF(G82="экспл",0,IF(G82="импл_",VLOOKUP(J82,quest_импл!$A$1:$J$129,8,FALSE),0))</f>
        <v>sound\\Krasnovatiy_li.wav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2055</v>
      </c>
      <c r="AD82" t="str">
        <f t="shared" ca="1" si="37"/>
        <v>pics\\Redis_7.jpg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8"/>
        <v>pics\\Redis_7.jpg</v>
      </c>
      <c r="AI82" t="s">
        <v>84</v>
      </c>
      <c r="AO82">
        <f t="shared" ca="1" si="33"/>
        <v>0.12119363214989909</v>
      </c>
      <c r="AP82" t="str">
        <f t="shared" ca="1" si="34"/>
        <v>pics\\Redis_7.jpg</v>
      </c>
      <c r="AR82" t="str">
        <f t="shared" si="39"/>
        <v/>
      </c>
      <c r="AS82" t="str">
        <f t="shared" ca="1" si="40"/>
        <v>pics\\Redis_7.jpg</v>
      </c>
      <c r="AT82">
        <f t="shared" ca="1" si="29"/>
        <v>0.24864632705655665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_Красноватый_ли_</v>
      </c>
      <c r="BB82" t="str">
        <f t="shared" si="31"/>
        <v>_Красноватый_ли_XXXXX?</v>
      </c>
      <c r="BC82">
        <f>A82</f>
        <v>1211</v>
      </c>
      <c r="BD82" cm="1">
        <f t="array" aca="1" ref="BD82" ca="1">INDEX($L$82:$L$89,(RANK(AT2,$AT$2:$AT$9)))</f>
        <v>2139</v>
      </c>
      <c r="BE82" cm="1">
        <f t="array" aca="1" ref="BE82" ca="1">INDEX(BD66:BD81,(RANK(AT4,$AT$2:$AT$17)))</f>
        <v>2115</v>
      </c>
      <c r="BF82" cm="1">
        <f t="array" aca="1" ref="BF82" ca="1">INDEX(BD90:BD105,(RANK(AT4,$AT$2:$AT$17)))</f>
        <v>2146</v>
      </c>
      <c r="BG82" cm="1">
        <f t="array" aca="1" ref="BG82" ca="1">INDEX(BD106:BD129,(RANK(AT4,$AT$2:$AT$9)))</f>
        <v>2075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VLOOKUP(B83,audio_list_stym!$A$3:$BP$18,45,FALSE)</f>
        <v>16</v>
      </c>
      <c r="F83" t="str">
        <f>VLOOKUP(E83,metki!$A$2:$B$9,2,FALSE)</f>
        <v>импл_новые_без_названия</v>
      </c>
      <c r="G83" t="str">
        <f t="shared" si="26"/>
        <v>импл_</v>
      </c>
      <c r="H83" t="str">
        <f>VLOOKUP(B83,audio_list_stym!$A$3:$AJ$18,13,FALSE)</f>
        <v>Tamanid</v>
      </c>
      <c r="I83" t="s">
        <v>689</v>
      </c>
      <c r="J83" t="str">
        <f t="shared" si="27"/>
        <v>Tamanid_2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274</v>
      </c>
      <c r="Q83" t="str">
        <f>IF(G83="экспл",0,IF(G83="импл_",VLOOKUP(J83,quest_импл!$A$1:$J$129,8,FALSE),0))</f>
        <v>sound\\Izognut_li.wav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2039</v>
      </c>
      <c r="AD83" t="str">
        <f t="shared" ca="1" si="37"/>
        <v>pics\\Limon_7.jpg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8"/>
        <v>pics\\Limon_7.jpg</v>
      </c>
      <c r="AI83" t="s">
        <v>85</v>
      </c>
      <c r="AO83">
        <f t="shared" ca="1" si="33"/>
        <v>0.37466459591756818</v>
      </c>
      <c r="AP83" t="str">
        <f t="shared" ca="1" si="34"/>
        <v>pics\\Limon_7.jpg</v>
      </c>
      <c r="AR83" t="str">
        <f t="shared" si="39"/>
        <v/>
      </c>
      <c r="AS83" t="str">
        <f t="shared" ca="1" si="40"/>
        <v>pics\\Limon_7.jpg</v>
      </c>
      <c r="AT83">
        <f t="shared" ca="1" si="29"/>
        <v>0.4014108390371619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_Изогнут_ли_</v>
      </c>
      <c r="BB83" t="str">
        <f t="shared" si="31"/>
        <v>_Изогнут_ли_XXXXX?</v>
      </c>
      <c r="BD83" cm="1">
        <f t="array" aca="1" ref="BD83" ca="1">INDEX($L$82:$L$89,(RANK(AT3,$AT$2:$AT$9)))</f>
        <v>2138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VLOOKUP(B84,audio_list_stym!$A$3:$BP$18,45,FALSE)</f>
        <v>16</v>
      </c>
      <c r="F84" t="str">
        <f>VLOOKUP(E84,metki!$A$2:$B$9,2,FALSE)</f>
        <v>импл_новые_без_названия</v>
      </c>
      <c r="G84" t="str">
        <f t="shared" si="26"/>
        <v>импл_</v>
      </c>
      <c r="H84" t="str">
        <f>VLOOKUP(B84,audio_list_stym!$A$3:$AJ$18,13,FALSE)</f>
        <v>Tamanid</v>
      </c>
      <c r="I84" t="s">
        <v>690</v>
      </c>
      <c r="J84" t="str">
        <f t="shared" si="27"/>
        <v>Tamanid_3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275</v>
      </c>
      <c r="Q84" t="str">
        <f>IF(G84="экспл",0,IF(G84="импл_",VLOOKUP(J84,quest_импл!$A$1:$J$129,8,FALSE),0))</f>
        <v>sound\\Barhatistiy_li.wav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2056</v>
      </c>
      <c r="AD84" t="str">
        <f t="shared" ca="1" si="37"/>
        <v>pics\\Redis_8.jpg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8"/>
        <v>pics\\Redis_8.jpg</v>
      </c>
      <c r="AI84" t="s">
        <v>94</v>
      </c>
      <c r="AO84">
        <f t="shared" ca="1" si="33"/>
        <v>9.4350582761530521E-2</v>
      </c>
      <c r="AP84" t="str">
        <f t="shared" ca="1" si="34"/>
        <v>pics\\Redis_8.jpg</v>
      </c>
      <c r="AR84" t="str">
        <f t="shared" si="39"/>
        <v/>
      </c>
      <c r="AS84" t="str">
        <f t="shared" ca="1" si="40"/>
        <v>pics\\Redis_8.jpg</v>
      </c>
      <c r="AT84">
        <f t="shared" ca="1" si="29"/>
        <v>0.74068685559015157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_Бархатистый_ли_</v>
      </c>
      <c r="BB84" t="str">
        <f t="shared" si="31"/>
        <v>_Бархатистый_ли_XXXXX?</v>
      </c>
      <c r="BD84" cm="1">
        <f t="array" aca="1" ref="BD84" ca="1">INDEX($L$82:$L$89,(RANK(AT4,$AT$2:$AT$9)))</f>
        <v>2137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VLOOKUP(B85,audio_list_stym!$A$3:$BP$18,45,FALSE)</f>
        <v>16</v>
      </c>
      <c r="F85" t="str">
        <f>VLOOKUP(E85,metki!$A$2:$B$9,2,FALSE)</f>
        <v>импл_новые_без_названия</v>
      </c>
      <c r="G85" t="str">
        <f t="shared" si="26"/>
        <v>импл_</v>
      </c>
      <c r="H85" t="str">
        <f>VLOOKUP(B85,audio_list_stym!$A$3:$AJ$18,13,FALSE)</f>
        <v>Tamanid</v>
      </c>
      <c r="I85" t="s">
        <v>691</v>
      </c>
      <c r="J85" t="str">
        <f t="shared" si="27"/>
        <v>Tamanid_4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276</v>
      </c>
      <c r="Q85" t="str">
        <f>IF(G85="экспл",0,IF(G85="импл_",VLOOKUP(J85,quest_импл!$A$1:$J$129,8,FALSE),0))</f>
        <v>sound\\Odnotonniy_li.wav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2030</v>
      </c>
      <c r="AD85" t="str">
        <f t="shared" ca="1" si="37"/>
        <v>pics\\Kokos_6.jpg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8"/>
        <v>pics\\Kokos_6.jpg</v>
      </c>
      <c r="AI85" t="s">
        <v>95</v>
      </c>
      <c r="AO85">
        <f t="shared" ca="1" si="33"/>
        <v>0.53520299796437021</v>
      </c>
      <c r="AP85" t="str">
        <f t="shared" ca="1" si="34"/>
        <v>pics\\Kokos_6.jpg</v>
      </c>
      <c r="AR85" t="str">
        <f t="shared" si="39"/>
        <v/>
      </c>
      <c r="AS85" t="str">
        <f t="shared" ca="1" si="40"/>
        <v>pics\\Kokos_6.jpg</v>
      </c>
      <c r="AT85">
        <f t="shared" ca="1" si="29"/>
        <v>0.29838793943747588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_Однотонный_ли_</v>
      </c>
      <c r="BB85" t="str">
        <f t="shared" si="31"/>
        <v>_Однотонный_ли_XXXXX?</v>
      </c>
      <c r="BD85" cm="1">
        <f t="array" aca="1" ref="BD85" ca="1">INDEX($L$82:$L$89,(RANK(AT5,$AT$2:$AT$9)))</f>
        <v>2142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VLOOKUP(B86,audio_list_stym!$A$3:$BP$18,45,FALSE)</f>
        <v>16</v>
      </c>
      <c r="F86" t="str">
        <f>VLOOKUP(E86,metki!$A$2:$B$9,2,FALSE)</f>
        <v>импл_новые_без_названия</v>
      </c>
      <c r="G86" t="str">
        <f t="shared" si="26"/>
        <v>импл_</v>
      </c>
      <c r="H86" t="str">
        <f>VLOOKUP(B86,audio_list_stym!$A$3:$AJ$18,13,FALSE)</f>
        <v>Tamanid</v>
      </c>
      <c r="I86" t="s">
        <v>692</v>
      </c>
      <c r="J86" t="str">
        <f t="shared" si="27"/>
        <v>Tamanid_5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277</v>
      </c>
      <c r="Q86" t="str">
        <f>IF(G86="экспл",0,IF(G86="импл_",VLOOKUP(J86,quest_импл!$A$1:$J$129,8,FALSE),0))</f>
        <v>sound\\Prozrachniy_li.wav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2052</v>
      </c>
      <c r="AD86" t="str">
        <f t="shared" ca="1" si="37"/>
        <v>pics\\Redis_4.jpg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8"/>
        <v>pics\\Redis_4.jpg</v>
      </c>
      <c r="AI86" t="s">
        <v>96</v>
      </c>
      <c r="AO86">
        <f t="shared" ca="1" si="33"/>
        <v>0.13422480218964339</v>
      </c>
      <c r="AP86" t="str">
        <f t="shared" ca="1" si="34"/>
        <v>pics\\Redis_4.jpg</v>
      </c>
      <c r="AR86" t="str">
        <f t="shared" si="39"/>
        <v/>
      </c>
      <c r="AS86" t="str">
        <f t="shared" ca="1" si="40"/>
        <v>pics\\Redis_4.jpg</v>
      </c>
      <c r="AT86">
        <f t="shared" ca="1" si="29"/>
        <v>0.40965850983913876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_Прозрачный_ли_</v>
      </c>
      <c r="BB86" t="str">
        <f t="shared" si="31"/>
        <v>_Прозрачный_ли_XXXXX?</v>
      </c>
      <c r="BD86" cm="1">
        <f t="array" aca="1" ref="BD86" ca="1">INDEX($L$82:$L$89,(RANK(AT6,$AT$2:$AT$9)))</f>
        <v>2141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VLOOKUP(B87,audio_list_stym!$A$3:$BP$18,45,FALSE)</f>
        <v>16</v>
      </c>
      <c r="F87" t="str">
        <f>VLOOKUP(E87,metki!$A$2:$B$9,2,FALSE)</f>
        <v>импл_новые_без_названия</v>
      </c>
      <c r="G87" t="str">
        <f t="shared" si="26"/>
        <v>импл_</v>
      </c>
      <c r="H87" t="str">
        <f>VLOOKUP(B87,audio_list_stym!$A$3:$AJ$18,13,FALSE)</f>
        <v>Tamanid</v>
      </c>
      <c r="I87" t="s">
        <v>693</v>
      </c>
      <c r="J87" t="str">
        <f t="shared" si="27"/>
        <v>Tamanid_6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278</v>
      </c>
      <c r="Q87" t="str">
        <f>IF(G87="экспл",0,IF(G87="импл_",VLOOKUP(J87,quest_импл!$A$1:$J$129,8,FALSE),0))</f>
        <v>sound\\Izmelchen_li.wav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2054</v>
      </c>
      <c r="AD87" t="str">
        <f t="shared" ca="1" si="37"/>
        <v>pics\\Redis_6.jpg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8"/>
        <v>pics\\Redis_6.jpg</v>
      </c>
      <c r="AI87" t="s">
        <v>97</v>
      </c>
      <c r="AO87">
        <f t="shared" ca="1" si="33"/>
        <v>0.12603652757929595</v>
      </c>
      <c r="AP87" t="str">
        <f t="shared" ca="1" si="34"/>
        <v>pics\\Redis_6.jpg</v>
      </c>
      <c r="AR87" t="str">
        <f t="shared" si="39"/>
        <v/>
      </c>
      <c r="AS87" t="str">
        <f t="shared" ca="1" si="40"/>
        <v>pics\\Redis_6.jpg</v>
      </c>
      <c r="AT87">
        <f t="shared" ca="1" si="29"/>
        <v>8.3205498241799569E-3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_Измельчен_ли_</v>
      </c>
      <c r="BB87" t="str">
        <f t="shared" si="31"/>
        <v>_Измельчен_ли_XXXXX?</v>
      </c>
      <c r="BD87" cm="1">
        <f t="array" aca="1" ref="BD87" ca="1">INDEX($L$82:$L$89,(RANK(AT7,$AT$2:$AT$9)))</f>
        <v>2143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VLOOKUP(B88,audio_list_stym!$A$3:$BP$18,45,FALSE)</f>
        <v>16</v>
      </c>
      <c r="F88" t="str">
        <f>VLOOKUP(E88,metki!$A$2:$B$9,2,FALSE)</f>
        <v>импл_новые_без_названия</v>
      </c>
      <c r="G88" t="str">
        <f t="shared" si="26"/>
        <v>импл_</v>
      </c>
      <c r="H88" t="str">
        <f>VLOOKUP(B88,audio_list_stym!$A$3:$AJ$18,13,FALSE)</f>
        <v>Tamanid</v>
      </c>
      <c r="I88" t="s">
        <v>694</v>
      </c>
      <c r="J88" t="str">
        <f t="shared" si="27"/>
        <v>Tamanid_7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279</v>
      </c>
      <c r="Q88" t="str">
        <f>IF(G88="экспл",0,IF(G88="импл_",VLOOKUP(J88,quest_импл!$A$1:$J$129,8,FALSE),0))</f>
        <v>sound\\Cvetushiy_li.wav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2043</v>
      </c>
      <c r="AD88" t="str">
        <f t="shared" ca="1" si="37"/>
        <v>pics\\Peper_3.jpg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8"/>
        <v>pics\\Peper_3.jpg</v>
      </c>
      <c r="AI88" t="s">
        <v>98</v>
      </c>
      <c r="AO88">
        <f t="shared" ca="1" si="33"/>
        <v>0.29662501831162691</v>
      </c>
      <c r="AP88" t="str">
        <f t="shared" ca="1" si="34"/>
        <v>pics\\Peper_3.jpg</v>
      </c>
      <c r="AR88" t="str">
        <f t="shared" si="39"/>
        <v/>
      </c>
      <c r="AS88" t="str">
        <f t="shared" ca="1" si="40"/>
        <v>pics\\Peper_3.jpg</v>
      </c>
      <c r="AT88">
        <f t="shared" ca="1" si="29"/>
        <v>0.11214549576131438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_Цветущий_ли_</v>
      </c>
      <c r="BB88" t="str">
        <f t="shared" si="31"/>
        <v>_Цветущий_ли_XXXXX?</v>
      </c>
      <c r="BD88" cm="1">
        <f t="array" aca="1" ref="BD88" ca="1">INDEX($L$82:$L$89,(RANK(AT8,$AT$2:$AT$9)))</f>
        <v>2144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VLOOKUP(B89,audio_list_stym!$A$3:$BP$18,45,FALSE)</f>
        <v>16</v>
      </c>
      <c r="F89" t="str">
        <f>VLOOKUP(E89,metki!$A$2:$B$9,2,FALSE)</f>
        <v>импл_новые_без_названия</v>
      </c>
      <c r="G89" t="str">
        <f t="shared" si="26"/>
        <v>импл_</v>
      </c>
      <c r="H89" t="str">
        <f>VLOOKUP(B89,audio_list_stym!$A$3:$AJ$18,13,FALSE)</f>
        <v>Tamanid</v>
      </c>
      <c r="I89" t="s">
        <v>695</v>
      </c>
      <c r="J89" t="str">
        <f t="shared" si="27"/>
        <v>Tamanid_8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280</v>
      </c>
      <c r="Q89" t="str">
        <f>IF(G89="экспл",0,IF(G89="импл_",VLOOKUP(J89,quest_импл!$A$1:$J$129,8,FALSE),0))</f>
        <v>sound\\Skruchen_li.wav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2007</v>
      </c>
      <c r="AD89" t="str">
        <f t="shared" ca="1" si="37"/>
        <v>pics\\Banan_7.jpg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8"/>
        <v>pics\\Banan_7.jpg</v>
      </c>
      <c r="AI89" t="s">
        <v>99</v>
      </c>
      <c r="AO89">
        <f t="shared" ca="1" si="33"/>
        <v>0.8318121531903474</v>
      </c>
      <c r="AP89" t="str">
        <f t="shared" ca="1" si="34"/>
        <v>pics\\Banan_7.jpg</v>
      </c>
      <c r="AR89" t="str">
        <f t="shared" si="39"/>
        <v/>
      </c>
      <c r="AS89" t="str">
        <f t="shared" ca="1" si="40"/>
        <v>pics\\Banan_7.jpg</v>
      </c>
      <c r="AT89">
        <f t="shared" ca="1" si="29"/>
        <v>0.19125751568618843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_Скручен_ли_</v>
      </c>
      <c r="BB89" t="str">
        <f t="shared" si="31"/>
        <v>_Скручен_ли_XXXXX?</v>
      </c>
      <c r="BD89" cm="1">
        <f t="array" aca="1" ref="BD89" ca="1">INDEX($L$82:$L$89,(RANK(AT9,$AT$2:$AT$9)))</f>
        <v>2140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VLOOKUP(B90,audio_list_stym!$A$3:$BP$18,45,FALSE)</f>
        <v>17</v>
      </c>
      <c r="F90" t="str">
        <f>VLOOKUP(E90,metki!$A$2:$B$9,2,FALSE)</f>
        <v>экспл_новые_без_названия</v>
      </c>
      <c r="G90" t="str">
        <f t="shared" si="26"/>
        <v>экспл</v>
      </c>
      <c r="H90" t="str">
        <f>VLOOKUP(B90,audio_list_stym!$A$3:$AJ$18,13,FALSE)</f>
        <v>ZF</v>
      </c>
      <c r="I90" t="s">
        <v>688</v>
      </c>
      <c r="J90" t="str">
        <f t="shared" si="27"/>
        <v>ZF_1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153</v>
      </c>
      <c r="Z90" t="str">
        <f>IF(G90="экспл",VLOOKUP(J90,quest_экспл!$A$1:$N$129,12,FALSE),IF(G90="импл_",0,0))</f>
        <v>sound\\On_s_chashuykami.wav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7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8"/>
        <v/>
      </c>
      <c r="AI90" t="s">
        <v>100</v>
      </c>
      <c r="AO90">
        <f t="shared" ca="1" si="33"/>
        <v>0.24373422006714929</v>
      </c>
      <c r="AP90" t="str">
        <f t="shared" ca="1" si="34"/>
        <v>pics\\Peper_8.jpg</v>
      </c>
      <c r="AR90" t="str">
        <f t="shared" si="39"/>
        <v/>
      </c>
      <c r="AS90" t="str">
        <f t="shared" si="40"/>
        <v/>
      </c>
      <c r="AT90">
        <f t="shared" ca="1" si="29"/>
        <v>0.66687850904905466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_Он_с_чешуйками?</v>
      </c>
      <c r="BA90" t="e">
        <f>VLOOKUP(Q90,audio_list_stym!$B$2:$BQ$299,68,FALSE)</f>
        <v>#N/A</v>
      </c>
      <c r="BB90" t="str">
        <f t="shared" si="31"/>
        <v>На_экране_XXXXX._Он_с_чешуйками?</v>
      </c>
      <c r="BC90">
        <f>A90</f>
        <v>1212</v>
      </c>
      <c r="BD90" cm="1">
        <f t="array" aca="1" ref="BD90" ca="1">INDEX($L$90:$L$97,(RANK(AT2,$AT$2:$AT$9)))</f>
        <v>2147</v>
      </c>
      <c r="BE90" cm="1">
        <f t="array" aca="1" ref="BE90" ca="1">INDEX(BD66:BD81,(RANK(AT5,$AT$2:$AT$17)))</f>
        <v>2129</v>
      </c>
      <c r="BF90" cm="1">
        <f t="array" aca="1" ref="BF90" ca="1">INDEX(BD98:BD113,(RANK(AT5,$AT$2:$AT$17)))</f>
        <v>2073</v>
      </c>
      <c r="BG90" cm="1">
        <f t="array" aca="1" ref="BG90" ca="1">INDEX(BD114:BD129,(RANK(AT5,$AT$2:$AT$9)))</f>
        <v>2087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VLOOKUP(B91,audio_list_stym!$A$3:$BP$18,45,FALSE)</f>
        <v>17</v>
      </c>
      <c r="F91" t="str">
        <f>VLOOKUP(E91,metki!$A$2:$B$9,2,FALSE)</f>
        <v>экспл_новые_без_названия</v>
      </c>
      <c r="G91" t="str">
        <f t="shared" si="26"/>
        <v>экспл</v>
      </c>
      <c r="H91" t="str">
        <f>VLOOKUP(B91,audio_list_stym!$A$3:$AJ$18,13,FALSE)</f>
        <v>ZF</v>
      </c>
      <c r="I91" t="s">
        <v>689</v>
      </c>
      <c r="J91" t="str">
        <f t="shared" si="27"/>
        <v>ZF_2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154</v>
      </c>
      <c r="Z91" t="str">
        <f>IF(G91="экспл",VLOOKUP(J91,quest_экспл!$A$1:$N$129,12,FALSE),IF(G91="импл_",0,0))</f>
        <v>sound\\On_rozoviy.wav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7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38"/>
        <v/>
      </c>
      <c r="AI91" t="s">
        <v>101</v>
      </c>
      <c r="AO91">
        <f t="shared" ca="1" si="33"/>
        <v>0.69724138534276714</v>
      </c>
      <c r="AP91" t="str">
        <f t="shared" ca="1" si="34"/>
        <v>pics\\Finik_8.jpg</v>
      </c>
      <c r="AR91" t="str">
        <f t="shared" si="39"/>
        <v/>
      </c>
      <c r="AS91" t="str">
        <f t="shared" si="40"/>
        <v/>
      </c>
      <c r="AT91">
        <f t="shared" ca="1" si="29"/>
        <v>0.34341958630421443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_Он_розовый?</v>
      </c>
      <c r="BA91" t="e">
        <f>VLOOKUP(Q91,audio_list_stym!$B$2:$BQ$299,68,FALSE)</f>
        <v>#N/A</v>
      </c>
      <c r="BB91" t="str">
        <f t="shared" si="31"/>
        <v>Посмотрите,_вот_XXXXX._Он_розовый?</v>
      </c>
      <c r="BD91" cm="1">
        <f t="array" aca="1" ref="BD91" ca="1">INDEX($L$90:$L$97,(RANK(AT3,$AT$2:$AT$9)))</f>
        <v>2146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VLOOKUP(B92,audio_list_stym!$A$3:$BP$18,45,FALSE)</f>
        <v>17</v>
      </c>
      <c r="F92" t="str">
        <f>VLOOKUP(E92,metki!$A$2:$B$9,2,FALSE)</f>
        <v>экспл_новые_без_названия</v>
      </c>
      <c r="G92" t="str">
        <f t="shared" si="26"/>
        <v>экспл</v>
      </c>
      <c r="H92" t="str">
        <f>VLOOKUP(B92,audio_list_stym!$A$3:$AJ$18,13,FALSE)</f>
        <v>ZF</v>
      </c>
      <c r="I92" t="s">
        <v>690</v>
      </c>
      <c r="J92" t="str">
        <f t="shared" si="27"/>
        <v>ZF_3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155</v>
      </c>
      <c r="Z92" t="str">
        <f>IF(G92="экспл",VLOOKUP(J92,quest_экспл!$A$1:$N$129,12,FALSE),IF(G92="импл_",0,0))</f>
        <v>sound\\Tonkiy_li_on.wav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7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38"/>
        <v/>
      </c>
      <c r="AI92" t="s">
        <v>102</v>
      </c>
      <c r="AO92">
        <f t="shared" ca="1" si="33"/>
        <v>0.16309080464395764</v>
      </c>
      <c r="AP92" t="str">
        <f t="shared" ca="1" si="34"/>
        <v>pics\\Redis_3.jpg</v>
      </c>
      <c r="AR92" t="str">
        <f t="shared" si="39"/>
        <v/>
      </c>
      <c r="AS92" t="str">
        <f t="shared" si="40"/>
        <v/>
      </c>
      <c r="AT92">
        <f t="shared" ca="1" si="29"/>
        <v>0.29765240919929603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_Тонкий_ли_он?</v>
      </c>
      <c r="BA92" t="e">
        <f>VLOOKUP(Q92,audio_list_stym!$B$2:$BQ$299,68,FALSE)</f>
        <v>#N/A</v>
      </c>
      <c r="BB92" t="str">
        <f t="shared" si="31"/>
        <v>Вот_XXXXX._Тонкий_ли_он?</v>
      </c>
      <c r="BD92" cm="1">
        <f t="array" aca="1" ref="BD92" ca="1">INDEX($L$90:$L$97,(RANK(AT4,$AT$2:$AT$9)))</f>
        <v>2145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VLOOKUP(B93,audio_list_stym!$A$3:$BP$18,45,FALSE)</f>
        <v>17</v>
      </c>
      <c r="F93" t="str">
        <f>VLOOKUP(E93,metki!$A$2:$B$9,2,FALSE)</f>
        <v>экспл_новые_без_названия</v>
      </c>
      <c r="G93" t="str">
        <f t="shared" si="26"/>
        <v>экспл</v>
      </c>
      <c r="H93" t="str">
        <f>VLOOKUP(B93,audio_list_stym!$A$3:$AJ$18,13,FALSE)</f>
        <v>ZF</v>
      </c>
      <c r="I93" t="s">
        <v>691</v>
      </c>
      <c r="J93" t="str">
        <f t="shared" si="27"/>
        <v>ZF_4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156</v>
      </c>
      <c r="Z93" t="str">
        <f>IF(G93="экспл",VLOOKUP(J93,quest_экспл!$A$1:$N$129,12,FALSE),IF(G93="импл_",0,0))</f>
        <v>sound\\Celniy_li_on.wav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7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8"/>
        <v/>
      </c>
      <c r="AI93" t="s">
        <v>103</v>
      </c>
      <c r="AO93">
        <f t="shared" ca="1" si="33"/>
        <v>0.24445087988497771</v>
      </c>
      <c r="AP93" t="str">
        <f t="shared" ca="1" si="34"/>
        <v>pics\\Peper_7.jpg</v>
      </c>
      <c r="AR93" t="str">
        <f t="shared" si="39"/>
        <v/>
      </c>
      <c r="AS93" t="str">
        <f t="shared" si="40"/>
        <v/>
      </c>
      <c r="AT93">
        <f t="shared" ca="1" si="29"/>
        <v>0.43614550110701455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_Цельный_ли_он?</v>
      </c>
      <c r="BA93" t="e">
        <f>VLOOKUP(Q93,audio_list_stym!$B$2:$BQ$299,68,FALSE)</f>
        <v>#N/A</v>
      </c>
      <c r="BB93" t="str">
        <f t="shared" si="31"/>
        <v>Это_XXXXX._Цельный_ли_он?</v>
      </c>
      <c r="BD93" cm="1">
        <f t="array" aca="1" ref="BD93" ca="1">INDEX($L$90:$L$97,(RANK(AT5,$AT$2:$AT$9)))</f>
        <v>2150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VLOOKUP(B94,audio_list_stym!$A$3:$BP$18,45,FALSE)</f>
        <v>17</v>
      </c>
      <c r="F94" t="str">
        <f>VLOOKUP(E94,metki!$A$2:$B$9,2,FALSE)</f>
        <v>экспл_новые_без_названия</v>
      </c>
      <c r="G94" t="str">
        <f t="shared" si="26"/>
        <v>экспл</v>
      </c>
      <c r="H94" t="str">
        <f>VLOOKUP(B94,audio_list_stym!$A$3:$AJ$18,13,FALSE)</f>
        <v>ZF</v>
      </c>
      <c r="I94" t="s">
        <v>692</v>
      </c>
      <c r="J94" t="str">
        <f t="shared" si="27"/>
        <v>ZF_5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157</v>
      </c>
      <c r="Z94" t="str">
        <f>IF(G94="экспл",VLOOKUP(J94,quest_экспл!$A$1:$N$129,12,FALSE),IF(G94="импл_",0,0))</f>
        <v>sound\\On_shershaviy.wav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7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38"/>
        <v/>
      </c>
      <c r="AI94" t="s">
        <v>104</v>
      </c>
      <c r="AO94">
        <f t="shared" ca="1" si="33"/>
        <v>0.58603427928973362</v>
      </c>
      <c r="AP94" t="str">
        <f t="shared" ca="1" si="34"/>
        <v>pics\\Goroh_7.jpg</v>
      </c>
      <c r="AR94" t="str">
        <f t="shared" si="39"/>
        <v/>
      </c>
      <c r="AS94" t="str">
        <f t="shared" si="40"/>
        <v/>
      </c>
      <c r="AT94">
        <f t="shared" ca="1" si="29"/>
        <v>0.61886094721393803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_Он_шершавый?</v>
      </c>
      <c r="BA94" t="e">
        <f>VLOOKUP(Q94,audio_list_stym!$B$2:$BQ$299,68,FALSE)</f>
        <v>#N/A</v>
      </c>
      <c r="BB94" t="str">
        <f t="shared" si="31"/>
        <v>На_картинке_XXXXX._Он_шершавый?</v>
      </c>
      <c r="BD94" cm="1">
        <f t="array" aca="1" ref="BD94" ca="1">INDEX($L$90:$L$97,(RANK(AT6,$AT$2:$AT$9)))</f>
        <v>2149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VLOOKUP(B95,audio_list_stym!$A$3:$BP$18,45,FALSE)</f>
        <v>17</v>
      </c>
      <c r="F95" t="str">
        <f>VLOOKUP(E95,metki!$A$2:$B$9,2,FALSE)</f>
        <v>экспл_новые_без_названия</v>
      </c>
      <c r="G95" t="str">
        <f t="shared" si="26"/>
        <v>экспл</v>
      </c>
      <c r="H95" t="str">
        <f>VLOOKUP(B95,audio_list_stym!$A$3:$AJ$18,13,FALSE)</f>
        <v>ZF</v>
      </c>
      <c r="I95" t="s">
        <v>693</v>
      </c>
      <c r="J95" t="str">
        <f t="shared" si="27"/>
        <v>ZF_6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158</v>
      </c>
      <c r="Z95" t="str">
        <f>IF(G95="экспл",VLOOKUP(J95,quest_экспл!$A$1:$N$129,12,FALSE),IF(G95="импл_",0,0))</f>
        <v>sound\\Zaostrin_li_on.wav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7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38"/>
        <v/>
      </c>
      <c r="AI95" t="s">
        <v>105</v>
      </c>
      <c r="AO95">
        <f t="shared" ca="1" si="33"/>
        <v>0.66960447955059599</v>
      </c>
      <c r="AP95" t="str">
        <f t="shared" ca="1" si="34"/>
        <v>pics\\Goroh_2.jpg</v>
      </c>
      <c r="AR95" t="str">
        <f t="shared" si="39"/>
        <v/>
      </c>
      <c r="AS95" t="str">
        <f t="shared" si="40"/>
        <v/>
      </c>
      <c r="AT95">
        <f t="shared" ca="1" si="29"/>
        <v>0.46752163422067128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_Заострен_ли_он?</v>
      </c>
      <c r="BA95" t="e">
        <f>VLOOKUP(Q95,audio_list_stym!$B$2:$BQ$299,68,FALSE)</f>
        <v>#N/A</v>
      </c>
      <c r="BB95" t="str">
        <f t="shared" si="31"/>
        <v>На_мониторе_XXXXX._Заострен_ли_он?</v>
      </c>
      <c r="BD95" cm="1">
        <f t="array" aca="1" ref="BD95" ca="1">INDEX($L$90:$L$97,(RANK(AT7,$AT$2:$AT$9)))</f>
        <v>2151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VLOOKUP(B96,audio_list_stym!$A$3:$BP$18,45,FALSE)</f>
        <v>17</v>
      </c>
      <c r="F96" t="str">
        <f>VLOOKUP(E96,metki!$A$2:$B$9,2,FALSE)</f>
        <v>экспл_новые_без_названия</v>
      </c>
      <c r="G96" t="str">
        <f t="shared" si="26"/>
        <v>экспл</v>
      </c>
      <c r="H96" t="str">
        <f>VLOOKUP(B96,audio_list_stym!$A$3:$AJ$18,13,FALSE)</f>
        <v>ZF</v>
      </c>
      <c r="I96" t="s">
        <v>694</v>
      </c>
      <c r="J96" t="str">
        <f t="shared" si="27"/>
        <v>ZF_7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159</v>
      </c>
      <c r="Z96" t="str">
        <f>IF(G96="экспл",VLOOKUP(J96,quest_экспл!$A$1:$N$129,12,FALSE),IF(G96="импл_",0,0))</f>
        <v>sound\\On_rassipchatiy.wav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7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38"/>
        <v/>
      </c>
      <c r="AI96" t="s">
        <v>106</v>
      </c>
      <c r="AO96">
        <f t="shared" ca="1" si="33"/>
        <v>0.56060154022409137</v>
      </c>
      <c r="AP96" t="str">
        <f t="shared" ca="1" si="34"/>
        <v>pics\\Kokos_4.jpg</v>
      </c>
      <c r="AR96" t="str">
        <f t="shared" si="39"/>
        <v/>
      </c>
      <c r="AS96" t="str">
        <f t="shared" si="40"/>
        <v/>
      </c>
      <c r="AT96">
        <f t="shared" ca="1" si="29"/>
        <v>0.74885620836803823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_Он_рассыпчатый?</v>
      </c>
      <c r="BA96" t="e">
        <f>VLOOKUP(Q96,audio_list_stym!$B$2:$BQ$299,68,FALSE)</f>
        <v>#N/A</v>
      </c>
      <c r="BB96" t="str">
        <f t="shared" si="31"/>
        <v>Перед_Вами_XXXXX._Он_рассыпчатый?</v>
      </c>
      <c r="BD96" cm="1">
        <f t="array" aca="1" ref="BD96" ca="1">INDEX($L$90:$L$97,(RANK(AT8,$AT$2:$AT$9)))</f>
        <v>2152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VLOOKUP(B97,audio_list_stym!$A$3:$BP$18,45,FALSE)</f>
        <v>17</v>
      </c>
      <c r="F97" t="str">
        <f>VLOOKUP(E97,metki!$A$2:$B$9,2,FALSE)</f>
        <v>экспл_новые_без_названия</v>
      </c>
      <c r="G97" t="str">
        <f t="shared" si="26"/>
        <v>экспл</v>
      </c>
      <c r="H97" t="str">
        <f>VLOOKUP(B97,audio_list_stym!$A$3:$AJ$18,13,FALSE)</f>
        <v>ZF</v>
      </c>
      <c r="I97" t="s">
        <v>695</v>
      </c>
      <c r="J97" t="str">
        <f t="shared" si="27"/>
        <v>ZF_8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160</v>
      </c>
      <c r="Z97" t="str">
        <f>IF(G97="экспл",VLOOKUP(J97,quest_экспл!$A$1:$N$129,12,FALSE),IF(G97="импл_",0,0))</f>
        <v>sound\\Ochishen_li_on.wav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7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38"/>
        <v/>
      </c>
      <c r="AI97" t="s">
        <v>107</v>
      </c>
      <c r="AO97">
        <f t="shared" ca="1" si="33"/>
        <v>0.13237979378071763</v>
      </c>
      <c r="AP97" t="str">
        <f t="shared" ca="1" si="34"/>
        <v>pics\\Redis_5.jpg</v>
      </c>
      <c r="AR97" t="str">
        <f t="shared" si="39"/>
        <v/>
      </c>
      <c r="AS97" t="str">
        <f t="shared" si="40"/>
        <v/>
      </c>
      <c r="AT97">
        <f t="shared" ca="1" si="29"/>
        <v>0.27260726865894391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_Очищен_ли_он?</v>
      </c>
      <c r="BA97" t="e">
        <f>VLOOKUP(Q97,audio_list_stym!$B$2:$BQ$299,68,FALSE)</f>
        <v>#N/A</v>
      </c>
      <c r="BB97" t="str">
        <f t="shared" si="31"/>
        <v>Вы_видите_XXXXX._Очищен_ли_он?</v>
      </c>
      <c r="BD97" cm="1">
        <f t="array" aca="1" ref="BD97" ca="1">INDEX($L$90:$L$97,(RANK(AT9,$AT$2:$AT$9)))</f>
        <v>2148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VLOOKUP(B98,audio_list_stym!$A$3:$BP$18,45,FALSE)</f>
        <v>14</v>
      </c>
      <c r="F98" t="str">
        <f>VLOOKUP(E98,metki!$A$2:$B$9,2,FALSE)</f>
        <v>импл_новые_с_названием</v>
      </c>
      <c r="G98" t="str">
        <f t="shared" si="26"/>
        <v>импл_</v>
      </c>
      <c r="H98" t="str">
        <f>VLOOKUP(B98,audio_list_stym!$A$3:$AJ$18,13,FALSE)</f>
        <v>Ackee</v>
      </c>
      <c r="I98" t="s">
        <v>688</v>
      </c>
      <c r="J98" t="str">
        <f t="shared" si="27"/>
        <v>Ackee_1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225</v>
      </c>
      <c r="Q98" t="str">
        <f>IF(G98="экспл",0,IF(G98="импл_",VLOOKUP(J98,quest_импл!$A$1:$J$129,8,FALSE),0))</f>
        <v>sound\\Sushenniy_li.wav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2037</v>
      </c>
      <c r="AD98" t="str">
        <f t="shared" ca="1" si="37"/>
        <v>pics\\Limon_5.jpg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8"/>
        <v>pics\\Limon_5.jpg</v>
      </c>
      <c r="AI98" t="s">
        <v>108</v>
      </c>
      <c r="AO98">
        <f t="shared" ca="1" si="33"/>
        <v>0.38271124266300471</v>
      </c>
      <c r="AP98" t="str">
        <f t="shared" ca="1" si="34"/>
        <v>pics\\Limon_5.jpg</v>
      </c>
      <c r="AR98" t="str">
        <f>IF(AH98="sound\\Ogorod",AP26,"")</f>
        <v/>
      </c>
      <c r="AS98" t="str">
        <f t="shared" ca="1" si="40"/>
        <v>pics\\Limon_5.jpg</v>
      </c>
      <c r="AT98">
        <f t="shared" ca="1" si="29"/>
        <v>0.48680841376651518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_Сушеный_ли_</v>
      </c>
      <c r="BB98" t="str">
        <f t="shared" si="31"/>
        <v>_Сушеный_ли_КОДИС?</v>
      </c>
      <c r="BC98">
        <f>A98</f>
        <v>1213</v>
      </c>
      <c r="BD98" cm="1">
        <f t="array" aca="1" ref="BD98" ca="1">INDEX($L$98:$L$105,(RANK(AT2,$AT$2:$AT$9)))</f>
        <v>2067</v>
      </c>
      <c r="BE98" cm="1">
        <f t="array" aca="1" ref="BE98" ca="1">INDEX(BD66:BD81,(RANK(AT6,$AT$2:$AT$9)))</f>
        <v>2129</v>
      </c>
      <c r="BF98" cm="1">
        <f t="array" aca="1" ref="BF98" ca="1">INDEX(BD82:BD97,(RANK(AT6,$AT$2:$AT$9)))</f>
        <v>2141</v>
      </c>
      <c r="BG98" cm="1">
        <f t="array" aca="1" ref="BG98" ca="1">INDEX(BD106:BD129,(RANK(AT6,$AT$2:$AT$17)))</f>
        <v>2080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VLOOKUP(B99,audio_list_stym!$A$3:$BP$18,45,FALSE)</f>
        <v>14</v>
      </c>
      <c r="F99" t="str">
        <f>VLOOKUP(E99,metki!$A$2:$B$9,2,FALSE)</f>
        <v>импл_новые_с_названием</v>
      </c>
      <c r="G99" t="str">
        <f t="shared" si="26"/>
        <v>импл_</v>
      </c>
      <c r="H99" t="str">
        <f>VLOOKUP(B99,audio_list_stym!$A$3:$AJ$18,13,FALSE)</f>
        <v>Ackee</v>
      </c>
      <c r="I99" t="s">
        <v>689</v>
      </c>
      <c r="J99" t="str">
        <f t="shared" si="27"/>
        <v>Ackee_2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226</v>
      </c>
      <c r="Q99" t="str">
        <f>IF(G99="экспл",0,IF(G99="импл_",VLOOKUP(J99,quest_импл!$A$1:$J$129,8,FALSE),0))</f>
        <v>sound\\S_vetochkoy_li.wav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2045</v>
      </c>
      <c r="AD99" t="str">
        <f t="shared" ca="1" si="37"/>
        <v>pics\\Peper_5.jpg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8"/>
        <v>pics\\Peper_5.jpg</v>
      </c>
      <c r="AI99" t="s">
        <v>109</v>
      </c>
      <c r="AO99">
        <f t="shared" ca="1" si="33"/>
        <v>0.272569417618302</v>
      </c>
      <c r="AP99" t="str">
        <f t="shared" ca="1" si="34"/>
        <v>pics\\Peper_5.jpg</v>
      </c>
      <c r="AR99" t="str">
        <f t="shared" ref="AR99:AR120" si="41">IF(AH99="sound\\Ogorod",AP27,"")</f>
        <v/>
      </c>
      <c r="AS99" t="str">
        <f t="shared" ca="1" si="40"/>
        <v>pics\\Peper_5.jpg</v>
      </c>
      <c r="AT99">
        <f t="shared" ca="1" si="29"/>
        <v>0.34930795626851441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_С_веточкой_ли_</v>
      </c>
      <c r="BB99" t="str">
        <f t="shared" si="31"/>
        <v>_С_веточкой_ли_КОДИС?</v>
      </c>
      <c r="BD99" cm="1">
        <f t="array" aca="1" ref="BD99" ca="1">INDEX($L$98:$L$105,(RANK(AT3,$AT$2:$AT$9)))</f>
        <v>2066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VLOOKUP(B100,audio_list_stym!$A$3:$BP$18,45,FALSE)</f>
        <v>14</v>
      </c>
      <c r="F100" t="str">
        <f>VLOOKUP(E100,metki!$A$2:$B$9,2,FALSE)</f>
        <v>импл_новые_с_названием</v>
      </c>
      <c r="G100" t="str">
        <f t="shared" si="26"/>
        <v>импл_</v>
      </c>
      <c r="H100" t="str">
        <f>VLOOKUP(B100,audio_list_stym!$A$3:$AJ$18,13,FALSE)</f>
        <v>Ackee</v>
      </c>
      <c r="I100" t="s">
        <v>690</v>
      </c>
      <c r="J100" t="str">
        <f t="shared" si="27"/>
        <v>Ackee_3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227</v>
      </c>
      <c r="Q100" t="str">
        <f>IF(G100="экспл",0,IF(G100="импл_",VLOOKUP(J100,quest_импл!$A$1:$J$129,8,FALSE),0))</f>
        <v>sound\\Rasskrit_li.wav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2014</v>
      </c>
      <c r="AD100" t="str">
        <f t="shared" ca="1" si="37"/>
        <v>pics\\Finik_6.jpg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8"/>
        <v>pics\\Finik_6.jpg</v>
      </c>
      <c r="AI100" t="s">
        <v>110</v>
      </c>
      <c r="AO100">
        <f t="shared" ca="1" si="33"/>
        <v>0.70033472574620736</v>
      </c>
      <c r="AP100" t="str">
        <f t="shared" ca="1" si="34"/>
        <v>pics\\Finik_6.jpg</v>
      </c>
      <c r="AR100" t="str">
        <f t="shared" si="41"/>
        <v/>
      </c>
      <c r="AS100" t="str">
        <f t="shared" ca="1" si="40"/>
        <v>pics\\Finik_6.jpg</v>
      </c>
      <c r="AT100">
        <f t="shared" ca="1" si="29"/>
        <v>0.35760825535280794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_Раскрыт_ли_</v>
      </c>
      <c r="BB100" t="str">
        <f t="shared" si="31"/>
        <v>_Раскрыт_ли_КОДИС?</v>
      </c>
      <c r="BD100" cm="1">
        <f t="array" aca="1" ref="BD100" ca="1">INDEX($L$98:$L$105,(RANK(AT4,$AT$2:$AT$9)))</f>
        <v>2065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VLOOKUP(B101,audio_list_stym!$A$3:$BP$18,45,FALSE)</f>
        <v>14</v>
      </c>
      <c r="F101" t="str">
        <f>VLOOKUP(E101,metki!$A$2:$B$9,2,FALSE)</f>
        <v>импл_новые_с_названием</v>
      </c>
      <c r="G101" t="str">
        <f t="shared" si="26"/>
        <v>импл_</v>
      </c>
      <c r="H101" t="str">
        <f>VLOOKUP(B101,audio_list_stym!$A$3:$AJ$18,13,FALSE)</f>
        <v>Ackee</v>
      </c>
      <c r="I101" t="s">
        <v>691</v>
      </c>
      <c r="J101" t="str">
        <f t="shared" si="27"/>
        <v>Ackee_4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228</v>
      </c>
      <c r="Q101" t="str">
        <f>IF(G101="экспл",0,IF(G101="импл_",VLOOKUP(J101,quest_импл!$A$1:$J$129,8,FALSE),0))</f>
        <v>sound\\Pushistiy_li.wav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2005</v>
      </c>
      <c r="AD101" t="str">
        <f t="shared" ca="1" si="37"/>
        <v>pics\\Banan_5.jpg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8"/>
        <v>pics\\Banan_5.jpg</v>
      </c>
      <c r="AI101" t="s">
        <v>111</v>
      </c>
      <c r="AO101">
        <f t="shared" ca="1" si="33"/>
        <v>0.9105124291174711</v>
      </c>
      <c r="AP101" t="str">
        <f t="shared" ca="1" si="34"/>
        <v>pics\\Banan_5.jpg</v>
      </c>
      <c r="AR101" t="str">
        <f t="shared" si="41"/>
        <v/>
      </c>
      <c r="AS101" t="str">
        <f t="shared" ca="1" si="40"/>
        <v>pics\\Banan_5.jpg</v>
      </c>
      <c r="AT101">
        <f t="shared" ca="1" si="29"/>
        <v>0.18411712789678591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_Пушистый_ли_</v>
      </c>
      <c r="BB101" t="str">
        <f t="shared" si="31"/>
        <v>_Пушистый_ли_КОДИС?</v>
      </c>
      <c r="BD101" cm="1">
        <f t="array" aca="1" ref="BD101" ca="1">INDEX($L$98:$L$105,(RANK(AT5,$AT$2:$AT$9)))</f>
        <v>2070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VLOOKUP(B102,audio_list_stym!$A$3:$BP$18,45,FALSE)</f>
        <v>14</v>
      </c>
      <c r="F102" t="str">
        <f>VLOOKUP(E102,metki!$A$2:$B$9,2,FALSE)</f>
        <v>импл_новые_с_названием</v>
      </c>
      <c r="G102" t="str">
        <f t="shared" si="26"/>
        <v>импл_</v>
      </c>
      <c r="H102" t="str">
        <f>VLOOKUP(B102,audio_list_stym!$A$3:$AJ$18,13,FALSE)</f>
        <v>Ackee</v>
      </c>
      <c r="I102" t="s">
        <v>692</v>
      </c>
      <c r="J102" t="str">
        <f t="shared" si="27"/>
        <v>Ackee_5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229</v>
      </c>
      <c r="Q102" t="str">
        <f>IF(G102="экспл",0,IF(G102="импл_",VLOOKUP(J102,quest_импл!$A$1:$J$129,8,FALSE),0))</f>
        <v>sound\\Kvadratniy_li.wav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2042</v>
      </c>
      <c r="AD102" t="str">
        <f t="shared" ca="1" si="37"/>
        <v>pics\\Peper_2.jpg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8"/>
        <v>pics\\Peper_2.jpg</v>
      </c>
      <c r="AI102" t="s">
        <v>112</v>
      </c>
      <c r="AO102">
        <f t="shared" ca="1" si="33"/>
        <v>0.33613673347926987</v>
      </c>
      <c r="AP102" t="str">
        <f t="shared" ca="1" si="34"/>
        <v>pics\\Peper_2.jpg</v>
      </c>
      <c r="AR102" t="str">
        <f t="shared" si="41"/>
        <v/>
      </c>
      <c r="AS102" t="str">
        <f t="shared" ca="1" si="40"/>
        <v>pics\\Peper_2.jpg</v>
      </c>
      <c r="AT102">
        <f t="shared" ca="1" si="29"/>
        <v>0.69229389344347203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_Квадратный_ли_</v>
      </c>
      <c r="BB102" t="str">
        <f t="shared" si="31"/>
        <v>_Квадратный_ли_КОДИС?</v>
      </c>
      <c r="BD102" cm="1">
        <f t="array" aca="1" ref="BD102" ca="1">INDEX($L$98:$L$105,(RANK(AT6,$AT$2:$AT$9)))</f>
        <v>2069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VLOOKUP(B103,audio_list_stym!$A$3:$BP$18,45,FALSE)</f>
        <v>14</v>
      </c>
      <c r="F103" t="str">
        <f>VLOOKUP(E103,metki!$A$2:$B$9,2,FALSE)</f>
        <v>импл_новые_с_названием</v>
      </c>
      <c r="G103" t="str">
        <f t="shared" si="26"/>
        <v>импл_</v>
      </c>
      <c r="H103" t="str">
        <f>VLOOKUP(B103,audio_list_stym!$A$3:$AJ$18,13,FALSE)</f>
        <v>Ackee</v>
      </c>
      <c r="I103" t="s">
        <v>693</v>
      </c>
      <c r="J103" t="str">
        <f t="shared" si="27"/>
        <v>Ackee_6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230</v>
      </c>
      <c r="Q103" t="str">
        <f>IF(G103="экспл",0,IF(G103="импл_",VLOOKUP(J103,quest_импл!$A$1:$J$129,8,FALSE),0))</f>
        <v>sound\\Sklizskiy_li.wav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2020</v>
      </c>
      <c r="AD103" t="str">
        <f t="shared" ca="1" si="37"/>
        <v>pics\\Goroh_4.jpg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8"/>
        <v>pics\\Goroh_4.jpg</v>
      </c>
      <c r="AI103" t="s">
        <v>113</v>
      </c>
      <c r="AO103">
        <f t="shared" ca="1" si="33"/>
        <v>0.62966151052530528</v>
      </c>
      <c r="AP103" t="str">
        <f t="shared" ca="1" si="34"/>
        <v>pics\\Goroh_4.jpg</v>
      </c>
      <c r="AR103" t="str">
        <f t="shared" si="41"/>
        <v/>
      </c>
      <c r="AS103" t="str">
        <f t="shared" ca="1" si="40"/>
        <v>pics\\Goroh_4.jpg</v>
      </c>
      <c r="AT103">
        <f t="shared" ca="1" si="29"/>
        <v>0.34530963125946779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_Склизкий_ли_</v>
      </c>
      <c r="BB103" t="str">
        <f t="shared" si="31"/>
        <v>_Склизкий_ли_КОДИС?</v>
      </c>
      <c r="BD103" cm="1">
        <f t="array" aca="1" ref="BD103" ca="1">INDEX($L$98:$L$105,(RANK(AT7,$AT$2:$AT$9)))</f>
        <v>2071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VLOOKUP(B104,audio_list_stym!$A$3:$BP$18,45,FALSE)</f>
        <v>14</v>
      </c>
      <c r="F104" t="str">
        <f>VLOOKUP(E104,metki!$A$2:$B$9,2,FALSE)</f>
        <v>импл_новые_с_названием</v>
      </c>
      <c r="G104" t="str">
        <f t="shared" si="26"/>
        <v>импл_</v>
      </c>
      <c r="H104" t="str">
        <f>VLOOKUP(B104,audio_list_stym!$A$3:$AJ$18,13,FALSE)</f>
        <v>Ackee</v>
      </c>
      <c r="I104" t="s">
        <v>694</v>
      </c>
      <c r="J104" t="str">
        <f t="shared" si="27"/>
        <v>Ackee_7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231</v>
      </c>
      <c r="Q104" t="str">
        <f>IF(G104="экспл",0,IF(G104="импл_",VLOOKUP(J104,quest_импл!$A$1:$J$129,8,FALSE),0))</f>
        <v>sound\\Uvyadshiy_li.wav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2011</v>
      </c>
      <c r="AD104" t="str">
        <f t="shared" ca="1" si="37"/>
        <v>pics\\Finik_3.jpg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8"/>
        <v>pics\\Finik_3.jpg</v>
      </c>
      <c r="AI104" t="s">
        <v>114</v>
      </c>
      <c r="AO104">
        <f t="shared" ca="1" si="33"/>
        <v>0.78420844545955237</v>
      </c>
      <c r="AP104" t="str">
        <f t="shared" ca="1" si="34"/>
        <v>pics\\Finik_3.jpg</v>
      </c>
      <c r="AR104" t="str">
        <f t="shared" si="41"/>
        <v/>
      </c>
      <c r="AS104" t="str">
        <f t="shared" ca="1" si="40"/>
        <v>pics\\Finik_3.jpg</v>
      </c>
      <c r="AT104">
        <f t="shared" ca="1" si="29"/>
        <v>0.13232925683479502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_Увядший_ли_</v>
      </c>
      <c r="BB104" t="str">
        <f t="shared" si="31"/>
        <v>_Увядший_ли_КОДИС?</v>
      </c>
      <c r="BD104" cm="1">
        <f t="array" aca="1" ref="BD104" ca="1">INDEX($L$98:$L$105,(RANK(AT8,$AT$2:$AT$9)))</f>
        <v>2072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VLOOKUP(B105,audio_list_stym!$A$3:$BP$18,45,FALSE)</f>
        <v>14</v>
      </c>
      <c r="F105" t="str">
        <f>VLOOKUP(E105,metki!$A$2:$B$9,2,FALSE)</f>
        <v>импл_новые_с_названием</v>
      </c>
      <c r="G105" t="str">
        <f t="shared" si="26"/>
        <v>импл_</v>
      </c>
      <c r="H105" t="str">
        <f>VLOOKUP(B105,audio_list_stym!$A$3:$AJ$18,13,FALSE)</f>
        <v>Ackee</v>
      </c>
      <c r="I105" t="s">
        <v>695</v>
      </c>
      <c r="J105" t="str">
        <f t="shared" si="27"/>
        <v>Ackee_8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232</v>
      </c>
      <c r="Q105" t="str">
        <f>IF(G105="экспл",0,IF(G105="импл_",VLOOKUP(J105,quest_импл!$A$1:$J$129,8,FALSE),0))</f>
        <v>sound\\Raznocvetniy_li.wav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2057</v>
      </c>
      <c r="AD105" t="str">
        <f t="shared" ca="1" si="37"/>
        <v>pics\\Tomat_1.jpg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8"/>
        <v>pics\\Tomat_1.jpg</v>
      </c>
      <c r="AI105" t="s">
        <v>115</v>
      </c>
      <c r="AO105">
        <f t="shared" ca="1" si="33"/>
        <v>9.3104101844716292E-2</v>
      </c>
      <c r="AP105" t="str">
        <f t="shared" ca="1" si="34"/>
        <v>pics\\Tomat_1.jpg</v>
      </c>
      <c r="AR105" t="str">
        <f t="shared" si="41"/>
        <v/>
      </c>
      <c r="AS105" t="str">
        <f t="shared" ca="1" si="40"/>
        <v>pics\\Tomat_1.jpg</v>
      </c>
      <c r="AT105">
        <f t="shared" ca="1" si="29"/>
        <v>0.37026188622445733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_Разноцветный_ли_</v>
      </c>
      <c r="BB105" t="str">
        <f t="shared" si="31"/>
        <v>_Разноцветный_ли_КОДИС?</v>
      </c>
      <c r="BD105" cm="1">
        <f t="array" aca="1" ref="BD105" ca="1">INDEX($L$98:$L$105,(RANK(AT9,$AT$2:$AT$9)))</f>
        <v>2068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VLOOKUP(B106,audio_list_stym!$A$3:$BP$18,45,FALSE)</f>
        <v>15</v>
      </c>
      <c r="F106" t="str">
        <f>VLOOKUP(E106,metki!$A$2:$B$9,2,FALSE)</f>
        <v>экспл_новые_с_названием</v>
      </c>
      <c r="G106" t="str">
        <f t="shared" si="26"/>
        <v>экспл</v>
      </c>
      <c r="H106" t="str">
        <f>VLOOKUP(B106,audio_list_stym!$A$3:$AJ$18,13,FALSE)</f>
        <v>Ake</v>
      </c>
      <c r="I106" t="s">
        <v>688</v>
      </c>
      <c r="J106" t="str">
        <f t="shared" si="27"/>
        <v>Ake_1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105</v>
      </c>
      <c r="Z106" t="str">
        <f>IF(G106="экспл",VLOOKUP(J106,quest_экспл!$A$1:$N$129,12,FALSE),IF(G106="импл_",0,0))</f>
        <v>sound\\On_imeet_myakot.wav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37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38"/>
        <v/>
      </c>
      <c r="AI106" t="s">
        <v>116</v>
      </c>
      <c r="AO106">
        <f t="shared" ca="1" si="33"/>
        <v>0.43015387799061955</v>
      </c>
      <c r="AP106" t="str">
        <f t="shared" ca="1" si="34"/>
        <v>pics\\Limon_4.jpg</v>
      </c>
      <c r="AR106" t="str">
        <f t="shared" si="41"/>
        <v/>
      </c>
      <c r="AS106" t="str">
        <f t="shared" si="40"/>
        <v/>
      </c>
      <c r="AT106">
        <f t="shared" ca="1" si="29"/>
        <v>0.83321914444611322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_Он_имеет_мякоть?</v>
      </c>
      <c r="BA106" t="e">
        <f>VLOOKUP(Q106,audio_list_stym!$B$2:$BQ$299,68,FALSE)</f>
        <v>#N/A</v>
      </c>
      <c r="BB106" t="str">
        <f t="shared" si="31"/>
        <v>На_экране_ГОНИК._Он_имеет_мякоть?</v>
      </c>
      <c r="BC106">
        <f>A106</f>
        <v>1214</v>
      </c>
      <c r="BD106" cm="1">
        <f t="array" aca="1" ref="BD106" ca="1">INDEX($L$106:$L$113,(RANK(AT2,$AT$2:$AT$9)))</f>
        <v>2075</v>
      </c>
      <c r="BE106" cm="1">
        <f t="array" aca="1" ref="BE106" ca="1">INDEX(BD66:BD81,(RANK(AT7,$AT$2:$AT$17)))</f>
        <v>2133</v>
      </c>
      <c r="BF106" cm="1">
        <f t="array" aca="1" ref="BF106" ca="1">INDEX(BD90:BD105,(RANK(AT7,$AT$2:$AT$17)))</f>
        <v>2069</v>
      </c>
      <c r="BG106" cm="1">
        <f t="array" aca="1" ref="BG106" ca="1">INDEX(BD114:BD129,(RANK(AT7,$AT$2:$AT$9)))</f>
        <v>2088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VLOOKUP(B107,audio_list_stym!$A$3:$BP$18,45,FALSE)</f>
        <v>15</v>
      </c>
      <c r="F107" t="str">
        <f>VLOOKUP(E107,metki!$A$2:$B$9,2,FALSE)</f>
        <v>экспл_новые_с_названием</v>
      </c>
      <c r="G107" t="str">
        <f t="shared" si="26"/>
        <v>экспл</v>
      </c>
      <c r="H107" t="str">
        <f>VLOOKUP(B107,audio_list_stym!$A$3:$AJ$18,13,FALSE)</f>
        <v>Ake</v>
      </c>
      <c r="I107" t="s">
        <v>689</v>
      </c>
      <c r="J107" t="str">
        <f t="shared" si="27"/>
        <v>Ake_2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106</v>
      </c>
      <c r="Z107" t="str">
        <f>IF(G107="экспл",VLOOKUP(J107,quest_экспл!$A$1:$N$129,12,FALSE),IF(G107="импл_",0,0))</f>
        <v>sound\\Prodolgovatiy_li_on.wav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7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38"/>
        <v/>
      </c>
      <c r="AI107" t="s">
        <v>117</v>
      </c>
      <c r="AO107">
        <f t="shared" ca="1" si="33"/>
        <v>0.25463943005477396</v>
      </c>
      <c r="AP107" t="str">
        <f t="shared" ca="1" si="34"/>
        <v>pics\\Peper_6.jpg</v>
      </c>
      <c r="AR107" t="str">
        <f t="shared" si="41"/>
        <v/>
      </c>
      <c r="AS107" t="str">
        <f t="shared" si="40"/>
        <v/>
      </c>
      <c r="AT107">
        <f t="shared" ca="1" si="29"/>
        <v>2.5676043879149235E-2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_Продолговатый_ли_он?</v>
      </c>
      <c r="BA107" t="e">
        <f>VLOOKUP(Q107,audio_list_stym!$B$2:$BQ$299,68,FALSE)</f>
        <v>#N/A</v>
      </c>
      <c r="BB107" t="str">
        <f t="shared" si="31"/>
        <v>Посмотрите,_вот_ГОНИК._Продолговатый_ли_он?</v>
      </c>
      <c r="BD107" cm="1">
        <f t="array" aca="1" ref="BD107" ca="1">INDEX($L$106:$L$113,(RANK(AT3,$AT$2:$AT$9)))</f>
        <v>2074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VLOOKUP(B108,audio_list_stym!$A$3:$BP$18,45,FALSE)</f>
        <v>15</v>
      </c>
      <c r="F108" t="str">
        <f>VLOOKUP(E108,metki!$A$2:$B$9,2,FALSE)</f>
        <v>экспл_новые_с_названием</v>
      </c>
      <c r="G108" t="str">
        <f t="shared" si="26"/>
        <v>экспл</v>
      </c>
      <c r="H108" t="str">
        <f>VLOOKUP(B108,audio_list_stym!$A$3:$AJ$18,13,FALSE)</f>
        <v>Ake</v>
      </c>
      <c r="I108" t="s">
        <v>690</v>
      </c>
      <c r="J108" t="str">
        <f t="shared" si="27"/>
        <v>Ake_3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107</v>
      </c>
      <c r="Z108" t="str">
        <f>IF(G108="экспл",VLOOKUP(J108,quest_экспл!$A$1:$N$129,12,FALSE),IF(G108="импл_",0,0))</f>
        <v>sound\\Pyatnistiy_li_on.wav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7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38"/>
        <v/>
      </c>
      <c r="AI108" t="s">
        <v>118</v>
      </c>
      <c r="AO108">
        <f t="shared" ca="1" si="33"/>
        <v>2.9329096681728228E-2</v>
      </c>
      <c r="AP108" t="str">
        <f t="shared" ca="1" si="34"/>
        <v>pics\\Tomat_6.jpg</v>
      </c>
      <c r="AR108" t="str">
        <f t="shared" si="41"/>
        <v/>
      </c>
      <c r="AS108" t="str">
        <f t="shared" si="40"/>
        <v/>
      </c>
      <c r="AT108">
        <f t="shared" ca="1" si="29"/>
        <v>0.67017794100759676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_Пятнистый_ли_он?</v>
      </c>
      <c r="BA108" t="e">
        <f>VLOOKUP(Q108,audio_list_stym!$B$2:$BQ$299,68,FALSE)</f>
        <v>#N/A</v>
      </c>
      <c r="BB108" t="str">
        <f t="shared" si="31"/>
        <v>Вот_ГОНИК._Пятнистый_ли_он?</v>
      </c>
      <c r="BD108" cm="1">
        <f t="array" aca="1" ref="BD108" ca="1">INDEX($L$106:$L$113,(RANK(AT4,$AT$2:$AT$9)))</f>
        <v>2073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VLOOKUP(B109,audio_list_stym!$A$3:$BP$18,45,FALSE)</f>
        <v>15</v>
      </c>
      <c r="F109" t="str">
        <f>VLOOKUP(E109,metki!$A$2:$B$9,2,FALSE)</f>
        <v>экспл_новые_с_названием</v>
      </c>
      <c r="G109" t="str">
        <f t="shared" si="26"/>
        <v>экспл</v>
      </c>
      <c r="H109" t="str">
        <f>VLOOKUP(B109,audio_list_stym!$A$3:$AJ$18,13,FALSE)</f>
        <v>Ake</v>
      </c>
      <c r="I109" t="s">
        <v>691</v>
      </c>
      <c r="J109" t="str">
        <f t="shared" si="27"/>
        <v>Ake_4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108</v>
      </c>
      <c r="Z109" t="str">
        <f>IF(G109="экспл",VLOOKUP(J109,quest_экспл!$A$1:$N$129,12,FALSE),IF(G109="импл_",0,0))</f>
        <v>sound\\On_s_kozhuroy.wav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7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38"/>
        <v/>
      </c>
      <c r="AI109" t="s">
        <v>119</v>
      </c>
      <c r="AO109">
        <f t="shared" ca="1" si="33"/>
        <v>0.65331065830668522</v>
      </c>
      <c r="AP109" t="str">
        <f t="shared" ca="1" si="34"/>
        <v>pics\\Goroh_3.jpg</v>
      </c>
      <c r="AR109" t="str">
        <f t="shared" si="41"/>
        <v/>
      </c>
      <c r="AS109" t="str">
        <f t="shared" si="40"/>
        <v/>
      </c>
      <c r="AT109">
        <f t="shared" ca="1" si="29"/>
        <v>0.80403527056410318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_Он_с_кожурой?</v>
      </c>
      <c r="BA109" t="e">
        <f>VLOOKUP(Q109,audio_list_stym!$B$2:$BQ$299,68,FALSE)</f>
        <v>#N/A</v>
      </c>
      <c r="BB109" t="str">
        <f t="shared" si="31"/>
        <v>Это_ГОНИК._Он_с_кожурой?</v>
      </c>
      <c r="BD109" cm="1">
        <f t="array" aca="1" ref="BD109" ca="1">INDEX($L$106:$L$113,(RANK(AT5,$AT$2:$AT$9)))</f>
        <v>2078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VLOOKUP(B110,audio_list_stym!$A$3:$BP$18,45,FALSE)</f>
        <v>15</v>
      </c>
      <c r="F110" t="str">
        <f>VLOOKUP(E110,metki!$A$2:$B$9,2,FALSE)</f>
        <v>экспл_новые_с_названием</v>
      </c>
      <c r="G110" t="str">
        <f t="shared" si="26"/>
        <v>экспл</v>
      </c>
      <c r="H110" t="str">
        <f>VLOOKUP(B110,audio_list_stym!$A$3:$AJ$18,13,FALSE)</f>
        <v>Ake</v>
      </c>
      <c r="I110" t="s">
        <v>692</v>
      </c>
      <c r="J110" t="str">
        <f t="shared" si="27"/>
        <v>Ake_5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109</v>
      </c>
      <c r="Z110" t="str">
        <f>IF(G110="экспл",VLOOKUP(J110,quest_экспл!$A$1:$N$129,12,FALSE),IF(G110="импл_",0,0))</f>
        <v>sound\\Fioletoviy_li_on.wav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7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38"/>
        <v/>
      </c>
      <c r="AI110" t="s">
        <v>120</v>
      </c>
      <c r="AO110">
        <f t="shared" ca="1" si="33"/>
        <v>3.7622519036162871E-2</v>
      </c>
      <c r="AP110" t="str">
        <f t="shared" ca="1" si="34"/>
        <v>pics\\Tomat_5.jpg</v>
      </c>
      <c r="AR110" t="str">
        <f t="shared" si="41"/>
        <v/>
      </c>
      <c r="AS110" t="str">
        <f t="shared" si="40"/>
        <v/>
      </c>
      <c r="AT110">
        <f t="shared" ca="1" si="29"/>
        <v>8.2858205137174012E-3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_Синий_ли_он?</v>
      </c>
      <c r="BA110" t="e">
        <f>VLOOKUP(Q110,audio_list_stym!$B$2:$BQ$299,68,FALSE)</f>
        <v>#N/A</v>
      </c>
      <c r="BB110" t="str">
        <f t="shared" si="31"/>
        <v>На_картинке_ГОНИК._Синий_ли_он?</v>
      </c>
      <c r="BD110" cm="1">
        <f t="array" aca="1" ref="BD110" ca="1">INDEX($L$106:$L$113,(RANK(AT6,$AT$2:$AT$9)))</f>
        <v>2077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VLOOKUP(B111,audio_list_stym!$A$3:$BP$18,45,FALSE)</f>
        <v>15</v>
      </c>
      <c r="F111" t="str">
        <f>VLOOKUP(E111,metki!$A$2:$B$9,2,FALSE)</f>
        <v>экспл_новые_с_названием</v>
      </c>
      <c r="G111" t="str">
        <f t="shared" si="26"/>
        <v>экспл</v>
      </c>
      <c r="H111" t="str">
        <f>VLOOKUP(B111,audio_list_stym!$A$3:$AJ$18,13,FALSE)</f>
        <v>Ake</v>
      </c>
      <c r="I111" t="s">
        <v>693</v>
      </c>
      <c r="J111" t="str">
        <f t="shared" si="27"/>
        <v>Ake_6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110</v>
      </c>
      <c r="Z111" t="str">
        <f>IF(G111="экспл",VLOOKUP(J111,quest_экспл!$A$1:$N$129,12,FALSE),IF(G111="импл_",0,0))</f>
        <v>sound\\On_s_dolkami.wav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7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38"/>
        <v/>
      </c>
      <c r="AI111" t="s">
        <v>121</v>
      </c>
      <c r="AO111">
        <f t="shared" ca="1" si="33"/>
        <v>0.44869258378327326</v>
      </c>
      <c r="AP111" t="str">
        <f t="shared" ca="1" si="34"/>
        <v>pics\\Limon_2.jpg</v>
      </c>
      <c r="AR111" t="str">
        <f t="shared" si="41"/>
        <v/>
      </c>
      <c r="AS111" t="str">
        <f t="shared" si="40"/>
        <v/>
      </c>
      <c r="AT111">
        <f t="shared" ca="1" si="29"/>
        <v>0.4514109856234243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_Он_с_дольками?</v>
      </c>
      <c r="BA111" t="e">
        <f>VLOOKUP(Q111,audio_list_stym!$B$2:$BQ$299,68,FALSE)</f>
        <v>#N/A</v>
      </c>
      <c r="BB111" t="str">
        <f t="shared" si="31"/>
        <v>На_мониторе_ГОНИК._Он_с_дольками?</v>
      </c>
      <c r="BD111" cm="1">
        <f t="array" aca="1" ref="BD111" ca="1">INDEX($L$106:$L$113,(RANK(AT7,$AT$2:$AT$9)))</f>
        <v>2079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VLOOKUP(B112,audio_list_stym!$A$3:$BP$18,45,FALSE)</f>
        <v>15</v>
      </c>
      <c r="F112" t="str">
        <f>VLOOKUP(E112,metki!$A$2:$B$9,2,FALSE)</f>
        <v>экспл_новые_с_названием</v>
      </c>
      <c r="G112" t="str">
        <f t="shared" si="26"/>
        <v>экспл</v>
      </c>
      <c r="H112" t="str">
        <f>VLOOKUP(B112,audio_list_stym!$A$3:$AJ$18,13,FALSE)</f>
        <v>Ake</v>
      </c>
      <c r="I112" t="s">
        <v>694</v>
      </c>
      <c r="J112" t="str">
        <f t="shared" si="27"/>
        <v>Ake_7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111</v>
      </c>
      <c r="Z112" t="str">
        <f>IF(G112="экспл",VLOOKUP(J112,quest_экспл!$A$1:$N$129,12,FALSE),IF(G112="импл_",0,0))</f>
        <v>sound\\On_visushenniy.wav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7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38"/>
        <v/>
      </c>
      <c r="AI112" t="s">
        <v>122</v>
      </c>
      <c r="AO112">
        <f t="shared" ca="1" si="33"/>
        <v>0.55941580880586672</v>
      </c>
      <c r="AP112" t="str">
        <f t="shared" ca="1" si="34"/>
        <v>pics\\Kokos_5.jpg</v>
      </c>
      <c r="AR112" t="str">
        <f t="shared" si="41"/>
        <v/>
      </c>
      <c r="AS112" t="str">
        <f t="shared" si="40"/>
        <v/>
      </c>
      <c r="AT112">
        <f t="shared" ca="1" si="29"/>
        <v>0.76147924915741017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_Он_высушенный?</v>
      </c>
      <c r="BA112" t="e">
        <f>VLOOKUP(Q112,audio_list_stym!$B$2:$BQ$299,68,FALSE)</f>
        <v>#N/A</v>
      </c>
      <c r="BB112" t="str">
        <f t="shared" si="31"/>
        <v>Перед_Вами_ГОНИК._Он_высушенный?</v>
      </c>
      <c r="BD112" cm="1">
        <f t="array" aca="1" ref="BD112" ca="1">INDEX($L$106:$L$113,(RANK(AT8,$AT$2:$AT$9)))</f>
        <v>2080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VLOOKUP(B113,audio_list_stym!$A$3:$BP$18,45,FALSE)</f>
        <v>15</v>
      </c>
      <c r="F113" t="str">
        <f>VLOOKUP(E113,metki!$A$2:$B$9,2,FALSE)</f>
        <v>экспл_новые_с_названием</v>
      </c>
      <c r="G113" t="str">
        <f t="shared" si="26"/>
        <v>экспл</v>
      </c>
      <c r="H113" t="str">
        <f>VLOOKUP(B113,audio_list_stym!$A$3:$AJ$18,13,FALSE)</f>
        <v>Ake</v>
      </c>
      <c r="I113" t="s">
        <v>695</v>
      </c>
      <c r="J113" t="str">
        <f t="shared" si="27"/>
        <v>Ake_8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112</v>
      </c>
      <c r="Z113" t="str">
        <f>IF(G113="экспл",VLOOKUP(J113,quest_экспл!$A$1:$N$129,12,FALSE),IF(G113="импл_",0,0))</f>
        <v>sound\\Myatiy_li_on.wav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7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38"/>
        <v/>
      </c>
      <c r="AI113" t="s">
        <v>123</v>
      </c>
      <c r="AO113">
        <f t="shared" ca="1" si="33"/>
        <v>0.81332276387999891</v>
      </c>
      <c r="AP113" t="str">
        <f t="shared" ca="1" si="34"/>
        <v>pics\\Finik_1.jpg</v>
      </c>
      <c r="AR113" t="str">
        <f t="shared" si="41"/>
        <v/>
      </c>
      <c r="AS113" t="str">
        <f t="shared" si="40"/>
        <v/>
      </c>
      <c r="AT113">
        <f t="shared" ca="1" si="29"/>
        <v>0.98768565231713978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_Мятый_ли_он?</v>
      </c>
      <c r="BA113" t="e">
        <f>VLOOKUP(Q113,audio_list_stym!$B$2:$BQ$299,68,FALSE)</f>
        <v>#N/A</v>
      </c>
      <c r="BB113" t="str">
        <f t="shared" si="31"/>
        <v>Вы_видите_ГОНИК._Мятый_ли_он?</v>
      </c>
      <c r="BD113" cm="1">
        <f t="array" aca="1" ref="BD113" ca="1">INDEX($L$106:$L$113,(RANK(AT9,$AT$2:$AT$9)))</f>
        <v>2076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VLOOKUP(B114,audio_list_stym!$A$3:$BP$18,45,FALSE)</f>
        <v>16</v>
      </c>
      <c r="F114" t="str">
        <f>VLOOKUP(E114,metki!$A$2:$B$9,2,FALSE)</f>
        <v>импл_новые_без_названия</v>
      </c>
      <c r="G114" t="str">
        <f t="shared" si="26"/>
        <v>импл_</v>
      </c>
      <c r="H114" t="str">
        <f>VLOOKUP(B114,audio_list_stym!$A$3:$AJ$18,13,FALSE)</f>
        <v>Finger</v>
      </c>
      <c r="I114" t="s">
        <v>688</v>
      </c>
      <c r="J114" t="str">
        <f t="shared" si="27"/>
        <v>Finger_1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241</v>
      </c>
      <c r="Q114" t="str">
        <f>IF(G114="экспл",0,IF(G114="импл_",VLOOKUP(J114,quest_импл!$A$1:$J$129,8,FALSE),0))</f>
        <v>sound\\Vityanut_li.wav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2050</v>
      </c>
      <c r="AD114" t="str">
        <f t="shared" ca="1" si="37"/>
        <v>pics\\Redis_2.jpg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8"/>
        <v>pics\\Redis_2.jpg</v>
      </c>
      <c r="AI114" t="s">
        <v>86</v>
      </c>
      <c r="AO114">
        <f t="shared" ca="1" si="33"/>
        <v>0.21566132968652718</v>
      </c>
      <c r="AP114" t="str">
        <f t="shared" ca="1" si="34"/>
        <v>pics\\Redis_2.jpg</v>
      </c>
      <c r="AR114" t="str">
        <f t="shared" si="41"/>
        <v/>
      </c>
      <c r="AS114" t="str">
        <f t="shared" ca="1" si="40"/>
        <v>pics\\Redis_2.jpg</v>
      </c>
      <c r="AT114">
        <f t="shared" ca="1" si="29"/>
        <v>6.7451813325471011E-2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_Вытянут_ли_</v>
      </c>
      <c r="BB114" t="str">
        <f t="shared" si="31"/>
        <v>_Вытянут_ли_XXXXX?</v>
      </c>
      <c r="BC114">
        <f>A114</f>
        <v>1215</v>
      </c>
      <c r="BD114" cm="1">
        <f t="array" aca="1" ref="BD114" ca="1">INDEX($L$114:$L$121,(RANK(AT2,$AT$2:$AT$9)))</f>
        <v>2083</v>
      </c>
      <c r="BE114" cm="1">
        <f t="array" aca="1" ref="BE114" ca="1">INDEX(BD66:BD81,(RANK(AT8,$AT$2:$AT$17)))</f>
        <v>2136</v>
      </c>
      <c r="BF114" cm="1">
        <f t="array" aca="1" ref="BF114" ca="1">INDEX(BD82:BD97,(RANK(AT8,$AT$2:$AT$9)))</f>
        <v>2140</v>
      </c>
      <c r="BG114" cm="1">
        <f t="array" aca="1" ref="BG114" ca="1">INDEX(BD98:BD113,(RANK(AT8,$AT$2:$AT$9)))</f>
        <v>2068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VLOOKUP(B115,audio_list_stym!$A$3:$BP$18,45,FALSE)</f>
        <v>16</v>
      </c>
      <c r="F115" t="str">
        <f>VLOOKUP(E115,metki!$A$2:$B$9,2,FALSE)</f>
        <v>импл_новые_без_названия</v>
      </c>
      <c r="G115" t="str">
        <f t="shared" si="26"/>
        <v>импл_</v>
      </c>
      <c r="H115" t="str">
        <f>VLOOKUP(B115,audio_list_stym!$A$3:$AJ$18,13,FALSE)</f>
        <v>Finger</v>
      </c>
      <c r="I115" t="s">
        <v>689</v>
      </c>
      <c r="J115" t="str">
        <f t="shared" si="27"/>
        <v>Finger_2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242</v>
      </c>
      <c r="Q115" t="str">
        <f>IF(G115="экспл",0,IF(G115="импл_",VLOOKUP(J115,quest_импл!$A$1:$J$129,8,FALSE),0))</f>
        <v>sound\\Nadloman_li.wav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2059</v>
      </c>
      <c r="AD115" t="str">
        <f t="shared" ca="1" si="37"/>
        <v>pics\\Tomat_3.jpg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8"/>
        <v>pics\\Tomat_3.jpg</v>
      </c>
      <c r="AI115" t="s">
        <v>87</v>
      </c>
      <c r="AO115">
        <f t="shared" ca="1" si="33"/>
        <v>6.5263581084439415E-2</v>
      </c>
      <c r="AP115" t="str">
        <f t="shared" ca="1" si="34"/>
        <v>pics\\Tomat_3.jpg</v>
      </c>
      <c r="AR115" t="str">
        <f t="shared" si="41"/>
        <v/>
      </c>
      <c r="AS115" t="str">
        <f t="shared" ca="1" si="40"/>
        <v>pics\\Tomat_3.jpg</v>
      </c>
      <c r="AT115">
        <f t="shared" ca="1" si="29"/>
        <v>0.36135232805815121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_Надломан_ли_</v>
      </c>
      <c r="BB115" t="str">
        <f t="shared" si="31"/>
        <v>_Надломан_ли_XXXXX?</v>
      </c>
      <c r="BD115" cm="1">
        <f t="array" aca="1" ref="BD115" ca="1">INDEX($L$114:$L$121,(RANK(AT3,$AT$2:$AT$9)))</f>
        <v>2082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VLOOKUP(B116,audio_list_stym!$A$3:$BP$18,45,FALSE)</f>
        <v>16</v>
      </c>
      <c r="F116" t="str">
        <f>VLOOKUP(E116,metki!$A$2:$B$9,2,FALSE)</f>
        <v>импл_новые_без_названия</v>
      </c>
      <c r="G116" t="str">
        <f t="shared" si="26"/>
        <v>импл_</v>
      </c>
      <c r="H116" t="str">
        <f>VLOOKUP(B116,audio_list_stym!$A$3:$AJ$18,13,FALSE)</f>
        <v>Finger</v>
      </c>
      <c r="I116" t="s">
        <v>690</v>
      </c>
      <c r="J116" t="str">
        <f t="shared" si="27"/>
        <v>Finger_3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243</v>
      </c>
      <c r="Q116" t="str">
        <f>IF(G116="экспл",0,IF(G116="импл_",VLOOKUP(J116,quest_импл!$A$1:$J$129,8,FALSE),0))</f>
        <v>sound\\Volnistiy_li.wav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2002</v>
      </c>
      <c r="AD116" t="str">
        <f t="shared" ca="1" si="37"/>
        <v>pics\\Banan_2.jpg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8"/>
        <v>pics\\Banan_2.jpg</v>
      </c>
      <c r="AI116" t="s">
        <v>88</v>
      </c>
      <c r="AO116">
        <f t="shared" ca="1" si="33"/>
        <v>0.97903390532777668</v>
      </c>
      <c r="AP116" t="str">
        <f t="shared" ca="1" si="34"/>
        <v>pics\\Banan_2.jpg</v>
      </c>
      <c r="AR116" t="str">
        <f t="shared" si="41"/>
        <v/>
      </c>
      <c r="AS116" t="str">
        <f t="shared" ca="1" si="40"/>
        <v>pics\\Banan_2.jpg</v>
      </c>
      <c r="AT116">
        <f t="shared" ca="1" si="29"/>
        <v>0.96203045329970227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_Волнистый_ли_</v>
      </c>
      <c r="BB116" t="str">
        <f t="shared" si="31"/>
        <v>_Волнистый_ли_XXXXX?</v>
      </c>
      <c r="BD116" cm="1">
        <f t="array" aca="1" ref="BD116" ca="1">INDEX($L$114:$L$121,(RANK(AT4,$AT$2:$AT$9)))</f>
        <v>2081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VLOOKUP(B117,audio_list_stym!$A$3:$BP$18,45,FALSE)</f>
        <v>16</v>
      </c>
      <c r="F117" t="str">
        <f>VLOOKUP(E117,metki!$A$2:$B$9,2,FALSE)</f>
        <v>импл_новые_без_названия</v>
      </c>
      <c r="G117" t="str">
        <f t="shared" si="26"/>
        <v>импл_</v>
      </c>
      <c r="H117" t="str">
        <f>VLOOKUP(B117,audio_list_stym!$A$3:$AJ$18,13,FALSE)</f>
        <v>Finger</v>
      </c>
      <c r="I117" t="s">
        <v>691</v>
      </c>
      <c r="J117" t="str">
        <f t="shared" si="27"/>
        <v>Finger_4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244</v>
      </c>
      <c r="Q117" t="str">
        <f>IF(G117="экспл",0,IF(G117="импл_",VLOOKUP(J117,quest_импл!$A$1:$J$129,8,FALSE),0))</f>
        <v>sound\\Buriy_li.wav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2012</v>
      </c>
      <c r="AD117" t="str">
        <f t="shared" ca="1" si="37"/>
        <v>pics\\Finik_4.jpg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8"/>
        <v>pics\\Finik_4.jpg</v>
      </c>
      <c r="AI117" t="s">
        <v>89</v>
      </c>
      <c r="AO117">
        <f t="shared" ca="1" si="33"/>
        <v>0.72169884489909042</v>
      </c>
      <c r="AP117" t="str">
        <f t="shared" ca="1" si="34"/>
        <v>pics\\Finik_4.jpg</v>
      </c>
      <c r="AR117" t="str">
        <f t="shared" si="41"/>
        <v/>
      </c>
      <c r="AS117" t="str">
        <f t="shared" ca="1" si="40"/>
        <v>pics\\Finik_4.jpg</v>
      </c>
      <c r="AT117">
        <f t="shared" ca="1" si="29"/>
        <v>0.24717625143557143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_Бурый_ли_</v>
      </c>
      <c r="BB117" t="str">
        <f t="shared" si="31"/>
        <v>_Бурый_ли_XXXXX?</v>
      </c>
      <c r="BD117" cm="1">
        <f t="array" aca="1" ref="BD117" ca="1">INDEX($L$114:$L$121,(RANK(AT5,$AT$2:$AT$9)))</f>
        <v>2086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VLOOKUP(B118,audio_list_stym!$A$3:$BP$18,45,FALSE)</f>
        <v>16</v>
      </c>
      <c r="F118" t="str">
        <f>VLOOKUP(E118,metki!$A$2:$B$9,2,FALSE)</f>
        <v>импл_новые_без_названия</v>
      </c>
      <c r="G118" t="str">
        <f t="shared" si="26"/>
        <v>импл_</v>
      </c>
      <c r="H118" t="str">
        <f>VLOOKUP(B118,audio_list_stym!$A$3:$AJ$18,13,FALSE)</f>
        <v>Finger</v>
      </c>
      <c r="I118" t="s">
        <v>692</v>
      </c>
      <c r="J118" t="str">
        <f t="shared" si="27"/>
        <v>Finger_5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245</v>
      </c>
      <c r="Q118" t="str">
        <f>IF(G118="экспл",0,IF(G118="импл_",VLOOKUP(J118,quest_импл!$A$1:$J$129,8,FALSE),0))</f>
        <v>sound\\Vizhatiy_li.wav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2038</v>
      </c>
      <c r="AD118" t="str">
        <f t="shared" ca="1" si="37"/>
        <v>pics\\Limon_6.jpg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8"/>
        <v>pics\\Limon_6.jpg</v>
      </c>
      <c r="AI118" t="s">
        <v>90</v>
      </c>
      <c r="AO118">
        <f t="shared" ca="1" si="33"/>
        <v>0.378997543613106</v>
      </c>
      <c r="AP118" t="str">
        <f t="shared" ca="1" si="34"/>
        <v>pics\\Limon_6.jpg</v>
      </c>
      <c r="AR118" t="str">
        <f t="shared" si="41"/>
        <v/>
      </c>
      <c r="AS118" t="str">
        <f t="shared" ca="1" si="40"/>
        <v>pics\\Limon_6.jpg</v>
      </c>
      <c r="AT118">
        <f t="shared" ca="1" si="29"/>
        <v>0.42052892031801925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_Выжатый_ли_</v>
      </c>
      <c r="BB118" t="str">
        <f t="shared" si="31"/>
        <v>_Выжатый_ли_XXXXX?</v>
      </c>
      <c r="BD118" cm="1">
        <f t="array" aca="1" ref="BD118" ca="1">INDEX($L$114:$L$121,(RANK(AT6,$AT$2:$AT$9)))</f>
        <v>2085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VLOOKUP(B119,audio_list_stym!$A$3:$BP$18,45,FALSE)</f>
        <v>16</v>
      </c>
      <c r="F119" t="str">
        <f>VLOOKUP(E119,metki!$A$2:$B$9,2,FALSE)</f>
        <v>импл_новые_без_названия</v>
      </c>
      <c r="G119" t="str">
        <f t="shared" si="26"/>
        <v>импл_</v>
      </c>
      <c r="H119" t="str">
        <f>VLOOKUP(B119,audio_list_stym!$A$3:$AJ$18,13,FALSE)</f>
        <v>Finger</v>
      </c>
      <c r="I119" t="s">
        <v>693</v>
      </c>
      <c r="J119" t="str">
        <f t="shared" si="27"/>
        <v>Finger_6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246</v>
      </c>
      <c r="Q119" t="str">
        <f>IF(G119="экспл",0,IF(G119="импл_",VLOOKUP(J119,quest_импл!$A$1:$J$129,8,FALSE),0))</f>
        <v>sound\\Obemniy_li.wav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2026</v>
      </c>
      <c r="AD119" t="str">
        <f t="shared" ca="1" si="37"/>
        <v>pics\\Kokos_2.jpg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8"/>
        <v>pics\\Kokos_2.jpg</v>
      </c>
      <c r="AI119" t="s">
        <v>91</v>
      </c>
      <c r="AO119">
        <f t="shared" ca="1" si="33"/>
        <v>0.57619456906302768</v>
      </c>
      <c r="AP119" t="str">
        <f t="shared" ca="1" si="34"/>
        <v>pics\\Kokos_2.jpg</v>
      </c>
      <c r="AR119" t="str">
        <f t="shared" si="41"/>
        <v/>
      </c>
      <c r="AS119" t="str">
        <f t="shared" ca="1" si="40"/>
        <v>pics\\Kokos_2.jpg</v>
      </c>
      <c r="AT119">
        <f t="shared" ca="1" si="29"/>
        <v>0.7205861022451171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_Объемный_ли_</v>
      </c>
      <c r="BB119" t="str">
        <f t="shared" si="31"/>
        <v>_Объемный_ли_XXXXX?</v>
      </c>
      <c r="BD119" cm="1">
        <f t="array" aca="1" ref="BD119" ca="1">INDEX($L$114:$L$121,(RANK(AT7,$AT$2:$AT$9)))</f>
        <v>2087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VLOOKUP(B120,audio_list_stym!$A$3:$BP$18,45,FALSE)</f>
        <v>16</v>
      </c>
      <c r="F120" t="str">
        <f>VLOOKUP(E120,metki!$A$2:$B$9,2,FALSE)</f>
        <v>импл_новые_без_названия</v>
      </c>
      <c r="G120" t="str">
        <f t="shared" si="26"/>
        <v>импл_</v>
      </c>
      <c r="H120" t="str">
        <f>VLOOKUP(B120,audio_list_stym!$A$3:$AJ$18,13,FALSE)</f>
        <v>Finger</v>
      </c>
      <c r="I120" t="s">
        <v>694</v>
      </c>
      <c r="J120" t="str">
        <f t="shared" si="27"/>
        <v>Finger_7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247</v>
      </c>
      <c r="Q120" t="str">
        <f>IF(G120="экспл",0,IF(G120="импл_",VLOOKUP(J120,quest_импл!$A$1:$J$129,8,FALSE),0))</f>
        <v>sound\\Pustoy_li.wav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2027</v>
      </c>
      <c r="AD120" t="str">
        <f t="shared" ca="1" si="37"/>
        <v>pics\\Kokos_3.jpg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8"/>
        <v>pics\\Kokos_3.jpg</v>
      </c>
      <c r="AI120" t="s">
        <v>92</v>
      </c>
      <c r="AO120">
        <f t="shared" ca="1" si="33"/>
        <v>0.56360406830351883</v>
      </c>
      <c r="AP120" t="str">
        <f t="shared" ca="1" si="34"/>
        <v>pics\\Kokos_3.jpg</v>
      </c>
      <c r="AR120" t="str">
        <f t="shared" si="41"/>
        <v/>
      </c>
      <c r="AS120" t="str">
        <f t="shared" ca="1" si="40"/>
        <v>pics\\Kokos_3.jpg</v>
      </c>
      <c r="AT120">
        <f t="shared" ca="1" si="29"/>
        <v>0.35269175474192116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_Пустой_ли_</v>
      </c>
      <c r="BB120" t="str">
        <f t="shared" si="31"/>
        <v>_Пустой_ли_XXXXX?</v>
      </c>
      <c r="BD120" cm="1">
        <f t="array" aca="1" ref="BD120" ca="1">INDEX($L$114:$L$121,(RANK(AT8,$AT$2:$AT$9)))</f>
        <v>2088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VLOOKUP(B121,audio_list_stym!$A$3:$BP$18,45,FALSE)</f>
        <v>16</v>
      </c>
      <c r="F121" t="str">
        <f>VLOOKUP(E121,metki!$A$2:$B$9,2,FALSE)</f>
        <v>импл_новые_без_названия</v>
      </c>
      <c r="G121" t="str">
        <f t="shared" si="26"/>
        <v>импл_</v>
      </c>
      <c r="H121" t="str">
        <f>VLOOKUP(B121,audio_list_stym!$A$3:$AJ$18,13,FALSE)</f>
        <v>Finger</v>
      </c>
      <c r="I121" t="s">
        <v>695</v>
      </c>
      <c r="J121" t="str">
        <f t="shared" si="27"/>
        <v>Finger_8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248</v>
      </c>
      <c r="Q121" t="str">
        <f>IF(G121="экспл",0,IF(G121="импл_",VLOOKUP(J121,quest_импл!$A$1:$J$129,8,FALSE),0))</f>
        <v>sound\\Beliy_li.wav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2033</v>
      </c>
      <c r="AD121" t="str">
        <f t="shared" ca="1" si="37"/>
        <v>pics\\Limon_1.jpg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8"/>
        <v>pics\\Limon_1.jpg</v>
      </c>
      <c r="AI121" t="s">
        <v>93</v>
      </c>
      <c r="AO121">
        <f t="shared" ca="1" si="33"/>
        <v>0.46906280452527072</v>
      </c>
      <c r="AP121" t="str">
        <f t="shared" ca="1" si="34"/>
        <v>pics\\Limon_1.jpg</v>
      </c>
      <c r="AR121" t="str">
        <f>IF(AH121="sound\\Ogorod",AP49,"")</f>
        <v/>
      </c>
      <c r="AS121" t="str">
        <f t="shared" ca="1" si="40"/>
        <v>pics\\Limon_1.jpg</v>
      </c>
      <c r="AT121">
        <f t="shared" ca="1" si="29"/>
        <v>0.29117937270961414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_Белый_ли_</v>
      </c>
      <c r="BB121" t="str">
        <f t="shared" si="31"/>
        <v>_Белый_ли_XXXXX?</v>
      </c>
      <c r="BD121" cm="1">
        <f t="array" aca="1" ref="BD121" ca="1">INDEX($L$114:$L$121,(RANK(AT9,$AT$2:$AT$9)))</f>
        <v>2084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VLOOKUP(B122,audio_list_stym!$A$3:$BP$18,45,FALSE)</f>
        <v>17</v>
      </c>
      <c r="F122" t="str">
        <f>VLOOKUP(E122,metki!$A$2:$B$9,2,FALSE)</f>
        <v>экспл_новые_без_названия</v>
      </c>
      <c r="G122" t="str">
        <f t="shared" si="26"/>
        <v>экспл</v>
      </c>
      <c r="H122" t="str">
        <f>VLOOKUP(B122,audio_list_stym!$A$3:$AJ$18,13,FALSE)</f>
        <v>Gac</v>
      </c>
      <c r="I122" t="s">
        <v>688</v>
      </c>
      <c r="J122" t="str">
        <f t="shared" si="27"/>
        <v>Gac_1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121</v>
      </c>
      <c r="Z122" t="str">
        <f>IF(G122="экспл",VLOOKUP(J122,quest_экспл!$A$1:$N$129,12,FALSE),IF(G122="импл_",0,0))</f>
        <v>sound\\Ispachkan_li_on.wav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7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8"/>
        <v/>
      </c>
      <c r="AI122" t="s">
        <v>124</v>
      </c>
      <c r="AO122">
        <f t="shared" ca="1" si="33"/>
        <v>0.88955804459999976</v>
      </c>
      <c r="AP122" t="str">
        <f t="shared" ca="1" si="34"/>
        <v>pics\\Banan_6.jpg</v>
      </c>
      <c r="AR122" t="str">
        <f t="shared" ref="AR122:AR129" si="42">IF(AH122="sound\\Ogorod",AP50,"")</f>
        <v/>
      </c>
      <c r="AS122" t="str">
        <f t="shared" si="40"/>
        <v/>
      </c>
      <c r="AT122">
        <f t="shared" ca="1" si="29"/>
        <v>0.5946129229193523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_Испачкан_ли_он?</v>
      </c>
      <c r="BA122" t="e">
        <f>VLOOKUP(Q122,audio_list_stym!$B$2:$BQ$299,68,FALSE)</f>
        <v>#N/A</v>
      </c>
      <c r="BB122" t="str">
        <f t="shared" si="31"/>
        <v>На_экране_XXXXX._Испачкан_ли_он?</v>
      </c>
      <c r="BC122">
        <f>A122</f>
        <v>1216</v>
      </c>
      <c r="BD122" cm="1">
        <f t="array" aca="1" ref="BD122" ca="1">INDEX($L$122:$L$129,(RANK(AT2,$AT$2:$AT$9)))</f>
        <v>2091</v>
      </c>
      <c r="BE122" cm="1">
        <f t="array" aca="1" ref="BE122" ca="1">INDEX(BD66:BD81,(RANK(AT9,$AT$2:$AT$17)))</f>
        <v>2132</v>
      </c>
      <c r="BF122" cm="1">
        <f t="array" aca="1" ref="BF122" ca="1">INDEX(BD90:BD105,(RANK(AT9,$AT$2:$AT$17)))</f>
        <v>2151</v>
      </c>
      <c r="BG122" cm="1">
        <f t="array" aca="1" ref="BG122" ca="1">INDEX(BD106:BD121,(RANK(AT9,$AT$2:$AT$17)))</f>
        <v>2079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VLOOKUP(B123,audio_list_stym!$A$3:$BP$18,45,FALSE)</f>
        <v>17</v>
      </c>
      <c r="F123" t="str">
        <f>VLOOKUP(E123,metki!$A$2:$B$9,2,FALSE)</f>
        <v>экспл_новые_без_названия</v>
      </c>
      <c r="G123" t="str">
        <f t="shared" si="26"/>
        <v>экспл</v>
      </c>
      <c r="H123" t="str">
        <f>VLOOKUP(B123,audio_list_stym!$A$3:$AJ$18,13,FALSE)</f>
        <v>Gac</v>
      </c>
      <c r="I123" t="s">
        <v>689</v>
      </c>
      <c r="J123" t="str">
        <f t="shared" si="27"/>
        <v>Gac_2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122</v>
      </c>
      <c r="Z123" t="str">
        <f>IF(G123="экспл",VLOOKUP(J123,quest_экспл!$A$1:$N$129,12,FALSE),IF(G123="импл_",0,0))</f>
        <v>sound\\On_farshirovanniy.wav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7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38"/>
        <v/>
      </c>
      <c r="AI123" t="s">
        <v>125</v>
      </c>
      <c r="AO123">
        <f t="shared" ca="1" si="33"/>
        <v>5.6255641610287399E-2</v>
      </c>
      <c r="AP123" t="str">
        <f t="shared" ca="1" si="34"/>
        <v>pics\\Tomat_4.jpg</v>
      </c>
      <c r="AR123" t="str">
        <f t="shared" si="42"/>
        <v/>
      </c>
      <c r="AS123" t="str">
        <f t="shared" si="40"/>
        <v/>
      </c>
      <c r="AT123">
        <f t="shared" ca="1" si="29"/>
        <v>0.43710803457470271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_Он_фаршированный?</v>
      </c>
      <c r="BA123" t="e">
        <f>VLOOKUP(Q123,audio_list_stym!$B$2:$BQ$299,68,FALSE)</f>
        <v>#N/A</v>
      </c>
      <c r="BB123" t="str">
        <f t="shared" si="31"/>
        <v>Посмотрите,_вот_XXXXX._Он_фаршированный?</v>
      </c>
      <c r="BD123" cm="1">
        <f t="array" aca="1" ref="BD123" ca="1">INDEX($L$122:$L$129,(RANK(AT3,$AT$2:$AT$9)))</f>
        <v>2090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VLOOKUP(B124,audio_list_stym!$A$3:$BP$18,45,FALSE)</f>
        <v>17</v>
      </c>
      <c r="F124" t="str">
        <f>VLOOKUP(E124,metki!$A$2:$B$9,2,FALSE)</f>
        <v>экспл_новые_без_названия</v>
      </c>
      <c r="G124" t="str">
        <f t="shared" si="26"/>
        <v>экспл</v>
      </c>
      <c r="H124" t="str">
        <f>VLOOKUP(B124,audio_list_stym!$A$3:$AJ$18,13,FALSE)</f>
        <v>Gac</v>
      </c>
      <c r="I124" t="s">
        <v>690</v>
      </c>
      <c r="J124" t="str">
        <f t="shared" si="27"/>
        <v>Gac_3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123</v>
      </c>
      <c r="Z124" t="str">
        <f>IF(G124="экспл",VLOOKUP(J124,quest_экспл!$A$1:$N$129,12,FALSE),IF(G124="импл_",0,0))</f>
        <v>sound\\On_razrezanniy.wav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7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38"/>
        <v/>
      </c>
      <c r="AI124" t="s">
        <v>126</v>
      </c>
      <c r="AO124">
        <f t="shared" ca="1" si="33"/>
        <v>0.4809552634712323</v>
      </c>
      <c r="AP124" t="str">
        <f t="shared" ca="1" si="34"/>
        <v>pics\\Kokos_8.jpg</v>
      </c>
      <c r="AR124" t="str">
        <f t="shared" si="42"/>
        <v/>
      </c>
      <c r="AS124" t="str">
        <f t="shared" si="40"/>
        <v/>
      </c>
      <c r="AT124">
        <f t="shared" ca="1" si="29"/>
        <v>0.43690417469608134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_Он_разрезанный?</v>
      </c>
      <c r="BA124" t="e">
        <f>VLOOKUP(Q124,audio_list_stym!$B$2:$BQ$299,68,FALSE)</f>
        <v>#N/A</v>
      </c>
      <c r="BB124" t="str">
        <f t="shared" si="31"/>
        <v>Вот_XXXXX._Он_разрезанный?</v>
      </c>
      <c r="BD124" cm="1">
        <f t="array" aca="1" ref="BD124" ca="1">INDEX($L$122:$L$129,(RANK(AT4,$AT$2:$AT$9)))</f>
        <v>2089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VLOOKUP(B125,audio_list_stym!$A$3:$BP$18,45,FALSE)</f>
        <v>17</v>
      </c>
      <c r="F125" t="str">
        <f>VLOOKUP(E125,metki!$A$2:$B$9,2,FALSE)</f>
        <v>экспл_новые_без_названия</v>
      </c>
      <c r="G125" t="str">
        <f t="shared" si="26"/>
        <v>экспл</v>
      </c>
      <c r="H125" t="str">
        <f>VLOOKUP(B125,audio_list_stym!$A$3:$AJ$18,13,FALSE)</f>
        <v>Gac</v>
      </c>
      <c r="I125" t="s">
        <v>691</v>
      </c>
      <c r="J125" t="str">
        <f t="shared" si="27"/>
        <v>Gac_4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124</v>
      </c>
      <c r="Z125" t="str">
        <f>IF(G125="экспл",VLOOKUP(J125,quest_экспл!$A$1:$N$129,12,FALSE),IF(G125="импл_",0,0))</f>
        <v>sound\\On_s_lepestkami.wav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7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38"/>
        <v/>
      </c>
      <c r="AI125" t="s">
        <v>127</v>
      </c>
      <c r="AO125">
        <f t="shared" ca="1" si="33"/>
        <v>0.71077638022882217</v>
      </c>
      <c r="AP125" t="str">
        <f t="shared" ca="1" si="34"/>
        <v>pics\\Finik_5.jpg</v>
      </c>
      <c r="AR125" t="str">
        <f t="shared" si="42"/>
        <v/>
      </c>
      <c r="AS125" t="str">
        <f t="shared" si="40"/>
        <v/>
      </c>
      <c r="AT125">
        <f t="shared" ca="1" si="29"/>
        <v>0.38762777384980063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_Он_с_лепестками?</v>
      </c>
      <c r="BA125" t="e">
        <f>VLOOKUP(Q125,audio_list_stym!$B$2:$BQ$299,68,FALSE)</f>
        <v>#N/A</v>
      </c>
      <c r="BB125" t="str">
        <f t="shared" si="31"/>
        <v>Это_XXXXX._Он_с_лепестками?</v>
      </c>
      <c r="BD125" cm="1">
        <f t="array" aca="1" ref="BD125" ca="1">INDEX($L$122:$L$129,(RANK(AT5,$AT$2:$AT$9)))</f>
        <v>2094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VLOOKUP(B126,audio_list_stym!$A$3:$BP$18,45,FALSE)</f>
        <v>17</v>
      </c>
      <c r="F126" t="str">
        <f>VLOOKUP(E126,metki!$A$2:$B$9,2,FALSE)</f>
        <v>экспл_новые_без_названия</v>
      </c>
      <c r="G126" t="str">
        <f t="shared" si="26"/>
        <v>экспл</v>
      </c>
      <c r="H126" t="str">
        <f>VLOOKUP(B126,audio_list_stym!$A$3:$AJ$18,13,FALSE)</f>
        <v>Gac</v>
      </c>
      <c r="I126" t="s">
        <v>692</v>
      </c>
      <c r="J126" t="str">
        <f t="shared" si="27"/>
        <v>Gac_5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125</v>
      </c>
      <c r="Z126" t="str">
        <f>IF(G126="экспл",VLOOKUP(J126,quest_экспл!$A$1:$N$129,12,FALSE),IF(G126="импл_",0,0))</f>
        <v>sound\\Kolyuchiy_li_on.wav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7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38"/>
        <v/>
      </c>
      <c r="AI126" t="s">
        <v>128</v>
      </c>
      <c r="AO126">
        <f t="shared" ca="1" si="33"/>
        <v>2.7218149785745549E-2</v>
      </c>
      <c r="AP126" t="str">
        <f t="shared" ca="1" si="34"/>
        <v>pics\\Tomat_7.jpg</v>
      </c>
      <c r="AR126" t="str">
        <f t="shared" si="42"/>
        <v/>
      </c>
      <c r="AS126" t="str">
        <f t="shared" si="40"/>
        <v/>
      </c>
      <c r="AT126">
        <f t="shared" ca="1" si="29"/>
        <v>0.12092860483634438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_Колючий_ли_он?</v>
      </c>
      <c r="BA126" t="e">
        <f>VLOOKUP(Q126,audio_list_stym!$B$2:$BQ$299,68,FALSE)</f>
        <v>#N/A</v>
      </c>
      <c r="BB126" t="str">
        <f t="shared" si="31"/>
        <v>На_картинке_XXXXX._Колючий_ли_он?</v>
      </c>
      <c r="BD126" cm="1">
        <f t="array" aca="1" ref="BD126" ca="1">INDEX($L$122:$L$129,(RANK(AT6,$AT$2:$AT$9)))</f>
        <v>2093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VLOOKUP(B127,audio_list_stym!$A$3:$BP$18,45,FALSE)</f>
        <v>17</v>
      </c>
      <c r="F127" t="str">
        <f>VLOOKUP(E127,metki!$A$2:$B$9,2,FALSE)</f>
        <v>экспл_новые_без_названия</v>
      </c>
      <c r="G127" t="str">
        <f t="shared" si="26"/>
        <v>экспл</v>
      </c>
      <c r="H127" t="str">
        <f>VLOOKUP(B127,audio_list_stym!$A$3:$AJ$18,13,FALSE)</f>
        <v>Gac</v>
      </c>
      <c r="I127" t="s">
        <v>693</v>
      </c>
      <c r="J127" t="str">
        <f t="shared" si="27"/>
        <v>Gac_6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126</v>
      </c>
      <c r="Z127" t="str">
        <f>IF(G127="экспл",VLOOKUP(J127,quest_экспл!$A$1:$N$129,12,FALSE),IF(G127="импл_",0,0))</f>
        <v>sound\\Oranzheviy_li_on.wav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7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38"/>
        <v/>
      </c>
      <c r="AI127" t="s">
        <v>129</v>
      </c>
      <c r="AO127">
        <f t="shared" ca="1" si="33"/>
        <v>0.62083873965393677</v>
      </c>
      <c r="AP127" t="str">
        <f t="shared" ca="1" si="34"/>
        <v>pics\\Goroh_5.jpg</v>
      </c>
      <c r="AR127" t="str">
        <f t="shared" si="42"/>
        <v/>
      </c>
      <c r="AS127" t="str">
        <f t="shared" si="40"/>
        <v/>
      </c>
      <c r="AT127">
        <f t="shared" ca="1" si="29"/>
        <v>0.223991027648348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_Оранжевый_ли_он?</v>
      </c>
      <c r="BA127" t="e">
        <f>VLOOKUP(Q127,audio_list_stym!$B$2:$BQ$299,68,FALSE)</f>
        <v>#N/A</v>
      </c>
      <c r="BB127" t="str">
        <f t="shared" si="31"/>
        <v>На_мониторе_XXXXX._Оранжевый_ли_он?</v>
      </c>
      <c r="BD127" cm="1">
        <f t="array" aca="1" ref="BD127" ca="1">INDEX($L$122:$L$129,(RANK(AT7,$AT$2:$AT$9)))</f>
        <v>2095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VLOOKUP(B128,audio_list_stym!$A$3:$BP$18,45,FALSE)</f>
        <v>17</v>
      </c>
      <c r="F128" t="str">
        <f>VLOOKUP(E128,metki!$A$2:$B$9,2,FALSE)</f>
        <v>экспл_новые_без_названия</v>
      </c>
      <c r="G128" t="str">
        <f t="shared" si="26"/>
        <v>экспл</v>
      </c>
      <c r="H128" t="str">
        <f>VLOOKUP(B128,audio_list_stym!$A$3:$AJ$18,13,FALSE)</f>
        <v>Gac</v>
      </c>
      <c r="I128" t="s">
        <v>694</v>
      </c>
      <c r="J128" t="str">
        <f t="shared" si="27"/>
        <v>Gac_7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127</v>
      </c>
      <c r="Z128" t="str">
        <f>IF(G128="экспл",VLOOKUP(J128,quest_экспл!$A$1:$N$129,12,FALSE),IF(G128="импл_",0,0))</f>
        <v>sound\\On_zernistiy.wav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7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38"/>
        <v/>
      </c>
      <c r="AI128" t="s">
        <v>130</v>
      </c>
      <c r="AO128">
        <f t="shared" ca="1" si="33"/>
        <v>0.79173118647591756</v>
      </c>
      <c r="AP128" t="str">
        <f t="shared" ca="1" si="34"/>
        <v>pics\\Finik_2.jpg</v>
      </c>
      <c r="AR128" t="str">
        <f t="shared" si="42"/>
        <v/>
      </c>
      <c r="AS128" t="str">
        <f t="shared" si="40"/>
        <v/>
      </c>
      <c r="AT128">
        <f t="shared" ca="1" si="29"/>
        <v>0.49147520474922546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_Он_зернистый?</v>
      </c>
      <c r="BA128" t="e">
        <f>VLOOKUP(Q128,audio_list_stym!$B$2:$BQ$299,68,FALSE)</f>
        <v>#N/A</v>
      </c>
      <c r="BB128" t="str">
        <f t="shared" si="31"/>
        <v>Перед_Вами_XXXXX._Он_зернистый?</v>
      </c>
      <c r="BD128" cm="1">
        <f t="array" aca="1" ref="BD128" ca="1">INDEX($L$122:$L$129,(RANK(AT8,$AT$2:$AT$9)))</f>
        <v>2096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VLOOKUP(B129,audio_list_stym!$A$3:$BP$18,45,FALSE)</f>
        <v>17</v>
      </c>
      <c r="F129" t="str">
        <f>VLOOKUP(E129,metki!$A$2:$B$9,2,FALSE)</f>
        <v>экспл_новые_без_названия</v>
      </c>
      <c r="G129" t="str">
        <f t="shared" si="26"/>
        <v>экспл</v>
      </c>
      <c r="H129" t="str">
        <f>VLOOKUP(B129,audio_list_stym!$A$3:$AJ$18,13,FALSE)</f>
        <v>Gac</v>
      </c>
      <c r="I129" t="s">
        <v>695</v>
      </c>
      <c r="J129" t="str">
        <f t="shared" si="27"/>
        <v>Gac_8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128</v>
      </c>
      <c r="Z129" t="str">
        <f>IF(G129="экспл",VLOOKUP(J129,quest_экспл!$A$1:$N$129,12,FALSE),IF(G129="импл_",0,0))</f>
        <v>sound\\Okruglya_li_on.wav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7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38"/>
        <v/>
      </c>
      <c r="AI129" t="s">
        <v>131</v>
      </c>
      <c r="AO129">
        <f t="shared" ca="1" si="33"/>
        <v>0.27627715371668504</v>
      </c>
      <c r="AP129" t="str">
        <f t="shared" ca="1" si="34"/>
        <v>pics\\Peper_4.jpg</v>
      </c>
      <c r="AR129" t="str">
        <f t="shared" si="42"/>
        <v/>
      </c>
      <c r="AS129" t="str">
        <f t="shared" si="40"/>
        <v/>
      </c>
      <c r="AT129">
        <f t="shared" ca="1" si="29"/>
        <v>0.87702318459839967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_Округлый_ли_он?</v>
      </c>
      <c r="BA129" t="e">
        <f>VLOOKUP(Q129,audio_list_stym!$B$2:$BQ$299,68,FALSE)</f>
        <v>#N/A</v>
      </c>
      <c r="BB129" t="str">
        <f t="shared" si="31"/>
        <v>Вы_видите_XXXXX._Округлый_ли_он?</v>
      </c>
      <c r="BD129" cm="1">
        <f t="array" aca="1" ref="BD129" ca="1">INDEX($L$122:$L$129,(RANK(AT9,$AT$2:$AT$9)))</f>
        <v>2092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900-000000000000}"/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VLOOKUP(B2,audio_list_stym!$A$3:$BP$18,46,FALSE)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VLOOKUP(B2,audio_list_stym!$A$3:$AJ$18,14,FALSE)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0.54206096349120192</v>
      </c>
      <c r="AP2" t="str">
        <f t="shared" ref="AP2:AP25" ca="1" si="7">INDEX($AM$2:$AM$25,(RANK(AO2,$AO$2:$AO$25)))</f>
        <v>pics\\Finik_4.jpg</v>
      </c>
      <c r="AQ2" t="str">
        <f ca="1">INDEX($AN$2:$AN$25,(RANK(AO2,$AO$2:$AO$25)))</f>
        <v>pics\\Peper_4.jpg</v>
      </c>
      <c r="AT2">
        <f t="shared" ref="AT2:AT65" ca="1" si="8">RAND()</f>
        <v>0.41085722077485098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VLOOKUP(B3,audio_list_stym!$A$3:$BP$18,46,FALSE)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VLOOKUP(B3,audio_list_stym!$A$3:$AJ$18,14,FALSE)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1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0.30965375037247134</v>
      </c>
      <c r="AP3" t="str">
        <f t="shared" ca="1" si="7"/>
        <v>pics\\Injir_2.jpg</v>
      </c>
      <c r="AQ3" t="str">
        <f t="shared" ref="AQ3:AQ25" ca="1" si="13">INDEX($AN$2:$AN$25,(RANK(AO3,$AO$2:$AO$25)))</f>
        <v>pics\\Tikva_2.jpg</v>
      </c>
      <c r="AT3">
        <f t="shared" ca="1" si="8"/>
        <v>0.68171578030510138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Посмотрите,_вот_ТОМАТ._Мясистый_ли_он?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VLOOKUP(B4,audio_list_stym!$A$3:$BP$18,46,FALSE)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VLOOKUP(B4,audio_list_stym!$A$3:$AJ$18,14,FALSE)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1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0.68726029458334437</v>
      </c>
      <c r="AP4" t="str">
        <f t="shared" ca="1" si="7"/>
        <v>pics\\Kokos_8.jpg</v>
      </c>
      <c r="AQ4" t="str">
        <f t="shared" ca="1" si="13"/>
        <v>pics\\Tomat_8.jpg</v>
      </c>
      <c r="AT4">
        <f t="shared" ca="1" si="8"/>
        <v>0.3182980652242946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Вот_ТОМАТ._Горький_ли_он?</v>
      </c>
      <c r="BD4" cm="1">
        <f t="array" aca="1" ref="BD4" ca="1">INDEX($L$2:$L$9,(RANK(AT4,$AT$2:$AT$9)))</f>
        <v>2062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VLOOKUP(B5,audio_list_stym!$A$3:$BP$18,46,FALSE)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VLOOKUP(B5,audio_list_stym!$A$3:$AJ$18,14,FALSE)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1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0.85598744259409743</v>
      </c>
      <c r="AP5" t="str">
        <f t="shared" ca="1" si="7"/>
        <v>pics\\Kokos_3.jpg</v>
      </c>
      <c r="AQ5" t="str">
        <f t="shared" ca="1" si="13"/>
        <v>pics\\Tomat_3.jpg</v>
      </c>
      <c r="AT5">
        <f t="shared" ca="1" si="8"/>
        <v>7.3639655100606549E-2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Это_ТОМАТ._Он_яркий?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VLOOKUP(B6,audio_list_stym!$A$3:$BP$18,46,FALSE)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VLOOKUP(B6,audio_list_stym!$A$3:$AJ$18,14,FALSE)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1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0.4819797085555394</v>
      </c>
      <c r="AP6" t="str">
        <f t="shared" ca="1" si="7"/>
        <v>pics\\Finik_5.jpg</v>
      </c>
      <c r="AQ6" t="str">
        <f t="shared" ca="1" si="13"/>
        <v>pics\\Peper_5.jpg</v>
      </c>
      <c r="AT6">
        <f t="shared" ca="1" si="8"/>
        <v>0.717119399608243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На_картинке_ТОМАТ._Он_острый?</v>
      </c>
      <c r="BD6" cm="1">
        <f t="array" aca="1" ref="BD6" ca="1">INDEX($L$2:$L$9,(RANK(AT6,$AT$2:$AT$9)))</f>
        <v>2057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VLOOKUP(B7,audio_list_stym!$A$3:$BP$18,46,FALSE)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VLOOKUP(B7,audio_list_stym!$A$3:$AJ$18,14,FALSE)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1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0.33249212584660703</v>
      </c>
      <c r="AP7" t="str">
        <f t="shared" ca="1" si="7"/>
        <v>pics\\Finik_8.jpg</v>
      </c>
      <c r="AQ7" t="str">
        <f t="shared" ca="1" si="13"/>
        <v>pics\\Peper_8.jpg</v>
      </c>
      <c r="AT7">
        <f t="shared" ca="1" si="8"/>
        <v>5.6660542557044224E-2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На_мониторе_ТОМАТ._Он_спелый?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VLOOKUP(B8,audio_list_stym!$A$3:$BP$18,46,FALSE)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VLOOKUP(B8,audio_list_stym!$A$3:$AJ$18,14,FALSE)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1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0.82771793382042658</v>
      </c>
      <c r="AP8" t="str">
        <f t="shared" ca="1" si="7"/>
        <v>pics\\Kokos_6.jpg</v>
      </c>
      <c r="AQ8" t="str">
        <f t="shared" ca="1" si="13"/>
        <v>pics\\Tomat_6.jpg</v>
      </c>
      <c r="AT8">
        <f t="shared" ca="1" si="8"/>
        <v>0.3979189971914413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Перед_Вами_ТОМАТ._Он_серый?</v>
      </c>
      <c r="BD8" cm="1">
        <f t="array" aca="1" ref="BD8" ca="1">INDEX($L$2:$L$9,(RANK(AT8,$AT$2:$AT$9)))</f>
        <v>2060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VLOOKUP(B9,audio_list_stym!$A$3:$BP$18,46,FALSE)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VLOOKUP(B9,audio_list_stym!$A$3:$AJ$18,14,FALSE)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1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0.32935620538765042</v>
      </c>
      <c r="AP9" t="str">
        <f t="shared" ca="1" si="7"/>
        <v>pics\\Injir_1.jpg</v>
      </c>
      <c r="AQ9" t="str">
        <f t="shared" ca="1" si="13"/>
        <v>pics\\Tikva_1.jpg</v>
      </c>
      <c r="AT9">
        <f t="shared" ca="1" si="8"/>
        <v>0.36776977719303949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Вы_видите_ТОМАТ._Вязкий_ли_он?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VLOOKUP(B10,audio_list_stym!$A$3:$BP$18,46,FALSE)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VLOOKUP(B10,audio_list_stym!$A$3:$AJ$18,14,FALSE)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2042</v>
      </c>
      <c r="AD10" t="str">
        <f t="shared" ca="1" si="11"/>
        <v>pics\\Peper_2.jpg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pics\\Peper_2.jpg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0.57554824188758502</v>
      </c>
      <c r="AP10" t="str">
        <f t="shared" ca="1" si="7"/>
        <v>pics\\Finik_2.jpg</v>
      </c>
      <c r="AQ10" t="str">
        <f t="shared" ca="1" si="13"/>
        <v>pics\\Peper_2.jpg</v>
      </c>
      <c r="AS10" t="str">
        <f t="shared" ref="AS10:AS17" ca="1" si="15">IF(AH10="sound\\Tropic",AQ10,"")</f>
        <v>pics\\Peper_2.jpg</v>
      </c>
      <c r="AT10">
        <f t="shared" ca="1" si="8"/>
        <v>0.51471041808231022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_Старый_ли_XXXXX?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VLOOKUP(B11,audio_list_stym!$A$3:$BP$18,46,FALSE)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VLOOKUP(B11,audio_list_stym!$A$3:$AJ$18,14,FALSE)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2063</v>
      </c>
      <c r="AD11" t="str">
        <f t="shared" ca="1" si="11"/>
        <v>pics\\Tomat_7.jpg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0.73351322323993295</v>
      </c>
      <c r="AP11" t="str">
        <f t="shared" ca="1" si="7"/>
        <v>pics\\Kokos_7.jpg</v>
      </c>
      <c r="AQ11" t="str">
        <f t="shared" ca="1" si="13"/>
        <v>pics\\Tomat_7.jpg</v>
      </c>
      <c r="AS11" t="str">
        <f t="shared" ca="1" si="15"/>
        <v>pics\\Tomat_7.jpg</v>
      </c>
      <c r="AT11">
        <f t="shared" ca="1" si="8"/>
        <v>1.2387551177197587E-3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_Фиолетовый_ли_XXXXX?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VLOOKUP(B12,audio_list_stym!$A$3:$BP$18,46,FALSE)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VLOOKUP(B12,audio_list_stym!$A$3:$AJ$18,14,FALSE)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2168</v>
      </c>
      <c r="AD12" t="str">
        <f t="shared" ca="1" si="11"/>
        <v>pics\\Tikva_8.jpg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pics\\Tikva_8.jpg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3.3859058890096327E-2</v>
      </c>
      <c r="AP12" t="str">
        <f t="shared" ca="1" si="7"/>
        <v>pics\\Injir_8.jpg</v>
      </c>
      <c r="AQ12" t="str">
        <f t="shared" ca="1" si="13"/>
        <v>pics\\Tikva_8.jpg</v>
      </c>
      <c r="AS12" t="str">
        <f t="shared" ca="1" si="15"/>
        <v>pics\\Tikva_8.jpg</v>
      </c>
      <c r="AT12">
        <f t="shared" ca="1" si="8"/>
        <v>0.1782959943672785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_С_цедрой_ли_XXXXX?</v>
      </c>
      <c r="BD12" cm="1">
        <f t="array" aca="1" ref="BD12" ca="1">INDEX($L$10:$L$17,(RANK(AT4,$AT$2:$AT$9)))</f>
        <v>2038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VLOOKUP(B13,audio_list_stym!$A$3:$BP$18,46,FALSE)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VLOOKUP(B13,audio_list_stym!$A$3:$AJ$18,14,FALSE)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2043</v>
      </c>
      <c r="AD13" t="str">
        <f t="shared" ca="1" si="11"/>
        <v>pics\\Peper_3.jpg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pics\\Peper_3.jpg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0.56945178093873439</v>
      </c>
      <c r="AP13" t="str">
        <f t="shared" ca="1" si="7"/>
        <v>pics\\Finik_3.jpg</v>
      </c>
      <c r="AQ13" t="str">
        <f t="shared" ca="1" si="13"/>
        <v>pics\\Peper_3.jpg</v>
      </c>
      <c r="AS13" t="str">
        <f t="shared" ca="1" si="15"/>
        <v>pics\\Peper_3.jpg</v>
      </c>
      <c r="AT13">
        <f t="shared" ca="1" si="8"/>
        <v>0.10627060027215973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_Кислый_ли_XXXXX?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VLOOKUP(B14,audio_list_stym!$A$3:$BP$18,46,FALSE)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VLOOKUP(B14,audio_list_stym!$A$3:$AJ$18,14,FALSE)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2164</v>
      </c>
      <c r="AD14" t="str">
        <f t="shared" ca="1" si="11"/>
        <v>pics\\Tikva_4.jpg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pics\\Tikva_4.jpg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0.14931680369213063</v>
      </c>
      <c r="AP14" t="str">
        <f t="shared" ca="1" si="7"/>
        <v>pics\\Injir_4.jpg</v>
      </c>
      <c r="AQ14" t="str">
        <f t="shared" ca="1" si="13"/>
        <v>pics\\Tikva_4.jpg</v>
      </c>
      <c r="AS14" t="str">
        <f t="shared" ca="1" si="15"/>
        <v>pics\\Tikva_4.jpg</v>
      </c>
      <c r="AT14">
        <f t="shared" ca="1" si="8"/>
        <v>1.208958991873188E-2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_Сочный_ли_XXXXX?</v>
      </c>
      <c r="BD14" cm="1">
        <f t="array" aca="1" ref="BD14" ca="1">INDEX($L$10:$L$17,(RANK(AT6,$AT$2:$AT$9)))</f>
        <v>2033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VLOOKUP(B15,audio_list_stym!$A$3:$BP$18,46,FALSE)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VLOOKUP(B15,audio_list_stym!$A$3:$AJ$18,14,FALSE)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2165</v>
      </c>
      <c r="AD15" t="str">
        <f t="shared" ca="1" si="11"/>
        <v>pics\\Tikva_5.jpg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pics\\Tikva_5.jpg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0.14120018019342551</v>
      </c>
      <c r="AP15" t="str">
        <f t="shared" ca="1" si="7"/>
        <v>pics\\Injir_5.jpg</v>
      </c>
      <c r="AQ15" t="str">
        <f t="shared" ca="1" si="13"/>
        <v>pics\\Tikva_5.jpg</v>
      </c>
      <c r="AS15" t="str">
        <f t="shared" ca="1" si="15"/>
        <v>pics\\Tikva_5.jpg</v>
      </c>
      <c r="AT15">
        <f t="shared" ca="1" si="8"/>
        <v>0.63401364588094977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_Длинный_ли_XXXXX?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VLOOKUP(B16,audio_list_stym!$A$3:$BP$18,46,FALSE)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VLOOKUP(B16,audio_list_stym!$A$3:$AJ$18,14,FALSE)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2058</v>
      </c>
      <c r="AD16" t="str">
        <f t="shared" ca="1" si="11"/>
        <v>pics\\Tomat_2.jpg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pics\\Tomat_2.jpg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0.86333747160127594</v>
      </c>
      <c r="AP16" t="str">
        <f t="shared" ca="1" si="7"/>
        <v>pics\\Kokos_2.jpg</v>
      </c>
      <c r="AQ16" t="str">
        <f t="shared" ca="1" si="13"/>
        <v>pics\\Tomat_2.jpg</v>
      </c>
      <c r="AS16" t="str">
        <f t="shared" ca="1" si="15"/>
        <v>pics\\Tomat_2.jpg</v>
      </c>
      <c r="AT16">
        <f t="shared" ca="1" si="8"/>
        <v>0.14604703633172911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_Упругий_ли_XXXXX?</v>
      </c>
      <c r="BD16" cm="1">
        <f t="array" aca="1" ref="BD16" ca="1">INDEX($L$10:$L$17,(RANK(AT8,$AT$2:$AT$9)))</f>
        <v>2036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VLOOKUP(B17,audio_list_stym!$A$3:$BP$18,46,FALSE)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VLOOKUP(B17,audio_list_stym!$A$3:$AJ$18,14,FALSE)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2061</v>
      </c>
      <c r="AD17" t="str">
        <f t="shared" ca="1" si="11"/>
        <v>pics\\Tomat_5.jpg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0.84042483360063447</v>
      </c>
      <c r="AP17" t="str">
        <f t="shared" ca="1" si="7"/>
        <v>pics\\Kokos_5.jpg</v>
      </c>
      <c r="AQ17" t="str">
        <f t="shared" ca="1" si="13"/>
        <v>pics\\Tomat_5.jpg</v>
      </c>
      <c r="AS17" t="str">
        <f t="shared" ca="1" si="15"/>
        <v>pics\\Tomat_5.jpg</v>
      </c>
      <c r="AT17">
        <f t="shared" ca="1" si="8"/>
        <v>0.84119916273877549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_Без_кожуры_ли_XXXXX?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VLOOKUP(B18,audio_list_stym!$A$3:$BP$18,46,FALSE)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VLOOKUP(B18,audio_list_stym!$A$3:$AJ$18,14,FALSE)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1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0.38721488786239122</v>
      </c>
      <c r="AP18" t="str">
        <f t="shared" ca="1" si="7"/>
        <v>pics\\Finik_7.jpg</v>
      </c>
      <c r="AQ18" t="str">
        <f t="shared" ca="1" si="13"/>
        <v>pics\\Peper_7.jpg</v>
      </c>
      <c r="AT18">
        <f t="shared" ca="1" si="8"/>
        <v>0.26029121621604134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2061</v>
      </c>
      <c r="BF18" cm="1">
        <f t="array" aca="1" ref="BF18" ca="1">INDEX(BD26:BD49,(RANK(AT4,$AT$2:$AT$16)))</f>
        <v>2053</v>
      </c>
      <c r="BG18" cm="1">
        <f t="array" aca="1" ref="BG18" ca="1">INDEX(BD50:BD65,(RANK(AT4,$AT$2:$AT$16)))</f>
        <v>2013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VLOOKUP(B19,audio_list_stym!$A$3:$BP$18,46,FALSE)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VLOOKUP(B19,audio_list_stym!$A$3:$AJ$18,14,FALSE)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1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0.8462835202240081</v>
      </c>
      <c r="AP19" t="str">
        <f t="shared" ca="1" si="7"/>
        <v>pics\\Kokos_4.jpg</v>
      </c>
      <c r="AQ19" t="str">
        <f t="shared" ca="1" si="13"/>
        <v>pics\\Tomat_4.jpg</v>
      </c>
      <c r="AT19">
        <f t="shared" ca="1" si="8"/>
        <v>0.7054777462323506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Посмотрите,_вот_XXXXX._Полый_ли_он?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VLOOKUP(B20,audio_list_stym!$A$3:$BP$18,46,FALSE)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VLOOKUP(B20,audio_list_stym!$A$3:$AJ$18,14,FALSE)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1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0.17857137068582207</v>
      </c>
      <c r="AP20" t="str">
        <f t="shared" ca="1" si="7"/>
        <v>pics\\Injir_3.jpg</v>
      </c>
      <c r="AQ20" t="str">
        <f t="shared" ca="1" si="13"/>
        <v>pics\\Tikva_3.jpg</v>
      </c>
      <c r="AT20">
        <f t="shared" ca="1" si="8"/>
        <v>0.57943226855798757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Вот_XXXXX._Гладкий_ли_он?</v>
      </c>
      <c r="BD20" cm="1">
        <f t="array" aca="1" ref="BD20" ca="1">INDEX($L$18:$L$25,(RANK(AT4,$AT$2:$AT$9)))</f>
        <v>2030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VLOOKUP(B21,audio_list_stym!$A$3:$BP$18,46,FALSE)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VLOOKUP(B21,audio_list_stym!$A$3:$AJ$18,14,FALSE)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1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0.40007800220367251</v>
      </c>
      <c r="AP21" t="str">
        <f t="shared" ca="1" si="7"/>
        <v>pics\\Finik_6.jpg</v>
      </c>
      <c r="AQ21" t="str">
        <f t="shared" ca="1" si="13"/>
        <v>pics\\Peper_6.jpg</v>
      </c>
      <c r="AT21">
        <f t="shared" ca="1" si="8"/>
        <v>0.34476987692842342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Это_XXXXX._Пористый_ли_он?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VLOOKUP(B22,audio_list_stym!$A$3:$BP$18,46,FALSE)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VLOOKUP(B22,audio_list_stym!$A$3:$AJ$18,14,FALSE)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1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0.57827951103483</v>
      </c>
      <c r="AP22" t="str">
        <f t="shared" ca="1" si="7"/>
        <v>pics\\Finik_1.jpg</v>
      </c>
      <c r="AQ22" t="str">
        <f t="shared" ca="1" si="13"/>
        <v>pics\\Peper_1.jpg</v>
      </c>
      <c r="AT22">
        <f t="shared" ca="1" si="8"/>
        <v>0.93872748656908522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На_картинке_XXXXX._Он_вареный?</v>
      </c>
      <c r="BD22" cm="1">
        <f t="array" aca="1" ref="BD22" ca="1">INDEX($L$18:$L$25,(RANK(AT6,$AT$2:$AT$9)))</f>
        <v>2025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VLOOKUP(B23,audio_list_stym!$A$3:$BP$18,46,FALSE)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VLOOKUP(B23,audio_list_stym!$A$3:$AJ$18,14,FALSE)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1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0.86659900479763519</v>
      </c>
      <c r="AP23" t="str">
        <f t="shared" ca="1" si="7"/>
        <v>pics\\Kokos_1.jpg</v>
      </c>
      <c r="AQ23" t="str">
        <f t="shared" ca="1" si="13"/>
        <v>pics\\Tomat_1.jpg</v>
      </c>
      <c r="AT23">
        <f t="shared" ca="1" si="8"/>
        <v>0.46916074748086123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На_мониторе_XXXXX._Плотный_ли_он?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VLOOKUP(B24,audio_list_stym!$A$3:$BP$18,46,FALSE)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VLOOKUP(B24,audio_list_stym!$A$3:$AJ$18,14,FALSE)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1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0.13116120358105077</v>
      </c>
      <c r="AP24" t="str">
        <f t="shared" ca="1" si="7"/>
        <v>pics\\Injir_6.jpg</v>
      </c>
      <c r="AQ24" t="str">
        <f t="shared" ca="1" si="13"/>
        <v>pics\\Tikva_6.jpg</v>
      </c>
      <c r="AT24">
        <f t="shared" ca="1" si="8"/>
        <v>0.6623083405684933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Перед_Вами_XXXXX._Он_ворсистый?</v>
      </c>
      <c r="BD24" cm="1">
        <f t="array" aca="1" ref="BD24" ca="1">INDEX($L$18:$L$25,(RANK(AT8,$AT$2:$AT$9)))</f>
        <v>2028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VLOOKUP(B25,audio_list_stym!$A$3:$BP$18,46,FALSE)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VLOOKUP(B25,audio_list_stym!$A$3:$AJ$18,14,FALSE)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1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4.130974821330502E-2</v>
      </c>
      <c r="AP25" t="str">
        <f t="shared" ca="1" si="7"/>
        <v>pics\\Injir_7.jpg</v>
      </c>
      <c r="AQ25" t="str">
        <f t="shared" ca="1" si="13"/>
        <v>pics\\Tikva_7.jpg</v>
      </c>
      <c r="AT25">
        <f t="shared" ca="1" si="8"/>
        <v>0.94846405765047981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Вы_видите_XXXXX._Он_мягкий?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VLOOKUP(B26,audio_list_stym!$A$3:$BP$18,46,FALSE)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VLOOKUP(B26,audio_list_stym!$A$3:$AJ$18,14,FALSE)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2012</v>
      </c>
      <c r="AD26" t="str">
        <f t="shared" ca="1" si="11"/>
        <v>pics\\Finik_4.jpg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pics\\Finik_4.jpg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pics\\Finik_4.jpg</v>
      </c>
      <c r="AT26">
        <f t="shared" ca="1" si="8"/>
        <v>5.4142086645984633E-2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_С_ботвой_ли_РЕДИС?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2039</v>
      </c>
      <c r="BF26" cm="1">
        <f t="array" aca="1" ref="BF26" ca="1">INDEX(BD34:BD49,(RANK(AT5,$AT$2:$AT$16)))</f>
        <v>2007</v>
      </c>
      <c r="BG26" cm="1">
        <f t="array" aca="1" ref="BG26" ca="1">INDEX(BD50:BD65,(RANK(AT5,$AT$2:$AT$16)))</f>
        <v>2023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VLOOKUP(B27,audio_list_stym!$A$3:$BP$18,46,FALSE)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VLOOKUP(B27,audio_list_stym!$A$3:$AJ$18,14,FALSE)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2154</v>
      </c>
      <c r="AD27" t="str">
        <f t="shared" ca="1" si="11"/>
        <v>pics\\Injir_2.jpg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pics\\Injir_2.jpg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pics\\Injir_2.jpg</v>
      </c>
      <c r="AT27">
        <f t="shared" ca="1" si="8"/>
        <v>0.46526526361811049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_Алый_ли_РЕДИС?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VLOOKUP(B28,audio_list_stym!$A$3:$BP$18,46,FALSE)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VLOOKUP(B28,audio_list_stym!$A$3:$AJ$18,14,FALSE)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2032</v>
      </c>
      <c r="AD28" t="str">
        <f t="shared" ca="1" si="11"/>
        <v>pics\\Kokos_8.jpg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pics\\Kokos_8.jpg</v>
      </c>
      <c r="AT28">
        <f t="shared" ca="1" si="8"/>
        <v>0.19908999487034496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_Пряный_ли_РЕДИС?</v>
      </c>
      <c r="BD28" cm="1">
        <f t="array" aca="1" ref="BD28" ca="1">INDEX($L$26:$L$33,(RANK(AT4,$AT$2:$AT$9)))</f>
        <v>2054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VLOOKUP(B29,audio_list_stym!$A$3:$BP$18,46,FALSE)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VLOOKUP(B29,audio_list_stym!$A$3:$AJ$18,14,FALSE)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2027</v>
      </c>
      <c r="AD29" t="str">
        <f t="shared" ca="1" si="11"/>
        <v>pics\\Kokos_3.jpg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pics\\Kokos_3.jpg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pics\\Kokos_3.jpg</v>
      </c>
      <c r="AT29">
        <f t="shared" ca="1" si="8"/>
        <v>0.40839768682446487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_Жирный_ли_РЕДИС?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VLOOKUP(B30,audio_list_stym!$A$3:$BP$18,46,FALSE)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VLOOKUP(B30,audio_list_stym!$A$3:$AJ$18,14,FALSE)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2013</v>
      </c>
      <c r="AD30" t="str">
        <f t="shared" ca="1" si="11"/>
        <v>pics\\Finik_5.jpg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pics\\Finik_5.jpg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pics\\Finik_5.jpg</v>
      </c>
      <c r="AT30">
        <f t="shared" ca="1" si="8"/>
        <v>0.5859193364464883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_Соленый_ли_РЕДИС?</v>
      </c>
      <c r="BD30" cm="1">
        <f t="array" aca="1" ref="BD30" ca="1">INDEX($L$26:$L$33,(RANK(AT6,$AT$2:$AT$9)))</f>
        <v>2049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VLOOKUP(B31,audio_list_stym!$A$3:$BP$18,46,FALSE)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VLOOKUP(B31,audio_list_stym!$A$3:$AJ$18,14,FALSE)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2016</v>
      </c>
      <c r="AD31" t="str">
        <f t="shared" ca="1" si="11"/>
        <v>pics\\Finik_8.jpg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pics\\Finik_8.jpg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pics\\Finik_8.jpg</v>
      </c>
      <c r="AT31">
        <f t="shared" ca="1" si="8"/>
        <v>0.89569991734817889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_Пышный_ли_РЕДИС?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VLOOKUP(B32,audio_list_stym!$A$3:$BP$18,46,FALSE)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VLOOKUP(B32,audio_list_stym!$A$3:$AJ$18,14,FALSE)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2030</v>
      </c>
      <c r="AD32" t="str">
        <f t="shared" ca="1" si="11"/>
        <v>pics\\Kokos_6.jpg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pics\\Kokos_6.jpg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pics\\Kokos_6.jpg</v>
      </c>
      <c r="AT32">
        <f t="shared" ca="1" si="8"/>
        <v>0.59979352148719789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_Крепкий_ли_РЕДИС?</v>
      </c>
      <c r="BD32" cm="1">
        <f t="array" aca="1" ref="BD32" ca="1">INDEX($L$26:$L$33,(RANK(AT8,$AT$2:$AT$9)))</f>
        <v>2052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VLOOKUP(B33,audio_list_stym!$A$3:$BP$18,46,FALSE)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VLOOKUP(B33,audio_list_stym!$A$3:$AJ$18,14,FALSE)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2153</v>
      </c>
      <c r="AD33" t="str">
        <f t="shared" ca="1" si="11"/>
        <v>pics\\Injir_1.jpg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pics\\Injir_1.jpg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pics\\Injir_1.jpg</v>
      </c>
      <c r="AT33">
        <f t="shared" ca="1" si="8"/>
        <v>0.48443837072968332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_Круглый_ли_РЕДИС?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VLOOKUP(B34,audio_list_stym!$A$3:$BP$18,46,FALSE)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VLOOKUP(B34,audio_list_stym!$A$3:$AJ$18,14,FALSE)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1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0.68746502429685008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2033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2009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VLOOKUP(B35,audio_list_stym!$A$3:$BP$18,46,FALSE)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VLOOKUP(B35,audio_list_stym!$A$3:$AJ$18,14,FALSE)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1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0.30986505585229396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Посмотрите,_вот_ПЕРЕЦ._Черный_ли_он?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VLOOKUP(B36,audio_list_stym!$A$3:$BP$18,46,FALSE)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VLOOKUP(B36,audio_list_stym!$A$3:$AJ$18,14,FALSE)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1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0.75415610020313462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Вот_ПЕРЕЦ._Он_гнилой?</v>
      </c>
      <c r="BD36" cm="1">
        <f t="array" aca="1" ref="BD36" ca="1">INDEX($L$34:$L$41,(RANK(AT4,$AT$2:$AT$9)))</f>
        <v>2046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VLOOKUP(B37,audio_list_stym!$A$3:$BP$18,46,FALSE)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VLOOKUP(B37,audio_list_stym!$A$3:$AJ$18,14,FALSE)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1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0.9730030317906091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Это_ПЕРЕЦ._Он_бугристый?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VLOOKUP(B38,audio_list_stym!$A$3:$BP$18,46,FALSE)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VLOOKUP(B38,audio_list_stym!$A$3:$AJ$18,14,FALSE)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1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0.60159640116272395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На_картинке_ПЕРЕЦ._Он_слоеный?</v>
      </c>
      <c r="BD38" cm="1">
        <f t="array" aca="1" ref="BD38" ca="1">INDEX($L$34:$L$41,(RANK(AT6,$AT$2:$AT$9)))</f>
        <v>2041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VLOOKUP(B39,audio_list_stym!$A$3:$BP$18,46,FALSE)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VLOOKUP(B39,audio_list_stym!$A$3:$AJ$18,14,FALSE)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1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0.76198928602110561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На_мониторе_ПЕРЕЦ._Хрустящий_ли_он?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VLOOKUP(B40,audio_list_stym!$A$3:$BP$18,46,FALSE)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VLOOKUP(B40,audio_list_stym!$A$3:$AJ$18,14,FALSE)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1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0.63720655289978356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Перед_Вами_ПЕРЕЦ._Блестит_ли_он?</v>
      </c>
      <c r="BD40" cm="1">
        <f t="array" aca="1" ref="BD40" ca="1">INDEX($L$34:$L$41,(RANK(AT8,$AT$2:$AT$9)))</f>
        <v>2044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VLOOKUP(B41,audio_list_stym!$A$3:$BP$18,46,FALSE)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VLOOKUP(B41,audio_list_stym!$A$3:$AJ$18,14,FALSE)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1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0.31931771209266424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Вы_видите_ПЕРЕЦ._Он_цитрусовый?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VLOOKUP(B42,audio_list_stym!$A$3:$BP$18,46,FALSE)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VLOOKUP(B42,audio_list_stym!$A$3:$AJ$18,14,FALSE)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2047</v>
      </c>
      <c r="AD42" t="str">
        <f t="shared" ca="1" si="11"/>
        <v>pics\\Peper_7.jpg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pics\\Peper_7.jpg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pics\\Peper_7.jpg</v>
      </c>
      <c r="AT42">
        <f t="shared" ca="1" si="8"/>
        <v>0.44480185457979571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_Чистый_ли_XXXXX?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2058</v>
      </c>
      <c r="BF42" cm="1">
        <f t="array" aca="1" ref="BF42" ca="1">INDEX(BD26:BD41,(RANK(AT6,$AT$2:$AT$17)))</f>
        <v>2050</v>
      </c>
      <c r="BG42" cm="1">
        <f t="array" aca="1" ref="BG42" ca="1">INDEX(BD50:BD65,(RANK(AT6,$AT$2:$AT$17)))</f>
        <v>2010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VLOOKUP(B43,audio_list_stym!$A$3:$BP$18,46,FALSE)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VLOOKUP(B43,audio_list_stym!$A$3:$AJ$18,14,FALSE)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2060</v>
      </c>
      <c r="AD43" t="str">
        <f t="shared" ca="1" si="11"/>
        <v>pics\\Tomat_4.jpg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pics\\Tomat_4.jpg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pics\\Tomat_4.jpg</v>
      </c>
      <c r="AT43">
        <f t="shared" ca="1" si="8"/>
        <v>0.97572827690202102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_Свежий_ли_XXXXX?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VLOOKUP(B44,audio_list_stym!$A$3:$BP$18,46,FALSE)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VLOOKUP(B44,audio_list_stym!$A$3:$AJ$18,14,FALSE)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2163</v>
      </c>
      <c r="AD44" t="str">
        <f t="shared" ca="1" si="11"/>
        <v>pics\\Tikva_3.jpg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pics\\Tikva_3.jpg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pics\\Tikva_3.jpg</v>
      </c>
      <c r="AT44">
        <f t="shared" ca="1" si="8"/>
        <v>0.85539804442215805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_Жаренный_ли_XXXXX?</v>
      </c>
      <c r="BD44" cm="1">
        <f t="array" aca="1" ref="BD44" ca="1">INDEX($L$42:$L$49,(RANK(AT4,$AT$2:$AT$9)))</f>
        <v>2006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VLOOKUP(B45,audio_list_stym!$A$3:$BP$18,46,FALSE)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VLOOKUP(B45,audio_list_stym!$A$3:$AJ$18,14,FALSE)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2046</v>
      </c>
      <c r="AD45" t="str">
        <f t="shared" ca="1" si="11"/>
        <v>pics\\Peper_6.jpg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pics\\Peper_6.jpg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pics\\Peper_6.jpg</v>
      </c>
      <c r="AT45">
        <f t="shared" ca="1" si="8"/>
        <v>0.93732993851138124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_Сладкий_ли_XXXXX?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VLOOKUP(B46,audio_list_stym!$A$3:$BP$18,46,FALSE)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VLOOKUP(B46,audio_list_stym!$A$3:$AJ$18,14,FALSE)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2041</v>
      </c>
      <c r="AD46" t="str">
        <f t="shared" ca="1" si="11"/>
        <v>pics\\Peper_1.jpg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pics\\Peper_1.jpg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pics\\Peper_1.jpg</v>
      </c>
      <c r="AT46">
        <f t="shared" ca="1" si="8"/>
        <v>0.83530181180246443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_Влажный_ли_XXXXX?</v>
      </c>
      <c r="BD46" cm="1">
        <f t="array" aca="1" ref="BD46" ca="1">INDEX($L$42:$L$49,(RANK(AT6,$AT$2:$AT$9)))</f>
        <v>2001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VLOOKUP(B47,audio_list_stym!$A$3:$BP$18,46,FALSE)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VLOOKUP(B47,audio_list_stym!$A$3:$AJ$18,14,FALSE)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2057</v>
      </c>
      <c r="AD47" t="str">
        <f t="shared" ca="1" si="11"/>
        <v>pics\\Tomat_1.jpg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pics\\Tomat_1.jpg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pics\\Tomat_1.jpg</v>
      </c>
      <c r="AT47">
        <f t="shared" ca="1" si="8"/>
        <v>5.5688286647624596E-2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_Съедобный_ли_XXXXX?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VLOOKUP(B48,audio_list_stym!$A$3:$BP$18,46,FALSE)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VLOOKUP(B48,audio_list_stym!$A$3:$AJ$18,14,FALSE)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2166</v>
      </c>
      <c r="AD48" t="str">
        <f t="shared" ca="1" si="11"/>
        <v>pics\\Tikva_6.jpg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pics\\Tikva_6.jpg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pics\\Tikva_6.jpg</v>
      </c>
      <c r="AT48">
        <f t="shared" ca="1" si="8"/>
        <v>0.85539873577439685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_Сиреневый_ли_XXXXX?</v>
      </c>
      <c r="BD48" cm="1">
        <f t="array" aca="1" ref="BD48" ca="1">INDEX($L$42:$L$49,(RANK(AT8,$AT$2:$AT$9)))</f>
        <v>2004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VLOOKUP(B49,audio_list_stym!$A$3:$BP$18,46,FALSE)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VLOOKUP(B49,audio_list_stym!$A$3:$AJ$18,14,FALSE)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2167</v>
      </c>
      <c r="AD49" t="str">
        <f t="shared" ca="1" si="11"/>
        <v>pics\\Tikva_7.jpg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pics\\Tikva_7.jpg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pics\\Tikva_7.jpg</v>
      </c>
      <c r="AT49">
        <f t="shared" ca="1" si="8"/>
        <v>0.48175137613084917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_Репчатый_ли_XXXXX?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VLOOKUP(B50,audio_list_stym!$A$3:$BP$18,46,FALSE)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VLOOKUP(B50,audio_list_stym!$A$3:$AJ$18,14,FALSE)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1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8"/>
        <v>0.23506626396656738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2021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VLOOKUP(B51,audio_list_stym!$A$3:$BP$18,46,FALSE)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VLOOKUP(B51,audio_list_stym!$A$3:$AJ$18,14,FALSE)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1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8"/>
        <v>0.45354869057245972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Посмотрите,_вот_XXXXX._Сахаристый_ли_он?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VLOOKUP(B52,audio_list_stym!$A$3:$BP$18,46,FALSE)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VLOOKUP(B52,audio_list_stym!$A$3:$AJ$18,14,FALSE)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1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8"/>
        <v>6.4127708051429866E-2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Вот_XXXXX._Он_скользкий?</v>
      </c>
      <c r="BD52" cm="1">
        <f t="array" aca="1" ref="BD52" ca="1">INDEX($L$50:$L$57,(RANK(AT4,$AT$2:$AT$9)))</f>
        <v>2014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VLOOKUP(B53,audio_list_stym!$A$3:$BP$18,46,FALSE)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VLOOKUP(B53,audio_list_stym!$A$3:$AJ$18,14,FALSE)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1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8"/>
        <v>0.66490923405700297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Это_XXXXX._Ломкий_ли_он?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VLOOKUP(B54,audio_list_stym!$A$3:$BP$18,46,FALSE)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VLOOKUP(B54,audio_list_stym!$A$3:$AJ$18,14,FALSE)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1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8"/>
        <v>0.94768006068836574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На_картинке_XXXXX._Мохнатый_ли_он?</v>
      </c>
      <c r="BD54" cm="1">
        <f t="array" aca="1" ref="BD54" ca="1">INDEX($L$50:$L$57,(RANK(AT6,$AT$2:$AT$9)))</f>
        <v>2009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VLOOKUP(B55,audio_list_stym!$A$3:$BP$18,46,FALSE)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VLOOKUP(B55,audio_list_stym!$A$3:$AJ$18,14,FALSE)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1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8"/>
        <v>8.696885239795038E-2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На_мониторе_XXXXX._Он_сморщенный?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VLOOKUP(B56,audio_list_stym!$A$3:$BP$18,46,FALSE)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VLOOKUP(B56,audio_list_stym!$A$3:$AJ$18,14,FALSE)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1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8"/>
        <v>0.55453781357049725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Перед_Вами_XXXXX._Он_с_косточкой?</v>
      </c>
      <c r="BD56" cm="1">
        <f t="array" aca="1" ref="BD56" ca="1">INDEX($L$50:$L$57,(RANK(AT8,$AT$2:$AT$9)))</f>
        <v>2012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VLOOKUP(B57,audio_list_stym!$A$3:$BP$18,46,FALSE)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VLOOKUP(B57,audio_list_stym!$A$3:$AJ$18,14,FALSE)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1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8"/>
        <v>0.85468893707820759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Вы_видите_XXXXX._Он_треугольный?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VLOOKUP(B58,audio_list_stym!$A$3:$BP$18,46,FALSE)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VLOOKUP(B58,audio_list_stym!$A$3:$AJ$18,14,FALSE)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2010</v>
      </c>
      <c r="AD58" t="str">
        <f t="shared" ca="1" si="11"/>
        <v>pics\\Finik_2.jpg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pics\\Finik_2.jpg</v>
      </c>
      <c r="AH58" t="str">
        <f t="shared" si="4"/>
        <v>sound\\Ogorod</v>
      </c>
      <c r="AI58" s="11"/>
      <c r="AR58" t="str">
        <f t="shared" ref="AR58:AR65" ca="1" si="27">IF(AH58="sound\\Ogorod",AP10,"")</f>
        <v>pics\\Finik_2.jpg</v>
      </c>
      <c r="AT58">
        <f t="shared" ca="1" si="8"/>
        <v>0.15395482193818089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_Рыхлый_ли_ГОРОХ?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VLOOKUP(B59,audio_list_stym!$A$3:$BP$18,46,FALSE)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VLOOKUP(B59,audio_list_stym!$A$3:$AJ$18,14,FALSE)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2031</v>
      </c>
      <c r="AD59" t="str">
        <f t="shared" ca="1" si="11"/>
        <v>pics\\Kokos_7.jpg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pics\\Kokos_7.jpg</v>
      </c>
      <c r="AH59" t="str">
        <f t="shared" si="4"/>
        <v>sound\\Ogorod</v>
      </c>
      <c r="AR59" t="str">
        <f t="shared" ca="1" si="27"/>
        <v>pics\\Kokos_7.jpg</v>
      </c>
      <c r="AT59">
        <f t="shared" ca="1" si="8"/>
        <v>0.46980865449028986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_В_стручке_ли_ГОРОХ?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VLOOKUP(B60,audio_list_stym!$A$3:$BP$18,46,FALSE)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VLOOKUP(B60,audio_list_stym!$A$3:$AJ$18,14,FALSE)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2160</v>
      </c>
      <c r="AD60" t="str">
        <f t="shared" ca="1" si="11"/>
        <v>pics\\Injir_8.jpg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pics\\Injir_8.jpg</v>
      </c>
      <c r="AH60" t="str">
        <f t="shared" si="4"/>
        <v>sound\\Ogorod</v>
      </c>
      <c r="AR60" t="str">
        <f t="shared" ca="1" si="27"/>
        <v>pics\\Injir_8.jpg</v>
      </c>
      <c r="AT60">
        <f t="shared" ca="1" si="8"/>
        <v>0.45206734488994016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_Ядовитый_ли_ГОРОХ?</v>
      </c>
      <c r="BD60" cm="1">
        <f t="array" aca="1" ref="BD60" ca="1">INDEX($L$58:$L$65,(RANK(AT4,$AT$2:$AT$9)))</f>
        <v>2022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VLOOKUP(B61,audio_list_stym!$A$3:$BP$18,46,FALSE)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VLOOKUP(B61,audio_list_stym!$A$3:$AJ$18,14,FALSE)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2011</v>
      </c>
      <c r="AD61" t="str">
        <f t="shared" ca="1" si="11"/>
        <v>pics\\Finik_3.jpg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pics\\Finik_3.jpg</v>
      </c>
      <c r="AH61" t="str">
        <f t="shared" si="4"/>
        <v>sound\\Ogorod</v>
      </c>
      <c r="AR61" t="str">
        <f t="shared" ca="1" si="27"/>
        <v>pics\\Finik_3.jpg</v>
      </c>
      <c r="AT61">
        <f t="shared" ca="1" si="8"/>
        <v>0.57232765081440917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_Полосатый_ли_ГОРОХ?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VLOOKUP(B62,audio_list_stym!$A$3:$BP$18,46,FALSE)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VLOOKUP(B62,audio_list_stym!$A$3:$AJ$18,14,FALSE)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2156</v>
      </c>
      <c r="AD62" t="str">
        <f t="shared" ca="1" si="11"/>
        <v>pics\\Injir_4.jpg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pics\\Injir_4.jpg</v>
      </c>
      <c r="AH62" t="str">
        <f t="shared" si="4"/>
        <v>sound\\Ogorod</v>
      </c>
      <c r="AR62" t="str">
        <f t="shared" ca="1" si="27"/>
        <v>pics\\Injir_4.jpg</v>
      </c>
      <c r="AT62">
        <f t="shared" ca="1" si="8"/>
        <v>0.37234852249693673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_Плоский_ли_ГОРОХ?</v>
      </c>
      <c r="BD62" cm="1">
        <f t="array" aca="1" ref="BD62" ca="1">INDEX($L$58:$L$65,(RANK(AT6,$AT$2:$AT$9)))</f>
        <v>2017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VLOOKUP(B63,audio_list_stym!$A$3:$BP$18,46,FALSE)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VLOOKUP(B63,audio_list_stym!$A$3:$AJ$18,14,FALSE)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2157</v>
      </c>
      <c r="AD63" t="str">
        <f t="shared" ca="1" si="11"/>
        <v>pics\\Injir_5.jpg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pics\\Injir_5.jpg</v>
      </c>
      <c r="AH63" t="str">
        <f t="shared" si="4"/>
        <v>sound\\Ogorod</v>
      </c>
      <c r="AR63" t="str">
        <f t="shared" ca="1" si="27"/>
        <v>pics\\Injir_5.jpg</v>
      </c>
      <c r="AT63">
        <f t="shared" ca="1" si="8"/>
        <v>0.93134401266152156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_Толченый_ли_ГОРОХ?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VLOOKUP(B64,audio_list_stym!$A$3:$BP$18,46,FALSE)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VLOOKUP(B64,audio_list_stym!$A$3:$AJ$18,14,FALSE)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2026</v>
      </c>
      <c r="AD64" t="str">
        <f t="shared" ca="1" si="11"/>
        <v>pics\\Kokos_2.jpg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pics\\Kokos_2.jpg</v>
      </c>
      <c r="AH64" t="str">
        <f t="shared" si="4"/>
        <v>sound\\Ogorod</v>
      </c>
      <c r="AI64" s="11"/>
      <c r="AR64" t="str">
        <f t="shared" ca="1" si="27"/>
        <v>pics\\Kokos_2.jpg</v>
      </c>
      <c r="AT64">
        <f t="shared" ca="1" si="8"/>
        <v>0.32635016941075845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_Зеленый_ли_ГОРОХ?</v>
      </c>
      <c r="BD64" cm="1">
        <f t="array" aca="1" ref="BD64" ca="1">INDEX($L$58:$L$65,(RANK(AT8,$AT$2:$AT$9)))</f>
        <v>2020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VLOOKUP(B65,audio_list_stym!$A$3:$BP$18,46,FALSE)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VLOOKUP(B65,audio_list_stym!$A$3:$AJ$18,14,FALSE)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2029</v>
      </c>
      <c r="AD65" t="str">
        <f t="shared" ca="1" si="11"/>
        <v>pics\\Kokos_5.jpg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pics\\Kokos_5.jpg</v>
      </c>
      <c r="AH65" t="str">
        <f t="shared" si="4"/>
        <v>sound\\Ogorod</v>
      </c>
      <c r="AR65" t="str">
        <f t="shared" ca="1" si="27"/>
        <v>pics\\Kokos_5.jpg</v>
      </c>
      <c r="AT65">
        <f t="shared" ca="1" si="8"/>
        <v>0.50566840781602773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_Легкий_ли_ГОРОХ?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VLOOKUP(B66,audio_list_stym!$A$3:$BP$18,46,FALSE)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VLOOKUP(B66,audio_list_stym!$A$3:$AJ$18,14,FALSE)</f>
        <v>Noni</v>
      </c>
      <c r="I66" t="s">
        <v>688</v>
      </c>
      <c r="J66" t="str">
        <f t="shared" ref="J66:J129" si="29">H66&amp;I66</f>
        <v>Noni_1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129</v>
      </c>
      <c r="Z66" t="str">
        <f>IF(G66="экспл",VLOOKUP(J66,quest_экспл!$A$1:$N$129,12,FALSE),IF(G66="импл_",0,0))</f>
        <v>sound\\On_beliy_vnutri.wav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1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 t="str">
        <f t="shared" ref="AF66:AF74" si="30">AS66</f>
        <v/>
      </c>
      <c r="AI66" t="s">
        <v>67</v>
      </c>
      <c r="AO66">
        <f ca="1">RAND()</f>
        <v>4.37804888387755E-2</v>
      </c>
      <c r="AP66" t="str">
        <f ca="1">INDEX($AI$66:$AI$129,(RANK(AO66,$AO$66:$AO$129)))</f>
        <v>pics\\Tomat_6.jpg</v>
      </c>
      <c r="AS66" t="str">
        <f>IF(G66="импл_",AP66,"")</f>
        <v/>
      </c>
      <c r="AT66">
        <f t="shared" ref="AT66:AT129" ca="1" si="31">RAND()</f>
        <v>0.28355321332975025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_Он_белый_внутри?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На_экране_РЕНАН._Он_белый_внутри?</v>
      </c>
      <c r="BC66">
        <f>A66</f>
        <v>1209</v>
      </c>
      <c r="BD66" cm="1">
        <f t="array" aca="1" ref="BD66" ca="1">INDEX(L66:L73,(RANK(AT2,$AT$2:$AT$9)))</f>
        <v>2115</v>
      </c>
      <c r="BE66" cm="1">
        <f t="array" aca="1" ref="BE66" ca="1">INDEX(BD74:BD89,(RANK(AT2,$AT$2:$AT$7)))</f>
        <v>2134</v>
      </c>
      <c r="BF66" cm="1">
        <f t="array" aca="1" ref="BF66" ca="1">INDEX(BD90:BD113,(RANK(AT2,$AT$2:$AT$17)))</f>
        <v>2152</v>
      </c>
      <c r="BG66" cm="1">
        <f t="array" aca="1" ref="BG66" ca="1">INDEX(BD114:BD129,(RANK(AT2,$AT$2:$AT$17)))</f>
        <v>2088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VLOOKUP(B67,audio_list_stym!$A$3:$BP$18,46,FALSE)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VLOOKUP(B67,audio_list_stym!$A$3:$AJ$18,14,FALSE)</f>
        <v>Noni</v>
      </c>
      <c r="I67" t="s">
        <v>689</v>
      </c>
      <c r="J67" t="str">
        <f t="shared" si="29"/>
        <v>Noni_2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130</v>
      </c>
      <c r="Z67" t="str">
        <f>IF(G67="экспл",VLOOKUP(J67,quest_экспл!$A$1:$N$129,12,FALSE),IF(G67="импл_",0,0))</f>
        <v>sound\\Rebristiy_li_on.wav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74" ca="1" si="34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si="30"/>
        <v/>
      </c>
      <c r="AI67" t="s">
        <v>68</v>
      </c>
      <c r="AO67">
        <f t="shared" ref="AO67:AO129" ca="1" si="35">RAND()</f>
        <v>0.67714878166723735</v>
      </c>
      <c r="AP67" t="str">
        <f t="shared" ref="AP67:AP129" ca="1" si="36">INDEX($AI$66:$AI$129,(RANK(AO67,$AO$66:$AO$129)))</f>
        <v>pics\\Goroh_6.jpg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0.49053368426598964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_Ребристый_ли_он?</v>
      </c>
      <c r="BA67" t="e">
        <f>VLOOKUP(Q67,audio_list_stym!$B$2:$BQ$299,68,FALSE)</f>
        <v>#N/A</v>
      </c>
      <c r="BB67" t="str">
        <f t="shared" si="33"/>
        <v>Посмотрите,_вот_РЕНАН._Ребристый_ли_он?</v>
      </c>
      <c r="BD67" cm="1">
        <f t="array" aca="1" ref="BD67" ca="1">INDEX(L67:L74,(RANK(AT3,$AT$2:$AT$9)))</f>
        <v>2115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VLOOKUP(B68,audio_list_stym!$A$3:$BP$18,46,FALSE)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VLOOKUP(B68,audio_list_stym!$A$3:$AJ$18,14,FALSE)</f>
        <v>Noni</v>
      </c>
      <c r="I68" t="s">
        <v>690</v>
      </c>
      <c r="J68" t="str">
        <f t="shared" si="29"/>
        <v>Noni_3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131</v>
      </c>
      <c r="Z68" t="str">
        <f>IF(G68="экспл",VLOOKUP(J68,quest_экспл!$A$1:$N$129,12,FALSE),IF(G68="импл_",0,0))</f>
        <v>sound\\Goluboy_li_on.wav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4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si="30"/>
        <v/>
      </c>
      <c r="AI68" t="s">
        <v>69</v>
      </c>
      <c r="AO68">
        <f t="shared" ca="1" si="35"/>
        <v>0.64554514447477773</v>
      </c>
      <c r="AP68" t="str">
        <f t="shared" ca="1" si="36"/>
        <v>pics\\Goroh_7.jpg</v>
      </c>
      <c r="AR68" t="str">
        <f t="shared" si="37"/>
        <v/>
      </c>
      <c r="AS68" t="str">
        <f t="shared" si="38"/>
        <v/>
      </c>
      <c r="AT68">
        <f t="shared" ca="1" si="31"/>
        <v>0.83962736446237729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_Голубой_ли_он?</v>
      </c>
      <c r="BA68" t="e">
        <f>VLOOKUP(Q68,audio_list_stym!$B$2:$BQ$299,68,FALSE)</f>
        <v>#N/A</v>
      </c>
      <c r="BB68" t="str">
        <f t="shared" si="33"/>
        <v>Вот_РЕНАН._Голубой_ли_он?</v>
      </c>
      <c r="BD68" cm="1">
        <f t="array" aca="1" ref="BD68" ca="1">INDEX(L68:L75,(RANK(AT4,$AT$2:$AT$9)))</f>
        <v>2120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VLOOKUP(B69,audio_list_stym!$A$3:$BP$18,46,FALSE)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VLOOKUP(B69,audio_list_stym!$A$3:$AJ$18,14,FALSE)</f>
        <v>Noni</v>
      </c>
      <c r="I69" t="s">
        <v>691</v>
      </c>
      <c r="J69" t="str">
        <f t="shared" si="29"/>
        <v>Noni_4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132</v>
      </c>
      <c r="Z69" t="str">
        <f>IF(G69="экспл",VLOOKUP(J69,quest_экспл!$A$1:$N$129,12,FALSE),IF(G69="импл_",0,0))</f>
        <v>sound\\On_s_bugorkami.wav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4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si="30"/>
        <v/>
      </c>
      <c r="AI69" t="s">
        <v>70</v>
      </c>
      <c r="AO69">
        <f t="shared" ca="1" si="35"/>
        <v>2.8583355461049398E-2</v>
      </c>
      <c r="AP69" t="str">
        <f t="shared" ca="1" si="36"/>
        <v>pics\\Tomat_8.jpg</v>
      </c>
      <c r="AR69" t="str">
        <f t="shared" si="37"/>
        <v/>
      </c>
      <c r="AS69" t="str">
        <f t="shared" si="38"/>
        <v/>
      </c>
      <c r="AT69">
        <f t="shared" ca="1" si="31"/>
        <v>0.76799354261028785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_Он_с_бугорками?</v>
      </c>
      <c r="BA69" t="e">
        <f>VLOOKUP(Q69,audio_list_stym!$B$2:$BQ$299,68,FALSE)</f>
        <v>#N/A</v>
      </c>
      <c r="BB69" t="str">
        <f t="shared" si="33"/>
        <v>Это_РЕНАН._Он_с_бугорками?</v>
      </c>
      <c r="BD69" cm="1">
        <f t="array" aca="1" ref="BD69" ca="1">INDEX(L69:L76,(RANK(AT5,$AT$2:$AT$9)))</f>
        <v>2130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VLOOKUP(B70,audio_list_stym!$A$3:$BP$18,46,FALSE)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VLOOKUP(B70,audio_list_stym!$A$3:$AJ$18,14,FALSE)</f>
        <v>Noni</v>
      </c>
      <c r="I70" t="s">
        <v>692</v>
      </c>
      <c r="J70" t="str">
        <f t="shared" si="29"/>
        <v>Noni_5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133</v>
      </c>
      <c r="Z70" t="str">
        <f>IF(G70="экспл",VLOOKUP(J70,quest_экспл!$A$1:$N$129,12,FALSE),IF(G70="импл_",0,0))</f>
        <v>sound\\Ovalniy_li_on.wav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4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si="30"/>
        <v/>
      </c>
      <c r="AI70" t="s">
        <v>71</v>
      </c>
      <c r="AO70">
        <f t="shared" ca="1" si="35"/>
        <v>0.57727213335091376</v>
      </c>
      <c r="AP70" t="str">
        <f t="shared" ca="1" si="36"/>
        <v>pics\\Kokos_5.jpg</v>
      </c>
      <c r="AR70" t="str">
        <f t="shared" si="37"/>
        <v/>
      </c>
      <c r="AS70" t="str">
        <f t="shared" si="38"/>
        <v/>
      </c>
      <c r="AT70">
        <f t="shared" ca="1" si="31"/>
        <v>0.62091043458463779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_Овальный_ли_он?</v>
      </c>
      <c r="BA70" t="e">
        <f>VLOOKUP(Q70,audio_list_stym!$B$2:$BQ$299,68,FALSE)</f>
        <v>#N/A</v>
      </c>
      <c r="BB70" t="str">
        <f t="shared" si="33"/>
        <v>На_картинке_РЕНАН._Овальный_ли_он?</v>
      </c>
      <c r="BD70" cm="1">
        <f t="array" aca="1" ref="BD70" ca="1">INDEX(L70:L77,(RANK(AT6,$AT$2:$AT$9)))</f>
        <v>2117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VLOOKUP(B71,audio_list_stym!$A$3:$BP$18,46,FALSE)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VLOOKUP(B71,audio_list_stym!$A$3:$AJ$18,14,FALSE)</f>
        <v>Noni</v>
      </c>
      <c r="I71" t="s">
        <v>693</v>
      </c>
      <c r="J71" t="str">
        <f t="shared" si="29"/>
        <v>Noni_6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134</v>
      </c>
      <c r="Z71" t="str">
        <f>IF(G71="экспл",VLOOKUP(J71,quest_экспл!$A$1:$N$129,12,FALSE),IF(G71="импл_",0,0))</f>
        <v>sound\\Zhidkiy_li_on.wav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4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si="30"/>
        <v/>
      </c>
      <c r="AI71" t="s">
        <v>72</v>
      </c>
      <c r="AO71">
        <f t="shared" ca="1" si="35"/>
        <v>0.81326436900855203</v>
      </c>
      <c r="AP71" t="str">
        <f t="shared" ca="1" si="36"/>
        <v>pics\\Finik_3.jpg</v>
      </c>
      <c r="AR71" t="str">
        <f t="shared" si="37"/>
        <v/>
      </c>
      <c r="AS71" t="str">
        <f t="shared" si="38"/>
        <v/>
      </c>
      <c r="AT71">
        <f t="shared" ca="1" si="31"/>
        <v>0.71054481499541056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_Жидкий_ли_он?</v>
      </c>
      <c r="BA71" t="e">
        <f>VLOOKUP(Q71,audio_list_stym!$B$2:$BQ$299,68,FALSE)</f>
        <v>#N/A</v>
      </c>
      <c r="BB71" t="str">
        <f t="shared" si="33"/>
        <v>На_мониторе_РЕНАН._Жидкий_ли_он?</v>
      </c>
      <c r="BD71" cm="1">
        <f t="array" aca="1" ref="BD71" ca="1">INDEX(L71:L78,(RANK(AT7,$AT$2:$AT$9)))</f>
        <v>2133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VLOOKUP(B72,audio_list_stym!$A$3:$BP$18,46,FALSE)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VLOOKUP(B72,audio_list_stym!$A$3:$AJ$18,14,FALSE)</f>
        <v>Noni</v>
      </c>
      <c r="I72" t="s">
        <v>694</v>
      </c>
      <c r="J72" t="str">
        <f t="shared" si="29"/>
        <v>Noni_7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135</v>
      </c>
      <c r="Z72" t="str">
        <f>IF(G72="экспл",VLOOKUP(J72,quest_экспл!$A$1:$N$129,12,FALSE),IF(G72="импл_",0,0))</f>
        <v>sound\\On_lohmatiy.wav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4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si="30"/>
        <v/>
      </c>
      <c r="AI72" t="s">
        <v>73</v>
      </c>
      <c r="AO72">
        <f t="shared" ca="1" si="35"/>
        <v>0.26148483767336139</v>
      </c>
      <c r="AP72" t="str">
        <f t="shared" ca="1" si="36"/>
        <v>pics\\Peper_8.jpg</v>
      </c>
      <c r="AR72" t="str">
        <f t="shared" si="37"/>
        <v/>
      </c>
      <c r="AS72" t="str">
        <f t="shared" si="38"/>
        <v/>
      </c>
      <c r="AT72">
        <f t="shared" ca="1" si="31"/>
        <v>0.19455126243262844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_Он_лохматый?</v>
      </c>
      <c r="BA72" t="e">
        <f>VLOOKUP(Q72,audio_list_stym!$B$2:$BQ$299,68,FALSE)</f>
        <v>#N/A</v>
      </c>
      <c r="BB72" t="str">
        <f t="shared" si="33"/>
        <v>Перед_Вами_РЕНАН._Он_лохматый?</v>
      </c>
      <c r="BD72" cm="1">
        <f t="array" aca="1" ref="BD72" ca="1">INDEX(L72:L79,(RANK(AT8,$AT$2:$AT$9)))</f>
        <v>2130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VLOOKUP(B73,audio_list_stym!$A$3:$BP$18,46,FALSE)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VLOOKUP(B73,audio_list_stym!$A$3:$AJ$18,14,FALSE)</f>
        <v>Noni</v>
      </c>
      <c r="I73" t="s">
        <v>695</v>
      </c>
      <c r="J73" t="str">
        <f t="shared" si="29"/>
        <v>Noni_8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136</v>
      </c>
      <c r="Z73" t="str">
        <f>IF(G73="экспл",VLOOKUP(J73,quest_экспл!$A$1:$N$129,12,FALSE),IF(G73="импл_",0,0))</f>
        <v>sound\\On_zolotistiy.wav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4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si="30"/>
        <v/>
      </c>
      <c r="AI73" t="s">
        <v>74</v>
      </c>
      <c r="AO73">
        <f t="shared" ca="1" si="35"/>
        <v>6.0276090405508298E-2</v>
      </c>
      <c r="AP73" t="str">
        <f t="shared" ca="1" si="36"/>
        <v>pics\\Tomat_5.jpg</v>
      </c>
      <c r="AR73" t="str">
        <f t="shared" si="37"/>
        <v/>
      </c>
      <c r="AS73" t="str">
        <f t="shared" si="38"/>
        <v/>
      </c>
      <c r="AT73">
        <f t="shared" ca="1" si="31"/>
        <v>0.68729816236571595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_Он_золотистый?</v>
      </c>
      <c r="BA73" t="e">
        <f>VLOOKUP(Q73,audio_list_stym!$B$2:$BQ$299,68,FALSE)</f>
        <v>#N/A</v>
      </c>
      <c r="BB73" t="str">
        <f t="shared" si="33"/>
        <v>Вы_видите_РЕНАН._Он_золотистый?</v>
      </c>
      <c r="BD73" cm="1">
        <f t="array" aca="1" ref="BD73" ca="1">INDEX(L73:L80,(RANK(AT9,$AT$2:$AT$9)))</f>
        <v>2132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VLOOKUP(B74,audio_list_stym!$A$3:$BP$18,46,FALSE)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VLOOKUP(B74,audio_list_stym!$A$3:$AJ$18,14,FALSE)</f>
        <v>Sapota</v>
      </c>
      <c r="I74" t="s">
        <v>688</v>
      </c>
      <c r="J74" t="str">
        <f t="shared" si="29"/>
        <v>Sapota_1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265</v>
      </c>
      <c r="Q74" t="str">
        <f>IF(G74="экспл",0,IF(G74="импл_",VLOOKUP(J74,quest_импл!$A$1:$J$129,8,FALSE),0))</f>
        <v>sound\\Sharoobrazniy_li.wav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2042</v>
      </c>
      <c r="AD74" t="str">
        <f t="shared" ca="1" si="34"/>
        <v>pics\\Peper_2.jpg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pics\\Peper_2.jpg</v>
      </c>
      <c r="AI74" t="s">
        <v>76</v>
      </c>
      <c r="AO74">
        <f t="shared" ca="1" si="35"/>
        <v>0.38146515516067936</v>
      </c>
      <c r="AP74" t="str">
        <f t="shared" ca="1" si="36"/>
        <v>pics\\Peper_2.jpg</v>
      </c>
      <c r="AR74" t="str">
        <f>IF(AH74="sound\\Ogorod",AP2,"")</f>
        <v/>
      </c>
      <c r="AS74" t="str">
        <f ca="1">IF(G74="импл_",AP74,"")</f>
        <v>pics\\Peper_2.jpg</v>
      </c>
      <c r="AT74">
        <f t="shared" ca="1" si="31"/>
        <v>0.23865931399721541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_Шарообразный_ли_</v>
      </c>
      <c r="BB74" t="str">
        <f t="shared" si="33"/>
        <v>_Шарообразный_ли_XXXXX?</v>
      </c>
      <c r="BC74">
        <f>A74</f>
        <v>1210</v>
      </c>
      <c r="BD74" cm="1">
        <f t="array" aca="1" ref="BD74" ca="1">INDEX($L$74:$L$81,(RANK(AT2,$AT$2:$AT$9)))</f>
        <v>2131</v>
      </c>
      <c r="BE74" cm="1">
        <f t="array" aca="1" ref="BE74" ca="1">INDEX(BD66:BD73,(RANK(AT3,$AT$2:$AT$9)))</f>
        <v>2115</v>
      </c>
      <c r="BF74" cm="1">
        <f t="array" aca="1" ref="BF74" ca="1">INDEX(BD82:BD105,(RANK(AT3,$AT$2:$AT$17)))</f>
        <v>2142</v>
      </c>
      <c r="BG74" cm="1">
        <f t="array" aca="1" ref="BG74" ca="1">INDEX(BD106:BD129,(RANK(AT3,$AT$2:$AT$9)))</f>
        <v>2074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VLOOKUP(B75,audio_list_stym!$A$3:$BP$18,46,FALSE)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VLOOKUP(B75,audio_list_stym!$A$3:$AJ$18,14,FALSE)</f>
        <v>Sapota</v>
      </c>
      <c r="I75" t="s">
        <v>689</v>
      </c>
      <c r="J75" t="str">
        <f t="shared" si="29"/>
        <v>Sapota_2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266</v>
      </c>
      <c r="Q75" t="str">
        <f>IF(G75="экспл",0,IF(G75="импл_",VLOOKUP(J75,quest_импл!$A$1:$J$129,8,FALSE),0))</f>
        <v>sound\\Nadrezan_li.wav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2050</v>
      </c>
      <c r="AD75" t="str">
        <f t="shared" ref="AD75:AD129" ca="1" si="39">IF(ISTEXT(AE75),AE75,IF(ISTEXT(AF75),AF75,""))</f>
        <v>pics\\Redis_2.jpg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pics\\Redis_2.jpg</v>
      </c>
      <c r="AI75" t="s">
        <v>77</v>
      </c>
      <c r="AO75">
        <f t="shared" ca="1" si="35"/>
        <v>0.1975065923509074</v>
      </c>
      <c r="AP75" t="str">
        <f t="shared" ca="1" si="36"/>
        <v>pics\\Redis_2.jpg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pics\\Redis_2.jpg</v>
      </c>
      <c r="AT75">
        <f t="shared" ca="1" si="31"/>
        <v>0.65612632497569112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_Надрезан_ли_</v>
      </c>
      <c r="BB75" t="str">
        <f t="shared" si="33"/>
        <v>_Надрезан_ли_XXXXX?</v>
      </c>
      <c r="BD75" cm="1">
        <f t="array" aca="1" ref="BD75" ca="1">INDEX($L$74:$L$81,(RANK(AT3,$AT$2:$AT$9)))</f>
        <v>2130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VLOOKUP(B76,audio_list_stym!$A$3:$BP$18,46,FALSE)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VLOOKUP(B76,audio_list_stym!$A$3:$AJ$18,14,FALSE)</f>
        <v>Sapota</v>
      </c>
      <c r="I76" t="s">
        <v>690</v>
      </c>
      <c r="J76" t="str">
        <f t="shared" si="29"/>
        <v>Sapota_3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267</v>
      </c>
      <c r="Q76" t="str">
        <f>IF(G76="экспл",0,IF(G76="импл_",VLOOKUP(J76,quest_импл!$A$1:$J$129,8,FALSE),0))</f>
        <v>sound\\Perekruchen_li.wav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2060</v>
      </c>
      <c r="AD76" t="str">
        <f t="shared" ca="1" si="39"/>
        <v>pics\\Tomat_4.jpg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pics\\Tomat_4.jpg</v>
      </c>
      <c r="AI76" t="s">
        <v>78</v>
      </c>
      <c r="AO76">
        <f t="shared" ca="1" si="35"/>
        <v>6.1516468981380412E-2</v>
      </c>
      <c r="AP76" t="str">
        <f t="shared" ca="1" si="36"/>
        <v>pics\\Tomat_4.jpg</v>
      </c>
      <c r="AR76" t="str">
        <f t="shared" si="41"/>
        <v/>
      </c>
      <c r="AS76" t="str">
        <f t="shared" ca="1" si="42"/>
        <v>pics\\Tomat_4.jpg</v>
      </c>
      <c r="AT76">
        <f t="shared" ca="1" si="31"/>
        <v>0.96842872333808838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_Перекручен_ли_</v>
      </c>
      <c r="BB76" t="str">
        <f t="shared" si="33"/>
        <v>_Перекручен_ли_XXXXX?</v>
      </c>
      <c r="BD76" cm="1">
        <f t="array" aca="1" ref="BD76" ca="1">INDEX($L$74:$L$81,(RANK(AT4,$AT$2:$AT$9)))</f>
        <v>2134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VLOOKUP(B77,audio_list_stym!$A$3:$BP$18,46,FALSE)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VLOOKUP(B77,audio_list_stym!$A$3:$AJ$18,14,FALSE)</f>
        <v>Sapota</v>
      </c>
      <c r="I77" t="s">
        <v>691</v>
      </c>
      <c r="J77" t="str">
        <f t="shared" si="29"/>
        <v>Sapota_4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268</v>
      </c>
      <c r="Q77" t="str">
        <f>IF(G77="экспл",0,IF(G77="импл_",VLOOKUP(J77,quest_импл!$A$1:$J$129,8,FALSE),0))</f>
        <v>sound\\Sorvan_li.wav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2056</v>
      </c>
      <c r="AD77" t="str">
        <f t="shared" ca="1" si="39"/>
        <v>pics\\Redis_8.jpg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pics\\Redis_8.jpg</v>
      </c>
      <c r="AI77" t="s">
        <v>79</v>
      </c>
      <c r="AO77">
        <f t="shared" ca="1" si="35"/>
        <v>0.15342295549791862</v>
      </c>
      <c r="AP77" t="str">
        <f t="shared" ca="1" si="36"/>
        <v>pics\\Redis_8.jpg</v>
      </c>
      <c r="AR77" t="str">
        <f t="shared" si="41"/>
        <v/>
      </c>
      <c r="AS77" t="str">
        <f t="shared" ca="1" si="42"/>
        <v>pics\\Redis_8.jpg</v>
      </c>
      <c r="AT77">
        <f t="shared" ca="1" si="31"/>
        <v>0.95383929686086621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_Сорван_ли_</v>
      </c>
      <c r="BB77" t="str">
        <f t="shared" si="33"/>
        <v>_Сорван_ли_XXXXX?</v>
      </c>
      <c r="BD77" cm="1">
        <f t="array" aca="1" ref="BD77" ca="1">INDEX($L$74:$L$81,(RANK(AT5,$AT$2:$AT$9)))</f>
        <v>2135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VLOOKUP(B78,audio_list_stym!$A$3:$BP$18,46,FALSE)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VLOOKUP(B78,audio_list_stym!$A$3:$AJ$18,14,FALSE)</f>
        <v>Sapota</v>
      </c>
      <c r="I78" t="s">
        <v>692</v>
      </c>
      <c r="J78" t="str">
        <f t="shared" si="29"/>
        <v>Sapota_5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269</v>
      </c>
      <c r="Q78" t="str">
        <f>IF(G78="экспл",0,IF(G78="импл_",VLOOKUP(J78,quest_импл!$A$1:$J$129,8,FALSE),0))</f>
        <v>sound\\Spresovan_li.wav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2053</v>
      </c>
      <c r="AD78" t="str">
        <f t="shared" ca="1" si="39"/>
        <v>pics\\Redis_5.jpg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pics\\Redis_5.jpg</v>
      </c>
      <c r="AI78" t="s">
        <v>80</v>
      </c>
      <c r="AO78">
        <f t="shared" ca="1" si="35"/>
        <v>0.16060094340719777</v>
      </c>
      <c r="AP78" t="str">
        <f t="shared" ca="1" si="36"/>
        <v>pics\\Redis_5.jpg</v>
      </c>
      <c r="AR78" t="str">
        <f t="shared" si="41"/>
        <v/>
      </c>
      <c r="AS78" t="str">
        <f t="shared" ca="1" si="42"/>
        <v>pics\\Redis_5.jpg</v>
      </c>
      <c r="AT78">
        <f t="shared" ca="1" si="31"/>
        <v>0.2006109998936092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_Спрессован_ли_</v>
      </c>
      <c r="BB78" t="str">
        <f t="shared" si="33"/>
        <v>_Спрессован_ли_XXXXX?</v>
      </c>
      <c r="BD78" cm="1">
        <f t="array" aca="1" ref="BD78" ca="1">INDEX($L$74:$L$81,(RANK(AT6,$AT$2:$AT$9)))</f>
        <v>2129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VLOOKUP(B79,audio_list_stym!$A$3:$BP$18,46,FALSE)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VLOOKUP(B79,audio_list_stym!$A$3:$AJ$18,14,FALSE)</f>
        <v>Sapota</v>
      </c>
      <c r="I79" t="s">
        <v>693</v>
      </c>
      <c r="J79" t="str">
        <f t="shared" si="29"/>
        <v>Sapota_6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270</v>
      </c>
      <c r="Q79" t="str">
        <f>IF(G79="экспл",0,IF(G79="импл_",VLOOKUP(J79,quest_импл!$A$1:$J$129,8,FALSE),0))</f>
        <v>sound\\Zheltiy_li.wav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2010</v>
      </c>
      <c r="AD79" t="str">
        <f t="shared" ca="1" si="39"/>
        <v>pics\\Finik_2.jpg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pics\\Finik_2.jpg</v>
      </c>
      <c r="AI79" t="s">
        <v>81</v>
      </c>
      <c r="AO79">
        <f t="shared" ca="1" si="35"/>
        <v>0.82524120388114364</v>
      </c>
      <c r="AP79" t="str">
        <f t="shared" ca="1" si="36"/>
        <v>pics\\Finik_2.jpg</v>
      </c>
      <c r="AR79" t="str">
        <f t="shared" si="41"/>
        <v/>
      </c>
      <c r="AS79" t="str">
        <f t="shared" ca="1" si="42"/>
        <v>pics\\Finik_2.jpg</v>
      </c>
      <c r="AT79">
        <f t="shared" ca="1" si="31"/>
        <v>0.84191364649087275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_Желтый_ли_</v>
      </c>
      <c r="BB79" t="str">
        <f t="shared" si="33"/>
        <v>_Желтый_ли_XXXXX?</v>
      </c>
      <c r="BD79" cm="1">
        <f t="array" aca="1" ref="BD79" ca="1">INDEX($L$74:$L$81,(RANK(AT7,$AT$2:$AT$9)))</f>
        <v>2136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VLOOKUP(B80,audio_list_stym!$A$3:$BP$18,46,FALSE)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VLOOKUP(B80,audio_list_stym!$A$3:$AJ$18,14,FALSE)</f>
        <v>Sapota</v>
      </c>
      <c r="I80" t="s">
        <v>694</v>
      </c>
      <c r="J80" t="str">
        <f t="shared" si="29"/>
        <v>Sapota_7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271</v>
      </c>
      <c r="Q80" t="str">
        <f>IF(G80="экспл",0,IF(G80="импл_",VLOOKUP(J80,quest_импл!$A$1:$J$129,8,FALSE),0))</f>
        <v>sound\\Rovniy_li.wav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2033</v>
      </c>
      <c r="AD80" t="str">
        <f t="shared" ca="1" si="39"/>
        <v>pics\\Limon_1.jpg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pics\\Limon_1.jpg</v>
      </c>
      <c r="AI80" t="s">
        <v>82</v>
      </c>
      <c r="AO80">
        <f t="shared" ca="1" si="35"/>
        <v>0.51757149918075507</v>
      </c>
      <c r="AP80" t="str">
        <f t="shared" ca="1" si="36"/>
        <v>pics\\Limon_1.jpg</v>
      </c>
      <c r="AR80" t="str">
        <f t="shared" si="41"/>
        <v/>
      </c>
      <c r="AS80" t="str">
        <f t="shared" ca="1" si="42"/>
        <v>pics\\Limon_1.jpg</v>
      </c>
      <c r="AT80">
        <f t="shared" ca="1" si="31"/>
        <v>0.75250956790393775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_Ровный_ли_</v>
      </c>
      <c r="BB80" t="str">
        <f t="shared" si="33"/>
        <v>_Ровный_ли_XXXXX?</v>
      </c>
      <c r="BD80" cm="1">
        <f t="array" aca="1" ref="BD80" ca="1">INDEX($L$74:$L$81,(RANK(AT8,$AT$2:$AT$9)))</f>
        <v>2132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VLOOKUP(B81,audio_list_stym!$A$3:$BP$18,46,FALSE)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VLOOKUP(B81,audio_list_stym!$A$3:$AJ$18,14,FALSE)</f>
        <v>Sapota</v>
      </c>
      <c r="I81" t="s">
        <v>695</v>
      </c>
      <c r="J81" t="str">
        <f t="shared" si="29"/>
        <v>Sapota_8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272</v>
      </c>
      <c r="Q81" t="str">
        <f>IF(G81="экспл",0,IF(G81="импл_",VLOOKUP(J81,quest_импл!$A$1:$J$129,8,FALSE),0))</f>
        <v>sound\\Imeet_li_shipi.wav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2013</v>
      </c>
      <c r="AD81" t="str">
        <f t="shared" ca="1" si="39"/>
        <v>pics\\Finik_5.jpg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pics\\Finik_5.jpg</v>
      </c>
      <c r="AI81" t="s">
        <v>83</v>
      </c>
      <c r="AO81">
        <f t="shared" ca="1" si="35"/>
        <v>0.77045128562743137</v>
      </c>
      <c r="AP81" t="str">
        <f t="shared" ca="1" si="36"/>
        <v>pics\\Finik_5.jpg</v>
      </c>
      <c r="AR81" t="str">
        <f t="shared" si="41"/>
        <v/>
      </c>
      <c r="AS81" t="str">
        <f t="shared" ca="1" si="42"/>
        <v>pics\\Finik_5.jpg</v>
      </c>
      <c r="AT81">
        <f t="shared" ca="1" si="31"/>
        <v>0.47656129425210025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_Имеет_ли_шипы_</v>
      </c>
      <c r="BB81" t="str">
        <f t="shared" si="33"/>
        <v>_Имеет_ли_шипы_XXXXX?</v>
      </c>
      <c r="BD81" cm="1">
        <f t="array" aca="1" ref="BD81" ca="1">INDEX($L$74:$L$81,(RANK(AT9,$AT$2:$AT$9)))</f>
        <v>2133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VLOOKUP(B82,audio_list_stym!$A$3:$BP$18,46,FALSE)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VLOOKUP(B82,audio_list_stym!$A$3:$AJ$18,14,FALSE)</f>
        <v>Tamanid</v>
      </c>
      <c r="I82" t="s">
        <v>688</v>
      </c>
      <c r="J82" t="str">
        <f t="shared" si="29"/>
        <v>Tamanid_1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145</v>
      </c>
      <c r="Z82" t="str">
        <f>IF(G82="экспл",VLOOKUP(J82,quest_экспл!$A$1:$N$129,12,FALSE),IF(G82="импл_",0,0))</f>
        <v>sound\\On_krasnovatiy.wav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9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40"/>
        <v/>
      </c>
      <c r="AI82" t="s">
        <v>84</v>
      </c>
      <c r="AO82">
        <f t="shared" ca="1" si="35"/>
        <v>0.32373568046135048</v>
      </c>
      <c r="AP82" t="str">
        <f t="shared" ca="1" si="36"/>
        <v>pics\\Peper_5.jpg</v>
      </c>
      <c r="AR82" t="str">
        <f t="shared" si="41"/>
        <v/>
      </c>
      <c r="AS82" t="str">
        <f t="shared" si="42"/>
        <v/>
      </c>
      <c r="AT82">
        <f t="shared" ca="1" si="31"/>
        <v>0.77981267739710824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_Он_красноватый?</v>
      </c>
      <c r="BA82" t="e">
        <f>VLOOKUP(Q82,audio_list_stym!$B$2:$BQ$299,68,FALSE)</f>
        <v>#N/A</v>
      </c>
      <c r="BB82" t="str">
        <f t="shared" si="33"/>
        <v>На_экране_XXXXX._Он_красноватый?</v>
      </c>
      <c r="BC82">
        <f>A82</f>
        <v>1211</v>
      </c>
      <c r="BD82" cm="1">
        <f t="array" aca="1" ref="BD82" ca="1">INDEX($L$82:$L$89,(RANK(AT2,$AT$2:$AT$9)))</f>
        <v>2139</v>
      </c>
      <c r="BE82" cm="1">
        <f t="array" aca="1" ref="BE82" ca="1">INDEX(BD66:BD81,(RANK(AT4,$AT$2:$AT$17)))</f>
        <v>2131</v>
      </c>
      <c r="BF82" cm="1">
        <f t="array" aca="1" ref="BF82" ca="1">INDEX(BD90:BD105,(RANK(AT4,$AT$2:$AT$17)))</f>
        <v>2067</v>
      </c>
      <c r="BG82" cm="1">
        <f t="array" aca="1" ref="BG82" ca="1">INDEX(BD106:BD129,(RANK(AT4,$AT$2:$AT$9)))</f>
        <v>2080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VLOOKUP(B83,audio_list_stym!$A$3:$BP$18,46,FALSE)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VLOOKUP(B83,audio_list_stym!$A$3:$AJ$18,14,FALSE)</f>
        <v>Tamanid</v>
      </c>
      <c r="I83" t="s">
        <v>689</v>
      </c>
      <c r="J83" t="str">
        <f t="shared" si="29"/>
        <v>Tamanid_2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146</v>
      </c>
      <c r="Z83" t="str">
        <f>IF(G83="экспл",VLOOKUP(J83,quest_экспл!$A$1:$N$129,12,FALSE),IF(G83="импл_",0,0))</f>
        <v>sound\\Izognut_li_on.wav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9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40"/>
        <v/>
      </c>
      <c r="AI83" t="s">
        <v>85</v>
      </c>
      <c r="AO83">
        <f t="shared" ca="1" si="35"/>
        <v>0.84591549124918364</v>
      </c>
      <c r="AP83" t="str">
        <f t="shared" ca="1" si="36"/>
        <v>pics\\Banan_7.jpg</v>
      </c>
      <c r="AR83" t="str">
        <f t="shared" si="41"/>
        <v/>
      </c>
      <c r="AS83" t="str">
        <f t="shared" si="42"/>
        <v/>
      </c>
      <c r="AT83">
        <f t="shared" ca="1" si="31"/>
        <v>0.35833406980492599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_Изогнут_ли_он?</v>
      </c>
      <c r="BA83" t="e">
        <f>VLOOKUP(Q83,audio_list_stym!$B$2:$BQ$299,68,FALSE)</f>
        <v>#N/A</v>
      </c>
      <c r="BB83" t="str">
        <f t="shared" si="33"/>
        <v>Посмотрите,_вот_XXXXX._Изогнут_ли_он?</v>
      </c>
      <c r="BD83" cm="1">
        <f t="array" aca="1" ref="BD83" ca="1">INDEX($L$82:$L$89,(RANK(AT3,$AT$2:$AT$9)))</f>
        <v>2138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VLOOKUP(B84,audio_list_stym!$A$3:$BP$18,46,FALSE)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VLOOKUP(B84,audio_list_stym!$A$3:$AJ$18,14,FALSE)</f>
        <v>Tamanid</v>
      </c>
      <c r="I84" t="s">
        <v>690</v>
      </c>
      <c r="J84" t="str">
        <f t="shared" si="29"/>
        <v>Tamanid_3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147</v>
      </c>
      <c r="Z84" t="str">
        <f>IF(G84="экспл",VLOOKUP(J84,quest_экспл!$A$1:$N$129,12,FALSE),IF(G84="импл_",0,0))</f>
        <v>sound\\On_barhatistiy.wav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9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40"/>
        <v/>
      </c>
      <c r="AI84" t="s">
        <v>94</v>
      </c>
      <c r="AO84">
        <f t="shared" ca="1" si="35"/>
        <v>0.15316804934634587</v>
      </c>
      <c r="AP84" t="str">
        <f t="shared" ca="1" si="36"/>
        <v>pics\\Tomat_1.jpg</v>
      </c>
      <c r="AR84" t="str">
        <f t="shared" si="41"/>
        <v/>
      </c>
      <c r="AS84" t="str">
        <f t="shared" si="42"/>
        <v/>
      </c>
      <c r="AT84">
        <f t="shared" ca="1" si="31"/>
        <v>0.100388744908948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_Он_бархатистый?</v>
      </c>
      <c r="BA84" t="e">
        <f>VLOOKUP(Q84,audio_list_stym!$B$2:$BQ$299,68,FALSE)</f>
        <v>#N/A</v>
      </c>
      <c r="BB84" t="str">
        <f t="shared" si="33"/>
        <v>Вот_XXXXX._Он_бархатистый?</v>
      </c>
      <c r="BD84" cm="1">
        <f t="array" aca="1" ref="BD84" ca="1">INDEX($L$82:$L$89,(RANK(AT4,$AT$2:$AT$9)))</f>
        <v>2142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VLOOKUP(B85,audio_list_stym!$A$3:$BP$18,46,FALSE)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VLOOKUP(B85,audio_list_stym!$A$3:$AJ$18,14,FALSE)</f>
        <v>Tamanid</v>
      </c>
      <c r="I85" t="s">
        <v>691</v>
      </c>
      <c r="J85" t="str">
        <f t="shared" si="29"/>
        <v>Tamanid_4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148</v>
      </c>
      <c r="Z85" t="str">
        <f>IF(G85="экспл",VLOOKUP(J85,quest_экспл!$A$1:$N$129,12,FALSE),IF(G85="импл_",0,0))</f>
        <v>sound\\Odnotonniy_li_on.wav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9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40"/>
        <v/>
      </c>
      <c r="AI85" t="s">
        <v>95</v>
      </c>
      <c r="AO85">
        <f t="shared" ca="1" si="35"/>
        <v>0.9178661080681606</v>
      </c>
      <c r="AP85" t="str">
        <f t="shared" ca="1" si="36"/>
        <v>pics\\Banan_3.jpg</v>
      </c>
      <c r="AR85" t="str">
        <f t="shared" si="41"/>
        <v/>
      </c>
      <c r="AS85" t="str">
        <f t="shared" si="42"/>
        <v/>
      </c>
      <c r="AT85">
        <f t="shared" ca="1" si="31"/>
        <v>0.53049512402366916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_Однотонный_ли_он?</v>
      </c>
      <c r="BA85" t="e">
        <f>VLOOKUP(Q85,audio_list_stym!$B$2:$BQ$299,68,FALSE)</f>
        <v>#N/A</v>
      </c>
      <c r="BB85" t="str">
        <f t="shared" si="33"/>
        <v>Это_XXXXX._Однотонный_ли_он?</v>
      </c>
      <c r="BD85" cm="1">
        <f t="array" aca="1" ref="BD85" ca="1">INDEX($L$82:$L$89,(RANK(AT5,$AT$2:$AT$9)))</f>
        <v>2143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VLOOKUP(B86,audio_list_stym!$A$3:$BP$18,46,FALSE)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VLOOKUP(B86,audio_list_stym!$A$3:$AJ$18,14,FALSE)</f>
        <v>Tamanid</v>
      </c>
      <c r="I86" t="s">
        <v>692</v>
      </c>
      <c r="J86" t="str">
        <f t="shared" si="29"/>
        <v>Tamanid_5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149</v>
      </c>
      <c r="Z86" t="str">
        <f>IF(G86="экспл",VLOOKUP(J86,quest_экспл!$A$1:$N$129,12,FALSE),IF(G86="импл_",0,0))</f>
        <v>sound\\On_prozrachniy.wav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9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40"/>
        <v/>
      </c>
      <c r="AI86" t="s">
        <v>96</v>
      </c>
      <c r="AO86">
        <f t="shared" ca="1" si="35"/>
        <v>0.57263629234740032</v>
      </c>
      <c r="AP86" t="str">
        <f t="shared" ca="1" si="36"/>
        <v>pics\\Kokos_7.jpg</v>
      </c>
      <c r="AR86" t="str">
        <f t="shared" si="41"/>
        <v/>
      </c>
      <c r="AS86" t="str">
        <f t="shared" si="42"/>
        <v/>
      </c>
      <c r="AT86">
        <f t="shared" ca="1" si="31"/>
        <v>0.15470316579171539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_Он_прозрачный?</v>
      </c>
      <c r="BA86" t="e">
        <f>VLOOKUP(Q86,audio_list_stym!$B$2:$BQ$299,68,FALSE)</f>
        <v>#N/A</v>
      </c>
      <c r="BB86" t="str">
        <f t="shared" si="33"/>
        <v>На_картинке_XXXXX._Он_прозрачный?</v>
      </c>
      <c r="BD86" cm="1">
        <f t="array" aca="1" ref="BD86" ca="1">INDEX($L$82:$L$89,(RANK(AT6,$AT$2:$AT$9)))</f>
        <v>2137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VLOOKUP(B87,audio_list_stym!$A$3:$BP$18,46,FALSE)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VLOOKUP(B87,audio_list_stym!$A$3:$AJ$18,14,FALSE)</f>
        <v>Tamanid</v>
      </c>
      <c r="I87" t="s">
        <v>693</v>
      </c>
      <c r="J87" t="str">
        <f t="shared" si="29"/>
        <v>Tamanid_6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150</v>
      </c>
      <c r="Z87" t="str">
        <f>IF(G87="экспл",VLOOKUP(J87,quest_экспл!$A$1:$N$129,12,FALSE),IF(G87="импл_",0,0))</f>
        <v>sound\\On_izmelchen.wav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9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40"/>
        <v/>
      </c>
      <c r="AI87" t="s">
        <v>97</v>
      </c>
      <c r="AO87">
        <f t="shared" ca="1" si="35"/>
        <v>0.29368989515669797</v>
      </c>
      <c r="AP87" t="str">
        <f t="shared" ca="1" si="36"/>
        <v>pics\\Peper_6.jpg</v>
      </c>
      <c r="AR87" t="str">
        <f t="shared" si="41"/>
        <v/>
      </c>
      <c r="AS87" t="str">
        <f t="shared" si="42"/>
        <v/>
      </c>
      <c r="AT87">
        <f t="shared" ca="1" si="31"/>
        <v>0.81974077437703829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_Он_измельчен?</v>
      </c>
      <c r="BA87" t="e">
        <f>VLOOKUP(Q87,audio_list_stym!$B$2:$BQ$299,68,FALSE)</f>
        <v>#N/A</v>
      </c>
      <c r="BB87" t="str">
        <f t="shared" si="33"/>
        <v>На_мониторе_XXXXX._Он_измельчен?</v>
      </c>
      <c r="BD87" cm="1">
        <f t="array" aca="1" ref="BD87" ca="1">INDEX($L$82:$L$89,(RANK(AT7,$AT$2:$AT$9)))</f>
        <v>2144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VLOOKUP(B88,audio_list_stym!$A$3:$BP$18,46,FALSE)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VLOOKUP(B88,audio_list_stym!$A$3:$AJ$18,14,FALSE)</f>
        <v>Tamanid</v>
      </c>
      <c r="I88" t="s">
        <v>694</v>
      </c>
      <c r="J88" t="str">
        <f t="shared" si="29"/>
        <v>Tamanid_7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151</v>
      </c>
      <c r="Z88" t="str">
        <f>IF(G88="экспл",VLOOKUP(J88,quest_экспл!$A$1:$N$129,12,FALSE),IF(G88="импл_",0,0))</f>
        <v>sound\\Cvetushiy_li_on.wav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9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40"/>
        <v/>
      </c>
      <c r="AI88" t="s">
        <v>98</v>
      </c>
      <c r="AO88">
        <f t="shared" ca="1" si="35"/>
        <v>0.635208716615698</v>
      </c>
      <c r="AP88" t="str">
        <f t="shared" ca="1" si="36"/>
        <v>pics\\Goroh_8.jpg</v>
      </c>
      <c r="AR88" t="str">
        <f t="shared" si="41"/>
        <v/>
      </c>
      <c r="AS88" t="str">
        <f t="shared" si="42"/>
        <v/>
      </c>
      <c r="AT88">
        <f t="shared" ca="1" si="31"/>
        <v>0.31465654691139933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_Цветущий_ли_он?</v>
      </c>
      <c r="BA88" t="e">
        <f>VLOOKUP(Q88,audio_list_stym!$B$2:$BQ$299,68,FALSE)</f>
        <v>#N/A</v>
      </c>
      <c r="BB88" t="str">
        <f t="shared" si="33"/>
        <v>Перед_Вами_XXXXX._Цветущий_ли_он?</v>
      </c>
      <c r="BD88" cm="1">
        <f t="array" aca="1" ref="BD88" ca="1">INDEX($L$82:$L$89,(RANK(AT8,$AT$2:$AT$9)))</f>
        <v>2140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VLOOKUP(B89,audio_list_stym!$A$3:$BP$18,46,FALSE)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VLOOKUP(B89,audio_list_stym!$A$3:$AJ$18,14,FALSE)</f>
        <v>Tamanid</v>
      </c>
      <c r="I89" t="s">
        <v>695</v>
      </c>
      <c r="J89" t="str">
        <f t="shared" si="29"/>
        <v>Tamanid_8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152</v>
      </c>
      <c r="Z89" t="str">
        <f>IF(G89="экспл",VLOOKUP(J89,quest_экспл!$A$1:$N$129,12,FALSE),IF(G89="импл_",0,0))</f>
        <v>sound\\Skruchen_li_on.wav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9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40"/>
        <v/>
      </c>
      <c r="AI89" t="s">
        <v>99</v>
      </c>
      <c r="AO89">
        <f t="shared" ca="1" si="35"/>
        <v>0.80933835658719067</v>
      </c>
      <c r="AP89" t="str">
        <f t="shared" ca="1" si="36"/>
        <v>pics\\Finik_4.jpg</v>
      </c>
      <c r="AR89" t="str">
        <f t="shared" si="41"/>
        <v/>
      </c>
      <c r="AS89" t="str">
        <f t="shared" si="42"/>
        <v/>
      </c>
      <c r="AT89">
        <f t="shared" ca="1" si="31"/>
        <v>0.5958447776258321</v>
      </c>
      <c r="AU89" t="s">
        <v>697</v>
      </c>
      <c r="AV89" t="str">
        <f t="shared" ca="1" si="32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_Скручен_ли_он?</v>
      </c>
      <c r="BA89" t="e">
        <f>VLOOKUP(Q89,audio_list_stym!$B$2:$BQ$299,68,FALSE)</f>
        <v>#N/A</v>
      </c>
      <c r="BB89" t="str">
        <f t="shared" si="33"/>
        <v>Вы_видите_XXXXX._Скручен_ли_он?</v>
      </c>
      <c r="BD89" cm="1">
        <f t="array" aca="1" ref="BD89" ca="1">INDEX($L$82:$L$89,(RANK(AT9,$AT$2:$AT$9)))</f>
        <v>2141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VLOOKUP(B90,audio_list_stym!$A$3:$BP$18,46,FALSE)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VLOOKUP(B90,audio_list_stym!$A$3:$AJ$18,14,FALSE)</f>
        <v>ZF</v>
      </c>
      <c r="I90" t="s">
        <v>688</v>
      </c>
      <c r="J90" t="str">
        <f t="shared" si="29"/>
        <v>ZF_1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281</v>
      </c>
      <c r="Q90" t="str">
        <f>IF(G90="экспл",0,IF(G90="импл_",VLOOKUP(J90,quest_импл!$A$1:$J$129,8,FALSE),0))</f>
        <v>sound\\S_chashuykami_li.wav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2002</v>
      </c>
      <c r="AD90" t="str">
        <f t="shared" ca="1" si="39"/>
        <v>pics\\Banan_2.jpg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pics\\Banan_2.jpg</v>
      </c>
      <c r="AI90" t="s">
        <v>100</v>
      </c>
      <c r="AO90">
        <f t="shared" ca="1" si="35"/>
        <v>0.93701948308864935</v>
      </c>
      <c r="AP90" t="str">
        <f t="shared" ca="1" si="36"/>
        <v>pics\\Banan_2.jpg</v>
      </c>
      <c r="AR90" t="str">
        <f t="shared" si="41"/>
        <v/>
      </c>
      <c r="AS90" t="str">
        <f t="shared" ca="1" si="42"/>
        <v>pics\\Banan_2.jpg</v>
      </c>
      <c r="AT90">
        <f t="shared" ca="1" si="31"/>
        <v>0.55142328059949652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_С_чешуйками_ли_</v>
      </c>
      <c r="BB90" t="str">
        <f t="shared" si="33"/>
        <v>_С_чешуйками_ли_ФИМОН?</v>
      </c>
      <c r="BC90">
        <f>A90</f>
        <v>1212</v>
      </c>
      <c r="BD90" cm="1">
        <f t="array" aca="1" ref="BD90" ca="1">INDEX($L$90:$L$97,(RANK(AT2,$AT$2:$AT$9)))</f>
        <v>2147</v>
      </c>
      <c r="BE90" cm="1">
        <f t="array" aca="1" ref="BE90" ca="1">INDEX(BD66:BD81,(RANK(AT5,$AT$2:$AT$17)))</f>
        <v>2129</v>
      </c>
      <c r="BF90" cm="1">
        <f t="array" aca="1" ref="BF90" ca="1">INDEX(BD98:BD113,(RANK(AT5,$AT$2:$AT$17)))</f>
        <v>2073</v>
      </c>
      <c r="BG90" cm="1">
        <f t="array" aca="1" ref="BG90" ca="1">INDEX(BD114:BD129,(RANK(AT5,$AT$2:$AT$9)))</f>
        <v>2084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VLOOKUP(B91,audio_list_stym!$A$3:$BP$18,46,FALSE)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VLOOKUP(B91,audio_list_stym!$A$3:$AJ$18,14,FALSE)</f>
        <v>ZF</v>
      </c>
      <c r="I91" t="s">
        <v>689</v>
      </c>
      <c r="J91" t="str">
        <f t="shared" si="29"/>
        <v>ZF_2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282</v>
      </c>
      <c r="Q91" t="str">
        <f>IF(G91="экспл",0,IF(G91="импл_",VLOOKUP(J91,quest_импл!$A$1:$J$129,8,FALSE),0))</f>
        <v>sound\\Rozoviy_li.wav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2055</v>
      </c>
      <c r="AD91" t="str">
        <f t="shared" ca="1" si="39"/>
        <v>pics\\Redis_7.jpg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pics\\Redis_7.jpg</v>
      </c>
      <c r="AI91" t="s">
        <v>101</v>
      </c>
      <c r="AO91">
        <f t="shared" ca="1" si="35"/>
        <v>0.15637117547691348</v>
      </c>
      <c r="AP91" t="str">
        <f t="shared" ca="1" si="36"/>
        <v>pics\\Redis_7.jpg</v>
      </c>
      <c r="AR91" t="str">
        <f t="shared" si="41"/>
        <v/>
      </c>
      <c r="AS91" t="str">
        <f t="shared" ca="1" si="42"/>
        <v>pics\\Redis_7.jpg</v>
      </c>
      <c r="AT91">
        <f t="shared" ca="1" si="31"/>
        <v>0.78597744051933716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_Розовый_ли_</v>
      </c>
      <c r="BB91" t="str">
        <f t="shared" si="33"/>
        <v>_Розовый_ли_ФИМОН?</v>
      </c>
      <c r="BD91" cm="1">
        <f t="array" aca="1" ref="BD91" ca="1">INDEX($L$90:$L$97,(RANK(AT3,$AT$2:$AT$9)))</f>
        <v>2146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VLOOKUP(B92,audio_list_stym!$A$3:$BP$18,46,FALSE)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VLOOKUP(B92,audio_list_stym!$A$3:$AJ$18,14,FALSE)</f>
        <v>ZF</v>
      </c>
      <c r="I92" t="s">
        <v>690</v>
      </c>
      <c r="J92" t="str">
        <f t="shared" si="29"/>
        <v>ZF_3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283</v>
      </c>
      <c r="Q92" t="str">
        <f>IF(G92="экспл",0,IF(G92="импл_",VLOOKUP(J92,quest_импл!$A$1:$J$129,8,FALSE),0))</f>
        <v>sound\\Tonkiy_li.wav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2004</v>
      </c>
      <c r="AD92" t="str">
        <f t="shared" ca="1" si="39"/>
        <v>pics\\Banan_4.jpg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pics\\Banan_4.jpg</v>
      </c>
      <c r="AI92" t="s">
        <v>102</v>
      </c>
      <c r="AO92">
        <f t="shared" ca="1" si="35"/>
        <v>0.88968266043034572</v>
      </c>
      <c r="AP92" t="str">
        <f t="shared" ca="1" si="36"/>
        <v>pics\\Banan_4.jpg</v>
      </c>
      <c r="AR92" t="str">
        <f t="shared" si="41"/>
        <v/>
      </c>
      <c r="AS92" t="str">
        <f t="shared" ca="1" si="42"/>
        <v>pics\\Banan_4.jpg</v>
      </c>
      <c r="AT92">
        <f t="shared" ca="1" si="31"/>
        <v>0.59298095003683648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_Тонкий_ли_</v>
      </c>
      <c r="BB92" t="str">
        <f t="shared" si="33"/>
        <v>_Тонкий_ли_ФИМОН?</v>
      </c>
      <c r="BD92" cm="1">
        <f t="array" aca="1" ref="BD92" ca="1">INDEX($L$90:$L$97,(RANK(AT4,$AT$2:$AT$9)))</f>
        <v>2150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VLOOKUP(B93,audio_list_stym!$A$3:$BP$18,46,FALSE)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VLOOKUP(B93,audio_list_stym!$A$3:$AJ$18,14,FALSE)</f>
        <v>ZF</v>
      </c>
      <c r="I93" t="s">
        <v>691</v>
      </c>
      <c r="J93" t="str">
        <f t="shared" si="29"/>
        <v>ZF_4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284</v>
      </c>
      <c r="Q93" t="str">
        <f>IF(G93="экспл",0,IF(G93="импл_",VLOOKUP(J93,quest_импл!$A$1:$J$129,8,FALSE),0))</f>
        <v>sound\\Celniy_li.wav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2021</v>
      </c>
      <c r="AD93" t="str">
        <f t="shared" ca="1" si="39"/>
        <v>pics\\Goroh_5.jpg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pics\\Goroh_5.jpg</v>
      </c>
      <c r="AI93" t="s">
        <v>103</v>
      </c>
      <c r="AO93">
        <f t="shared" ca="1" si="35"/>
        <v>0.68458525018245409</v>
      </c>
      <c r="AP93" t="str">
        <f t="shared" ca="1" si="36"/>
        <v>pics\\Goroh_5.jpg</v>
      </c>
      <c r="AR93" t="str">
        <f t="shared" si="41"/>
        <v/>
      </c>
      <c r="AS93" t="str">
        <f t="shared" ca="1" si="42"/>
        <v>pics\\Goroh_5.jpg</v>
      </c>
      <c r="AT93">
        <f t="shared" ca="1" si="31"/>
        <v>0.98546353380025586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_Цельный_ли_</v>
      </c>
      <c r="BB93" t="str">
        <f t="shared" si="33"/>
        <v>_Цельный_ли_ФИМОН?</v>
      </c>
      <c r="BD93" cm="1">
        <f t="array" aca="1" ref="BD93" ca="1">INDEX($L$90:$L$97,(RANK(AT5,$AT$2:$AT$9)))</f>
        <v>2151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VLOOKUP(B94,audio_list_stym!$A$3:$BP$18,46,FALSE)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VLOOKUP(B94,audio_list_stym!$A$3:$AJ$18,14,FALSE)</f>
        <v>ZF</v>
      </c>
      <c r="I94" t="s">
        <v>692</v>
      </c>
      <c r="J94" t="str">
        <f t="shared" si="29"/>
        <v>ZF_5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285</v>
      </c>
      <c r="Q94" t="str">
        <f>IF(G94="экспл",0,IF(G94="импл_",VLOOKUP(J94,quest_импл!$A$1:$J$129,8,FALSE),0))</f>
        <v>sound\\Shershaviy_li.wav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2015</v>
      </c>
      <c r="AD94" t="str">
        <f t="shared" ca="1" si="39"/>
        <v>pics\\Finik_7.jpg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pics\\Finik_7.jpg</v>
      </c>
      <c r="AI94" t="s">
        <v>104</v>
      </c>
      <c r="AO94">
        <f t="shared" ca="1" si="35"/>
        <v>0.72848401949159403</v>
      </c>
      <c r="AP94" t="str">
        <f t="shared" ca="1" si="36"/>
        <v>pics\\Finik_7.jpg</v>
      </c>
      <c r="AR94" t="str">
        <f t="shared" si="41"/>
        <v/>
      </c>
      <c r="AS94" t="str">
        <f t="shared" ca="1" si="42"/>
        <v>pics\\Finik_7.jpg</v>
      </c>
      <c r="AT94">
        <f t="shared" ca="1" si="31"/>
        <v>0.3190303957998839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_Шершавый_ли_</v>
      </c>
      <c r="BB94" t="str">
        <f t="shared" si="33"/>
        <v>_Шершавый_ли_ФИМОН?</v>
      </c>
      <c r="BD94" cm="1">
        <f t="array" aca="1" ref="BD94" ca="1">INDEX($L$90:$L$97,(RANK(AT6,$AT$2:$AT$9)))</f>
        <v>2145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VLOOKUP(B95,audio_list_stym!$A$3:$BP$18,46,FALSE)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VLOOKUP(B95,audio_list_stym!$A$3:$AJ$18,14,FALSE)</f>
        <v>ZF</v>
      </c>
      <c r="I95" t="s">
        <v>693</v>
      </c>
      <c r="J95" t="str">
        <f t="shared" si="29"/>
        <v>ZF_6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286</v>
      </c>
      <c r="Q95" t="str">
        <f>IF(G95="экспл",0,IF(G95="импл_",VLOOKUP(J95,quest_импл!$A$1:$J$129,8,FALSE),0))</f>
        <v>sound\\Zaostryen_li.wav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2035</v>
      </c>
      <c r="AD95" t="str">
        <f t="shared" ca="1" si="39"/>
        <v>pics\\Limon_3.jpg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pics\\Limon_3.jpg</v>
      </c>
      <c r="AI95" t="s">
        <v>105</v>
      </c>
      <c r="AO95">
        <f t="shared" ca="1" si="35"/>
        <v>0.41632985602440786</v>
      </c>
      <c r="AP95" t="str">
        <f t="shared" ca="1" si="36"/>
        <v>pics\\Limon_3.jpg</v>
      </c>
      <c r="AR95" t="str">
        <f t="shared" si="41"/>
        <v/>
      </c>
      <c r="AS95" t="str">
        <f t="shared" ca="1" si="42"/>
        <v>pics\\Limon_3.jpg</v>
      </c>
      <c r="AT95">
        <f t="shared" ca="1" si="31"/>
        <v>0.96104411367448472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_Заострен_ли_</v>
      </c>
      <c r="BB95" t="str">
        <f t="shared" si="33"/>
        <v>_Заострен_ли_ФИМОН?</v>
      </c>
      <c r="BD95" cm="1">
        <f t="array" aca="1" ref="BD95" ca="1">INDEX($L$90:$L$97,(RANK(AT7,$AT$2:$AT$9)))</f>
        <v>2152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VLOOKUP(B96,audio_list_stym!$A$3:$BP$18,46,FALSE)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VLOOKUP(B96,audio_list_stym!$A$3:$AJ$18,14,FALSE)</f>
        <v>ZF</v>
      </c>
      <c r="I96" t="s">
        <v>694</v>
      </c>
      <c r="J96" t="str">
        <f t="shared" si="29"/>
        <v>ZF_7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287</v>
      </c>
      <c r="Q96" t="str">
        <f>IF(G96="экспл",0,IF(G96="импл_",VLOOKUP(J96,quest_импл!$A$1:$J$129,8,FALSE),0))</f>
        <v>sound\\Rassipchatiy_li.wav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2017</v>
      </c>
      <c r="AD96" t="str">
        <f t="shared" ca="1" si="39"/>
        <v>pics\\Goroh_1.jpg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pics\\Goroh_1.jpg</v>
      </c>
      <c r="AI96" t="s">
        <v>106</v>
      </c>
      <c r="AO96">
        <f t="shared" ca="1" si="35"/>
        <v>0.71081829860789292</v>
      </c>
      <c r="AP96" t="str">
        <f t="shared" ca="1" si="36"/>
        <v>pics\\Goroh_1.jpg</v>
      </c>
      <c r="AR96" t="str">
        <f t="shared" si="41"/>
        <v/>
      </c>
      <c r="AS96" t="str">
        <f t="shared" ca="1" si="42"/>
        <v>pics\\Goroh_1.jpg</v>
      </c>
      <c r="AT96">
        <f t="shared" ca="1" si="31"/>
        <v>0.23006759296116208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_Рассыпчатый_ли_</v>
      </c>
      <c r="BB96" t="str">
        <f t="shared" si="33"/>
        <v>_Рассыпчатый_ли_ФИМОН?</v>
      </c>
      <c r="BD96" cm="1">
        <f t="array" aca="1" ref="BD96" ca="1">INDEX($L$90:$L$97,(RANK(AT8,$AT$2:$AT$9)))</f>
        <v>2148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VLOOKUP(B97,audio_list_stym!$A$3:$BP$18,46,FALSE)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VLOOKUP(B97,audio_list_stym!$A$3:$AJ$18,14,FALSE)</f>
        <v>ZF</v>
      </c>
      <c r="I97" t="s">
        <v>695</v>
      </c>
      <c r="J97" t="str">
        <f t="shared" si="29"/>
        <v>ZF_8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288</v>
      </c>
      <c r="Q97" t="str">
        <f>IF(G97="экспл",0,IF(G97="импл_",VLOOKUP(J97,quest_импл!$A$1:$J$129,8,FALSE),0))</f>
        <v>sound\\Ochishen_li.wav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2040</v>
      </c>
      <c r="AD97" t="str">
        <f t="shared" ca="1" si="39"/>
        <v>pics\\Limon_8.jpg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pics\\Limon_8.jpg</v>
      </c>
      <c r="AI97" t="s">
        <v>107</v>
      </c>
      <c r="AO97">
        <f t="shared" ca="1" si="35"/>
        <v>0.38308927350765598</v>
      </c>
      <c r="AP97" t="str">
        <f t="shared" ca="1" si="36"/>
        <v>pics\\Limon_8.jpg</v>
      </c>
      <c r="AR97" t="str">
        <f t="shared" si="41"/>
        <v/>
      </c>
      <c r="AS97" t="str">
        <f t="shared" ca="1" si="42"/>
        <v>pics\\Limon_8.jpg</v>
      </c>
      <c r="AT97">
        <f t="shared" ca="1" si="31"/>
        <v>0.52850374121508648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_Очищен_ли_</v>
      </c>
      <c r="BB97" t="str">
        <f t="shared" si="33"/>
        <v>_Очищен_ли_ФИМОН?</v>
      </c>
      <c r="BD97" cm="1">
        <f t="array" aca="1" ref="BD97" ca="1">INDEX($L$90:$L$97,(RANK(AT9,$AT$2:$AT$9)))</f>
        <v>2149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VLOOKUP(B98,audio_list_stym!$A$3:$BP$18,46,FALSE)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VLOOKUP(B98,audio_list_stym!$A$3:$AJ$18,14,FALSE)</f>
        <v>Ackee</v>
      </c>
      <c r="I98" t="s">
        <v>688</v>
      </c>
      <c r="J98" t="str">
        <f t="shared" si="29"/>
        <v>Ackee_1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97</v>
      </c>
      <c r="Z98" t="str">
        <f>IF(G98="экспл",VLOOKUP(J98,quest_экспл!$A$1:$N$129,12,FALSE),IF(G98="импл_",0,0))</f>
        <v>sound\\Sushenniy_li_on.wav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9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40"/>
        <v/>
      </c>
      <c r="AI98" t="s">
        <v>108</v>
      </c>
      <c r="AO98">
        <f t="shared" ca="1" si="35"/>
        <v>0.46089647407976875</v>
      </c>
      <c r="AP98" t="str">
        <f t="shared" ca="1" si="36"/>
        <v>pics\\Limon_2.jpg</v>
      </c>
      <c r="AR98" t="str">
        <f>IF(AH98="sound\\Ogorod",AP26,"")</f>
        <v/>
      </c>
      <c r="AS98" t="str">
        <f t="shared" si="42"/>
        <v/>
      </c>
      <c r="AT98">
        <f t="shared" ca="1" si="31"/>
        <v>0.31737197602033751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_Сушеный_ли_он?</v>
      </c>
      <c r="BA98" t="e">
        <f>VLOOKUP(Q98,audio_list_stym!$B$2:$BQ$299,68,FALSE)</f>
        <v>#N/A</v>
      </c>
      <c r="BB98" t="str">
        <f t="shared" si="33"/>
        <v>На_экране_КОДИС._Сушеный_ли_он?</v>
      </c>
      <c r="BC98">
        <f>A98</f>
        <v>1213</v>
      </c>
      <c r="BD98" cm="1">
        <f t="array" aca="1" ref="BD98" ca="1">INDEX($L$98:$L$105,(RANK(AT2,$AT$2:$AT$9)))</f>
        <v>2067</v>
      </c>
      <c r="BE98" cm="1">
        <f t="array" aca="1" ref="BE98" ca="1">INDEX(BD66:BD81,(RANK(AT6,$AT$2:$AT$9)))</f>
        <v>2115</v>
      </c>
      <c r="BF98" cm="1">
        <f t="array" aca="1" ref="BF98" ca="1">INDEX(BD82:BD97,(RANK(AT6,$AT$2:$AT$9)))</f>
        <v>2139</v>
      </c>
      <c r="BG98" cm="1">
        <f t="array" aca="1" ref="BG98" ca="1">INDEX(BD106:BD129,(RANK(AT6,$AT$2:$AT$17)))</f>
        <v>2074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VLOOKUP(B99,audio_list_stym!$A$3:$BP$18,46,FALSE)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VLOOKUP(B99,audio_list_stym!$A$3:$AJ$18,14,FALSE)</f>
        <v>Ackee</v>
      </c>
      <c r="I99" t="s">
        <v>689</v>
      </c>
      <c r="J99" t="str">
        <f t="shared" si="29"/>
        <v>Ackee_2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98</v>
      </c>
      <c r="Z99" t="str">
        <f>IF(G99="экспл",VLOOKUP(J99,quest_экспл!$A$1:$N$129,12,FALSE),IF(G99="импл_",0,0))</f>
        <v>sound\\On_s_vetochkoy.wav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9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40"/>
        <v/>
      </c>
      <c r="AI99" t="s">
        <v>109</v>
      </c>
      <c r="AO99">
        <f t="shared" ca="1" si="35"/>
        <v>0.83743097524977228</v>
      </c>
      <c r="AP99" t="str">
        <f t="shared" ca="1" si="36"/>
        <v>pics\\Banan_8.jpg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0.99550745842081589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_Он_с_веточкой?</v>
      </c>
      <c r="BA99" t="e">
        <f>VLOOKUP(Q99,audio_list_stym!$B$2:$BQ$299,68,FALSE)</f>
        <v>#N/A</v>
      </c>
      <c r="BB99" t="str">
        <f t="shared" si="33"/>
        <v>Посмотрите,_вот_КОДИС._Он_с_веточкой?</v>
      </c>
      <c r="BD99" cm="1">
        <f t="array" aca="1" ref="BD99" ca="1">INDEX($L$98:$L$105,(RANK(AT3,$AT$2:$AT$9)))</f>
        <v>2066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VLOOKUP(B100,audio_list_stym!$A$3:$BP$18,46,FALSE)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VLOOKUP(B100,audio_list_stym!$A$3:$AJ$18,14,FALSE)</f>
        <v>Ackee</v>
      </c>
      <c r="I100" t="s">
        <v>690</v>
      </c>
      <c r="J100" t="str">
        <f t="shared" si="29"/>
        <v>Ackee_3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99</v>
      </c>
      <c r="Z100" t="str">
        <f>IF(G100="экспл",VLOOKUP(J100,quest_экспл!$A$1:$N$129,12,FALSE),IF(G100="импл_",0,0))</f>
        <v>sound\\On_rasskrit.wav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9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40"/>
        <v/>
      </c>
      <c r="AI100" t="s">
        <v>110</v>
      </c>
      <c r="AO100">
        <f t="shared" ca="1" si="35"/>
        <v>0.40300887291953447</v>
      </c>
      <c r="AP100" t="str">
        <f t="shared" ca="1" si="36"/>
        <v>pics\\Limon_4.jpg</v>
      </c>
      <c r="AR100" t="str">
        <f t="shared" si="43"/>
        <v/>
      </c>
      <c r="AS100" t="str">
        <f t="shared" si="42"/>
        <v/>
      </c>
      <c r="AT100">
        <f t="shared" ca="1" si="31"/>
        <v>8.9476454821419416E-2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_Он_раскрыт?</v>
      </c>
      <c r="BA100" t="e">
        <f>VLOOKUP(Q100,audio_list_stym!$B$2:$BQ$299,68,FALSE)</f>
        <v>#N/A</v>
      </c>
      <c r="BB100" t="str">
        <f t="shared" si="33"/>
        <v>Вот_КОДИС._Он_раскрыт?</v>
      </c>
      <c r="BD100" cm="1">
        <f t="array" aca="1" ref="BD100" ca="1">INDEX($L$98:$L$105,(RANK(AT4,$AT$2:$AT$9)))</f>
        <v>2070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VLOOKUP(B101,audio_list_stym!$A$3:$BP$18,46,FALSE)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VLOOKUP(B101,audio_list_stym!$A$3:$AJ$18,14,FALSE)</f>
        <v>Ackee</v>
      </c>
      <c r="I101" t="s">
        <v>691</v>
      </c>
      <c r="J101" t="str">
        <f t="shared" si="29"/>
        <v>Ackee_4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100</v>
      </c>
      <c r="Z101" t="str">
        <f>IF(G101="экспл",VLOOKUP(J101,quest_экспл!$A$1:$N$129,12,FALSE),IF(G101="импл_",0,0))</f>
        <v>sound\\Pushistiy_li_on.wav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9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40"/>
        <v/>
      </c>
      <c r="AI101" t="s">
        <v>111</v>
      </c>
      <c r="AO101">
        <f t="shared" ca="1" si="35"/>
        <v>0.36156764217788595</v>
      </c>
      <c r="AP101" t="str">
        <f t="shared" ca="1" si="36"/>
        <v>pics\\Peper_3.jpg</v>
      </c>
      <c r="AR101" t="str">
        <f t="shared" si="43"/>
        <v/>
      </c>
      <c r="AS101" t="str">
        <f t="shared" si="42"/>
        <v/>
      </c>
      <c r="AT101">
        <f t="shared" ca="1" si="31"/>
        <v>0.2524400115257327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_Пушистый_ли_он?</v>
      </c>
      <c r="BA101" t="e">
        <f>VLOOKUP(Q101,audio_list_stym!$B$2:$BQ$299,68,FALSE)</f>
        <v>#N/A</v>
      </c>
      <c r="BB101" t="str">
        <f t="shared" si="33"/>
        <v>Это_КОДИС._Пушистый_ли_он?</v>
      </c>
      <c r="BD101" cm="1">
        <f t="array" aca="1" ref="BD101" ca="1">INDEX($L$98:$L$105,(RANK(AT5,$AT$2:$AT$9)))</f>
        <v>2071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VLOOKUP(B102,audio_list_stym!$A$3:$BP$18,46,FALSE)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VLOOKUP(B102,audio_list_stym!$A$3:$AJ$18,14,FALSE)</f>
        <v>Ackee</v>
      </c>
      <c r="I102" t="s">
        <v>692</v>
      </c>
      <c r="J102" t="str">
        <f t="shared" si="29"/>
        <v>Ackee_5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101</v>
      </c>
      <c r="Z102" t="str">
        <f>IF(G102="экспл",VLOOKUP(J102,quest_экспл!$A$1:$N$129,12,FALSE),IF(G102="импл_",0,0))</f>
        <v>sound\\On_kvadratniy.wav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9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40"/>
        <v/>
      </c>
      <c r="AI102" t="s">
        <v>112</v>
      </c>
      <c r="AO102">
        <f t="shared" ca="1" si="35"/>
        <v>0.12151489973811891</v>
      </c>
      <c r="AP102" t="str">
        <f t="shared" ca="1" si="36"/>
        <v>pics\\Tomat_3.jpg</v>
      </c>
      <c r="AR102" t="str">
        <f t="shared" si="43"/>
        <v/>
      </c>
      <c r="AS102" t="str">
        <f t="shared" si="42"/>
        <v/>
      </c>
      <c r="AT102">
        <f t="shared" ca="1" si="31"/>
        <v>0.64976218262607122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_Он_квадратный?</v>
      </c>
      <c r="BA102" t="e">
        <f>VLOOKUP(Q102,audio_list_stym!$B$2:$BQ$299,68,FALSE)</f>
        <v>#N/A</v>
      </c>
      <c r="BB102" t="str">
        <f t="shared" si="33"/>
        <v>На_картинке_КОДИС._Он_квадратный?</v>
      </c>
      <c r="BD102" cm="1">
        <f t="array" aca="1" ref="BD102" ca="1">INDEX($L$98:$L$105,(RANK(AT6,$AT$2:$AT$9)))</f>
        <v>2065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VLOOKUP(B103,audio_list_stym!$A$3:$BP$18,46,FALSE)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VLOOKUP(B103,audio_list_stym!$A$3:$AJ$18,14,FALSE)</f>
        <v>Ackee</v>
      </c>
      <c r="I103" t="s">
        <v>693</v>
      </c>
      <c r="J103" t="str">
        <f t="shared" si="29"/>
        <v>Ackee_6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102</v>
      </c>
      <c r="Z103" t="str">
        <f>IF(G103="экспл",VLOOKUP(J103,quest_экспл!$A$1:$N$129,12,FALSE),IF(G103="импл_",0,0))</f>
        <v>sound\\Raznocvetniy_li_on.wav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9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40"/>
        <v/>
      </c>
      <c r="AI103" t="s">
        <v>113</v>
      </c>
      <c r="AO103">
        <f t="shared" ca="1" si="35"/>
        <v>0.63090475720068162</v>
      </c>
      <c r="AP103" t="str">
        <f t="shared" ca="1" si="36"/>
        <v>pics\\Kokos_1.jpg</v>
      </c>
      <c r="AR103" t="str">
        <f t="shared" si="43"/>
        <v/>
      </c>
      <c r="AS103" t="str">
        <f t="shared" si="42"/>
        <v/>
      </c>
      <c r="AT103">
        <f t="shared" ca="1" si="31"/>
        <v>0.41335820926910694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_Разноцветный_ли_он?</v>
      </c>
      <c r="BA103" t="e">
        <f>VLOOKUP(Q103,audio_list_stym!$B$2:$BQ$299,68,FALSE)</f>
        <v>#N/A</v>
      </c>
      <c r="BB103" t="str">
        <f t="shared" si="33"/>
        <v>На_мониторе_КОДИС._Разноцветный_ли_он?</v>
      </c>
      <c r="BD103" cm="1">
        <f t="array" aca="1" ref="BD103" ca="1">INDEX($L$98:$L$105,(RANK(AT7,$AT$2:$AT$9)))</f>
        <v>2072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VLOOKUP(B104,audio_list_stym!$A$3:$BP$18,46,FALSE)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VLOOKUP(B104,audio_list_stym!$A$3:$AJ$18,14,FALSE)</f>
        <v>Ackee</v>
      </c>
      <c r="I104" t="s">
        <v>694</v>
      </c>
      <c r="J104" t="str">
        <f t="shared" si="29"/>
        <v>Ackee_7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103</v>
      </c>
      <c r="Z104" t="str">
        <f>IF(G104="экспл",VLOOKUP(J104,quest_экспл!$A$1:$N$129,12,FALSE),IF(G104="импл_",0,0))</f>
        <v>sound\\Uvyadshiy_li_on.wav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9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40"/>
        <v/>
      </c>
      <c r="AI104" t="s">
        <v>114</v>
      </c>
      <c r="AO104">
        <f t="shared" ca="1" si="35"/>
        <v>0.57663179660668518</v>
      </c>
      <c r="AP104" t="str">
        <f t="shared" ca="1" si="36"/>
        <v>pics\\Kokos_6.jpg</v>
      </c>
      <c r="AR104" t="str">
        <f t="shared" si="43"/>
        <v/>
      </c>
      <c r="AS104" t="str">
        <f t="shared" si="42"/>
        <v/>
      </c>
      <c r="AT104">
        <f t="shared" ca="1" si="31"/>
        <v>0.87126651447695092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_Увядший_ли_он?</v>
      </c>
      <c r="BA104" t="e">
        <f>VLOOKUP(Q104,audio_list_stym!$B$2:$BQ$299,68,FALSE)</f>
        <v>#N/A</v>
      </c>
      <c r="BB104" t="str">
        <f t="shared" si="33"/>
        <v>Перед_Вами_КОДИС._Увядший_ли_он?</v>
      </c>
      <c r="BD104" cm="1">
        <f t="array" aca="1" ref="BD104" ca="1">INDEX($L$98:$L$105,(RANK(AT8,$AT$2:$AT$9)))</f>
        <v>2068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VLOOKUP(B105,audio_list_stym!$A$3:$BP$18,46,FALSE)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VLOOKUP(B105,audio_list_stym!$A$3:$AJ$18,14,FALSE)</f>
        <v>Ackee</v>
      </c>
      <c r="I105" t="s">
        <v>695</v>
      </c>
      <c r="J105" t="str">
        <f t="shared" si="29"/>
        <v>Ackee_8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104</v>
      </c>
      <c r="Z105" t="str">
        <f>IF(G105="экспл",VLOOKUP(J105,quest_экспл!$A$1:$N$129,12,FALSE),IF(G105="импл_",0,0))</f>
        <v>sound\\On_sklizskiy.wav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9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40"/>
        <v/>
      </c>
      <c r="AI105" t="s">
        <v>115</v>
      </c>
      <c r="AO105">
        <f t="shared" ca="1" si="35"/>
        <v>0.39368241069787846</v>
      </c>
      <c r="AP105" t="str">
        <f t="shared" ca="1" si="36"/>
        <v>pics\\Limon_7.jpg</v>
      </c>
      <c r="AR105" t="str">
        <f t="shared" si="43"/>
        <v/>
      </c>
      <c r="AS105" t="str">
        <f t="shared" si="42"/>
        <v/>
      </c>
      <c r="AT105">
        <f t="shared" ca="1" si="31"/>
        <v>0.44173154410330218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_Он_склизкий?</v>
      </c>
      <c r="BA105" t="e">
        <f>VLOOKUP(Q105,audio_list_stym!$B$2:$BQ$299,68,FALSE)</f>
        <v>#N/A</v>
      </c>
      <c r="BB105" t="str">
        <f t="shared" si="33"/>
        <v>Вы_видите_КОДИС._Он_склизкий?</v>
      </c>
      <c r="BD105" cm="1">
        <f t="array" aca="1" ref="BD105" ca="1">INDEX($L$98:$L$105,(RANK(AT9,$AT$2:$AT$9)))</f>
        <v>2069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VLOOKUP(B106,audio_list_stym!$A$3:$BP$18,46,FALSE)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VLOOKUP(B106,audio_list_stym!$A$3:$AJ$18,14,FALSE)</f>
        <v>Ake</v>
      </c>
      <c r="I106" t="s">
        <v>688</v>
      </c>
      <c r="J106" t="str">
        <f t="shared" si="29"/>
        <v>Ake_1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233</v>
      </c>
      <c r="Q106" t="str">
        <f>IF(G106="экспл",0,IF(G106="импл_",VLOOKUP(J106,quest_импл!$A$1:$J$129,8,FALSE),0))</f>
        <v>sound\\Imeet_li_myakot.wav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2005</v>
      </c>
      <c r="AD106" t="str">
        <f t="shared" ca="1" si="39"/>
        <v>pics\\Banan_5.jpg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pics\\Banan_5.jpg</v>
      </c>
      <c r="AI106" t="s">
        <v>116</v>
      </c>
      <c r="AO106">
        <f t="shared" ca="1" si="35"/>
        <v>0.88800928361732301</v>
      </c>
      <c r="AP106" t="str">
        <f t="shared" ca="1" si="36"/>
        <v>pics\\Banan_5.jpg</v>
      </c>
      <c r="AR106" t="str">
        <f t="shared" si="43"/>
        <v/>
      </c>
      <c r="AS106" t="str">
        <f t="shared" ca="1" si="42"/>
        <v>pics\\Banan_5.jpg</v>
      </c>
      <c r="AT106">
        <f t="shared" ca="1" si="31"/>
        <v>0.99387929410903386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_Имеет_ли_мякоть_</v>
      </c>
      <c r="BB106" t="str">
        <f t="shared" si="33"/>
        <v>_Имеет_ли_мякоть_XXXXX?</v>
      </c>
      <c r="BC106">
        <f>A106</f>
        <v>1214</v>
      </c>
      <c r="BD106" cm="1">
        <f t="array" aca="1" ref="BD106" ca="1">INDEX($L$106:$L$113,(RANK(AT2,$AT$2:$AT$9)))</f>
        <v>2075</v>
      </c>
      <c r="BE106" cm="1">
        <f t="array" aca="1" ref="BE106" ca="1">INDEX(BD66:BD81,(RANK(AT7,$AT$2:$AT$17)))</f>
        <v>2136</v>
      </c>
      <c r="BF106" cm="1">
        <f t="array" aca="1" ref="BF106" ca="1">INDEX(BD90:BD105,(RANK(AT7,$AT$2:$AT$17)))</f>
        <v>2072</v>
      </c>
      <c r="BG106" cm="1">
        <f t="array" aca="1" ref="BG106" ca="1">INDEX(BD114:BD129,(RANK(AT7,$AT$2:$AT$9)))</f>
        <v>2085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VLOOKUP(B107,audio_list_stym!$A$3:$BP$18,46,FALSE)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VLOOKUP(B107,audio_list_stym!$A$3:$AJ$18,14,FALSE)</f>
        <v>Ake</v>
      </c>
      <c r="I107" t="s">
        <v>689</v>
      </c>
      <c r="J107" t="str">
        <f t="shared" si="29"/>
        <v>Ake_2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234</v>
      </c>
      <c r="Q107" t="str">
        <f>IF(G107="экспл",0,IF(G107="импл_",VLOOKUP(J107,quest_импл!$A$1:$J$129,8,FALSE),0))</f>
        <v>sound\\Prodolgovatiy_li.wav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2014</v>
      </c>
      <c r="AD107" t="str">
        <f t="shared" ca="1" si="39"/>
        <v>pics\\Finik_6.jpg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pics\\Finik_6.jpg</v>
      </c>
      <c r="AI107" t="s">
        <v>117</v>
      </c>
      <c r="AO107">
        <f t="shared" ca="1" si="35"/>
        <v>0.74109422151510196</v>
      </c>
      <c r="AP107" t="str">
        <f t="shared" ca="1" si="36"/>
        <v>pics\\Finik_6.jpg</v>
      </c>
      <c r="AR107" t="str">
        <f t="shared" si="43"/>
        <v/>
      </c>
      <c r="AS107" t="str">
        <f t="shared" ca="1" si="42"/>
        <v>pics\\Finik_6.jpg</v>
      </c>
      <c r="AT107">
        <f t="shared" ca="1" si="31"/>
        <v>0.78879502493097031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_Продолговатый_ли_</v>
      </c>
      <c r="BB107" t="str">
        <f t="shared" si="33"/>
        <v>_Продолговатый_ли_XXXXX?</v>
      </c>
      <c r="BD107" cm="1">
        <f t="array" aca="1" ref="BD107" ca="1">INDEX($L$106:$L$113,(RANK(AT3,$AT$2:$AT$9)))</f>
        <v>2074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VLOOKUP(B108,audio_list_stym!$A$3:$BP$18,46,FALSE)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VLOOKUP(B108,audio_list_stym!$A$3:$AJ$18,14,FALSE)</f>
        <v>Ake</v>
      </c>
      <c r="I108" t="s">
        <v>690</v>
      </c>
      <c r="J108" t="str">
        <f t="shared" si="29"/>
        <v>Ake_3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235</v>
      </c>
      <c r="Q108" t="str">
        <f>IF(G108="экспл",0,IF(G108="импл_",VLOOKUP(J108,quest_импл!$A$1:$J$129,8,FALSE),0))</f>
        <v>sound\\Pyatnistyi_li.wav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2047</v>
      </c>
      <c r="AD108" t="str">
        <f t="shared" ca="1" si="39"/>
        <v>pics\\Peper_7.jpg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pics\\Peper_7.jpg</v>
      </c>
      <c r="AI108" t="s">
        <v>118</v>
      </c>
      <c r="AO108">
        <f t="shared" ca="1" si="35"/>
        <v>0.29291122985015905</v>
      </c>
      <c r="AP108" t="str">
        <f t="shared" ca="1" si="36"/>
        <v>pics\\Peper_7.jpg</v>
      </c>
      <c r="AR108" t="str">
        <f t="shared" si="43"/>
        <v/>
      </c>
      <c r="AS108" t="str">
        <f t="shared" ca="1" si="42"/>
        <v>pics\\Peper_7.jpg</v>
      </c>
      <c r="AT108">
        <f t="shared" ca="1" si="31"/>
        <v>0.75090658103498742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_Пятнистый_ли_</v>
      </c>
      <c r="BB108" t="str">
        <f t="shared" si="33"/>
        <v>_Пятнистый_ли_XXXXX?</v>
      </c>
      <c r="BD108" cm="1">
        <f t="array" aca="1" ref="BD108" ca="1">INDEX($L$106:$L$113,(RANK(AT4,$AT$2:$AT$9)))</f>
        <v>2078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VLOOKUP(B109,audio_list_stym!$A$3:$BP$18,46,FALSE)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VLOOKUP(B109,audio_list_stym!$A$3:$AJ$18,14,FALSE)</f>
        <v>Ake</v>
      </c>
      <c r="I109" t="s">
        <v>691</v>
      </c>
      <c r="J109" t="str">
        <f t="shared" si="29"/>
        <v>Ake_4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236</v>
      </c>
      <c r="Q109" t="str">
        <f>IF(G109="экспл",0,IF(G109="импл_",VLOOKUP(J109,quest_импл!$A$1:$J$129,8,FALSE),0))</f>
        <v>sound\\S_kochuroy_li.wav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2001</v>
      </c>
      <c r="AD109" t="str">
        <f t="shared" ca="1" si="39"/>
        <v>pics\\Banan_1.jpg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pics\\Banan_1.jpg</v>
      </c>
      <c r="AI109" t="s">
        <v>119</v>
      </c>
      <c r="AO109">
        <f t="shared" ca="1" si="35"/>
        <v>0.95830342002422098</v>
      </c>
      <c r="AP109" t="str">
        <f t="shared" ca="1" si="36"/>
        <v>pics\\Banan_1.jpg</v>
      </c>
      <c r="AR109" t="str">
        <f t="shared" si="43"/>
        <v/>
      </c>
      <c r="AS109" t="str">
        <f t="shared" ca="1" si="42"/>
        <v>pics\\Banan_1.jpg</v>
      </c>
      <c r="AT109">
        <f t="shared" ca="1" si="31"/>
        <v>0.11014659194077214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_С_косточкой_ли_</v>
      </c>
      <c r="BB109" t="str">
        <f t="shared" si="33"/>
        <v>_С_косточкой_ли_XXXXX?</v>
      </c>
      <c r="BD109" cm="1">
        <f t="array" aca="1" ref="BD109" ca="1">INDEX($L$106:$L$113,(RANK(AT5,$AT$2:$AT$9)))</f>
        <v>2079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VLOOKUP(B110,audio_list_stym!$A$3:$BP$18,46,FALSE)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VLOOKUP(B110,audio_list_stym!$A$3:$AJ$18,14,FALSE)</f>
        <v>Ake</v>
      </c>
      <c r="I110" t="s">
        <v>692</v>
      </c>
      <c r="J110" t="str">
        <f t="shared" si="29"/>
        <v>Ake_5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237</v>
      </c>
      <c r="Q110" t="str">
        <f>IF(G110="экспл",0,IF(G110="импл_",VLOOKUP(J110,quest_импл!$A$1:$J$129,8,FALSE),0))</f>
        <v>sound\\Fioletoviy_li.wav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2044</v>
      </c>
      <c r="AD110" t="str">
        <f t="shared" ca="1" si="39"/>
        <v>pics\\Peper_4.jpg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pics\\Peper_4.jpg</v>
      </c>
      <c r="AI110" t="s">
        <v>120</v>
      </c>
      <c r="AO110">
        <f t="shared" ca="1" si="35"/>
        <v>0.34694179245375012</v>
      </c>
      <c r="AP110" t="str">
        <f t="shared" ca="1" si="36"/>
        <v>pics\\Peper_4.jpg</v>
      </c>
      <c r="AR110" t="str">
        <f t="shared" si="43"/>
        <v/>
      </c>
      <c r="AS110" t="str">
        <f t="shared" ca="1" si="42"/>
        <v>pics\\Peper_4.jpg</v>
      </c>
      <c r="AT110">
        <f t="shared" ca="1" si="31"/>
        <v>0.96936530344426597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_Синий_ли_</v>
      </c>
      <c r="BB110" t="str">
        <f t="shared" si="33"/>
        <v>_Синий_ли_XXXXX?</v>
      </c>
      <c r="BD110" cm="1">
        <f t="array" aca="1" ref="BD110" ca="1">INDEX($L$106:$L$113,(RANK(AT6,$AT$2:$AT$9)))</f>
        <v>2073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VLOOKUP(B111,audio_list_stym!$A$3:$BP$18,46,FALSE)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VLOOKUP(B111,audio_list_stym!$A$3:$AJ$18,14,FALSE)</f>
        <v>Ake</v>
      </c>
      <c r="I111" t="s">
        <v>693</v>
      </c>
      <c r="J111" t="str">
        <f t="shared" si="29"/>
        <v>Ake_6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238</v>
      </c>
      <c r="Q111" t="str">
        <f>IF(G111="экспл",0,IF(G111="импл_",VLOOKUP(J111,quest_импл!$A$1:$J$129,8,FALSE),0))</f>
        <v>sound\\S_dolkami_li.wav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2037</v>
      </c>
      <c r="AD111" t="str">
        <f t="shared" ca="1" si="39"/>
        <v>pics\\Limon_5.jpg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pics\\Limon_5.jpg</v>
      </c>
      <c r="AI111" t="s">
        <v>121</v>
      </c>
      <c r="AO111">
        <f t="shared" ca="1" si="35"/>
        <v>0.40125032331989152</v>
      </c>
      <c r="AP111" t="str">
        <f t="shared" ca="1" si="36"/>
        <v>pics\\Limon_5.jpg</v>
      </c>
      <c r="AR111" t="str">
        <f t="shared" si="43"/>
        <v/>
      </c>
      <c r="AS111" t="str">
        <f t="shared" ca="1" si="42"/>
        <v>pics\\Limon_5.jpg</v>
      </c>
      <c r="AT111">
        <f t="shared" ca="1" si="31"/>
        <v>0.69545079195791459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_С_дольками_ли_</v>
      </c>
      <c r="BB111" t="str">
        <f t="shared" si="33"/>
        <v>_С_дольками_ли_XXXXX?</v>
      </c>
      <c r="BD111" cm="1">
        <f t="array" aca="1" ref="BD111" ca="1">INDEX($L$106:$L$113,(RANK(AT7,$AT$2:$AT$9)))</f>
        <v>2080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VLOOKUP(B112,audio_list_stym!$A$3:$BP$18,46,FALSE)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VLOOKUP(B112,audio_list_stym!$A$3:$AJ$18,14,FALSE)</f>
        <v>Ake</v>
      </c>
      <c r="I112" t="s">
        <v>694</v>
      </c>
      <c r="J112" t="str">
        <f t="shared" si="29"/>
        <v>Ake_7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239</v>
      </c>
      <c r="Q112" t="str">
        <f>IF(G112="экспл",0,IF(G112="импл_",VLOOKUP(J112,quest_импл!$A$1:$J$129,8,FALSE),0))</f>
        <v>sound\\Visushenniy_li.wav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2038</v>
      </c>
      <c r="AD112" t="str">
        <f t="shared" ca="1" si="39"/>
        <v>pics\\Limon_6.jpg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pics\\Limon_6.jpg</v>
      </c>
      <c r="AI112" t="s">
        <v>122</v>
      </c>
      <c r="AO112">
        <f t="shared" ca="1" si="35"/>
        <v>0.4011726878798072</v>
      </c>
      <c r="AP112" t="str">
        <f t="shared" ca="1" si="36"/>
        <v>pics\\Limon_6.jpg</v>
      </c>
      <c r="AR112" t="str">
        <f t="shared" si="43"/>
        <v/>
      </c>
      <c r="AS112" t="str">
        <f t="shared" ca="1" si="42"/>
        <v>pics\\Limon_6.jpg</v>
      </c>
      <c r="AT112">
        <f t="shared" ca="1" si="31"/>
        <v>0.52107474444601543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_Высушенный_ли_</v>
      </c>
      <c r="BB112" t="str">
        <f t="shared" si="33"/>
        <v>_Высушенный_ли_XXXXX?</v>
      </c>
      <c r="BD112" cm="1">
        <f t="array" aca="1" ref="BD112" ca="1">INDEX($L$106:$L$113,(RANK(AT8,$AT$2:$AT$9)))</f>
        <v>2076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VLOOKUP(B113,audio_list_stym!$A$3:$BP$18,46,FALSE)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VLOOKUP(B113,audio_list_stym!$A$3:$AJ$18,14,FALSE)</f>
        <v>Ake</v>
      </c>
      <c r="I113" t="s">
        <v>695</v>
      </c>
      <c r="J113" t="str">
        <f t="shared" si="29"/>
        <v>Ake_8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240</v>
      </c>
      <c r="Q113" t="str">
        <f>IF(G113="экспл",0,IF(G113="импл_",VLOOKUP(J113,quest_импл!$A$1:$J$129,8,FALSE),0))</f>
        <v>sound\\Myatiy_li.wav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2018</v>
      </c>
      <c r="AD113" t="str">
        <f t="shared" ca="1" si="39"/>
        <v>pics\\Goroh_2.jpg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pics\\Goroh_2.jpg</v>
      </c>
      <c r="AI113" t="s">
        <v>123</v>
      </c>
      <c r="AO113">
        <f t="shared" ca="1" si="35"/>
        <v>0.70257534522928888</v>
      </c>
      <c r="AP113" t="str">
        <f t="shared" ca="1" si="36"/>
        <v>pics\\Goroh_2.jpg</v>
      </c>
      <c r="AR113" t="str">
        <f t="shared" si="43"/>
        <v/>
      </c>
      <c r="AS113" t="str">
        <f t="shared" ca="1" si="42"/>
        <v>pics\\Goroh_2.jpg</v>
      </c>
      <c r="AT113">
        <f t="shared" ca="1" si="31"/>
        <v>0.60914998711772983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_Мятый_ли_</v>
      </c>
      <c r="BB113" t="str">
        <f t="shared" si="33"/>
        <v>_Мятый_ли_XXXXX?</v>
      </c>
      <c r="BD113" cm="1">
        <f t="array" aca="1" ref="BD113" ca="1">INDEX($L$106:$L$113,(RANK(AT9,$AT$2:$AT$9)))</f>
        <v>2077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VLOOKUP(B114,audio_list_stym!$A$3:$BP$18,46,FALSE)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VLOOKUP(B114,audio_list_stym!$A$3:$AJ$18,14,FALSE)</f>
        <v>Finger</v>
      </c>
      <c r="I114" t="s">
        <v>688</v>
      </c>
      <c r="J114" t="str">
        <f t="shared" si="29"/>
        <v>Finger_1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113</v>
      </c>
      <c r="Z114" t="str">
        <f>IF(G114="экспл",VLOOKUP(J114,quest_экспл!$A$1:$N$129,12,FALSE),IF(G114="импл_",0,0))</f>
        <v>sound\\On_vizhatiy.wav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9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40"/>
        <v/>
      </c>
      <c r="AI114" t="s">
        <v>86</v>
      </c>
      <c r="AO114">
        <f t="shared" ca="1" si="35"/>
        <v>0.1638529513882816</v>
      </c>
      <c r="AP114" t="str">
        <f t="shared" ca="1" si="36"/>
        <v>pics\\Redis_4.jpg</v>
      </c>
      <c r="AR114" t="str">
        <f t="shared" si="43"/>
        <v/>
      </c>
      <c r="AS114" t="str">
        <f t="shared" si="42"/>
        <v/>
      </c>
      <c r="AT114">
        <f t="shared" ca="1" si="31"/>
        <v>0.28336087934789844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_Он_выжатый?</v>
      </c>
      <c r="BA114" t="e">
        <f>VLOOKUP(Q114,audio_list_stym!$B$2:$BQ$299,68,FALSE)</f>
        <v>#N/A</v>
      </c>
      <c r="BB114" t="str">
        <f t="shared" si="33"/>
        <v>На_экране_XXXXX._Он_выжатый?</v>
      </c>
      <c r="BC114">
        <f>A114</f>
        <v>1215</v>
      </c>
      <c r="BD114" cm="1">
        <f t="array" aca="1" ref="BD114" ca="1">INDEX($L$114:$L$121,(RANK(AT2,$AT$2:$AT$9)))</f>
        <v>2083</v>
      </c>
      <c r="BE114" cm="1">
        <f t="array" aca="1" ref="BE114" ca="1">INDEX(BD66:BD81,(RANK(AT8,$AT$2:$AT$17)))</f>
        <v>2130</v>
      </c>
      <c r="BF114" cm="1">
        <f t="array" aca="1" ref="BF114" ca="1">INDEX(BD82:BD97,(RANK(AT8,$AT$2:$AT$9)))</f>
        <v>2143</v>
      </c>
      <c r="BG114" cm="1">
        <f t="array" aca="1" ref="BG114" ca="1">INDEX(BD98:BD113,(RANK(AT8,$AT$2:$AT$9)))</f>
        <v>2071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VLOOKUP(B115,audio_list_stym!$A$3:$BP$18,46,FALSE)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VLOOKUP(B115,audio_list_stym!$A$3:$AJ$18,14,FALSE)</f>
        <v>Finger</v>
      </c>
      <c r="I115" t="s">
        <v>689</v>
      </c>
      <c r="J115" t="str">
        <f t="shared" si="29"/>
        <v>Finger_2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114</v>
      </c>
      <c r="Z115" t="str">
        <f>IF(G115="экспл",VLOOKUP(J115,quest_экспл!$A$1:$N$129,12,FALSE),IF(G115="импл_",0,0))</f>
        <v>sound\\On_nadloman.wav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9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40"/>
        <v/>
      </c>
      <c r="AI115" t="s">
        <v>87</v>
      </c>
      <c r="AO115">
        <f t="shared" ca="1" si="35"/>
        <v>0.18590601289404263</v>
      </c>
      <c r="AP115" t="str">
        <f t="shared" ca="1" si="36"/>
        <v>pics\\Redis_3.jpg</v>
      </c>
      <c r="AR115" t="str">
        <f t="shared" si="43"/>
        <v/>
      </c>
      <c r="AS115" t="str">
        <f t="shared" si="42"/>
        <v/>
      </c>
      <c r="AT115">
        <f t="shared" ca="1" si="31"/>
        <v>0.56966836326861259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_Он_надломан?</v>
      </c>
      <c r="BA115" t="e">
        <f>VLOOKUP(Q115,audio_list_stym!$B$2:$BQ$299,68,FALSE)</f>
        <v>#N/A</v>
      </c>
      <c r="BB115" t="str">
        <f t="shared" si="33"/>
        <v>Посмотрите,_вот_XXXXX._Он_надломан?</v>
      </c>
      <c r="BD115" cm="1">
        <f t="array" aca="1" ref="BD115" ca="1">INDEX($L$114:$L$121,(RANK(AT3,$AT$2:$AT$9)))</f>
        <v>2082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VLOOKUP(B116,audio_list_stym!$A$3:$BP$18,46,FALSE)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VLOOKUP(B116,audio_list_stym!$A$3:$AJ$18,14,FALSE)</f>
        <v>Finger</v>
      </c>
      <c r="I116" t="s">
        <v>690</v>
      </c>
      <c r="J116" t="str">
        <f t="shared" si="29"/>
        <v>Finger_3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115</v>
      </c>
      <c r="Z116" t="str">
        <f>IF(G116="экспл",VLOOKUP(J116,quest_экспл!$A$1:$N$129,12,FALSE),IF(G116="импл_",0,0))</f>
        <v>sound\\On_volnistiy.wav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9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40"/>
        <v/>
      </c>
      <c r="AI116" t="s">
        <v>88</v>
      </c>
      <c r="AO116">
        <f t="shared" ca="1" si="35"/>
        <v>0.22035545809131696</v>
      </c>
      <c r="AP116" t="str">
        <f t="shared" ca="1" si="36"/>
        <v>pics\\Redis_1.jpg</v>
      </c>
      <c r="AR116" t="str">
        <f t="shared" si="43"/>
        <v/>
      </c>
      <c r="AS116" t="str">
        <f t="shared" si="42"/>
        <v/>
      </c>
      <c r="AT116">
        <f t="shared" ca="1" si="31"/>
        <v>0.45393366953018532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_Он_волнистый?</v>
      </c>
      <c r="BA116" t="e">
        <f>VLOOKUP(Q116,audio_list_stym!$B$2:$BQ$299,68,FALSE)</f>
        <v>#N/A</v>
      </c>
      <c r="BB116" t="str">
        <f t="shared" si="33"/>
        <v>Вот_XXXXX._Он_волнистый?</v>
      </c>
      <c r="BD116" cm="1">
        <f t="array" aca="1" ref="BD116" ca="1">INDEX($L$114:$L$121,(RANK(AT4,$AT$2:$AT$9)))</f>
        <v>2086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VLOOKUP(B117,audio_list_stym!$A$3:$BP$18,46,FALSE)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VLOOKUP(B117,audio_list_stym!$A$3:$AJ$18,14,FALSE)</f>
        <v>Finger</v>
      </c>
      <c r="I117" t="s">
        <v>691</v>
      </c>
      <c r="J117" t="str">
        <f t="shared" si="29"/>
        <v>Finger_4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116</v>
      </c>
      <c r="Z117" t="str">
        <f>IF(G117="экспл",VLOOKUP(J117,quest_экспл!$A$1:$N$129,12,FALSE),IF(G117="импл_",0,0))</f>
        <v>sound\\On_buriy.wav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9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40"/>
        <v/>
      </c>
      <c r="AI117" t="s">
        <v>89</v>
      </c>
      <c r="AO117">
        <f t="shared" ca="1" si="35"/>
        <v>0.52982571305183512</v>
      </c>
      <c r="AP117" t="str">
        <f t="shared" ca="1" si="36"/>
        <v>pics\\Kokos_8.jpg</v>
      </c>
      <c r="AR117" t="str">
        <f t="shared" si="43"/>
        <v/>
      </c>
      <c r="AS117" t="str">
        <f t="shared" si="42"/>
        <v/>
      </c>
      <c r="AT117">
        <f t="shared" ca="1" si="31"/>
        <v>0.16602534147983206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_Он_бурый?</v>
      </c>
      <c r="BA117" t="e">
        <f>VLOOKUP(Q117,audio_list_stym!$B$2:$BQ$299,68,FALSE)</f>
        <v>#N/A</v>
      </c>
      <c r="BB117" t="str">
        <f t="shared" si="33"/>
        <v>Это_XXXXX._Он_бурый?</v>
      </c>
      <c r="BD117" cm="1">
        <f t="array" aca="1" ref="BD117" ca="1">INDEX($L$114:$L$121,(RANK(AT5,$AT$2:$AT$9)))</f>
        <v>2087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VLOOKUP(B118,audio_list_stym!$A$3:$BP$18,46,FALSE)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VLOOKUP(B118,audio_list_stym!$A$3:$AJ$18,14,FALSE)</f>
        <v>Finger</v>
      </c>
      <c r="I118" t="s">
        <v>692</v>
      </c>
      <c r="J118" t="str">
        <f t="shared" si="29"/>
        <v>Finger_5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117</v>
      </c>
      <c r="Z118" t="str">
        <f>IF(G118="экспл",VLOOKUP(J118,quest_экспл!$A$1:$N$129,12,FALSE),IF(G118="импл_",0,0))</f>
        <v>sound\\Vityanut_li_on.wav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9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40"/>
        <v/>
      </c>
      <c r="AI118" t="s">
        <v>90</v>
      </c>
      <c r="AO118">
        <f t="shared" ca="1" si="35"/>
        <v>0.59975078753790778</v>
      </c>
      <c r="AP118" t="str">
        <f t="shared" ca="1" si="36"/>
        <v>pics\\Kokos_4.jpg</v>
      </c>
      <c r="AR118" t="str">
        <f t="shared" si="43"/>
        <v/>
      </c>
      <c r="AS118" t="str">
        <f t="shared" si="42"/>
        <v/>
      </c>
      <c r="AT118">
        <f t="shared" ca="1" si="31"/>
        <v>0.9660155527757659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_Вытянут_ли_он?</v>
      </c>
      <c r="BA118" t="e">
        <f>VLOOKUP(Q118,audio_list_stym!$B$2:$BQ$299,68,FALSE)</f>
        <v>#N/A</v>
      </c>
      <c r="BB118" t="str">
        <f t="shared" si="33"/>
        <v>На_картинке_XXXXX._Вытянут_ли_он?</v>
      </c>
      <c r="BD118" cm="1">
        <f t="array" aca="1" ref="BD118" ca="1">INDEX($L$114:$L$121,(RANK(AT6,$AT$2:$AT$9)))</f>
        <v>2081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VLOOKUP(B119,audio_list_stym!$A$3:$BP$18,46,FALSE)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VLOOKUP(B119,audio_list_stym!$A$3:$AJ$18,14,FALSE)</f>
        <v>Finger</v>
      </c>
      <c r="I119" t="s">
        <v>693</v>
      </c>
      <c r="J119" t="str">
        <f t="shared" si="29"/>
        <v>Finger_6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118</v>
      </c>
      <c r="Z119" t="str">
        <f>IF(G119="экспл",VLOOKUP(J119,quest_экспл!$A$1:$N$129,12,FALSE),IF(G119="импл_",0,0))</f>
        <v>sound\\Obyemniy_li_on.wav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9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40"/>
        <v/>
      </c>
      <c r="AI119" t="s">
        <v>91</v>
      </c>
      <c r="AO119">
        <f t="shared" ca="1" si="35"/>
        <v>0.86565789807906213</v>
      </c>
      <c r="AP119" t="str">
        <f t="shared" ca="1" si="36"/>
        <v>pics\\Banan_6.jpg</v>
      </c>
      <c r="AR119" t="str">
        <f t="shared" si="43"/>
        <v/>
      </c>
      <c r="AS119" t="str">
        <f t="shared" si="42"/>
        <v/>
      </c>
      <c r="AT119">
        <f t="shared" ca="1" si="31"/>
        <v>0.52466642902009153</v>
      </c>
      <c r="AU119" t="s">
        <v>697</v>
      </c>
      <c r="AV119" t="str">
        <f t="shared" ca="1" si="32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_Объемный_ли_он?</v>
      </c>
      <c r="BA119" t="e">
        <f>VLOOKUP(Q119,audio_list_stym!$B$2:$BQ$299,68,FALSE)</f>
        <v>#N/A</v>
      </c>
      <c r="BB119" t="str">
        <f t="shared" si="33"/>
        <v>На_мониторе_XXXXX._Объемный_ли_он?</v>
      </c>
      <c r="BD119" cm="1">
        <f t="array" aca="1" ref="BD119" ca="1">INDEX($L$114:$L$121,(RANK(AT7,$AT$2:$AT$9)))</f>
        <v>2088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VLOOKUP(B120,audio_list_stym!$A$3:$BP$18,46,FALSE)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VLOOKUP(B120,audio_list_stym!$A$3:$AJ$18,14,FALSE)</f>
        <v>Finger</v>
      </c>
      <c r="I120" t="s">
        <v>694</v>
      </c>
      <c r="J120" t="str">
        <f t="shared" si="29"/>
        <v>Finger_7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119</v>
      </c>
      <c r="Z120" t="str">
        <f>IF(G120="экспл",VLOOKUP(J120,quest_экспл!$A$1:$N$129,12,FALSE),IF(G120="импл_",0,0))</f>
        <v>sound\\Pustoy_li_on.wav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9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40"/>
        <v/>
      </c>
      <c r="AI120" t="s">
        <v>92</v>
      </c>
      <c r="AO120">
        <f t="shared" ca="1" si="35"/>
        <v>0.69177219095114229</v>
      </c>
      <c r="AP120" t="str">
        <f t="shared" ca="1" si="36"/>
        <v>pics\\Goroh_4.jpg</v>
      </c>
      <c r="AR120" t="str">
        <f t="shared" si="43"/>
        <v/>
      </c>
      <c r="AS120" t="str">
        <f t="shared" si="42"/>
        <v/>
      </c>
      <c r="AT120">
        <f t="shared" ca="1" si="31"/>
        <v>0.81400911522299146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_Пустой_ли_он?</v>
      </c>
      <c r="BA120" t="e">
        <f>VLOOKUP(Q120,audio_list_stym!$B$2:$BQ$299,68,FALSE)</f>
        <v>#N/A</v>
      </c>
      <c r="BB120" t="str">
        <f t="shared" si="33"/>
        <v>Перед_Вами_XXXXX._Пустой_ли_он?</v>
      </c>
      <c r="BD120" cm="1">
        <f t="array" aca="1" ref="BD120" ca="1">INDEX($L$114:$L$121,(RANK(AT8,$AT$2:$AT$9)))</f>
        <v>2084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VLOOKUP(B121,audio_list_stym!$A$3:$BP$18,46,FALSE)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VLOOKUP(B121,audio_list_stym!$A$3:$AJ$18,14,FALSE)</f>
        <v>Finger</v>
      </c>
      <c r="I121" t="s">
        <v>695</v>
      </c>
      <c r="J121" t="str">
        <f t="shared" si="29"/>
        <v>Finger_8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120</v>
      </c>
      <c r="Z121" t="str">
        <f>IF(G121="экспл",VLOOKUP(J121,quest_экспл!$A$1:$N$129,12,FALSE),IF(G121="импл_",0,0))</f>
        <v>sound\\Belyi_li_on.wav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9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40"/>
        <v/>
      </c>
      <c r="AI121" t="s">
        <v>93</v>
      </c>
      <c r="AO121">
        <f t="shared" ca="1" si="35"/>
        <v>0.13408429839040104</v>
      </c>
      <c r="AP121" t="str">
        <f t="shared" ca="1" si="36"/>
        <v>pics\\Tomat_2.jpg</v>
      </c>
      <c r="AR121" t="str">
        <f>IF(AH121="sound\\Ogorod",AP49,"")</f>
        <v/>
      </c>
      <c r="AS121" t="str">
        <f t="shared" si="42"/>
        <v/>
      </c>
      <c r="AT121">
        <f t="shared" ca="1" si="31"/>
        <v>7.9956864615802759E-2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_Белый_ли_он?</v>
      </c>
      <c r="BA121" t="e">
        <f>VLOOKUP(Q121,audio_list_stym!$B$2:$BQ$299,68,FALSE)</f>
        <v>#N/A</v>
      </c>
      <c r="BB121" t="str">
        <f t="shared" si="33"/>
        <v>Вы_видите_XXXXX._Белый_ли_он?</v>
      </c>
      <c r="BD121" cm="1">
        <f t="array" aca="1" ref="BD121" ca="1">INDEX($L$114:$L$121,(RANK(AT9,$AT$2:$AT$9)))</f>
        <v>2085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VLOOKUP(B122,audio_list_stym!$A$3:$BP$18,46,FALSE)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VLOOKUP(B122,audio_list_stym!$A$3:$AJ$18,14,FALSE)</f>
        <v>Gac</v>
      </c>
      <c r="I122" t="s">
        <v>688</v>
      </c>
      <c r="J122" t="str">
        <f t="shared" si="29"/>
        <v>Gac_1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249</v>
      </c>
      <c r="Q122" t="str">
        <f>IF(G122="экспл",0,IF(G122="импл_",VLOOKUP(J122,quest_импл!$A$1:$J$129,8,FALSE),0))</f>
        <v>sound\\Ispachkan_li.wav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2019</v>
      </c>
      <c r="AD122" t="str">
        <f t="shared" ca="1" si="39"/>
        <v>pics\\Goroh_3.jpg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pics\\Goroh_3.jpg</v>
      </c>
      <c r="AI122" t="s">
        <v>124</v>
      </c>
      <c r="AO122">
        <f t="shared" ca="1" si="35"/>
        <v>0.69573733658802128</v>
      </c>
      <c r="AP122" t="str">
        <f t="shared" ca="1" si="36"/>
        <v>pics\\Goroh_3.jpg</v>
      </c>
      <c r="AR122" t="str">
        <f t="shared" ref="AR122:AR129" si="44">IF(AH122="sound\\Ogorod",AP50,"")</f>
        <v/>
      </c>
      <c r="AS122" t="str">
        <f t="shared" ca="1" si="42"/>
        <v>pics\\Goroh_3.jpg</v>
      </c>
      <c r="AT122">
        <f t="shared" ca="1" si="31"/>
        <v>0.65117012584004985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_Испачкан_ли_</v>
      </c>
      <c r="BB122" t="str">
        <f t="shared" si="33"/>
        <v>_Испачкан_ли_ПЕМАТ?</v>
      </c>
      <c r="BC122">
        <f>A122</f>
        <v>1216</v>
      </c>
      <c r="BD122" cm="1">
        <f t="array" aca="1" ref="BD122" ca="1">INDEX($L$122:$L$129,(RANK(AT2,$AT$2:$AT$9)))</f>
        <v>2091</v>
      </c>
      <c r="BE122" cm="1">
        <f t="array" aca="1" ref="BE122" ca="1">INDEX(BD66:BD81,(RANK(AT9,$AT$2:$AT$17)))</f>
        <v>2132</v>
      </c>
      <c r="BF122" cm="1">
        <f t="array" aca="1" ref="BF122" ca="1">INDEX(BD90:BD105,(RANK(AT9,$AT$2:$AT$17)))</f>
        <v>2149</v>
      </c>
      <c r="BG122" cm="1">
        <f t="array" aca="1" ref="BG122" ca="1">INDEX(BD106:BD121,(RANK(AT9,$AT$2:$AT$17)))</f>
        <v>2077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VLOOKUP(B123,audio_list_stym!$A$3:$BP$18,46,FALSE)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VLOOKUP(B123,audio_list_stym!$A$3:$AJ$18,14,FALSE)</f>
        <v>Gac</v>
      </c>
      <c r="I123" t="s">
        <v>689</v>
      </c>
      <c r="J123" t="str">
        <f t="shared" si="29"/>
        <v>Gac_2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250</v>
      </c>
      <c r="Q123" t="str">
        <f>IF(G123="экспл",0,IF(G123="импл_",VLOOKUP(J123,quest_импл!$A$1:$J$129,8,FALSE),0))</f>
        <v>sound\\Farshirovanniy_li.wav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2026</v>
      </c>
      <c r="AD123" t="str">
        <f t="shared" ca="1" si="39"/>
        <v>pics\\Kokos_2.jpg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pics\\Kokos_2.jpg</v>
      </c>
      <c r="AI123" t="s">
        <v>125</v>
      </c>
      <c r="AO123">
        <f t="shared" ca="1" si="35"/>
        <v>0.6137669613986676</v>
      </c>
      <c r="AP123" t="str">
        <f t="shared" ca="1" si="36"/>
        <v>pics\\Kokos_2.jpg</v>
      </c>
      <c r="AR123" t="str">
        <f t="shared" si="44"/>
        <v/>
      </c>
      <c r="AS123" t="str">
        <f t="shared" ca="1" si="42"/>
        <v>pics\\Kokos_2.jpg</v>
      </c>
      <c r="AT123">
        <f t="shared" ca="1" si="31"/>
        <v>0.9809535615461743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_Фаршированный_ли_</v>
      </c>
      <c r="BB123" t="str">
        <f t="shared" si="33"/>
        <v>_Фаршированный_ли_ПЕМАТ?</v>
      </c>
      <c r="BD123" cm="1">
        <f t="array" aca="1" ref="BD123" ca="1">INDEX($L$122:$L$129,(RANK(AT3,$AT$2:$AT$9)))</f>
        <v>2090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VLOOKUP(B124,audio_list_stym!$A$3:$BP$18,46,FALSE)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VLOOKUP(B124,audio_list_stym!$A$3:$AJ$18,14,FALSE)</f>
        <v>Gac</v>
      </c>
      <c r="I124" t="s">
        <v>690</v>
      </c>
      <c r="J124" t="str">
        <f t="shared" si="29"/>
        <v>Gac_3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251</v>
      </c>
      <c r="Q124" t="str">
        <f>IF(G124="экспл",0,IF(G124="импл_",VLOOKUP(J124,quest_импл!$A$1:$J$129,8,FALSE),0))</f>
        <v>sound\\Razrezan_li.wav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2054</v>
      </c>
      <c r="AD124" t="str">
        <f t="shared" ca="1" si="39"/>
        <v>pics\\Redis_6.jpg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pics\\Redis_6.jpg</v>
      </c>
      <c r="AI124" t="s">
        <v>126</v>
      </c>
      <c r="AO124">
        <f t="shared" ca="1" si="35"/>
        <v>0.15690277766425964</v>
      </c>
      <c r="AP124" t="str">
        <f t="shared" ca="1" si="36"/>
        <v>pics\\Redis_6.jpg</v>
      </c>
      <c r="AR124" t="str">
        <f t="shared" si="44"/>
        <v/>
      </c>
      <c r="AS124" t="str">
        <f t="shared" ca="1" si="42"/>
        <v>pics\\Redis_6.jpg</v>
      </c>
      <c r="AT124">
        <f t="shared" ca="1" si="31"/>
        <v>0.34627403249264121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_Разрезан_ли_</v>
      </c>
      <c r="BB124" t="str">
        <f t="shared" si="33"/>
        <v>_Разрезан_ли_ПЕМАТ?</v>
      </c>
      <c r="BD124" cm="1">
        <f t="array" aca="1" ref="BD124" ca="1">INDEX($L$122:$L$129,(RANK(AT4,$AT$2:$AT$9)))</f>
        <v>2094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VLOOKUP(B125,audio_list_stym!$A$3:$BP$18,46,FALSE)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VLOOKUP(B125,audio_list_stym!$A$3:$AJ$18,14,FALSE)</f>
        <v>Gac</v>
      </c>
      <c r="I125" t="s">
        <v>691</v>
      </c>
      <c r="J125" t="str">
        <f t="shared" si="29"/>
        <v>Gac_4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252</v>
      </c>
      <c r="Q125" t="str">
        <f>IF(G125="экспл",0,IF(G125="импл_",VLOOKUP(J125,quest_импл!$A$1:$J$129,8,FALSE),0))</f>
        <v>sound\\S_lepestkami_li.wav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2027</v>
      </c>
      <c r="AD125" t="str">
        <f t="shared" ca="1" si="39"/>
        <v>pics\\Kokos_3.jpg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pics\\Kokos_3.jpg</v>
      </c>
      <c r="AI125" t="s">
        <v>127</v>
      </c>
      <c r="AO125">
        <f t="shared" ca="1" si="35"/>
        <v>0.61245553931708141</v>
      </c>
      <c r="AP125" t="str">
        <f t="shared" ca="1" si="36"/>
        <v>pics\\Kokos_3.jpg</v>
      </c>
      <c r="AR125" t="str">
        <f t="shared" si="44"/>
        <v/>
      </c>
      <c r="AS125" t="str">
        <f t="shared" ca="1" si="42"/>
        <v>pics\\Kokos_3.jpg</v>
      </c>
      <c r="AT125">
        <f t="shared" ca="1" si="31"/>
        <v>0.23887946150081096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_С_лепестками_ли_</v>
      </c>
      <c r="BB125" t="str">
        <f t="shared" si="33"/>
        <v>_С_лепестками_ли_ПЕМАТ?</v>
      </c>
      <c r="BD125" cm="1">
        <f t="array" aca="1" ref="BD125" ca="1">INDEX($L$122:$L$129,(RANK(AT5,$AT$2:$AT$9)))</f>
        <v>2095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VLOOKUP(B126,audio_list_stym!$A$3:$BP$18,46,FALSE)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VLOOKUP(B126,audio_list_stym!$A$3:$AJ$18,14,FALSE)</f>
        <v>Gac</v>
      </c>
      <c r="I126" t="s">
        <v>692</v>
      </c>
      <c r="J126" t="str">
        <f t="shared" si="29"/>
        <v>Gac_5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253</v>
      </c>
      <c r="Q126" t="str">
        <f>IF(G126="экспл",0,IF(G126="импл_",VLOOKUP(J126,quest_импл!$A$1:$J$129,8,FALSE),0))</f>
        <v>sound\\Kolyuchiy_li.wav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2016</v>
      </c>
      <c r="AD126" t="str">
        <f t="shared" ca="1" si="39"/>
        <v>pics\\Finik_8.jpg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pics\\Finik_8.jpg</v>
      </c>
      <c r="AI126" t="s">
        <v>128</v>
      </c>
      <c r="AO126">
        <f t="shared" ca="1" si="35"/>
        <v>0.71986332501302919</v>
      </c>
      <c r="AP126" t="str">
        <f t="shared" ca="1" si="36"/>
        <v>pics\\Finik_8.jpg</v>
      </c>
      <c r="AR126" t="str">
        <f t="shared" si="44"/>
        <v/>
      </c>
      <c r="AS126" t="str">
        <f t="shared" ca="1" si="42"/>
        <v>pics\\Finik_8.jpg</v>
      </c>
      <c r="AT126">
        <f t="shared" ca="1" si="31"/>
        <v>0.11711363314014422</v>
      </c>
      <c r="AU126" t="s">
        <v>697</v>
      </c>
      <c r="AV126" t="str">
        <f t="shared" ca="1" si="32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_Колючий_ли_</v>
      </c>
      <c r="BB126" t="str">
        <f t="shared" si="33"/>
        <v>_Колючий_ли_ПЕМАТ?</v>
      </c>
      <c r="BD126" cm="1">
        <f t="array" aca="1" ref="BD126" ca="1">INDEX($L$122:$L$129,(RANK(AT6,$AT$2:$AT$9)))</f>
        <v>2089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VLOOKUP(B127,audio_list_stym!$A$3:$BP$18,46,FALSE)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VLOOKUP(B127,audio_list_stym!$A$3:$AJ$18,14,FALSE)</f>
        <v>Gac</v>
      </c>
      <c r="I127" t="s">
        <v>693</v>
      </c>
      <c r="J127" t="str">
        <f t="shared" si="29"/>
        <v>Gac_6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254</v>
      </c>
      <c r="Q127" t="str">
        <f>IF(G127="экспл",0,IF(G127="импл_",VLOOKUP(J127,quest_импл!$A$1:$J$129,8,FALSE),0))</f>
        <v>sound\\Oranzhrviy_li.wav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2009</v>
      </c>
      <c r="AD127" t="str">
        <f t="shared" ca="1" si="39"/>
        <v>pics\\Finik_1.jpg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pics\\Finik_1.jpg</v>
      </c>
      <c r="AI127" t="s">
        <v>129</v>
      </c>
      <c r="AO127">
        <f t="shared" ca="1" si="35"/>
        <v>0.83411945504350704</v>
      </c>
      <c r="AP127" t="str">
        <f t="shared" ca="1" si="36"/>
        <v>pics\\Finik_1.jpg</v>
      </c>
      <c r="AR127" t="str">
        <f t="shared" si="44"/>
        <v/>
      </c>
      <c r="AS127" t="str">
        <f t="shared" ca="1" si="42"/>
        <v>pics\\Finik_1.jpg</v>
      </c>
      <c r="AT127">
        <f t="shared" ca="1" si="31"/>
        <v>0.82942159926810866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_Оранжевый_ли_</v>
      </c>
      <c r="BB127" t="str">
        <f t="shared" si="33"/>
        <v>_Оранжевый_ли_ПЕМАТ?</v>
      </c>
      <c r="BD127" cm="1">
        <f t="array" aca="1" ref="BD127" ca="1">INDEX($L$122:$L$129,(RANK(AT7,$AT$2:$AT$9)))</f>
        <v>2096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VLOOKUP(B128,audio_list_stym!$A$3:$BP$18,46,FALSE)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VLOOKUP(B128,audio_list_stym!$A$3:$AJ$18,14,FALSE)</f>
        <v>Gac</v>
      </c>
      <c r="I128" t="s">
        <v>694</v>
      </c>
      <c r="J128" t="str">
        <f t="shared" si="29"/>
        <v>Gac_7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255</v>
      </c>
      <c r="Q128" t="str">
        <f>IF(G128="экспл",0,IF(G128="импл_",VLOOKUP(J128,quest_импл!$A$1:$J$129,8,FALSE),0))</f>
        <v>sound\\Zernistiy_li.wav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2041</v>
      </c>
      <c r="AD128" t="str">
        <f t="shared" ca="1" si="39"/>
        <v>pics\\Peper_1.jpg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pics\\Peper_1.jpg</v>
      </c>
      <c r="AI128" t="s">
        <v>130</v>
      </c>
      <c r="AO128">
        <f t="shared" ca="1" si="35"/>
        <v>0.38285619061764231</v>
      </c>
      <c r="AP128" t="str">
        <f t="shared" ca="1" si="36"/>
        <v>pics\\Peper_1.jpg</v>
      </c>
      <c r="AR128" t="str">
        <f t="shared" si="44"/>
        <v/>
      </c>
      <c r="AS128" t="str">
        <f t="shared" ca="1" si="42"/>
        <v>pics\\Peper_1.jpg</v>
      </c>
      <c r="AT128">
        <f t="shared" ca="1" si="31"/>
        <v>0.27434605094337272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_Зернистый_ли_</v>
      </c>
      <c r="BB128" t="str">
        <f t="shared" si="33"/>
        <v>_Зернистый_ли_ПЕМАТ?</v>
      </c>
      <c r="BD128" cm="1">
        <f t="array" aca="1" ref="BD128" ca="1">INDEX($L$122:$L$129,(RANK(AT8,$AT$2:$AT$9)))</f>
        <v>2092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VLOOKUP(B129,audio_list_stym!$A$3:$BP$18,46,FALSE)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VLOOKUP(B129,audio_list_stym!$A$3:$AJ$18,14,FALSE)</f>
        <v>Gac</v>
      </c>
      <c r="I129" t="s">
        <v>695</v>
      </c>
      <c r="J129" t="str">
        <f t="shared" si="29"/>
        <v>Gac_8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256</v>
      </c>
      <c r="Q129" t="str">
        <f>IF(G129="экспл",0,IF(G129="импл_",VLOOKUP(J129,quest_импл!$A$1:$J$129,8,FALSE),0))</f>
        <v>sound\\Okrugliy_li.wav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2063</v>
      </c>
      <c r="AD129" t="str">
        <f t="shared" ca="1" si="39"/>
        <v>pics\\Tomat_7.jpg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pics\\Tomat_7.jpg</v>
      </c>
      <c r="AI129" t="s">
        <v>131</v>
      </c>
      <c r="AO129">
        <f t="shared" ca="1" si="35"/>
        <v>3.9396650480893802E-2</v>
      </c>
      <c r="AP129" t="str">
        <f t="shared" ca="1" si="36"/>
        <v>pics\\Tomat_7.jpg</v>
      </c>
      <c r="AR129" t="str">
        <f t="shared" si="44"/>
        <v/>
      </c>
      <c r="AS129" t="str">
        <f t="shared" ca="1" si="42"/>
        <v>pics\\Tomat_7.jpg</v>
      </c>
      <c r="AT129">
        <f t="shared" ca="1" si="31"/>
        <v>0.80644278936544145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_Округлый_ли_</v>
      </c>
      <c r="BB129" t="str">
        <f t="shared" si="33"/>
        <v>_Округлый_ли_ПЕМАТ?</v>
      </c>
      <c r="BD129" cm="1">
        <f t="array" aca="1" ref="BD129" ca="1">INDEX($L$122:$L$129,(RANK(AT9,$AT$2:$AT$9)))</f>
        <v>2093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A00-000000000000}"/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VLOOKUP(B2,audio_list_stym!$A$3:$BP$18,47,FALSE)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VLOOKUP(B2,audio_list_stym!$A$3:$AJ$18,15,FALSE)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pics\\Limon_1.jpg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40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0.99980620018910338</v>
      </c>
      <c r="AP2" t="str">
        <f t="shared" ref="AP2:AP25" ca="1" si="6">INDEX($AM$2:$AM$25,(RANK(AO2,$AO$2:$AO$25)))</f>
        <v>pics\\Limon_1.jpg</v>
      </c>
      <c r="AQ2" t="str">
        <f ca="1">INDEX($AN$2:$AN$25,(RANK(AO2,$AO$2:$AO$25)))</f>
        <v>pics\\Redis_1.jpg</v>
      </c>
      <c r="AR2" t="str">
        <f t="shared" ref="AR2:AR9" ca="1" si="7">IF(AH2="sound\\Ogorod",AP2,"")</f>
        <v>pics\\Limon_1.jpg</v>
      </c>
      <c r="AT2">
        <f t="shared" ref="AT2:AT65" ca="1" si="8">RAND()</f>
        <v>0.84511932923655697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VLOOKUP(B3,audio_list_stym!$A$3:$BP$18,47,FALSE)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VLOOKUP(B3,audio_list_stym!$A$3:$AJ$18,15,FALSE)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2154</v>
      </c>
      <c r="AD3" t="str">
        <f t="shared" ref="AD3:AD66" ca="1" si="11">IF(ISTEXT(AE3),AE3,IF(ISTEXT(AF3),AF3,""))</f>
        <v>pics\\Injir_2.jpg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pics\\Injir_2.jpg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0.28542836806878491</v>
      </c>
      <c r="AP3" t="str">
        <f t="shared" ca="1" si="6"/>
        <v>pics\\Injir_2.jpg</v>
      </c>
      <c r="AQ3" t="str">
        <f t="shared" ref="AQ3:AQ25" ca="1" si="13">INDEX($AN$2:$AN$25,(RANK(AO3,$AO$2:$AO$25)))</f>
        <v>pics\\Tikva_2.jpg</v>
      </c>
      <c r="AR3" t="str">
        <f t="shared" ca="1" si="7"/>
        <v>pics\\Injir_2.jpg</v>
      </c>
      <c r="AT3">
        <f t="shared" ca="1" si="8"/>
        <v>0.89040786771184954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2057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VLOOKUP(B4,audio_list_stym!$A$3:$BP$18,47,FALSE)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VLOOKUP(B4,audio_list_stym!$A$3:$AJ$18,15,FALSE)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2160</v>
      </c>
      <c r="AD4" t="str">
        <f t="shared" ca="1" si="11"/>
        <v>pics\\Injir_8.jpg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pics\\Injir_8.jpg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1.2411070367603139E-2</v>
      </c>
      <c r="AP4" t="str">
        <f t="shared" ca="1" si="6"/>
        <v>pics\\Injir_8.jpg</v>
      </c>
      <c r="AQ4" t="str">
        <f t="shared" ca="1" si="13"/>
        <v>pics\\Tikva_8.jpg</v>
      </c>
      <c r="AR4" t="str">
        <f t="shared" ca="1" si="7"/>
        <v>pics\\Injir_8.jpg</v>
      </c>
      <c r="AT4">
        <f t="shared" ca="1" si="8"/>
        <v>0.7985821670936889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VLOOKUP(B5,audio_list_stym!$A$3:$BP$18,47,FALSE)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VLOOKUP(B5,audio_list_stym!$A$3:$AJ$18,15,FALSE)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2038</v>
      </c>
      <c r="AD5" t="str">
        <f t="shared" ca="1" si="11"/>
        <v>pics\\Limon_6.jpg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0.85825286552307611</v>
      </c>
      <c r="AP5" t="str">
        <f t="shared" ca="1" si="6"/>
        <v>pics\\Limon_6.jpg</v>
      </c>
      <c r="AQ5" t="str">
        <f t="shared" ca="1" si="13"/>
        <v>pics\\Redis_6.jpg</v>
      </c>
      <c r="AR5" t="str">
        <f t="shared" ca="1" si="7"/>
        <v>pics\\Limon_6.jpg</v>
      </c>
      <c r="AT5">
        <f t="shared" ca="1" si="8"/>
        <v>0.72182975829773399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2060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VLOOKUP(B6,audio_list_stym!$A$3:$BP$18,47,FALSE)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VLOOKUP(B6,audio_list_stym!$A$3:$AJ$18,15,FALSE)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2001</v>
      </c>
      <c r="AD6" t="str">
        <f t="shared" ca="1" si="11"/>
        <v>pics\\Banan_1.jpg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pics\\Banan_1.jpg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0.72328884686900108</v>
      </c>
      <c r="AP6" t="str">
        <f t="shared" ca="1" si="6"/>
        <v>pics\\Banan_1.jpg</v>
      </c>
      <c r="AQ6" t="str">
        <f t="shared" ca="1" si="13"/>
        <v>pics\\Goroh_1.jpg</v>
      </c>
      <c r="AR6" t="str">
        <f t="shared" ca="1" si="7"/>
        <v>pics\\Banan_1.jpg</v>
      </c>
      <c r="AT6">
        <f t="shared" ca="1" si="8"/>
        <v>0.19406367804802038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2064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VLOOKUP(B7,audio_list_stym!$A$3:$BP$18,47,FALSE)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VLOOKUP(B7,audio_list_stym!$A$3:$AJ$18,15,FALSE)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2003</v>
      </c>
      <c r="AD7" t="str">
        <f t="shared" ca="1" si="11"/>
        <v>pics\\Banan_3.jpg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pics\\Banan_3.jpg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0.55326188621142669</v>
      </c>
      <c r="AP7" t="str">
        <f t="shared" ca="1" si="6"/>
        <v>pics\\Banan_3.jpg</v>
      </c>
      <c r="AQ7" t="str">
        <f t="shared" ca="1" si="13"/>
        <v>pics\\Goroh_3.jpg</v>
      </c>
      <c r="AR7" t="str">
        <f t="shared" ca="1" si="7"/>
        <v>pics\\Banan_3.jpg</v>
      </c>
      <c r="AT7">
        <f t="shared" ca="1" si="8"/>
        <v>0.26406379807123981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VLOOKUP(B8,audio_list_stym!$A$3:$BP$18,47,FALSE)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VLOOKUP(B8,audio_list_stym!$A$3:$AJ$18,15,FALSE)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2008</v>
      </c>
      <c r="AD8" t="str">
        <f t="shared" ca="1" si="11"/>
        <v>pics\\Banan_8.jpg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pics\\Banan_8.jpg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0.31786118995582613</v>
      </c>
      <c r="AP8" t="str">
        <f t="shared" ca="1" si="6"/>
        <v>pics\\Banan_8.jpg</v>
      </c>
      <c r="AQ8" t="str">
        <f t="shared" ca="1" si="13"/>
        <v>pics\\Goroh_8.jpg</v>
      </c>
      <c r="AR8" t="str">
        <f t="shared" ca="1" si="7"/>
        <v>pics\\Banan_8.jpg</v>
      </c>
      <c r="AT8">
        <f t="shared" ca="1" si="8"/>
        <v>0.29641837052634923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2061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VLOOKUP(B9,audio_list_stym!$A$3:$BP$18,47,FALSE)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VLOOKUP(B9,audio_list_stym!$A$3:$AJ$18,15,FALSE)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2153</v>
      </c>
      <c r="AD9" t="str">
        <f t="shared" ca="1" si="11"/>
        <v>pics\\Injir_1.jpg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0.30713361834915387</v>
      </c>
      <c r="AP9" t="str">
        <f t="shared" ca="1" si="6"/>
        <v>pics\\Injir_1.jpg</v>
      </c>
      <c r="AQ9" t="str">
        <f t="shared" ca="1" si="13"/>
        <v>pics\\Tikva_1.jpg</v>
      </c>
      <c r="AR9" t="str">
        <f t="shared" ca="1" si="7"/>
        <v>pics\\Injir_1.jpg</v>
      </c>
      <c r="AT9">
        <f t="shared" ca="1" si="8"/>
        <v>0.2022019689596104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2063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VLOOKUP(B10,audio_list_stym!$A$3:$BP$18,47,FALSE)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VLOOKUP(B10,audio_list_stym!$A$3:$AJ$18,15,FALSE)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11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0.45885276493899385</v>
      </c>
      <c r="AP10" t="str">
        <f t="shared" ca="1" si="6"/>
        <v>pics\\Banan_5.jpg</v>
      </c>
      <c r="AQ10" t="str">
        <f t="shared" ca="1" si="13"/>
        <v>pics\\Goroh_5.jpg</v>
      </c>
      <c r="AT10">
        <f t="shared" ca="1" si="8"/>
        <v>0.46336452641741976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VLOOKUP(B11,audio_list_stym!$A$3:$BP$18,47,FALSE)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VLOOKUP(B11,audio_list_stym!$A$3:$AJ$18,15,FALSE)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11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0.67680659297328405</v>
      </c>
      <c r="AP11" t="str">
        <f t="shared" ca="1" si="6"/>
        <v>pics\\Banan_2.jpg</v>
      </c>
      <c r="AQ11" t="str">
        <f t="shared" ca="1" si="13"/>
        <v>pics\\Goroh_2.jpg</v>
      </c>
      <c r="AT11">
        <f t="shared" ca="1" si="8"/>
        <v>0.80482703135375799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2033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VLOOKUP(B12,audio_list_stym!$A$3:$BP$18,47,FALSE)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VLOOKUP(B12,audio_list_stym!$A$3:$AJ$18,15,FALSE)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11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0.81552412453706835</v>
      </c>
      <c r="AP12" t="str">
        <f t="shared" ca="1" si="6"/>
        <v>pics\\Limon_7.jpg</v>
      </c>
      <c r="AQ12" t="str">
        <f t="shared" ca="1" si="13"/>
        <v>pics\\Redis_7.jpg</v>
      </c>
      <c r="AT12">
        <f t="shared" ca="1" si="8"/>
        <v>0.18469633513932326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VLOOKUP(B13,audio_list_stym!$A$3:$BP$18,47,FALSE)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VLOOKUP(B13,audio_list_stym!$A$3:$AJ$18,15,FALSE)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11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0.4485877460476877</v>
      </c>
      <c r="AP13" t="str">
        <f t="shared" ca="1" si="6"/>
        <v>pics\\Banan_6.jpg</v>
      </c>
      <c r="AQ13" t="str">
        <f t="shared" ca="1" si="13"/>
        <v>pics\\Goroh_6.jpg</v>
      </c>
      <c r="AT13">
        <f t="shared" ca="1" si="8"/>
        <v>0.33613838921745409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2036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VLOOKUP(B14,audio_list_stym!$A$3:$BP$18,47,FALSE)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VLOOKUP(B14,audio_list_stym!$A$3:$AJ$18,15,FALSE)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11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0.73289245857965235</v>
      </c>
      <c r="AP14" t="str">
        <f t="shared" ca="1" si="6"/>
        <v>pics\\Limon_8.jpg</v>
      </c>
      <c r="AQ14" t="str">
        <f t="shared" ca="1" si="13"/>
        <v>pics\\Redis_8.jpg</v>
      </c>
      <c r="AT14">
        <f t="shared" ca="1" si="8"/>
        <v>0.63108415214996949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2040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VLOOKUP(B15,audio_list_stym!$A$3:$BP$18,47,FALSE)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VLOOKUP(B15,audio_list_stym!$A$3:$AJ$18,15,FALSE)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11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0.93786049721752529</v>
      </c>
      <c r="AP15" t="str">
        <f t="shared" ca="1" si="6"/>
        <v>pics\\Limon_4.jpg</v>
      </c>
      <c r="AQ15" t="str">
        <f t="shared" ca="1" si="13"/>
        <v>pics\\Redis_4.jpg</v>
      </c>
      <c r="AT15">
        <f t="shared" ca="1" si="8"/>
        <v>0.84096114899146213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VLOOKUP(B16,audio_list_stym!$A$3:$BP$18,47,FALSE)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VLOOKUP(B16,audio_list_stym!$A$3:$AJ$18,15,FALSE)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11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0.39775909167637835</v>
      </c>
      <c r="AP16" t="str">
        <f t="shared" ca="1" si="6"/>
        <v>pics\\Banan_7.jpg</v>
      </c>
      <c r="AQ16" t="str">
        <f t="shared" ca="1" si="13"/>
        <v>pics\\Goroh_7.jpg</v>
      </c>
      <c r="AT16">
        <f t="shared" ca="1" si="8"/>
        <v>0.16650797460925526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2037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VLOOKUP(B17,audio_list_stym!$A$3:$BP$18,47,FALSE)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VLOOKUP(B17,audio_list_stym!$A$3:$AJ$18,15,FALSE)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11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0.20567195117952786</v>
      </c>
      <c r="AP17" t="str">
        <f t="shared" ca="1" si="6"/>
        <v>pics\\Injir_4.jpg</v>
      </c>
      <c r="AQ17" t="str">
        <f t="shared" ca="1" si="13"/>
        <v>pics\\Tikva_4.jpg</v>
      </c>
      <c r="AT17">
        <f t="shared" ca="1" si="8"/>
        <v>0.88979155112784925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2039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VLOOKUP(B18,audio_list_stym!$A$3:$BP$18,47,FALSE)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VLOOKUP(B18,audio_list_stym!$A$3:$AJ$18,15,FALSE)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2051</v>
      </c>
      <c r="AD18" t="str">
        <f t="shared" ca="1" si="11"/>
        <v>pics\\Redis_3.jpg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pics\\Redis_3.jpg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0.94133642757088265</v>
      </c>
      <c r="AP18" t="str">
        <f t="shared" ca="1" si="6"/>
        <v>pics\\Limon_3.jpg</v>
      </c>
      <c r="AQ18" t="str">
        <f t="shared" ca="1" si="13"/>
        <v>pics\\Redis_3.jpg</v>
      </c>
      <c r="AS18" t="str">
        <f t="shared" ref="AS18:AS25" ca="1" si="16">IF(AH18="sound\\Tropic",AQ18,"")</f>
        <v>pics\\Redis_3.jpg</v>
      </c>
      <c r="AT18">
        <f t="shared" ca="1" si="8"/>
        <v>0.36219334501622746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VLOOKUP(B19,audio_list_stym!$A$3:$BP$18,47,FALSE)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VLOOKUP(B19,audio_list_stym!$A$3:$AJ$18,15,FALSE)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2167</v>
      </c>
      <c r="AD19" t="str">
        <f t="shared" ca="1" si="11"/>
        <v>pics\\Tikva_7.jpg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pics\\Tikva_7.jpg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5.9880616383818475E-2</v>
      </c>
      <c r="AP19" t="str">
        <f t="shared" ca="1" si="6"/>
        <v>pics\\Injir_7.jpg</v>
      </c>
      <c r="AQ19" t="str">
        <f t="shared" ca="1" si="13"/>
        <v>pics\\Tikva_7.jpg</v>
      </c>
      <c r="AS19" t="str">
        <f t="shared" ca="1" si="16"/>
        <v>pics\\Tikva_7.jpg</v>
      </c>
      <c r="AT19">
        <f t="shared" ca="1" si="8"/>
        <v>0.28801303437964343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2025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VLOOKUP(B20,audio_list_stym!$A$3:$BP$18,47,FALSE)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VLOOKUP(B20,audio_list_stym!$A$3:$AJ$18,15,FALSE)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2163</v>
      </c>
      <c r="AD20" t="str">
        <f t="shared" ca="1" si="11"/>
        <v>pics\\Tikva_3.jpg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pics\\Tikva_3.jpg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0.22669083278742186</v>
      </c>
      <c r="AP20" t="str">
        <f t="shared" ca="1" si="6"/>
        <v>pics\\Injir_3.jpg</v>
      </c>
      <c r="AQ20" t="str">
        <f t="shared" ca="1" si="13"/>
        <v>pics\\Tikva_3.jpg</v>
      </c>
      <c r="AS20" t="str">
        <f t="shared" ca="1" si="16"/>
        <v>pics\\Tikva_3.jpg</v>
      </c>
      <c r="AT20">
        <f t="shared" ca="1" si="8"/>
        <v>0.14955368013880421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VLOOKUP(B21,audio_list_stym!$A$3:$BP$18,47,FALSE)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VLOOKUP(B21,audio_list_stym!$A$3:$AJ$18,15,FALSE)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2166</v>
      </c>
      <c r="AD21" t="str">
        <f t="shared" ca="1" si="11"/>
        <v>pics\\Tikva_6.jpg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pics\\Tikva_6.jpg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0.15913446583098934</v>
      </c>
      <c r="AP21" t="str">
        <f t="shared" ca="1" si="6"/>
        <v>pics\\Injir_6.jpg</v>
      </c>
      <c r="AQ21" t="str">
        <f t="shared" ca="1" si="13"/>
        <v>pics\\Tikva_6.jpg</v>
      </c>
      <c r="AS21" t="str">
        <f t="shared" ca="1" si="16"/>
        <v>pics\\Tikva_6.jpg</v>
      </c>
      <c r="AT21">
        <f t="shared" ca="1" si="8"/>
        <v>0.88645106293725495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2028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VLOOKUP(B22,audio_list_stym!$A$3:$BP$18,47,FALSE)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VLOOKUP(B22,audio_list_stym!$A$3:$AJ$18,15,FALSE)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2050</v>
      </c>
      <c r="AD22" t="str">
        <f t="shared" ca="1" si="11"/>
        <v>pics\\Redis_2.jpg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pics\\Redis_2.jpg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0.9466255740644306</v>
      </c>
      <c r="AP22" t="str">
        <f t="shared" ca="1" si="6"/>
        <v>pics\\Limon_2.jpg</v>
      </c>
      <c r="AQ22" t="str">
        <f t="shared" ca="1" si="13"/>
        <v>pics\\Redis_2.jpg</v>
      </c>
      <c r="AS22" t="str">
        <f t="shared" ca="1" si="16"/>
        <v>pics\\Redis_2.jpg</v>
      </c>
      <c r="AT22">
        <f t="shared" ca="1" si="8"/>
        <v>0.97210366819341254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2032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VLOOKUP(B23,audio_list_stym!$A$3:$BP$18,47,FALSE)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VLOOKUP(B23,audio_list_stym!$A$3:$AJ$18,15,FALSE)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2165</v>
      </c>
      <c r="AD23" t="str">
        <f t="shared" ca="1" si="11"/>
        <v>pics\\Tikva_5.jpg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pics\\Tikva_5.jpg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0.1687160288439572</v>
      </c>
      <c r="AP23" t="str">
        <f t="shared" ca="1" si="6"/>
        <v>pics\\Injir_5.jpg</v>
      </c>
      <c r="AQ23" t="str">
        <f t="shared" ca="1" si="13"/>
        <v>pics\\Tikva_5.jpg</v>
      </c>
      <c r="AS23" t="str">
        <f t="shared" ca="1" si="16"/>
        <v>pics\\Tikva_5.jpg</v>
      </c>
      <c r="AT23">
        <f t="shared" ca="1" si="8"/>
        <v>0.12895433461852446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VLOOKUP(B24,audio_list_stym!$A$3:$BP$18,47,FALSE)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VLOOKUP(B24,audio_list_stym!$A$3:$AJ$18,15,FALSE)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2020</v>
      </c>
      <c r="AD24" t="str">
        <f t="shared" ca="1" si="11"/>
        <v>pics\\Goroh_4.jpg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pics\\Goroh_4.jpg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0.54908868941518341</v>
      </c>
      <c r="AP24" t="str">
        <f t="shared" ca="1" si="6"/>
        <v>pics\\Banan_4.jpg</v>
      </c>
      <c r="AQ24" t="str">
        <f t="shared" ca="1" si="13"/>
        <v>pics\\Goroh_4.jpg</v>
      </c>
      <c r="AS24" t="str">
        <f t="shared" ca="1" si="16"/>
        <v>pics\\Goroh_4.jpg</v>
      </c>
      <c r="AT24">
        <f t="shared" ca="1" si="8"/>
        <v>0.19299640865948742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2029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VLOOKUP(B25,audio_list_stym!$A$3:$BP$18,47,FALSE)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VLOOKUP(B25,audio_list_stym!$A$3:$AJ$18,15,FALSE)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2053</v>
      </c>
      <c r="AD25" t="str">
        <f t="shared" ca="1" si="11"/>
        <v>pics\\Redis_5.jpg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pics\\Redis_5.jpg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0.85962698874020893</v>
      </c>
      <c r="AP25" t="str">
        <f t="shared" ca="1" si="6"/>
        <v>pics\\Limon_5.jpg</v>
      </c>
      <c r="AQ25" t="str">
        <f t="shared" ca="1" si="13"/>
        <v>pics\\Redis_5.jpg</v>
      </c>
      <c r="AS25" t="str">
        <f t="shared" ca="1" si="16"/>
        <v>pics\\Redis_5.jpg</v>
      </c>
      <c r="AT25">
        <f t="shared" ca="1" si="8"/>
        <v>4.3503425733134815E-2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2031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VLOOKUP(B26,audio_list_stym!$A$3:$BP$18,47,FALSE)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VLOOKUP(B26,audio_list_stym!$A$3:$AJ$18,15,FALSE)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1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0.53252414143457716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2062</v>
      </c>
      <c r="BF26" cm="1">
        <f t="array" aca="1" ref="BF26" ca="1">INDEX(BD34:BD49,(RANK(AT5,$AT$2:$AT$16)))</f>
        <v>2046</v>
      </c>
      <c r="BG26" cm="1">
        <f t="array" aca="1" ref="BG26" ca="1">INDEX(BD50:BD65,(RANK(AT5,$AT$2:$AT$16)))</f>
        <v>2014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VLOOKUP(B27,audio_list_stym!$A$3:$BP$18,47,FALSE)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VLOOKUP(B27,audio_list_stym!$A$3:$AJ$18,15,FALSE)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11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0.6645060836836848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2049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VLOOKUP(B28,audio_list_stym!$A$3:$BP$18,47,FALSE)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VLOOKUP(B28,audio_list_stym!$A$3:$AJ$18,15,FALSE)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11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1.8404220967092044E-3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VLOOKUP(B29,audio_list_stym!$A$3:$BP$18,47,FALSE)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VLOOKUP(B29,audio_list_stym!$A$3:$AJ$18,15,FALSE)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1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0.73438032762580208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2052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VLOOKUP(B30,audio_list_stym!$A$3:$BP$18,47,FALSE)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VLOOKUP(B30,audio_list_stym!$A$3:$AJ$18,15,FALSE)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11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0.88905833105912246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2056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VLOOKUP(B31,audio_list_stym!$A$3:$BP$18,47,FALSE)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VLOOKUP(B31,audio_list_stym!$A$3:$AJ$18,15,FALSE)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11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0.39251268954204299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VLOOKUP(B32,audio_list_stym!$A$3:$BP$18,47,FALSE)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VLOOKUP(B32,audio_list_stym!$A$3:$AJ$18,15,FALSE)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11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9.9708826055887934E-2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2053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VLOOKUP(B33,audio_list_stym!$A$3:$BP$18,47,FALSE)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VLOOKUP(B33,audio_list_stym!$A$3:$AJ$18,15,FALSE)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11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0.71593776727953617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2055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VLOOKUP(B34,audio_list_stym!$A$3:$BP$18,47,FALSE)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VLOOKUP(B34,audio_list_stym!$A$3:$AJ$18,15,FALSE)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2005</v>
      </c>
      <c r="AD34" t="str">
        <f t="shared" ca="1" si="11"/>
        <v>pics\\Banan_5.jpg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pics\\Banan_5.jpg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si="5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pics\\Banan_5.jpg</v>
      </c>
      <c r="AT34">
        <f t="shared" ca="1" si="8"/>
        <v>0.12567014858807901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2061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2005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VLOOKUP(B35,audio_list_stym!$A$3:$BP$18,47,FALSE)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VLOOKUP(B35,audio_list_stym!$A$3:$AJ$18,15,FALSE)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2002</v>
      </c>
      <c r="AD35" t="str">
        <f t="shared" ca="1" si="11"/>
        <v>pics\\Banan_2.jpg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pics\\Banan_2.jpg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5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pics\\Banan_2.jpg</v>
      </c>
      <c r="AT35">
        <f t="shared" ca="1" si="8"/>
        <v>5.9650925130621202E-2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2041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VLOOKUP(B36,audio_list_stym!$A$3:$BP$18,47,FALSE)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VLOOKUP(B36,audio_list_stym!$A$3:$AJ$18,15,FALSE)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2039</v>
      </c>
      <c r="AD36" t="str">
        <f t="shared" ca="1" si="11"/>
        <v>pics\\Limon_7.jpg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pics\\Limon_7.jpg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5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pics\\Limon_7.jpg</v>
      </c>
      <c r="AT36">
        <f t="shared" ca="1" si="8"/>
        <v>0.1782195494245804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VLOOKUP(B37,audio_list_stym!$A$3:$BP$18,47,FALSE)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VLOOKUP(B37,audio_list_stym!$A$3:$AJ$18,15,FALSE)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2006</v>
      </c>
      <c r="AD37" t="str">
        <f t="shared" ca="1" si="11"/>
        <v>pics\\Banan_6.jpg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pics\\Banan_6.jpg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5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pics\\Banan_6.jpg</v>
      </c>
      <c r="AT37">
        <f t="shared" ca="1" si="8"/>
        <v>3.5523798784058425E-3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2044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VLOOKUP(B38,audio_list_stym!$A$3:$BP$18,47,FALSE)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VLOOKUP(B38,audio_list_stym!$A$3:$AJ$18,15,FALSE)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2040</v>
      </c>
      <c r="AD38" t="str">
        <f t="shared" ca="1" si="11"/>
        <v>pics\\Limon_8.jpg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pics\\Limon_8.jpg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5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pics\\Limon_8.jpg</v>
      </c>
      <c r="AT38">
        <f t="shared" ca="1" si="8"/>
        <v>0.14672009832132482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2048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VLOOKUP(B39,audio_list_stym!$A$3:$BP$18,47,FALSE)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VLOOKUP(B39,audio_list_stym!$A$3:$AJ$18,15,FALSE)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2036</v>
      </c>
      <c r="AD39" t="str">
        <f t="shared" ca="1" si="11"/>
        <v>pics\\Limon_4.jpg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pics\\Limon_4.jpg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5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pics\\Limon_4.jpg</v>
      </c>
      <c r="AT39">
        <f t="shared" ca="1" si="8"/>
        <v>0.72047955253847118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VLOOKUP(B40,audio_list_stym!$A$3:$BP$18,47,FALSE)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VLOOKUP(B40,audio_list_stym!$A$3:$AJ$18,15,FALSE)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2007</v>
      </c>
      <c r="AD40" t="str">
        <f t="shared" ca="1" si="11"/>
        <v>pics\\Banan_7.jpg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pics\\Banan_7.jpg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5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pics\\Banan_7.jpg</v>
      </c>
      <c r="AT40">
        <f t="shared" ca="1" si="8"/>
        <v>0.12309798628512136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2045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VLOOKUP(B41,audio_list_stym!$A$3:$BP$18,47,FALSE)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VLOOKUP(B41,audio_list_stym!$A$3:$AJ$18,15,FALSE)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2156</v>
      </c>
      <c r="AD41" t="str">
        <f t="shared" ca="1" si="11"/>
        <v>pics\\Injir_4.jpg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pics\\Injir_4.jpg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pics\\Injir_4.jpg</v>
      </c>
      <c r="AT41">
        <f t="shared" ca="1" si="8"/>
        <v>0.94374597210163391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2047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VLOOKUP(B42,audio_list_stym!$A$3:$BP$18,47,FALSE)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VLOOKUP(B42,audio_list_stym!$A$3:$AJ$18,15,FALSE)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11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0.7388082832366063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2038</v>
      </c>
      <c r="BF42" cm="1">
        <f t="array" aca="1" ref="BF42" ca="1">INDEX(BD26:BD41,(RANK(AT6,$AT$2:$AT$17)))</f>
        <v>2046</v>
      </c>
      <c r="BG42" cm="1">
        <f t="array" aca="1" ref="BG42" ca="1">INDEX(BD50:BD65,(RANK(AT6,$AT$2:$AT$17)))</f>
        <v>2022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VLOOKUP(B43,audio_list_stym!$A$3:$BP$18,47,FALSE)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VLOOKUP(B43,audio_list_stym!$A$3:$AJ$18,15,FALSE)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11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0.5369215127048258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2001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VLOOKUP(B44,audio_list_stym!$A$3:$BP$18,47,FALSE)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VLOOKUP(B44,audio_list_stym!$A$3:$AJ$18,15,FALSE)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11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0.94090260706067297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VLOOKUP(B45,audio_list_stym!$A$3:$BP$18,47,FALSE)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VLOOKUP(B45,audio_list_stym!$A$3:$AJ$18,15,FALSE)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11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0.6515403710191765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2004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VLOOKUP(B46,audio_list_stym!$A$3:$BP$18,47,FALSE)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VLOOKUP(B46,audio_list_stym!$A$3:$AJ$18,15,FALSE)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11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0.66041637582298351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2008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VLOOKUP(B47,audio_list_stym!$A$3:$BP$18,47,FALSE)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VLOOKUP(B47,audio_list_stym!$A$3:$AJ$18,15,FALSE)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11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0.92133903024654784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VLOOKUP(B48,audio_list_stym!$A$3:$BP$18,47,FALSE)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VLOOKUP(B48,audio_list_stym!$A$3:$AJ$18,15,FALSE)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11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1.8194400508882658E-2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2005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VLOOKUP(B49,audio_list_stym!$A$3:$BP$18,47,FALSE)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VLOOKUP(B49,audio_list_stym!$A$3:$AJ$18,15,FALSE)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11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0.28298690782767377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2007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VLOOKUP(B50,audio_list_stym!$A$3:$BP$18,47,FALSE)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VLOOKUP(B50,audio_list_stym!$A$3:$AJ$18,15,FALSE)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2049</v>
      </c>
      <c r="AD50" t="str">
        <f t="shared" ca="1" si="11"/>
        <v>pics\\Redis_1.jpg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pics\\Redis_1.jpg</v>
      </c>
      <c r="AH50" t="str">
        <f t="shared" si="3"/>
        <v>sound\\Tropic</v>
      </c>
      <c r="AS50" t="str">
        <f ca="1">IF(AH50="sound\\Tropic",AQ2,"")</f>
        <v>pics\\Redis_1.jpg</v>
      </c>
      <c r="AT50">
        <f t="shared" ca="1" si="8"/>
        <v>0.56194732439039885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2036</v>
      </c>
      <c r="BF50" cm="1">
        <f t="array" aca="1" ref="BF50" ca="1">INDEX(BD18:BD49,(RANK(AT7,$AT$2:$AT$17)))</f>
        <v>2052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VLOOKUP(B51,audio_list_stym!$A$3:$BP$18,47,FALSE)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VLOOKUP(B51,audio_list_stym!$A$3:$AJ$18,15,FALSE)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2162</v>
      </c>
      <c r="AD51" t="str">
        <f t="shared" ca="1" si="11"/>
        <v>pics\\Tikva_2.jpg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pics\\Tikva_2.jpg</v>
      </c>
      <c r="AH51" t="str">
        <f t="shared" si="3"/>
        <v>sound\\Tropic</v>
      </c>
      <c r="AS51" t="str">
        <f t="shared" ref="AS51:AS57" ca="1" si="22">IF(AH51="sound\\Tropic",AQ3,"")</f>
        <v>pics\\Tikva_2.jpg</v>
      </c>
      <c r="AT51">
        <f t="shared" ca="1" si="8"/>
        <v>0.10432744023560225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2009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VLOOKUP(B52,audio_list_stym!$A$3:$BP$18,47,FALSE)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VLOOKUP(B52,audio_list_stym!$A$3:$AJ$18,15,FALSE)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2168</v>
      </c>
      <c r="AD52" t="str">
        <f t="shared" ca="1" si="11"/>
        <v>pics\\Tikva_8.jpg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pics\\Tikva_8.jpg</v>
      </c>
      <c r="AH52" t="str">
        <f t="shared" si="3"/>
        <v>sound\\Tropic</v>
      </c>
      <c r="AS52" t="str">
        <f t="shared" ca="1" si="22"/>
        <v>pics\\Tikva_8.jpg</v>
      </c>
      <c r="AT52">
        <f t="shared" ca="1" si="8"/>
        <v>0.12883925129832419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VLOOKUP(B53,audio_list_stym!$A$3:$BP$18,47,FALSE)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VLOOKUP(B53,audio_list_stym!$A$3:$AJ$18,15,FALSE)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2054</v>
      </c>
      <c r="AD53" t="str">
        <f t="shared" ca="1" si="11"/>
        <v>pics\\Redis_6.jpg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pics\\Redis_6.jpg</v>
      </c>
      <c r="AH53" t="str">
        <f t="shared" si="3"/>
        <v>sound\\Tropic</v>
      </c>
      <c r="AS53" t="str">
        <f t="shared" ca="1" si="22"/>
        <v>pics\\Redis_6.jpg</v>
      </c>
      <c r="AT53">
        <f t="shared" ca="1" si="8"/>
        <v>0.29169397620979376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2012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VLOOKUP(B54,audio_list_stym!$A$3:$BP$18,47,FALSE)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VLOOKUP(B54,audio_list_stym!$A$3:$AJ$18,15,FALSE)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2017</v>
      </c>
      <c r="AD54" t="str">
        <f t="shared" ca="1" si="11"/>
        <v>pics\\Goroh_1.jpg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pics\\Goroh_1.jpg</v>
      </c>
      <c r="AH54" t="str">
        <f t="shared" si="3"/>
        <v>sound\\Tropic</v>
      </c>
      <c r="AI54" s="11"/>
      <c r="AS54" t="str">
        <f t="shared" ca="1" si="22"/>
        <v>pics\\Goroh_1.jpg</v>
      </c>
      <c r="AT54">
        <f t="shared" ca="1" si="8"/>
        <v>0.47966386063429223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2016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VLOOKUP(B55,audio_list_stym!$A$3:$BP$18,47,FALSE)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VLOOKUP(B55,audio_list_stym!$A$3:$AJ$18,15,FALSE)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2019</v>
      </c>
      <c r="AD55" t="str">
        <f t="shared" ca="1" si="11"/>
        <v>pics\\Goroh_3.jpg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pics\\Goroh_3.jpg</v>
      </c>
      <c r="AH55" t="str">
        <f t="shared" si="3"/>
        <v>sound\\Tropic</v>
      </c>
      <c r="AS55" t="str">
        <f t="shared" ca="1" si="22"/>
        <v>pics\\Goroh_3.jpg</v>
      </c>
      <c r="AT55">
        <f t="shared" ca="1" si="8"/>
        <v>0.93900090840313322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VLOOKUP(B56,audio_list_stym!$A$3:$BP$18,47,FALSE)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VLOOKUP(B56,audio_list_stym!$A$3:$AJ$18,15,FALSE)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2024</v>
      </c>
      <c r="AD56" t="str">
        <f t="shared" ca="1" si="11"/>
        <v>pics\\Goroh_8.jpg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pics\\Goroh_8.jpg</v>
      </c>
      <c r="AH56" t="str">
        <f t="shared" si="3"/>
        <v>sound\\Tropic</v>
      </c>
      <c r="AS56" t="str">
        <f t="shared" ca="1" si="22"/>
        <v>pics\\Goroh_8.jpg</v>
      </c>
      <c r="AT56">
        <f t="shared" ca="1" si="8"/>
        <v>5.8916196735308457E-2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2013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VLOOKUP(B57,audio_list_stym!$A$3:$BP$18,47,FALSE)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VLOOKUP(B57,audio_list_stym!$A$3:$AJ$18,15,FALSE)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2161</v>
      </c>
      <c r="AD57" t="str">
        <f t="shared" ca="1" si="11"/>
        <v>pics\\Tikva_1.jpg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pics\\Tikva_1.jpg</v>
      </c>
      <c r="AH57" t="str">
        <f t="shared" si="3"/>
        <v>sound\\Tropic</v>
      </c>
      <c r="AI57" s="11"/>
      <c r="AS57" t="str">
        <f t="shared" ca="1" si="22"/>
        <v>pics\\Tikva_1.jpg</v>
      </c>
      <c r="AT57">
        <f t="shared" ca="1" si="8"/>
        <v>0.78936994212802503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2015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VLOOKUP(B58,audio_list_stym!$A$3:$BP$18,47,FALSE)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VLOOKUP(B58,audio_list_stym!$A$3:$AJ$18,15,FALSE)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1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3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3.6067057193400531E-2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2035</v>
      </c>
      <c r="BF58" cm="1">
        <f t="array" aca="1" ref="BF58" ca="1">INDEX(BD18:BD33,(RANK(AT8,$AT$2:$AT$17)))</f>
        <v>2051</v>
      </c>
      <c r="BG58" cm="1">
        <f t="array" aca="1" ref="BG58" ca="1">INDEX(BD42:BD57,(RANK(AT8,$AT$2:$AT$9)))</f>
        <v>2008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VLOOKUP(B59,audio_list_stym!$A$3:$BP$18,47,FALSE)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VLOOKUP(B59,audio_list_stym!$A$3:$AJ$18,15,FALSE)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11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3"/>
        <v/>
      </c>
      <c r="AG59" t="str">
        <f t="shared" si="14"/>
        <v>pics\\Goroh_2.jpg</v>
      </c>
      <c r="AH59">
        <f t="shared" si="3"/>
        <v>0</v>
      </c>
      <c r="AT59">
        <f t="shared" ca="1" si="8"/>
        <v>0.5156002192620448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2017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VLOOKUP(B60,audio_list_stym!$A$3:$BP$18,47,FALSE)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VLOOKUP(B60,audio_list_stym!$A$3:$AJ$18,15,FALSE)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11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3"/>
        <v/>
      </c>
      <c r="AG60" t="str">
        <f t="shared" si="14"/>
        <v>pics\\Goroh_3.jpg</v>
      </c>
      <c r="AH60">
        <f t="shared" si="3"/>
        <v>0</v>
      </c>
      <c r="AT60">
        <f t="shared" ca="1" si="8"/>
        <v>0.99551072940645935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VLOOKUP(B61,audio_list_stym!$A$3:$BP$18,47,FALSE)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VLOOKUP(B61,audio_list_stym!$A$3:$AJ$18,15,FALSE)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11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3"/>
        <v/>
      </c>
      <c r="AG61" t="str">
        <f t="shared" si="14"/>
        <v>pics\\Goroh_4.jpg</v>
      </c>
      <c r="AH61">
        <f t="shared" si="3"/>
        <v>0</v>
      </c>
      <c r="AT61">
        <f t="shared" ca="1" si="8"/>
        <v>0.65602075539270899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2020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VLOOKUP(B62,audio_list_stym!$A$3:$BP$18,47,FALSE)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VLOOKUP(B62,audio_list_stym!$A$3:$AJ$18,15,FALSE)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11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3"/>
        <v/>
      </c>
      <c r="AG62" t="str">
        <f t="shared" si="14"/>
        <v>pics\\Goroh_5.jpg</v>
      </c>
      <c r="AH62">
        <f t="shared" si="3"/>
        <v>0</v>
      </c>
      <c r="AT62">
        <f t="shared" ca="1" si="8"/>
        <v>0.80472417059192081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2024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VLOOKUP(B63,audio_list_stym!$A$3:$BP$18,47,FALSE)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VLOOKUP(B63,audio_list_stym!$A$3:$AJ$18,15,FALSE)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11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3"/>
        <v/>
      </c>
      <c r="AG63" t="str">
        <f t="shared" si="14"/>
        <v>pics\\Goroh_6.jpg</v>
      </c>
      <c r="AH63">
        <f t="shared" si="3"/>
        <v>0</v>
      </c>
      <c r="AT63">
        <f t="shared" ca="1" si="8"/>
        <v>0.50024691831710999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VLOOKUP(B64,audio_list_stym!$A$3:$BP$18,47,FALSE)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VLOOKUP(B64,audio_list_stym!$A$3:$AJ$18,15,FALSE)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11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3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0.63175970058112463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2021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VLOOKUP(B65,audio_list_stym!$A$3:$BP$18,47,FALSE)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VLOOKUP(B65,audio_list_stym!$A$3:$AJ$18,15,FALSE)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11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3"/>
        <v/>
      </c>
      <c r="AG65" t="str">
        <f t="shared" si="14"/>
        <v>pics\\Goroh_8.jpg</v>
      </c>
      <c r="AH65">
        <f t="shared" si="3"/>
        <v>0</v>
      </c>
      <c r="AT65">
        <f t="shared" ca="1" si="8"/>
        <v>0.67918290573245788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2023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VLOOKUP(B66,audio_list_stym!$A$3:$BP$18,47,FALSE)</f>
        <v>16</v>
      </c>
      <c r="F66" t="str">
        <f>VLOOKUP(E66,metki!$A$2:$B$9,2,FALSE)</f>
        <v>импл_новые_без_названия</v>
      </c>
      <c r="G66" t="str">
        <f t="shared" ref="G66:G129" si="24">LEFT(F66,5)</f>
        <v>импл_</v>
      </c>
      <c r="H66" t="str">
        <f>VLOOKUP(B66,audio_list_stym!$A$3:$AJ$18,15,FALSE)</f>
        <v>Sapota</v>
      </c>
      <c r="I66" t="s">
        <v>688</v>
      </c>
      <c r="J66" t="str">
        <f t="shared" ref="J66:J129" si="25">H66&amp;I66</f>
        <v>Sapota_1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265</v>
      </c>
      <c r="Q66" t="str">
        <f>IF(G66="экспл",0,IF(G66="импл_",VLOOKUP(J66,quest_импл!$A$1:$J$129,8,FALSE),0))</f>
        <v>sound\\Sharoobrazniy_li.wav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2019</v>
      </c>
      <c r="AD66" t="str">
        <f t="shared" ca="1" si="11"/>
        <v>pics\\Goroh_3.jpg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6">AS66</f>
        <v>pics\\Goroh_3.jpg</v>
      </c>
      <c r="AI66" t="s">
        <v>67</v>
      </c>
      <c r="AO66">
        <f ca="1">RAND()</f>
        <v>0.57179291520942221</v>
      </c>
      <c r="AP66" t="str">
        <f ca="1">INDEX($AI$66:$AI$129,(RANK(AO66,$AO$66:$AO$129)))</f>
        <v>pics\\Goroh_3.jpg</v>
      </c>
      <c r="AS66" t="str">
        <f ca="1">IF(G66="импл_",AP66,"")</f>
        <v>pics\\Goroh_3.jpg</v>
      </c>
      <c r="AT66">
        <f t="shared" ref="AT66:AT129" ca="1" si="27">RAND()</f>
        <v>0.74381695720009933</v>
      </c>
      <c r="AU66" t="s">
        <v>697</v>
      </c>
      <c r="AV66" t="str">
        <f t="shared" ref="AV66:AV129" ca="1" si="28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_Шарообразный_ли_</v>
      </c>
      <c r="BB66" t="str">
        <f t="shared" ref="BB66:BB129" si="29">IF(G66="экспл",AY66&amp;AX66&amp;"."&amp;AZ66,IF(G66="импл_",BA66&amp;AX66&amp;"?"))</f>
        <v>_Шарообразный_ли_XXXXX?</v>
      </c>
      <c r="BC66">
        <f>A66</f>
        <v>1209</v>
      </c>
      <c r="BD66" cm="1">
        <f t="array" aca="1" ref="BD66" ca="1">INDEX(L66:L73,(RANK(AT2,$AT$2:$AT$9)))</f>
        <v>2130</v>
      </c>
      <c r="BE66" cm="1">
        <f t="array" aca="1" ref="BE66" ca="1">INDEX(BD74:BD89,(RANK(AT2,$AT$2:$AT$7)))</f>
        <v>2137</v>
      </c>
      <c r="BF66" cm="1">
        <f t="array" aca="1" ref="BF66" ca="1">INDEX(BD90:BD113,(RANK(AT2,$AT$2:$AT$17)))</f>
        <v>2067</v>
      </c>
      <c r="BG66" cm="1">
        <f t="array" aca="1" ref="BG66" ca="1">INDEX(BD114:BD129,(RANK(AT2,$AT$2:$AT$17)))</f>
        <v>2091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VLOOKUP(B67,audio_list_stym!$A$3:$BP$18,47,FALSE)</f>
        <v>16</v>
      </c>
      <c r="F67" t="str">
        <f>VLOOKUP(E67,metki!$A$2:$B$9,2,FALSE)</f>
        <v>импл_новые_без_названия</v>
      </c>
      <c r="G67" t="str">
        <f t="shared" si="24"/>
        <v>импл_</v>
      </c>
      <c r="H67" t="str">
        <f>VLOOKUP(B67,audio_list_stym!$A$3:$AJ$18,15,FALSE)</f>
        <v>Sapota</v>
      </c>
      <c r="I67" t="s">
        <v>689</v>
      </c>
      <c r="J67" t="str">
        <f t="shared" si="25"/>
        <v>Sapota_2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266</v>
      </c>
      <c r="Q67" t="str">
        <f>IF(G67="экспл",0,IF(G67="импл_",VLOOKUP(J67,quest_импл!$A$1:$J$129,8,FALSE),0))</f>
        <v>sound\\Nadrezan_li.wav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2011</v>
      </c>
      <c r="AD67" t="str">
        <f t="shared" ref="AD67:AD74" ca="1" si="30">IF(ISTEXT(AE67),AE67,IF(ISTEXT(AF67),AF67,""))</f>
        <v>pics\\Finik_3.jpg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6"/>
        <v>pics\\Finik_3.jpg</v>
      </c>
      <c r="AI67" t="s">
        <v>68</v>
      </c>
      <c r="AO67">
        <f t="shared" ref="AO67:AO129" ca="1" si="31">RAND()</f>
        <v>0.77671986944947646</v>
      </c>
      <c r="AP67" t="str">
        <f t="shared" ref="AP67:AP129" ca="1" si="32">INDEX($AI$66:$AI$129,(RANK(AO67,$AO$66:$AO$129)))</f>
        <v>pics\\Finik_3.jpg</v>
      </c>
      <c r="AR67" t="str">
        <f t="shared" ref="AR67:AR73" si="33">IF(AH67="sound\\Ogorod",AP19,"")</f>
        <v/>
      </c>
      <c r="AS67" t="str">
        <f t="shared" ref="AS67:AS73" ca="1" si="34">IF(G67="импл_",AP67,"")</f>
        <v>pics\\Finik_3.jpg</v>
      </c>
      <c r="AT67">
        <f t="shared" ca="1" si="27"/>
        <v>0.22584132143518121</v>
      </c>
      <c r="AU67" t="s">
        <v>697</v>
      </c>
      <c r="AV67" t="str">
        <f t="shared" ca="1" si="28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_Надрезан_ли_</v>
      </c>
      <c r="BB67" t="str">
        <f t="shared" si="29"/>
        <v>_Надрезан_ли_XXXXX?</v>
      </c>
      <c r="BD67" cm="1">
        <f t="array" aca="1" ref="BD67" ca="1">INDEX(L67:L74,(RANK(AT3,$AT$2:$AT$9)))</f>
        <v>2130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VLOOKUP(B68,audio_list_stym!$A$3:$BP$18,47,FALSE)</f>
        <v>16</v>
      </c>
      <c r="F68" t="str">
        <f>VLOOKUP(E68,metki!$A$2:$B$9,2,FALSE)</f>
        <v>импл_новые_без_названия</v>
      </c>
      <c r="G68" t="str">
        <f t="shared" si="24"/>
        <v>импл_</v>
      </c>
      <c r="H68" t="str">
        <f>VLOOKUP(B68,audio_list_stym!$A$3:$AJ$18,15,FALSE)</f>
        <v>Sapota</v>
      </c>
      <c r="I68" t="s">
        <v>690</v>
      </c>
      <c r="J68" t="str">
        <f t="shared" si="25"/>
        <v>Sapota_3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267</v>
      </c>
      <c r="Q68" t="str">
        <f>IF(G68="экспл",0,IF(G68="импл_",VLOOKUP(J68,quest_импл!$A$1:$J$129,8,FALSE),0))</f>
        <v>sound\\Perekruchen_li.wav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2033</v>
      </c>
      <c r="AD68" t="str">
        <f t="shared" ca="1" si="30"/>
        <v>pics\\Limon_1.jpg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6"/>
        <v>pics\\Limon_1.jpg</v>
      </c>
      <c r="AI68" t="s">
        <v>69</v>
      </c>
      <c r="AO68">
        <f t="shared" ca="1" si="31"/>
        <v>0.37829377506485418</v>
      </c>
      <c r="AP68" t="str">
        <f t="shared" ca="1" si="32"/>
        <v>pics\\Limon_1.jpg</v>
      </c>
      <c r="AR68" t="str">
        <f t="shared" si="33"/>
        <v/>
      </c>
      <c r="AS68" t="str">
        <f t="shared" ca="1" si="34"/>
        <v>pics\\Limon_1.jpg</v>
      </c>
      <c r="AT68">
        <f t="shared" ca="1" si="27"/>
        <v>6.410537723890064E-2</v>
      </c>
      <c r="AU68" t="s">
        <v>697</v>
      </c>
      <c r="AV68" t="str">
        <f t="shared" ca="1" si="28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_Перекручен_ли_</v>
      </c>
      <c r="BB68" t="str">
        <f t="shared" si="29"/>
        <v>_Перекручен_ли_XXXXX?</v>
      </c>
      <c r="BD68" cm="1">
        <f t="array" aca="1" ref="BD68" ca="1">INDEX(L68:L75,(RANK(AT4,$AT$2:$AT$9)))</f>
        <v>2133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VLOOKUP(B69,audio_list_stym!$A$3:$BP$18,47,FALSE)</f>
        <v>16</v>
      </c>
      <c r="F69" t="str">
        <f>VLOOKUP(E69,metki!$A$2:$B$9,2,FALSE)</f>
        <v>импл_новые_без_названия</v>
      </c>
      <c r="G69" t="str">
        <f t="shared" si="24"/>
        <v>импл_</v>
      </c>
      <c r="H69" t="str">
        <f>VLOOKUP(B69,audio_list_stym!$A$3:$AJ$18,15,FALSE)</f>
        <v>Sapota</v>
      </c>
      <c r="I69" t="s">
        <v>691</v>
      </c>
      <c r="J69" t="str">
        <f t="shared" si="25"/>
        <v>Sapota_4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268</v>
      </c>
      <c r="Q69" t="str">
        <f>IF(G69="экспл",0,IF(G69="импл_",VLOOKUP(J69,quest_импл!$A$1:$J$129,8,FALSE),0))</f>
        <v>sound\\Sorvan_li.wav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2017</v>
      </c>
      <c r="AD69" t="str">
        <f t="shared" ca="1" si="30"/>
        <v>pics\\Goroh_1.jpg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6"/>
        <v>pics\\Goroh_1.jpg</v>
      </c>
      <c r="AI69" t="s">
        <v>70</v>
      </c>
      <c r="AO69">
        <f t="shared" ca="1" si="31"/>
        <v>0.59112836343314967</v>
      </c>
      <c r="AP69" t="str">
        <f t="shared" ca="1" si="32"/>
        <v>pics\\Goroh_1.jpg</v>
      </c>
      <c r="AR69" t="str">
        <f t="shared" si="33"/>
        <v/>
      </c>
      <c r="AS69" t="str">
        <f t="shared" ca="1" si="34"/>
        <v>pics\\Goroh_1.jpg</v>
      </c>
      <c r="AT69">
        <f t="shared" ca="1" si="27"/>
        <v>0.25797107926229901</v>
      </c>
      <c r="AU69" t="s">
        <v>697</v>
      </c>
      <c r="AV69" t="str">
        <f t="shared" ca="1" si="28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_Сорван_ли_</v>
      </c>
      <c r="BB69" t="str">
        <f t="shared" si="29"/>
        <v>_Сорван_ли_XXXXX?</v>
      </c>
      <c r="BD69" cm="1">
        <f t="array" aca="1" ref="BD69" ca="1">INDEX(L69:L76,(RANK(AT5,$AT$2:$AT$9)))</f>
        <v>2135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VLOOKUP(B70,audio_list_stym!$A$3:$BP$18,47,FALSE)</f>
        <v>16</v>
      </c>
      <c r="F70" t="str">
        <f>VLOOKUP(E70,metki!$A$2:$B$9,2,FALSE)</f>
        <v>импл_новые_без_названия</v>
      </c>
      <c r="G70" t="str">
        <f t="shared" si="24"/>
        <v>импл_</v>
      </c>
      <c r="H70" t="str">
        <f>VLOOKUP(B70,audio_list_stym!$A$3:$AJ$18,15,FALSE)</f>
        <v>Sapota</v>
      </c>
      <c r="I70" t="s">
        <v>692</v>
      </c>
      <c r="J70" t="str">
        <f t="shared" si="25"/>
        <v>Sapota_5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269</v>
      </c>
      <c r="Q70" t="str">
        <f>IF(G70="экспл",0,IF(G70="импл_",VLOOKUP(J70,quest_импл!$A$1:$J$129,8,FALSE),0))</f>
        <v>sound\\Spresovan_li.wav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2023</v>
      </c>
      <c r="AD70" t="str">
        <f t="shared" ca="1" si="30"/>
        <v>pics\\Goroh_7.jpg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6"/>
        <v>pics\\Goroh_7.jpg</v>
      </c>
      <c r="AI70" t="s">
        <v>71</v>
      </c>
      <c r="AO70">
        <f t="shared" ca="1" si="31"/>
        <v>0.48270294810866243</v>
      </c>
      <c r="AP70" t="str">
        <f t="shared" ca="1" si="32"/>
        <v>pics\\Goroh_7.jpg</v>
      </c>
      <c r="AR70" t="str">
        <f t="shared" si="33"/>
        <v/>
      </c>
      <c r="AS70" t="str">
        <f t="shared" ca="1" si="34"/>
        <v>pics\\Goroh_7.jpg</v>
      </c>
      <c r="AT70">
        <f t="shared" ca="1" si="27"/>
        <v>0.90976416033453267</v>
      </c>
      <c r="AU70" t="s">
        <v>697</v>
      </c>
      <c r="AV70" t="str">
        <f t="shared" ca="1" si="28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_Спрессован_ли_</v>
      </c>
      <c r="BB70" t="str">
        <f t="shared" si="29"/>
        <v>_Спрессован_ли_XXXXX?</v>
      </c>
      <c r="BD70" cm="1">
        <f t="array" aca="1" ref="BD70" ca="1">INDEX(L70:L77,(RANK(AT6,$AT$2:$AT$9)))</f>
        <v>2140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VLOOKUP(B71,audio_list_stym!$A$3:$BP$18,47,FALSE)</f>
        <v>16</v>
      </c>
      <c r="F71" t="str">
        <f>VLOOKUP(E71,metki!$A$2:$B$9,2,FALSE)</f>
        <v>импл_новые_без_названия</v>
      </c>
      <c r="G71" t="str">
        <f t="shared" si="24"/>
        <v>импл_</v>
      </c>
      <c r="H71" t="str">
        <f>VLOOKUP(B71,audio_list_stym!$A$3:$AJ$18,15,FALSE)</f>
        <v>Sapota</v>
      </c>
      <c r="I71" t="s">
        <v>693</v>
      </c>
      <c r="J71" t="str">
        <f t="shared" si="25"/>
        <v>Sapota_6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270</v>
      </c>
      <c r="Q71" t="str">
        <f>IF(G71="экспл",0,IF(G71="импл_",VLOOKUP(J71,quest_импл!$A$1:$J$129,8,FALSE),0))</f>
        <v>sound\\Zheltiy_li.wav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2063</v>
      </c>
      <c r="AD71" t="str">
        <f t="shared" ca="1" si="30"/>
        <v>pics\\Tomat_7.jpg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6"/>
        <v>pics\\Tomat_7.jpg</v>
      </c>
      <c r="AI71" t="s">
        <v>72</v>
      </c>
      <c r="AO71">
        <f t="shared" ca="1" si="31"/>
        <v>2.2334392506790923E-3</v>
      </c>
      <c r="AP71" t="str">
        <f t="shared" ca="1" si="32"/>
        <v>pics\\Tomat_7.jpg</v>
      </c>
      <c r="AR71" t="str">
        <f t="shared" si="33"/>
        <v/>
      </c>
      <c r="AS71" t="str">
        <f t="shared" ca="1" si="34"/>
        <v>pics\\Tomat_7.jpg</v>
      </c>
      <c r="AT71">
        <f t="shared" ca="1" si="27"/>
        <v>0.87576131465799212</v>
      </c>
      <c r="AU71" t="s">
        <v>697</v>
      </c>
      <c r="AV71" t="str">
        <f t="shared" ca="1" si="28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_Желтый_ли_</v>
      </c>
      <c r="BB71" t="str">
        <f t="shared" si="29"/>
        <v>_Желтый_ли_XXXXX?</v>
      </c>
      <c r="BD71" cm="1">
        <f t="array" aca="1" ref="BD71" ca="1">INDEX(L71:L78,(RANK(AT7,$AT$2:$AT$9)))</f>
        <v>2139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VLOOKUP(B72,audio_list_stym!$A$3:$BP$18,47,FALSE)</f>
        <v>16</v>
      </c>
      <c r="F72" t="str">
        <f>VLOOKUP(E72,metki!$A$2:$B$9,2,FALSE)</f>
        <v>импл_новые_без_названия</v>
      </c>
      <c r="G72" t="str">
        <f t="shared" si="24"/>
        <v>импл_</v>
      </c>
      <c r="H72" t="str">
        <f>VLOOKUP(B72,audio_list_stym!$A$3:$AJ$18,15,FALSE)</f>
        <v>Sapota</v>
      </c>
      <c r="I72" t="s">
        <v>694</v>
      </c>
      <c r="J72" t="str">
        <f t="shared" si="25"/>
        <v>Sapota_7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271</v>
      </c>
      <c r="Q72" t="str">
        <f>IF(G72="экспл",0,IF(G72="импл_",VLOOKUP(J72,quest_импл!$A$1:$J$129,8,FALSE),0))</f>
        <v>sound\\Rovniy_li.wav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2030</v>
      </c>
      <c r="AD72" t="str">
        <f t="shared" ca="1" si="30"/>
        <v>pics\\Kokos_6.jpg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6"/>
        <v>pics\\Kokos_6.jpg</v>
      </c>
      <c r="AI72" t="s">
        <v>73</v>
      </c>
      <c r="AO72">
        <f t="shared" ca="1" si="31"/>
        <v>0.39235157921884689</v>
      </c>
      <c r="AP72" t="str">
        <f t="shared" ca="1" si="32"/>
        <v>pics\\Kokos_6.jpg</v>
      </c>
      <c r="AR72" t="str">
        <f t="shared" si="33"/>
        <v/>
      </c>
      <c r="AS72" t="str">
        <f t="shared" ca="1" si="34"/>
        <v>pics\\Kokos_6.jpg</v>
      </c>
      <c r="AT72">
        <f t="shared" ca="1" si="27"/>
        <v>0.9995097881491577</v>
      </c>
      <c r="AU72" t="s">
        <v>697</v>
      </c>
      <c r="AV72" t="str">
        <f t="shared" ca="1" si="28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_Ровный_ли_</v>
      </c>
      <c r="BB72" t="str">
        <f t="shared" si="29"/>
        <v>_Ровный_ли_XXXXX?</v>
      </c>
      <c r="BD72" cm="1">
        <f t="array" aca="1" ref="BD72" ca="1">INDEX(L72:L79,(RANK(AT8,$AT$2:$AT$9)))</f>
        <v>2139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VLOOKUP(B73,audio_list_stym!$A$3:$BP$18,47,FALSE)</f>
        <v>16</v>
      </c>
      <c r="F73" t="str">
        <f>VLOOKUP(E73,metki!$A$2:$B$9,2,FALSE)</f>
        <v>импл_новые_без_названия</v>
      </c>
      <c r="G73" t="str">
        <f t="shared" si="24"/>
        <v>импл_</v>
      </c>
      <c r="H73" t="str">
        <f>VLOOKUP(B73,audio_list_stym!$A$3:$AJ$18,15,FALSE)</f>
        <v>Sapota</v>
      </c>
      <c r="I73" t="s">
        <v>695</v>
      </c>
      <c r="J73" t="str">
        <f t="shared" si="25"/>
        <v>Sapota_8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272</v>
      </c>
      <c r="Q73" t="str">
        <f>IF(G73="экспл",0,IF(G73="импл_",VLOOKUP(J73,quest_импл!$A$1:$J$129,8,FALSE),0))</f>
        <v>sound\\Imeet_li_shipi.wav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2003</v>
      </c>
      <c r="AD73" t="str">
        <f t="shared" ca="1" si="30"/>
        <v>pics\\Banan_3.jpg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6"/>
        <v>pics\\Banan_3.jpg</v>
      </c>
      <c r="AI73" t="s">
        <v>74</v>
      </c>
      <c r="AO73">
        <f t="shared" ca="1" si="31"/>
        <v>0.95358508622719207</v>
      </c>
      <c r="AP73" t="str">
        <f t="shared" ca="1" si="32"/>
        <v>pics\\Banan_3.jpg</v>
      </c>
      <c r="AR73" t="str">
        <f t="shared" si="33"/>
        <v/>
      </c>
      <c r="AS73" t="str">
        <f t="shared" ca="1" si="34"/>
        <v>pics\\Banan_3.jpg</v>
      </c>
      <c r="AT73">
        <f t="shared" ca="1" si="27"/>
        <v>5.3673466974708095E-2</v>
      </c>
      <c r="AU73" t="s">
        <v>697</v>
      </c>
      <c r="AV73" t="str">
        <f t="shared" ca="1" si="28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_Имеет_ли_шипы_</v>
      </c>
      <c r="BB73" t="str">
        <f t="shared" si="29"/>
        <v>_Имеет_ли_шипы_XXXXX?</v>
      </c>
      <c r="BD73" cm="1">
        <f t="array" aca="1" ref="BD73" ca="1">INDEX(L73:L80,(RANK(AT9,$AT$2:$AT$9)))</f>
        <v>2142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VLOOKUP(B74,audio_list_stym!$A$3:$BP$18,47,FALSE)</f>
        <v>17</v>
      </c>
      <c r="F74" t="str">
        <f>VLOOKUP(E74,metki!$A$2:$B$9,2,FALSE)</f>
        <v>экспл_новые_без_названия</v>
      </c>
      <c r="G74" t="str">
        <f t="shared" si="24"/>
        <v>экспл</v>
      </c>
      <c r="H74" t="str">
        <f>VLOOKUP(B74,audio_list_stym!$A$3:$AJ$18,15,FALSE)</f>
        <v>Tamanid</v>
      </c>
      <c r="I74" t="s">
        <v>688</v>
      </c>
      <c r="J74" t="str">
        <f t="shared" si="25"/>
        <v>Tamanid_1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145</v>
      </c>
      <c r="Z74" t="str">
        <f>IF(G74="экспл",VLOOKUP(J74,quest_экспл!$A$1:$N$129,12,FALSE),IF(G74="импл_",0,0))</f>
        <v>sound\\On_krasnovatiy.wav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30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26"/>
        <v/>
      </c>
      <c r="AI74" t="s">
        <v>76</v>
      </c>
      <c r="AO74">
        <f t="shared" ca="1" si="31"/>
        <v>0.94993074811065581</v>
      </c>
      <c r="AP74" t="str">
        <f t="shared" ca="1" si="32"/>
        <v>pics\\Banan_4.jpg</v>
      </c>
      <c r="AR74" t="str">
        <f>IF(AH74="sound\\Ogorod",AP2,"")</f>
        <v/>
      </c>
      <c r="AS74" t="str">
        <f>IF(G74="импл_",AP74,"")</f>
        <v/>
      </c>
      <c r="AT74">
        <f t="shared" ca="1" si="27"/>
        <v>3.4682085595175716E-3</v>
      </c>
      <c r="AU74" t="s">
        <v>697</v>
      </c>
      <c r="AV74" t="str">
        <f t="shared" ca="1" si="28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_Он_красноватый?</v>
      </c>
      <c r="BA74" t="e">
        <f>VLOOKUP(Q74,audio_list_stym!$B$2:$BQ$299,68,FALSE)</f>
        <v>#N/A</v>
      </c>
      <c r="BB74" t="str">
        <f t="shared" si="29"/>
        <v>На_экране_XXXXX._Он_красноватый?</v>
      </c>
      <c r="BC74">
        <f>A74</f>
        <v>1210</v>
      </c>
      <c r="BD74" cm="1">
        <f t="array" aca="1" ref="BD74" ca="1">INDEX($L$74:$L$81,(RANK(AT2,$AT$2:$AT$9)))</f>
        <v>2138</v>
      </c>
      <c r="BE74" cm="1">
        <f t="array" aca="1" ref="BE74" ca="1">INDEX(BD66:BD73,(RANK(AT3,$AT$2:$AT$9)))</f>
        <v>2130</v>
      </c>
      <c r="BF74" cm="1">
        <f t="array" aca="1" ref="BF74" ca="1">INDEX(BD82:BD105,(RANK(AT3,$AT$2:$AT$17)))</f>
        <v>2146</v>
      </c>
      <c r="BG74" cm="1">
        <f t="array" aca="1" ref="BG74" ca="1">INDEX(BD106:BD129,(RANK(AT3,$AT$2:$AT$9)))</f>
        <v>2082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VLOOKUP(B75,audio_list_stym!$A$3:$BP$18,47,FALSE)</f>
        <v>17</v>
      </c>
      <c r="F75" t="str">
        <f>VLOOKUP(E75,metki!$A$2:$B$9,2,FALSE)</f>
        <v>экспл_новые_без_названия</v>
      </c>
      <c r="G75" t="str">
        <f t="shared" si="24"/>
        <v>экспл</v>
      </c>
      <c r="H75" t="str">
        <f>VLOOKUP(B75,audio_list_stym!$A$3:$AJ$18,15,FALSE)</f>
        <v>Tamanid</v>
      </c>
      <c r="I75" t="s">
        <v>689</v>
      </c>
      <c r="J75" t="str">
        <f t="shared" si="25"/>
        <v>Tamanid_2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146</v>
      </c>
      <c r="Z75" t="str">
        <f>IF(G75="экспл",VLOOKUP(J75,quest_экспл!$A$1:$N$129,12,FALSE),IF(G75="импл_",0,0))</f>
        <v>sound\\Izognut_li_on.wav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ref="AD75:AD129" ca="1" si="35">IF(ISTEXT(AE75),AE75,IF(ISTEXT(AF75),AF75,""))</f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ref="AF75:AF129" si="36">AS75</f>
        <v/>
      </c>
      <c r="AI75" t="s">
        <v>77</v>
      </c>
      <c r="AO75">
        <f t="shared" ca="1" si="31"/>
        <v>3.5579560148139788E-2</v>
      </c>
      <c r="AP75" t="str">
        <f t="shared" ca="1" si="32"/>
        <v>pics\\Tomat_3.jpg</v>
      </c>
      <c r="AR75" t="str">
        <f t="shared" ref="AR75:AR97" si="37">IF(AH75="sound\\Ogorod",AP3,"")</f>
        <v/>
      </c>
      <c r="AS75" t="str">
        <f t="shared" ref="AS75:AS129" si="38">IF(G75="импл_",AP75,"")</f>
        <v/>
      </c>
      <c r="AT75">
        <f t="shared" ca="1" si="27"/>
        <v>0.33241609137939487</v>
      </c>
      <c r="AU75" t="s">
        <v>697</v>
      </c>
      <c r="AV75" t="str">
        <f t="shared" ca="1" si="28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_Изогнут_ли_он?</v>
      </c>
      <c r="BA75" t="e">
        <f>VLOOKUP(Q75,audio_list_stym!$B$2:$BQ$299,68,FALSE)</f>
        <v>#N/A</v>
      </c>
      <c r="BB75" t="str">
        <f t="shared" si="29"/>
        <v>Посмотрите,_вот_XXXXX._Изогнут_ли_он?</v>
      </c>
      <c r="BD75" cm="1">
        <f t="array" aca="1" ref="BD75" ca="1">INDEX($L$74:$L$81,(RANK(AT3,$AT$2:$AT$9)))</f>
        <v>2137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VLOOKUP(B76,audio_list_stym!$A$3:$BP$18,47,FALSE)</f>
        <v>17</v>
      </c>
      <c r="F76" t="str">
        <f>VLOOKUP(E76,metki!$A$2:$B$9,2,FALSE)</f>
        <v>экспл_новые_без_названия</v>
      </c>
      <c r="G76" t="str">
        <f t="shared" si="24"/>
        <v>экспл</v>
      </c>
      <c r="H76" t="str">
        <f>VLOOKUP(B76,audio_list_stym!$A$3:$AJ$18,15,FALSE)</f>
        <v>Tamanid</v>
      </c>
      <c r="I76" t="s">
        <v>690</v>
      </c>
      <c r="J76" t="str">
        <f t="shared" si="25"/>
        <v>Tamanid_3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147</v>
      </c>
      <c r="Z76" t="str">
        <f>IF(G76="экспл",VLOOKUP(J76,quest_экспл!$A$1:$N$129,12,FALSE),IF(G76="импл_",0,0))</f>
        <v>sound\\On_barhatistiy.wav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5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36"/>
        <v/>
      </c>
      <c r="AI76" t="s">
        <v>78</v>
      </c>
      <c r="AO76">
        <f t="shared" ca="1" si="31"/>
        <v>0.14735972645503592</v>
      </c>
      <c r="AP76" t="str">
        <f t="shared" ca="1" si="32"/>
        <v>pics\\Redis_6.jpg</v>
      </c>
      <c r="AR76" t="str">
        <f t="shared" si="37"/>
        <v/>
      </c>
      <c r="AS76" t="str">
        <f t="shared" si="38"/>
        <v/>
      </c>
      <c r="AT76">
        <f t="shared" ca="1" si="27"/>
        <v>0.72971332203040151</v>
      </c>
      <c r="AU76" t="s">
        <v>697</v>
      </c>
      <c r="AV76" t="str">
        <f t="shared" ca="1" si="28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_Он_бархатистый?</v>
      </c>
      <c r="BA76" t="e">
        <f>VLOOKUP(Q76,audio_list_stym!$B$2:$BQ$299,68,FALSE)</f>
        <v>#N/A</v>
      </c>
      <c r="BB76" t="str">
        <f t="shared" si="29"/>
        <v>Вот_XXXXX._Он_бархатистый?</v>
      </c>
      <c r="BD76" cm="1">
        <f t="array" aca="1" ref="BD76" ca="1">INDEX($L$74:$L$81,(RANK(AT4,$AT$2:$AT$9)))</f>
        <v>2139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VLOOKUP(B77,audio_list_stym!$A$3:$BP$18,47,FALSE)</f>
        <v>17</v>
      </c>
      <c r="F77" t="str">
        <f>VLOOKUP(E77,metki!$A$2:$B$9,2,FALSE)</f>
        <v>экспл_новые_без_названия</v>
      </c>
      <c r="G77" t="str">
        <f t="shared" si="24"/>
        <v>экспл</v>
      </c>
      <c r="H77" t="str">
        <f>VLOOKUP(B77,audio_list_stym!$A$3:$AJ$18,15,FALSE)</f>
        <v>Tamanid</v>
      </c>
      <c r="I77" t="s">
        <v>691</v>
      </c>
      <c r="J77" t="str">
        <f t="shared" si="25"/>
        <v>Tamanid_4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148</v>
      </c>
      <c r="Z77" t="str">
        <f>IF(G77="экспл",VLOOKUP(J77,quest_экспл!$A$1:$N$129,12,FALSE),IF(G77="импл_",0,0))</f>
        <v>sound\\Odnotonniy_li_on.wav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5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36"/>
        <v/>
      </c>
      <c r="AI77" t="s">
        <v>79</v>
      </c>
      <c r="AO77">
        <f t="shared" ca="1" si="31"/>
        <v>0.67538697449517426</v>
      </c>
      <c r="AP77" t="str">
        <f t="shared" ca="1" si="32"/>
        <v>pics\\Finik_8.jpg</v>
      </c>
      <c r="AR77" t="str">
        <f t="shared" si="37"/>
        <v/>
      </c>
      <c r="AS77" t="str">
        <f t="shared" si="38"/>
        <v/>
      </c>
      <c r="AT77">
        <f t="shared" ca="1" si="27"/>
        <v>0.88187160977165269</v>
      </c>
      <c r="AU77" t="s">
        <v>697</v>
      </c>
      <c r="AV77" t="str">
        <f t="shared" ca="1" si="28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_Однотонный_ли_он?</v>
      </c>
      <c r="BA77" t="e">
        <f>VLOOKUP(Q77,audio_list_stym!$B$2:$BQ$299,68,FALSE)</f>
        <v>#N/A</v>
      </c>
      <c r="BB77" t="str">
        <f t="shared" si="29"/>
        <v>Это_XXXXX._Однотонный_ли_он?</v>
      </c>
      <c r="BD77" cm="1">
        <f t="array" aca="1" ref="BD77" ca="1">INDEX($L$74:$L$81,(RANK(AT5,$AT$2:$AT$9)))</f>
        <v>2140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VLOOKUP(B78,audio_list_stym!$A$3:$BP$18,47,FALSE)</f>
        <v>17</v>
      </c>
      <c r="F78" t="str">
        <f>VLOOKUP(E78,metki!$A$2:$B$9,2,FALSE)</f>
        <v>экспл_новые_без_названия</v>
      </c>
      <c r="G78" t="str">
        <f t="shared" si="24"/>
        <v>экспл</v>
      </c>
      <c r="H78" t="str">
        <f>VLOOKUP(B78,audio_list_stym!$A$3:$AJ$18,15,FALSE)</f>
        <v>Tamanid</v>
      </c>
      <c r="I78" t="s">
        <v>692</v>
      </c>
      <c r="J78" t="str">
        <f t="shared" si="25"/>
        <v>Tamanid_5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149</v>
      </c>
      <c r="Z78" t="str">
        <f>IF(G78="экспл",VLOOKUP(J78,quest_экспл!$A$1:$N$129,12,FALSE),IF(G78="импл_",0,0))</f>
        <v>sound\\On_prozrachniy.wav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5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36"/>
        <v/>
      </c>
      <c r="AI78" t="s">
        <v>80</v>
      </c>
      <c r="AO78">
        <f t="shared" ca="1" si="31"/>
        <v>0.29059619539951176</v>
      </c>
      <c r="AP78" t="str">
        <f t="shared" ca="1" si="32"/>
        <v>pics\\Limon_8.jpg</v>
      </c>
      <c r="AR78" t="str">
        <f t="shared" si="37"/>
        <v/>
      </c>
      <c r="AS78" t="str">
        <f t="shared" si="38"/>
        <v/>
      </c>
      <c r="AT78">
        <f t="shared" ca="1" si="27"/>
        <v>0.23186397268113346</v>
      </c>
      <c r="AU78" t="s">
        <v>697</v>
      </c>
      <c r="AV78" t="str">
        <f t="shared" ca="1" si="28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_Он_прозрачный?</v>
      </c>
      <c r="BA78" t="e">
        <f>VLOOKUP(Q78,audio_list_stym!$B$2:$BQ$299,68,FALSE)</f>
        <v>#N/A</v>
      </c>
      <c r="BB78" t="str">
        <f t="shared" si="29"/>
        <v>На_картинке_XXXXX._Он_прозрачный?</v>
      </c>
      <c r="BD78" cm="1">
        <f t="array" aca="1" ref="BD78" ca="1">INDEX($L$74:$L$81,(RANK(AT6,$AT$2:$AT$9)))</f>
        <v>2144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VLOOKUP(B79,audio_list_stym!$A$3:$BP$18,47,FALSE)</f>
        <v>17</v>
      </c>
      <c r="F79" t="str">
        <f>VLOOKUP(E79,metki!$A$2:$B$9,2,FALSE)</f>
        <v>экспл_новые_без_названия</v>
      </c>
      <c r="G79" t="str">
        <f t="shared" si="24"/>
        <v>экспл</v>
      </c>
      <c r="H79" t="str">
        <f>VLOOKUP(B79,audio_list_stym!$A$3:$AJ$18,15,FALSE)</f>
        <v>Tamanid</v>
      </c>
      <c r="I79" t="s">
        <v>693</v>
      </c>
      <c r="J79" t="str">
        <f t="shared" si="25"/>
        <v>Tamanid_6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150</v>
      </c>
      <c r="Z79" t="str">
        <f>IF(G79="экспл",VLOOKUP(J79,quest_экспл!$A$1:$N$129,12,FALSE),IF(G79="импл_",0,0))</f>
        <v>sound\\On_izmelchen.wav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5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36"/>
        <v/>
      </c>
      <c r="AI79" t="s">
        <v>81</v>
      </c>
      <c r="AO79">
        <f t="shared" ca="1" si="31"/>
        <v>8.1634464212859692E-3</v>
      </c>
      <c r="AP79" t="str">
        <f t="shared" ca="1" si="32"/>
        <v>pics\\Tomat_5.jpg</v>
      </c>
      <c r="AR79" t="str">
        <f t="shared" si="37"/>
        <v/>
      </c>
      <c r="AS79" t="str">
        <f t="shared" si="38"/>
        <v/>
      </c>
      <c r="AT79">
        <f t="shared" ca="1" si="27"/>
        <v>0.92707551791725029</v>
      </c>
      <c r="AU79" t="s">
        <v>697</v>
      </c>
      <c r="AV79" t="str">
        <f t="shared" ca="1" si="28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_Он_измельчен?</v>
      </c>
      <c r="BA79" t="e">
        <f>VLOOKUP(Q79,audio_list_stym!$B$2:$BQ$299,68,FALSE)</f>
        <v>#N/A</v>
      </c>
      <c r="BB79" t="str">
        <f t="shared" si="29"/>
        <v>На_мониторе_XXXXX._Он_измельчен?</v>
      </c>
      <c r="BD79" cm="1">
        <f t="array" aca="1" ref="BD79" ca="1">INDEX($L$74:$L$81,(RANK(AT7,$AT$2:$AT$9)))</f>
        <v>2142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VLOOKUP(B80,audio_list_stym!$A$3:$BP$18,47,FALSE)</f>
        <v>17</v>
      </c>
      <c r="F80" t="str">
        <f>VLOOKUP(E80,metki!$A$2:$B$9,2,FALSE)</f>
        <v>экспл_новые_без_названия</v>
      </c>
      <c r="G80" t="str">
        <f t="shared" si="24"/>
        <v>экспл</v>
      </c>
      <c r="H80" t="str">
        <f>VLOOKUP(B80,audio_list_stym!$A$3:$AJ$18,15,FALSE)</f>
        <v>Tamanid</v>
      </c>
      <c r="I80" t="s">
        <v>694</v>
      </c>
      <c r="J80" t="str">
        <f t="shared" si="25"/>
        <v>Tamanid_7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151</v>
      </c>
      <c r="Z80" t="str">
        <f>IF(G80="экспл",VLOOKUP(J80,quest_экспл!$A$1:$N$129,12,FALSE),IF(G80="импл_",0,0))</f>
        <v>sound\\Cvetushiy_li_on.wav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5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36"/>
        <v/>
      </c>
      <c r="AI80" t="s">
        <v>82</v>
      </c>
      <c r="AO80">
        <f t="shared" ca="1" si="31"/>
        <v>0.86183543424977793</v>
      </c>
      <c r="AP80" t="str">
        <f t="shared" ca="1" si="32"/>
        <v>pics\\Banan_8.jpg</v>
      </c>
      <c r="AR80" t="str">
        <f t="shared" si="37"/>
        <v/>
      </c>
      <c r="AS80" t="str">
        <f t="shared" si="38"/>
        <v/>
      </c>
      <c r="AT80">
        <f t="shared" ca="1" si="27"/>
        <v>0.24227189442207808</v>
      </c>
      <c r="AU80" t="s">
        <v>697</v>
      </c>
      <c r="AV80" t="str">
        <f t="shared" ca="1" si="28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_Цветущий_ли_он?</v>
      </c>
      <c r="BA80" t="e">
        <f>VLOOKUP(Q80,audio_list_stym!$B$2:$BQ$299,68,FALSE)</f>
        <v>#N/A</v>
      </c>
      <c r="BB80" t="str">
        <f t="shared" si="29"/>
        <v>Перед_Вами_XXXXX._Цветущий_ли_он?</v>
      </c>
      <c r="BD80" cm="1">
        <f t="array" aca="1" ref="BD80" ca="1">INDEX($L$74:$L$81,(RANK(AT8,$AT$2:$AT$9)))</f>
        <v>2141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VLOOKUP(B81,audio_list_stym!$A$3:$BP$18,47,FALSE)</f>
        <v>17</v>
      </c>
      <c r="F81" t="str">
        <f>VLOOKUP(E81,metki!$A$2:$B$9,2,FALSE)</f>
        <v>экспл_новые_без_названия</v>
      </c>
      <c r="G81" t="str">
        <f t="shared" si="24"/>
        <v>экспл</v>
      </c>
      <c r="H81" t="str">
        <f>VLOOKUP(B81,audio_list_stym!$A$3:$AJ$18,15,FALSE)</f>
        <v>Tamanid</v>
      </c>
      <c r="I81" t="s">
        <v>695</v>
      </c>
      <c r="J81" t="str">
        <f t="shared" si="25"/>
        <v>Tamanid_8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152</v>
      </c>
      <c r="Z81" t="str">
        <f>IF(G81="экспл",VLOOKUP(J81,quest_экспл!$A$1:$N$129,12,FALSE),IF(G81="импл_",0,0))</f>
        <v>sound\\Skruchen_li_on.wav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5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36"/>
        <v/>
      </c>
      <c r="AI81" t="s">
        <v>83</v>
      </c>
      <c r="AO81">
        <f t="shared" ca="1" si="31"/>
        <v>0.31671551158106159</v>
      </c>
      <c r="AP81" t="str">
        <f t="shared" ca="1" si="32"/>
        <v>pics\\Limon_6.jpg</v>
      </c>
      <c r="AR81" t="str">
        <f t="shared" si="37"/>
        <v/>
      </c>
      <c r="AS81" t="str">
        <f t="shared" si="38"/>
        <v/>
      </c>
      <c r="AT81">
        <f t="shared" ca="1" si="27"/>
        <v>2.4276725722263248E-2</v>
      </c>
      <c r="AU81" t="s">
        <v>697</v>
      </c>
      <c r="AV81" t="str">
        <f t="shared" ca="1" si="28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_Скручен_ли_он?</v>
      </c>
      <c r="BA81" t="e">
        <f>VLOOKUP(Q81,audio_list_stym!$B$2:$BQ$299,68,FALSE)</f>
        <v>#N/A</v>
      </c>
      <c r="BB81" t="str">
        <f t="shared" si="29"/>
        <v>Вы_видите_XXXXX._Скручен_ли_он?</v>
      </c>
      <c r="BD81" cm="1">
        <f t="array" aca="1" ref="BD81" ca="1">INDEX($L$74:$L$81,(RANK(AT9,$AT$2:$AT$9)))</f>
        <v>2143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VLOOKUP(B82,audio_list_stym!$A$3:$BP$18,47,FALSE)</f>
        <v>14</v>
      </c>
      <c r="F82" t="str">
        <f>VLOOKUP(E82,metki!$A$2:$B$9,2,FALSE)</f>
        <v>импл_новые_с_названием</v>
      </c>
      <c r="G82" t="str">
        <f t="shared" si="24"/>
        <v>импл_</v>
      </c>
      <c r="H82" t="str">
        <f>VLOOKUP(B82,audio_list_stym!$A$3:$AJ$18,15,FALSE)</f>
        <v>ZF</v>
      </c>
      <c r="I82" t="s">
        <v>688</v>
      </c>
      <c r="J82" t="str">
        <f t="shared" si="25"/>
        <v>ZF_1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281</v>
      </c>
      <c r="Q82" t="str">
        <f>IF(G82="экспл",0,IF(G82="импл_",VLOOKUP(J82,quest_импл!$A$1:$J$129,8,FALSE),0))</f>
        <v>sound\\S_chashuykami_li.wav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2020</v>
      </c>
      <c r="AD82" t="str">
        <f t="shared" ca="1" si="35"/>
        <v>pics\\Goroh_4.jpg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6"/>
        <v>pics\\Goroh_4.jpg</v>
      </c>
      <c r="AI82" t="s">
        <v>84</v>
      </c>
      <c r="AO82">
        <f t="shared" ca="1" si="31"/>
        <v>0.52191636879540648</v>
      </c>
      <c r="AP82" t="str">
        <f t="shared" ca="1" si="32"/>
        <v>pics\\Goroh_4.jpg</v>
      </c>
      <c r="AR82" t="str">
        <f t="shared" si="37"/>
        <v/>
      </c>
      <c r="AS82" t="str">
        <f t="shared" ca="1" si="38"/>
        <v>pics\\Goroh_4.jpg</v>
      </c>
      <c r="AT82">
        <f t="shared" ca="1" si="27"/>
        <v>0.51670187099729581</v>
      </c>
      <c r="AU82" t="s">
        <v>697</v>
      </c>
      <c r="AV82" t="str">
        <f t="shared" ca="1" si="28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_С_чешуйками_ли_</v>
      </c>
      <c r="BB82" t="str">
        <f t="shared" si="29"/>
        <v>_С_чешуйками_ли_ЛИРОХ?</v>
      </c>
      <c r="BC82">
        <f>A82</f>
        <v>1211</v>
      </c>
      <c r="BD82" cm="1">
        <f t="array" aca="1" ref="BD82" ca="1">INDEX($L$82:$L$89,(RANK(AT2,$AT$2:$AT$9)))</f>
        <v>2146</v>
      </c>
      <c r="BE82" cm="1">
        <f t="array" aca="1" ref="BE82" ca="1">INDEX(BD66:BD81,(RANK(AT4,$AT$2:$AT$17)))</f>
        <v>2139</v>
      </c>
      <c r="BF82" cm="1">
        <f t="array" aca="1" ref="BF82" ca="1">INDEX(BD90:BD105,(RANK(AT4,$AT$2:$AT$17)))</f>
        <v>2070</v>
      </c>
      <c r="BG82" cm="1">
        <f t="array" aca="1" ref="BG82" ca="1">INDEX(BD106:BD129,(RANK(AT4,$AT$2:$AT$9)))</f>
        <v>2083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VLOOKUP(B83,audio_list_stym!$A$3:$BP$18,47,FALSE)</f>
        <v>14</v>
      </c>
      <c r="F83" t="str">
        <f>VLOOKUP(E83,metki!$A$2:$B$9,2,FALSE)</f>
        <v>импл_новые_с_названием</v>
      </c>
      <c r="G83" t="str">
        <f t="shared" si="24"/>
        <v>импл_</v>
      </c>
      <c r="H83" t="str">
        <f>VLOOKUP(B83,audio_list_stym!$A$3:$AJ$18,15,FALSE)</f>
        <v>ZF</v>
      </c>
      <c r="I83" t="s">
        <v>689</v>
      </c>
      <c r="J83" t="str">
        <f t="shared" si="25"/>
        <v>ZF_2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282</v>
      </c>
      <c r="Q83" t="str">
        <f>IF(G83="экспл",0,IF(G83="импл_",VLOOKUP(J83,quest_импл!$A$1:$J$129,8,FALSE),0))</f>
        <v>sound\\Rozoviy_li.wav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2021</v>
      </c>
      <c r="AD83" t="str">
        <f t="shared" ca="1" si="35"/>
        <v>pics\\Goroh_5.jpg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6"/>
        <v>pics\\Goroh_5.jpg</v>
      </c>
      <c r="AI83" t="s">
        <v>85</v>
      </c>
      <c r="AO83">
        <f t="shared" ca="1" si="31"/>
        <v>0.51625867460276031</v>
      </c>
      <c r="AP83" t="str">
        <f t="shared" ca="1" si="32"/>
        <v>pics\\Goroh_5.jpg</v>
      </c>
      <c r="AR83" t="str">
        <f t="shared" si="37"/>
        <v/>
      </c>
      <c r="AS83" t="str">
        <f t="shared" ca="1" si="38"/>
        <v>pics\\Goroh_5.jpg</v>
      </c>
      <c r="AT83">
        <f t="shared" ca="1" si="27"/>
        <v>0.35934294875224793</v>
      </c>
      <c r="AU83" t="s">
        <v>697</v>
      </c>
      <c r="AV83" t="str">
        <f t="shared" ca="1" si="28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_Розовый_ли_</v>
      </c>
      <c r="BB83" t="str">
        <f t="shared" si="29"/>
        <v>_Розовый_ли_ЛИРОХ?</v>
      </c>
      <c r="BD83" cm="1">
        <f t="array" aca="1" ref="BD83" ca="1">INDEX($L$82:$L$89,(RANK(AT3,$AT$2:$AT$9)))</f>
        <v>2145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VLOOKUP(B84,audio_list_stym!$A$3:$BP$18,47,FALSE)</f>
        <v>14</v>
      </c>
      <c r="F84" t="str">
        <f>VLOOKUP(E84,metki!$A$2:$B$9,2,FALSE)</f>
        <v>импл_новые_с_названием</v>
      </c>
      <c r="G84" t="str">
        <f t="shared" si="24"/>
        <v>импл_</v>
      </c>
      <c r="H84" t="str">
        <f>VLOOKUP(B84,audio_list_stym!$A$3:$AJ$18,15,FALSE)</f>
        <v>ZF</v>
      </c>
      <c r="I84" t="s">
        <v>690</v>
      </c>
      <c r="J84" t="str">
        <f t="shared" si="25"/>
        <v>ZF_3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283</v>
      </c>
      <c r="Q84" t="str">
        <f>IF(G84="экспл",0,IF(G84="импл_",VLOOKUP(J84,quest_импл!$A$1:$J$129,8,FALSE),0))</f>
        <v>sound\\Tonkiy_li.wav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2052</v>
      </c>
      <c r="AD84" t="str">
        <f t="shared" ca="1" si="35"/>
        <v>pics\\Redis_4.jpg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6"/>
        <v>pics\\Redis_4.jpg</v>
      </c>
      <c r="AI84" t="s">
        <v>94</v>
      </c>
      <c r="AO84">
        <f t="shared" ca="1" si="31"/>
        <v>0.16699583077876212</v>
      </c>
      <c r="AP84" t="str">
        <f t="shared" ca="1" si="32"/>
        <v>pics\\Redis_4.jpg</v>
      </c>
      <c r="AR84" t="str">
        <f t="shared" si="37"/>
        <v/>
      </c>
      <c r="AS84" t="str">
        <f t="shared" ca="1" si="38"/>
        <v>pics\\Redis_4.jpg</v>
      </c>
      <c r="AT84">
        <f t="shared" ca="1" si="27"/>
        <v>0.72334755906567316</v>
      </c>
      <c r="AU84" t="s">
        <v>697</v>
      </c>
      <c r="AV84" t="str">
        <f t="shared" ca="1" si="28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_Тонкий_ли_</v>
      </c>
      <c r="BB84" t="str">
        <f t="shared" si="29"/>
        <v>_Тонкий_ли_ЛИРОХ?</v>
      </c>
      <c r="BD84" cm="1">
        <f t="array" aca="1" ref="BD84" ca="1">INDEX($L$82:$L$89,(RANK(AT4,$AT$2:$AT$9)))</f>
        <v>2147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VLOOKUP(B85,audio_list_stym!$A$3:$BP$18,47,FALSE)</f>
        <v>14</v>
      </c>
      <c r="F85" t="str">
        <f>VLOOKUP(E85,metki!$A$2:$B$9,2,FALSE)</f>
        <v>импл_новые_с_названием</v>
      </c>
      <c r="G85" t="str">
        <f t="shared" si="24"/>
        <v>импл_</v>
      </c>
      <c r="H85" t="str">
        <f>VLOOKUP(B85,audio_list_stym!$A$3:$AJ$18,15,FALSE)</f>
        <v>ZF</v>
      </c>
      <c r="I85" t="s">
        <v>691</v>
      </c>
      <c r="J85" t="str">
        <f t="shared" si="25"/>
        <v>ZF_4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284</v>
      </c>
      <c r="Q85" t="str">
        <f>IF(G85="экспл",0,IF(G85="импл_",VLOOKUP(J85,quest_импл!$A$1:$J$129,8,FALSE),0))</f>
        <v>sound\\Celniy_li.wav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2027</v>
      </c>
      <c r="AD85" t="str">
        <f t="shared" ca="1" si="35"/>
        <v>pics\\Kokos_3.jpg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6"/>
        <v>pics\\Kokos_3.jpg</v>
      </c>
      <c r="AI85" t="s">
        <v>95</v>
      </c>
      <c r="AO85">
        <f t="shared" ca="1" si="31"/>
        <v>0.42852793486670449</v>
      </c>
      <c r="AP85" t="str">
        <f t="shared" ca="1" si="32"/>
        <v>pics\\Kokos_3.jpg</v>
      </c>
      <c r="AR85" t="str">
        <f t="shared" si="37"/>
        <v/>
      </c>
      <c r="AS85" t="str">
        <f t="shared" ca="1" si="38"/>
        <v>pics\\Kokos_3.jpg</v>
      </c>
      <c r="AT85">
        <f t="shared" ca="1" si="27"/>
        <v>0.60343158579158329</v>
      </c>
      <c r="AU85" t="s">
        <v>697</v>
      </c>
      <c r="AV85" t="str">
        <f t="shared" ca="1" si="28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_Цельный_ли_</v>
      </c>
      <c r="BB85" t="str">
        <f t="shared" si="29"/>
        <v>_Цельный_ли_ЛИРОХ?</v>
      </c>
      <c r="BD85" cm="1">
        <f t="array" aca="1" ref="BD85" ca="1">INDEX($L$82:$L$89,(RANK(AT5,$AT$2:$AT$9)))</f>
        <v>2148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VLOOKUP(B86,audio_list_stym!$A$3:$BP$18,47,FALSE)</f>
        <v>14</v>
      </c>
      <c r="F86" t="str">
        <f>VLOOKUP(E86,metki!$A$2:$B$9,2,FALSE)</f>
        <v>импл_новые_с_названием</v>
      </c>
      <c r="G86" t="str">
        <f t="shared" si="24"/>
        <v>импл_</v>
      </c>
      <c r="H86" t="str">
        <f>VLOOKUP(B86,audio_list_stym!$A$3:$AJ$18,15,FALSE)</f>
        <v>ZF</v>
      </c>
      <c r="I86" t="s">
        <v>692</v>
      </c>
      <c r="J86" t="str">
        <f t="shared" si="25"/>
        <v>ZF_5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285</v>
      </c>
      <c r="Q86" t="str">
        <f>IF(G86="экспл",0,IF(G86="импл_",VLOOKUP(J86,quest_импл!$A$1:$J$129,8,FALSE),0))</f>
        <v>sound\\Shershaviy_li.wav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2025</v>
      </c>
      <c r="AD86" t="str">
        <f t="shared" ca="1" si="35"/>
        <v>pics\\Kokos_1.jpg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6"/>
        <v>pics\\Kokos_1.jpg</v>
      </c>
      <c r="AI86" t="s">
        <v>96</v>
      </c>
      <c r="AO86">
        <f t="shared" ca="1" si="31"/>
        <v>0.43565840411416701</v>
      </c>
      <c r="AP86" t="str">
        <f t="shared" ca="1" si="32"/>
        <v>pics\\Kokos_1.jpg</v>
      </c>
      <c r="AR86" t="str">
        <f t="shared" si="37"/>
        <v/>
      </c>
      <c r="AS86" t="str">
        <f t="shared" ca="1" si="38"/>
        <v>pics\\Kokos_1.jpg</v>
      </c>
      <c r="AT86">
        <f t="shared" ca="1" si="27"/>
        <v>0.4679018750834848</v>
      </c>
      <c r="AU86" t="s">
        <v>697</v>
      </c>
      <c r="AV86" t="str">
        <f t="shared" ca="1" si="28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_Шершавый_ли_</v>
      </c>
      <c r="BB86" t="str">
        <f t="shared" si="29"/>
        <v>_Шершавый_ли_ЛИРОХ?</v>
      </c>
      <c r="BD86" cm="1">
        <f t="array" aca="1" ref="BD86" ca="1">INDEX($L$82:$L$89,(RANK(AT6,$AT$2:$AT$9)))</f>
        <v>2152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VLOOKUP(B87,audio_list_stym!$A$3:$BP$18,47,FALSE)</f>
        <v>14</v>
      </c>
      <c r="F87" t="str">
        <f>VLOOKUP(E87,metki!$A$2:$B$9,2,FALSE)</f>
        <v>импл_новые_с_названием</v>
      </c>
      <c r="G87" t="str">
        <f t="shared" si="24"/>
        <v>импл_</v>
      </c>
      <c r="H87" t="str">
        <f>VLOOKUP(B87,audio_list_stym!$A$3:$AJ$18,15,FALSE)</f>
        <v>ZF</v>
      </c>
      <c r="I87" t="s">
        <v>693</v>
      </c>
      <c r="J87" t="str">
        <f t="shared" si="25"/>
        <v>ZF_6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286</v>
      </c>
      <c r="Q87" t="str">
        <f>IF(G87="экспл",0,IF(G87="импл_",VLOOKUP(J87,quest_импл!$A$1:$J$129,8,FALSE),0))</f>
        <v>sound\\Zaostryen_li.wav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2015</v>
      </c>
      <c r="AD87" t="str">
        <f t="shared" ca="1" si="35"/>
        <v>pics\\Finik_7.jpg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6"/>
        <v>pics\\Finik_7.jpg</v>
      </c>
      <c r="AI87" t="s">
        <v>97</v>
      </c>
      <c r="AO87">
        <f t="shared" ca="1" si="31"/>
        <v>0.73498667595985856</v>
      </c>
      <c r="AP87" t="str">
        <f t="shared" ca="1" si="32"/>
        <v>pics\\Finik_7.jpg</v>
      </c>
      <c r="AR87" t="str">
        <f t="shared" si="37"/>
        <v/>
      </c>
      <c r="AS87" t="str">
        <f t="shared" ca="1" si="38"/>
        <v>pics\\Finik_7.jpg</v>
      </c>
      <c r="AT87">
        <f t="shared" ca="1" si="27"/>
        <v>0.97373509389815915</v>
      </c>
      <c r="AU87" t="s">
        <v>697</v>
      </c>
      <c r="AV87" t="str">
        <f t="shared" ca="1" si="28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_Заострен_ли_</v>
      </c>
      <c r="BB87" t="str">
        <f t="shared" si="29"/>
        <v>_Заострен_ли_ЛИРОХ?</v>
      </c>
      <c r="BD87" cm="1">
        <f t="array" aca="1" ref="BD87" ca="1">INDEX($L$82:$L$89,(RANK(AT7,$AT$2:$AT$9)))</f>
        <v>2150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VLOOKUP(B88,audio_list_stym!$A$3:$BP$18,47,FALSE)</f>
        <v>14</v>
      </c>
      <c r="F88" t="str">
        <f>VLOOKUP(E88,metki!$A$2:$B$9,2,FALSE)</f>
        <v>импл_новые_с_названием</v>
      </c>
      <c r="G88" t="str">
        <f t="shared" si="24"/>
        <v>импл_</v>
      </c>
      <c r="H88" t="str">
        <f>VLOOKUP(B88,audio_list_stym!$A$3:$AJ$18,15,FALSE)</f>
        <v>ZF</v>
      </c>
      <c r="I88" t="s">
        <v>694</v>
      </c>
      <c r="J88" t="str">
        <f t="shared" si="25"/>
        <v>ZF_7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287</v>
      </c>
      <c r="Q88" t="str">
        <f>IF(G88="экспл",0,IF(G88="импл_",VLOOKUP(J88,quest_импл!$A$1:$J$129,8,FALSE),0))</f>
        <v>sound\\Rassipchatiy_li.wav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2060</v>
      </c>
      <c r="AD88" t="str">
        <f t="shared" ca="1" si="35"/>
        <v>pics\\Tomat_4.jpg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6"/>
        <v>pics\\Tomat_4.jpg</v>
      </c>
      <c r="AI88" t="s">
        <v>98</v>
      </c>
      <c r="AO88">
        <f t="shared" ca="1" si="31"/>
        <v>2.2130686886618567E-2</v>
      </c>
      <c r="AP88" t="str">
        <f t="shared" ca="1" si="32"/>
        <v>pics\\Tomat_4.jpg</v>
      </c>
      <c r="AR88" t="str">
        <f t="shared" si="37"/>
        <v/>
      </c>
      <c r="AS88" t="str">
        <f t="shared" ca="1" si="38"/>
        <v>pics\\Tomat_4.jpg</v>
      </c>
      <c r="AT88">
        <f t="shared" ca="1" si="27"/>
        <v>0.64530796080997688</v>
      </c>
      <c r="AU88" t="s">
        <v>697</v>
      </c>
      <c r="AV88" t="str">
        <f t="shared" ca="1" si="28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_Рассыпчатый_ли_</v>
      </c>
      <c r="BB88" t="str">
        <f t="shared" si="29"/>
        <v>_Рассыпчатый_ли_ЛИРОХ?</v>
      </c>
      <c r="BD88" cm="1">
        <f t="array" aca="1" ref="BD88" ca="1">INDEX($L$82:$L$89,(RANK(AT8,$AT$2:$AT$9)))</f>
        <v>2149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VLOOKUP(B89,audio_list_stym!$A$3:$BP$18,47,FALSE)</f>
        <v>14</v>
      </c>
      <c r="F89" t="str">
        <f>VLOOKUP(E89,metki!$A$2:$B$9,2,FALSE)</f>
        <v>импл_новые_с_названием</v>
      </c>
      <c r="G89" t="str">
        <f t="shared" si="24"/>
        <v>импл_</v>
      </c>
      <c r="H89" t="str">
        <f>VLOOKUP(B89,audio_list_stym!$A$3:$AJ$18,15,FALSE)</f>
        <v>ZF</v>
      </c>
      <c r="I89" t="s">
        <v>695</v>
      </c>
      <c r="J89" t="str">
        <f t="shared" si="25"/>
        <v>ZF_8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288</v>
      </c>
      <c r="Q89" t="str">
        <f>IF(G89="экспл",0,IF(G89="импл_",VLOOKUP(J89,quest_импл!$A$1:$J$129,8,FALSE),0))</f>
        <v>sound\\Ochishen_li.wav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2031</v>
      </c>
      <c r="AD89" t="str">
        <f t="shared" ca="1" si="35"/>
        <v>pics\\Kokos_7.jpg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6"/>
        <v>pics\\Kokos_7.jpg</v>
      </c>
      <c r="AI89" t="s">
        <v>99</v>
      </c>
      <c r="AO89">
        <f t="shared" ca="1" si="31"/>
        <v>0.39222549131642881</v>
      </c>
      <c r="AP89" t="str">
        <f t="shared" ca="1" si="32"/>
        <v>pics\\Kokos_7.jpg</v>
      </c>
      <c r="AR89" t="str">
        <f t="shared" si="37"/>
        <v/>
      </c>
      <c r="AS89" t="str">
        <f t="shared" ca="1" si="38"/>
        <v>pics\\Kokos_7.jpg</v>
      </c>
      <c r="AT89">
        <f t="shared" ca="1" si="27"/>
        <v>0.72252478093057504</v>
      </c>
      <c r="AU89" t="s">
        <v>697</v>
      </c>
      <c r="AV89" t="str">
        <f t="shared" ca="1" si="28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_Очищен_ли_</v>
      </c>
      <c r="BB89" t="str">
        <f t="shared" si="29"/>
        <v>_Очищен_ли_ЛИРОХ?</v>
      </c>
      <c r="BD89" cm="1">
        <f t="array" aca="1" ref="BD89" ca="1">INDEX($L$82:$L$89,(RANK(AT9,$AT$2:$AT$9)))</f>
        <v>2151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VLOOKUP(B90,audio_list_stym!$A$3:$BP$18,47,FALSE)</f>
        <v>15</v>
      </c>
      <c r="F90" t="str">
        <f>VLOOKUP(E90,metki!$A$2:$B$9,2,FALSE)</f>
        <v>экспл_новые_с_названием</v>
      </c>
      <c r="G90" t="str">
        <f t="shared" si="24"/>
        <v>экспл</v>
      </c>
      <c r="H90" t="str">
        <f>VLOOKUP(B90,audio_list_stym!$A$3:$AJ$18,15,FALSE)</f>
        <v>Ackee</v>
      </c>
      <c r="I90" t="s">
        <v>688</v>
      </c>
      <c r="J90" t="str">
        <f t="shared" si="25"/>
        <v>Ackee_1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97</v>
      </c>
      <c r="Z90" t="str">
        <f>IF(G90="экспл",VLOOKUP(J90,quest_экспл!$A$1:$N$129,12,FALSE),IF(G90="импл_",0,0))</f>
        <v>sound\\Sushenniy_li_on.wav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5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6"/>
        <v/>
      </c>
      <c r="AI90" t="s">
        <v>100</v>
      </c>
      <c r="AO90">
        <f t="shared" ca="1" si="31"/>
        <v>0.82067168565906068</v>
      </c>
      <c r="AP90" t="str">
        <f t="shared" ca="1" si="32"/>
        <v>pics\\Finik_1.jpg</v>
      </c>
      <c r="AR90" t="str">
        <f t="shared" si="37"/>
        <v/>
      </c>
      <c r="AS90" t="str">
        <f t="shared" si="38"/>
        <v/>
      </c>
      <c r="AT90">
        <f t="shared" ca="1" si="27"/>
        <v>0.23661356047226934</v>
      </c>
      <c r="AU90" t="s">
        <v>697</v>
      </c>
      <c r="AV90" t="str">
        <f t="shared" ca="1" si="28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_Сушеный_ли_он?</v>
      </c>
      <c r="BA90" t="e">
        <f>VLOOKUP(Q90,audio_list_stym!$B$2:$BQ$299,68,FALSE)</f>
        <v>#N/A</v>
      </c>
      <c r="BB90" t="str">
        <f t="shared" si="29"/>
        <v>На_экране_ФИМОН._Сушеный_ли_он?</v>
      </c>
      <c r="BC90">
        <f>A90</f>
        <v>1212</v>
      </c>
      <c r="BD90" cm="1">
        <f t="array" aca="1" ref="BD90" ca="1">INDEX($L$90:$L$97,(RANK(AT2,$AT$2:$AT$9)))</f>
        <v>2066</v>
      </c>
      <c r="BE90" cm="1">
        <f t="array" aca="1" ref="BE90" ca="1">INDEX(BD66:BD81,(RANK(AT5,$AT$2:$AT$17)))</f>
        <v>2139</v>
      </c>
      <c r="BF90" cm="1">
        <f t="array" aca="1" ref="BF90" ca="1">INDEX(BD98:BD113,(RANK(AT5,$AT$2:$AT$17)))</f>
        <v>2077</v>
      </c>
      <c r="BG90" cm="1">
        <f t="array" aca="1" ref="BG90" ca="1">INDEX(BD114:BD129,(RANK(AT5,$AT$2:$AT$9)))</f>
        <v>2092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VLOOKUP(B91,audio_list_stym!$A$3:$BP$18,47,FALSE)</f>
        <v>15</v>
      </c>
      <c r="F91" t="str">
        <f>VLOOKUP(E91,metki!$A$2:$B$9,2,FALSE)</f>
        <v>экспл_новые_с_названием</v>
      </c>
      <c r="G91" t="str">
        <f t="shared" si="24"/>
        <v>экспл</v>
      </c>
      <c r="H91" t="str">
        <f>VLOOKUP(B91,audio_list_stym!$A$3:$AJ$18,15,FALSE)</f>
        <v>Ackee</v>
      </c>
      <c r="I91" t="s">
        <v>689</v>
      </c>
      <c r="J91" t="str">
        <f t="shared" si="25"/>
        <v>Ackee_2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98</v>
      </c>
      <c r="Z91" t="str">
        <f>IF(G91="экспл",VLOOKUP(J91,quest_экспл!$A$1:$N$129,12,FALSE),IF(G91="импл_",0,0))</f>
        <v>sound\\On_s_vetochkoy.wav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5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36"/>
        <v/>
      </c>
      <c r="AI91" t="s">
        <v>101</v>
      </c>
      <c r="AO91">
        <f t="shared" ca="1" si="31"/>
        <v>0.31184894563683241</v>
      </c>
      <c r="AP91" t="str">
        <f t="shared" ca="1" si="32"/>
        <v>pics\\Limon_7.jpg</v>
      </c>
      <c r="AR91" t="str">
        <f t="shared" si="37"/>
        <v/>
      </c>
      <c r="AS91" t="str">
        <f t="shared" si="38"/>
        <v/>
      </c>
      <c r="AT91">
        <f t="shared" ca="1" si="27"/>
        <v>3.5061555120387E-2</v>
      </c>
      <c r="AU91" t="s">
        <v>697</v>
      </c>
      <c r="AV91" t="str">
        <f t="shared" ca="1" si="28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_Он_с_веточкой?</v>
      </c>
      <c r="BA91" t="e">
        <f>VLOOKUP(Q91,audio_list_stym!$B$2:$BQ$299,68,FALSE)</f>
        <v>#N/A</v>
      </c>
      <c r="BB91" t="str">
        <f t="shared" si="29"/>
        <v>Посмотрите,_вот_ФИМОН._Он_с_веточкой?</v>
      </c>
      <c r="BD91" cm="1">
        <f t="array" aca="1" ref="BD91" ca="1">INDEX($L$90:$L$97,(RANK(AT3,$AT$2:$AT$9)))</f>
        <v>2065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VLOOKUP(B92,audio_list_stym!$A$3:$BP$18,47,FALSE)</f>
        <v>15</v>
      </c>
      <c r="F92" t="str">
        <f>VLOOKUP(E92,metki!$A$2:$B$9,2,FALSE)</f>
        <v>экспл_новые_с_названием</v>
      </c>
      <c r="G92" t="str">
        <f t="shared" si="24"/>
        <v>экспл</v>
      </c>
      <c r="H92" t="str">
        <f>VLOOKUP(B92,audio_list_stym!$A$3:$AJ$18,15,FALSE)</f>
        <v>Ackee</v>
      </c>
      <c r="I92" t="s">
        <v>690</v>
      </c>
      <c r="J92" t="str">
        <f t="shared" si="25"/>
        <v>Ackee_3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99</v>
      </c>
      <c r="Z92" t="str">
        <f>IF(G92="экспл",VLOOKUP(J92,quest_экспл!$A$1:$N$129,12,FALSE),IF(G92="импл_",0,0))</f>
        <v>sound\\On_rasskrit.wav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5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36"/>
        <v/>
      </c>
      <c r="AI92" t="s">
        <v>102</v>
      </c>
      <c r="AO92">
        <f t="shared" ca="1" si="31"/>
        <v>0.10447824336056677</v>
      </c>
      <c r="AP92" t="str">
        <f t="shared" ca="1" si="32"/>
        <v>pics\\Redis_8.jpg</v>
      </c>
      <c r="AR92" t="str">
        <f t="shared" si="37"/>
        <v/>
      </c>
      <c r="AS92" t="str">
        <f t="shared" si="38"/>
        <v/>
      </c>
      <c r="AT92">
        <f t="shared" ca="1" si="27"/>
        <v>0.93879431870614205</v>
      </c>
      <c r="AU92" t="s">
        <v>697</v>
      </c>
      <c r="AV92" t="str">
        <f t="shared" ca="1" si="28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_Он_раскрыт?</v>
      </c>
      <c r="BA92" t="e">
        <f>VLOOKUP(Q92,audio_list_stym!$B$2:$BQ$299,68,FALSE)</f>
        <v>#N/A</v>
      </c>
      <c r="BB92" t="str">
        <f t="shared" si="29"/>
        <v>Вот_ФИМОН._Он_раскрыт?</v>
      </c>
      <c r="BD92" cm="1">
        <f t="array" aca="1" ref="BD92" ca="1">INDEX($L$90:$L$97,(RANK(AT4,$AT$2:$AT$9)))</f>
        <v>2067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VLOOKUP(B93,audio_list_stym!$A$3:$BP$18,47,FALSE)</f>
        <v>15</v>
      </c>
      <c r="F93" t="str">
        <f>VLOOKUP(E93,metki!$A$2:$B$9,2,FALSE)</f>
        <v>экспл_новые_с_названием</v>
      </c>
      <c r="G93" t="str">
        <f t="shared" si="24"/>
        <v>экспл</v>
      </c>
      <c r="H93" t="str">
        <f>VLOOKUP(B93,audio_list_stym!$A$3:$AJ$18,15,FALSE)</f>
        <v>Ackee</v>
      </c>
      <c r="I93" t="s">
        <v>691</v>
      </c>
      <c r="J93" t="str">
        <f t="shared" si="25"/>
        <v>Ackee_4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100</v>
      </c>
      <c r="Z93" t="str">
        <f>IF(G93="экспл",VLOOKUP(J93,quest_экспл!$A$1:$N$129,12,FALSE),IF(G93="импл_",0,0))</f>
        <v>sound\\Pushistiy_li_on.wav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5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6"/>
        <v/>
      </c>
      <c r="AI93" t="s">
        <v>103</v>
      </c>
      <c r="AO93">
        <f t="shared" ca="1" si="31"/>
        <v>0.38069003464362028</v>
      </c>
      <c r="AP93" t="str">
        <f t="shared" ca="1" si="32"/>
        <v>pics\\Kokos_8.jpg</v>
      </c>
      <c r="AR93" t="str">
        <f t="shared" si="37"/>
        <v/>
      </c>
      <c r="AS93" t="str">
        <f t="shared" si="38"/>
        <v/>
      </c>
      <c r="AT93">
        <f t="shared" ca="1" si="27"/>
        <v>0.69192994145377718</v>
      </c>
      <c r="AU93" t="s">
        <v>697</v>
      </c>
      <c r="AV93" t="str">
        <f t="shared" ca="1" si="28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_Пушистый_ли_он?</v>
      </c>
      <c r="BA93" t="e">
        <f>VLOOKUP(Q93,audio_list_stym!$B$2:$BQ$299,68,FALSE)</f>
        <v>#N/A</v>
      </c>
      <c r="BB93" t="str">
        <f t="shared" si="29"/>
        <v>Это_ФИМОН._Пушистый_ли_он?</v>
      </c>
      <c r="BD93" cm="1">
        <f t="array" aca="1" ref="BD93" ca="1">INDEX($L$90:$L$97,(RANK(AT5,$AT$2:$AT$9)))</f>
        <v>2068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VLOOKUP(B94,audio_list_stym!$A$3:$BP$18,47,FALSE)</f>
        <v>15</v>
      </c>
      <c r="F94" t="str">
        <f>VLOOKUP(E94,metki!$A$2:$B$9,2,FALSE)</f>
        <v>экспл_новые_с_названием</v>
      </c>
      <c r="G94" t="str">
        <f t="shared" si="24"/>
        <v>экспл</v>
      </c>
      <c r="H94" t="str">
        <f>VLOOKUP(B94,audio_list_stym!$A$3:$AJ$18,15,FALSE)</f>
        <v>Ackee</v>
      </c>
      <c r="I94" t="s">
        <v>692</v>
      </c>
      <c r="J94" t="str">
        <f t="shared" si="25"/>
        <v>Ackee_5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101</v>
      </c>
      <c r="Z94" t="str">
        <f>IF(G94="экспл",VLOOKUP(J94,quest_экспл!$A$1:$N$129,12,FALSE),IF(G94="импл_",0,0))</f>
        <v>sound\\On_kvadratniy.wav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5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36"/>
        <v/>
      </c>
      <c r="AI94" t="s">
        <v>104</v>
      </c>
      <c r="AO94">
        <f t="shared" ca="1" si="31"/>
        <v>0.57864485084902162</v>
      </c>
      <c r="AP94" t="str">
        <f t="shared" ca="1" si="32"/>
        <v>pics\\Goroh_2.jpg</v>
      </c>
      <c r="AR94" t="str">
        <f t="shared" si="37"/>
        <v/>
      </c>
      <c r="AS94" t="str">
        <f t="shared" si="38"/>
        <v/>
      </c>
      <c r="AT94">
        <f t="shared" ca="1" si="27"/>
        <v>0.42382750524109647</v>
      </c>
      <c r="AU94" t="s">
        <v>697</v>
      </c>
      <c r="AV94" t="str">
        <f t="shared" ca="1" si="28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_Он_квадратный?</v>
      </c>
      <c r="BA94" t="e">
        <f>VLOOKUP(Q94,audio_list_stym!$B$2:$BQ$299,68,FALSE)</f>
        <v>#N/A</v>
      </c>
      <c r="BB94" t="str">
        <f t="shared" si="29"/>
        <v>На_картинке_ФИМОН._Он_квадратный?</v>
      </c>
      <c r="BD94" cm="1">
        <f t="array" aca="1" ref="BD94" ca="1">INDEX($L$90:$L$97,(RANK(AT6,$AT$2:$AT$9)))</f>
        <v>2072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VLOOKUP(B95,audio_list_stym!$A$3:$BP$18,47,FALSE)</f>
        <v>15</v>
      </c>
      <c r="F95" t="str">
        <f>VLOOKUP(E95,metki!$A$2:$B$9,2,FALSE)</f>
        <v>экспл_новые_с_названием</v>
      </c>
      <c r="G95" t="str">
        <f t="shared" si="24"/>
        <v>экспл</v>
      </c>
      <c r="H95" t="str">
        <f>VLOOKUP(B95,audio_list_stym!$A$3:$AJ$18,15,FALSE)</f>
        <v>Ackee</v>
      </c>
      <c r="I95" t="s">
        <v>693</v>
      </c>
      <c r="J95" t="str">
        <f t="shared" si="25"/>
        <v>Ackee_6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102</v>
      </c>
      <c r="Z95" t="str">
        <f>IF(G95="экспл",VLOOKUP(J95,quest_экспл!$A$1:$N$129,12,FALSE),IF(G95="импл_",0,0))</f>
        <v>sound\\Raznocvetniy_li_on.wav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5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36"/>
        <v/>
      </c>
      <c r="AI95" t="s">
        <v>105</v>
      </c>
      <c r="AO95">
        <f t="shared" ca="1" si="31"/>
        <v>0.12472721280710541</v>
      </c>
      <c r="AP95" t="str">
        <f t="shared" ca="1" si="32"/>
        <v>pics\\Redis_7.jpg</v>
      </c>
      <c r="AR95" t="str">
        <f t="shared" si="37"/>
        <v/>
      </c>
      <c r="AS95" t="str">
        <f t="shared" si="38"/>
        <v/>
      </c>
      <c r="AT95">
        <f t="shared" ca="1" si="27"/>
        <v>0.51025575096192188</v>
      </c>
      <c r="AU95" t="s">
        <v>697</v>
      </c>
      <c r="AV95" t="str">
        <f t="shared" ca="1" si="28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_Разноцветный_ли_он?</v>
      </c>
      <c r="BA95" t="e">
        <f>VLOOKUP(Q95,audio_list_stym!$B$2:$BQ$299,68,FALSE)</f>
        <v>#N/A</v>
      </c>
      <c r="BB95" t="str">
        <f t="shared" si="29"/>
        <v>На_мониторе_ФИМОН._Разноцветный_ли_он?</v>
      </c>
      <c r="BD95" cm="1">
        <f t="array" aca="1" ref="BD95" ca="1">INDEX($L$90:$L$97,(RANK(AT7,$AT$2:$AT$9)))</f>
        <v>2070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VLOOKUP(B96,audio_list_stym!$A$3:$BP$18,47,FALSE)</f>
        <v>15</v>
      </c>
      <c r="F96" t="str">
        <f>VLOOKUP(E96,metki!$A$2:$B$9,2,FALSE)</f>
        <v>экспл_новые_с_названием</v>
      </c>
      <c r="G96" t="str">
        <f t="shared" si="24"/>
        <v>экспл</v>
      </c>
      <c r="H96" t="str">
        <f>VLOOKUP(B96,audio_list_stym!$A$3:$AJ$18,15,FALSE)</f>
        <v>Ackee</v>
      </c>
      <c r="I96" t="s">
        <v>694</v>
      </c>
      <c r="J96" t="str">
        <f t="shared" si="25"/>
        <v>Ackee_7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103</v>
      </c>
      <c r="Z96" t="str">
        <f>IF(G96="экспл",VLOOKUP(J96,quest_экспл!$A$1:$N$129,12,FALSE),IF(G96="импл_",0,0))</f>
        <v>sound\\Uvyadshiy_li_on.wav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5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36"/>
        <v/>
      </c>
      <c r="AI96" t="s">
        <v>106</v>
      </c>
      <c r="AO96">
        <f t="shared" ca="1" si="31"/>
        <v>0.33645994212766073</v>
      </c>
      <c r="AP96" t="str">
        <f t="shared" ca="1" si="32"/>
        <v>pics\\Limon_4.jpg</v>
      </c>
      <c r="AR96" t="str">
        <f t="shared" si="37"/>
        <v/>
      </c>
      <c r="AS96" t="str">
        <f t="shared" si="38"/>
        <v/>
      </c>
      <c r="AT96">
        <f t="shared" ca="1" si="27"/>
        <v>0.31768607210213695</v>
      </c>
      <c r="AU96" t="s">
        <v>697</v>
      </c>
      <c r="AV96" t="str">
        <f t="shared" ca="1" si="28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_Увядший_ли_он?</v>
      </c>
      <c r="BA96" t="e">
        <f>VLOOKUP(Q96,audio_list_stym!$B$2:$BQ$299,68,FALSE)</f>
        <v>#N/A</v>
      </c>
      <c r="BB96" t="str">
        <f t="shared" si="29"/>
        <v>Перед_Вами_ФИМОН._Увядший_ли_он?</v>
      </c>
      <c r="BD96" cm="1">
        <f t="array" aca="1" ref="BD96" ca="1">INDEX($L$90:$L$97,(RANK(AT8,$AT$2:$AT$9)))</f>
        <v>2069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VLOOKUP(B97,audio_list_stym!$A$3:$BP$18,47,FALSE)</f>
        <v>15</v>
      </c>
      <c r="F97" t="str">
        <f>VLOOKUP(E97,metki!$A$2:$B$9,2,FALSE)</f>
        <v>экспл_новые_с_названием</v>
      </c>
      <c r="G97" t="str">
        <f t="shared" si="24"/>
        <v>экспл</v>
      </c>
      <c r="H97" t="str">
        <f>VLOOKUP(B97,audio_list_stym!$A$3:$AJ$18,15,FALSE)</f>
        <v>Ackee</v>
      </c>
      <c r="I97" t="s">
        <v>695</v>
      </c>
      <c r="J97" t="str">
        <f t="shared" si="25"/>
        <v>Ackee_8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104</v>
      </c>
      <c r="Z97" t="str">
        <f>IF(G97="экспл",VLOOKUP(J97,quest_экспл!$A$1:$N$129,12,FALSE),IF(G97="импл_",0,0))</f>
        <v>sound\\On_sklizskiy.wav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5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36"/>
        <v/>
      </c>
      <c r="AI97" t="s">
        <v>107</v>
      </c>
      <c r="AO97">
        <f t="shared" ca="1" si="31"/>
        <v>0.80981694556141315</v>
      </c>
      <c r="AP97" t="str">
        <f t="shared" ca="1" si="32"/>
        <v>pics\\Finik_2.jpg</v>
      </c>
      <c r="AR97" t="str">
        <f t="shared" si="37"/>
        <v/>
      </c>
      <c r="AS97" t="str">
        <f t="shared" si="38"/>
        <v/>
      </c>
      <c r="AT97">
        <f t="shared" ca="1" si="27"/>
        <v>0.66881834931700912</v>
      </c>
      <c r="AU97" t="s">
        <v>697</v>
      </c>
      <c r="AV97" t="str">
        <f t="shared" ca="1" si="28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_Он_склизкий?</v>
      </c>
      <c r="BA97" t="e">
        <f>VLOOKUP(Q97,audio_list_stym!$B$2:$BQ$299,68,FALSE)</f>
        <v>#N/A</v>
      </c>
      <c r="BB97" t="str">
        <f t="shared" si="29"/>
        <v>Вы_видите_ФИМОН._Он_склизкий?</v>
      </c>
      <c r="BD97" cm="1">
        <f t="array" aca="1" ref="BD97" ca="1">INDEX($L$90:$L$97,(RANK(AT9,$AT$2:$AT$9)))</f>
        <v>2071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VLOOKUP(B98,audio_list_stym!$A$3:$BP$18,47,FALSE)</f>
        <v>16</v>
      </c>
      <c r="F98" t="str">
        <f>VLOOKUP(E98,metki!$A$2:$B$9,2,FALSE)</f>
        <v>импл_новые_без_названия</v>
      </c>
      <c r="G98" t="str">
        <f t="shared" si="24"/>
        <v>импл_</v>
      </c>
      <c r="H98" t="str">
        <f>VLOOKUP(B98,audio_list_stym!$A$3:$AJ$18,15,FALSE)</f>
        <v>Ake</v>
      </c>
      <c r="I98" t="s">
        <v>688</v>
      </c>
      <c r="J98" t="str">
        <f t="shared" si="25"/>
        <v>Ake_1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233</v>
      </c>
      <c r="Q98" t="str">
        <f>IF(G98="экспл",0,IF(G98="импл_",VLOOKUP(J98,quest_импл!$A$1:$J$129,8,FALSE),0))</f>
        <v>sound\\Imeet_li_myakot.wav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2012</v>
      </c>
      <c r="AD98" t="str">
        <f t="shared" ca="1" si="35"/>
        <v>pics\\Finik_4.jpg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6"/>
        <v>pics\\Finik_4.jpg</v>
      </c>
      <c r="AI98" t="s">
        <v>108</v>
      </c>
      <c r="AO98">
        <f t="shared" ca="1" si="31"/>
        <v>0.76280607568110392</v>
      </c>
      <c r="AP98" t="str">
        <f t="shared" ca="1" si="32"/>
        <v>pics\\Finik_4.jpg</v>
      </c>
      <c r="AR98" t="str">
        <f>IF(AH98="sound\\Ogorod",AP26,"")</f>
        <v/>
      </c>
      <c r="AS98" t="str">
        <f t="shared" ca="1" si="38"/>
        <v>pics\\Finik_4.jpg</v>
      </c>
      <c r="AT98">
        <f t="shared" ca="1" si="27"/>
        <v>0.66591320095798479</v>
      </c>
      <c r="AU98" t="s">
        <v>697</v>
      </c>
      <c r="AV98" t="str">
        <f t="shared" ca="1" si="28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_Имеет_ли_мякоть_</v>
      </c>
      <c r="BB98" t="str">
        <f t="shared" si="29"/>
        <v>_Имеет_ли_мякоть_XXXXX?</v>
      </c>
      <c r="BC98">
        <f>A98</f>
        <v>1213</v>
      </c>
      <c r="BD98" cm="1">
        <f t="array" aca="1" ref="BD98" ca="1">INDEX($L$98:$L$105,(RANK(AT2,$AT$2:$AT$9)))</f>
        <v>2074</v>
      </c>
      <c r="BE98" cm="1">
        <f t="array" aca="1" ref="BE98" ca="1">INDEX(BD66:BD81,(RANK(AT6,$AT$2:$AT$9)))</f>
        <v>2142</v>
      </c>
      <c r="BF98" cm="1">
        <f t="array" aca="1" ref="BF98" ca="1">INDEX(BD82:BD97,(RANK(AT6,$AT$2:$AT$9)))</f>
        <v>2151</v>
      </c>
      <c r="BG98" cm="1">
        <f t="array" aca="1" ref="BG98" ca="1">INDEX(BD106:BD129,(RANK(AT6,$AT$2:$AT$17)))</f>
        <v>2094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VLOOKUP(B99,audio_list_stym!$A$3:$BP$18,47,FALSE)</f>
        <v>16</v>
      </c>
      <c r="F99" t="str">
        <f>VLOOKUP(E99,metki!$A$2:$B$9,2,FALSE)</f>
        <v>импл_новые_без_названия</v>
      </c>
      <c r="G99" t="str">
        <f t="shared" si="24"/>
        <v>импл_</v>
      </c>
      <c r="H99" t="str">
        <f>VLOOKUP(B99,audio_list_stym!$A$3:$AJ$18,15,FALSE)</f>
        <v>Ake</v>
      </c>
      <c r="I99" t="s">
        <v>689</v>
      </c>
      <c r="J99" t="str">
        <f t="shared" si="25"/>
        <v>Ake_2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234</v>
      </c>
      <c r="Q99" t="str">
        <f>IF(G99="экспл",0,IF(G99="импл_",VLOOKUP(J99,quest_импл!$A$1:$J$129,8,FALSE),0))</f>
        <v>sound\\Prodolgovatiy_li.wav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2046</v>
      </c>
      <c r="AD99" t="str">
        <f t="shared" ca="1" si="35"/>
        <v>pics\\Peper_6.jpg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6"/>
        <v>pics\\Peper_6.jpg</v>
      </c>
      <c r="AI99" t="s">
        <v>109</v>
      </c>
      <c r="AO99">
        <f t="shared" ca="1" si="31"/>
        <v>0.23067568864304355</v>
      </c>
      <c r="AP99" t="str">
        <f t="shared" ca="1" si="32"/>
        <v>pics\\Peper_6.jpg</v>
      </c>
      <c r="AR99" t="str">
        <f t="shared" ref="AR99:AR120" si="39">IF(AH99="sound\\Ogorod",AP27,"")</f>
        <v/>
      </c>
      <c r="AS99" t="str">
        <f t="shared" ca="1" si="38"/>
        <v>pics\\Peper_6.jpg</v>
      </c>
      <c r="AT99">
        <f t="shared" ca="1" si="27"/>
        <v>0.6885734190418108</v>
      </c>
      <c r="AU99" t="s">
        <v>697</v>
      </c>
      <c r="AV99" t="str">
        <f t="shared" ca="1" si="28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_Продолговатый_ли_</v>
      </c>
      <c r="BB99" t="str">
        <f t="shared" si="29"/>
        <v>_Продолговатый_ли_XXXXX?</v>
      </c>
      <c r="BD99" cm="1">
        <f t="array" aca="1" ref="BD99" ca="1">INDEX($L$98:$L$105,(RANK(AT3,$AT$2:$AT$9)))</f>
        <v>2073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VLOOKUP(B100,audio_list_stym!$A$3:$BP$18,47,FALSE)</f>
        <v>16</v>
      </c>
      <c r="F100" t="str">
        <f>VLOOKUP(E100,metki!$A$2:$B$9,2,FALSE)</f>
        <v>импл_новые_без_названия</v>
      </c>
      <c r="G100" t="str">
        <f t="shared" si="24"/>
        <v>импл_</v>
      </c>
      <c r="H100" t="str">
        <f>VLOOKUP(B100,audio_list_stym!$A$3:$AJ$18,15,FALSE)</f>
        <v>Ake</v>
      </c>
      <c r="I100" t="s">
        <v>690</v>
      </c>
      <c r="J100" t="str">
        <f t="shared" si="25"/>
        <v>Ake_3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235</v>
      </c>
      <c r="Q100" t="str">
        <f>IF(G100="экспл",0,IF(G100="импл_",VLOOKUP(J100,quest_импл!$A$1:$J$129,8,FALSE),0))</f>
        <v>sound\\Pyatnistyi_li.wav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2051</v>
      </c>
      <c r="AD100" t="str">
        <f t="shared" ca="1" si="35"/>
        <v>pics\\Redis_3.jpg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6"/>
        <v>pics\\Redis_3.jpg</v>
      </c>
      <c r="AI100" t="s">
        <v>110</v>
      </c>
      <c r="AO100">
        <f t="shared" ca="1" si="31"/>
        <v>0.17432732930141426</v>
      </c>
      <c r="AP100" t="str">
        <f t="shared" ca="1" si="32"/>
        <v>pics\\Redis_3.jpg</v>
      </c>
      <c r="AR100" t="str">
        <f t="shared" si="39"/>
        <v/>
      </c>
      <c r="AS100" t="str">
        <f t="shared" ca="1" si="38"/>
        <v>pics\\Redis_3.jpg</v>
      </c>
      <c r="AT100">
        <f t="shared" ca="1" si="27"/>
        <v>0.49497732006929718</v>
      </c>
      <c r="AU100" t="s">
        <v>697</v>
      </c>
      <c r="AV100" t="str">
        <f t="shared" ca="1" si="28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_Пятнистый_ли_</v>
      </c>
      <c r="BB100" t="str">
        <f t="shared" si="29"/>
        <v>_Пятнистый_ли_XXXXX?</v>
      </c>
      <c r="BD100" cm="1">
        <f t="array" aca="1" ref="BD100" ca="1">INDEX($L$98:$L$105,(RANK(AT4,$AT$2:$AT$9)))</f>
        <v>2075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VLOOKUP(B101,audio_list_stym!$A$3:$BP$18,47,FALSE)</f>
        <v>16</v>
      </c>
      <c r="F101" t="str">
        <f>VLOOKUP(E101,metki!$A$2:$B$9,2,FALSE)</f>
        <v>импл_новые_без_названия</v>
      </c>
      <c r="G101" t="str">
        <f t="shared" si="24"/>
        <v>импл_</v>
      </c>
      <c r="H101" t="str">
        <f>VLOOKUP(B101,audio_list_stym!$A$3:$AJ$18,15,FALSE)</f>
        <v>Ake</v>
      </c>
      <c r="I101" t="s">
        <v>691</v>
      </c>
      <c r="J101" t="str">
        <f t="shared" si="25"/>
        <v>Ake_4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236</v>
      </c>
      <c r="Q101" t="str">
        <f>IF(G101="экспл",0,IF(G101="импл_",VLOOKUP(J101,quest_импл!$A$1:$J$129,8,FALSE),0))</f>
        <v>sound\\S_kochuroy_li.wav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2014</v>
      </c>
      <c r="AD101" t="str">
        <f t="shared" ca="1" si="35"/>
        <v>pics\\Finik_6.jpg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6"/>
        <v>pics\\Finik_6.jpg</v>
      </c>
      <c r="AI101" t="s">
        <v>111</v>
      </c>
      <c r="AO101">
        <f t="shared" ca="1" si="31"/>
        <v>0.74312213213826084</v>
      </c>
      <c r="AP101" t="str">
        <f t="shared" ca="1" si="32"/>
        <v>pics\\Finik_6.jpg</v>
      </c>
      <c r="AR101" t="str">
        <f t="shared" si="39"/>
        <v/>
      </c>
      <c r="AS101" t="str">
        <f t="shared" ca="1" si="38"/>
        <v>pics\\Finik_6.jpg</v>
      </c>
      <c r="AT101">
        <f t="shared" ca="1" si="27"/>
        <v>5.2757792244457313E-2</v>
      </c>
      <c r="AU101" t="s">
        <v>697</v>
      </c>
      <c r="AV101" t="str">
        <f t="shared" ca="1" si="28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_С_косточкой_ли_</v>
      </c>
      <c r="BB101" t="str">
        <f t="shared" si="29"/>
        <v>_С_косточкой_ли_XXXXX?</v>
      </c>
      <c r="BD101" cm="1">
        <f t="array" aca="1" ref="BD101" ca="1">INDEX($L$98:$L$105,(RANK(AT5,$AT$2:$AT$9)))</f>
        <v>2076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VLOOKUP(B102,audio_list_stym!$A$3:$BP$18,47,FALSE)</f>
        <v>16</v>
      </c>
      <c r="F102" t="str">
        <f>VLOOKUP(E102,metki!$A$2:$B$9,2,FALSE)</f>
        <v>импл_новые_без_названия</v>
      </c>
      <c r="G102" t="str">
        <f t="shared" si="24"/>
        <v>импл_</v>
      </c>
      <c r="H102" t="str">
        <f>VLOOKUP(B102,audio_list_stym!$A$3:$AJ$18,15,FALSE)</f>
        <v>Ake</v>
      </c>
      <c r="I102" t="s">
        <v>692</v>
      </c>
      <c r="J102" t="str">
        <f t="shared" si="25"/>
        <v>Ake_5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237</v>
      </c>
      <c r="Q102" t="str">
        <f>IF(G102="экспл",0,IF(G102="импл_",VLOOKUP(J102,quest_импл!$A$1:$J$129,8,FALSE),0))</f>
        <v>sound\\Fioletoviy_li.wav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2002</v>
      </c>
      <c r="AD102" t="str">
        <f t="shared" ca="1" si="35"/>
        <v>pics\\Banan_2.jpg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6"/>
        <v>pics\\Banan_2.jpg</v>
      </c>
      <c r="AI102" t="s">
        <v>112</v>
      </c>
      <c r="AO102">
        <f t="shared" ca="1" si="31"/>
        <v>0.95417416754532236</v>
      </c>
      <c r="AP102" t="str">
        <f t="shared" ca="1" si="32"/>
        <v>pics\\Banan_2.jpg</v>
      </c>
      <c r="AR102" t="str">
        <f t="shared" si="39"/>
        <v/>
      </c>
      <c r="AS102" t="str">
        <f t="shared" ca="1" si="38"/>
        <v>pics\\Banan_2.jpg</v>
      </c>
      <c r="AT102">
        <f t="shared" ca="1" si="27"/>
        <v>0.83838602666572115</v>
      </c>
      <c r="AU102" t="s">
        <v>697</v>
      </c>
      <c r="AV102" t="str">
        <f t="shared" ca="1" si="28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_Синий_ли_</v>
      </c>
      <c r="BB102" t="str">
        <f t="shared" si="29"/>
        <v>_Синий_ли_XXXXX?</v>
      </c>
      <c r="BD102" cm="1">
        <f t="array" aca="1" ref="BD102" ca="1">INDEX($L$98:$L$105,(RANK(AT6,$AT$2:$AT$9)))</f>
        <v>2080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VLOOKUP(B103,audio_list_stym!$A$3:$BP$18,47,FALSE)</f>
        <v>16</v>
      </c>
      <c r="F103" t="str">
        <f>VLOOKUP(E103,metki!$A$2:$B$9,2,FALSE)</f>
        <v>импл_новые_без_названия</v>
      </c>
      <c r="G103" t="str">
        <f t="shared" si="24"/>
        <v>импл_</v>
      </c>
      <c r="H103" t="str">
        <f>VLOOKUP(B103,audio_list_stym!$A$3:$AJ$18,15,FALSE)</f>
        <v>Ake</v>
      </c>
      <c r="I103" t="s">
        <v>693</v>
      </c>
      <c r="J103" t="str">
        <f t="shared" si="25"/>
        <v>Ake_6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238</v>
      </c>
      <c r="Q103" t="str">
        <f>IF(G103="экспл",0,IF(G103="импл_",VLOOKUP(J103,quest_импл!$A$1:$J$129,8,FALSE),0))</f>
        <v>sound\\S_dolkami_li.wav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2044</v>
      </c>
      <c r="AD103" t="str">
        <f t="shared" ca="1" si="35"/>
        <v>pics\\Peper_4.jpg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6"/>
        <v>pics\\Peper_4.jpg</v>
      </c>
      <c r="AI103" t="s">
        <v>113</v>
      </c>
      <c r="AO103">
        <f t="shared" ca="1" si="31"/>
        <v>0.24524042341159324</v>
      </c>
      <c r="AP103" t="str">
        <f t="shared" ca="1" si="32"/>
        <v>pics\\Peper_4.jpg</v>
      </c>
      <c r="AR103" t="str">
        <f t="shared" si="39"/>
        <v/>
      </c>
      <c r="AS103" t="str">
        <f t="shared" ca="1" si="38"/>
        <v>pics\\Peper_4.jpg</v>
      </c>
      <c r="AT103">
        <f t="shared" ca="1" si="27"/>
        <v>0.53475002401243954</v>
      </c>
      <c r="AU103" t="s">
        <v>697</v>
      </c>
      <c r="AV103" t="str">
        <f t="shared" ca="1" si="28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_С_дольками_ли_</v>
      </c>
      <c r="BB103" t="str">
        <f t="shared" si="29"/>
        <v>_С_дольками_ли_XXXXX?</v>
      </c>
      <c r="BD103" cm="1">
        <f t="array" aca="1" ref="BD103" ca="1">INDEX($L$98:$L$105,(RANK(AT7,$AT$2:$AT$9)))</f>
        <v>2078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VLOOKUP(B104,audio_list_stym!$A$3:$BP$18,47,FALSE)</f>
        <v>16</v>
      </c>
      <c r="F104" t="str">
        <f>VLOOKUP(E104,metki!$A$2:$B$9,2,FALSE)</f>
        <v>импл_новые_без_названия</v>
      </c>
      <c r="G104" t="str">
        <f t="shared" si="24"/>
        <v>импл_</v>
      </c>
      <c r="H104" t="str">
        <f>VLOOKUP(B104,audio_list_stym!$A$3:$AJ$18,15,FALSE)</f>
        <v>Ake</v>
      </c>
      <c r="I104" t="s">
        <v>694</v>
      </c>
      <c r="J104" t="str">
        <f t="shared" si="25"/>
        <v>Ake_7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239</v>
      </c>
      <c r="Q104" t="str">
        <f>IF(G104="экспл",0,IF(G104="импл_",VLOOKUP(J104,quest_импл!$A$1:$J$129,8,FALSE),0))</f>
        <v>sound\\Visushenniy_li.wav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2029</v>
      </c>
      <c r="AD104" t="str">
        <f t="shared" ca="1" si="35"/>
        <v>pics\\Kokos_5.jpg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6"/>
        <v>pics\\Kokos_5.jpg</v>
      </c>
      <c r="AI104" t="s">
        <v>114</v>
      </c>
      <c r="AO104">
        <f t="shared" ca="1" si="31"/>
        <v>0.42118965593192481</v>
      </c>
      <c r="AP104" t="str">
        <f t="shared" ca="1" si="32"/>
        <v>pics\\Kokos_5.jpg</v>
      </c>
      <c r="AR104" t="str">
        <f t="shared" si="39"/>
        <v/>
      </c>
      <c r="AS104" t="str">
        <f t="shared" ca="1" si="38"/>
        <v>pics\\Kokos_5.jpg</v>
      </c>
      <c r="AT104">
        <f t="shared" ca="1" si="27"/>
        <v>0.23432897793902319</v>
      </c>
      <c r="AU104" t="s">
        <v>697</v>
      </c>
      <c r="AV104" t="str">
        <f t="shared" ca="1" si="28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_Высушенный_ли_</v>
      </c>
      <c r="BB104" t="str">
        <f t="shared" si="29"/>
        <v>_Высушенный_ли_XXXXX?</v>
      </c>
      <c r="BD104" cm="1">
        <f t="array" aca="1" ref="BD104" ca="1">INDEX($L$98:$L$105,(RANK(AT8,$AT$2:$AT$9)))</f>
        <v>2077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VLOOKUP(B105,audio_list_stym!$A$3:$BP$18,47,FALSE)</f>
        <v>16</v>
      </c>
      <c r="F105" t="str">
        <f>VLOOKUP(E105,metki!$A$2:$B$9,2,FALSE)</f>
        <v>импл_новые_без_названия</v>
      </c>
      <c r="G105" t="str">
        <f t="shared" si="24"/>
        <v>импл_</v>
      </c>
      <c r="H105" t="str">
        <f>VLOOKUP(B105,audio_list_stym!$A$3:$AJ$18,15,FALSE)</f>
        <v>Ake</v>
      </c>
      <c r="I105" t="s">
        <v>695</v>
      </c>
      <c r="J105" t="str">
        <f t="shared" si="25"/>
        <v>Ake_8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240</v>
      </c>
      <c r="Q105" t="str">
        <f>IF(G105="экспл",0,IF(G105="импл_",VLOOKUP(J105,quest_импл!$A$1:$J$129,8,FALSE),0))</f>
        <v>sound\\Myatiy_li.wav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2037</v>
      </c>
      <c r="AD105" t="str">
        <f t="shared" ca="1" si="35"/>
        <v>pics\\Limon_5.jpg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6"/>
        <v>pics\\Limon_5.jpg</v>
      </c>
      <c r="AI105" t="s">
        <v>115</v>
      </c>
      <c r="AO105">
        <f t="shared" ca="1" si="31"/>
        <v>0.3242103114604391</v>
      </c>
      <c r="AP105" t="str">
        <f t="shared" ca="1" si="32"/>
        <v>pics\\Limon_5.jpg</v>
      </c>
      <c r="AR105" t="str">
        <f t="shared" si="39"/>
        <v/>
      </c>
      <c r="AS105" t="str">
        <f t="shared" ca="1" si="38"/>
        <v>pics\\Limon_5.jpg</v>
      </c>
      <c r="AT105">
        <f t="shared" ca="1" si="27"/>
        <v>0.79411757680634187</v>
      </c>
      <c r="AU105" t="s">
        <v>697</v>
      </c>
      <c r="AV105" t="str">
        <f t="shared" ca="1" si="28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_Мятый_ли_</v>
      </c>
      <c r="BB105" t="str">
        <f t="shared" si="29"/>
        <v>_Мятый_ли_XXXXX?</v>
      </c>
      <c r="BD105" cm="1">
        <f t="array" aca="1" ref="BD105" ca="1">INDEX($L$98:$L$105,(RANK(AT9,$AT$2:$AT$9)))</f>
        <v>2079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VLOOKUP(B106,audio_list_stym!$A$3:$BP$18,47,FALSE)</f>
        <v>17</v>
      </c>
      <c r="F106" t="str">
        <f>VLOOKUP(E106,metki!$A$2:$B$9,2,FALSE)</f>
        <v>экспл_новые_без_названия</v>
      </c>
      <c r="G106" t="str">
        <f t="shared" si="24"/>
        <v>экспл</v>
      </c>
      <c r="H106" t="str">
        <f>VLOOKUP(B106,audio_list_stym!$A$3:$AJ$18,15,FALSE)</f>
        <v>Finger</v>
      </c>
      <c r="I106" t="s">
        <v>688</v>
      </c>
      <c r="J106" t="str">
        <f t="shared" si="25"/>
        <v>Finger_1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113</v>
      </c>
      <c r="Z106" t="str">
        <f>IF(G106="экспл",VLOOKUP(J106,quest_экспл!$A$1:$N$129,12,FALSE),IF(G106="импл_",0,0))</f>
        <v>sound\\On_vizhatiy.wav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35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36"/>
        <v/>
      </c>
      <c r="AI106" t="s">
        <v>116</v>
      </c>
      <c r="AO106">
        <f t="shared" ca="1" si="31"/>
        <v>0.21747301601199986</v>
      </c>
      <c r="AP106" t="str">
        <f t="shared" ca="1" si="32"/>
        <v>pics\\Peper_7.jpg</v>
      </c>
      <c r="AR106" t="str">
        <f t="shared" si="39"/>
        <v/>
      </c>
      <c r="AS106" t="str">
        <f t="shared" si="38"/>
        <v/>
      </c>
      <c r="AT106">
        <f t="shared" ca="1" si="27"/>
        <v>0.56808896527711672</v>
      </c>
      <c r="AU106" t="s">
        <v>697</v>
      </c>
      <c r="AV106" t="str">
        <f t="shared" ca="1" si="28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_Он_выжатый?</v>
      </c>
      <c r="BA106" t="e">
        <f>VLOOKUP(Q106,audio_list_stym!$B$2:$BQ$299,68,FALSE)</f>
        <v>#N/A</v>
      </c>
      <c r="BB106" t="str">
        <f t="shared" si="29"/>
        <v>На_экране_XXXXX._Он_выжатый?</v>
      </c>
      <c r="BC106">
        <f>A106</f>
        <v>1214</v>
      </c>
      <c r="BD106" cm="1">
        <f t="array" aca="1" ref="BD106" ca="1">INDEX($L$106:$L$113,(RANK(AT2,$AT$2:$AT$9)))</f>
        <v>2082</v>
      </c>
      <c r="BE106" cm="1">
        <f t="array" aca="1" ref="BE106" ca="1">INDEX(BD66:BD81,(RANK(AT7,$AT$2:$AT$17)))</f>
        <v>2140</v>
      </c>
      <c r="BF106" cm="1">
        <f t="array" aca="1" ref="BF106" ca="1">INDEX(BD90:BD105,(RANK(AT7,$AT$2:$AT$17)))</f>
        <v>2076</v>
      </c>
      <c r="BG106" cm="1">
        <f t="array" aca="1" ref="BG106" ca="1">INDEX(BD114:BD129,(RANK(AT7,$AT$2:$AT$9)))</f>
        <v>2094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VLOOKUP(B107,audio_list_stym!$A$3:$BP$18,47,FALSE)</f>
        <v>17</v>
      </c>
      <c r="F107" t="str">
        <f>VLOOKUP(E107,metki!$A$2:$B$9,2,FALSE)</f>
        <v>экспл_новые_без_названия</v>
      </c>
      <c r="G107" t="str">
        <f t="shared" si="24"/>
        <v>экспл</v>
      </c>
      <c r="H107" t="str">
        <f>VLOOKUP(B107,audio_list_stym!$A$3:$AJ$18,15,FALSE)</f>
        <v>Finger</v>
      </c>
      <c r="I107" t="s">
        <v>689</v>
      </c>
      <c r="J107" t="str">
        <f t="shared" si="25"/>
        <v>Finger_2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114</v>
      </c>
      <c r="Z107" t="str">
        <f>IF(G107="экспл",VLOOKUP(J107,quest_экспл!$A$1:$N$129,12,FALSE),IF(G107="импл_",0,0))</f>
        <v>sound\\On_nadloman.wav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5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36"/>
        <v/>
      </c>
      <c r="AI107" t="s">
        <v>117</v>
      </c>
      <c r="AO107">
        <f t="shared" ca="1" si="31"/>
        <v>0.34162348231498718</v>
      </c>
      <c r="AP107" t="str">
        <f t="shared" ca="1" si="32"/>
        <v>pics\\Limon_3.jpg</v>
      </c>
      <c r="AR107" t="str">
        <f t="shared" si="39"/>
        <v/>
      </c>
      <c r="AS107" t="str">
        <f t="shared" si="38"/>
        <v/>
      </c>
      <c r="AT107">
        <f t="shared" ca="1" si="27"/>
        <v>0.27265547061512507</v>
      </c>
      <c r="AU107" t="s">
        <v>697</v>
      </c>
      <c r="AV107" t="str">
        <f t="shared" ca="1" si="28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_Он_надломан?</v>
      </c>
      <c r="BA107" t="e">
        <f>VLOOKUP(Q107,audio_list_stym!$B$2:$BQ$299,68,FALSE)</f>
        <v>#N/A</v>
      </c>
      <c r="BB107" t="str">
        <f t="shared" si="29"/>
        <v>Посмотрите,_вот_XXXXX._Он_надломан?</v>
      </c>
      <c r="BD107" cm="1">
        <f t="array" aca="1" ref="BD107" ca="1">INDEX($L$106:$L$113,(RANK(AT3,$AT$2:$AT$9)))</f>
        <v>2081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VLOOKUP(B108,audio_list_stym!$A$3:$BP$18,47,FALSE)</f>
        <v>17</v>
      </c>
      <c r="F108" t="str">
        <f>VLOOKUP(E108,metki!$A$2:$B$9,2,FALSE)</f>
        <v>экспл_новые_без_названия</v>
      </c>
      <c r="G108" t="str">
        <f t="shared" si="24"/>
        <v>экспл</v>
      </c>
      <c r="H108" t="str">
        <f>VLOOKUP(B108,audio_list_stym!$A$3:$AJ$18,15,FALSE)</f>
        <v>Finger</v>
      </c>
      <c r="I108" t="s">
        <v>690</v>
      </c>
      <c r="J108" t="str">
        <f t="shared" si="25"/>
        <v>Finger_3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115</v>
      </c>
      <c r="Z108" t="str">
        <f>IF(G108="экспл",VLOOKUP(J108,quest_экспл!$A$1:$N$129,12,FALSE),IF(G108="импл_",0,0))</f>
        <v>sound\\On_volnistiy.wav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5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36"/>
        <v/>
      </c>
      <c r="AI108" t="s">
        <v>118</v>
      </c>
      <c r="AO108">
        <f t="shared" ca="1" si="31"/>
        <v>0.23585951789678405</v>
      </c>
      <c r="AP108" t="str">
        <f t="shared" ca="1" si="32"/>
        <v>pics\\Peper_5.jpg</v>
      </c>
      <c r="AR108" t="str">
        <f t="shared" si="39"/>
        <v/>
      </c>
      <c r="AS108" t="str">
        <f t="shared" si="38"/>
        <v/>
      </c>
      <c r="AT108">
        <f t="shared" ca="1" si="27"/>
        <v>0.73775593546541429</v>
      </c>
      <c r="AU108" t="s">
        <v>697</v>
      </c>
      <c r="AV108" t="str">
        <f t="shared" ca="1" si="28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_Он_волнистый?</v>
      </c>
      <c r="BA108" t="e">
        <f>VLOOKUP(Q108,audio_list_stym!$B$2:$BQ$299,68,FALSE)</f>
        <v>#N/A</v>
      </c>
      <c r="BB108" t="str">
        <f t="shared" si="29"/>
        <v>Вот_XXXXX._Он_волнистый?</v>
      </c>
      <c r="BD108" cm="1">
        <f t="array" aca="1" ref="BD108" ca="1">INDEX($L$106:$L$113,(RANK(AT4,$AT$2:$AT$9)))</f>
        <v>2083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VLOOKUP(B109,audio_list_stym!$A$3:$BP$18,47,FALSE)</f>
        <v>17</v>
      </c>
      <c r="F109" t="str">
        <f>VLOOKUP(E109,metki!$A$2:$B$9,2,FALSE)</f>
        <v>экспл_новые_без_названия</v>
      </c>
      <c r="G109" t="str">
        <f t="shared" si="24"/>
        <v>экспл</v>
      </c>
      <c r="H109" t="str">
        <f>VLOOKUP(B109,audio_list_stym!$A$3:$AJ$18,15,FALSE)</f>
        <v>Finger</v>
      </c>
      <c r="I109" t="s">
        <v>691</v>
      </c>
      <c r="J109" t="str">
        <f t="shared" si="25"/>
        <v>Finger_4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116</v>
      </c>
      <c r="Z109" t="str">
        <f>IF(G109="экспл",VLOOKUP(J109,quest_экспл!$A$1:$N$129,12,FALSE),IF(G109="импл_",0,0))</f>
        <v>sound\\On_buriy.wav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5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36"/>
        <v/>
      </c>
      <c r="AI109" t="s">
        <v>119</v>
      </c>
      <c r="AO109">
        <f t="shared" ca="1" si="31"/>
        <v>0.94400178417624303</v>
      </c>
      <c r="AP109" t="str">
        <f t="shared" ca="1" si="32"/>
        <v>pics\\Banan_5.jpg</v>
      </c>
      <c r="AR109" t="str">
        <f t="shared" si="39"/>
        <v/>
      </c>
      <c r="AS109" t="str">
        <f t="shared" si="38"/>
        <v/>
      </c>
      <c r="AT109">
        <f t="shared" ca="1" si="27"/>
        <v>0.91733371121382912</v>
      </c>
      <c r="AU109" t="s">
        <v>697</v>
      </c>
      <c r="AV109" t="str">
        <f t="shared" ca="1" si="28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_Он_бурый?</v>
      </c>
      <c r="BA109" t="e">
        <f>VLOOKUP(Q109,audio_list_stym!$B$2:$BQ$299,68,FALSE)</f>
        <v>#N/A</v>
      </c>
      <c r="BB109" t="str">
        <f t="shared" si="29"/>
        <v>Это_XXXXX._Он_бурый?</v>
      </c>
      <c r="BD109" cm="1">
        <f t="array" aca="1" ref="BD109" ca="1">INDEX($L$106:$L$113,(RANK(AT5,$AT$2:$AT$9)))</f>
        <v>2084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VLOOKUP(B110,audio_list_stym!$A$3:$BP$18,47,FALSE)</f>
        <v>17</v>
      </c>
      <c r="F110" t="str">
        <f>VLOOKUP(E110,metki!$A$2:$B$9,2,FALSE)</f>
        <v>экспл_новые_без_названия</v>
      </c>
      <c r="G110" t="str">
        <f t="shared" si="24"/>
        <v>экспл</v>
      </c>
      <c r="H110" t="str">
        <f>VLOOKUP(B110,audio_list_stym!$A$3:$AJ$18,15,FALSE)</f>
        <v>Finger</v>
      </c>
      <c r="I110" t="s">
        <v>692</v>
      </c>
      <c r="J110" t="str">
        <f t="shared" si="25"/>
        <v>Finger_5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117</v>
      </c>
      <c r="Z110" t="str">
        <f>IF(G110="экспл",VLOOKUP(J110,quest_экспл!$A$1:$N$129,12,FALSE),IF(G110="импл_",0,0))</f>
        <v>sound\\Vityanut_li_on.wav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5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36"/>
        <v/>
      </c>
      <c r="AI110" t="s">
        <v>120</v>
      </c>
      <c r="AO110">
        <f t="shared" ca="1" si="31"/>
        <v>0.9687953631854147</v>
      </c>
      <c r="AP110" t="str">
        <f t="shared" ca="1" si="32"/>
        <v>pics\\Banan_1.jpg</v>
      </c>
      <c r="AR110" t="str">
        <f t="shared" si="39"/>
        <v/>
      </c>
      <c r="AS110" t="str">
        <f t="shared" si="38"/>
        <v/>
      </c>
      <c r="AT110">
        <f t="shared" ca="1" si="27"/>
        <v>0.73130409787959538</v>
      </c>
      <c r="AU110" t="s">
        <v>697</v>
      </c>
      <c r="AV110" t="str">
        <f t="shared" ca="1" si="28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_Вытянут_ли_он?</v>
      </c>
      <c r="BA110" t="e">
        <f>VLOOKUP(Q110,audio_list_stym!$B$2:$BQ$299,68,FALSE)</f>
        <v>#N/A</v>
      </c>
      <c r="BB110" t="str">
        <f t="shared" si="29"/>
        <v>На_картинке_XXXXX._Вытянут_ли_он?</v>
      </c>
      <c r="BD110" cm="1">
        <f t="array" aca="1" ref="BD110" ca="1">INDEX($L$106:$L$113,(RANK(AT6,$AT$2:$AT$9)))</f>
        <v>2088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VLOOKUP(B111,audio_list_stym!$A$3:$BP$18,47,FALSE)</f>
        <v>17</v>
      </c>
      <c r="F111" t="str">
        <f>VLOOKUP(E111,metki!$A$2:$B$9,2,FALSE)</f>
        <v>экспл_новые_без_названия</v>
      </c>
      <c r="G111" t="str">
        <f t="shared" si="24"/>
        <v>экспл</v>
      </c>
      <c r="H111" t="str">
        <f>VLOOKUP(B111,audio_list_stym!$A$3:$AJ$18,15,FALSE)</f>
        <v>Finger</v>
      </c>
      <c r="I111" t="s">
        <v>693</v>
      </c>
      <c r="J111" t="str">
        <f t="shared" si="25"/>
        <v>Finger_6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118</v>
      </c>
      <c r="Z111" t="str">
        <f>IF(G111="экспл",VLOOKUP(J111,quest_экспл!$A$1:$N$129,12,FALSE),IF(G111="импл_",0,0))</f>
        <v>sound\\Obyemniy_li_on.wav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5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36"/>
        <v/>
      </c>
      <c r="AI111" t="s">
        <v>121</v>
      </c>
      <c r="AO111">
        <f t="shared" ca="1" si="31"/>
        <v>0.92772787896288844</v>
      </c>
      <c r="AP111" t="str">
        <f t="shared" ca="1" si="32"/>
        <v>pics\\Banan_6.jpg</v>
      </c>
      <c r="AR111" t="str">
        <f t="shared" si="39"/>
        <v/>
      </c>
      <c r="AS111" t="str">
        <f t="shared" si="38"/>
        <v/>
      </c>
      <c r="AT111">
        <f t="shared" ca="1" si="27"/>
        <v>0.85074828402000224</v>
      </c>
      <c r="AU111" t="s">
        <v>697</v>
      </c>
      <c r="AV111" t="str">
        <f t="shared" ca="1" si="28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_Объемный_ли_он?</v>
      </c>
      <c r="BA111" t="e">
        <f>VLOOKUP(Q111,audio_list_stym!$B$2:$BQ$299,68,FALSE)</f>
        <v>#N/A</v>
      </c>
      <c r="BB111" t="str">
        <f t="shared" si="29"/>
        <v>На_мониторе_XXXXX._Объемный_ли_он?</v>
      </c>
      <c r="BD111" cm="1">
        <f t="array" aca="1" ref="BD111" ca="1">INDEX($L$106:$L$113,(RANK(AT7,$AT$2:$AT$9)))</f>
        <v>2086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VLOOKUP(B112,audio_list_stym!$A$3:$BP$18,47,FALSE)</f>
        <v>17</v>
      </c>
      <c r="F112" t="str">
        <f>VLOOKUP(E112,metki!$A$2:$B$9,2,FALSE)</f>
        <v>экспл_новые_без_названия</v>
      </c>
      <c r="G112" t="str">
        <f t="shared" si="24"/>
        <v>экспл</v>
      </c>
      <c r="H112" t="str">
        <f>VLOOKUP(B112,audio_list_stym!$A$3:$AJ$18,15,FALSE)</f>
        <v>Finger</v>
      </c>
      <c r="I112" t="s">
        <v>694</v>
      </c>
      <c r="J112" t="str">
        <f t="shared" si="25"/>
        <v>Finger_7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119</v>
      </c>
      <c r="Z112" t="str">
        <f>IF(G112="экспл",VLOOKUP(J112,quest_экспл!$A$1:$N$129,12,FALSE),IF(G112="импл_",0,0))</f>
        <v>sound\\Pustoy_li_on.wav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5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36"/>
        <v/>
      </c>
      <c r="AI112" t="s">
        <v>122</v>
      </c>
      <c r="AO112">
        <f t="shared" ca="1" si="31"/>
        <v>0.2532591823932463</v>
      </c>
      <c r="AP112" t="str">
        <f t="shared" ca="1" si="32"/>
        <v>pics\\Peper_3.jpg</v>
      </c>
      <c r="AR112" t="str">
        <f t="shared" si="39"/>
        <v/>
      </c>
      <c r="AS112" t="str">
        <f t="shared" si="38"/>
        <v/>
      </c>
      <c r="AT112">
        <f t="shared" ca="1" si="27"/>
        <v>0.3259148215900064</v>
      </c>
      <c r="AU112" t="s">
        <v>697</v>
      </c>
      <c r="AV112" t="str">
        <f t="shared" ca="1" si="28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_Пустой_ли_он?</v>
      </c>
      <c r="BA112" t="e">
        <f>VLOOKUP(Q112,audio_list_stym!$B$2:$BQ$299,68,FALSE)</f>
        <v>#N/A</v>
      </c>
      <c r="BB112" t="str">
        <f t="shared" si="29"/>
        <v>Перед_Вами_XXXXX._Пустой_ли_он?</v>
      </c>
      <c r="BD112" cm="1">
        <f t="array" aca="1" ref="BD112" ca="1">INDEX($L$106:$L$113,(RANK(AT8,$AT$2:$AT$9)))</f>
        <v>2085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VLOOKUP(B113,audio_list_stym!$A$3:$BP$18,47,FALSE)</f>
        <v>17</v>
      </c>
      <c r="F113" t="str">
        <f>VLOOKUP(E113,metki!$A$2:$B$9,2,FALSE)</f>
        <v>экспл_новые_без_названия</v>
      </c>
      <c r="G113" t="str">
        <f t="shared" si="24"/>
        <v>экспл</v>
      </c>
      <c r="H113" t="str">
        <f>VLOOKUP(B113,audio_list_stym!$A$3:$AJ$18,15,FALSE)</f>
        <v>Finger</v>
      </c>
      <c r="I113" t="s">
        <v>695</v>
      </c>
      <c r="J113" t="str">
        <f t="shared" si="25"/>
        <v>Finger_8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120</v>
      </c>
      <c r="Z113" t="str">
        <f>IF(G113="экспл",VLOOKUP(J113,quest_экспл!$A$1:$N$129,12,FALSE),IF(G113="импл_",0,0))</f>
        <v>sound\\Belyi_li_on.wav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5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36"/>
        <v/>
      </c>
      <c r="AI113" t="s">
        <v>123</v>
      </c>
      <c r="AO113">
        <f t="shared" ca="1" si="31"/>
        <v>0.74445548028310427</v>
      </c>
      <c r="AP113" t="str">
        <f t="shared" ca="1" si="32"/>
        <v>pics\\Finik_5.jpg</v>
      </c>
      <c r="AR113" t="str">
        <f t="shared" si="39"/>
        <v/>
      </c>
      <c r="AS113" t="str">
        <f t="shared" si="38"/>
        <v/>
      </c>
      <c r="AT113">
        <f t="shared" ca="1" si="27"/>
        <v>0.3626718726194984</v>
      </c>
      <c r="AU113" t="s">
        <v>697</v>
      </c>
      <c r="AV113" t="str">
        <f t="shared" ca="1" si="28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_Белый_ли_он?</v>
      </c>
      <c r="BA113" t="e">
        <f>VLOOKUP(Q113,audio_list_stym!$B$2:$BQ$299,68,FALSE)</f>
        <v>#N/A</v>
      </c>
      <c r="BB113" t="str">
        <f t="shared" si="29"/>
        <v>Вы_видите_XXXXX._Белый_ли_он?</v>
      </c>
      <c r="BD113" cm="1">
        <f t="array" aca="1" ref="BD113" ca="1">INDEX($L$106:$L$113,(RANK(AT9,$AT$2:$AT$9)))</f>
        <v>2087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VLOOKUP(B114,audio_list_stym!$A$3:$BP$18,47,FALSE)</f>
        <v>14</v>
      </c>
      <c r="F114" t="str">
        <f>VLOOKUP(E114,metki!$A$2:$B$9,2,FALSE)</f>
        <v>импл_новые_с_названием</v>
      </c>
      <c r="G114" t="str">
        <f t="shared" si="24"/>
        <v>импл_</v>
      </c>
      <c r="H114" t="str">
        <f>VLOOKUP(B114,audio_list_stym!$A$3:$AJ$18,15,FALSE)</f>
        <v>Gac</v>
      </c>
      <c r="I114" t="s">
        <v>688</v>
      </c>
      <c r="J114" t="str">
        <f t="shared" si="25"/>
        <v>Gac_1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249</v>
      </c>
      <c r="Q114" t="str">
        <f>IF(G114="экспл",0,IF(G114="импл_",VLOOKUP(J114,quest_импл!$A$1:$J$129,8,FALSE),0))</f>
        <v>sound\\Ispachkan_li.wav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2042</v>
      </c>
      <c r="AD114" t="str">
        <f t="shared" ca="1" si="35"/>
        <v>pics\\Peper_2.jpg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6"/>
        <v>pics\\Peper_2.jpg</v>
      </c>
      <c r="AI114" t="s">
        <v>86</v>
      </c>
      <c r="AO114">
        <f t="shared" ca="1" si="31"/>
        <v>0.28659524604311459</v>
      </c>
      <c r="AP114" t="str">
        <f t="shared" ca="1" si="32"/>
        <v>pics\\Peper_2.jpg</v>
      </c>
      <c r="AR114" t="str">
        <f t="shared" si="39"/>
        <v/>
      </c>
      <c r="AS114" t="str">
        <f t="shared" ca="1" si="38"/>
        <v>pics\\Peper_2.jpg</v>
      </c>
      <c r="AT114">
        <f t="shared" ca="1" si="27"/>
        <v>0.58128891537891902</v>
      </c>
      <c r="AU114" t="s">
        <v>697</v>
      </c>
      <c r="AV114" t="str">
        <f t="shared" ca="1" si="28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_Испачкан_ли_</v>
      </c>
      <c r="BB114" t="str">
        <f t="shared" si="29"/>
        <v>_Испачкан_ли_ТОДИС?</v>
      </c>
      <c r="BC114">
        <f>A114</f>
        <v>1215</v>
      </c>
      <c r="BD114" cm="1">
        <f t="array" aca="1" ref="BD114" ca="1">INDEX($L$114:$L$121,(RANK(AT2,$AT$2:$AT$9)))</f>
        <v>2090</v>
      </c>
      <c r="BE114" cm="1">
        <f t="array" aca="1" ref="BE114" ca="1">INDEX(BD66:BD81,(RANK(AT8,$AT$2:$AT$17)))</f>
        <v>2139</v>
      </c>
      <c r="BF114" cm="1">
        <f t="array" aca="1" ref="BF114" ca="1">INDEX(BD82:BD97,(RANK(AT8,$AT$2:$AT$9)))</f>
        <v>2152</v>
      </c>
      <c r="BG114" cm="1">
        <f t="array" aca="1" ref="BG114" ca="1">INDEX(BD98:BD113,(RANK(AT8,$AT$2:$AT$9)))</f>
        <v>2080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VLOOKUP(B115,audio_list_stym!$A$3:$BP$18,47,FALSE)</f>
        <v>14</v>
      </c>
      <c r="F115" t="str">
        <f>VLOOKUP(E115,metki!$A$2:$B$9,2,FALSE)</f>
        <v>импл_новые_с_названием</v>
      </c>
      <c r="G115" t="str">
        <f t="shared" si="24"/>
        <v>импл_</v>
      </c>
      <c r="H115" t="str">
        <f>VLOOKUP(B115,audio_list_stym!$A$3:$AJ$18,15,FALSE)</f>
        <v>Gac</v>
      </c>
      <c r="I115" t="s">
        <v>689</v>
      </c>
      <c r="J115" t="str">
        <f t="shared" si="25"/>
        <v>Gac_2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250</v>
      </c>
      <c r="Q115" t="str">
        <f>IF(G115="экспл",0,IF(G115="импл_",VLOOKUP(J115,quest_импл!$A$1:$J$129,8,FALSE),0))</f>
        <v>sound\\Farshirovanniy_li.wav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2058</v>
      </c>
      <c r="AD115" t="str">
        <f t="shared" ca="1" si="35"/>
        <v>pics\\Tomat_2.jpg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6"/>
        <v>pics\\Tomat_2.jpg</v>
      </c>
      <c r="AI115" t="s">
        <v>87</v>
      </c>
      <c r="AO115">
        <f t="shared" ca="1" si="31"/>
        <v>6.7693306467833558E-2</v>
      </c>
      <c r="AP115" t="str">
        <f t="shared" ca="1" si="32"/>
        <v>pics\\Tomat_2.jpg</v>
      </c>
      <c r="AR115" t="str">
        <f t="shared" si="39"/>
        <v/>
      </c>
      <c r="AS115" t="str">
        <f t="shared" ca="1" si="38"/>
        <v>pics\\Tomat_2.jpg</v>
      </c>
      <c r="AT115">
        <f t="shared" ca="1" si="27"/>
        <v>0.38946062718686192</v>
      </c>
      <c r="AU115" t="s">
        <v>697</v>
      </c>
      <c r="AV115" t="str">
        <f t="shared" ca="1" si="28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_Фаршированный_ли_</v>
      </c>
      <c r="BB115" t="str">
        <f t="shared" si="29"/>
        <v>_Фаршированный_ли_ТОДИС?</v>
      </c>
      <c r="BD115" cm="1">
        <f t="array" aca="1" ref="BD115" ca="1">INDEX($L$114:$L$121,(RANK(AT3,$AT$2:$AT$9)))</f>
        <v>2089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VLOOKUP(B116,audio_list_stym!$A$3:$BP$18,47,FALSE)</f>
        <v>14</v>
      </c>
      <c r="F116" t="str">
        <f>VLOOKUP(E116,metki!$A$2:$B$9,2,FALSE)</f>
        <v>импл_новые_с_названием</v>
      </c>
      <c r="G116" t="str">
        <f t="shared" si="24"/>
        <v>импл_</v>
      </c>
      <c r="H116" t="str">
        <f>VLOOKUP(B116,audio_list_stym!$A$3:$AJ$18,15,FALSE)</f>
        <v>Gac</v>
      </c>
      <c r="I116" t="s">
        <v>690</v>
      </c>
      <c r="J116" t="str">
        <f t="shared" si="25"/>
        <v>Gac_3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251</v>
      </c>
      <c r="Q116" t="str">
        <f>IF(G116="экспл",0,IF(G116="импл_",VLOOKUP(J116,quest_импл!$A$1:$J$129,8,FALSE),0))</f>
        <v>sound\\Razrezan_li.wav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2041</v>
      </c>
      <c r="AD116" t="str">
        <f t="shared" ca="1" si="35"/>
        <v>pics\\Peper_1.jpg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6"/>
        <v>pics\\Peper_1.jpg</v>
      </c>
      <c r="AI116" t="s">
        <v>88</v>
      </c>
      <c r="AO116">
        <f t="shared" ca="1" si="31"/>
        <v>0.28949525775545126</v>
      </c>
      <c r="AP116" t="str">
        <f t="shared" ca="1" si="32"/>
        <v>pics\\Peper_1.jpg</v>
      </c>
      <c r="AR116" t="str">
        <f t="shared" si="39"/>
        <v/>
      </c>
      <c r="AS116" t="str">
        <f t="shared" ca="1" si="38"/>
        <v>pics\\Peper_1.jpg</v>
      </c>
      <c r="AT116">
        <f t="shared" ca="1" si="27"/>
        <v>0.1011395650964223</v>
      </c>
      <c r="AU116" t="s">
        <v>697</v>
      </c>
      <c r="AV116" t="str">
        <f t="shared" ca="1" si="28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_Разрезан_ли_</v>
      </c>
      <c r="BB116" t="str">
        <f t="shared" si="29"/>
        <v>_Разрезан_ли_ТОДИС?</v>
      </c>
      <c r="BD116" cm="1">
        <f t="array" aca="1" ref="BD116" ca="1">INDEX($L$114:$L$121,(RANK(AT4,$AT$2:$AT$9)))</f>
        <v>2091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VLOOKUP(B117,audio_list_stym!$A$3:$BP$18,47,FALSE)</f>
        <v>14</v>
      </c>
      <c r="F117" t="str">
        <f>VLOOKUP(E117,metki!$A$2:$B$9,2,FALSE)</f>
        <v>импл_новые_с_названием</v>
      </c>
      <c r="G117" t="str">
        <f t="shared" si="24"/>
        <v>импл_</v>
      </c>
      <c r="H117" t="str">
        <f>VLOOKUP(B117,audio_list_stym!$A$3:$AJ$18,15,FALSE)</f>
        <v>Gac</v>
      </c>
      <c r="I117" t="s">
        <v>691</v>
      </c>
      <c r="J117" t="str">
        <f t="shared" si="25"/>
        <v>Gac_4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252</v>
      </c>
      <c r="Q117" t="str">
        <f>IF(G117="экспл",0,IF(G117="импл_",VLOOKUP(J117,quest_импл!$A$1:$J$129,8,FALSE),0))</f>
        <v>sound\\S_lepestkami_li.wav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2007</v>
      </c>
      <c r="AD117" t="str">
        <f t="shared" ca="1" si="35"/>
        <v>pics\\Banan_7.jpg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6"/>
        <v>pics\\Banan_7.jpg</v>
      </c>
      <c r="AI117" t="s">
        <v>89</v>
      </c>
      <c r="AO117">
        <f t="shared" ca="1" si="31"/>
        <v>0.89129335446104119</v>
      </c>
      <c r="AP117" t="str">
        <f t="shared" ca="1" si="32"/>
        <v>pics\\Banan_7.jpg</v>
      </c>
      <c r="AR117" t="str">
        <f t="shared" si="39"/>
        <v/>
      </c>
      <c r="AS117" t="str">
        <f t="shared" ca="1" si="38"/>
        <v>pics\\Banan_7.jpg</v>
      </c>
      <c r="AT117">
        <f t="shared" ca="1" si="27"/>
        <v>0.84287303658431789</v>
      </c>
      <c r="AU117" t="s">
        <v>697</v>
      </c>
      <c r="AV117" t="str">
        <f t="shared" ca="1" si="28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_С_лепестками_ли_</v>
      </c>
      <c r="BB117" t="str">
        <f t="shared" si="29"/>
        <v>_С_лепестками_ли_ТОДИС?</v>
      </c>
      <c r="BD117" cm="1">
        <f t="array" aca="1" ref="BD117" ca="1">INDEX($L$114:$L$121,(RANK(AT5,$AT$2:$AT$9)))</f>
        <v>2092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VLOOKUP(B118,audio_list_stym!$A$3:$BP$18,47,FALSE)</f>
        <v>14</v>
      </c>
      <c r="F118" t="str">
        <f>VLOOKUP(E118,metki!$A$2:$B$9,2,FALSE)</f>
        <v>импл_новые_с_названием</v>
      </c>
      <c r="G118" t="str">
        <f t="shared" si="24"/>
        <v>импл_</v>
      </c>
      <c r="H118" t="str">
        <f>VLOOKUP(B118,audio_list_stym!$A$3:$AJ$18,15,FALSE)</f>
        <v>Gac</v>
      </c>
      <c r="I118" t="s">
        <v>692</v>
      </c>
      <c r="J118" t="str">
        <f t="shared" si="25"/>
        <v>Gac_5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253</v>
      </c>
      <c r="Q118" t="str">
        <f>IF(G118="экспл",0,IF(G118="импл_",VLOOKUP(J118,quest_импл!$A$1:$J$129,8,FALSE),0))</f>
        <v>sound\\Kolyuchiy_li.wav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2049</v>
      </c>
      <c r="AD118" t="str">
        <f t="shared" ca="1" si="35"/>
        <v>pics\\Redis_1.jpg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6"/>
        <v>pics\\Redis_1.jpg</v>
      </c>
      <c r="AI118" t="s">
        <v>90</v>
      </c>
      <c r="AO118">
        <f t="shared" ca="1" si="31"/>
        <v>0.2006522954622636</v>
      </c>
      <c r="AP118" t="str">
        <f t="shared" ca="1" si="32"/>
        <v>pics\\Redis_1.jpg</v>
      </c>
      <c r="AR118" t="str">
        <f t="shared" si="39"/>
        <v/>
      </c>
      <c r="AS118" t="str">
        <f t="shared" ca="1" si="38"/>
        <v>pics\\Redis_1.jpg</v>
      </c>
      <c r="AT118">
        <f t="shared" ca="1" si="27"/>
        <v>7.4276558407151083E-2</v>
      </c>
      <c r="AU118" t="s">
        <v>697</v>
      </c>
      <c r="AV118" t="str">
        <f t="shared" ca="1" si="28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_Колючий_ли_</v>
      </c>
      <c r="BB118" t="str">
        <f t="shared" si="29"/>
        <v>_Колючий_ли_ТОДИС?</v>
      </c>
      <c r="BD118" cm="1">
        <f t="array" aca="1" ref="BD118" ca="1">INDEX($L$114:$L$121,(RANK(AT6,$AT$2:$AT$9)))</f>
        <v>2096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VLOOKUP(B119,audio_list_stym!$A$3:$BP$18,47,FALSE)</f>
        <v>14</v>
      </c>
      <c r="F119" t="str">
        <f>VLOOKUP(E119,metki!$A$2:$B$9,2,FALSE)</f>
        <v>импл_новые_с_названием</v>
      </c>
      <c r="G119" t="str">
        <f t="shared" si="24"/>
        <v>импл_</v>
      </c>
      <c r="H119" t="str">
        <f>VLOOKUP(B119,audio_list_stym!$A$3:$AJ$18,15,FALSE)</f>
        <v>Gac</v>
      </c>
      <c r="I119" t="s">
        <v>693</v>
      </c>
      <c r="J119" t="str">
        <f t="shared" si="25"/>
        <v>Gac_6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254</v>
      </c>
      <c r="Q119" t="str">
        <f>IF(G119="экспл",0,IF(G119="импл_",VLOOKUP(J119,quest_импл!$A$1:$J$129,8,FALSE),0))</f>
        <v>sound\\Oranzhrviy_li.wav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2028</v>
      </c>
      <c r="AD119" t="str">
        <f t="shared" ca="1" si="35"/>
        <v>pics\\Kokos_4.jpg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6"/>
        <v>pics\\Kokos_4.jpg</v>
      </c>
      <c r="AI119" t="s">
        <v>91</v>
      </c>
      <c r="AO119">
        <f t="shared" ca="1" si="31"/>
        <v>0.4248351538331685</v>
      </c>
      <c r="AP119" t="str">
        <f t="shared" ca="1" si="32"/>
        <v>pics\\Kokos_4.jpg</v>
      </c>
      <c r="AR119" t="str">
        <f t="shared" si="39"/>
        <v/>
      </c>
      <c r="AS119" t="str">
        <f t="shared" ca="1" si="38"/>
        <v>pics\\Kokos_4.jpg</v>
      </c>
      <c r="AT119">
        <f t="shared" ca="1" si="27"/>
        <v>0.49520194640436821</v>
      </c>
      <c r="AU119" t="s">
        <v>697</v>
      </c>
      <c r="AV119" t="str">
        <f t="shared" ca="1" si="28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_Оранжевый_ли_</v>
      </c>
      <c r="BB119" t="str">
        <f t="shared" si="29"/>
        <v>_Оранжевый_ли_ТОДИС?</v>
      </c>
      <c r="BD119" cm="1">
        <f t="array" aca="1" ref="BD119" ca="1">INDEX($L$114:$L$121,(RANK(AT7,$AT$2:$AT$9)))</f>
        <v>2094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VLOOKUP(B120,audio_list_stym!$A$3:$BP$18,47,FALSE)</f>
        <v>14</v>
      </c>
      <c r="F120" t="str">
        <f>VLOOKUP(E120,metki!$A$2:$B$9,2,FALSE)</f>
        <v>импл_новые_с_названием</v>
      </c>
      <c r="G120" t="str">
        <f t="shared" si="24"/>
        <v>импл_</v>
      </c>
      <c r="H120" t="str">
        <f>VLOOKUP(B120,audio_list_stym!$A$3:$AJ$18,15,FALSE)</f>
        <v>Gac</v>
      </c>
      <c r="I120" t="s">
        <v>694</v>
      </c>
      <c r="J120" t="str">
        <f t="shared" si="25"/>
        <v>Gac_7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255</v>
      </c>
      <c r="Q120" t="str">
        <f>IF(G120="экспл",0,IF(G120="импл_",VLOOKUP(J120,quest_импл!$A$1:$J$129,8,FALSE),0))</f>
        <v>sound\\Zernistiy_li.wav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2053</v>
      </c>
      <c r="AD120" t="str">
        <f t="shared" ca="1" si="35"/>
        <v>pics\\Redis_5.jpg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6"/>
        <v>pics\\Redis_5.jpg</v>
      </c>
      <c r="AI120" t="s">
        <v>92</v>
      </c>
      <c r="AO120">
        <f t="shared" ca="1" si="31"/>
        <v>0.1624860629438174</v>
      </c>
      <c r="AP120" t="str">
        <f t="shared" ca="1" si="32"/>
        <v>pics\\Redis_5.jpg</v>
      </c>
      <c r="AR120" t="str">
        <f t="shared" si="39"/>
        <v/>
      </c>
      <c r="AS120" t="str">
        <f t="shared" ca="1" si="38"/>
        <v>pics\\Redis_5.jpg</v>
      </c>
      <c r="AT120">
        <f t="shared" ca="1" si="27"/>
        <v>0.9985510275878009</v>
      </c>
      <c r="AU120" t="s">
        <v>697</v>
      </c>
      <c r="AV120" t="str">
        <f t="shared" ca="1" si="28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_Зернистый_ли_</v>
      </c>
      <c r="BB120" t="str">
        <f t="shared" si="29"/>
        <v>_Зернистый_ли_ТОДИС?</v>
      </c>
      <c r="BD120" cm="1">
        <f t="array" aca="1" ref="BD120" ca="1">INDEX($L$114:$L$121,(RANK(AT8,$AT$2:$AT$9)))</f>
        <v>2093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VLOOKUP(B121,audio_list_stym!$A$3:$BP$18,47,FALSE)</f>
        <v>14</v>
      </c>
      <c r="F121" t="str">
        <f>VLOOKUP(E121,metki!$A$2:$B$9,2,FALSE)</f>
        <v>импл_новые_с_названием</v>
      </c>
      <c r="G121" t="str">
        <f t="shared" si="24"/>
        <v>импл_</v>
      </c>
      <c r="H121" t="str">
        <f>VLOOKUP(B121,audio_list_stym!$A$3:$AJ$18,15,FALSE)</f>
        <v>Gac</v>
      </c>
      <c r="I121" t="s">
        <v>695</v>
      </c>
      <c r="J121" t="str">
        <f t="shared" si="25"/>
        <v>Gac_8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256</v>
      </c>
      <c r="Q121" t="str">
        <f>IF(G121="экспл",0,IF(G121="импл_",VLOOKUP(J121,quest_импл!$A$1:$J$129,8,FALSE),0))</f>
        <v>sound\\Okrugliy_li.wav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2048</v>
      </c>
      <c r="AD121" t="str">
        <f t="shared" ca="1" si="35"/>
        <v>pics\\Peper_8.jpg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6"/>
        <v>pics\\Peper_8.jpg</v>
      </c>
      <c r="AI121" t="s">
        <v>93</v>
      </c>
      <c r="AO121">
        <f t="shared" ca="1" si="31"/>
        <v>0.21368851911361852</v>
      </c>
      <c r="AP121" t="str">
        <f t="shared" ca="1" si="32"/>
        <v>pics\\Peper_8.jpg</v>
      </c>
      <c r="AR121" t="str">
        <f>IF(AH121="sound\\Ogorod",AP49,"")</f>
        <v/>
      </c>
      <c r="AS121" t="str">
        <f t="shared" ca="1" si="38"/>
        <v>pics\\Peper_8.jpg</v>
      </c>
      <c r="AT121">
        <f t="shared" ca="1" si="27"/>
        <v>0.64176618056248902</v>
      </c>
      <c r="AU121" t="s">
        <v>697</v>
      </c>
      <c r="AV121" t="str">
        <f t="shared" ca="1" si="28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_Округлый_ли_</v>
      </c>
      <c r="BB121" t="str">
        <f t="shared" si="29"/>
        <v>_Округлый_ли_ТОДИС?</v>
      </c>
      <c r="BD121" cm="1">
        <f t="array" aca="1" ref="BD121" ca="1">INDEX($L$114:$L$121,(RANK(AT9,$AT$2:$AT$9)))</f>
        <v>2095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VLOOKUP(B122,audio_list_stym!$A$3:$BP$18,47,FALSE)</f>
        <v>15</v>
      </c>
      <c r="F122" t="str">
        <f>VLOOKUP(E122,metki!$A$2:$B$9,2,FALSE)</f>
        <v>экспл_новые_с_названием</v>
      </c>
      <c r="G122" t="str">
        <f t="shared" si="24"/>
        <v>экспл</v>
      </c>
      <c r="H122" t="str">
        <f>VLOOKUP(B122,audio_list_stym!$A$3:$AJ$18,15,FALSE)</f>
        <v>Noni</v>
      </c>
      <c r="I122" t="s">
        <v>688</v>
      </c>
      <c r="J122" t="str">
        <f t="shared" si="25"/>
        <v>Noni_1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129</v>
      </c>
      <c r="Z122" t="str">
        <f>IF(G122="экспл",VLOOKUP(J122,quest_экспл!$A$1:$N$129,12,FALSE),IF(G122="импл_",0,0))</f>
        <v>sound\\On_beliy_vnutri.wav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5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6"/>
        <v/>
      </c>
      <c r="AI122" t="s">
        <v>124</v>
      </c>
      <c r="AO122">
        <f t="shared" ca="1" si="31"/>
        <v>0.50916450643250133</v>
      </c>
      <c r="AP122" t="str">
        <f t="shared" ca="1" si="32"/>
        <v>pics\\Goroh_6.jpg</v>
      </c>
      <c r="AR122" t="str">
        <f t="shared" ref="AR122:AR129" si="40">IF(AH122="sound\\Ogorod",AP50,"")</f>
        <v/>
      </c>
      <c r="AS122" t="str">
        <f t="shared" si="38"/>
        <v/>
      </c>
      <c r="AT122">
        <f t="shared" ca="1" si="27"/>
        <v>0.95978303379778096</v>
      </c>
      <c r="AU122" t="s">
        <v>697</v>
      </c>
      <c r="AV122" t="str">
        <f t="shared" ca="1" si="28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_Он_белый_внутри?</v>
      </c>
      <c r="BA122" t="e">
        <f>VLOOKUP(Q122,audio_list_stym!$B$2:$BQ$299,68,FALSE)</f>
        <v>#N/A</v>
      </c>
      <c r="BB122" t="str">
        <f t="shared" si="29"/>
        <v>На_экране_ПЕМАТ._Он_белый_внутри?</v>
      </c>
      <c r="BC122">
        <f>A122</f>
        <v>1216</v>
      </c>
      <c r="BD122" cm="1">
        <f t="array" aca="1" ref="BD122" ca="1">INDEX($L$122:$L$129,(RANK(AT2,$AT$2:$AT$9)))</f>
        <v>2114</v>
      </c>
      <c r="BE122" cm="1">
        <f t="array" aca="1" ref="BE122" ca="1">INDEX(BD66:BD81,(RANK(AT9,$AT$2:$AT$17)))</f>
        <v>2144</v>
      </c>
      <c r="BF122" cm="1">
        <f t="array" aca="1" ref="BF122" ca="1">INDEX(BD90:BD105,(RANK(AT9,$AT$2:$AT$17)))</f>
        <v>2080</v>
      </c>
      <c r="BG122" cm="1">
        <f t="array" aca="1" ref="BG122" ca="1">INDEX(BD106:BD121,(RANK(AT9,$AT$2:$AT$17)))</f>
        <v>2096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VLOOKUP(B123,audio_list_stym!$A$3:$BP$18,47,FALSE)</f>
        <v>15</v>
      </c>
      <c r="F123" t="str">
        <f>VLOOKUP(E123,metki!$A$2:$B$9,2,FALSE)</f>
        <v>экспл_новые_с_названием</v>
      </c>
      <c r="G123" t="str">
        <f t="shared" si="24"/>
        <v>экспл</v>
      </c>
      <c r="H123" t="str">
        <f>VLOOKUP(B123,audio_list_stym!$A$3:$AJ$18,15,FALSE)</f>
        <v>Noni</v>
      </c>
      <c r="I123" t="s">
        <v>689</v>
      </c>
      <c r="J123" t="str">
        <f t="shared" si="25"/>
        <v>Noni_2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130</v>
      </c>
      <c r="Z123" t="str">
        <f>IF(G123="экспл",VLOOKUP(J123,quest_экспл!$A$1:$N$129,12,FALSE),IF(G123="импл_",0,0))</f>
        <v>sound\\Rebristiy_li_on.wav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5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36"/>
        <v/>
      </c>
      <c r="AI123" t="s">
        <v>125</v>
      </c>
      <c r="AO123">
        <f t="shared" ca="1" si="31"/>
        <v>0.44914866053714542</v>
      </c>
      <c r="AP123" t="str">
        <f t="shared" ca="1" si="32"/>
        <v>pics\\Goroh_8.jpg</v>
      </c>
      <c r="AR123" t="str">
        <f t="shared" si="40"/>
        <v/>
      </c>
      <c r="AS123" t="str">
        <f t="shared" si="38"/>
        <v/>
      </c>
      <c r="AT123">
        <f t="shared" ca="1" si="27"/>
        <v>0.82178384529628445</v>
      </c>
      <c r="AU123" t="s">
        <v>697</v>
      </c>
      <c r="AV123" t="str">
        <f t="shared" ca="1" si="28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_Ребристый_ли_он?</v>
      </c>
      <c r="BA123" t="e">
        <f>VLOOKUP(Q123,audio_list_stym!$B$2:$BQ$299,68,FALSE)</f>
        <v>#N/A</v>
      </c>
      <c r="BB123" t="str">
        <f t="shared" si="29"/>
        <v>Посмотрите,_вот_ПЕМАТ._Ребристый_ли_он?</v>
      </c>
      <c r="BD123" cm="1">
        <f t="array" aca="1" ref="BD123" ca="1">INDEX($L$122:$L$129,(RANK(AT3,$AT$2:$AT$9)))</f>
        <v>2113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VLOOKUP(B124,audio_list_stym!$A$3:$BP$18,47,FALSE)</f>
        <v>15</v>
      </c>
      <c r="F124" t="str">
        <f>VLOOKUP(E124,metki!$A$2:$B$9,2,FALSE)</f>
        <v>экспл_новые_с_названием</v>
      </c>
      <c r="G124" t="str">
        <f t="shared" si="24"/>
        <v>экспл</v>
      </c>
      <c r="H124" t="str">
        <f>VLOOKUP(B124,audio_list_stym!$A$3:$AJ$18,15,FALSE)</f>
        <v>Noni</v>
      </c>
      <c r="I124" t="s">
        <v>690</v>
      </c>
      <c r="J124" t="str">
        <f t="shared" si="25"/>
        <v>Noni_3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131</v>
      </c>
      <c r="Z124" t="str">
        <f>IF(G124="экспл",VLOOKUP(J124,quest_экспл!$A$1:$N$129,12,FALSE),IF(G124="импл_",0,0))</f>
        <v>sound\\Goluboy_li_on.wav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5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36"/>
        <v/>
      </c>
      <c r="AI124" t="s">
        <v>126</v>
      </c>
      <c r="AO124">
        <f t="shared" ca="1" si="31"/>
        <v>3.4898887771919185E-3</v>
      </c>
      <c r="AP124" t="str">
        <f t="shared" ca="1" si="32"/>
        <v>pics\\Tomat_6.jpg</v>
      </c>
      <c r="AR124" t="str">
        <f t="shared" si="40"/>
        <v/>
      </c>
      <c r="AS124" t="str">
        <f t="shared" si="38"/>
        <v/>
      </c>
      <c r="AT124">
        <f t="shared" ca="1" si="27"/>
        <v>0.44072080379719814</v>
      </c>
      <c r="AU124" t="s">
        <v>697</v>
      </c>
      <c r="AV124" t="str">
        <f t="shared" ca="1" si="28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_Голубой_ли_он?</v>
      </c>
      <c r="BA124" t="e">
        <f>VLOOKUP(Q124,audio_list_stym!$B$2:$BQ$299,68,FALSE)</f>
        <v>#N/A</v>
      </c>
      <c r="BB124" t="str">
        <f t="shared" si="29"/>
        <v>Вот_ПЕМАТ._Голубой_ли_он?</v>
      </c>
      <c r="BD124" cm="1">
        <f t="array" aca="1" ref="BD124" ca="1">INDEX($L$122:$L$129,(RANK(AT4,$AT$2:$AT$9)))</f>
        <v>2115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VLOOKUP(B125,audio_list_stym!$A$3:$BP$18,47,FALSE)</f>
        <v>15</v>
      </c>
      <c r="F125" t="str">
        <f>VLOOKUP(E125,metki!$A$2:$B$9,2,FALSE)</f>
        <v>экспл_новые_с_названием</v>
      </c>
      <c r="G125" t="str">
        <f t="shared" si="24"/>
        <v>экспл</v>
      </c>
      <c r="H125" t="str">
        <f>VLOOKUP(B125,audio_list_stym!$A$3:$AJ$18,15,FALSE)</f>
        <v>Noni</v>
      </c>
      <c r="I125" t="s">
        <v>691</v>
      </c>
      <c r="J125" t="str">
        <f t="shared" si="25"/>
        <v>Noni_4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132</v>
      </c>
      <c r="Z125" t="str">
        <f>IF(G125="экспл",VLOOKUP(J125,quest_экспл!$A$1:$N$129,12,FALSE),IF(G125="импл_",0,0))</f>
        <v>sound\\On_s_bugorkami.wav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5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36"/>
        <v/>
      </c>
      <c r="AI125" t="s">
        <v>127</v>
      </c>
      <c r="AO125">
        <f t="shared" ca="1" si="31"/>
        <v>0.37744345814824654</v>
      </c>
      <c r="AP125" t="str">
        <f t="shared" ca="1" si="32"/>
        <v>pics\\Limon_2.jpg</v>
      </c>
      <c r="AR125" t="str">
        <f t="shared" si="40"/>
        <v/>
      </c>
      <c r="AS125" t="str">
        <f t="shared" si="38"/>
        <v/>
      </c>
      <c r="AT125">
        <f t="shared" ca="1" si="27"/>
        <v>0.2169786140126625</v>
      </c>
      <c r="AU125" t="s">
        <v>697</v>
      </c>
      <c r="AV125" t="str">
        <f t="shared" ca="1" si="28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_Он_с_бугорками?</v>
      </c>
      <c r="BA125" t="e">
        <f>VLOOKUP(Q125,audio_list_stym!$B$2:$BQ$299,68,FALSE)</f>
        <v>#N/A</v>
      </c>
      <c r="BB125" t="str">
        <f t="shared" si="29"/>
        <v>Это_ПЕМАТ._Он_с_бугорками?</v>
      </c>
      <c r="BD125" cm="1">
        <f t="array" aca="1" ref="BD125" ca="1">INDEX($L$122:$L$129,(RANK(AT5,$AT$2:$AT$9)))</f>
        <v>2116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VLOOKUP(B126,audio_list_stym!$A$3:$BP$18,47,FALSE)</f>
        <v>15</v>
      </c>
      <c r="F126" t="str">
        <f>VLOOKUP(E126,metki!$A$2:$B$9,2,FALSE)</f>
        <v>экспл_новые_с_названием</v>
      </c>
      <c r="G126" t="str">
        <f t="shared" si="24"/>
        <v>экспл</v>
      </c>
      <c r="H126" t="str">
        <f>VLOOKUP(B126,audio_list_stym!$A$3:$AJ$18,15,FALSE)</f>
        <v>Noni</v>
      </c>
      <c r="I126" t="s">
        <v>692</v>
      </c>
      <c r="J126" t="str">
        <f t="shared" si="25"/>
        <v>Noni_5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133</v>
      </c>
      <c r="Z126" t="str">
        <f>IF(G126="экспл",VLOOKUP(J126,quest_экспл!$A$1:$N$129,12,FALSE),IF(G126="импл_",0,0))</f>
        <v>sound\\Ovalniy_li_on.wav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5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36"/>
        <v/>
      </c>
      <c r="AI126" t="s">
        <v>128</v>
      </c>
      <c r="AO126">
        <f t="shared" ca="1" si="31"/>
        <v>7.3067642687951406E-2</v>
      </c>
      <c r="AP126" t="str">
        <f t="shared" ca="1" si="32"/>
        <v>pics\\Tomat_1.jpg</v>
      </c>
      <c r="AR126" t="str">
        <f t="shared" si="40"/>
        <v/>
      </c>
      <c r="AS126" t="str">
        <f t="shared" si="38"/>
        <v/>
      </c>
      <c r="AT126">
        <f t="shared" ca="1" si="27"/>
        <v>0.81069490219751095</v>
      </c>
      <c r="AU126" t="s">
        <v>697</v>
      </c>
      <c r="AV126" t="str">
        <f t="shared" ca="1" si="28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_Овальный_ли_он?</v>
      </c>
      <c r="BA126" t="e">
        <f>VLOOKUP(Q126,audio_list_stym!$B$2:$BQ$299,68,FALSE)</f>
        <v>#N/A</v>
      </c>
      <c r="BB126" t="str">
        <f t="shared" si="29"/>
        <v>На_картинке_ПЕМАТ._Овальный_ли_он?</v>
      </c>
      <c r="BD126" cm="1">
        <f t="array" aca="1" ref="BD126" ca="1">INDEX($L$122:$L$129,(RANK(AT6,$AT$2:$AT$9)))</f>
        <v>2120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VLOOKUP(B127,audio_list_stym!$A$3:$BP$18,47,FALSE)</f>
        <v>15</v>
      </c>
      <c r="F127" t="str">
        <f>VLOOKUP(E127,metki!$A$2:$B$9,2,FALSE)</f>
        <v>экспл_новые_с_названием</v>
      </c>
      <c r="G127" t="str">
        <f t="shared" si="24"/>
        <v>экспл</v>
      </c>
      <c r="H127" t="str">
        <f>VLOOKUP(B127,audio_list_stym!$A$3:$AJ$18,15,FALSE)</f>
        <v>Noni</v>
      </c>
      <c r="I127" t="s">
        <v>693</v>
      </c>
      <c r="J127" t="str">
        <f t="shared" si="25"/>
        <v>Noni_6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134</v>
      </c>
      <c r="Z127" t="str">
        <f>IF(G127="экспл",VLOOKUP(J127,quest_экспл!$A$1:$N$129,12,FALSE),IF(G127="импл_",0,0))</f>
        <v>sound\\Zhidkiy_li_on.wav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5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36"/>
        <v/>
      </c>
      <c r="AI127" t="s">
        <v>129</v>
      </c>
      <c r="AO127">
        <f t="shared" ca="1" si="31"/>
        <v>0.42963109897079355</v>
      </c>
      <c r="AP127" t="str">
        <f t="shared" ca="1" si="32"/>
        <v>pics\\Kokos_2.jpg</v>
      </c>
      <c r="AR127" t="str">
        <f t="shared" si="40"/>
        <v/>
      </c>
      <c r="AS127" t="str">
        <f t="shared" si="38"/>
        <v/>
      </c>
      <c r="AT127">
        <f t="shared" ca="1" si="27"/>
        <v>0.13964703395158518</v>
      </c>
      <c r="AU127" t="s">
        <v>697</v>
      </c>
      <c r="AV127" t="str">
        <f t="shared" ca="1" si="28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_Жидкий_ли_он?</v>
      </c>
      <c r="BA127" t="e">
        <f>VLOOKUP(Q127,audio_list_stym!$B$2:$BQ$299,68,FALSE)</f>
        <v>#N/A</v>
      </c>
      <c r="BB127" t="str">
        <f t="shared" si="29"/>
        <v>На_мониторе_ПЕМАТ._Жидкий_ли_он?</v>
      </c>
      <c r="BD127" cm="1">
        <f t="array" aca="1" ref="BD127" ca="1">INDEX($L$122:$L$129,(RANK(AT7,$AT$2:$AT$9)))</f>
        <v>2118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VLOOKUP(B128,audio_list_stym!$A$3:$BP$18,47,FALSE)</f>
        <v>15</v>
      </c>
      <c r="F128" t="str">
        <f>VLOOKUP(E128,metki!$A$2:$B$9,2,FALSE)</f>
        <v>экспл_новые_с_названием</v>
      </c>
      <c r="G128" t="str">
        <f t="shared" si="24"/>
        <v>экспл</v>
      </c>
      <c r="H128" t="str">
        <f>VLOOKUP(B128,audio_list_stym!$A$3:$AJ$18,15,FALSE)</f>
        <v>Noni</v>
      </c>
      <c r="I128" t="s">
        <v>694</v>
      </c>
      <c r="J128" t="str">
        <f t="shared" si="25"/>
        <v>Noni_7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135</v>
      </c>
      <c r="Z128" t="str">
        <f>IF(G128="экспл",VLOOKUP(J128,quest_экспл!$A$1:$N$129,12,FALSE),IF(G128="импл_",0,0))</f>
        <v>sound\\On_lohmatiy.wav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5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36"/>
        <v/>
      </c>
      <c r="AI128" t="s">
        <v>130</v>
      </c>
      <c r="AO128">
        <f t="shared" ca="1" si="31"/>
        <v>0.18111547569269959</v>
      </c>
      <c r="AP128" t="str">
        <f t="shared" ca="1" si="32"/>
        <v>pics\\Redis_2.jpg</v>
      </c>
      <c r="AR128" t="str">
        <f t="shared" si="40"/>
        <v/>
      </c>
      <c r="AS128" t="str">
        <f t="shared" si="38"/>
        <v/>
      </c>
      <c r="AT128">
        <f t="shared" ca="1" si="27"/>
        <v>0.95673991157929639</v>
      </c>
      <c r="AU128" t="s">
        <v>697</v>
      </c>
      <c r="AV128" t="str">
        <f t="shared" ca="1" si="28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_Он_лохматый?</v>
      </c>
      <c r="BA128" t="e">
        <f>VLOOKUP(Q128,audio_list_stym!$B$2:$BQ$299,68,FALSE)</f>
        <v>#N/A</v>
      </c>
      <c r="BB128" t="str">
        <f t="shared" si="29"/>
        <v>Перед_Вами_ПЕМАТ._Он_лохматый?</v>
      </c>
      <c r="BD128" cm="1">
        <f t="array" aca="1" ref="BD128" ca="1">INDEX($L$122:$L$129,(RANK(AT8,$AT$2:$AT$9)))</f>
        <v>2117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VLOOKUP(B129,audio_list_stym!$A$3:$BP$18,47,FALSE)</f>
        <v>15</v>
      </c>
      <c r="F129" t="str">
        <f>VLOOKUP(E129,metki!$A$2:$B$9,2,FALSE)</f>
        <v>экспл_новые_с_названием</v>
      </c>
      <c r="G129" t="str">
        <f t="shared" si="24"/>
        <v>экспл</v>
      </c>
      <c r="H129" t="str">
        <f>VLOOKUP(B129,audio_list_stym!$A$3:$AJ$18,15,FALSE)</f>
        <v>Noni</v>
      </c>
      <c r="I129" t="s">
        <v>695</v>
      </c>
      <c r="J129" t="str">
        <f t="shared" si="25"/>
        <v>Noni_8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136</v>
      </c>
      <c r="Z129" t="str">
        <f>IF(G129="экспл",VLOOKUP(J129,quest_экспл!$A$1:$N$129,12,FALSE),IF(G129="импл_",0,0))</f>
        <v>sound\\On_zolotistiy.wav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5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36"/>
        <v/>
      </c>
      <c r="AI129" t="s">
        <v>131</v>
      </c>
      <c r="AO129">
        <f t="shared" ca="1" si="31"/>
        <v>1.3034663237210253E-3</v>
      </c>
      <c r="AP129" t="str">
        <f t="shared" ca="1" si="32"/>
        <v>pics\\Tomat_8.jpg</v>
      </c>
      <c r="AR129" t="str">
        <f t="shared" si="40"/>
        <v/>
      </c>
      <c r="AS129" t="str">
        <f t="shared" si="38"/>
        <v/>
      </c>
      <c r="AT129">
        <f t="shared" ca="1" si="27"/>
        <v>8.9908271965649988E-2</v>
      </c>
      <c r="AU129" t="s">
        <v>697</v>
      </c>
      <c r="AV129" t="str">
        <f t="shared" ca="1" si="28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_Он_золотистый?</v>
      </c>
      <c r="BA129" t="e">
        <f>VLOOKUP(Q129,audio_list_stym!$B$2:$BQ$299,68,FALSE)</f>
        <v>#N/A</v>
      </c>
      <c r="BB129" t="str">
        <f t="shared" si="29"/>
        <v>Вы_видите_ПЕМАТ._Он_золотистый?</v>
      </c>
      <c r="BD129" cm="1">
        <f t="array" aca="1" ref="BD129" ca="1">INDEX($L$122:$L$129,(RANK(AT9,$AT$2:$AT$9)))</f>
        <v>2119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B00-000000000000}"/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VLOOKUP(B2,audio_list_stym!$A$3:$BP$18,48,FALSE)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VLOOKUP(B2,audio_list_stym!$A$3:$AJ$18,16,FALSE)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18" si="2">IF(ISTEXT(AR2),AR2,IF(ISTEXT(AS2),AS2,""))</f>
        <v/>
      </c>
      <c r="AG2" t="str">
        <f t="shared" ref="AG2:AG25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6.1130806439869678E-3</v>
      </c>
      <c r="AP2" t="str">
        <f t="shared" ref="AP2:AP25" ca="1" si="7">INDEX($AM$2:$AM$25,(RANK(AO2,$AO$2:$AO$25)))</f>
        <v>pics\\Injir_8.jpg</v>
      </c>
      <c r="AQ2" t="str">
        <f ca="1">INDEX($AN$2:$AN$25,(RANK(AO2,$AO$2:$AO$25)))</f>
        <v>pics\\Tikva_8.jpg</v>
      </c>
      <c r="AT2">
        <f t="shared" ref="AT2:AT65" ca="1" si="8">RAND()</f>
        <v>0.82065845292073258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2040</v>
      </c>
      <c r="BF2" cm="1">
        <f t="array" aca="1" ref="BF2" ca="1">INDEX(BD26:BD49,(RANK(AT2,$AT$2:$AT$16)))</f>
        <v>2056</v>
      </c>
      <c r="BG2" cm="1">
        <f t="array" aca="1" ref="BG2" ca="1">INDEX(BD50:BD65,(RANK(AT2,$AT$2:$AT$16)))</f>
        <v>2016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VLOOKUP(B3,audio_list_stym!$A$3:$BP$18,48,FALSE)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VLOOKUP(B3,audio_list_stym!$A$3:$AJ$18,16,FALSE)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1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0.65500453192589259</v>
      </c>
      <c r="AP3" t="str">
        <f t="shared" ca="1" si="7"/>
        <v>pics\\Kokos_8.jpg</v>
      </c>
      <c r="AQ3" t="str">
        <f t="shared" ref="AQ3:AQ25" ca="1" si="13">INDEX($AN$2:$AN$25,(RANK(AO3,$AO$2:$AO$25)))</f>
        <v>pics\\Tomat_8.jpg</v>
      </c>
      <c r="AT3">
        <f t="shared" ca="1" si="8"/>
        <v>0.26600020655278722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Посмотрите,_вот_XXXXX._Мясистый_ли_он?</v>
      </c>
      <c r="BD3" cm="1">
        <f t="array" aca="1" ref="BD3" ca="1">INDEX($L$2:$L$9,(RANK(AT3,$AT$2:$AT$9)))</f>
        <v>2062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VLOOKUP(B4,audio_list_stym!$A$3:$BP$18,48,FALSE)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VLOOKUP(B4,audio_list_stym!$A$3:$AJ$18,16,FALSE)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1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0.30516112363809389</v>
      </c>
      <c r="AP4" t="str">
        <f t="shared" ca="1" si="7"/>
        <v>pics\\Finik_5.jpg</v>
      </c>
      <c r="AQ4" t="str">
        <f t="shared" ca="1" si="13"/>
        <v>pics\\Peper_5.jpg</v>
      </c>
      <c r="AT4">
        <f t="shared" ca="1" si="8"/>
        <v>0.73060306165131272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Вот_XXXXX._Горький_ли_он?</v>
      </c>
      <c r="BD4" cm="1">
        <f t="array" aca="1" ref="BD4" ca="1">INDEX($L$2:$L$9,(RANK(AT4,$AT$2:$AT$9)))</f>
        <v>2060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VLOOKUP(B5,audio_list_stym!$A$3:$BP$18,48,FALSE)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VLOOKUP(B5,audio_list_stym!$A$3:$AJ$18,16,FALSE)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1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0.26154076548084815</v>
      </c>
      <c r="AP5" t="str">
        <f t="shared" ca="1" si="7"/>
        <v>pics\\Finik_6.jpg</v>
      </c>
      <c r="AQ5" t="str">
        <f t="shared" ca="1" si="13"/>
        <v>pics\\Peper_6.jpg</v>
      </c>
      <c r="AT5">
        <f t="shared" ca="1" si="8"/>
        <v>0.19776588695470232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Это_XXXXX._Он_яркий?</v>
      </c>
      <c r="BD5" cm="1">
        <f t="array" aca="1" ref="BD5" ca="1">INDEX($L$2:$L$9,(RANK(AT5,$AT$2:$AT$9)))</f>
        <v>2064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VLOOKUP(B6,audio_list_stym!$A$3:$BP$18,48,FALSE)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VLOOKUP(B6,audio_list_stym!$A$3:$AJ$18,16,FALSE)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1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0.87594480919384932</v>
      </c>
      <c r="AP6" t="str">
        <f t="shared" ca="1" si="7"/>
        <v>pics\\Kokos_4.jpg</v>
      </c>
      <c r="AQ6" t="str">
        <f t="shared" ca="1" si="13"/>
        <v>pics\\Tomat_4.jpg</v>
      </c>
      <c r="AT6">
        <f t="shared" ca="1" si="8"/>
        <v>0.91853040234881744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На_картинке_XXXXX._Он_острый?</v>
      </c>
      <c r="BD6" cm="1">
        <f t="array" aca="1" ref="BD6" ca="1">INDEX($L$2:$L$9,(RANK(AT6,$AT$2:$AT$9)))</f>
        <v>2058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VLOOKUP(B7,audio_list_stym!$A$3:$BP$18,48,FALSE)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VLOOKUP(B7,audio_list_stym!$A$3:$AJ$18,16,FALSE)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1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0.19123474420960096</v>
      </c>
      <c r="AP7" t="str">
        <f t="shared" ca="1" si="7"/>
        <v>pics\\Injir_3.jpg</v>
      </c>
      <c r="AQ7" t="str">
        <f t="shared" ca="1" si="13"/>
        <v>pics\\Tikva_3.jpg</v>
      </c>
      <c r="AT7">
        <f t="shared" ca="1" si="8"/>
        <v>0.21368659621483288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На_мониторе_XXXXX._Он_спелый?</v>
      </c>
      <c r="BD7" cm="1">
        <f t="array" aca="1" ref="BD7" ca="1">INDEX($L$2:$L$9,(RANK(AT7,$AT$2:$AT$9)))</f>
        <v>2063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VLOOKUP(B8,audio_list_stym!$A$3:$BP$18,48,FALSE)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VLOOKUP(B8,audio_list_stym!$A$3:$AJ$18,16,FALSE)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1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0.89387480500373873</v>
      </c>
      <c r="AP8" t="str">
        <f t="shared" ca="1" si="7"/>
        <v>pics\\Kokos_3.jpg</v>
      </c>
      <c r="AQ8" t="str">
        <f t="shared" ca="1" si="13"/>
        <v>pics\\Tomat_3.jpg</v>
      </c>
      <c r="AT8">
        <f t="shared" ca="1" si="8"/>
        <v>0.94818260747131244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Перед_Вами_XXXXX._Он_серый?</v>
      </c>
      <c r="BD8" cm="1">
        <f t="array" aca="1" ref="BD8" ca="1">INDEX($L$2:$L$9,(RANK(AT8,$AT$2:$AT$9)))</f>
        <v>2057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VLOOKUP(B9,audio_list_stym!$A$3:$BP$18,48,FALSE)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VLOOKUP(B9,audio_list_stym!$A$3:$AJ$18,16,FALSE)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1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0.80561975843376643</v>
      </c>
      <c r="AP9" t="str">
        <f t="shared" ca="1" si="7"/>
        <v>pics\\Kokos_5.jpg</v>
      </c>
      <c r="AQ9" t="str">
        <f t="shared" ca="1" si="13"/>
        <v>pics\\Tomat_5.jpg</v>
      </c>
      <c r="AT9">
        <f t="shared" ca="1" si="8"/>
        <v>0.48107799974178012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Вы_видите_XXXXX._Вязкий_ли_он?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VLOOKUP(B10,audio_list_stym!$A$3:$BP$18,48,FALSE)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VLOOKUP(B10,audio_list_stym!$A$3:$AJ$18,16,FALSE)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2164</v>
      </c>
      <c r="AD10" t="str">
        <f t="shared" ca="1" si="11"/>
        <v>pics\\Tikva_4.jpg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0.13070236040177219</v>
      </c>
      <c r="AP10" t="str">
        <f t="shared" ca="1" si="7"/>
        <v>pics\\Injir_4.jpg</v>
      </c>
      <c r="AQ10" t="str">
        <f t="shared" ca="1" si="13"/>
        <v>pics\\Tikva_4.jpg</v>
      </c>
      <c r="AS10" t="str">
        <f t="shared" ref="AS10:AS17" ca="1" si="15">IF(AH10="sound\\Tropic",AQ10,"")</f>
        <v>pics\\Tikva_4.jpg</v>
      </c>
      <c r="AT10">
        <f t="shared" ca="1" si="8"/>
        <v>0.69466982814262401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_Старый_ли_ЛИМОН?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2063</v>
      </c>
      <c r="BF10" cm="1">
        <f t="array" aca="1" ref="BF10" ca="1">INDEX(BD18:BD33,(RANK(AT3,$AT$2:$AT$16)))</f>
        <v>2056</v>
      </c>
      <c r="BG10" cm="1">
        <f t="array" aca="1" ref="BG10" ca="1">INDEX(BD34:BD65,(RANK(AT3,$AT$2:$AT$16)))</f>
        <v>2008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VLOOKUP(B11,audio_list_stym!$A$3:$BP$18,48,FALSE)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VLOOKUP(B11,audio_list_stym!$A$3:$AJ$18,16,FALSE)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2167</v>
      </c>
      <c r="AD11" t="str">
        <f t="shared" ca="1" si="11"/>
        <v>pics\\Tikva_7.jpg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2.0772893700746087E-2</v>
      </c>
      <c r="AP11" t="str">
        <f t="shared" ca="1" si="7"/>
        <v>pics\\Injir_7.jpg</v>
      </c>
      <c r="AQ11" t="str">
        <f t="shared" ca="1" si="13"/>
        <v>pics\\Tikva_7.jpg</v>
      </c>
      <c r="AS11" t="str">
        <f t="shared" ca="1" si="15"/>
        <v>pics\\Tikva_7.jpg</v>
      </c>
      <c r="AT11">
        <f t="shared" ca="1" si="8"/>
        <v>0.67998733487595675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_Фиолетовый_ли_ЛИМОН?</v>
      </c>
      <c r="BD11" cm="1">
        <f t="array" aca="1" ref="BD11" ca="1">INDEX($L$10:$L$17,(RANK(AT3,$AT$2:$AT$9)))</f>
        <v>2038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VLOOKUP(B12,audio_list_stym!$A$3:$BP$18,48,FALSE)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VLOOKUP(B12,audio_list_stym!$A$3:$AJ$18,16,FALSE)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2062</v>
      </c>
      <c r="AD12" t="str">
        <f t="shared" ca="1" si="11"/>
        <v>pics\\Tomat_6.jpg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pics\\Tomat_6.jpg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0.71665323403621595</v>
      </c>
      <c r="AP12" t="str">
        <f t="shared" ca="1" si="7"/>
        <v>pics\\Kokos_6.jpg</v>
      </c>
      <c r="AQ12" t="str">
        <f t="shared" ca="1" si="13"/>
        <v>pics\\Tomat_6.jpg</v>
      </c>
      <c r="AS12" t="str">
        <f t="shared" ca="1" si="15"/>
        <v>pics\\Tomat_6.jpg</v>
      </c>
      <c r="AT12">
        <f t="shared" ca="1" si="8"/>
        <v>8.0076647728781203E-2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_С_цедрой_ли_ЛИМОН?</v>
      </c>
      <c r="BD12" cm="1">
        <f t="array" aca="1" ref="BD12" ca="1">INDEX($L$10:$L$17,(RANK(AT4,$AT$2:$AT$9)))</f>
        <v>2036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VLOOKUP(B13,audio_list_stym!$A$3:$BP$18,48,FALSE)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VLOOKUP(B13,audio_list_stym!$A$3:$AJ$18,16,FALSE)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2058</v>
      </c>
      <c r="AD13" t="str">
        <f t="shared" ca="1" si="11"/>
        <v>pics\\Tomat_2.jpg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pics\\Tomat_2.jpg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0.89486546600522265</v>
      </c>
      <c r="AP13" t="str">
        <f t="shared" ca="1" si="7"/>
        <v>pics\\Kokos_2.jpg</v>
      </c>
      <c r="AQ13" t="str">
        <f t="shared" ca="1" si="13"/>
        <v>pics\\Tomat_2.jpg</v>
      </c>
      <c r="AS13" t="str">
        <f t="shared" ca="1" si="15"/>
        <v>pics\\Tomat_2.jpg</v>
      </c>
      <c r="AT13">
        <f t="shared" ca="1" si="8"/>
        <v>0.93815130544656933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_Кислый_ли_ЛИМОН?</v>
      </c>
      <c r="BD13" cm="1">
        <f t="array" aca="1" ref="BD13" ca="1">INDEX($L$10:$L$17,(RANK(AT5,$AT$2:$AT$9)))</f>
        <v>2040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VLOOKUP(B14,audio_list_stym!$A$3:$BP$18,48,FALSE)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VLOOKUP(B14,audio_list_stym!$A$3:$AJ$18,16,FALSE)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2042</v>
      </c>
      <c r="AD14" t="str">
        <f t="shared" ca="1" si="11"/>
        <v>pics\\Peper_2.jpg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pics\\Peper_2.jpg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0.40033210728443069</v>
      </c>
      <c r="AP14" t="str">
        <f t="shared" ca="1" si="7"/>
        <v>pics\\Finik_2.jpg</v>
      </c>
      <c r="AQ14" t="str">
        <f t="shared" ca="1" si="13"/>
        <v>pics\\Peper_2.jpg</v>
      </c>
      <c r="AS14" t="str">
        <f t="shared" ca="1" si="15"/>
        <v>pics\\Peper_2.jpg</v>
      </c>
      <c r="AT14">
        <f t="shared" ca="1" si="8"/>
        <v>0.7442664910094583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_Сочный_ли_ЛИМОН?</v>
      </c>
      <c r="BD14" cm="1">
        <f t="array" aca="1" ref="BD14" ca="1">INDEX($L$10:$L$17,(RANK(AT6,$AT$2:$AT$9)))</f>
        <v>2034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VLOOKUP(B15,audio_list_stym!$A$3:$BP$18,48,FALSE)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VLOOKUP(B15,audio_list_stym!$A$3:$AJ$18,16,FALSE)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2044</v>
      </c>
      <c r="AD15" t="str">
        <f t="shared" ca="1" si="11"/>
        <v>pics\\Peper_4.jpg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pics\\Peper_4.jpg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0.31355156585117627</v>
      </c>
      <c r="AP15" t="str">
        <f t="shared" ca="1" si="7"/>
        <v>pics\\Finik_4.jpg</v>
      </c>
      <c r="AQ15" t="str">
        <f t="shared" ca="1" si="13"/>
        <v>pics\\Peper_4.jpg</v>
      </c>
      <c r="AS15" t="str">
        <f t="shared" ca="1" si="15"/>
        <v>pics\\Peper_4.jpg</v>
      </c>
      <c r="AT15">
        <f t="shared" ca="1" si="8"/>
        <v>0.3471440177290519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_Длинный_ли_ЛИМОН?</v>
      </c>
      <c r="BD15" cm="1">
        <f t="array" aca="1" ref="BD15" ca="1">INDEX($L$10:$L$17,(RANK(AT7,$AT$2:$AT$9)))</f>
        <v>2039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VLOOKUP(B16,audio_list_stym!$A$3:$BP$18,48,FALSE)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VLOOKUP(B16,audio_list_stym!$A$3:$AJ$18,16,FALSE)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2166</v>
      </c>
      <c r="AD16" t="str">
        <f t="shared" ca="1" si="11"/>
        <v>pics\\Tikva_6.jpg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pics\\Tikva_6.jpg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2.4277776219526648E-2</v>
      </c>
      <c r="AP16" t="str">
        <f t="shared" ca="1" si="7"/>
        <v>pics\\Injir_6.jpg</v>
      </c>
      <c r="AQ16" t="str">
        <f t="shared" ca="1" si="13"/>
        <v>pics\\Tikva_6.jpg</v>
      </c>
      <c r="AS16" t="str">
        <f t="shared" ca="1" si="15"/>
        <v>pics\\Tikva_6.jpg</v>
      </c>
      <c r="AT16">
        <f t="shared" ca="1" si="8"/>
        <v>0.63651486880716956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_Упругий_ли_ЛИМОН?</v>
      </c>
      <c r="BD16" cm="1">
        <f t="array" aca="1" ref="BD16" ca="1">INDEX($L$10:$L$17,(RANK(AT8,$AT$2:$AT$9)))</f>
        <v>2033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VLOOKUP(B17,audio_list_stym!$A$3:$BP$18,48,FALSE)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VLOOKUP(B17,audio_list_stym!$A$3:$AJ$18,16,FALSE)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2047</v>
      </c>
      <c r="AD17" t="str">
        <f t="shared" ca="1" si="11"/>
        <v>pics\\Peper_7.jpg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pics\\Peper_7.jpg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0.25048712862869082</v>
      </c>
      <c r="AP17" t="str">
        <f t="shared" ca="1" si="7"/>
        <v>pics\\Finik_7.jpg</v>
      </c>
      <c r="AQ17" t="str">
        <f t="shared" ca="1" si="13"/>
        <v>pics\\Peper_7.jpg</v>
      </c>
      <c r="AS17" t="str">
        <f t="shared" ca="1" si="15"/>
        <v>pics\\Peper_7.jpg</v>
      </c>
      <c r="AT17">
        <f t="shared" ca="1" si="8"/>
        <v>0.93931954483258984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_Без_кожуры_ли_ЛИМОН?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VLOOKUP(B18,audio_list_stym!$A$3:$BP$18,48,FALSE)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VLOOKUP(B18,audio_list_stym!$A$3:$AJ$18,16,FALSE)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1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si="3"/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6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0.20111052091084425</v>
      </c>
      <c r="AP18" t="str">
        <f t="shared" ca="1" si="7"/>
        <v>pics\\Injir_1.jpg</v>
      </c>
      <c r="AQ18" t="str">
        <f t="shared" ca="1" si="13"/>
        <v>pics\\Tikva_1.jpg</v>
      </c>
      <c r="AT18">
        <f t="shared" ca="1" si="8"/>
        <v>0.36566488652069062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2063</v>
      </c>
      <c r="BF18" cm="1">
        <f t="array" aca="1" ref="BF18" ca="1">INDEX(BD26:BD49,(RANK(AT4,$AT$2:$AT$16)))</f>
        <v>2055</v>
      </c>
      <c r="BG18" cm="1">
        <f t="array" aca="1" ref="BG18" ca="1">INDEX(BD50:BD65,(RANK(AT4,$AT$2:$AT$16)))</f>
        <v>2015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VLOOKUP(B19,audio_list_stym!$A$3:$BP$18,48,FALSE)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VLOOKUP(B19,audio_list_stym!$A$3:$AJ$18,16,FALSE)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1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ref="AF19:AF38" si="17">IF(ISTEXT(AR19),AR19,IF(ISTEXT(AS19),AS19,""))</f>
        <v/>
      </c>
      <c r="AG19" t="str">
        <f t="shared" si="3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6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0.62717717716302268</v>
      </c>
      <c r="AP19" t="str">
        <f t="shared" ca="1" si="7"/>
        <v>pics\\Finik_1.jpg</v>
      </c>
      <c r="AQ19" t="str">
        <f t="shared" ca="1" si="13"/>
        <v>pics\\Peper_1.jpg</v>
      </c>
      <c r="AT19">
        <f t="shared" ca="1" si="8"/>
        <v>9.3209709358168191E-2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Посмотрите,_вот_КОКОС._Полый_ли_он?</v>
      </c>
      <c r="BD19" cm="1">
        <f t="array" aca="1" ref="BD19" ca="1">INDEX($L$18:$L$25,(RANK(AT3,$AT$2:$AT$9)))</f>
        <v>2030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VLOOKUP(B20,audio_list_stym!$A$3:$BP$18,48,FALSE)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VLOOKUP(B20,audio_list_stym!$A$3:$AJ$18,16,FALSE)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1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17"/>
        <v/>
      </c>
      <c r="AG20" t="str">
        <f t="shared" si="3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6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0.21511690283319884</v>
      </c>
      <c r="AP20" t="str">
        <f t="shared" ca="1" si="7"/>
        <v>pics\\Finik_8.jpg</v>
      </c>
      <c r="AQ20" t="str">
        <f t="shared" ca="1" si="13"/>
        <v>pics\\Peper_8.jpg</v>
      </c>
      <c r="AT20">
        <f t="shared" ca="1" si="8"/>
        <v>0.40852970304298253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Вот_КОКОС._Гладкий_ли_он?</v>
      </c>
      <c r="BD20" cm="1">
        <f t="array" aca="1" ref="BD20" ca="1">INDEX($L$18:$L$25,(RANK(AT4,$AT$2:$AT$9)))</f>
        <v>2028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VLOOKUP(B21,audio_list_stym!$A$3:$BP$18,48,FALSE)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VLOOKUP(B21,audio_list_stym!$A$3:$AJ$18,16,FALSE)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1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17"/>
        <v/>
      </c>
      <c r="AG21" t="str">
        <f t="shared" si="3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6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0.69534433388722849</v>
      </c>
      <c r="AP21" t="str">
        <f t="shared" ca="1" si="7"/>
        <v>pics\\Kokos_7.jpg</v>
      </c>
      <c r="AQ21" t="str">
        <f t="shared" ca="1" si="13"/>
        <v>pics\\Tomat_7.jpg</v>
      </c>
      <c r="AT21">
        <f t="shared" ca="1" si="8"/>
        <v>0.26981603449108027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Это_КОКОС._Пористый_ли_он?</v>
      </c>
      <c r="BD21" cm="1">
        <f t="array" aca="1" ref="BD21" ca="1">INDEX($L$18:$L$25,(RANK(AT5,$AT$2:$AT$9)))</f>
        <v>2032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VLOOKUP(B22,audio_list_stym!$A$3:$BP$18,48,FALSE)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VLOOKUP(B22,audio_list_stym!$A$3:$AJ$18,16,FALSE)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1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17"/>
        <v/>
      </c>
      <c r="AG22" t="str">
        <f t="shared" si="3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6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0.39949394679958283</v>
      </c>
      <c r="AP22" t="str">
        <f t="shared" ca="1" si="7"/>
        <v>pics\\Finik_3.jpg</v>
      </c>
      <c r="AQ22" t="str">
        <f t="shared" ca="1" si="13"/>
        <v>pics\\Peper_3.jpg</v>
      </c>
      <c r="AT22">
        <f t="shared" ca="1" si="8"/>
        <v>0.50921429100817783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На_картинке_КОКОС._Он_вареный?</v>
      </c>
      <c r="BD22" cm="1">
        <f t="array" aca="1" ref="BD22" ca="1">INDEX($L$18:$L$25,(RANK(AT6,$AT$2:$AT$9)))</f>
        <v>2026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VLOOKUP(B23,audio_list_stym!$A$3:$BP$18,48,FALSE)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VLOOKUP(B23,audio_list_stym!$A$3:$AJ$18,16,FALSE)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1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17"/>
        <v/>
      </c>
      <c r="AG23" t="str">
        <f t="shared" si="3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6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8.8574774039225201E-2</v>
      </c>
      <c r="AP23" t="str">
        <f t="shared" ca="1" si="7"/>
        <v>pics\\Injir_5.jpg</v>
      </c>
      <c r="AQ23" t="str">
        <f t="shared" ca="1" si="13"/>
        <v>pics\\Tikva_5.jpg</v>
      </c>
      <c r="AT23">
        <f t="shared" ca="1" si="8"/>
        <v>0.32180486496562921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На_мониторе_КОКОС._Плотный_ли_он?</v>
      </c>
      <c r="BD23" cm="1">
        <f t="array" aca="1" ref="BD23" ca="1">INDEX($L$18:$L$25,(RANK(AT7,$AT$2:$AT$9)))</f>
        <v>2031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VLOOKUP(B24,audio_list_stym!$A$3:$BP$18,48,FALSE)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VLOOKUP(B24,audio_list_stym!$A$3:$AJ$18,16,FALSE)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1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17"/>
        <v/>
      </c>
      <c r="AG24" t="str">
        <f t="shared" si="3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6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0.19607117779541483</v>
      </c>
      <c r="AP24" t="str">
        <f t="shared" ca="1" si="7"/>
        <v>pics\\Injir_2.jpg</v>
      </c>
      <c r="AQ24" t="str">
        <f t="shared" ca="1" si="13"/>
        <v>pics\\Tikva_2.jpg</v>
      </c>
      <c r="AT24">
        <f t="shared" ca="1" si="8"/>
        <v>0.81511481960682197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Перед_Вами_КОКОС._Он_ворсистый?</v>
      </c>
      <c r="BD24" cm="1">
        <f t="array" aca="1" ref="BD24" ca="1">INDEX($L$18:$L$25,(RANK(AT8,$AT$2:$AT$9)))</f>
        <v>2025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VLOOKUP(B25,audio_list_stym!$A$3:$BP$18,48,FALSE)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VLOOKUP(B25,audio_list_stym!$A$3:$AJ$18,16,FALSE)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1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17"/>
        <v/>
      </c>
      <c r="AG25" t="str">
        <f t="shared" si="3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6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0.9727949815648439</v>
      </c>
      <c r="AP25" t="str">
        <f t="shared" ca="1" si="7"/>
        <v>pics\\Kokos_1.jpg</v>
      </c>
      <c r="AQ25" t="str">
        <f t="shared" ca="1" si="13"/>
        <v>pics\\Tomat_1.jpg</v>
      </c>
      <c r="AT25">
        <f t="shared" ca="1" si="8"/>
        <v>0.81056061466287577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Вы_видите_КОКОС._Он_мягкий?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VLOOKUP(B26,audio_list_stym!$A$3:$BP$18,48,FALSE)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VLOOKUP(B26,audio_list_stym!$A$3:$AJ$18,16,FALSE)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2160</v>
      </c>
      <c r="AD26" t="str">
        <f t="shared" ca="1" si="11"/>
        <v>pics\\Injir_8.jpg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7"/>
        <v>pics\\Injir_8.jpg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8">IF(AH26="sound\\Ogorod",AP2,"")</f>
        <v>pics\\Injir_8.jpg</v>
      </c>
      <c r="AT26">
        <f t="shared" ca="1" si="8"/>
        <v>0.99252288239171504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_С_ботвой_ли_XXXXX?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2039</v>
      </c>
      <c r="BF26" cm="1">
        <f t="array" aca="1" ref="BF26" ca="1">INDEX(BD34:BD49,(RANK(AT5,$AT$2:$AT$16)))</f>
        <v>2007</v>
      </c>
      <c r="BG26" cm="1">
        <f t="array" aca="1" ref="BG26" ca="1">INDEX(BD50:BD65,(RANK(AT5,$AT$2:$AT$16)))</f>
        <v>2023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VLOOKUP(B27,audio_list_stym!$A$3:$BP$18,48,FALSE)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VLOOKUP(B27,audio_list_stym!$A$3:$AJ$18,16,FALSE)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2032</v>
      </c>
      <c r="AD27" t="str">
        <f t="shared" ca="1" si="11"/>
        <v>pics\\Kokos_8.jpg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7"/>
        <v>pics\\Kokos_8.jpg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8"/>
        <v>pics\\Kokos_8.jpg</v>
      </c>
      <c r="AT27">
        <f t="shared" ca="1" si="8"/>
        <v>0.72620712742904914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_Алый_ли_XXXXX?</v>
      </c>
      <c r="BD27" cm="1">
        <f t="array" aca="1" ref="BD27" ca="1">INDEX($L$26:$L$33,(RANK(AT3,$AT$2:$AT$9)))</f>
        <v>2054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VLOOKUP(B28,audio_list_stym!$A$3:$BP$18,48,FALSE)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VLOOKUP(B28,audio_list_stym!$A$3:$AJ$18,16,FALSE)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2013</v>
      </c>
      <c r="AD28" t="str">
        <f t="shared" ca="1" si="11"/>
        <v>pics\\Finik_5.jpg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7"/>
        <v>pics\\Finik_5.jpg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pics\\Finik_5.jpg</v>
      </c>
      <c r="AT28">
        <f t="shared" ca="1" si="8"/>
        <v>0.50730109599179751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_Пряный_ли_XXXXX?</v>
      </c>
      <c r="BD28" cm="1">
        <f t="array" aca="1" ref="BD28" ca="1">INDEX($L$26:$L$33,(RANK(AT4,$AT$2:$AT$9)))</f>
        <v>2052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VLOOKUP(B29,audio_list_stym!$A$3:$BP$18,48,FALSE)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VLOOKUP(B29,audio_list_stym!$A$3:$AJ$18,16,FALSE)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2014</v>
      </c>
      <c r="AD29" t="str">
        <f t="shared" ca="1" si="11"/>
        <v>pics\\Finik_6.jpg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7"/>
        <v>pics\\Finik_6.jpg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pics\\Finik_6.jpg</v>
      </c>
      <c r="AT29">
        <f t="shared" ca="1" si="8"/>
        <v>0.3856906746503469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_Жирный_ли_XXXXX?</v>
      </c>
      <c r="BD29" cm="1">
        <f t="array" aca="1" ref="BD29" ca="1">INDEX($L$26:$L$33,(RANK(AT5,$AT$2:$AT$9)))</f>
        <v>2056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VLOOKUP(B30,audio_list_stym!$A$3:$BP$18,48,FALSE)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VLOOKUP(B30,audio_list_stym!$A$3:$AJ$18,16,FALSE)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2028</v>
      </c>
      <c r="AD30" t="str">
        <f t="shared" ca="1" si="11"/>
        <v>pics\\Kokos_4.jpg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7"/>
        <v>pics\\Kokos_4.jpg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pics\\Kokos_4.jpg</v>
      </c>
      <c r="AT30">
        <f t="shared" ca="1" si="8"/>
        <v>0.76284337796453272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_Соленый_ли_XXXXX?</v>
      </c>
      <c r="BD30" cm="1">
        <f t="array" aca="1" ref="BD30" ca="1">INDEX($L$26:$L$33,(RANK(AT6,$AT$2:$AT$9)))</f>
        <v>2050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VLOOKUP(B31,audio_list_stym!$A$3:$BP$18,48,FALSE)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VLOOKUP(B31,audio_list_stym!$A$3:$AJ$18,16,FALSE)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2155</v>
      </c>
      <c r="AD31" t="str">
        <f t="shared" ca="1" si="11"/>
        <v>pics\\Injir_3.jpg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7"/>
        <v>pics\\Injir_3.jpg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pics\\Injir_3.jpg</v>
      </c>
      <c r="AT31">
        <f t="shared" ca="1" si="8"/>
        <v>0.23015557088990712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_Пышный_ли_XXXXX?</v>
      </c>
      <c r="BD31" cm="1">
        <f t="array" aca="1" ref="BD31" ca="1">INDEX($L$26:$L$33,(RANK(AT7,$AT$2:$AT$9)))</f>
        <v>2055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VLOOKUP(B32,audio_list_stym!$A$3:$BP$18,48,FALSE)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VLOOKUP(B32,audio_list_stym!$A$3:$AJ$18,16,FALSE)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2027</v>
      </c>
      <c r="AD32" t="str">
        <f t="shared" ca="1" si="11"/>
        <v>pics\\Kokos_3.jpg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7"/>
        <v>pics\\Kokos_3.jpg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pics\\Kokos_3.jpg</v>
      </c>
      <c r="AT32">
        <f t="shared" ca="1" si="8"/>
        <v>0.38229763956915064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_Крепкий_ли_XXXXX?</v>
      </c>
      <c r="BD32" cm="1">
        <f t="array" aca="1" ref="BD32" ca="1">INDEX($L$26:$L$33,(RANK(AT8,$AT$2:$AT$9)))</f>
        <v>2049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VLOOKUP(B33,audio_list_stym!$A$3:$BP$18,48,FALSE)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VLOOKUP(B33,audio_list_stym!$A$3:$AJ$18,16,FALSE)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2029</v>
      </c>
      <c r="AD33" t="str">
        <f t="shared" ca="1" si="11"/>
        <v>pics\\Kokos_5.jpg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7"/>
        <v>pics\\Kokos_5.jpg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pics\\Kokos_5.jpg</v>
      </c>
      <c r="AT33">
        <f t="shared" ca="1" si="8"/>
        <v>5.7270125968065022E-2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_Круглый_ли_XXXXX?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VLOOKUP(B34,audio_list_stym!$A$3:$BP$18,48,FALSE)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VLOOKUP(B34,audio_list_stym!$A$3:$AJ$18,16,FALSE)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1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17"/>
        <v/>
      </c>
      <c r="AG34" t="str">
        <f t="shared" ref="AG34:AG41" si="19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0.54189535412564072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2033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2009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VLOOKUP(B35,audio_list_stym!$A$3:$BP$18,48,FALSE)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VLOOKUP(B35,audio_list_stym!$A$3:$AJ$18,16,FALSE)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1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17"/>
        <v/>
      </c>
      <c r="AG35" t="str">
        <f t="shared" si="19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0.53251054040107848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Посмотрите,_вот_XXXXX._Черный_ли_он?</v>
      </c>
      <c r="BD35" cm="1">
        <f t="array" aca="1" ref="BD35" ca="1">INDEX($L$34:$L$41,(RANK(AT3,$AT$2:$AT$9)))</f>
        <v>2046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VLOOKUP(B36,audio_list_stym!$A$3:$BP$18,48,FALSE)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VLOOKUP(B36,audio_list_stym!$A$3:$AJ$18,16,FALSE)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1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17"/>
        <v/>
      </c>
      <c r="AG36" t="str">
        <f t="shared" si="19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0.76660056056041193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Вот_XXXXX._Он_гнилой?</v>
      </c>
      <c r="BD36" cm="1">
        <f t="array" aca="1" ref="BD36" ca="1">INDEX($L$34:$L$41,(RANK(AT4,$AT$2:$AT$9)))</f>
        <v>2044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VLOOKUP(B37,audio_list_stym!$A$3:$BP$18,48,FALSE)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VLOOKUP(B37,audio_list_stym!$A$3:$AJ$18,16,FALSE)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1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17"/>
        <v/>
      </c>
      <c r="AG37" t="str">
        <f t="shared" si="19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0.4433014557028534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Это_XXXXX._Он_бугристый?</v>
      </c>
      <c r="BD37" cm="1">
        <f t="array" aca="1" ref="BD37" ca="1">INDEX($L$34:$L$41,(RANK(AT5,$AT$2:$AT$9)))</f>
        <v>2048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VLOOKUP(B38,audio_list_stym!$A$3:$BP$18,48,FALSE)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VLOOKUP(B38,audio_list_stym!$A$3:$AJ$18,16,FALSE)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1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17"/>
        <v/>
      </c>
      <c r="AG38" t="str">
        <f t="shared" si="19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0.10255187022399204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На_картинке_XXXXX._Он_слоеный?</v>
      </c>
      <c r="BD38" cm="1">
        <f t="array" aca="1" ref="BD38" ca="1">INDEX($L$34:$L$41,(RANK(AT6,$AT$2:$AT$9)))</f>
        <v>2042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VLOOKUP(B39,audio_list_stym!$A$3:$BP$18,48,FALSE)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VLOOKUP(B39,audio_list_stym!$A$3:$AJ$18,16,FALSE)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1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19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0.48294623065155984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На_мониторе_XXXXX._Хрустящий_ли_он?</v>
      </c>
      <c r="BD39" cm="1">
        <f t="array" aca="1" ref="BD39" ca="1">INDEX($L$34:$L$41,(RANK(AT7,$AT$2:$AT$9)))</f>
        <v>2047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VLOOKUP(B40,audio_list_stym!$A$3:$BP$18,48,FALSE)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VLOOKUP(B40,audio_list_stym!$A$3:$AJ$18,16,FALSE)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1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19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0.22223689597483876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Перед_Вами_XXXXX._Блестит_ли_он?</v>
      </c>
      <c r="BD40" cm="1">
        <f t="array" aca="1" ref="BD40" ca="1">INDEX($L$34:$L$41,(RANK(AT8,$AT$2:$AT$9)))</f>
        <v>2041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VLOOKUP(B41,audio_list_stym!$A$3:$BP$18,48,FALSE)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VLOOKUP(B41,audio_list_stym!$A$3:$AJ$18,16,FALSE)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1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1">IF(ISTEXT(AR41),AR41,IF(ISTEXT(AS41),AS41,""))</f>
        <v/>
      </c>
      <c r="AG41" t="str">
        <f t="shared" si="19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0.29041002412803762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Вы_видите_XXXXX._Он_цитрусовый?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VLOOKUP(B42,audio_list_stym!$A$3:$BP$18,48,FALSE)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VLOOKUP(B42,audio_list_stym!$A$3:$AJ$18,16,FALSE)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2161</v>
      </c>
      <c r="AD42" t="str">
        <f t="shared" ca="1" si="11"/>
        <v>pics\\Tikva_1.jpg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pics\\Tikva_1.jpg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pics\\Tikva_1.jpg</v>
      </c>
      <c r="AT42">
        <f t="shared" ca="1" si="8"/>
        <v>0.23676416955101454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_Чистый_ли_БАНАН?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VLOOKUP(B43,audio_list_stym!$A$3:$BP$18,48,FALSE)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VLOOKUP(B43,audio_list_stym!$A$3:$AJ$18,16,FALSE)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2041</v>
      </c>
      <c r="AD43" t="str">
        <f t="shared" ca="1" si="11"/>
        <v>pics\\Peper_1.jpg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pics\\Peper_1.jpg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pics\\Peper_1.jpg</v>
      </c>
      <c r="AT43">
        <f t="shared" ca="1" si="8"/>
        <v>0.73887031187869279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_Свежий_ли_БАНАН?</v>
      </c>
      <c r="BD43" cm="1">
        <f t="array" aca="1" ref="BD43" ca="1">INDEX($L$42:$L$49,(RANK(AT3,$AT$2:$AT$9)))</f>
        <v>2006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VLOOKUP(B44,audio_list_stym!$A$3:$BP$18,48,FALSE)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VLOOKUP(B44,audio_list_stym!$A$3:$AJ$18,16,FALSE)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2048</v>
      </c>
      <c r="AD44" t="str">
        <f t="shared" ca="1" si="11"/>
        <v>pics\\Peper_8.jpg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pics\\Peper_8.jpg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pics\\Peper_8.jpg</v>
      </c>
      <c r="AT44">
        <f t="shared" ca="1" si="8"/>
        <v>0.70389699267205397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_Жаренный_ли_БАНАН?</v>
      </c>
      <c r="BD44" cm="1">
        <f t="array" aca="1" ref="BD44" ca="1">INDEX($L$42:$L$49,(RANK(AT4,$AT$2:$AT$9)))</f>
        <v>2004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VLOOKUP(B45,audio_list_stym!$A$3:$BP$18,48,FALSE)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VLOOKUP(B45,audio_list_stym!$A$3:$AJ$18,16,FALSE)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2063</v>
      </c>
      <c r="AD45" t="str">
        <f t="shared" ca="1" si="11"/>
        <v>pics\\Tomat_7.jpg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pics\\Tomat_7.jpg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pics\\Tomat_7.jpg</v>
      </c>
      <c r="AT45">
        <f t="shared" ca="1" si="8"/>
        <v>9.9188742693254284E-2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_Сладкий_ли_БАНАН?</v>
      </c>
      <c r="BD45" cm="1">
        <f t="array" aca="1" ref="BD45" ca="1">INDEX($L$42:$L$49,(RANK(AT5,$AT$2:$AT$9)))</f>
        <v>2008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VLOOKUP(B46,audio_list_stym!$A$3:$BP$18,48,FALSE)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VLOOKUP(B46,audio_list_stym!$A$3:$AJ$18,16,FALSE)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2043</v>
      </c>
      <c r="AD46" t="str">
        <f t="shared" ca="1" si="11"/>
        <v>pics\\Peper_3.jpg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pics\\Peper_3.jpg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pics\\Peper_3.jpg</v>
      </c>
      <c r="AT46">
        <f t="shared" ca="1" si="8"/>
        <v>7.4711435439665852E-2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_Влажный_ли_БАНАН?</v>
      </c>
      <c r="BD46" cm="1">
        <f t="array" aca="1" ref="BD46" ca="1">INDEX($L$42:$L$49,(RANK(AT6,$AT$2:$AT$9)))</f>
        <v>2002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VLOOKUP(B47,audio_list_stym!$A$3:$BP$18,48,FALSE)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VLOOKUP(B47,audio_list_stym!$A$3:$AJ$18,16,FALSE)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2165</v>
      </c>
      <c r="AD47" t="str">
        <f t="shared" ca="1" si="11"/>
        <v>pics\\Tikva_5.jpg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pics\\Tikva_5.jpg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pics\\Tikva_5.jpg</v>
      </c>
      <c r="AT47">
        <f t="shared" ca="1" si="8"/>
        <v>0.61898031206808102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_Съедобный_ли_БАНАН?</v>
      </c>
      <c r="BD47" cm="1">
        <f t="array" aca="1" ref="BD47" ca="1">INDEX($L$42:$L$49,(RANK(AT7,$AT$2:$AT$9)))</f>
        <v>2007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VLOOKUP(B48,audio_list_stym!$A$3:$BP$18,48,FALSE)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VLOOKUP(B48,audio_list_stym!$A$3:$AJ$18,16,FALSE)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2162</v>
      </c>
      <c r="AD48" t="str">
        <f t="shared" ca="1" si="11"/>
        <v>pics\\Tikva_2.jpg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pics\\Tikva_2.jpg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pics\\Tikva_2.jpg</v>
      </c>
      <c r="AT48">
        <f t="shared" ca="1" si="8"/>
        <v>6.876098730689062E-2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_Сиреневый_ли_БАНАН?</v>
      </c>
      <c r="BD48" cm="1">
        <f t="array" aca="1" ref="BD48" ca="1">INDEX($L$42:$L$49,(RANK(AT8,$AT$2:$AT$9)))</f>
        <v>2001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VLOOKUP(B49,audio_list_stym!$A$3:$BP$18,48,FALSE)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VLOOKUP(B49,audio_list_stym!$A$3:$AJ$18,16,FALSE)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2057</v>
      </c>
      <c r="AD49" t="str">
        <f t="shared" ca="1" si="11"/>
        <v>pics\\Tomat_1.jpg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pics\\Tomat_1.jpg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pics\\Tomat_1.jpg</v>
      </c>
      <c r="AT49">
        <f t="shared" ca="1" si="8"/>
        <v>0.39168253798273034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_Репчатый_ли_БАНАН?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VLOOKUP(B50,audio_list_stym!$A$3:$BP$18,48,FALSE)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VLOOKUP(B50,audio_list_stym!$A$3:$AJ$18,16,FALSE)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1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1"/>
        <v/>
      </c>
      <c r="AG50" t="str">
        <f t="shared" ref="AG50:AG57" si="24">IF(OR(E50=11,E50=13),M50,"")</f>
        <v>pics\\Finik_1.jpg</v>
      </c>
      <c r="AH50">
        <f t="shared" si="4"/>
        <v>0</v>
      </c>
      <c r="AT50">
        <f t="shared" ca="1" si="8"/>
        <v>0.91546888458890452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VLOOKUP(B51,audio_list_stym!$A$3:$BP$18,48,FALSE)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VLOOKUP(B51,audio_list_stym!$A$3:$AJ$18,16,FALSE)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1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1"/>
        <v/>
      </c>
      <c r="AG51" t="str">
        <f t="shared" si="24"/>
        <v>pics\\Finik_2.jpg</v>
      </c>
      <c r="AH51">
        <f t="shared" si="4"/>
        <v>0</v>
      </c>
      <c r="AT51">
        <f t="shared" ca="1" si="8"/>
        <v>0.9243152588706165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Посмотрите,_вот_ФИНИК._Сахаристый_ли_он?</v>
      </c>
      <c r="BD51" cm="1">
        <f t="array" aca="1" ref="BD51" ca="1">INDEX($L$50:$L$57,(RANK(AT3,$AT$2:$AT$9)))</f>
        <v>2014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VLOOKUP(B52,audio_list_stym!$A$3:$BP$18,48,FALSE)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VLOOKUP(B52,audio_list_stym!$A$3:$AJ$18,16,FALSE)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1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1"/>
        <v/>
      </c>
      <c r="AG52" t="str">
        <f t="shared" si="24"/>
        <v>pics\\Finik_3.jpg</v>
      </c>
      <c r="AH52">
        <f t="shared" si="4"/>
        <v>0</v>
      </c>
      <c r="AT52">
        <f t="shared" ca="1" si="8"/>
        <v>0.25378952094685914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Вот_ФИНИК._Он_скользкий?</v>
      </c>
      <c r="BD52" cm="1">
        <f t="array" aca="1" ref="BD52" ca="1">INDEX($L$50:$L$57,(RANK(AT4,$AT$2:$AT$9)))</f>
        <v>2012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VLOOKUP(B53,audio_list_stym!$A$3:$BP$18,48,FALSE)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VLOOKUP(B53,audio_list_stym!$A$3:$AJ$18,16,FALSE)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1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1"/>
        <v/>
      </c>
      <c r="AG53" t="str">
        <f t="shared" si="24"/>
        <v>pics\\Finik_4.jpg</v>
      </c>
      <c r="AH53">
        <f t="shared" si="4"/>
        <v>0</v>
      </c>
      <c r="AT53">
        <f t="shared" ca="1" si="8"/>
        <v>0.31691286372562866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Это_ФИНИК._Ломкий_ли_он?</v>
      </c>
      <c r="BD53" cm="1">
        <f t="array" aca="1" ref="BD53" ca="1">INDEX($L$50:$L$57,(RANK(AT5,$AT$2:$AT$9)))</f>
        <v>2016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VLOOKUP(B54,audio_list_stym!$A$3:$BP$18,48,FALSE)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VLOOKUP(B54,audio_list_stym!$A$3:$AJ$18,16,FALSE)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1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1"/>
        <v/>
      </c>
      <c r="AG54" t="str">
        <f t="shared" si="24"/>
        <v>pics\\Finik_5.jpg</v>
      </c>
      <c r="AH54">
        <f t="shared" si="4"/>
        <v>0</v>
      </c>
      <c r="AI54" s="11"/>
      <c r="AT54">
        <f t="shared" ca="1" si="8"/>
        <v>0.78101137321425684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На_картинке_ФИНИК._Мохнатый_ли_он?</v>
      </c>
      <c r="BD54" cm="1">
        <f t="array" aca="1" ref="BD54" ca="1">INDEX($L$50:$L$57,(RANK(AT6,$AT$2:$AT$9)))</f>
        <v>2010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VLOOKUP(B55,audio_list_stym!$A$3:$BP$18,48,FALSE)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VLOOKUP(B55,audio_list_stym!$A$3:$AJ$18,16,FALSE)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1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1"/>
        <v/>
      </c>
      <c r="AG55" t="str">
        <f t="shared" si="24"/>
        <v>pics\\Finik_6.jpg</v>
      </c>
      <c r="AH55">
        <f t="shared" si="4"/>
        <v>0</v>
      </c>
      <c r="AT55">
        <f t="shared" ca="1" si="8"/>
        <v>0.98133473482097322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На_мониторе_ФИНИК._Он_сморщенный?</v>
      </c>
      <c r="BD55" cm="1">
        <f t="array" aca="1" ref="BD55" ca="1">INDEX($L$50:$L$57,(RANK(AT7,$AT$2:$AT$9)))</f>
        <v>2015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VLOOKUP(B56,audio_list_stym!$A$3:$BP$18,48,FALSE)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VLOOKUP(B56,audio_list_stym!$A$3:$AJ$18,16,FALSE)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1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24"/>
        <v>pics\\Finik_7.jpg</v>
      </c>
      <c r="AH56">
        <f t="shared" si="4"/>
        <v>0</v>
      </c>
      <c r="AT56">
        <f t="shared" ca="1" si="8"/>
        <v>0.21961202813510816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Перед_Вами_ФИНИК._Он_с_косточкой?</v>
      </c>
      <c r="BD56" cm="1">
        <f t="array" aca="1" ref="BD56" ca="1">INDEX($L$50:$L$57,(RANK(AT8,$AT$2:$AT$9)))</f>
        <v>2009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VLOOKUP(B57,audio_list_stym!$A$3:$BP$18,48,FALSE)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VLOOKUP(B57,audio_list_stym!$A$3:$AJ$18,16,FALSE)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1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24"/>
        <v>pics\\Finik_8.jpg</v>
      </c>
      <c r="AH57">
        <f t="shared" si="4"/>
        <v>0</v>
      </c>
      <c r="AI57" s="11"/>
      <c r="AT57">
        <f t="shared" ca="1" si="8"/>
        <v>0.49799932198833441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Вы_видите_ФИНИК._Он_треугольный?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VLOOKUP(B58,audio_list_stym!$A$3:$BP$18,48,FALSE)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VLOOKUP(B58,audio_list_stym!$A$3:$AJ$18,16,FALSE)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2156</v>
      </c>
      <c r="AD58" t="str">
        <f t="shared" ca="1" si="11"/>
        <v>pics\\Injir_4.jpg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5">IF(ISTEXT(AR58),AR58,IF(ISTEXT(AS58),AS58,""))</f>
        <v>pics\\Injir_4.jpg</v>
      </c>
      <c r="AH58" t="str">
        <f t="shared" si="4"/>
        <v>sound\\Ogorod</v>
      </c>
      <c r="AI58" s="11"/>
      <c r="AR58" t="str">
        <f t="shared" ref="AR58:AR65" ca="1" si="26">IF(AH58="sound\\Ogorod",AP10,"")</f>
        <v>pics\\Injir_4.jpg</v>
      </c>
      <c r="AT58">
        <f t="shared" ca="1" si="8"/>
        <v>0.24345560196486993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_Рыхлый_ли_XXXXX?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2003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VLOOKUP(B59,audio_list_stym!$A$3:$BP$18,48,FALSE)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VLOOKUP(B59,audio_list_stym!$A$3:$AJ$18,16,FALSE)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2159</v>
      </c>
      <c r="AD59" t="str">
        <f t="shared" ca="1" si="11"/>
        <v>pics\\Injir_7.jpg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5"/>
        <v>pics\\Injir_7.jpg</v>
      </c>
      <c r="AH59" t="str">
        <f t="shared" si="4"/>
        <v>sound\\Ogorod</v>
      </c>
      <c r="AR59" t="str">
        <f t="shared" ca="1" si="26"/>
        <v>pics\\Injir_7.jpg</v>
      </c>
      <c r="AT59">
        <f t="shared" ca="1" si="8"/>
        <v>0.17590629148795311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_В_стручке_ли_XXXXX?</v>
      </c>
      <c r="BD59" cm="1">
        <f t="array" aca="1" ref="BD59" ca="1">INDEX($L$58:$L$65,(RANK(AT3,$AT$2:$AT$9)))</f>
        <v>2022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VLOOKUP(B60,audio_list_stym!$A$3:$BP$18,48,FALSE)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VLOOKUP(B60,audio_list_stym!$A$3:$AJ$18,16,FALSE)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2030</v>
      </c>
      <c r="AD60" t="str">
        <f t="shared" ca="1" si="11"/>
        <v>pics\\Kokos_6.jpg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5"/>
        <v>pics\\Kokos_6.jpg</v>
      </c>
      <c r="AH60" t="str">
        <f t="shared" si="4"/>
        <v>sound\\Ogorod</v>
      </c>
      <c r="AR60" t="str">
        <f t="shared" ca="1" si="26"/>
        <v>pics\\Kokos_6.jpg</v>
      </c>
      <c r="AT60">
        <f t="shared" ca="1" si="8"/>
        <v>0.47489313338392714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_Ядовитый_ли_XXXXX?</v>
      </c>
      <c r="BD60" cm="1">
        <f t="array" aca="1" ref="BD60" ca="1">INDEX($L$58:$L$65,(RANK(AT4,$AT$2:$AT$9)))</f>
        <v>2020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VLOOKUP(B61,audio_list_stym!$A$3:$BP$18,48,FALSE)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VLOOKUP(B61,audio_list_stym!$A$3:$AJ$18,16,FALSE)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2026</v>
      </c>
      <c r="AD61" t="str">
        <f t="shared" ca="1" si="11"/>
        <v>pics\\Kokos_2.jpg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5"/>
        <v>pics\\Kokos_2.jpg</v>
      </c>
      <c r="AH61" t="str">
        <f t="shared" si="4"/>
        <v>sound\\Ogorod</v>
      </c>
      <c r="AR61" t="str">
        <f t="shared" ca="1" si="26"/>
        <v>pics\\Kokos_2.jpg</v>
      </c>
      <c r="AT61">
        <f t="shared" ca="1" si="8"/>
        <v>0.93101730391686299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_Полосатый_ли_XXXXX?</v>
      </c>
      <c r="BD61" cm="1">
        <f t="array" aca="1" ref="BD61" ca="1">INDEX($L$58:$L$65,(RANK(AT5,$AT$2:$AT$9)))</f>
        <v>2024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VLOOKUP(B62,audio_list_stym!$A$3:$BP$18,48,FALSE)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VLOOKUP(B62,audio_list_stym!$A$3:$AJ$18,16,FALSE)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2010</v>
      </c>
      <c r="AD62" t="str">
        <f t="shared" ca="1" si="11"/>
        <v>pics\\Finik_2.jpg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5"/>
        <v>pics\\Finik_2.jpg</v>
      </c>
      <c r="AH62" t="str">
        <f t="shared" si="4"/>
        <v>sound\\Ogorod</v>
      </c>
      <c r="AR62" t="str">
        <f t="shared" ca="1" si="26"/>
        <v>pics\\Finik_2.jpg</v>
      </c>
      <c r="AT62">
        <f t="shared" ca="1" si="8"/>
        <v>0.28275328757588492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_Плоский_ли_XXXXX?</v>
      </c>
      <c r="BD62" cm="1">
        <f t="array" aca="1" ref="BD62" ca="1">INDEX($L$58:$L$65,(RANK(AT6,$AT$2:$AT$9)))</f>
        <v>2018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VLOOKUP(B63,audio_list_stym!$A$3:$BP$18,48,FALSE)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VLOOKUP(B63,audio_list_stym!$A$3:$AJ$18,16,FALSE)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2012</v>
      </c>
      <c r="AD63" t="str">
        <f t="shared" ca="1" si="11"/>
        <v>pics\\Finik_4.jpg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5"/>
        <v>pics\\Finik_4.jpg</v>
      </c>
      <c r="AH63" t="str">
        <f t="shared" si="4"/>
        <v>sound\\Ogorod</v>
      </c>
      <c r="AR63" t="str">
        <f t="shared" ca="1" si="26"/>
        <v>pics\\Finik_4.jpg</v>
      </c>
      <c r="AT63">
        <f t="shared" ca="1" si="8"/>
        <v>0.18921473835543268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_Толченый_ли_XXXXX?</v>
      </c>
      <c r="BD63" cm="1">
        <f t="array" aca="1" ref="BD63" ca="1">INDEX($L$58:$L$65,(RANK(AT7,$AT$2:$AT$9)))</f>
        <v>2023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VLOOKUP(B64,audio_list_stym!$A$3:$BP$18,48,FALSE)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VLOOKUP(B64,audio_list_stym!$A$3:$AJ$18,16,FALSE)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2158</v>
      </c>
      <c r="AD64" t="str">
        <f t="shared" ca="1" si="11"/>
        <v>pics\\Injir_6.jpg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5"/>
        <v>pics\\Injir_6.jpg</v>
      </c>
      <c r="AH64" t="str">
        <f t="shared" si="4"/>
        <v>sound\\Ogorod</v>
      </c>
      <c r="AI64" s="11"/>
      <c r="AR64" t="str">
        <f t="shared" ca="1" si="26"/>
        <v>pics\\Injir_6.jpg</v>
      </c>
      <c r="AT64">
        <f t="shared" ca="1" si="8"/>
        <v>0.83860735289097488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_Зеленый_ли_XXXXX?</v>
      </c>
      <c r="BD64" cm="1">
        <f t="array" aca="1" ref="BD64" ca="1">INDEX($L$58:$L$65,(RANK(AT8,$AT$2:$AT$9)))</f>
        <v>2017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VLOOKUP(B65,audio_list_stym!$A$3:$BP$18,48,FALSE)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VLOOKUP(B65,audio_list_stym!$A$3:$AJ$18,16,FALSE)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2015</v>
      </c>
      <c r="AD65" t="str">
        <f t="shared" ca="1" si="11"/>
        <v>pics\\Finik_7.jpg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5"/>
        <v>pics\\Finik_7.jpg</v>
      </c>
      <c r="AH65" t="str">
        <f t="shared" si="4"/>
        <v>sound\\Ogorod</v>
      </c>
      <c r="AR65" t="str">
        <f t="shared" ca="1" si="26"/>
        <v>pics\\Finik_7.jpg</v>
      </c>
      <c r="AT65">
        <f t="shared" ca="1" si="8"/>
        <v>0.16238717433843264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_Легкий_ли_XXXXX?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VLOOKUP(B66,audio_list_stym!$A$3:$BP$18,48,FALSE)</f>
        <v>17</v>
      </c>
      <c r="F66" t="str">
        <f>VLOOKUP(E66,metki!$A$2:$B$9,2,FALSE)</f>
        <v>экспл_новые_без_названия</v>
      </c>
      <c r="G66" t="str">
        <f t="shared" ref="G66:G129" si="27">LEFT(F66,5)</f>
        <v>экспл</v>
      </c>
      <c r="H66" t="str">
        <f>VLOOKUP(B66,audio_list_stym!$A$3:$AJ$18,16,FALSE)</f>
        <v>Sapota</v>
      </c>
      <c r="I66" t="s">
        <v>688</v>
      </c>
      <c r="J66" t="str">
        <f t="shared" ref="J66:J129" si="28">H66&amp;I66</f>
        <v>Sapota_1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137</v>
      </c>
      <c r="Z66" t="str">
        <f>IF(G66="экспл",VLOOKUP(J66,quest_экспл!$A$1:$N$129,12,FALSE),IF(G66="импл_",0,0))</f>
        <v>sound\\On_sharoobraxniy.wav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1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>
        <f t="shared" ref="AF66:AF74" si="29">AS66</f>
        <v>0</v>
      </c>
      <c r="AI66" t="s">
        <v>67</v>
      </c>
      <c r="AO66">
        <f ca="1">RAND()</f>
        <v>0.11713316087738534</v>
      </c>
      <c r="AP66" t="str">
        <f ca="1">INDEX($AI$66:$AI$129,(RANK(AO66,$AO$66:$AO$129)))</f>
        <v>pics\\Redis_8.jpg</v>
      </c>
      <c r="AT66">
        <f t="shared" ref="AT66:AT129" ca="1" si="30">RAND()</f>
        <v>0.15445907267033043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_Он_шарообразный?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На_экране_XXXXX._Он_шарообразный?</v>
      </c>
      <c r="BC66">
        <f>A66</f>
        <v>1209</v>
      </c>
      <c r="BD66" cm="1">
        <f t="array" aca="1" ref="BD66" ca="1">INDEX(L66:L73,(RANK(AT2,$AT$2:$AT$9)))</f>
        <v>2131</v>
      </c>
      <c r="BE66" cm="1">
        <f t="array" aca="1" ref="BE66" ca="1">INDEX(BD74:BD89,(RANK(AT2,$AT$2:$AT$7)))</f>
        <v>2142</v>
      </c>
      <c r="BF66" cm="1">
        <f t="array" aca="1" ref="BF66" ca="1">INDEX(BD90:BD113,(RANK(AT2,$AT$2:$AT$17)))</f>
        <v>2066</v>
      </c>
      <c r="BG66" cm="1">
        <f t="array" aca="1" ref="BG66" ca="1">INDEX(BD114:BD129,(RANK(AT2,$AT$2:$AT$17)))</f>
        <v>2090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VLOOKUP(B67,audio_list_stym!$A$3:$BP$18,48,FALSE)</f>
        <v>17</v>
      </c>
      <c r="F67" t="str">
        <f>VLOOKUP(E67,metki!$A$2:$B$9,2,FALSE)</f>
        <v>экспл_новые_без_названия</v>
      </c>
      <c r="G67" t="str">
        <f t="shared" si="27"/>
        <v>экспл</v>
      </c>
      <c r="H67" t="str">
        <f>VLOOKUP(B67,audio_list_stym!$A$3:$AJ$18,16,FALSE)</f>
        <v>Sapota</v>
      </c>
      <c r="I67" t="s">
        <v>689</v>
      </c>
      <c r="J67" t="str">
        <f t="shared" si="28"/>
        <v>Sapota_2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138</v>
      </c>
      <c r="Z67" t="str">
        <f>IF(G67="экспл",VLOOKUP(J67,quest_экспл!$A$1:$N$129,12,FALSE),IF(G67="импл_",0,0))</f>
        <v>sound\\On_nadrezan.wav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74" ca="1" si="33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si="29"/>
        <v/>
      </c>
      <c r="AI67" t="s">
        <v>68</v>
      </c>
      <c r="AO67">
        <f t="shared" ref="AO67:AO129" ca="1" si="34">RAND()</f>
        <v>0.45789150894600794</v>
      </c>
      <c r="AP67" t="str">
        <f t="shared" ref="AP67:AP129" ca="1" si="35">INDEX($AI$66:$AI$129,(RANK(AO67,$AO$66:$AO$129)))</f>
        <v>pics\\Limon_1.jpg</v>
      </c>
      <c r="AR67" t="str">
        <f t="shared" ref="AR67:AR73" si="36">IF(AH67="sound\\Ogorod",AP19,"")</f>
        <v/>
      </c>
      <c r="AS67" t="str">
        <f t="shared" ref="AS67:AS73" si="37">IF(G67="импл_",AP67,"")</f>
        <v/>
      </c>
      <c r="AT67">
        <f t="shared" ca="1" si="30"/>
        <v>0.85023399027161484</v>
      </c>
      <c r="AU67" t="s">
        <v>697</v>
      </c>
      <c r="AV67" t="str">
        <f t="shared" ca="1" si="31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_Он_надрезан?</v>
      </c>
      <c r="BA67" t="e">
        <f>VLOOKUP(Q67,audio_list_stym!$B$2:$BQ$299,68,FALSE)</f>
        <v>#N/A</v>
      </c>
      <c r="BB67" t="str">
        <f t="shared" si="32"/>
        <v>Посмотрите,_вот_XXXXX._Он_надрезан?</v>
      </c>
      <c r="BD67" cm="1">
        <f t="array" aca="1" ref="BD67" ca="1">INDEX(L67:L74,(RANK(AT3,$AT$2:$AT$9)))</f>
        <v>2135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VLOOKUP(B68,audio_list_stym!$A$3:$BP$18,48,FALSE)</f>
        <v>17</v>
      </c>
      <c r="F68" t="str">
        <f>VLOOKUP(E68,metki!$A$2:$B$9,2,FALSE)</f>
        <v>экспл_новые_без_названия</v>
      </c>
      <c r="G68" t="str">
        <f t="shared" si="27"/>
        <v>экспл</v>
      </c>
      <c r="H68" t="str">
        <f>VLOOKUP(B68,audio_list_stym!$A$3:$AJ$18,16,FALSE)</f>
        <v>Sapota</v>
      </c>
      <c r="I68" t="s">
        <v>690</v>
      </c>
      <c r="J68" t="str">
        <f t="shared" si="28"/>
        <v>Sapota_3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139</v>
      </c>
      <c r="Z68" t="str">
        <f>IF(G68="экспл",VLOOKUP(J68,quest_экспл!$A$1:$N$129,12,FALSE),IF(G68="импл_",0,0))</f>
        <v>sound\\On_perekruchen.wav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3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si="29"/>
        <v/>
      </c>
      <c r="AI68" t="s">
        <v>69</v>
      </c>
      <c r="AO68">
        <f t="shared" ca="1" si="34"/>
        <v>0.98806737152427004</v>
      </c>
      <c r="AP68" t="str">
        <f t="shared" ca="1" si="35"/>
        <v>pics\\Banan_2.jpg</v>
      </c>
      <c r="AR68" t="str">
        <f t="shared" si="36"/>
        <v/>
      </c>
      <c r="AS68" t="str">
        <f t="shared" si="37"/>
        <v/>
      </c>
      <c r="AT68">
        <f t="shared" ca="1" si="30"/>
        <v>0.22190700935337782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_Он_перекручен?</v>
      </c>
      <c r="BA68" t="e">
        <f>VLOOKUP(Q68,audio_list_stym!$B$2:$BQ$299,68,FALSE)</f>
        <v>#N/A</v>
      </c>
      <c r="BB68" t="str">
        <f t="shared" si="32"/>
        <v>Вот_XXXXX._Он_перекручен?</v>
      </c>
      <c r="BD68" cm="1">
        <f t="array" aca="1" ref="BD68" ca="1">INDEX(L68:L75,(RANK(AT4,$AT$2:$AT$9)))</f>
        <v>2134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VLOOKUP(B69,audio_list_stym!$A$3:$BP$18,48,FALSE)</f>
        <v>17</v>
      </c>
      <c r="F69" t="str">
        <f>VLOOKUP(E69,metki!$A$2:$B$9,2,FALSE)</f>
        <v>экспл_новые_без_названия</v>
      </c>
      <c r="G69" t="str">
        <f t="shared" si="27"/>
        <v>экспл</v>
      </c>
      <c r="H69" t="str">
        <f>VLOOKUP(B69,audio_list_stym!$A$3:$AJ$18,16,FALSE)</f>
        <v>Sapota</v>
      </c>
      <c r="I69" t="s">
        <v>691</v>
      </c>
      <c r="J69" t="str">
        <f t="shared" si="28"/>
        <v>Sapota_4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140</v>
      </c>
      <c r="Z69" t="str">
        <f>IF(G69="экспл",VLOOKUP(J69,quest_экспл!$A$1:$N$129,12,FALSE),IF(G69="импл_",0,0))</f>
        <v>sound\\Sorvan_li_on.wav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3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si="29"/>
        <v/>
      </c>
      <c r="AI69" t="s">
        <v>70</v>
      </c>
      <c r="AO69">
        <f t="shared" ca="1" si="34"/>
        <v>0.13877831266178009</v>
      </c>
      <c r="AP69" t="str">
        <f t="shared" ca="1" si="35"/>
        <v>pics\\Redis_5.jpg</v>
      </c>
      <c r="AR69" t="str">
        <f t="shared" si="36"/>
        <v/>
      </c>
      <c r="AS69" t="str">
        <f t="shared" si="37"/>
        <v/>
      </c>
      <c r="AT69">
        <f t="shared" ca="1" si="30"/>
        <v>0.67353126156326271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_Сорван_ли_он?</v>
      </c>
      <c r="BA69" t="e">
        <f>VLOOKUP(Q69,audio_list_stym!$B$2:$BQ$299,68,FALSE)</f>
        <v>#N/A</v>
      </c>
      <c r="BB69" t="str">
        <f t="shared" si="32"/>
        <v>Это_XXXXX._Сорван_ли_он?</v>
      </c>
      <c r="BD69" cm="1">
        <f t="array" aca="1" ref="BD69" ca="1">INDEX(L69:L76,(RANK(AT5,$AT$2:$AT$9)))</f>
        <v>2139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VLOOKUP(B70,audio_list_stym!$A$3:$BP$18,48,FALSE)</f>
        <v>17</v>
      </c>
      <c r="F70" t="str">
        <f>VLOOKUP(E70,metki!$A$2:$B$9,2,FALSE)</f>
        <v>экспл_новые_без_названия</v>
      </c>
      <c r="G70" t="str">
        <f t="shared" si="27"/>
        <v>экспл</v>
      </c>
      <c r="H70" t="str">
        <f>VLOOKUP(B70,audio_list_stym!$A$3:$AJ$18,16,FALSE)</f>
        <v>Sapota</v>
      </c>
      <c r="I70" t="s">
        <v>692</v>
      </c>
      <c r="J70" t="str">
        <f t="shared" si="28"/>
        <v>Sapota_5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141</v>
      </c>
      <c r="Z70" t="str">
        <f>IF(G70="экспл",VLOOKUP(J70,quest_экспл!$A$1:$N$129,12,FALSE),IF(G70="импл_",0,0))</f>
        <v>sound\\Spressovan_li_on.wav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3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si="29"/>
        <v/>
      </c>
      <c r="AI70" t="s">
        <v>71</v>
      </c>
      <c r="AO70">
        <f t="shared" ca="1" si="34"/>
        <v>0.12069754512880537</v>
      </c>
      <c r="AP70" t="str">
        <f t="shared" ca="1" si="35"/>
        <v>pics\\Redis_7.jpg</v>
      </c>
      <c r="AR70" t="str">
        <f t="shared" si="36"/>
        <v/>
      </c>
      <c r="AS70" t="str">
        <f t="shared" si="37"/>
        <v/>
      </c>
      <c r="AT70">
        <f t="shared" ca="1" si="30"/>
        <v>0.58258732965414439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_Спрессован_ли_он?</v>
      </c>
      <c r="BA70" t="e">
        <f>VLOOKUP(Q70,audio_list_stym!$B$2:$BQ$299,68,FALSE)</f>
        <v>#N/A</v>
      </c>
      <c r="BB70" t="str">
        <f t="shared" si="32"/>
        <v>На_картинке_XXXXX._Спрессован_ли_он?</v>
      </c>
      <c r="BD70" cm="1">
        <f t="array" aca="1" ref="BD70" ca="1">INDEX(L70:L77,(RANK(AT6,$AT$2:$AT$9)))</f>
        <v>2134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VLOOKUP(B71,audio_list_stym!$A$3:$BP$18,48,FALSE)</f>
        <v>17</v>
      </c>
      <c r="F71" t="str">
        <f>VLOOKUP(E71,metki!$A$2:$B$9,2,FALSE)</f>
        <v>экспл_новые_без_названия</v>
      </c>
      <c r="G71" t="str">
        <f t="shared" si="27"/>
        <v>экспл</v>
      </c>
      <c r="H71" t="str">
        <f>VLOOKUP(B71,audio_list_stym!$A$3:$AJ$18,16,FALSE)</f>
        <v>Sapota</v>
      </c>
      <c r="I71" t="s">
        <v>693</v>
      </c>
      <c r="J71" t="str">
        <f t="shared" si="28"/>
        <v>Sapota_6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142</v>
      </c>
      <c r="Z71" t="str">
        <f>IF(G71="экспл",VLOOKUP(J71,quest_экспл!$A$1:$N$129,12,FALSE),IF(G71="импл_",0,0))</f>
        <v>sound\\Zheltiy_li_on.wav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3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si="29"/>
        <v/>
      </c>
      <c r="AI71" t="s">
        <v>72</v>
      </c>
      <c r="AO71">
        <f t="shared" ca="1" si="34"/>
        <v>0.77264947603316203</v>
      </c>
      <c r="AP71" t="str">
        <f t="shared" ca="1" si="35"/>
        <v>pics\\Finik_6.jpg</v>
      </c>
      <c r="AR71" t="str">
        <f t="shared" si="36"/>
        <v/>
      </c>
      <c r="AS71" t="str">
        <f t="shared" si="37"/>
        <v/>
      </c>
      <c r="AT71">
        <f t="shared" ca="1" si="30"/>
        <v>0.12459475566604528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_Желтый_ли_он?</v>
      </c>
      <c r="BA71" t="e">
        <f>VLOOKUP(Q71,audio_list_stym!$B$2:$BQ$299,68,FALSE)</f>
        <v>#N/A</v>
      </c>
      <c r="BB71" t="str">
        <f t="shared" si="32"/>
        <v>На_мониторе_XXXXX._Желтый_ли_он?</v>
      </c>
      <c r="BD71" cm="1">
        <f t="array" aca="1" ref="BD71" ca="1">INDEX(L71:L78,(RANK(AT7,$AT$2:$AT$9)))</f>
        <v>2140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VLOOKUP(B72,audio_list_stym!$A$3:$BP$18,48,FALSE)</f>
        <v>17</v>
      </c>
      <c r="F72" t="str">
        <f>VLOOKUP(E72,metki!$A$2:$B$9,2,FALSE)</f>
        <v>экспл_новые_без_названия</v>
      </c>
      <c r="G72" t="str">
        <f t="shared" si="27"/>
        <v>экспл</v>
      </c>
      <c r="H72" t="str">
        <f>VLOOKUP(B72,audio_list_stym!$A$3:$AJ$18,16,FALSE)</f>
        <v>Sapota</v>
      </c>
      <c r="I72" t="s">
        <v>694</v>
      </c>
      <c r="J72" t="str">
        <f t="shared" si="28"/>
        <v>Sapota_7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143</v>
      </c>
      <c r="Z72" t="str">
        <f>IF(G72="экспл",VLOOKUP(J72,quest_экспл!$A$1:$N$129,12,FALSE),IF(G72="импл_",0,0))</f>
        <v>sound\\Rovniy_li_on.wav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3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si="29"/>
        <v/>
      </c>
      <c r="AI72" t="s">
        <v>73</v>
      </c>
      <c r="AO72">
        <f t="shared" ca="1" si="34"/>
        <v>0.16064884854892569</v>
      </c>
      <c r="AP72" t="str">
        <f t="shared" ca="1" si="35"/>
        <v>pics\\Redis_3.jpg</v>
      </c>
      <c r="AR72" t="str">
        <f t="shared" si="36"/>
        <v/>
      </c>
      <c r="AS72" t="str">
        <f t="shared" si="37"/>
        <v/>
      </c>
      <c r="AT72">
        <f t="shared" ca="1" si="30"/>
        <v>0.72584821250870657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_Ровный_ли_он?</v>
      </c>
      <c r="BA72" t="e">
        <f>VLOOKUP(Q72,audio_list_stym!$B$2:$BQ$299,68,FALSE)</f>
        <v>#N/A</v>
      </c>
      <c r="BB72" t="str">
        <f t="shared" si="32"/>
        <v>Перед_Вами_XXXXX._Ровный_ли_он?</v>
      </c>
      <c r="BD72" cm="1">
        <f t="array" aca="1" ref="BD72" ca="1">INDEX(L72:L79,(RANK(AT8,$AT$2:$AT$9)))</f>
        <v>2135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VLOOKUP(B73,audio_list_stym!$A$3:$BP$18,48,FALSE)</f>
        <v>17</v>
      </c>
      <c r="F73" t="str">
        <f>VLOOKUP(E73,metki!$A$2:$B$9,2,FALSE)</f>
        <v>экспл_новые_без_названия</v>
      </c>
      <c r="G73" t="str">
        <f t="shared" si="27"/>
        <v>экспл</v>
      </c>
      <c r="H73" t="str">
        <f>VLOOKUP(B73,audio_list_stym!$A$3:$AJ$18,16,FALSE)</f>
        <v>Sapota</v>
      </c>
      <c r="I73" t="s">
        <v>695</v>
      </c>
      <c r="J73" t="str">
        <f t="shared" si="28"/>
        <v>Sapota_8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144</v>
      </c>
      <c r="Z73" t="str">
        <f>IF(G73="экспл",VLOOKUP(J73,quest_экспл!$A$1:$N$129,12,FALSE),IF(G73="импл_",0,0))</f>
        <v>sound\\On_imeet_shipi.wav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3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si="29"/>
        <v/>
      </c>
      <c r="AI73" t="s">
        <v>74</v>
      </c>
      <c r="AO73">
        <f t="shared" ca="1" si="34"/>
        <v>0.60298427890845629</v>
      </c>
      <c r="AP73" t="str">
        <f t="shared" ca="1" si="35"/>
        <v>pics\\Goroh_5.jpg</v>
      </c>
      <c r="AR73" t="str">
        <f t="shared" si="36"/>
        <v/>
      </c>
      <c r="AS73" t="str">
        <f t="shared" si="37"/>
        <v/>
      </c>
      <c r="AT73">
        <f t="shared" ca="1" si="30"/>
        <v>0.82595264803804735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_Он_имеет_шипы?</v>
      </c>
      <c r="BA73" t="e">
        <f>VLOOKUP(Q73,audio_list_stym!$B$2:$BQ$299,68,FALSE)</f>
        <v>#N/A</v>
      </c>
      <c r="BB73" t="str">
        <f t="shared" si="32"/>
        <v>Вы_видите_XXXXX._Он_имеет_шипы?</v>
      </c>
      <c r="BD73" cm="1">
        <f t="array" aca="1" ref="BD73" ca="1">INDEX(L73:L80,(RANK(AT9,$AT$2:$AT$9)))</f>
        <v>2140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VLOOKUP(B74,audio_list_stym!$A$3:$BP$18,48,FALSE)</f>
        <v>14</v>
      </c>
      <c r="F74" t="str">
        <f>VLOOKUP(E74,metki!$A$2:$B$9,2,FALSE)</f>
        <v>импл_новые_с_названием</v>
      </c>
      <c r="G74" t="str">
        <f t="shared" si="27"/>
        <v>импл_</v>
      </c>
      <c r="H74" t="str">
        <f>VLOOKUP(B74,audio_list_stym!$A$3:$AJ$18,16,FALSE)</f>
        <v>Tamanid</v>
      </c>
      <c r="I74" t="s">
        <v>688</v>
      </c>
      <c r="J74" t="str">
        <f t="shared" si="28"/>
        <v>Tamanid_1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273</v>
      </c>
      <c r="Q74" t="str">
        <f>IF(G74="экспл",0,IF(G74="импл_",VLOOKUP(J74,quest_импл!$A$1:$J$129,8,FALSE),0))</f>
        <v>sound\\Krasnovatiy_li.wav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2037</v>
      </c>
      <c r="AD74" t="str">
        <f t="shared" ca="1" si="33"/>
        <v>pics\\Limon_5.jpg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9"/>
        <v>pics\\Limon_5.jpg</v>
      </c>
      <c r="AI74" t="s">
        <v>76</v>
      </c>
      <c r="AO74">
        <f t="shared" ca="1" si="34"/>
        <v>0.41468601027964924</v>
      </c>
      <c r="AP74" t="str">
        <f t="shared" ca="1" si="35"/>
        <v>pics\\Limon_5.jpg</v>
      </c>
      <c r="AR74" t="str">
        <f>IF(AH74="sound\\Ogorod",AP2,"")</f>
        <v/>
      </c>
      <c r="AS74" t="str">
        <f ca="1">IF(G74="импл_",AP74,"")</f>
        <v>pics\\Limon_5.jpg</v>
      </c>
      <c r="AT74">
        <f t="shared" ca="1" si="30"/>
        <v>5.8720772318017866E-2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_Красноватый_ли_</v>
      </c>
      <c r="BB74" t="str">
        <f t="shared" si="32"/>
        <v>_Красноватый_ли_БАРОХ?</v>
      </c>
      <c r="BC74">
        <f>A74</f>
        <v>1210</v>
      </c>
      <c r="BD74" cm="1">
        <f t="array" aca="1" ref="BD74" ca="1">INDEX($L$74:$L$81,(RANK(AT2,$AT$2:$AT$9)))</f>
        <v>2139</v>
      </c>
      <c r="BE74" cm="1">
        <f t="array" aca="1" ref="BE74" ca="1">INDEX(BD66:BD73,(RANK(AT3,$AT$2:$AT$9)))</f>
        <v>2140</v>
      </c>
      <c r="BF74" cm="1">
        <f t="array" aca="1" ref="BF74" ca="1">INDEX(BD82:BD105,(RANK(AT3,$AT$2:$AT$17)))</f>
        <v>2066</v>
      </c>
      <c r="BG74" cm="1">
        <f t="array" aca="1" ref="BG74" ca="1">INDEX(BD106:BD129,(RANK(AT3,$AT$2:$AT$9)))</f>
        <v>2087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VLOOKUP(B75,audio_list_stym!$A$3:$BP$18,48,FALSE)</f>
        <v>14</v>
      </c>
      <c r="F75" t="str">
        <f>VLOOKUP(E75,metki!$A$2:$B$9,2,FALSE)</f>
        <v>импл_новые_с_названием</v>
      </c>
      <c r="G75" t="str">
        <f t="shared" si="27"/>
        <v>импл_</v>
      </c>
      <c r="H75" t="str">
        <f>VLOOKUP(B75,audio_list_stym!$A$3:$AJ$18,16,FALSE)</f>
        <v>Tamanid</v>
      </c>
      <c r="I75" t="s">
        <v>689</v>
      </c>
      <c r="J75" t="str">
        <f t="shared" si="28"/>
        <v>Tamanid_2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274</v>
      </c>
      <c r="Q75" t="str">
        <f>IF(G75="экспл",0,IF(G75="импл_",VLOOKUP(J75,quest_импл!$A$1:$J$129,8,FALSE),0))</f>
        <v>sound\\Izognut_li.wav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2029</v>
      </c>
      <c r="AD75" t="str">
        <f t="shared" ref="AD75:AD129" ca="1" si="38">IF(ISTEXT(AE75),AE75,IF(ISTEXT(AF75),AF75,""))</f>
        <v>pics\\Kokos_5.jpg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39">AS75</f>
        <v>pics\\Kokos_5.jpg</v>
      </c>
      <c r="AI75" t="s">
        <v>77</v>
      </c>
      <c r="AO75">
        <f t="shared" ca="1" si="34"/>
        <v>0.48073022065413773</v>
      </c>
      <c r="AP75" t="str">
        <f t="shared" ca="1" si="35"/>
        <v>pics\\Kokos_5.jpg</v>
      </c>
      <c r="AR75" t="str">
        <f t="shared" ref="AR75:AR97" si="40">IF(AH75="sound\\Ogorod",AP3,"")</f>
        <v/>
      </c>
      <c r="AS75" t="str">
        <f t="shared" ref="AS75:AS129" ca="1" si="41">IF(G75="импл_",AP75,"")</f>
        <v>pics\\Kokos_5.jpg</v>
      </c>
      <c r="AT75">
        <f t="shared" ca="1" si="30"/>
        <v>0.32709349517872188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_Изогнут_ли_</v>
      </c>
      <c r="BB75" t="str">
        <f t="shared" si="32"/>
        <v>_Изогнут_ли_БАРОХ?</v>
      </c>
      <c r="BD75" cm="1">
        <f t="array" aca="1" ref="BD75" ca="1">INDEX($L$74:$L$81,(RANK(AT3,$AT$2:$AT$9)))</f>
        <v>2142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VLOOKUP(B76,audio_list_stym!$A$3:$BP$18,48,FALSE)</f>
        <v>14</v>
      </c>
      <c r="F76" t="str">
        <f>VLOOKUP(E76,metki!$A$2:$B$9,2,FALSE)</f>
        <v>импл_новые_с_названием</v>
      </c>
      <c r="G76" t="str">
        <f t="shared" si="27"/>
        <v>импл_</v>
      </c>
      <c r="H76" t="str">
        <f>VLOOKUP(B76,audio_list_stym!$A$3:$AJ$18,16,FALSE)</f>
        <v>Tamanid</v>
      </c>
      <c r="I76" t="s">
        <v>690</v>
      </c>
      <c r="J76" t="str">
        <f t="shared" si="28"/>
        <v>Tamanid_3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275</v>
      </c>
      <c r="Q76" t="str">
        <f>IF(G76="экспл",0,IF(G76="импл_",VLOOKUP(J76,quest_импл!$A$1:$J$129,8,FALSE),0))</f>
        <v>sound\\Barhatistiy_li.wav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2017</v>
      </c>
      <c r="AD76" t="str">
        <f t="shared" ca="1" si="38"/>
        <v>pics\\Goroh_1.jpg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9"/>
        <v>pics\\Goroh_1.jpg</v>
      </c>
      <c r="AI76" t="s">
        <v>78</v>
      </c>
      <c r="AO76">
        <f t="shared" ca="1" si="34"/>
        <v>0.74807459645192087</v>
      </c>
      <c r="AP76" t="str">
        <f t="shared" ca="1" si="35"/>
        <v>pics\\Goroh_1.jpg</v>
      </c>
      <c r="AR76" t="str">
        <f t="shared" si="40"/>
        <v/>
      </c>
      <c r="AS76" t="str">
        <f t="shared" ca="1" si="41"/>
        <v>pics\\Goroh_1.jpg</v>
      </c>
      <c r="AT76">
        <f t="shared" ca="1" si="30"/>
        <v>0.26474403859160534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_Бархатистый_ли_</v>
      </c>
      <c r="BB76" t="str">
        <f t="shared" si="32"/>
        <v>_Бархатистый_ли_БАРОХ?</v>
      </c>
      <c r="BD76" cm="1">
        <f t="array" aca="1" ref="BD76" ca="1">INDEX($L$74:$L$81,(RANK(AT4,$AT$2:$AT$9)))</f>
        <v>2140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VLOOKUP(B77,audio_list_stym!$A$3:$BP$18,48,FALSE)</f>
        <v>14</v>
      </c>
      <c r="F77" t="str">
        <f>VLOOKUP(E77,metki!$A$2:$B$9,2,FALSE)</f>
        <v>импл_новые_с_названием</v>
      </c>
      <c r="G77" t="str">
        <f t="shared" si="27"/>
        <v>импл_</v>
      </c>
      <c r="H77" t="str">
        <f>VLOOKUP(B77,audio_list_stym!$A$3:$AJ$18,16,FALSE)</f>
        <v>Tamanid</v>
      </c>
      <c r="I77" t="s">
        <v>691</v>
      </c>
      <c r="J77" t="str">
        <f t="shared" si="28"/>
        <v>Tamanid_4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276</v>
      </c>
      <c r="Q77" t="str">
        <f>IF(G77="экспл",0,IF(G77="импл_",VLOOKUP(J77,quest_импл!$A$1:$J$129,8,FALSE),0))</f>
        <v>sound\\Odnotonniy_li.wav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2054</v>
      </c>
      <c r="AD77" t="str">
        <f t="shared" ca="1" si="38"/>
        <v>pics\\Redis_6.jpg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9"/>
        <v>pics\\Redis_6.jpg</v>
      </c>
      <c r="AI77" t="s">
        <v>79</v>
      </c>
      <c r="AO77">
        <f t="shared" ca="1" si="34"/>
        <v>0.13100611184663813</v>
      </c>
      <c r="AP77" t="str">
        <f t="shared" ca="1" si="35"/>
        <v>pics\\Redis_6.jpg</v>
      </c>
      <c r="AR77" t="str">
        <f t="shared" si="40"/>
        <v/>
      </c>
      <c r="AS77" t="str">
        <f t="shared" ca="1" si="41"/>
        <v>pics\\Redis_6.jpg</v>
      </c>
      <c r="AT77">
        <f t="shared" ca="1" si="30"/>
        <v>0.18788427374868544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_Однотонный_ли_</v>
      </c>
      <c r="BB77" t="str">
        <f t="shared" si="32"/>
        <v>_Однотонный_ли_БАРОХ?</v>
      </c>
      <c r="BD77" cm="1">
        <f t="array" aca="1" ref="BD77" ca="1">INDEX($L$74:$L$81,(RANK(AT5,$AT$2:$AT$9)))</f>
        <v>2144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VLOOKUP(B78,audio_list_stym!$A$3:$BP$18,48,FALSE)</f>
        <v>14</v>
      </c>
      <c r="F78" t="str">
        <f>VLOOKUP(E78,metki!$A$2:$B$9,2,FALSE)</f>
        <v>импл_новые_с_названием</v>
      </c>
      <c r="G78" t="str">
        <f t="shared" si="27"/>
        <v>импл_</v>
      </c>
      <c r="H78" t="str">
        <f>VLOOKUP(B78,audio_list_stym!$A$3:$AJ$18,16,FALSE)</f>
        <v>Tamanid</v>
      </c>
      <c r="I78" t="s">
        <v>692</v>
      </c>
      <c r="J78" t="str">
        <f t="shared" si="28"/>
        <v>Tamanid_5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277</v>
      </c>
      <c r="Q78" t="str">
        <f>IF(G78="экспл",0,IF(G78="импл_",VLOOKUP(J78,quest_импл!$A$1:$J$129,8,FALSE),0))</f>
        <v>sound\\Prozrachniy_li.wav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2039</v>
      </c>
      <c r="AD78" t="str">
        <f t="shared" ca="1" si="38"/>
        <v>pics\\Limon_7.jpg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9"/>
        <v>pics\\Limon_7.jpg</v>
      </c>
      <c r="AI78" t="s">
        <v>80</v>
      </c>
      <c r="AO78">
        <f t="shared" ca="1" si="34"/>
        <v>0.35886400491211534</v>
      </c>
      <c r="AP78" t="str">
        <f t="shared" ca="1" si="35"/>
        <v>pics\\Limon_7.jpg</v>
      </c>
      <c r="AR78" t="str">
        <f t="shared" si="40"/>
        <v/>
      </c>
      <c r="AS78" t="str">
        <f t="shared" ca="1" si="41"/>
        <v>pics\\Limon_7.jpg</v>
      </c>
      <c r="AT78">
        <f t="shared" ca="1" si="30"/>
        <v>0.77548253886275564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_Прозрачный_ли_</v>
      </c>
      <c r="BB78" t="str">
        <f t="shared" si="32"/>
        <v>_Прозрачный_ли_БАРОХ?</v>
      </c>
      <c r="BD78" cm="1">
        <f t="array" aca="1" ref="BD78" ca="1">INDEX($L$74:$L$81,(RANK(AT6,$AT$2:$AT$9)))</f>
        <v>2138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VLOOKUP(B79,audio_list_stym!$A$3:$BP$18,48,FALSE)</f>
        <v>14</v>
      </c>
      <c r="F79" t="str">
        <f>VLOOKUP(E79,metki!$A$2:$B$9,2,FALSE)</f>
        <v>импл_новые_с_названием</v>
      </c>
      <c r="G79" t="str">
        <f t="shared" si="27"/>
        <v>импл_</v>
      </c>
      <c r="H79" t="str">
        <f>VLOOKUP(B79,audio_list_stym!$A$3:$AJ$18,16,FALSE)</f>
        <v>Tamanid</v>
      </c>
      <c r="I79" t="s">
        <v>693</v>
      </c>
      <c r="J79" t="str">
        <f t="shared" si="28"/>
        <v>Tamanid_6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278</v>
      </c>
      <c r="Q79" t="str">
        <f>IF(G79="экспл",0,IF(G79="импл_",VLOOKUP(J79,quest_импл!$A$1:$J$129,8,FALSE),0))</f>
        <v>sound\\Izmelchen_li.wav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2004</v>
      </c>
      <c r="AD79" t="str">
        <f t="shared" ca="1" si="38"/>
        <v>pics\\Banan_4.jpg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9"/>
        <v>pics\\Banan_4.jpg</v>
      </c>
      <c r="AI79" t="s">
        <v>81</v>
      </c>
      <c r="AO79">
        <f t="shared" ca="1" si="34"/>
        <v>0.91965917914606299</v>
      </c>
      <c r="AP79" t="str">
        <f t="shared" ca="1" si="35"/>
        <v>pics\\Banan_4.jpg</v>
      </c>
      <c r="AR79" t="str">
        <f t="shared" si="40"/>
        <v/>
      </c>
      <c r="AS79" t="str">
        <f t="shared" ca="1" si="41"/>
        <v>pics\\Banan_4.jpg</v>
      </c>
      <c r="AT79">
        <f t="shared" ca="1" si="30"/>
        <v>0.97872204905320226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_Измельчен_ли_</v>
      </c>
      <c r="BB79" t="str">
        <f t="shared" si="32"/>
        <v>_Измельчен_ли_БАРОХ?</v>
      </c>
      <c r="BD79" cm="1">
        <f t="array" aca="1" ref="BD79" ca="1">INDEX($L$74:$L$81,(RANK(AT7,$AT$2:$AT$9)))</f>
        <v>2143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VLOOKUP(B80,audio_list_stym!$A$3:$BP$18,48,FALSE)</f>
        <v>14</v>
      </c>
      <c r="F80" t="str">
        <f>VLOOKUP(E80,metki!$A$2:$B$9,2,FALSE)</f>
        <v>импл_новые_с_названием</v>
      </c>
      <c r="G80" t="str">
        <f t="shared" si="27"/>
        <v>импл_</v>
      </c>
      <c r="H80" t="str">
        <f>VLOOKUP(B80,audio_list_stym!$A$3:$AJ$18,16,FALSE)</f>
        <v>Tamanid</v>
      </c>
      <c r="I80" t="s">
        <v>694</v>
      </c>
      <c r="J80" t="str">
        <f t="shared" si="28"/>
        <v>Tamanid_7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279</v>
      </c>
      <c r="Q80" t="str">
        <f>IF(G80="экспл",0,IF(G80="импл_",VLOOKUP(J80,quest_импл!$A$1:$J$129,8,FALSE),0))</f>
        <v>sound\\Cvetushiy_li.wav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2036</v>
      </c>
      <c r="AD80" t="str">
        <f t="shared" ca="1" si="38"/>
        <v>pics\\Limon_4.jpg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9"/>
        <v>pics\\Limon_4.jpg</v>
      </c>
      <c r="AI80" t="s">
        <v>82</v>
      </c>
      <c r="AO80">
        <f t="shared" ca="1" si="34"/>
        <v>0.42088990329901699</v>
      </c>
      <c r="AP80" t="str">
        <f t="shared" ca="1" si="35"/>
        <v>pics\\Limon_4.jpg</v>
      </c>
      <c r="AR80" t="str">
        <f t="shared" si="40"/>
        <v/>
      </c>
      <c r="AS80" t="str">
        <f t="shared" ca="1" si="41"/>
        <v>pics\\Limon_4.jpg</v>
      </c>
      <c r="AT80">
        <f t="shared" ca="1" si="30"/>
        <v>0.38628100933452825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_Цветущий_ли_</v>
      </c>
      <c r="BB80" t="str">
        <f t="shared" si="32"/>
        <v>_Цветущий_ли_БАРОХ?</v>
      </c>
      <c r="BD80" cm="1">
        <f t="array" aca="1" ref="BD80" ca="1">INDEX($L$74:$L$81,(RANK(AT8,$AT$2:$AT$9)))</f>
        <v>2137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VLOOKUP(B81,audio_list_stym!$A$3:$BP$18,48,FALSE)</f>
        <v>14</v>
      </c>
      <c r="F81" t="str">
        <f>VLOOKUP(E81,metki!$A$2:$B$9,2,FALSE)</f>
        <v>импл_новые_с_названием</v>
      </c>
      <c r="G81" t="str">
        <f t="shared" si="27"/>
        <v>импл_</v>
      </c>
      <c r="H81" t="str">
        <f>VLOOKUP(B81,audio_list_stym!$A$3:$AJ$18,16,FALSE)</f>
        <v>Tamanid</v>
      </c>
      <c r="I81" t="s">
        <v>695</v>
      </c>
      <c r="J81" t="str">
        <f t="shared" si="28"/>
        <v>Tamanid_8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280</v>
      </c>
      <c r="Q81" t="str">
        <f>IF(G81="экспл",0,IF(G81="импл_",VLOOKUP(J81,quest_импл!$A$1:$J$129,8,FALSE),0))</f>
        <v>sound\\Skruchen_li.wav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2025</v>
      </c>
      <c r="AD81" t="str">
        <f t="shared" ca="1" si="38"/>
        <v>pics\\Kokos_1.jpg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9"/>
        <v>pics\\Kokos_1.jpg</v>
      </c>
      <c r="AI81" t="s">
        <v>83</v>
      </c>
      <c r="AO81">
        <f t="shared" ca="1" si="34"/>
        <v>0.55463738665725593</v>
      </c>
      <c r="AP81" t="str">
        <f t="shared" ca="1" si="35"/>
        <v>pics\\Kokos_1.jpg</v>
      </c>
      <c r="AR81" t="str">
        <f t="shared" si="40"/>
        <v/>
      </c>
      <c r="AS81" t="str">
        <f t="shared" ca="1" si="41"/>
        <v>pics\\Kokos_1.jpg</v>
      </c>
      <c r="AT81">
        <f t="shared" ca="1" si="30"/>
        <v>0.63020419868059363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_Скручен_ли_</v>
      </c>
      <c r="BB81" t="str">
        <f t="shared" si="32"/>
        <v>_Скручен_ли_БАРОХ?</v>
      </c>
      <c r="BD81" cm="1">
        <f t="array" aca="1" ref="BD81" ca="1">INDEX($L$74:$L$81,(RANK(AT9,$AT$2:$AT$9)))</f>
        <v>2141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VLOOKUP(B82,audio_list_stym!$A$3:$BP$18,48,FALSE)</f>
        <v>15</v>
      </c>
      <c r="F82" t="str">
        <f>VLOOKUP(E82,metki!$A$2:$B$9,2,FALSE)</f>
        <v>экспл_новые_с_названием</v>
      </c>
      <c r="G82" t="str">
        <f t="shared" si="27"/>
        <v>экспл</v>
      </c>
      <c r="H82" t="str">
        <f>VLOOKUP(B82,audio_list_stym!$A$3:$AJ$18,16,FALSE)</f>
        <v>ZF</v>
      </c>
      <c r="I82" t="s">
        <v>688</v>
      </c>
      <c r="J82" t="str">
        <f t="shared" si="28"/>
        <v>ZF_1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153</v>
      </c>
      <c r="Z82" t="str">
        <f>IF(G82="экспл",VLOOKUP(J82,quest_экспл!$A$1:$N$129,12,FALSE),IF(G82="импл_",0,0))</f>
        <v>sound\\On_s_chashuykami.wav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8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39"/>
        <v/>
      </c>
      <c r="AI82" t="s">
        <v>84</v>
      </c>
      <c r="AO82">
        <f t="shared" ca="1" si="34"/>
        <v>0.62703451708575719</v>
      </c>
      <c r="AP82" t="str">
        <f t="shared" ca="1" si="35"/>
        <v>pics\\Goroh_4.jpg</v>
      </c>
      <c r="AR82" t="str">
        <f t="shared" si="40"/>
        <v/>
      </c>
      <c r="AS82" t="str">
        <f t="shared" si="41"/>
        <v/>
      </c>
      <c r="AT82">
        <f t="shared" ca="1" si="30"/>
        <v>0.65973121040199378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_Он_с_чешуйками?</v>
      </c>
      <c r="BA82" t="e">
        <f>VLOOKUP(Q82,audio_list_stym!$B$2:$BQ$299,68,FALSE)</f>
        <v>#N/A</v>
      </c>
      <c r="BB82" t="str">
        <f t="shared" si="32"/>
        <v>На_экране_ЛИРОХ._Он_с_чешуйками?</v>
      </c>
      <c r="BC82">
        <f>A82</f>
        <v>1211</v>
      </c>
      <c r="BD82" cm="1">
        <f t="array" aca="1" ref="BD82" ca="1">INDEX($L$82:$L$89,(RANK(AT2,$AT$2:$AT$9)))</f>
        <v>2147</v>
      </c>
      <c r="BE82" cm="1">
        <f t="array" aca="1" ref="BE82" ca="1">INDEX(BD66:BD81,(RANK(AT4,$AT$2:$AT$17)))</f>
        <v>2135</v>
      </c>
      <c r="BF82" cm="1">
        <f t="array" aca="1" ref="BF82" ca="1">INDEX(BD90:BD105,(RANK(AT4,$AT$2:$AT$17)))</f>
        <v>2065</v>
      </c>
      <c r="BG82" cm="1">
        <f t="array" aca="1" ref="BG82" ca="1">INDEX(BD106:BD129,(RANK(AT4,$AT$2:$AT$9)))</f>
        <v>2088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VLOOKUP(B83,audio_list_stym!$A$3:$BP$18,48,FALSE)</f>
        <v>15</v>
      </c>
      <c r="F83" t="str">
        <f>VLOOKUP(E83,metki!$A$2:$B$9,2,FALSE)</f>
        <v>экспл_новые_с_названием</v>
      </c>
      <c r="G83" t="str">
        <f t="shared" si="27"/>
        <v>экспл</v>
      </c>
      <c r="H83" t="str">
        <f>VLOOKUP(B83,audio_list_stym!$A$3:$AJ$18,16,FALSE)</f>
        <v>ZF</v>
      </c>
      <c r="I83" t="s">
        <v>689</v>
      </c>
      <c r="J83" t="str">
        <f t="shared" si="28"/>
        <v>ZF_2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154</v>
      </c>
      <c r="Z83" t="str">
        <f>IF(G83="экспл",VLOOKUP(J83,quest_экспл!$A$1:$N$129,12,FALSE),IF(G83="импл_",0,0))</f>
        <v>sound\\On_rozoviy.wav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8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39"/>
        <v/>
      </c>
      <c r="AI83" t="s">
        <v>85</v>
      </c>
      <c r="AO83">
        <f t="shared" ca="1" si="34"/>
        <v>0.89149093772824795</v>
      </c>
      <c r="AP83" t="str">
        <f t="shared" ca="1" si="35"/>
        <v>pics\\Banan_6.jpg</v>
      </c>
      <c r="AR83" t="str">
        <f t="shared" si="40"/>
        <v/>
      </c>
      <c r="AS83" t="str">
        <f t="shared" si="41"/>
        <v/>
      </c>
      <c r="AT83">
        <f t="shared" ca="1" si="30"/>
        <v>0.66626438640071128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_Он_розовый?</v>
      </c>
      <c r="BA83" t="e">
        <f>VLOOKUP(Q83,audio_list_stym!$B$2:$BQ$299,68,FALSE)</f>
        <v>#N/A</v>
      </c>
      <c r="BB83" t="str">
        <f t="shared" si="32"/>
        <v>Посмотрите,_вот_ЛИРОХ._Он_розовый?</v>
      </c>
      <c r="BD83" cm="1">
        <f t="array" aca="1" ref="BD83" ca="1">INDEX($L$82:$L$89,(RANK(AT3,$AT$2:$AT$9)))</f>
        <v>2150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VLOOKUP(B84,audio_list_stym!$A$3:$BP$18,48,FALSE)</f>
        <v>15</v>
      </c>
      <c r="F84" t="str">
        <f>VLOOKUP(E84,metki!$A$2:$B$9,2,FALSE)</f>
        <v>экспл_новые_с_названием</v>
      </c>
      <c r="G84" t="str">
        <f t="shared" si="27"/>
        <v>экспл</v>
      </c>
      <c r="H84" t="str">
        <f>VLOOKUP(B84,audio_list_stym!$A$3:$AJ$18,16,FALSE)</f>
        <v>ZF</v>
      </c>
      <c r="I84" t="s">
        <v>690</v>
      </c>
      <c r="J84" t="str">
        <f t="shared" si="28"/>
        <v>ZF_3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155</v>
      </c>
      <c r="Z84" t="str">
        <f>IF(G84="экспл",VLOOKUP(J84,quest_экспл!$A$1:$N$129,12,FALSE),IF(G84="импл_",0,0))</f>
        <v>sound\\Tonkiy_li_on.wav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8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39"/>
        <v/>
      </c>
      <c r="AI84" t="s">
        <v>94</v>
      </c>
      <c r="AO84">
        <f t="shared" ca="1" si="34"/>
        <v>0.20209534240253968</v>
      </c>
      <c r="AP84" t="str">
        <f t="shared" ca="1" si="35"/>
        <v>pics\\Peper_7.jpg</v>
      </c>
      <c r="AR84" t="str">
        <f t="shared" si="40"/>
        <v/>
      </c>
      <c r="AS84" t="str">
        <f t="shared" si="41"/>
        <v/>
      </c>
      <c r="AT84">
        <f t="shared" ca="1" si="30"/>
        <v>0.19340330197790101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_Тонкий_ли_он?</v>
      </c>
      <c r="BA84" t="e">
        <f>VLOOKUP(Q84,audio_list_stym!$B$2:$BQ$299,68,FALSE)</f>
        <v>#N/A</v>
      </c>
      <c r="BB84" t="str">
        <f t="shared" si="32"/>
        <v>Вот_ЛИРОХ._Тонкий_ли_он?</v>
      </c>
      <c r="BD84" cm="1">
        <f t="array" aca="1" ref="BD84" ca="1">INDEX($L$82:$L$89,(RANK(AT4,$AT$2:$AT$9)))</f>
        <v>2148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VLOOKUP(B85,audio_list_stym!$A$3:$BP$18,48,FALSE)</f>
        <v>15</v>
      </c>
      <c r="F85" t="str">
        <f>VLOOKUP(E85,metki!$A$2:$B$9,2,FALSE)</f>
        <v>экспл_новые_с_названием</v>
      </c>
      <c r="G85" t="str">
        <f t="shared" si="27"/>
        <v>экспл</v>
      </c>
      <c r="H85" t="str">
        <f>VLOOKUP(B85,audio_list_stym!$A$3:$AJ$18,16,FALSE)</f>
        <v>ZF</v>
      </c>
      <c r="I85" t="s">
        <v>691</v>
      </c>
      <c r="J85" t="str">
        <f t="shared" si="28"/>
        <v>ZF_4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156</v>
      </c>
      <c r="Z85" t="str">
        <f>IF(G85="экспл",VLOOKUP(J85,quest_экспл!$A$1:$N$129,12,FALSE),IF(G85="импл_",0,0))</f>
        <v>sound\\Celniy_li_on.wav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8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39"/>
        <v/>
      </c>
      <c r="AI85" t="s">
        <v>95</v>
      </c>
      <c r="AO85">
        <f t="shared" ca="1" si="34"/>
        <v>1.6747687163555236E-3</v>
      </c>
      <c r="AP85" t="str">
        <f t="shared" ca="1" si="35"/>
        <v>pics\\Tomat_7.jpg</v>
      </c>
      <c r="AR85" t="str">
        <f t="shared" si="40"/>
        <v/>
      </c>
      <c r="AS85" t="str">
        <f t="shared" si="41"/>
        <v/>
      </c>
      <c r="AT85">
        <f t="shared" ca="1" si="30"/>
        <v>0.95915307913792236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_Цельный_ли_он?</v>
      </c>
      <c r="BA85" t="e">
        <f>VLOOKUP(Q85,audio_list_stym!$B$2:$BQ$299,68,FALSE)</f>
        <v>#N/A</v>
      </c>
      <c r="BB85" t="str">
        <f t="shared" si="32"/>
        <v>Это_ЛИРОХ._Цельный_ли_он?</v>
      </c>
      <c r="BD85" cm="1">
        <f t="array" aca="1" ref="BD85" ca="1">INDEX($L$82:$L$89,(RANK(AT5,$AT$2:$AT$9)))</f>
        <v>2152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VLOOKUP(B86,audio_list_stym!$A$3:$BP$18,48,FALSE)</f>
        <v>15</v>
      </c>
      <c r="F86" t="str">
        <f>VLOOKUP(E86,metki!$A$2:$B$9,2,FALSE)</f>
        <v>экспл_новые_с_названием</v>
      </c>
      <c r="G86" t="str">
        <f t="shared" si="27"/>
        <v>экспл</v>
      </c>
      <c r="H86" t="str">
        <f>VLOOKUP(B86,audio_list_stym!$A$3:$AJ$18,16,FALSE)</f>
        <v>ZF</v>
      </c>
      <c r="I86" t="s">
        <v>692</v>
      </c>
      <c r="J86" t="str">
        <f t="shared" si="28"/>
        <v>ZF_5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157</v>
      </c>
      <c r="Z86" t="str">
        <f>IF(G86="экспл",VLOOKUP(J86,quest_экспл!$A$1:$N$129,12,FALSE),IF(G86="импл_",0,0))</f>
        <v>sound\\On_shershaviy.wav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8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39"/>
        <v/>
      </c>
      <c r="AI86" t="s">
        <v>96</v>
      </c>
      <c r="AO86">
        <f t="shared" ca="1" si="34"/>
        <v>0.16469649050371149</v>
      </c>
      <c r="AP86" t="str">
        <f t="shared" ca="1" si="35"/>
        <v>pics\\Redis_2.jpg</v>
      </c>
      <c r="AR86" t="str">
        <f t="shared" si="40"/>
        <v/>
      </c>
      <c r="AS86" t="str">
        <f t="shared" si="41"/>
        <v/>
      </c>
      <c r="AT86">
        <f t="shared" ca="1" si="30"/>
        <v>0.19607948481361526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_Он_шершавый?</v>
      </c>
      <c r="BA86" t="e">
        <f>VLOOKUP(Q86,audio_list_stym!$B$2:$BQ$299,68,FALSE)</f>
        <v>#N/A</v>
      </c>
      <c r="BB86" t="str">
        <f t="shared" si="32"/>
        <v>На_картинке_ЛИРОХ._Он_шершавый?</v>
      </c>
      <c r="BD86" cm="1">
        <f t="array" aca="1" ref="BD86" ca="1">INDEX($L$82:$L$89,(RANK(AT6,$AT$2:$AT$9)))</f>
        <v>2146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VLOOKUP(B87,audio_list_stym!$A$3:$BP$18,48,FALSE)</f>
        <v>15</v>
      </c>
      <c r="F87" t="str">
        <f>VLOOKUP(E87,metki!$A$2:$B$9,2,FALSE)</f>
        <v>экспл_новые_с_названием</v>
      </c>
      <c r="G87" t="str">
        <f t="shared" si="27"/>
        <v>экспл</v>
      </c>
      <c r="H87" t="str">
        <f>VLOOKUP(B87,audio_list_stym!$A$3:$AJ$18,16,FALSE)</f>
        <v>ZF</v>
      </c>
      <c r="I87" t="s">
        <v>693</v>
      </c>
      <c r="J87" t="str">
        <f t="shared" si="28"/>
        <v>ZF_6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158</v>
      </c>
      <c r="Z87" t="str">
        <f>IF(G87="экспл",VLOOKUP(J87,quest_экспл!$A$1:$N$129,12,FALSE),IF(G87="импл_",0,0))</f>
        <v>sound\\Zaostrin_li_on.wav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8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39"/>
        <v/>
      </c>
      <c r="AI87" t="s">
        <v>97</v>
      </c>
      <c r="AO87">
        <f t="shared" ca="1" si="34"/>
        <v>0.75132100540062563</v>
      </c>
      <c r="AP87" t="str">
        <f t="shared" ca="1" si="35"/>
        <v>pics\\Finik_8.jpg</v>
      </c>
      <c r="AR87" t="str">
        <f t="shared" si="40"/>
        <v/>
      </c>
      <c r="AS87" t="str">
        <f t="shared" si="41"/>
        <v/>
      </c>
      <c r="AT87">
        <f t="shared" ca="1" si="30"/>
        <v>7.2403869979543733E-3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_Заострен_ли_он?</v>
      </c>
      <c r="BA87" t="e">
        <f>VLOOKUP(Q87,audio_list_stym!$B$2:$BQ$299,68,FALSE)</f>
        <v>#N/A</v>
      </c>
      <c r="BB87" t="str">
        <f t="shared" si="32"/>
        <v>На_мониторе_ЛИРОХ._Заострен_ли_он?</v>
      </c>
      <c r="BD87" cm="1">
        <f t="array" aca="1" ref="BD87" ca="1">INDEX($L$82:$L$89,(RANK(AT7,$AT$2:$AT$9)))</f>
        <v>2151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VLOOKUP(B88,audio_list_stym!$A$3:$BP$18,48,FALSE)</f>
        <v>15</v>
      </c>
      <c r="F88" t="str">
        <f>VLOOKUP(E88,metki!$A$2:$B$9,2,FALSE)</f>
        <v>экспл_новые_с_названием</v>
      </c>
      <c r="G88" t="str">
        <f t="shared" si="27"/>
        <v>экспл</v>
      </c>
      <c r="H88" t="str">
        <f>VLOOKUP(B88,audio_list_stym!$A$3:$AJ$18,16,FALSE)</f>
        <v>ZF</v>
      </c>
      <c r="I88" t="s">
        <v>694</v>
      </c>
      <c r="J88" t="str">
        <f t="shared" si="28"/>
        <v>ZF_7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159</v>
      </c>
      <c r="Z88" t="str">
        <f>IF(G88="экспл",VLOOKUP(J88,quest_экспл!$A$1:$N$129,12,FALSE),IF(G88="импл_",0,0))</f>
        <v>sound\\On_rassipchatiy.wav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8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39"/>
        <v/>
      </c>
      <c r="AI88" t="s">
        <v>98</v>
      </c>
      <c r="AO88">
        <f t="shared" ca="1" si="34"/>
        <v>0.29277779061484266</v>
      </c>
      <c r="AP88" t="str">
        <f t="shared" ca="1" si="35"/>
        <v>pics\\Peper_3.jpg</v>
      </c>
      <c r="AR88" t="str">
        <f t="shared" si="40"/>
        <v/>
      </c>
      <c r="AS88" t="str">
        <f t="shared" si="41"/>
        <v/>
      </c>
      <c r="AT88">
        <f t="shared" ca="1" si="30"/>
        <v>0.35309579900869681</v>
      </c>
      <c r="AU88" t="s">
        <v>697</v>
      </c>
      <c r="AV88" t="str">
        <f t="shared" ca="1" si="31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_Он_рассыпчатый?</v>
      </c>
      <c r="BA88" t="e">
        <f>VLOOKUP(Q88,audio_list_stym!$B$2:$BQ$299,68,FALSE)</f>
        <v>#N/A</v>
      </c>
      <c r="BB88" t="str">
        <f t="shared" si="32"/>
        <v>Перед_Вами_ЛИРОХ._Он_рассыпчатый?</v>
      </c>
      <c r="BD88" cm="1">
        <f t="array" aca="1" ref="BD88" ca="1">INDEX($L$82:$L$89,(RANK(AT8,$AT$2:$AT$9)))</f>
        <v>2145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VLOOKUP(B89,audio_list_stym!$A$3:$BP$18,48,FALSE)</f>
        <v>15</v>
      </c>
      <c r="F89" t="str">
        <f>VLOOKUP(E89,metki!$A$2:$B$9,2,FALSE)</f>
        <v>экспл_новые_с_названием</v>
      </c>
      <c r="G89" t="str">
        <f t="shared" si="27"/>
        <v>экспл</v>
      </c>
      <c r="H89" t="str">
        <f>VLOOKUP(B89,audio_list_stym!$A$3:$AJ$18,16,FALSE)</f>
        <v>ZF</v>
      </c>
      <c r="I89" t="s">
        <v>695</v>
      </c>
      <c r="J89" t="str">
        <f t="shared" si="28"/>
        <v>ZF_8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160</v>
      </c>
      <c r="Z89" t="str">
        <f>IF(G89="экспл",VLOOKUP(J89,quest_экспл!$A$1:$N$129,12,FALSE),IF(G89="импл_",0,0))</f>
        <v>sound\\Ochishen_li_on.wav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8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39"/>
        <v/>
      </c>
      <c r="AI89" t="s">
        <v>99</v>
      </c>
      <c r="AO89">
        <f t="shared" ca="1" si="34"/>
        <v>0.24080012965628927</v>
      </c>
      <c r="AP89" t="str">
        <f t="shared" ca="1" si="35"/>
        <v>pics\\Peper_4.jpg</v>
      </c>
      <c r="AR89" t="str">
        <f t="shared" si="40"/>
        <v/>
      </c>
      <c r="AS89" t="str">
        <f t="shared" si="41"/>
        <v/>
      </c>
      <c r="AT89">
        <f t="shared" ca="1" si="30"/>
        <v>0.11347493888811233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_Очищен_ли_он?</v>
      </c>
      <c r="BA89" t="e">
        <f>VLOOKUP(Q89,audio_list_stym!$B$2:$BQ$299,68,FALSE)</f>
        <v>#N/A</v>
      </c>
      <c r="BB89" t="str">
        <f t="shared" si="32"/>
        <v>Вы_видите_ЛИРОХ._Очищен_ли_он?</v>
      </c>
      <c r="BD89" cm="1">
        <f t="array" aca="1" ref="BD89" ca="1">INDEX($L$82:$L$89,(RANK(AT9,$AT$2:$AT$9)))</f>
        <v>2149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VLOOKUP(B90,audio_list_stym!$A$3:$BP$18,48,FALSE)</f>
        <v>16</v>
      </c>
      <c r="F90" t="str">
        <f>VLOOKUP(E90,metki!$A$2:$B$9,2,FALSE)</f>
        <v>импл_новые_без_названия</v>
      </c>
      <c r="G90" t="str">
        <f t="shared" si="27"/>
        <v>импл_</v>
      </c>
      <c r="H90" t="str">
        <f>VLOOKUP(B90,audio_list_stym!$A$3:$AJ$18,16,FALSE)</f>
        <v>Ackee</v>
      </c>
      <c r="I90" t="s">
        <v>688</v>
      </c>
      <c r="J90" t="str">
        <f t="shared" si="28"/>
        <v>Ackee_1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225</v>
      </c>
      <c r="Q90" t="str">
        <f>IF(G90="экспл",0,IF(G90="импл_",VLOOKUP(J90,quest_импл!$A$1:$J$129,8,FALSE),0))</f>
        <v>sound\\Sushenniy_li.wav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2049</v>
      </c>
      <c r="AD90" t="str">
        <f t="shared" ca="1" si="38"/>
        <v>pics\\Redis_1.jpg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9"/>
        <v>pics\\Redis_1.jpg</v>
      </c>
      <c r="AI90" t="s">
        <v>100</v>
      </c>
      <c r="AO90">
        <f t="shared" ca="1" si="34"/>
        <v>0.182569903580999</v>
      </c>
      <c r="AP90" t="str">
        <f t="shared" ca="1" si="35"/>
        <v>pics\\Redis_1.jpg</v>
      </c>
      <c r="AR90" t="str">
        <f t="shared" si="40"/>
        <v/>
      </c>
      <c r="AS90" t="str">
        <f t="shared" ca="1" si="41"/>
        <v>pics\\Redis_1.jpg</v>
      </c>
      <c r="AT90">
        <f t="shared" ca="1" si="30"/>
        <v>0.82247001329036329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_Сушеный_ли_</v>
      </c>
      <c r="BB90" t="str">
        <f t="shared" si="32"/>
        <v>_Сушеный_ли_XXXXX?</v>
      </c>
      <c r="BC90">
        <f>A90</f>
        <v>1212</v>
      </c>
      <c r="BD90" cm="1">
        <f t="array" aca="1" ref="BD90" ca="1">INDEX($L$90:$L$97,(RANK(AT2,$AT$2:$AT$9)))</f>
        <v>2067</v>
      </c>
      <c r="BE90" cm="1">
        <f t="array" aca="1" ref="BE90" ca="1">INDEX(BD66:BD81,(RANK(AT5,$AT$2:$AT$17)))</f>
        <v>2137</v>
      </c>
      <c r="BF90" cm="1">
        <f t="array" aca="1" ref="BF90" ca="1">INDEX(BD98:BD113,(RANK(AT5,$AT$2:$AT$17)))</f>
        <v>2081</v>
      </c>
      <c r="BG90" cm="1">
        <f t="array" aca="1" ref="BG90" ca="1">INDEX(BD114:BD129,(RANK(AT5,$AT$2:$AT$9)))</f>
        <v>2093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VLOOKUP(B91,audio_list_stym!$A$3:$BP$18,48,FALSE)</f>
        <v>16</v>
      </c>
      <c r="F91" t="str">
        <f>VLOOKUP(E91,metki!$A$2:$B$9,2,FALSE)</f>
        <v>импл_новые_без_названия</v>
      </c>
      <c r="G91" t="str">
        <f t="shared" si="27"/>
        <v>импл_</v>
      </c>
      <c r="H91" t="str">
        <f>VLOOKUP(B91,audio_list_stym!$A$3:$AJ$18,16,FALSE)</f>
        <v>Ackee</v>
      </c>
      <c r="I91" t="s">
        <v>689</v>
      </c>
      <c r="J91" t="str">
        <f t="shared" si="28"/>
        <v>Ackee_2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226</v>
      </c>
      <c r="Q91" t="str">
        <f>IF(G91="экспл",0,IF(G91="импл_",VLOOKUP(J91,quest_импл!$A$1:$J$129,8,FALSE),0))</f>
        <v>sound\\S_vetochkoy_li.wav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2038</v>
      </c>
      <c r="AD91" t="str">
        <f t="shared" ca="1" si="38"/>
        <v>pics\\Limon_6.jpg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9"/>
        <v>pics\\Limon_6.jpg</v>
      </c>
      <c r="AI91" t="s">
        <v>101</v>
      </c>
      <c r="AO91">
        <f t="shared" ca="1" si="34"/>
        <v>0.4039925288657692</v>
      </c>
      <c r="AP91" t="str">
        <f t="shared" ca="1" si="35"/>
        <v>pics\\Limon_6.jpg</v>
      </c>
      <c r="AR91" t="str">
        <f t="shared" si="40"/>
        <v/>
      </c>
      <c r="AS91" t="str">
        <f t="shared" ca="1" si="41"/>
        <v>pics\\Limon_6.jpg</v>
      </c>
      <c r="AT91">
        <f t="shared" ca="1" si="30"/>
        <v>0.3272699978087199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_С_веточкой_ли_</v>
      </c>
      <c r="BB91" t="str">
        <f t="shared" si="32"/>
        <v>_С_веточкой_ли_XXXXX?</v>
      </c>
      <c r="BD91" cm="1">
        <f t="array" aca="1" ref="BD91" ca="1">INDEX($L$90:$L$97,(RANK(AT3,$AT$2:$AT$9)))</f>
        <v>2070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VLOOKUP(B92,audio_list_stym!$A$3:$BP$18,48,FALSE)</f>
        <v>16</v>
      </c>
      <c r="F92" t="str">
        <f>VLOOKUP(E92,metki!$A$2:$B$9,2,FALSE)</f>
        <v>импл_новые_без_названия</v>
      </c>
      <c r="G92" t="str">
        <f t="shared" si="27"/>
        <v>импл_</v>
      </c>
      <c r="H92" t="str">
        <f>VLOOKUP(B92,audio_list_stym!$A$3:$AJ$18,16,FALSE)</f>
        <v>Ackee</v>
      </c>
      <c r="I92" t="s">
        <v>690</v>
      </c>
      <c r="J92" t="str">
        <f t="shared" si="28"/>
        <v>Ackee_3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227</v>
      </c>
      <c r="Q92" t="str">
        <f>IF(G92="экспл",0,IF(G92="импл_",VLOOKUP(J92,quest_импл!$A$1:$J$129,8,FALSE),0))</f>
        <v>sound\\Rasskrit_li.wav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2026</v>
      </c>
      <c r="AD92" t="str">
        <f t="shared" ca="1" si="38"/>
        <v>pics\\Kokos_2.jpg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9"/>
        <v>pics\\Kokos_2.jpg</v>
      </c>
      <c r="AI92" t="s">
        <v>102</v>
      </c>
      <c r="AO92">
        <f t="shared" ca="1" si="34"/>
        <v>0.53013086003640975</v>
      </c>
      <c r="AP92" t="str">
        <f t="shared" ca="1" si="35"/>
        <v>pics\\Kokos_2.jpg</v>
      </c>
      <c r="AR92" t="str">
        <f t="shared" si="40"/>
        <v/>
      </c>
      <c r="AS92" t="str">
        <f t="shared" ca="1" si="41"/>
        <v>pics\\Kokos_2.jpg</v>
      </c>
      <c r="AT92">
        <f t="shared" ca="1" si="30"/>
        <v>0.78841004107345014</v>
      </c>
      <c r="AU92" t="s">
        <v>697</v>
      </c>
      <c r="AV92" t="str">
        <f t="shared" ca="1" si="31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_Раскрыт_ли_</v>
      </c>
      <c r="BB92" t="str">
        <f t="shared" si="32"/>
        <v>_Раскрыт_ли_XXXXX?</v>
      </c>
      <c r="BD92" cm="1">
        <f t="array" aca="1" ref="BD92" ca="1">INDEX($L$90:$L$97,(RANK(AT4,$AT$2:$AT$9)))</f>
        <v>2068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VLOOKUP(B93,audio_list_stym!$A$3:$BP$18,48,FALSE)</f>
        <v>16</v>
      </c>
      <c r="F93" t="str">
        <f>VLOOKUP(E93,metki!$A$2:$B$9,2,FALSE)</f>
        <v>импл_новые_без_названия</v>
      </c>
      <c r="G93" t="str">
        <f t="shared" si="27"/>
        <v>импл_</v>
      </c>
      <c r="H93" t="str">
        <f>VLOOKUP(B93,audio_list_stym!$A$3:$AJ$18,16,FALSE)</f>
        <v>Ackee</v>
      </c>
      <c r="I93" t="s">
        <v>691</v>
      </c>
      <c r="J93" t="str">
        <f t="shared" si="28"/>
        <v>Ackee_4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228</v>
      </c>
      <c r="Q93" t="str">
        <f>IF(G93="экспл",0,IF(G93="импл_",VLOOKUP(J93,quest_импл!$A$1:$J$129,8,FALSE),0))</f>
        <v>sound\\Pushistiy_li.wav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2057</v>
      </c>
      <c r="AD93" t="str">
        <f t="shared" ca="1" si="38"/>
        <v>pics\\Tomat_1.jpg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9"/>
        <v>pics\\Tomat_1.jpg</v>
      </c>
      <c r="AI93" t="s">
        <v>103</v>
      </c>
      <c r="AO93">
        <f t="shared" ca="1" si="34"/>
        <v>0.10574697006977951</v>
      </c>
      <c r="AP93" t="str">
        <f t="shared" ca="1" si="35"/>
        <v>pics\\Tomat_1.jpg</v>
      </c>
      <c r="AR93" t="str">
        <f t="shared" si="40"/>
        <v/>
      </c>
      <c r="AS93" t="str">
        <f t="shared" ca="1" si="41"/>
        <v>pics\\Tomat_1.jpg</v>
      </c>
      <c r="AT93">
        <f t="shared" ca="1" si="30"/>
        <v>0.53987004859220666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_Пушистый_ли_</v>
      </c>
      <c r="BB93" t="str">
        <f t="shared" si="32"/>
        <v>_Пушистый_ли_XXXXX?</v>
      </c>
      <c r="BD93" cm="1">
        <f t="array" aca="1" ref="BD93" ca="1">INDEX($L$90:$L$97,(RANK(AT5,$AT$2:$AT$9)))</f>
        <v>2072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VLOOKUP(B94,audio_list_stym!$A$3:$BP$18,48,FALSE)</f>
        <v>16</v>
      </c>
      <c r="F94" t="str">
        <f>VLOOKUP(E94,metki!$A$2:$B$9,2,FALSE)</f>
        <v>импл_новые_без_названия</v>
      </c>
      <c r="G94" t="str">
        <f t="shared" si="27"/>
        <v>импл_</v>
      </c>
      <c r="H94" t="str">
        <f>VLOOKUP(B94,audio_list_stym!$A$3:$AJ$18,16,FALSE)</f>
        <v>Ackee</v>
      </c>
      <c r="I94" t="s">
        <v>692</v>
      </c>
      <c r="J94" t="str">
        <f t="shared" si="28"/>
        <v>Ackee_5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229</v>
      </c>
      <c r="Q94" t="str">
        <f>IF(G94="экспл",0,IF(G94="импл_",VLOOKUP(J94,quest_импл!$A$1:$J$129,8,FALSE),0))</f>
        <v>sound\\Kvadratniy_li.wav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2019</v>
      </c>
      <c r="AD94" t="str">
        <f t="shared" ca="1" si="38"/>
        <v>pics\\Goroh_3.jpg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9"/>
        <v>pics\\Goroh_3.jpg</v>
      </c>
      <c r="AI94" t="s">
        <v>104</v>
      </c>
      <c r="AO94">
        <f t="shared" ca="1" si="34"/>
        <v>0.65020939096206376</v>
      </c>
      <c r="AP94" t="str">
        <f t="shared" ca="1" si="35"/>
        <v>pics\\Goroh_3.jpg</v>
      </c>
      <c r="AR94" t="str">
        <f t="shared" si="40"/>
        <v/>
      </c>
      <c r="AS94" t="str">
        <f t="shared" ca="1" si="41"/>
        <v>pics\\Goroh_3.jpg</v>
      </c>
      <c r="AT94">
        <f t="shared" ca="1" si="30"/>
        <v>0.82506114775401329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_Квадратный_ли_</v>
      </c>
      <c r="BB94" t="str">
        <f t="shared" si="32"/>
        <v>_Квадратный_ли_XXXXX?</v>
      </c>
      <c r="BD94" cm="1">
        <f t="array" aca="1" ref="BD94" ca="1">INDEX($L$90:$L$97,(RANK(AT6,$AT$2:$AT$9)))</f>
        <v>2066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VLOOKUP(B95,audio_list_stym!$A$3:$BP$18,48,FALSE)</f>
        <v>16</v>
      </c>
      <c r="F95" t="str">
        <f>VLOOKUP(E95,metki!$A$2:$B$9,2,FALSE)</f>
        <v>импл_новые_без_названия</v>
      </c>
      <c r="G95" t="str">
        <f t="shared" si="27"/>
        <v>импл_</v>
      </c>
      <c r="H95" t="str">
        <f>VLOOKUP(B95,audio_list_stym!$A$3:$AJ$18,16,FALSE)</f>
        <v>Ackee</v>
      </c>
      <c r="I95" t="s">
        <v>693</v>
      </c>
      <c r="J95" t="str">
        <f t="shared" si="28"/>
        <v>Ackee_6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230</v>
      </c>
      <c r="Q95" t="str">
        <f>IF(G95="экспл",0,IF(G95="импл_",VLOOKUP(J95,quest_импл!$A$1:$J$129,8,FALSE),0))</f>
        <v>sound\\Sklizskiy_li.wav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2060</v>
      </c>
      <c r="AD95" t="str">
        <f t="shared" ca="1" si="38"/>
        <v>pics\\Tomat_4.jpg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9"/>
        <v>pics\\Tomat_4.jpg</v>
      </c>
      <c r="AI95" t="s">
        <v>105</v>
      </c>
      <c r="AO95">
        <f t="shared" ca="1" si="34"/>
        <v>4.3564256098386878E-2</v>
      </c>
      <c r="AP95" t="str">
        <f t="shared" ca="1" si="35"/>
        <v>pics\\Tomat_4.jpg</v>
      </c>
      <c r="AR95" t="str">
        <f t="shared" si="40"/>
        <v/>
      </c>
      <c r="AS95" t="str">
        <f t="shared" ca="1" si="41"/>
        <v>pics\\Tomat_4.jpg</v>
      </c>
      <c r="AT95">
        <f t="shared" ca="1" si="30"/>
        <v>0.4280338854199347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_Склизкий_ли_</v>
      </c>
      <c r="BB95" t="str">
        <f t="shared" si="32"/>
        <v>_Склизкий_ли_XXXXX?</v>
      </c>
      <c r="BD95" cm="1">
        <f t="array" aca="1" ref="BD95" ca="1">INDEX($L$90:$L$97,(RANK(AT7,$AT$2:$AT$9)))</f>
        <v>2071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VLOOKUP(B96,audio_list_stym!$A$3:$BP$18,48,FALSE)</f>
        <v>16</v>
      </c>
      <c r="F96" t="str">
        <f>VLOOKUP(E96,metki!$A$2:$B$9,2,FALSE)</f>
        <v>импл_новые_без_названия</v>
      </c>
      <c r="G96" t="str">
        <f t="shared" si="27"/>
        <v>импл_</v>
      </c>
      <c r="H96" t="str">
        <f>VLOOKUP(B96,audio_list_stym!$A$3:$AJ$18,16,FALSE)</f>
        <v>Ackee</v>
      </c>
      <c r="I96" t="s">
        <v>694</v>
      </c>
      <c r="J96" t="str">
        <f t="shared" si="28"/>
        <v>Ackee_7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231</v>
      </c>
      <c r="Q96" t="str">
        <f>IF(G96="экспл",0,IF(G96="импл_",VLOOKUP(J96,quest_импл!$A$1:$J$129,8,FALSE),0))</f>
        <v>sound\\Uvyadshiy_li.wav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2031</v>
      </c>
      <c r="AD96" t="str">
        <f t="shared" ca="1" si="38"/>
        <v>pics\\Kokos_7.jpg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9"/>
        <v>pics\\Kokos_7.jpg</v>
      </c>
      <c r="AI96" t="s">
        <v>106</v>
      </c>
      <c r="AO96">
        <f t="shared" ca="1" si="34"/>
        <v>0.46983715909428425</v>
      </c>
      <c r="AP96" t="str">
        <f t="shared" ca="1" si="35"/>
        <v>pics\\Kokos_7.jpg</v>
      </c>
      <c r="AR96" t="str">
        <f t="shared" si="40"/>
        <v/>
      </c>
      <c r="AS96" t="str">
        <f t="shared" ca="1" si="41"/>
        <v>pics\\Kokos_7.jpg</v>
      </c>
      <c r="AT96">
        <f t="shared" ca="1" si="30"/>
        <v>0.12776003182785012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_Увядший_ли_</v>
      </c>
      <c r="BB96" t="str">
        <f t="shared" si="32"/>
        <v>_Увядший_ли_XXXXX?</v>
      </c>
      <c r="BD96" cm="1">
        <f t="array" aca="1" ref="BD96" ca="1">INDEX($L$90:$L$97,(RANK(AT8,$AT$2:$AT$9)))</f>
        <v>2065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VLOOKUP(B97,audio_list_stym!$A$3:$BP$18,48,FALSE)</f>
        <v>16</v>
      </c>
      <c r="F97" t="str">
        <f>VLOOKUP(E97,metki!$A$2:$B$9,2,FALSE)</f>
        <v>импл_новые_без_названия</v>
      </c>
      <c r="G97" t="str">
        <f t="shared" si="27"/>
        <v>импл_</v>
      </c>
      <c r="H97" t="str">
        <f>VLOOKUP(B97,audio_list_stym!$A$3:$AJ$18,16,FALSE)</f>
        <v>Ackee</v>
      </c>
      <c r="I97" t="s">
        <v>695</v>
      </c>
      <c r="J97" t="str">
        <f t="shared" si="28"/>
        <v>Ackee_8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232</v>
      </c>
      <c r="Q97" t="str">
        <f>IF(G97="экспл",0,IF(G97="импл_",VLOOKUP(J97,quest_импл!$A$1:$J$129,8,FALSE),0))</f>
        <v>sound\\Raznocvetniy_li.wav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2064</v>
      </c>
      <c r="AD97" t="str">
        <f t="shared" ca="1" si="38"/>
        <v>pics\\Tomat_8.jpg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9"/>
        <v>pics\\Tomat_8.jpg</v>
      </c>
      <c r="AI97" t="s">
        <v>107</v>
      </c>
      <c r="AO97">
        <f t="shared" ca="1" si="34"/>
        <v>1.4673484649218027E-3</v>
      </c>
      <c r="AP97" t="str">
        <f t="shared" ca="1" si="35"/>
        <v>pics\\Tomat_8.jpg</v>
      </c>
      <c r="AR97" t="str">
        <f t="shared" si="40"/>
        <v/>
      </c>
      <c r="AS97" t="str">
        <f t="shared" ca="1" si="41"/>
        <v>pics\\Tomat_8.jpg</v>
      </c>
      <c r="AT97">
        <f t="shared" ca="1" si="30"/>
        <v>5.7301297893729508E-2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_Разноцветный_ли_</v>
      </c>
      <c r="BB97" t="str">
        <f t="shared" si="32"/>
        <v>_Разноцветный_ли_XXXXX?</v>
      </c>
      <c r="BD97" cm="1">
        <f t="array" aca="1" ref="BD97" ca="1">INDEX($L$90:$L$97,(RANK(AT9,$AT$2:$AT$9)))</f>
        <v>2069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VLOOKUP(B98,audio_list_stym!$A$3:$BP$18,48,FALSE)</f>
        <v>17</v>
      </c>
      <c r="F98" t="str">
        <f>VLOOKUP(E98,metki!$A$2:$B$9,2,FALSE)</f>
        <v>экспл_новые_без_названия</v>
      </c>
      <c r="G98" t="str">
        <f t="shared" si="27"/>
        <v>экспл</v>
      </c>
      <c r="H98" t="str">
        <f>VLOOKUP(B98,audio_list_stym!$A$3:$AJ$18,16,FALSE)</f>
        <v>Ake</v>
      </c>
      <c r="I98" t="s">
        <v>688</v>
      </c>
      <c r="J98" t="str">
        <f t="shared" si="28"/>
        <v>Ake_1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105</v>
      </c>
      <c r="Z98" t="str">
        <f>IF(G98="экспл",VLOOKUP(J98,quest_экспл!$A$1:$N$129,12,FALSE),IF(G98="импл_",0,0))</f>
        <v>sound\\On_imeet_myakot.wav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8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39"/>
        <v/>
      </c>
      <c r="AI98" t="s">
        <v>108</v>
      </c>
      <c r="AO98">
        <f t="shared" ca="1" si="34"/>
        <v>0.82055037943500908</v>
      </c>
      <c r="AP98" t="str">
        <f t="shared" ca="1" si="35"/>
        <v>pics\\Finik_4.jpg</v>
      </c>
      <c r="AR98" t="str">
        <f>IF(AH98="sound\\Ogorod",AP26,"")</f>
        <v/>
      </c>
      <c r="AS98" t="str">
        <f t="shared" si="41"/>
        <v/>
      </c>
      <c r="AT98">
        <f t="shared" ca="1" si="30"/>
        <v>0.6486271486952514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_Он_имеет_мякоть?</v>
      </c>
      <c r="BA98" t="e">
        <f>VLOOKUP(Q98,audio_list_stym!$B$2:$BQ$299,68,FALSE)</f>
        <v>#N/A</v>
      </c>
      <c r="BB98" t="str">
        <f t="shared" si="32"/>
        <v>На_экране_XXXXX._Он_имеет_мякоть?</v>
      </c>
      <c r="BC98">
        <f>A98</f>
        <v>1213</v>
      </c>
      <c r="BD98" cm="1">
        <f t="array" aca="1" ref="BD98" ca="1">INDEX($L$98:$L$105,(RANK(AT2,$AT$2:$AT$9)))</f>
        <v>2075</v>
      </c>
      <c r="BE98" cm="1">
        <f t="array" aca="1" ref="BE98" ca="1">INDEX(BD66:BD81,(RANK(AT6,$AT$2:$AT$9)))</f>
        <v>2135</v>
      </c>
      <c r="BF98" cm="1">
        <f t="array" aca="1" ref="BF98" ca="1">INDEX(BD82:BD97,(RANK(AT6,$AT$2:$AT$9)))</f>
        <v>2150</v>
      </c>
      <c r="BG98" cm="1">
        <f t="array" aca="1" ref="BG98" ca="1">INDEX(BD106:BD129,(RANK(AT6,$AT$2:$AT$17)))</f>
        <v>2088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VLOOKUP(B99,audio_list_stym!$A$3:$BP$18,48,FALSE)</f>
        <v>17</v>
      </c>
      <c r="F99" t="str">
        <f>VLOOKUP(E99,metki!$A$2:$B$9,2,FALSE)</f>
        <v>экспл_новые_без_названия</v>
      </c>
      <c r="G99" t="str">
        <f t="shared" si="27"/>
        <v>экспл</v>
      </c>
      <c r="H99" t="str">
        <f>VLOOKUP(B99,audio_list_stym!$A$3:$AJ$18,16,FALSE)</f>
        <v>Ake</v>
      </c>
      <c r="I99" t="s">
        <v>689</v>
      </c>
      <c r="J99" t="str">
        <f t="shared" si="28"/>
        <v>Ake_2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106</v>
      </c>
      <c r="Z99" t="str">
        <f>IF(G99="экспл",VLOOKUP(J99,quest_экспл!$A$1:$N$129,12,FALSE),IF(G99="импл_",0,0))</f>
        <v>sound\\Prodolgovatiy_li_on.wav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8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39"/>
        <v/>
      </c>
      <c r="AI99" t="s">
        <v>109</v>
      </c>
      <c r="AO99">
        <f t="shared" ca="1" si="34"/>
        <v>0.85280868924602882</v>
      </c>
      <c r="AP99" t="str">
        <f t="shared" ca="1" si="35"/>
        <v>pics\\Banan_8.jpg</v>
      </c>
      <c r="AR99" t="str">
        <f t="shared" ref="AR99:AR120" si="42">IF(AH99="sound\\Ogorod",AP27,"")</f>
        <v/>
      </c>
      <c r="AS99" t="str">
        <f t="shared" si="41"/>
        <v/>
      </c>
      <c r="AT99">
        <f t="shared" ca="1" si="30"/>
        <v>0.37226157429799001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_Продолговатый_ли_он?</v>
      </c>
      <c r="BA99" t="e">
        <f>VLOOKUP(Q99,audio_list_stym!$B$2:$BQ$299,68,FALSE)</f>
        <v>#N/A</v>
      </c>
      <c r="BB99" t="str">
        <f t="shared" si="32"/>
        <v>Посмотрите,_вот_XXXXX._Продолговатый_ли_он?</v>
      </c>
      <c r="BD99" cm="1">
        <f t="array" aca="1" ref="BD99" ca="1">INDEX($L$98:$L$105,(RANK(AT3,$AT$2:$AT$9)))</f>
        <v>2078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VLOOKUP(B100,audio_list_stym!$A$3:$BP$18,48,FALSE)</f>
        <v>17</v>
      </c>
      <c r="F100" t="str">
        <f>VLOOKUP(E100,metki!$A$2:$B$9,2,FALSE)</f>
        <v>экспл_новые_без_названия</v>
      </c>
      <c r="G100" t="str">
        <f t="shared" si="27"/>
        <v>экспл</v>
      </c>
      <c r="H100" t="str">
        <f>VLOOKUP(B100,audio_list_stym!$A$3:$AJ$18,16,FALSE)</f>
        <v>Ake</v>
      </c>
      <c r="I100" t="s">
        <v>690</v>
      </c>
      <c r="J100" t="str">
        <f t="shared" si="28"/>
        <v>Ake_3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107</v>
      </c>
      <c r="Z100" t="str">
        <f>IF(G100="экспл",VLOOKUP(J100,quest_экспл!$A$1:$N$129,12,FALSE),IF(G100="импл_",0,0))</f>
        <v>sound\\Pyatnistiy_li_on.wav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8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39"/>
        <v/>
      </c>
      <c r="AI100" t="s">
        <v>110</v>
      </c>
      <c r="AO100">
        <f t="shared" ca="1" si="34"/>
        <v>0.15506785920756694</v>
      </c>
      <c r="AP100" t="str">
        <f t="shared" ca="1" si="35"/>
        <v>pics\\Redis_4.jpg</v>
      </c>
      <c r="AR100" t="str">
        <f t="shared" si="42"/>
        <v/>
      </c>
      <c r="AS100" t="str">
        <f t="shared" si="41"/>
        <v/>
      </c>
      <c r="AT100">
        <f t="shared" ca="1" si="30"/>
        <v>0.70863942541946989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_Пятнистый_ли_он?</v>
      </c>
      <c r="BA100" t="e">
        <f>VLOOKUP(Q100,audio_list_stym!$B$2:$BQ$299,68,FALSE)</f>
        <v>#N/A</v>
      </c>
      <c r="BB100" t="str">
        <f t="shared" si="32"/>
        <v>Вот_XXXXX._Пятнистый_ли_он?</v>
      </c>
      <c r="BD100" cm="1">
        <f t="array" aca="1" ref="BD100" ca="1">INDEX($L$98:$L$105,(RANK(AT4,$AT$2:$AT$9)))</f>
        <v>2076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VLOOKUP(B101,audio_list_stym!$A$3:$BP$18,48,FALSE)</f>
        <v>17</v>
      </c>
      <c r="F101" t="str">
        <f>VLOOKUP(E101,metki!$A$2:$B$9,2,FALSE)</f>
        <v>экспл_новые_без_названия</v>
      </c>
      <c r="G101" t="str">
        <f t="shared" si="27"/>
        <v>экспл</v>
      </c>
      <c r="H101" t="str">
        <f>VLOOKUP(B101,audio_list_stym!$A$3:$AJ$18,16,FALSE)</f>
        <v>Ake</v>
      </c>
      <c r="I101" t="s">
        <v>691</v>
      </c>
      <c r="J101" t="str">
        <f t="shared" si="28"/>
        <v>Ake_4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108</v>
      </c>
      <c r="Z101" t="str">
        <f>IF(G101="экспл",VLOOKUP(J101,quest_экспл!$A$1:$N$129,12,FALSE),IF(G101="импл_",0,0))</f>
        <v>sound\\On_s_kozhuroy.wav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8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39"/>
        <v/>
      </c>
      <c r="AI101" t="s">
        <v>111</v>
      </c>
      <c r="AO101">
        <f t="shared" ca="1" si="34"/>
        <v>0.45664222730072779</v>
      </c>
      <c r="AP101" t="str">
        <f t="shared" ca="1" si="35"/>
        <v>pics\\Limon_2.jpg</v>
      </c>
      <c r="AR101" t="str">
        <f t="shared" si="42"/>
        <v/>
      </c>
      <c r="AS101" t="str">
        <f t="shared" si="41"/>
        <v/>
      </c>
      <c r="AT101">
        <f t="shared" ca="1" si="30"/>
        <v>0.67108883947058973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_Он_с_кожурой?</v>
      </c>
      <c r="BA101" t="e">
        <f>VLOOKUP(Q101,audio_list_stym!$B$2:$BQ$299,68,FALSE)</f>
        <v>#N/A</v>
      </c>
      <c r="BB101" t="str">
        <f t="shared" si="32"/>
        <v>Это_XXXXX._Он_с_кожурой?</v>
      </c>
      <c r="BD101" cm="1">
        <f t="array" aca="1" ref="BD101" ca="1">INDEX($L$98:$L$105,(RANK(AT5,$AT$2:$AT$9)))</f>
        <v>2080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VLOOKUP(B102,audio_list_stym!$A$3:$BP$18,48,FALSE)</f>
        <v>17</v>
      </c>
      <c r="F102" t="str">
        <f>VLOOKUP(E102,metki!$A$2:$B$9,2,FALSE)</f>
        <v>экспл_новые_без_названия</v>
      </c>
      <c r="G102" t="str">
        <f t="shared" si="27"/>
        <v>экспл</v>
      </c>
      <c r="H102" t="str">
        <f>VLOOKUP(B102,audio_list_stym!$A$3:$AJ$18,16,FALSE)</f>
        <v>Ake</v>
      </c>
      <c r="I102" t="s">
        <v>692</v>
      </c>
      <c r="J102" t="str">
        <f t="shared" si="28"/>
        <v>Ake_5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109</v>
      </c>
      <c r="Z102" t="str">
        <f>IF(G102="экспл",VLOOKUP(J102,quest_экспл!$A$1:$N$129,12,FALSE),IF(G102="импл_",0,0))</f>
        <v>sound\\Fioletoviy_li_on.wav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8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39"/>
        <v/>
      </c>
      <c r="AI102" t="s">
        <v>112</v>
      </c>
      <c r="AO102">
        <f t="shared" ca="1" si="34"/>
        <v>0.43005750357056394</v>
      </c>
      <c r="AP102" t="str">
        <f t="shared" ca="1" si="35"/>
        <v>pics\\Limon_3.jpg</v>
      </c>
      <c r="AR102" t="str">
        <f t="shared" si="42"/>
        <v/>
      </c>
      <c r="AS102" t="str">
        <f t="shared" si="41"/>
        <v/>
      </c>
      <c r="AT102">
        <f t="shared" ca="1" si="30"/>
        <v>0.78359671723649327</v>
      </c>
      <c r="AU102" t="s">
        <v>697</v>
      </c>
      <c r="AV102" t="str">
        <f t="shared" ca="1" si="31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_Синий_ли_он?</v>
      </c>
      <c r="BA102" t="e">
        <f>VLOOKUP(Q102,audio_list_stym!$B$2:$BQ$299,68,FALSE)</f>
        <v>#N/A</v>
      </c>
      <c r="BB102" t="str">
        <f t="shared" si="32"/>
        <v>На_картинке_XXXXX._Синий_ли_он?</v>
      </c>
      <c r="BD102" cm="1">
        <f t="array" aca="1" ref="BD102" ca="1">INDEX($L$98:$L$105,(RANK(AT6,$AT$2:$AT$9)))</f>
        <v>2074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VLOOKUP(B103,audio_list_stym!$A$3:$BP$18,48,FALSE)</f>
        <v>17</v>
      </c>
      <c r="F103" t="str">
        <f>VLOOKUP(E103,metki!$A$2:$B$9,2,FALSE)</f>
        <v>экспл_новые_без_названия</v>
      </c>
      <c r="G103" t="str">
        <f t="shared" si="27"/>
        <v>экспл</v>
      </c>
      <c r="H103" t="str">
        <f>VLOOKUP(B103,audio_list_stym!$A$3:$AJ$18,16,FALSE)</f>
        <v>Ake</v>
      </c>
      <c r="I103" t="s">
        <v>693</v>
      </c>
      <c r="J103" t="str">
        <f t="shared" si="28"/>
        <v>Ake_6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110</v>
      </c>
      <c r="Z103" t="str">
        <f>IF(G103="экспл",VLOOKUP(J103,quest_экспл!$A$1:$N$129,12,FALSE),IF(G103="импл_",0,0))</f>
        <v>sound\\On_s_dolkami.wav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8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39"/>
        <v/>
      </c>
      <c r="AI103" t="s">
        <v>113</v>
      </c>
      <c r="AO103">
        <f t="shared" ca="1" si="34"/>
        <v>0.23651256529001752</v>
      </c>
      <c r="AP103" t="str">
        <f t="shared" ca="1" si="35"/>
        <v>pics\\Peper_5.jpg</v>
      </c>
      <c r="AR103" t="str">
        <f t="shared" si="42"/>
        <v/>
      </c>
      <c r="AS103" t="str">
        <f t="shared" si="41"/>
        <v/>
      </c>
      <c r="AT103">
        <f t="shared" ca="1" si="30"/>
        <v>0.37992921756938935</v>
      </c>
      <c r="AU103" t="s">
        <v>697</v>
      </c>
      <c r="AV103" t="str">
        <f t="shared" ca="1" si="31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_Он_с_дольками?</v>
      </c>
      <c r="BA103" t="e">
        <f>VLOOKUP(Q103,audio_list_stym!$B$2:$BQ$299,68,FALSE)</f>
        <v>#N/A</v>
      </c>
      <c r="BB103" t="str">
        <f t="shared" si="32"/>
        <v>На_мониторе_XXXXX._Он_с_дольками?</v>
      </c>
      <c r="BD103" cm="1">
        <f t="array" aca="1" ref="BD103" ca="1">INDEX($L$98:$L$105,(RANK(AT7,$AT$2:$AT$9)))</f>
        <v>2079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VLOOKUP(B104,audio_list_stym!$A$3:$BP$18,48,FALSE)</f>
        <v>17</v>
      </c>
      <c r="F104" t="str">
        <f>VLOOKUP(E104,metki!$A$2:$B$9,2,FALSE)</f>
        <v>экспл_новые_без_названия</v>
      </c>
      <c r="G104" t="str">
        <f t="shared" si="27"/>
        <v>экспл</v>
      </c>
      <c r="H104" t="str">
        <f>VLOOKUP(B104,audio_list_stym!$A$3:$AJ$18,16,FALSE)</f>
        <v>Ake</v>
      </c>
      <c r="I104" t="s">
        <v>694</v>
      </c>
      <c r="J104" t="str">
        <f t="shared" si="28"/>
        <v>Ake_7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111</v>
      </c>
      <c r="Z104" t="str">
        <f>IF(G104="экспл",VLOOKUP(J104,quest_экспл!$A$1:$N$129,12,FALSE),IF(G104="импл_",0,0))</f>
        <v>sound\\On_visushenniy.wav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8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39"/>
        <v/>
      </c>
      <c r="AI104" t="s">
        <v>114</v>
      </c>
      <c r="AO104">
        <f t="shared" ca="1" si="34"/>
        <v>8.2436590423378586E-2</v>
      </c>
      <c r="AP104" t="str">
        <f t="shared" ca="1" si="35"/>
        <v>pics\\Tomat_2.jpg</v>
      </c>
      <c r="AR104" t="str">
        <f t="shared" si="42"/>
        <v/>
      </c>
      <c r="AS104" t="str">
        <f t="shared" si="41"/>
        <v/>
      </c>
      <c r="AT104">
        <f t="shared" ca="1" si="30"/>
        <v>0.20078730871129846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_Он_высушенный?</v>
      </c>
      <c r="BA104" t="e">
        <f>VLOOKUP(Q104,audio_list_stym!$B$2:$BQ$299,68,FALSE)</f>
        <v>#N/A</v>
      </c>
      <c r="BB104" t="str">
        <f t="shared" si="32"/>
        <v>Перед_Вами_XXXXX._Он_высушенный?</v>
      </c>
      <c r="BD104" cm="1">
        <f t="array" aca="1" ref="BD104" ca="1">INDEX($L$98:$L$105,(RANK(AT8,$AT$2:$AT$9)))</f>
        <v>2073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VLOOKUP(B105,audio_list_stym!$A$3:$BP$18,48,FALSE)</f>
        <v>17</v>
      </c>
      <c r="F105" t="str">
        <f>VLOOKUP(E105,metki!$A$2:$B$9,2,FALSE)</f>
        <v>экспл_новые_без_названия</v>
      </c>
      <c r="G105" t="str">
        <f t="shared" si="27"/>
        <v>экспл</v>
      </c>
      <c r="H105" t="str">
        <f>VLOOKUP(B105,audio_list_stym!$A$3:$AJ$18,16,FALSE)</f>
        <v>Ake</v>
      </c>
      <c r="I105" t="s">
        <v>695</v>
      </c>
      <c r="J105" t="str">
        <f t="shared" si="28"/>
        <v>Ake_8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112</v>
      </c>
      <c r="Z105" t="str">
        <f>IF(G105="экспл",VLOOKUP(J105,quest_экспл!$A$1:$N$129,12,FALSE),IF(G105="импл_",0,0))</f>
        <v>sound\\Myatiy_li_on.wav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8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39"/>
        <v/>
      </c>
      <c r="AI105" t="s">
        <v>115</v>
      </c>
      <c r="AO105">
        <f t="shared" ca="1" si="34"/>
        <v>0.90329974840635374</v>
      </c>
      <c r="AP105" t="str">
        <f t="shared" ca="1" si="35"/>
        <v>pics\\Banan_5.jpg</v>
      </c>
      <c r="AR105" t="str">
        <f t="shared" si="42"/>
        <v/>
      </c>
      <c r="AS105" t="str">
        <f t="shared" si="41"/>
        <v/>
      </c>
      <c r="AT105">
        <f t="shared" ca="1" si="30"/>
        <v>0.97469535024632903</v>
      </c>
      <c r="AU105" t="s">
        <v>697</v>
      </c>
      <c r="AV105" t="str">
        <f t="shared" ca="1" si="31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_Мятый_ли_он?</v>
      </c>
      <c r="BA105" t="e">
        <f>VLOOKUP(Q105,audio_list_stym!$B$2:$BQ$299,68,FALSE)</f>
        <v>#N/A</v>
      </c>
      <c r="BB105" t="str">
        <f t="shared" si="32"/>
        <v>Вы_видите_XXXXX._Мятый_ли_он?</v>
      </c>
      <c r="BD105" cm="1">
        <f t="array" aca="1" ref="BD105" ca="1">INDEX($L$98:$L$105,(RANK(AT9,$AT$2:$AT$9)))</f>
        <v>2077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VLOOKUP(B106,audio_list_stym!$A$3:$BP$18,48,FALSE)</f>
        <v>14</v>
      </c>
      <c r="F106" t="str">
        <f>VLOOKUP(E106,metki!$A$2:$B$9,2,FALSE)</f>
        <v>импл_новые_с_названием</v>
      </c>
      <c r="G106" t="str">
        <f t="shared" si="27"/>
        <v>импл_</v>
      </c>
      <c r="H106" t="str">
        <f>VLOOKUP(B106,audio_list_stym!$A$3:$AJ$18,16,FALSE)</f>
        <v>Finger</v>
      </c>
      <c r="I106" t="s">
        <v>688</v>
      </c>
      <c r="J106" t="str">
        <f t="shared" si="28"/>
        <v>Finger_1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241</v>
      </c>
      <c r="Q106" t="str">
        <f>IF(G106="экспл",0,IF(G106="импл_",VLOOKUP(J106,quest_импл!$A$1:$J$129,8,FALSE),0))</f>
        <v>sound\\Vityanut_li.wav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2003</v>
      </c>
      <c r="AD106" t="str">
        <f t="shared" ca="1" si="38"/>
        <v>pics\\Banan_3.jpg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9"/>
        <v>pics\\Banan_3.jpg</v>
      </c>
      <c r="AI106" t="s">
        <v>116</v>
      </c>
      <c r="AO106">
        <f t="shared" ca="1" si="34"/>
        <v>0.9331574362467312</v>
      </c>
      <c r="AP106" t="str">
        <f t="shared" ca="1" si="35"/>
        <v>pics\\Banan_3.jpg</v>
      </c>
      <c r="AR106" t="str">
        <f t="shared" si="42"/>
        <v/>
      </c>
      <c r="AS106" t="str">
        <f t="shared" ca="1" si="41"/>
        <v>pics\\Banan_3.jpg</v>
      </c>
      <c r="AT106">
        <f t="shared" ca="1" si="30"/>
        <v>0.929174718472632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_Вытянут_ли_</v>
      </c>
      <c r="BB106" t="str">
        <f t="shared" si="32"/>
        <v>_Вытянут_ли_ГОНИК?</v>
      </c>
      <c r="BC106">
        <f>A106</f>
        <v>1214</v>
      </c>
      <c r="BD106" cm="1">
        <f t="array" aca="1" ref="BD106" ca="1">INDEX($L$106:$L$113,(RANK(AT2,$AT$2:$AT$9)))</f>
        <v>2083</v>
      </c>
      <c r="BE106" cm="1">
        <f t="array" aca="1" ref="BE106" ca="1">INDEX(BD66:BD81,(RANK(AT7,$AT$2:$AT$17)))</f>
        <v>2143</v>
      </c>
      <c r="BF106" cm="1">
        <f t="array" aca="1" ref="BF106" ca="1">INDEX(BD90:BD105,(RANK(AT7,$AT$2:$AT$17)))</f>
        <v>2079</v>
      </c>
      <c r="BG106" cm="1">
        <f t="array" aca="1" ref="BG106" ca="1">INDEX(BD114:BD129,(RANK(AT7,$AT$2:$AT$9)))</f>
        <v>2089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VLOOKUP(B107,audio_list_stym!$A$3:$BP$18,48,FALSE)</f>
        <v>14</v>
      </c>
      <c r="F107" t="str">
        <f>VLOOKUP(E107,metki!$A$2:$B$9,2,FALSE)</f>
        <v>импл_новые_с_названием</v>
      </c>
      <c r="G107" t="str">
        <f t="shared" si="27"/>
        <v>импл_</v>
      </c>
      <c r="H107" t="str">
        <f>VLOOKUP(B107,audio_list_stym!$A$3:$AJ$18,16,FALSE)</f>
        <v>Finger</v>
      </c>
      <c r="I107" t="s">
        <v>689</v>
      </c>
      <c r="J107" t="str">
        <f t="shared" si="28"/>
        <v>Finger_2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242</v>
      </c>
      <c r="Q107" t="str">
        <f>IF(G107="экспл",0,IF(G107="импл_",VLOOKUP(J107,quest_импл!$A$1:$J$129,8,FALSE),0))</f>
        <v>sound\\Nadloman_li.wav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2062</v>
      </c>
      <c r="AD107" t="str">
        <f t="shared" ca="1" si="38"/>
        <v>pics\\Tomat_6.jpg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9"/>
        <v>pics\\Tomat_6.jpg</v>
      </c>
      <c r="AI107" t="s">
        <v>117</v>
      </c>
      <c r="AO107">
        <f t="shared" ca="1" si="34"/>
        <v>3.0850398731265938E-2</v>
      </c>
      <c r="AP107" t="str">
        <f t="shared" ca="1" si="35"/>
        <v>pics\\Tomat_6.jpg</v>
      </c>
      <c r="AR107" t="str">
        <f t="shared" si="42"/>
        <v/>
      </c>
      <c r="AS107" t="str">
        <f t="shared" ca="1" si="41"/>
        <v>pics\\Tomat_6.jpg</v>
      </c>
      <c r="AT107">
        <f t="shared" ca="1" si="30"/>
        <v>0.2900232947140462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_Надломан_ли_</v>
      </c>
      <c r="BB107" t="str">
        <f t="shared" si="32"/>
        <v>_Надломан_ли_ГОНИК?</v>
      </c>
      <c r="BD107" cm="1">
        <f t="array" aca="1" ref="BD107" ca="1">INDEX($L$106:$L$113,(RANK(AT3,$AT$2:$AT$9)))</f>
        <v>2086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VLOOKUP(B108,audio_list_stym!$A$3:$BP$18,48,FALSE)</f>
        <v>14</v>
      </c>
      <c r="F108" t="str">
        <f>VLOOKUP(E108,metki!$A$2:$B$9,2,FALSE)</f>
        <v>импл_новые_с_названием</v>
      </c>
      <c r="G108" t="str">
        <f t="shared" si="27"/>
        <v>импл_</v>
      </c>
      <c r="H108" t="str">
        <f>VLOOKUP(B108,audio_list_stym!$A$3:$AJ$18,16,FALSE)</f>
        <v>Finger</v>
      </c>
      <c r="I108" t="s">
        <v>690</v>
      </c>
      <c r="J108" t="str">
        <f t="shared" si="28"/>
        <v>Finger_3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243</v>
      </c>
      <c r="Q108" t="str">
        <f>IF(G108="экспл",0,IF(G108="импл_",VLOOKUP(J108,quest_импл!$A$1:$J$129,8,FALSE),0))</f>
        <v>sound\\Volnistiy_li.wav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2022</v>
      </c>
      <c r="AD108" t="str">
        <f t="shared" ca="1" si="38"/>
        <v>pics\\Goroh_6.jpg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9"/>
        <v>pics\\Goroh_6.jpg</v>
      </c>
      <c r="AI108" t="s">
        <v>118</v>
      </c>
      <c r="AO108">
        <f t="shared" ca="1" si="34"/>
        <v>0.58793446362963386</v>
      </c>
      <c r="AP108" t="str">
        <f t="shared" ca="1" si="35"/>
        <v>pics\\Goroh_6.jpg</v>
      </c>
      <c r="AR108" t="str">
        <f t="shared" si="42"/>
        <v/>
      </c>
      <c r="AS108" t="str">
        <f t="shared" ca="1" si="41"/>
        <v>pics\\Goroh_6.jpg</v>
      </c>
      <c r="AT108">
        <f t="shared" ca="1" si="30"/>
        <v>0.10927017043756537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_Волнистый_ли_</v>
      </c>
      <c r="BB108" t="str">
        <f t="shared" si="32"/>
        <v>_Волнистый_ли_ГОНИК?</v>
      </c>
      <c r="BD108" cm="1">
        <f t="array" aca="1" ref="BD108" ca="1">INDEX($L$106:$L$113,(RANK(AT4,$AT$2:$AT$9)))</f>
        <v>2084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VLOOKUP(B109,audio_list_stym!$A$3:$BP$18,48,FALSE)</f>
        <v>14</v>
      </c>
      <c r="F109" t="str">
        <f>VLOOKUP(E109,metki!$A$2:$B$9,2,FALSE)</f>
        <v>импл_новые_с_названием</v>
      </c>
      <c r="G109" t="str">
        <f t="shared" si="27"/>
        <v>импл_</v>
      </c>
      <c r="H109" t="str">
        <f>VLOOKUP(B109,audio_list_stym!$A$3:$AJ$18,16,FALSE)</f>
        <v>Finger</v>
      </c>
      <c r="I109" t="s">
        <v>691</v>
      </c>
      <c r="J109" t="str">
        <f t="shared" si="28"/>
        <v>Finger_4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244</v>
      </c>
      <c r="Q109" t="str">
        <f>IF(G109="экспл",0,IF(G109="импл_",VLOOKUP(J109,quest_импл!$A$1:$J$129,8,FALSE),0))</f>
        <v>sound\\Buriy_li.wav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2059</v>
      </c>
      <c r="AD109" t="str">
        <f t="shared" ca="1" si="38"/>
        <v>pics\\Tomat_3.jpg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9"/>
        <v>pics\\Tomat_3.jpg</v>
      </c>
      <c r="AI109" t="s">
        <v>119</v>
      </c>
      <c r="AO109">
        <f t="shared" ca="1" si="34"/>
        <v>5.5770793175507705E-2</v>
      </c>
      <c r="AP109" t="str">
        <f t="shared" ca="1" si="35"/>
        <v>pics\\Tomat_3.jpg</v>
      </c>
      <c r="AR109" t="str">
        <f t="shared" si="42"/>
        <v/>
      </c>
      <c r="AS109" t="str">
        <f t="shared" ca="1" si="41"/>
        <v>pics\\Tomat_3.jpg</v>
      </c>
      <c r="AT109">
        <f t="shared" ca="1" si="30"/>
        <v>0.95138181208766892</v>
      </c>
      <c r="AU109" t="s">
        <v>697</v>
      </c>
      <c r="AV109" t="str">
        <f t="shared" ca="1" si="31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_Бурый_ли_</v>
      </c>
      <c r="BB109" t="str">
        <f t="shared" si="32"/>
        <v>_Бурый_ли_ГОНИК?</v>
      </c>
      <c r="BD109" cm="1">
        <f t="array" aca="1" ref="BD109" ca="1">INDEX($L$106:$L$113,(RANK(AT5,$AT$2:$AT$9)))</f>
        <v>2088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VLOOKUP(B110,audio_list_stym!$A$3:$BP$18,48,FALSE)</f>
        <v>14</v>
      </c>
      <c r="F110" t="str">
        <f>VLOOKUP(E110,metki!$A$2:$B$9,2,FALSE)</f>
        <v>импл_новые_с_названием</v>
      </c>
      <c r="G110" t="str">
        <f t="shared" si="27"/>
        <v>импл_</v>
      </c>
      <c r="H110" t="str">
        <f>VLOOKUP(B110,audio_list_stym!$A$3:$AJ$18,16,FALSE)</f>
        <v>Finger</v>
      </c>
      <c r="I110" t="s">
        <v>692</v>
      </c>
      <c r="J110" t="str">
        <f t="shared" si="28"/>
        <v>Finger_5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245</v>
      </c>
      <c r="Q110" t="str">
        <f>IF(G110="экспл",0,IF(G110="импл_",VLOOKUP(J110,quest_импл!$A$1:$J$129,8,FALSE),0))</f>
        <v>sound\\Vizhatiy_li.wav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2032</v>
      </c>
      <c r="AD110" t="str">
        <f t="shared" ca="1" si="38"/>
        <v>pics\\Kokos_8.jpg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9"/>
        <v>pics\\Kokos_8.jpg</v>
      </c>
      <c r="AI110" t="s">
        <v>120</v>
      </c>
      <c r="AO110">
        <f t="shared" ca="1" si="34"/>
        <v>0.46193877445316311</v>
      </c>
      <c r="AP110" t="str">
        <f t="shared" ca="1" si="35"/>
        <v>pics\\Kokos_8.jpg</v>
      </c>
      <c r="AR110" t="str">
        <f t="shared" si="42"/>
        <v/>
      </c>
      <c r="AS110" t="str">
        <f t="shared" ca="1" si="41"/>
        <v>pics\\Kokos_8.jpg</v>
      </c>
      <c r="AT110">
        <f t="shared" ca="1" si="30"/>
        <v>4.6801336597525722E-2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_Выжатый_ли_</v>
      </c>
      <c r="BB110" t="str">
        <f t="shared" si="32"/>
        <v>_Выжатый_ли_ГОНИК?</v>
      </c>
      <c r="BD110" cm="1">
        <f t="array" aca="1" ref="BD110" ca="1">INDEX($L$106:$L$113,(RANK(AT6,$AT$2:$AT$9)))</f>
        <v>2082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VLOOKUP(B111,audio_list_stym!$A$3:$BP$18,48,FALSE)</f>
        <v>14</v>
      </c>
      <c r="F111" t="str">
        <f>VLOOKUP(E111,metki!$A$2:$B$9,2,FALSE)</f>
        <v>импл_новые_с_названием</v>
      </c>
      <c r="G111" t="str">
        <f t="shared" si="27"/>
        <v>импл_</v>
      </c>
      <c r="H111" t="str">
        <f>VLOOKUP(B111,audio_list_stym!$A$3:$AJ$18,16,FALSE)</f>
        <v>Finger</v>
      </c>
      <c r="I111" t="s">
        <v>693</v>
      </c>
      <c r="J111" t="str">
        <f t="shared" si="28"/>
        <v>Finger_6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246</v>
      </c>
      <c r="Q111" t="str">
        <f>IF(G111="экспл",0,IF(G111="импл_",VLOOKUP(J111,quest_импл!$A$1:$J$129,8,FALSE),0))</f>
        <v>sound\\Obemniy_li.wav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2011</v>
      </c>
      <c r="AD111" t="str">
        <f t="shared" ca="1" si="38"/>
        <v>pics\\Finik_3.jpg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9"/>
        <v>pics\\Finik_3.jpg</v>
      </c>
      <c r="AI111" t="s">
        <v>121</v>
      </c>
      <c r="AO111">
        <f t="shared" ca="1" si="34"/>
        <v>0.83590626062898377</v>
      </c>
      <c r="AP111" t="str">
        <f t="shared" ca="1" si="35"/>
        <v>pics\\Finik_3.jpg</v>
      </c>
      <c r="AR111" t="str">
        <f t="shared" si="42"/>
        <v/>
      </c>
      <c r="AS111" t="str">
        <f t="shared" ca="1" si="41"/>
        <v>pics\\Finik_3.jpg</v>
      </c>
      <c r="AT111">
        <f t="shared" ca="1" si="30"/>
        <v>1.4538665339877022E-2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_Объемный_ли_</v>
      </c>
      <c r="BB111" t="str">
        <f t="shared" si="32"/>
        <v>_Объемный_ли_ГОНИК?</v>
      </c>
      <c r="BD111" cm="1">
        <f t="array" aca="1" ref="BD111" ca="1">INDEX($L$106:$L$113,(RANK(AT7,$AT$2:$AT$9)))</f>
        <v>2087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VLOOKUP(B112,audio_list_stym!$A$3:$BP$18,48,FALSE)</f>
        <v>14</v>
      </c>
      <c r="F112" t="str">
        <f>VLOOKUP(E112,metki!$A$2:$B$9,2,FALSE)</f>
        <v>импл_новые_с_названием</v>
      </c>
      <c r="G112" t="str">
        <f t="shared" si="27"/>
        <v>импл_</v>
      </c>
      <c r="H112" t="str">
        <f>VLOOKUP(B112,audio_list_stym!$A$3:$AJ$18,16,FALSE)</f>
        <v>Finger</v>
      </c>
      <c r="I112" t="s">
        <v>694</v>
      </c>
      <c r="J112" t="str">
        <f t="shared" si="28"/>
        <v>Finger_7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247</v>
      </c>
      <c r="Q112" t="str">
        <f>IF(G112="экспл",0,IF(G112="импл_",VLOOKUP(J112,quest_импл!$A$1:$J$129,8,FALSE),0))</f>
        <v>sound\\Pustoy_li.wav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2013</v>
      </c>
      <c r="AD112" t="str">
        <f t="shared" ca="1" si="38"/>
        <v>pics\\Finik_5.jpg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9"/>
        <v>pics\\Finik_5.jpg</v>
      </c>
      <c r="AI112" t="s">
        <v>122</v>
      </c>
      <c r="AO112">
        <f t="shared" ca="1" si="34"/>
        <v>0.81670269244414451</v>
      </c>
      <c r="AP112" t="str">
        <f t="shared" ca="1" si="35"/>
        <v>pics\\Finik_5.jpg</v>
      </c>
      <c r="AR112" t="str">
        <f t="shared" si="42"/>
        <v/>
      </c>
      <c r="AS112" t="str">
        <f t="shared" ca="1" si="41"/>
        <v>pics\\Finik_5.jpg</v>
      </c>
      <c r="AT112">
        <f t="shared" ca="1" si="30"/>
        <v>0.28863139424877149</v>
      </c>
      <c r="AU112" t="s">
        <v>697</v>
      </c>
      <c r="AV112" t="str">
        <f t="shared" ca="1" si="31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_Пустой_ли_</v>
      </c>
      <c r="BB112" t="str">
        <f t="shared" si="32"/>
        <v>_Пустой_ли_ГОНИК?</v>
      </c>
      <c r="BD112" cm="1">
        <f t="array" aca="1" ref="BD112" ca="1">INDEX($L$106:$L$113,(RANK(AT8,$AT$2:$AT$9)))</f>
        <v>2081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VLOOKUP(B113,audio_list_stym!$A$3:$BP$18,48,FALSE)</f>
        <v>14</v>
      </c>
      <c r="F113" t="str">
        <f>VLOOKUP(E113,metki!$A$2:$B$9,2,FALSE)</f>
        <v>импл_новые_с_названием</v>
      </c>
      <c r="G113" t="str">
        <f t="shared" si="27"/>
        <v>импл_</v>
      </c>
      <c r="H113" t="str">
        <f>VLOOKUP(B113,audio_list_stym!$A$3:$AJ$18,16,FALSE)</f>
        <v>Finger</v>
      </c>
      <c r="I113" t="s">
        <v>695</v>
      </c>
      <c r="J113" t="str">
        <f t="shared" si="28"/>
        <v>Finger_8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248</v>
      </c>
      <c r="Q113" t="str">
        <f>IF(G113="экспл",0,IF(G113="импл_",VLOOKUP(J113,quest_импл!$A$1:$J$129,8,FALSE),0))</f>
        <v>sound\\Beliy_li.wav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2001</v>
      </c>
      <c r="AD113" t="str">
        <f t="shared" ca="1" si="38"/>
        <v>pics\\Banan_1.jpg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9"/>
        <v>pics\\Banan_1.jpg</v>
      </c>
      <c r="AI113" t="s">
        <v>123</v>
      </c>
      <c r="AO113">
        <f t="shared" ca="1" si="34"/>
        <v>0.98934667390089026</v>
      </c>
      <c r="AP113" t="str">
        <f t="shared" ca="1" si="35"/>
        <v>pics\\Banan_1.jpg</v>
      </c>
      <c r="AR113" t="str">
        <f t="shared" si="42"/>
        <v/>
      </c>
      <c r="AS113" t="str">
        <f t="shared" ca="1" si="41"/>
        <v>pics\\Banan_1.jpg</v>
      </c>
      <c r="AT113">
        <f t="shared" ca="1" si="30"/>
        <v>0.32033827114502977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_Белый_ли_</v>
      </c>
      <c r="BB113" t="str">
        <f t="shared" si="32"/>
        <v>_Белый_ли_ГОНИК?</v>
      </c>
      <c r="BD113" cm="1">
        <f t="array" aca="1" ref="BD113" ca="1">INDEX($L$106:$L$113,(RANK(AT9,$AT$2:$AT$9)))</f>
        <v>2085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VLOOKUP(B114,audio_list_stym!$A$3:$BP$18,48,FALSE)</f>
        <v>15</v>
      </c>
      <c r="F114" t="str">
        <f>VLOOKUP(E114,metki!$A$2:$B$9,2,FALSE)</f>
        <v>экспл_новые_с_названием</v>
      </c>
      <c r="G114" t="str">
        <f t="shared" si="27"/>
        <v>экспл</v>
      </c>
      <c r="H114" t="str">
        <f>VLOOKUP(B114,audio_list_stym!$A$3:$AJ$18,16,FALSE)</f>
        <v>Gac</v>
      </c>
      <c r="I114" t="s">
        <v>688</v>
      </c>
      <c r="J114" t="str">
        <f t="shared" si="28"/>
        <v>Gac_1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121</v>
      </c>
      <c r="Z114" t="str">
        <f>IF(G114="экспл",VLOOKUP(J114,quest_экспл!$A$1:$N$129,12,FALSE),IF(G114="импл_",0,0))</f>
        <v>sound\\Ispachkan_li_on.wav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8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39"/>
        <v/>
      </c>
      <c r="AI114" t="s">
        <v>86</v>
      </c>
      <c r="AO114">
        <f t="shared" ca="1" si="34"/>
        <v>0.56868433133075547</v>
      </c>
      <c r="AP114" t="str">
        <f t="shared" ca="1" si="35"/>
        <v>pics\\Goroh_8.jpg</v>
      </c>
      <c r="AR114" t="str">
        <f t="shared" si="42"/>
        <v/>
      </c>
      <c r="AS114" t="str">
        <f t="shared" si="41"/>
        <v/>
      </c>
      <c r="AT114">
        <f t="shared" ca="1" si="30"/>
        <v>0.72358547068641421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_Испачкан_ли_он?</v>
      </c>
      <c r="BA114" t="e">
        <f>VLOOKUP(Q114,audio_list_stym!$B$2:$BQ$299,68,FALSE)</f>
        <v>#N/A</v>
      </c>
      <c r="BB114" t="str">
        <f t="shared" si="32"/>
        <v>На_экране_ТОДИС._Испачкан_ли_он?</v>
      </c>
      <c r="BC114">
        <f>A114</f>
        <v>1215</v>
      </c>
      <c r="BD114" cm="1">
        <f t="array" aca="1" ref="BD114" ca="1">INDEX($L$114:$L$121,(RANK(AT2,$AT$2:$AT$9)))</f>
        <v>2091</v>
      </c>
      <c r="BE114" cm="1">
        <f t="array" aca="1" ref="BE114" ca="1">INDEX(BD66:BD81,(RANK(AT8,$AT$2:$AT$17)))</f>
        <v>2131</v>
      </c>
      <c r="BF114" cm="1">
        <f t="array" aca="1" ref="BF114" ca="1">INDEX(BD82:BD97,(RANK(AT8,$AT$2:$AT$9)))</f>
        <v>2147</v>
      </c>
      <c r="BG114" cm="1">
        <f t="array" aca="1" ref="BG114" ca="1">INDEX(BD98:BD113,(RANK(AT8,$AT$2:$AT$9)))</f>
        <v>2075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VLOOKUP(B115,audio_list_stym!$A$3:$BP$18,48,FALSE)</f>
        <v>15</v>
      </c>
      <c r="F115" t="str">
        <f>VLOOKUP(E115,metki!$A$2:$B$9,2,FALSE)</f>
        <v>экспл_новые_с_названием</v>
      </c>
      <c r="G115" t="str">
        <f t="shared" si="27"/>
        <v>экспл</v>
      </c>
      <c r="H115" t="str">
        <f>VLOOKUP(B115,audio_list_stym!$A$3:$AJ$18,16,FALSE)</f>
        <v>Gac</v>
      </c>
      <c r="I115" t="s">
        <v>689</v>
      </c>
      <c r="J115" t="str">
        <f t="shared" si="28"/>
        <v>Gac_2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122</v>
      </c>
      <c r="Z115" t="str">
        <f>IF(G115="экспл",VLOOKUP(J115,quest_экспл!$A$1:$N$129,12,FALSE),IF(G115="импл_",0,0))</f>
        <v>sound\\On_farshirovanniy.wav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8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39"/>
        <v/>
      </c>
      <c r="AI115" t="s">
        <v>87</v>
      </c>
      <c r="AO115">
        <f t="shared" ca="1" si="34"/>
        <v>0.335783027344702</v>
      </c>
      <c r="AP115" t="str">
        <f t="shared" ca="1" si="35"/>
        <v>pics\\Peper_1.jpg</v>
      </c>
      <c r="AR115" t="str">
        <f t="shared" si="42"/>
        <v/>
      </c>
      <c r="AS115" t="str">
        <f t="shared" si="41"/>
        <v/>
      </c>
      <c r="AT115">
        <f t="shared" ca="1" si="30"/>
        <v>4.7094214047504357E-2</v>
      </c>
      <c r="AU115" t="s">
        <v>697</v>
      </c>
      <c r="AV115" t="str">
        <f t="shared" ca="1" si="31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_Он_фаршированный?</v>
      </c>
      <c r="BA115" t="e">
        <f>VLOOKUP(Q115,audio_list_stym!$B$2:$BQ$299,68,FALSE)</f>
        <v>#N/A</v>
      </c>
      <c r="BB115" t="str">
        <f t="shared" si="32"/>
        <v>Посмотрите,_вот_ТОДИС._Он_фаршированный?</v>
      </c>
      <c r="BD115" cm="1">
        <f t="array" aca="1" ref="BD115" ca="1">INDEX($L$114:$L$121,(RANK(AT3,$AT$2:$AT$9)))</f>
        <v>2094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VLOOKUP(B116,audio_list_stym!$A$3:$BP$18,48,FALSE)</f>
        <v>15</v>
      </c>
      <c r="F116" t="str">
        <f>VLOOKUP(E116,metki!$A$2:$B$9,2,FALSE)</f>
        <v>экспл_новые_с_названием</v>
      </c>
      <c r="G116" t="str">
        <f t="shared" si="27"/>
        <v>экспл</v>
      </c>
      <c r="H116" t="str">
        <f>VLOOKUP(B116,audio_list_stym!$A$3:$AJ$18,16,FALSE)</f>
        <v>Gac</v>
      </c>
      <c r="I116" t="s">
        <v>690</v>
      </c>
      <c r="J116" t="str">
        <f t="shared" si="28"/>
        <v>Gac_3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123</v>
      </c>
      <c r="Z116" t="str">
        <f>IF(G116="экспл",VLOOKUP(J116,quest_экспл!$A$1:$N$129,12,FALSE),IF(G116="импл_",0,0))</f>
        <v>sound\\On_razrezanniy.wav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8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39"/>
        <v/>
      </c>
      <c r="AI116" t="s">
        <v>88</v>
      </c>
      <c r="AO116">
        <f t="shared" ca="1" si="34"/>
        <v>0.58497345685233848</v>
      </c>
      <c r="AP116" t="str">
        <f t="shared" ca="1" si="35"/>
        <v>pics\\Goroh_7.jpg</v>
      </c>
      <c r="AR116" t="str">
        <f t="shared" si="42"/>
        <v/>
      </c>
      <c r="AS116" t="str">
        <f t="shared" si="41"/>
        <v/>
      </c>
      <c r="AT116">
        <f t="shared" ca="1" si="30"/>
        <v>2.4370809554521422E-3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_Он_разрезанный?</v>
      </c>
      <c r="BA116" t="e">
        <f>VLOOKUP(Q116,audio_list_stym!$B$2:$BQ$299,68,FALSE)</f>
        <v>#N/A</v>
      </c>
      <c r="BB116" t="str">
        <f t="shared" si="32"/>
        <v>Вот_ТОДИС._Он_разрезанный?</v>
      </c>
      <c r="BD116" cm="1">
        <f t="array" aca="1" ref="BD116" ca="1">INDEX($L$114:$L$121,(RANK(AT4,$AT$2:$AT$9)))</f>
        <v>2092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VLOOKUP(B117,audio_list_stym!$A$3:$BP$18,48,FALSE)</f>
        <v>15</v>
      </c>
      <c r="F117" t="str">
        <f>VLOOKUP(E117,metki!$A$2:$B$9,2,FALSE)</f>
        <v>экспл_новые_с_названием</v>
      </c>
      <c r="G117" t="str">
        <f t="shared" si="27"/>
        <v>экспл</v>
      </c>
      <c r="H117" t="str">
        <f>VLOOKUP(B117,audio_list_stym!$A$3:$AJ$18,16,FALSE)</f>
        <v>Gac</v>
      </c>
      <c r="I117" t="s">
        <v>691</v>
      </c>
      <c r="J117" t="str">
        <f t="shared" si="28"/>
        <v>Gac_4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124</v>
      </c>
      <c r="Z117" t="str">
        <f>IF(G117="экспл",VLOOKUP(J117,quest_экспл!$A$1:$N$129,12,FALSE),IF(G117="импл_",0,0))</f>
        <v>sound\\On_s_lepestkami.wav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8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39"/>
        <v/>
      </c>
      <c r="AI117" t="s">
        <v>89</v>
      </c>
      <c r="AO117">
        <f t="shared" ca="1" si="34"/>
        <v>0.21828455493852017</v>
      </c>
      <c r="AP117" t="str">
        <f t="shared" ca="1" si="35"/>
        <v>pics\\Peper_6.jpg</v>
      </c>
      <c r="AR117" t="str">
        <f t="shared" si="42"/>
        <v/>
      </c>
      <c r="AS117" t="str">
        <f t="shared" si="41"/>
        <v/>
      </c>
      <c r="AT117">
        <f t="shared" ca="1" si="30"/>
        <v>0.88510468170923429</v>
      </c>
      <c r="AU117" t="s">
        <v>697</v>
      </c>
      <c r="AV117" t="str">
        <f t="shared" ca="1" si="31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_Он_с_лепестками?</v>
      </c>
      <c r="BA117" t="e">
        <f>VLOOKUP(Q117,audio_list_stym!$B$2:$BQ$299,68,FALSE)</f>
        <v>#N/A</v>
      </c>
      <c r="BB117" t="str">
        <f t="shared" si="32"/>
        <v>Это_ТОДИС._Он_с_лепестками?</v>
      </c>
      <c r="BD117" cm="1">
        <f t="array" aca="1" ref="BD117" ca="1">INDEX($L$114:$L$121,(RANK(AT5,$AT$2:$AT$9)))</f>
        <v>2096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VLOOKUP(B118,audio_list_stym!$A$3:$BP$18,48,FALSE)</f>
        <v>15</v>
      </c>
      <c r="F118" t="str">
        <f>VLOOKUP(E118,metki!$A$2:$B$9,2,FALSE)</f>
        <v>экспл_новые_с_названием</v>
      </c>
      <c r="G118" t="str">
        <f t="shared" si="27"/>
        <v>экспл</v>
      </c>
      <c r="H118" t="str">
        <f>VLOOKUP(B118,audio_list_stym!$A$3:$AJ$18,16,FALSE)</f>
        <v>Gac</v>
      </c>
      <c r="I118" t="s">
        <v>692</v>
      </c>
      <c r="J118" t="str">
        <f t="shared" si="28"/>
        <v>Gac_5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125</v>
      </c>
      <c r="Z118" t="str">
        <f>IF(G118="экспл",VLOOKUP(J118,quest_экспл!$A$1:$N$129,12,FALSE),IF(G118="импл_",0,0))</f>
        <v>sound\\Kolyuchiy_li_on.wav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8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39"/>
        <v/>
      </c>
      <c r="AI118" t="s">
        <v>90</v>
      </c>
      <c r="AO118">
        <f t="shared" ca="1" si="34"/>
        <v>0.8381487905104521</v>
      </c>
      <c r="AP118" t="str">
        <f t="shared" ca="1" si="35"/>
        <v>pics\\Finik_2.jpg</v>
      </c>
      <c r="AR118" t="str">
        <f t="shared" si="42"/>
        <v/>
      </c>
      <c r="AS118" t="str">
        <f t="shared" si="41"/>
        <v/>
      </c>
      <c r="AT118">
        <f t="shared" ca="1" si="30"/>
        <v>0.49364788209803467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_Колючий_ли_он?</v>
      </c>
      <c r="BA118" t="e">
        <f>VLOOKUP(Q118,audio_list_stym!$B$2:$BQ$299,68,FALSE)</f>
        <v>#N/A</v>
      </c>
      <c r="BB118" t="str">
        <f t="shared" si="32"/>
        <v>На_картинке_ТОДИС._Колючий_ли_он?</v>
      </c>
      <c r="BD118" cm="1">
        <f t="array" aca="1" ref="BD118" ca="1">INDEX($L$114:$L$121,(RANK(AT6,$AT$2:$AT$9)))</f>
        <v>2090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VLOOKUP(B119,audio_list_stym!$A$3:$BP$18,48,FALSE)</f>
        <v>15</v>
      </c>
      <c r="F119" t="str">
        <f>VLOOKUP(E119,metki!$A$2:$B$9,2,FALSE)</f>
        <v>экспл_новые_с_названием</v>
      </c>
      <c r="G119" t="str">
        <f t="shared" si="27"/>
        <v>экспл</v>
      </c>
      <c r="H119" t="str">
        <f>VLOOKUP(B119,audio_list_stym!$A$3:$AJ$18,16,FALSE)</f>
        <v>Gac</v>
      </c>
      <c r="I119" t="s">
        <v>693</v>
      </c>
      <c r="J119" t="str">
        <f t="shared" si="28"/>
        <v>Gac_6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126</v>
      </c>
      <c r="Z119" t="str">
        <f>IF(G119="экспл",VLOOKUP(J119,quest_экспл!$A$1:$N$129,12,FALSE),IF(G119="импл_",0,0))</f>
        <v>sound\\Oranzheviy_li_on.wav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8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39"/>
        <v/>
      </c>
      <c r="AI119" t="s">
        <v>91</v>
      </c>
      <c r="AO119">
        <f t="shared" ca="1" si="34"/>
        <v>0.6682766749058604</v>
      </c>
      <c r="AP119" t="str">
        <f t="shared" ca="1" si="35"/>
        <v>pics\\Goroh_2.jpg</v>
      </c>
      <c r="AR119" t="str">
        <f t="shared" si="42"/>
        <v/>
      </c>
      <c r="AS119" t="str">
        <f t="shared" si="41"/>
        <v/>
      </c>
      <c r="AT119">
        <f t="shared" ca="1" si="30"/>
        <v>0.77715264999353229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_Оранжевый_ли_он?</v>
      </c>
      <c r="BA119" t="e">
        <f>VLOOKUP(Q119,audio_list_stym!$B$2:$BQ$299,68,FALSE)</f>
        <v>#N/A</v>
      </c>
      <c r="BB119" t="str">
        <f t="shared" si="32"/>
        <v>На_мониторе_ТОДИС._Оранжевый_ли_он?</v>
      </c>
      <c r="BD119" cm="1">
        <f t="array" aca="1" ref="BD119" ca="1">INDEX($L$114:$L$121,(RANK(AT7,$AT$2:$AT$9)))</f>
        <v>2095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VLOOKUP(B120,audio_list_stym!$A$3:$BP$18,48,FALSE)</f>
        <v>15</v>
      </c>
      <c r="F120" t="str">
        <f>VLOOKUP(E120,metki!$A$2:$B$9,2,FALSE)</f>
        <v>экспл_новые_с_названием</v>
      </c>
      <c r="G120" t="str">
        <f t="shared" si="27"/>
        <v>экспл</v>
      </c>
      <c r="H120" t="str">
        <f>VLOOKUP(B120,audio_list_stym!$A$3:$AJ$18,16,FALSE)</f>
        <v>Gac</v>
      </c>
      <c r="I120" t="s">
        <v>694</v>
      </c>
      <c r="J120" t="str">
        <f t="shared" si="28"/>
        <v>Gac_7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127</v>
      </c>
      <c r="Z120" t="str">
        <f>IF(G120="экспл",VLOOKUP(J120,quest_экспл!$A$1:$N$129,12,FALSE),IF(G120="импл_",0,0))</f>
        <v>sound\\On_zernistiy.wav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8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39"/>
        <v/>
      </c>
      <c r="AI120" t="s">
        <v>92</v>
      </c>
      <c r="AO120">
        <f t="shared" ca="1" si="34"/>
        <v>0.19524174837375197</v>
      </c>
      <c r="AP120" t="str">
        <f t="shared" ca="1" si="35"/>
        <v>pics\\Peper_8.jpg</v>
      </c>
      <c r="AR120" t="str">
        <f t="shared" si="42"/>
        <v/>
      </c>
      <c r="AS120" t="str">
        <f t="shared" si="41"/>
        <v/>
      </c>
      <c r="AT120">
        <f t="shared" ca="1" si="30"/>
        <v>0.58719827203261576</v>
      </c>
      <c r="AU120" t="s">
        <v>697</v>
      </c>
      <c r="AV120" t="str">
        <f t="shared" ca="1" si="31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_Он_зернистый?</v>
      </c>
      <c r="BA120" t="e">
        <f>VLOOKUP(Q120,audio_list_stym!$B$2:$BQ$299,68,FALSE)</f>
        <v>#N/A</v>
      </c>
      <c r="BB120" t="str">
        <f t="shared" si="32"/>
        <v>Перед_Вами_ТОДИС._Он_зернистый?</v>
      </c>
      <c r="BD120" cm="1">
        <f t="array" aca="1" ref="BD120" ca="1">INDEX($L$114:$L$121,(RANK(AT8,$AT$2:$AT$9)))</f>
        <v>2089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VLOOKUP(B121,audio_list_stym!$A$3:$BP$18,48,FALSE)</f>
        <v>15</v>
      </c>
      <c r="F121" t="str">
        <f>VLOOKUP(E121,metki!$A$2:$B$9,2,FALSE)</f>
        <v>экспл_новые_с_названием</v>
      </c>
      <c r="G121" t="str">
        <f t="shared" si="27"/>
        <v>экспл</v>
      </c>
      <c r="H121" t="str">
        <f>VLOOKUP(B121,audio_list_stym!$A$3:$AJ$18,16,FALSE)</f>
        <v>Gac</v>
      </c>
      <c r="I121" t="s">
        <v>695</v>
      </c>
      <c r="J121" t="str">
        <f t="shared" si="28"/>
        <v>Gac_8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128</v>
      </c>
      <c r="Z121" t="str">
        <f>IF(G121="экспл",VLOOKUP(J121,quest_экспл!$A$1:$N$129,12,FALSE),IF(G121="импл_",0,0))</f>
        <v>sound\\Okruglya_li_on.wav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8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39"/>
        <v/>
      </c>
      <c r="AI121" t="s">
        <v>93</v>
      </c>
      <c r="AO121">
        <f t="shared" ca="1" si="34"/>
        <v>0.35627949322027297</v>
      </c>
      <c r="AP121" t="str">
        <f t="shared" ca="1" si="35"/>
        <v>pics\\Limon_8.jpg</v>
      </c>
      <c r="AR121" t="str">
        <f>IF(AH121="sound\\Ogorod",AP49,"")</f>
        <v/>
      </c>
      <c r="AS121" t="str">
        <f t="shared" si="41"/>
        <v/>
      </c>
      <c r="AT121">
        <f t="shared" ca="1" si="30"/>
        <v>0.44210120006804832</v>
      </c>
      <c r="AU121" t="s">
        <v>697</v>
      </c>
      <c r="AV121" t="str">
        <f t="shared" ca="1" si="31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_Округлый_ли_он?</v>
      </c>
      <c r="BA121" t="e">
        <f>VLOOKUP(Q121,audio_list_stym!$B$2:$BQ$299,68,FALSE)</f>
        <v>#N/A</v>
      </c>
      <c r="BB121" t="str">
        <f t="shared" si="32"/>
        <v>Вы_видите_ТОДИС._Округлый_ли_он?</v>
      </c>
      <c r="BD121" cm="1">
        <f t="array" aca="1" ref="BD121" ca="1">INDEX($L$114:$L$121,(RANK(AT9,$AT$2:$AT$9)))</f>
        <v>2093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VLOOKUP(B122,audio_list_stym!$A$3:$BP$18,48,FALSE)</f>
        <v>16</v>
      </c>
      <c r="F122" t="str">
        <f>VLOOKUP(E122,metki!$A$2:$B$9,2,FALSE)</f>
        <v>импл_новые_без_названия</v>
      </c>
      <c r="G122" t="str">
        <f t="shared" si="27"/>
        <v>импл_</v>
      </c>
      <c r="H122" t="str">
        <f>VLOOKUP(B122,audio_list_stym!$A$3:$AJ$18,16,FALSE)</f>
        <v>Noni</v>
      </c>
      <c r="I122" t="s">
        <v>688</v>
      </c>
      <c r="J122" t="str">
        <f t="shared" si="28"/>
        <v>Noni_1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257</v>
      </c>
      <c r="Q122" t="str">
        <f>IF(G122="экспл",0,IF(G122="импл_",VLOOKUP(J122,quest_импл!$A$1:$J$129,8,FALSE),0))</f>
        <v>sound\\Beliy_li_vnutri.wav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2030</v>
      </c>
      <c r="AD122" t="str">
        <f t="shared" ca="1" si="38"/>
        <v>pics\\Kokos_6.jpg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9"/>
        <v>pics\\Kokos_6.jpg</v>
      </c>
      <c r="AI122" t="s">
        <v>124</v>
      </c>
      <c r="AO122">
        <f t="shared" ca="1" si="34"/>
        <v>0.48008110277593674</v>
      </c>
      <c r="AP122" t="str">
        <f t="shared" ca="1" si="35"/>
        <v>pics\\Kokos_6.jpg</v>
      </c>
      <c r="AR122" t="str">
        <f t="shared" ref="AR122:AR129" si="43">IF(AH122="sound\\Ogorod",AP50,"")</f>
        <v/>
      </c>
      <c r="AS122" t="str">
        <f t="shared" ca="1" si="41"/>
        <v>pics\\Kokos_6.jpg</v>
      </c>
      <c r="AT122">
        <f t="shared" ca="1" si="30"/>
        <v>0.68304160396766389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_Белый_ли_внутри_</v>
      </c>
      <c r="BB122" t="str">
        <f t="shared" si="32"/>
        <v>_Белый_ли_внутри_XXXXX?</v>
      </c>
      <c r="BC122">
        <f>A122</f>
        <v>1216</v>
      </c>
      <c r="BD122" cm="1">
        <f t="array" aca="1" ref="BD122" ca="1">INDEX($L$122:$L$129,(RANK(AT2,$AT$2:$AT$9)))</f>
        <v>2115</v>
      </c>
      <c r="BE122" cm="1">
        <f t="array" aca="1" ref="BE122" ca="1">INDEX(BD66:BD81,(RANK(AT9,$AT$2:$AT$17)))</f>
        <v>2140</v>
      </c>
      <c r="BF122" cm="1">
        <f t="array" aca="1" ref="BF122" ca="1">INDEX(BD90:BD105,(RANK(AT9,$AT$2:$AT$17)))</f>
        <v>2076</v>
      </c>
      <c r="BG122" cm="1">
        <f t="array" aca="1" ref="BG122" ca="1">INDEX(BD106:BD121,(RANK(AT9,$AT$2:$AT$17)))</f>
        <v>2092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VLOOKUP(B123,audio_list_stym!$A$3:$BP$18,48,FALSE)</f>
        <v>16</v>
      </c>
      <c r="F123" t="str">
        <f>VLOOKUP(E123,metki!$A$2:$B$9,2,FALSE)</f>
        <v>импл_новые_без_названия</v>
      </c>
      <c r="G123" t="str">
        <f t="shared" si="27"/>
        <v>импл_</v>
      </c>
      <c r="H123" t="str">
        <f>VLOOKUP(B123,audio_list_stym!$A$3:$AJ$18,16,FALSE)</f>
        <v>Noni</v>
      </c>
      <c r="I123" t="s">
        <v>689</v>
      </c>
      <c r="J123" t="str">
        <f t="shared" si="28"/>
        <v>Noni_2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258</v>
      </c>
      <c r="Q123" t="str">
        <f>IF(G123="экспл",0,IF(G123="импл_",VLOOKUP(J123,quest_импл!$A$1:$J$129,8,FALSE),0))</f>
        <v>sound\\Rebristiy_li.wav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2028</v>
      </c>
      <c r="AD123" t="str">
        <f t="shared" ca="1" si="38"/>
        <v>pics\\Kokos_4.jpg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9"/>
        <v>pics\\Kokos_4.jpg</v>
      </c>
      <c r="AI123" t="s">
        <v>125</v>
      </c>
      <c r="AO123">
        <f t="shared" ca="1" si="34"/>
        <v>0.48075489106646352</v>
      </c>
      <c r="AP123" t="str">
        <f t="shared" ca="1" si="35"/>
        <v>pics\\Kokos_4.jpg</v>
      </c>
      <c r="AR123" t="str">
        <f t="shared" si="43"/>
        <v/>
      </c>
      <c r="AS123" t="str">
        <f t="shared" ca="1" si="41"/>
        <v>pics\\Kokos_4.jpg</v>
      </c>
      <c r="AT123">
        <f t="shared" ca="1" si="30"/>
        <v>0.91178805911703587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_Ребристый_ли_</v>
      </c>
      <c r="BB123" t="str">
        <f t="shared" si="32"/>
        <v>_Ребристый_ли_XXXXX?</v>
      </c>
      <c r="BD123" cm="1">
        <f t="array" aca="1" ref="BD123" ca="1">INDEX($L$122:$L$129,(RANK(AT3,$AT$2:$AT$9)))</f>
        <v>2118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VLOOKUP(B124,audio_list_stym!$A$3:$BP$18,48,FALSE)</f>
        <v>16</v>
      </c>
      <c r="F124" t="str">
        <f>VLOOKUP(E124,metki!$A$2:$B$9,2,FALSE)</f>
        <v>импл_новые_без_названия</v>
      </c>
      <c r="G124" t="str">
        <f t="shared" si="27"/>
        <v>импл_</v>
      </c>
      <c r="H124" t="str">
        <f>VLOOKUP(B124,audio_list_stym!$A$3:$AJ$18,16,FALSE)</f>
        <v>Noni</v>
      </c>
      <c r="I124" t="s">
        <v>690</v>
      </c>
      <c r="J124" t="str">
        <f t="shared" si="28"/>
        <v>Noni_3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259</v>
      </c>
      <c r="Q124" t="str">
        <f>IF(G124="экспл",0,IF(G124="импл_",VLOOKUP(J124,quest_импл!$A$1:$J$129,8,FALSE),0))</f>
        <v>sound\\Goluboy_li.wav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2015</v>
      </c>
      <c r="AD124" t="str">
        <f t="shared" ca="1" si="38"/>
        <v>pics\\Finik_7.jpg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9"/>
        <v>pics\\Finik_7.jpg</v>
      </c>
      <c r="AI124" t="s">
        <v>126</v>
      </c>
      <c r="AO124">
        <f t="shared" ca="1" si="34"/>
        <v>0.7674714251210818</v>
      </c>
      <c r="AP124" t="str">
        <f t="shared" ca="1" si="35"/>
        <v>pics\\Finik_7.jpg</v>
      </c>
      <c r="AR124" t="str">
        <f t="shared" si="43"/>
        <v/>
      </c>
      <c r="AS124" t="str">
        <f t="shared" ca="1" si="41"/>
        <v>pics\\Finik_7.jpg</v>
      </c>
      <c r="AT124">
        <f t="shared" ca="1" si="30"/>
        <v>0.49629462998479745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_Голубой_ли_</v>
      </c>
      <c r="BB124" t="str">
        <f t="shared" si="32"/>
        <v>_Голубой_ли_XXXXX?</v>
      </c>
      <c r="BD124" cm="1">
        <f t="array" aca="1" ref="BD124" ca="1">INDEX($L$122:$L$129,(RANK(AT4,$AT$2:$AT$9)))</f>
        <v>2116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VLOOKUP(B125,audio_list_stym!$A$3:$BP$18,48,FALSE)</f>
        <v>16</v>
      </c>
      <c r="F125" t="str">
        <f>VLOOKUP(E125,metki!$A$2:$B$9,2,FALSE)</f>
        <v>импл_новые_без_названия</v>
      </c>
      <c r="G125" t="str">
        <f t="shared" si="27"/>
        <v>импл_</v>
      </c>
      <c r="H125" t="str">
        <f>VLOOKUP(B125,audio_list_stym!$A$3:$AJ$18,16,FALSE)</f>
        <v>Noni</v>
      </c>
      <c r="I125" t="s">
        <v>691</v>
      </c>
      <c r="J125" t="str">
        <f t="shared" si="28"/>
        <v>Noni_4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260</v>
      </c>
      <c r="Q125" t="str">
        <f>IF(G125="экспл",0,IF(G125="импл_",VLOOKUP(J125,quest_импл!$A$1:$J$129,8,FALSE),0))</f>
        <v>sound\\S_bugorkami_li.wav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2027</v>
      </c>
      <c r="AD125" t="str">
        <f t="shared" ca="1" si="38"/>
        <v>pics\\Kokos_3.jpg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9"/>
        <v>pics\\Kokos_3.jpg</v>
      </c>
      <c r="AI125" t="s">
        <v>127</v>
      </c>
      <c r="AO125">
        <f t="shared" ca="1" si="34"/>
        <v>0.50889695077667541</v>
      </c>
      <c r="AP125" t="str">
        <f t="shared" ca="1" si="35"/>
        <v>pics\\Kokos_3.jpg</v>
      </c>
      <c r="AR125" t="str">
        <f t="shared" si="43"/>
        <v/>
      </c>
      <c r="AS125" t="str">
        <f t="shared" ca="1" si="41"/>
        <v>pics\\Kokos_3.jpg</v>
      </c>
      <c r="AT125">
        <f t="shared" ca="1" si="30"/>
        <v>0.4433857954171937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_С_бугорками_ли_</v>
      </c>
      <c r="BB125" t="str">
        <f t="shared" si="32"/>
        <v>_С_бугорками_ли_XXXXX?</v>
      </c>
      <c r="BD125" cm="1">
        <f t="array" aca="1" ref="BD125" ca="1">INDEX($L$122:$L$129,(RANK(AT5,$AT$2:$AT$9)))</f>
        <v>2120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VLOOKUP(B126,audio_list_stym!$A$3:$BP$18,48,FALSE)</f>
        <v>16</v>
      </c>
      <c r="F126" t="str">
        <f>VLOOKUP(E126,metki!$A$2:$B$9,2,FALSE)</f>
        <v>импл_новые_без_названия</v>
      </c>
      <c r="G126" t="str">
        <f t="shared" si="27"/>
        <v>импл_</v>
      </c>
      <c r="H126" t="str">
        <f>VLOOKUP(B126,audio_list_stym!$A$3:$AJ$18,16,FALSE)</f>
        <v>Noni</v>
      </c>
      <c r="I126" t="s">
        <v>692</v>
      </c>
      <c r="J126" t="str">
        <f t="shared" si="28"/>
        <v>Noni_5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261</v>
      </c>
      <c r="Q126" t="str">
        <f>IF(G126="экспл",0,IF(G126="импл_",VLOOKUP(J126,quest_импл!$A$1:$J$129,8,FALSE),0))</f>
        <v>sound\\Ovalniy_li.wav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2007</v>
      </c>
      <c r="AD126" t="str">
        <f t="shared" ca="1" si="38"/>
        <v>pics\\Banan_7.jpg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9"/>
        <v>pics\\Banan_7.jpg</v>
      </c>
      <c r="AI126" t="s">
        <v>128</v>
      </c>
      <c r="AO126">
        <f t="shared" ca="1" si="34"/>
        <v>0.86779085465019801</v>
      </c>
      <c r="AP126" t="str">
        <f t="shared" ca="1" si="35"/>
        <v>pics\\Banan_7.jpg</v>
      </c>
      <c r="AR126" t="str">
        <f t="shared" si="43"/>
        <v/>
      </c>
      <c r="AS126" t="str">
        <f t="shared" ca="1" si="41"/>
        <v>pics\\Banan_7.jpg</v>
      </c>
      <c r="AT126">
        <f t="shared" ca="1" si="30"/>
        <v>0.58248106670600708</v>
      </c>
      <c r="AU126" t="s">
        <v>697</v>
      </c>
      <c r="AV126" t="str">
        <f t="shared" ca="1" si="31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_Овальный_ли_</v>
      </c>
      <c r="BB126" t="str">
        <f t="shared" si="32"/>
        <v>_Овальный_ли_XXXXX?</v>
      </c>
      <c r="BD126" cm="1">
        <f t="array" aca="1" ref="BD126" ca="1">INDEX($L$122:$L$129,(RANK(AT6,$AT$2:$AT$9)))</f>
        <v>2114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VLOOKUP(B127,audio_list_stym!$A$3:$BP$18,48,FALSE)</f>
        <v>16</v>
      </c>
      <c r="F127" t="str">
        <f>VLOOKUP(E127,metki!$A$2:$B$9,2,FALSE)</f>
        <v>импл_новые_без_названия</v>
      </c>
      <c r="G127" t="str">
        <f t="shared" si="27"/>
        <v>импл_</v>
      </c>
      <c r="H127" t="str">
        <f>VLOOKUP(B127,audio_list_stym!$A$3:$AJ$18,16,FALSE)</f>
        <v>Noni</v>
      </c>
      <c r="I127" t="s">
        <v>693</v>
      </c>
      <c r="J127" t="str">
        <f t="shared" si="28"/>
        <v>Noni_6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262</v>
      </c>
      <c r="Q127" t="str">
        <f>IF(G127="экспл",0,IF(G127="импл_",VLOOKUP(J127,quest_импл!$A$1:$J$129,8,FALSE),0))</f>
        <v>sound\\Zhidkiy_li.wav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2009</v>
      </c>
      <c r="AD127" t="str">
        <f t="shared" ca="1" si="38"/>
        <v>pics\\Finik_1.jpg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9"/>
        <v>pics\\Finik_1.jpg</v>
      </c>
      <c r="AI127" t="s">
        <v>129</v>
      </c>
      <c r="AO127">
        <f t="shared" ca="1" si="34"/>
        <v>0.84109741022992279</v>
      </c>
      <c r="AP127" t="str">
        <f t="shared" ca="1" si="35"/>
        <v>pics\\Finik_1.jpg</v>
      </c>
      <c r="AR127" t="str">
        <f t="shared" si="43"/>
        <v/>
      </c>
      <c r="AS127" t="str">
        <f t="shared" ca="1" si="41"/>
        <v>pics\\Finik_1.jpg</v>
      </c>
      <c r="AT127">
        <f t="shared" ca="1" si="30"/>
        <v>0.40583149221771075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_Жидкий_ли_</v>
      </c>
      <c r="BB127" t="str">
        <f t="shared" si="32"/>
        <v>_Жидкий_ли_XXXXX?</v>
      </c>
      <c r="BD127" cm="1">
        <f t="array" aca="1" ref="BD127" ca="1">INDEX($L$122:$L$129,(RANK(AT7,$AT$2:$AT$9)))</f>
        <v>2119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VLOOKUP(B128,audio_list_stym!$A$3:$BP$18,48,FALSE)</f>
        <v>16</v>
      </c>
      <c r="F128" t="str">
        <f>VLOOKUP(E128,metki!$A$2:$B$9,2,FALSE)</f>
        <v>импл_новые_без_названия</v>
      </c>
      <c r="G128" t="str">
        <f t="shared" si="27"/>
        <v>импл_</v>
      </c>
      <c r="H128" t="str">
        <f>VLOOKUP(B128,audio_list_stym!$A$3:$AJ$18,16,FALSE)</f>
        <v>Noni</v>
      </c>
      <c r="I128" t="s">
        <v>694</v>
      </c>
      <c r="J128" t="str">
        <f t="shared" si="28"/>
        <v>Noni_7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263</v>
      </c>
      <c r="Q128" t="str">
        <f>IF(G128="экспл",0,IF(G128="импл_",VLOOKUP(J128,quest_импл!$A$1:$J$129,8,FALSE),0))</f>
        <v>sound\\Lohmatiy_li.wav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2042</v>
      </c>
      <c r="AD128" t="str">
        <f t="shared" ca="1" si="38"/>
        <v>pics\\Peper_2.jpg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9"/>
        <v>pics\\Peper_2.jpg</v>
      </c>
      <c r="AI128" t="s">
        <v>130</v>
      </c>
      <c r="AO128">
        <f t="shared" ca="1" si="34"/>
        <v>0.2953830897740698</v>
      </c>
      <c r="AP128" t="str">
        <f t="shared" ca="1" si="35"/>
        <v>pics\\Peper_2.jpg</v>
      </c>
      <c r="AR128" t="str">
        <f t="shared" si="43"/>
        <v/>
      </c>
      <c r="AS128" t="str">
        <f t="shared" ca="1" si="41"/>
        <v>pics\\Peper_2.jpg</v>
      </c>
      <c r="AT128">
        <f t="shared" ca="1" si="30"/>
        <v>0.65649652744628695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_Лохматый_ли_</v>
      </c>
      <c r="BB128" t="str">
        <f t="shared" si="32"/>
        <v>_Лохматый_ли_XXXXX?</v>
      </c>
      <c r="BD128" cm="1">
        <f t="array" aca="1" ref="BD128" ca="1">INDEX($L$122:$L$129,(RANK(AT8,$AT$2:$AT$9)))</f>
        <v>2113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VLOOKUP(B129,audio_list_stym!$A$3:$BP$18,48,FALSE)</f>
        <v>16</v>
      </c>
      <c r="F129" t="str">
        <f>VLOOKUP(E129,metki!$A$2:$B$9,2,FALSE)</f>
        <v>импл_новые_без_названия</v>
      </c>
      <c r="G129" t="str">
        <f t="shared" si="27"/>
        <v>импл_</v>
      </c>
      <c r="H129" t="str">
        <f>VLOOKUP(B129,audio_list_stym!$A$3:$AJ$18,16,FALSE)</f>
        <v>Noni</v>
      </c>
      <c r="I129" t="s">
        <v>695</v>
      </c>
      <c r="J129" t="str">
        <f t="shared" si="28"/>
        <v>Noni_8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264</v>
      </c>
      <c r="Q129" t="str">
        <f>IF(G129="экспл",0,IF(G129="импл_",VLOOKUP(J129,quest_импл!$A$1:$J$129,8,FALSE),0))</f>
        <v>sound\\Zolotistiy_li.wav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2061</v>
      </c>
      <c r="AD129" t="str">
        <f t="shared" ca="1" si="38"/>
        <v>pics\\Tomat_5.jpg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9"/>
        <v>pics\\Tomat_5.jpg</v>
      </c>
      <c r="AI129" t="s">
        <v>131</v>
      </c>
      <c r="AO129">
        <f t="shared" ca="1" si="34"/>
        <v>3.8506063408516922E-2</v>
      </c>
      <c r="AP129" t="str">
        <f t="shared" ca="1" si="35"/>
        <v>pics\\Tomat_5.jpg</v>
      </c>
      <c r="AR129" t="str">
        <f t="shared" si="43"/>
        <v/>
      </c>
      <c r="AS129" t="str">
        <f t="shared" ca="1" si="41"/>
        <v>pics\\Tomat_5.jpg</v>
      </c>
      <c r="AT129">
        <f t="shared" ca="1" si="30"/>
        <v>0.47730921126955184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_Золотистый_ли_</v>
      </c>
      <c r="BB129" t="str">
        <f t="shared" si="32"/>
        <v>_Золотистый_ли_XXXXX?</v>
      </c>
      <c r="BD129" cm="1">
        <f t="array" aca="1" ref="BD129" ca="1">INDEX($L$122:$L$129,(RANK(AT9,$AT$2:$AT$9)))</f>
        <v>2117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C00-000000000000}"/>
  <pageMargins left="0.7" right="0.7" top="0.75" bottom="0.75" header="0.3" footer="0.3"/>
  <pageSetup paperSize="9" orientation="portrait" horizontalDpi="4294967293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H161"/>
  <sheetViews>
    <sheetView topLeftCell="BA1" zoomScale="57" zoomScaleNormal="5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VLOOKUP(B2,audio_list_stym!$A$3:$BP$18,49,FALSE)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VLOOKUP(B2,audio_list_stym!$A$3:$AJ$18,17,FALSE)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pics\\Injir_5.jpg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0.22066211629036681</v>
      </c>
      <c r="AP2" t="str">
        <f t="shared" ref="AP2:AP25" ca="1" si="6">INDEX($AM$2:$AM$25,(RANK(AO2,$AO$2:$AO$25)))</f>
        <v>pics\\Injir_5.jpg</v>
      </c>
      <c r="AQ2" t="str">
        <f ca="1">INDEX($AN$2:$AN$25,(RANK(AO2,$AO$2:$AO$25)))</f>
        <v>pics\\Tikva_5.jpg</v>
      </c>
      <c r="AR2" t="str">
        <f t="shared" ref="AR2:AR9" ca="1" si="7">IF(AH2="sound\\Ogorod",AP2,"")</f>
        <v>pics\\Injir_5.jpg</v>
      </c>
      <c r="AT2">
        <f t="shared" ref="AT2:AT65" ca="1" si="8">RAND()</f>
        <v>0.55306637427239613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2035</v>
      </c>
      <c r="BF2" cm="1">
        <f t="array" aca="1" ref="BF2" ca="1">INDEX(BD26:BD49,(RANK(AT2,$AT$2:$AT$16)))</f>
        <v>2051</v>
      </c>
      <c r="BG2" cm="1">
        <f t="array" aca="1" ref="BG2" ca="1">INDEX(BD50:BD65,(RANK(AT2,$AT$2:$AT$16)))</f>
        <v>2011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VLOOKUP(B3,audio_list_stym!$A$3:$BP$18,49,FALSE)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VLOOKUP(B3,audio_list_stym!$A$3:$AJ$18,17,FALSE)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2003</v>
      </c>
      <c r="AD3" t="str">
        <f t="shared" ref="AD3:AD66" ca="1" si="11">IF(ISTEXT(AE3),AE3,IF(ISTEXT(AF3),AF3,""))</f>
        <v>pics\\Banan_3.jpg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pics\\Banan_3.jpg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0.51668146621782507</v>
      </c>
      <c r="AP3" t="str">
        <f t="shared" ca="1" si="6"/>
        <v>pics\\Banan_3.jpg</v>
      </c>
      <c r="AQ3" t="str">
        <f t="shared" ref="AQ3:AQ25" ca="1" si="13">INDEX($AN$2:$AN$25,(RANK(AO3,$AO$2:$AO$25)))</f>
        <v>pics\\Goroh_3.jpg</v>
      </c>
      <c r="AR3" t="str">
        <f t="shared" ca="1" si="7"/>
        <v>pics\\Banan_3.jpg</v>
      </c>
      <c r="AT3">
        <f t="shared" ca="1" si="8"/>
        <v>0.58063791578785573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2060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VLOOKUP(B4,audio_list_stym!$A$3:$BP$18,49,FALSE)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VLOOKUP(B4,audio_list_stym!$A$3:$AJ$18,17,FALSE)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2156</v>
      </c>
      <c r="AD4" t="str">
        <f t="shared" ca="1" si="11"/>
        <v>pics\\Injir_4.jpg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pics\\Injir_4.jpg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0.25815813949514355</v>
      </c>
      <c r="AP4" t="str">
        <f t="shared" ca="1" si="6"/>
        <v>pics\\Injir_4.jpg</v>
      </c>
      <c r="AQ4" t="str">
        <f t="shared" ca="1" si="13"/>
        <v>pics\\Tikva_4.jpg</v>
      </c>
      <c r="AR4" t="str">
        <f t="shared" ca="1" si="7"/>
        <v>pics\\Injir_4.jpg</v>
      </c>
      <c r="AT4">
        <f t="shared" ca="1" si="8"/>
        <v>0.27558020417316265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2063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VLOOKUP(B5,audio_list_stym!$A$3:$BP$18,49,FALSE)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VLOOKUP(B5,audio_list_stym!$A$3:$AJ$18,17,FALSE)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2159</v>
      </c>
      <c r="AD5" t="str">
        <f t="shared" ca="1" si="11"/>
        <v>pics\\Injir_7.jpg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pics\\Injir_7.jpg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0.1249443613182869</v>
      </c>
      <c r="AP5" t="str">
        <f t="shared" ca="1" si="6"/>
        <v>pics\\Injir_7.jpg</v>
      </c>
      <c r="AQ5" t="str">
        <f t="shared" ca="1" si="13"/>
        <v>pics\\Tikva_7.jpg</v>
      </c>
      <c r="AR5" t="str">
        <f t="shared" ca="1" si="7"/>
        <v>pics\\Injir_7.jpg</v>
      </c>
      <c r="AT5">
        <f t="shared" ca="1" si="8"/>
        <v>0.72241154130038954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VLOOKUP(B6,audio_list_stym!$A$3:$BP$18,49,FALSE)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VLOOKUP(B6,audio_list_stym!$A$3:$AJ$18,17,FALSE)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2004</v>
      </c>
      <c r="AD6" t="str">
        <f t="shared" ca="1" si="11"/>
        <v>pics\\Banan_4.jpg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pics\\Banan_4.jpg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0.50158651605343851</v>
      </c>
      <c r="AP6" t="str">
        <f t="shared" ca="1" si="6"/>
        <v>pics\\Banan_4.jpg</v>
      </c>
      <c r="AQ6" t="str">
        <f t="shared" ca="1" si="13"/>
        <v>pics\\Goroh_4.jpg</v>
      </c>
      <c r="AR6" t="str">
        <f t="shared" ca="1" si="7"/>
        <v>pics\\Banan_4.jpg</v>
      </c>
      <c r="AT6">
        <f t="shared" ca="1" si="8"/>
        <v>8.1941028186414022E-2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2064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VLOOKUP(B7,audio_list_stym!$A$3:$BP$18,49,FALSE)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VLOOKUP(B7,audio_list_stym!$A$3:$AJ$18,17,FALSE)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2005</v>
      </c>
      <c r="AD7" t="str">
        <f t="shared" ca="1" si="11"/>
        <v>pics\\Banan_5.jpg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pics\\Banan_5.jpg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0.48754636078290525</v>
      </c>
      <c r="AP7" t="str">
        <f t="shared" ca="1" si="6"/>
        <v>pics\\Banan_5.jpg</v>
      </c>
      <c r="AQ7" t="str">
        <f t="shared" ca="1" si="13"/>
        <v>pics\\Goroh_5.jpg</v>
      </c>
      <c r="AR7" t="str">
        <f t="shared" ca="1" si="7"/>
        <v>pics\\Banan_5.jpg</v>
      </c>
      <c r="AT7">
        <f t="shared" ca="1" si="8"/>
        <v>0.73911487175410207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2057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VLOOKUP(B8,audio_list_stym!$A$3:$BP$18,49,FALSE)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VLOOKUP(B8,audio_list_stym!$A$3:$AJ$18,17,FALSE)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2160</v>
      </c>
      <c r="AD8" t="str">
        <f t="shared" ca="1" si="11"/>
        <v>pics\\Injir_8.jpg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pics\\Injir_8.jpg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0.12431123760920459</v>
      </c>
      <c r="AP8" t="str">
        <f t="shared" ca="1" si="6"/>
        <v>pics\\Injir_8.jpg</v>
      </c>
      <c r="AQ8" t="str">
        <f t="shared" ca="1" si="13"/>
        <v>pics\\Tikva_8.jpg</v>
      </c>
      <c r="AR8" t="str">
        <f t="shared" ca="1" si="7"/>
        <v>pics\\Injir_8.jpg</v>
      </c>
      <c r="AT8">
        <f t="shared" ca="1" si="8"/>
        <v>0.43764619991637443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2062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VLOOKUP(B9,audio_list_stym!$A$3:$BP$18,49,FALSE)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VLOOKUP(B9,audio_list_stym!$A$3:$AJ$18,17,FALSE)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2034</v>
      </c>
      <c r="AD9" t="str">
        <f t="shared" ca="1" si="11"/>
        <v>pics\\Limon_2.jpg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pics\\Limon_2.jpg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0.89566254082694641</v>
      </c>
      <c r="AP9" t="str">
        <f t="shared" ca="1" si="6"/>
        <v>pics\\Limon_2.jpg</v>
      </c>
      <c r="AQ9" t="str">
        <f t="shared" ca="1" si="13"/>
        <v>pics\\Redis_2.jpg</v>
      </c>
      <c r="AR9" t="str">
        <f t="shared" ca="1" si="7"/>
        <v>pics\\Limon_2.jpg</v>
      </c>
      <c r="AT9">
        <f t="shared" ca="1" si="8"/>
        <v>0.62153636023920011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2059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VLOOKUP(B10,audio_list_stym!$A$3:$BP$18,49,FALSE)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VLOOKUP(B10,audio_list_stym!$A$3:$AJ$18,17,FALSE)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11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0.39320918146095696</v>
      </c>
      <c r="AP10" t="str">
        <f t="shared" ca="1" si="6"/>
        <v>pics\\Banan_7.jpg</v>
      </c>
      <c r="AQ10" t="str">
        <f t="shared" ca="1" si="13"/>
        <v>pics\\Goroh_7.jpg</v>
      </c>
      <c r="AT10">
        <f t="shared" ca="1" si="8"/>
        <v>0.3684852400163694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2030</v>
      </c>
      <c r="BG10" cm="1">
        <f t="array" aca="1" ref="BG10" ca="1">INDEX(BD34:BD65,(RANK(AT3,$AT$2:$AT$16)))</f>
        <v>2046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VLOOKUP(B11,audio_list_stym!$A$3:$BP$18,49,FALSE)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VLOOKUP(B11,audio_list_stym!$A$3:$AJ$18,17,FALSE)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11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0.35357754363465133</v>
      </c>
      <c r="AP11" t="str">
        <f t="shared" ca="1" si="6"/>
        <v>pics\\Injir_1.jpg</v>
      </c>
      <c r="AQ11" t="str">
        <f t="shared" ca="1" si="13"/>
        <v>pics\\Tikva_1.jpg</v>
      </c>
      <c r="AT11">
        <f t="shared" ca="1" si="8"/>
        <v>0.2795452613994579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2036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VLOOKUP(B12,audio_list_stym!$A$3:$BP$18,49,FALSE)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VLOOKUP(B12,audio_list_stym!$A$3:$AJ$18,17,FALSE)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11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0.88904055402077409</v>
      </c>
      <c r="AP12" t="str">
        <f t="shared" ca="1" si="6"/>
        <v>pics\\Limon_3.jpg</v>
      </c>
      <c r="AQ12" t="str">
        <f t="shared" ca="1" si="13"/>
        <v>pics\\Redis_3.jpg</v>
      </c>
      <c r="AT12">
        <f t="shared" ca="1" si="8"/>
        <v>0.27856985099915976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2039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VLOOKUP(B13,audio_list_stym!$A$3:$BP$18,49,FALSE)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VLOOKUP(B13,audio_list_stym!$A$3:$AJ$18,17,FALSE)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11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0.45876949124187005</v>
      </c>
      <c r="AP13" t="str">
        <f t="shared" ca="1" si="6"/>
        <v>pics\\Banan_6.jpg</v>
      </c>
      <c r="AQ13" t="str">
        <f t="shared" ca="1" si="13"/>
        <v>pics\\Goroh_6.jpg</v>
      </c>
      <c r="AT13">
        <f t="shared" ca="1" si="8"/>
        <v>0.88101604682323442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VLOOKUP(B14,audio_list_stym!$A$3:$BP$18,49,FALSE)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VLOOKUP(B14,audio_list_stym!$A$3:$AJ$18,17,FALSE)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11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0.54280847638090213</v>
      </c>
      <c r="AP14" t="str">
        <f t="shared" ca="1" si="6"/>
        <v>pics\\Banan_1.jpg</v>
      </c>
      <c r="AQ14" t="str">
        <f t="shared" ca="1" si="13"/>
        <v>pics\\Goroh_1.jpg</v>
      </c>
      <c r="AT14">
        <f t="shared" ca="1" si="8"/>
        <v>0.94750757286745479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2040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VLOOKUP(B15,audio_list_stym!$A$3:$BP$18,49,FALSE)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VLOOKUP(B15,audio_list_stym!$A$3:$AJ$18,17,FALSE)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11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0.38677793281890427</v>
      </c>
      <c r="AP15" t="str">
        <f t="shared" ca="1" si="6"/>
        <v>pics\\Banan_8.jpg</v>
      </c>
      <c r="AQ15" t="str">
        <f t="shared" ca="1" si="13"/>
        <v>pics\\Goroh_8.jpg</v>
      </c>
      <c r="AT15">
        <f t="shared" ca="1" si="8"/>
        <v>0.73041662195868029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2033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VLOOKUP(B16,audio_list_stym!$A$3:$BP$18,49,FALSE)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VLOOKUP(B16,audio_list_stym!$A$3:$AJ$18,17,FALSE)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11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0.21012030962543404</v>
      </c>
      <c r="AP16" t="str">
        <f t="shared" ca="1" si="6"/>
        <v>pics\\Injir_6.jpg</v>
      </c>
      <c r="AQ16" t="str">
        <f t="shared" ca="1" si="13"/>
        <v>pics\\Tikva_6.jpg</v>
      </c>
      <c r="AT16">
        <f t="shared" ca="1" si="8"/>
        <v>0.17722372151476495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2038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VLOOKUP(B17,audio_list_stym!$A$3:$BP$18,49,FALSE)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VLOOKUP(B17,audio_list_stym!$A$3:$AJ$18,17,FALSE)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11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0.35261202672305547</v>
      </c>
      <c r="AP17" t="str">
        <f t="shared" ca="1" si="6"/>
        <v>pics\\Injir_2.jpg</v>
      </c>
      <c r="AQ17" t="str">
        <f t="shared" ca="1" si="13"/>
        <v>pics\\Tikva_2.jpg</v>
      </c>
      <c r="AT17">
        <f t="shared" ca="1" si="8"/>
        <v>0.14981296142321965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2035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VLOOKUP(B18,audio_list_stym!$A$3:$BP$18,49,FALSE)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VLOOKUP(B18,audio_list_stym!$A$3:$AJ$18,17,FALSE)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2053</v>
      </c>
      <c r="AD18" t="str">
        <f t="shared" ca="1" si="11"/>
        <v>pics\\Redis_5.jpg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pics\\Redis_5.jpg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0.82420189324923254</v>
      </c>
      <c r="AP18" t="str">
        <f t="shared" ca="1" si="6"/>
        <v>pics\\Limon_5.jpg</v>
      </c>
      <c r="AQ18" t="str">
        <f t="shared" ca="1" si="13"/>
        <v>pics\\Redis_5.jpg</v>
      </c>
      <c r="AS18" t="str">
        <f t="shared" ref="AS18:AS25" ca="1" si="16">IF(AH18="sound\\Tropic",AQ18,"")</f>
        <v>pics\\Redis_5.jpg</v>
      </c>
      <c r="AT18">
        <f t="shared" ca="1" si="8"/>
        <v>0.19385442177436407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2040</v>
      </c>
      <c r="BF18" cm="1">
        <f t="array" aca="1" ref="BF18" ca="1">INDEX(BD26:BD49,(RANK(AT4,$AT$2:$AT$16)))</f>
        <v>2048</v>
      </c>
      <c r="BG18" cm="1">
        <f t="array" aca="1" ref="BG18" ca="1">INDEX(BD50:BD65,(RANK(AT4,$AT$2:$AT$16)))</f>
        <v>2024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VLOOKUP(B19,audio_list_stym!$A$3:$BP$18,49,FALSE)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VLOOKUP(B19,audio_list_stym!$A$3:$AJ$18,17,FALSE)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2054</v>
      </c>
      <c r="AD19" t="str">
        <f t="shared" ca="1" si="11"/>
        <v>pics\\Redis_6.jpg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pics\\Redis_6.jpg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0.77072988525093566</v>
      </c>
      <c r="AP19" t="str">
        <f t="shared" ca="1" si="6"/>
        <v>pics\\Limon_6.jpg</v>
      </c>
      <c r="AQ19" t="str">
        <f t="shared" ca="1" si="13"/>
        <v>pics\\Redis_6.jpg</v>
      </c>
      <c r="AS19" t="str">
        <f t="shared" ca="1" si="16"/>
        <v>pics\\Redis_6.jpg</v>
      </c>
      <c r="AT19">
        <f t="shared" ca="1" si="8"/>
        <v>0.71552497271391013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2028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VLOOKUP(B20,audio_list_stym!$A$3:$BP$18,49,FALSE)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VLOOKUP(B20,audio_list_stym!$A$3:$AJ$18,17,FALSE)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2049</v>
      </c>
      <c r="AD20" t="str">
        <f t="shared" ca="1" si="11"/>
        <v>pics\\Redis_1.jpg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pics\\Redis_1.jpg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0.9204042503106854</v>
      </c>
      <c r="AP20" t="str">
        <f t="shared" ca="1" si="6"/>
        <v>pics\\Limon_1.jpg</v>
      </c>
      <c r="AQ20" t="str">
        <f t="shared" ca="1" si="13"/>
        <v>pics\\Redis_1.jpg</v>
      </c>
      <c r="AS20" t="str">
        <f t="shared" ca="1" si="16"/>
        <v>pics\\Redis_1.jpg</v>
      </c>
      <c r="AT20">
        <f t="shared" ca="1" si="8"/>
        <v>0.57534459467019927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2031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VLOOKUP(B21,audio_list_stym!$A$3:$BP$18,49,FALSE)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VLOOKUP(B21,audio_list_stym!$A$3:$AJ$18,17,FALSE)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2052</v>
      </c>
      <c r="AD21" t="str">
        <f t="shared" ca="1" si="11"/>
        <v>pics\\Redis_4.jpg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pics\\Redis_4.jpg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0.86660067622295089</v>
      </c>
      <c r="AP21" t="str">
        <f t="shared" ca="1" si="6"/>
        <v>pics\\Limon_4.jpg</v>
      </c>
      <c r="AQ21" t="str">
        <f t="shared" ca="1" si="13"/>
        <v>pics\\Redis_4.jpg</v>
      </c>
      <c r="AS21" t="str">
        <f t="shared" ca="1" si="16"/>
        <v>pics\\Redis_4.jpg</v>
      </c>
      <c r="AT21">
        <f t="shared" ca="1" si="8"/>
        <v>0.3059849955888978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VLOOKUP(B22,audio_list_stym!$A$3:$BP$18,49,FALSE)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VLOOKUP(B22,audio_list_stym!$A$3:$AJ$18,17,FALSE)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2018</v>
      </c>
      <c r="AD22" t="str">
        <f t="shared" ca="1" si="11"/>
        <v>pics\\Goroh_2.jpg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pics\\Goroh_2.jpg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0.52411950628911574</v>
      </c>
      <c r="AP22" t="str">
        <f t="shared" ca="1" si="6"/>
        <v>pics\\Banan_2.jpg</v>
      </c>
      <c r="AQ22" t="str">
        <f t="shared" ca="1" si="13"/>
        <v>pics\\Goroh_2.jpg</v>
      </c>
      <c r="AS22" t="str">
        <f t="shared" ca="1" si="16"/>
        <v>pics\\Goroh_2.jpg</v>
      </c>
      <c r="AT22">
        <f t="shared" ca="1" si="8"/>
        <v>0.15164603417283562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2032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VLOOKUP(B23,audio_list_stym!$A$3:$BP$18,49,FALSE)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VLOOKUP(B23,audio_list_stym!$A$3:$AJ$18,17,FALSE)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2163</v>
      </c>
      <c r="AD23" t="str">
        <f t="shared" ca="1" si="11"/>
        <v>pics\\Tikva_3.jpg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pics\\Tikva_3.jpg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0.29338087560751247</v>
      </c>
      <c r="AP23" t="str">
        <f t="shared" ca="1" si="6"/>
        <v>pics\\Injir_3.jpg</v>
      </c>
      <c r="AQ23" t="str">
        <f t="shared" ca="1" si="13"/>
        <v>pics\\Tikva_3.jpg</v>
      </c>
      <c r="AS23" t="str">
        <f t="shared" ca="1" si="16"/>
        <v>pics\\Tikva_3.jpg</v>
      </c>
      <c r="AT23">
        <f t="shared" ca="1" si="8"/>
        <v>0.19620983796162517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2025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VLOOKUP(B24,audio_list_stym!$A$3:$BP$18,49,FALSE)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VLOOKUP(B24,audio_list_stym!$A$3:$AJ$18,17,FALSE)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2056</v>
      </c>
      <c r="AD24" t="str">
        <f t="shared" ca="1" si="11"/>
        <v>pics\\Redis_8.jpg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pics\\Redis_8.jpg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0.64339946442993734</v>
      </c>
      <c r="AP24" t="str">
        <f t="shared" ca="1" si="6"/>
        <v>pics\\Limon_8.jpg</v>
      </c>
      <c r="AQ24" t="str">
        <f t="shared" ca="1" si="13"/>
        <v>pics\\Redis_8.jpg</v>
      </c>
      <c r="AS24" t="str">
        <f t="shared" ca="1" si="16"/>
        <v>pics\\Redis_8.jpg</v>
      </c>
      <c r="AT24">
        <f t="shared" ca="1" si="8"/>
        <v>0.16852633253752658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2030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VLOOKUP(B25,audio_list_stym!$A$3:$BP$18,49,FALSE)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VLOOKUP(B25,audio_list_stym!$A$3:$AJ$18,17,FALSE)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2055</v>
      </c>
      <c r="AD25" t="str">
        <f t="shared" ca="1" si="11"/>
        <v>pics\\Redis_7.jpg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pics\\Redis_7.jpg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0.66885476356217766</v>
      </c>
      <c r="AP25" t="str">
        <f t="shared" ca="1" si="6"/>
        <v>pics\\Limon_7.jpg</v>
      </c>
      <c r="AQ25" t="str">
        <f t="shared" ca="1" si="13"/>
        <v>pics\\Redis_7.jpg</v>
      </c>
      <c r="AS25" t="str">
        <f t="shared" ca="1" si="16"/>
        <v>pics\\Redis_7.jpg</v>
      </c>
      <c r="AT25">
        <f t="shared" ca="1" si="8"/>
        <v>3.4858167231499593E-4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2027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VLOOKUP(B26,audio_list_stym!$A$3:$BP$18,49,FALSE)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VLOOKUP(B26,audio_list_stym!$A$3:$AJ$18,17,FALSE)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1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0.97331487566916886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2064</v>
      </c>
      <c r="BF26" cm="1">
        <f t="array" aca="1" ref="BF26" ca="1">INDEX(BD34:BD49,(RANK(AT5,$AT$2:$AT$16)))</f>
        <v>2048</v>
      </c>
      <c r="BG26" cm="1">
        <f t="array" aca="1" ref="BG26" ca="1">INDEX(BD50:BD65,(RANK(AT5,$AT$2:$AT$16)))</f>
        <v>2016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VLOOKUP(B27,audio_list_stym!$A$3:$BP$18,49,FALSE)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VLOOKUP(B27,audio_list_stym!$A$3:$AJ$18,17,FALSE)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11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0.56518696598179219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2052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VLOOKUP(B28,audio_list_stym!$A$3:$BP$18,49,FALSE)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VLOOKUP(B28,audio_list_stym!$A$3:$AJ$18,17,FALSE)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11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0.94069435133399715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2055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VLOOKUP(B29,audio_list_stym!$A$3:$BP$18,49,FALSE)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VLOOKUP(B29,audio_list_stym!$A$3:$AJ$18,17,FALSE)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1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0.62309248588667554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VLOOKUP(B30,audio_list_stym!$A$3:$BP$18,49,FALSE)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VLOOKUP(B30,audio_list_stym!$A$3:$AJ$18,17,FALSE)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11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0.70520670172921351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2056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VLOOKUP(B31,audio_list_stym!$A$3:$BP$18,49,FALSE)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VLOOKUP(B31,audio_list_stym!$A$3:$AJ$18,17,FALSE)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11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0.1038497253220001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2049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VLOOKUP(B32,audio_list_stym!$A$3:$BP$18,49,FALSE)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VLOOKUP(B32,audio_list_stym!$A$3:$AJ$18,17,FALSE)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11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0.62207091857783781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2054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VLOOKUP(B33,audio_list_stym!$A$3:$BP$18,49,FALSE)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VLOOKUP(B33,audio_list_stym!$A$3:$AJ$18,17,FALSE)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11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0.23299440162948271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2051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VLOOKUP(B34,audio_list_stym!$A$3:$BP$18,49,FALSE)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VLOOKUP(B34,audio_list_stym!$A$3:$AJ$18,17,FALSE)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2007</v>
      </c>
      <c r="AD34" t="str">
        <f t="shared" ca="1" si="11"/>
        <v>pics\\Banan_7.jpg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pics\\Banan_7.jpg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pics\\Banan_7.jpg</v>
      </c>
      <c r="AT34">
        <f t="shared" ca="1" si="8"/>
        <v>0.57698458608041181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2064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2008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VLOOKUP(B35,audio_list_stym!$A$3:$BP$18,49,FALSE)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VLOOKUP(B35,audio_list_stym!$A$3:$AJ$18,17,FALSE)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2153</v>
      </c>
      <c r="AD35" t="str">
        <f t="shared" ca="1" si="11"/>
        <v>pics\\Injir_1.jpg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pics\\Injir_1.jpg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pics\\Injir_1.jpg</v>
      </c>
      <c r="AT35">
        <f t="shared" ca="1" si="8"/>
        <v>0.72557848543895598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2044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VLOOKUP(B36,audio_list_stym!$A$3:$BP$18,49,FALSE)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VLOOKUP(B36,audio_list_stym!$A$3:$AJ$18,17,FALSE)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2035</v>
      </c>
      <c r="AD36" t="str">
        <f t="shared" ca="1" si="11"/>
        <v>pics\\Limon_3.jpg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pics\\Limon_3.jpg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pics\\Limon_3.jpg</v>
      </c>
      <c r="AT36">
        <f t="shared" ca="1" si="8"/>
        <v>0.72862504878763823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2047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VLOOKUP(B37,audio_list_stym!$A$3:$BP$18,49,FALSE)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VLOOKUP(B37,audio_list_stym!$A$3:$AJ$18,17,FALSE)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2006</v>
      </c>
      <c r="AD37" t="str">
        <f t="shared" ca="1" si="11"/>
        <v>pics\\Banan_6.jpg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pics\\Banan_6.jpg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pics\\Banan_6.jpg</v>
      </c>
      <c r="AT37">
        <f t="shared" ca="1" si="8"/>
        <v>0.47996520896183537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VLOOKUP(B38,audio_list_stym!$A$3:$BP$18,49,FALSE)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VLOOKUP(B38,audio_list_stym!$A$3:$AJ$18,17,FALSE)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2001</v>
      </c>
      <c r="AD38" t="str">
        <f t="shared" ca="1" si="11"/>
        <v>pics\\Banan_1.jpg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pics\\Banan_1.jpg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pics\\Banan_1.jpg</v>
      </c>
      <c r="AT38">
        <f t="shared" ca="1" si="8"/>
        <v>0.47429456159076944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2048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VLOOKUP(B39,audio_list_stym!$A$3:$BP$18,49,FALSE)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VLOOKUP(B39,audio_list_stym!$A$3:$AJ$18,17,FALSE)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2008</v>
      </c>
      <c r="AD39" t="str">
        <f t="shared" ca="1" si="11"/>
        <v>pics\\Banan_8.jpg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pics\\Banan_8.jpg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pics\\Banan_8.jpg</v>
      </c>
      <c r="AT39">
        <f t="shared" ca="1" si="8"/>
        <v>0.73009267804017497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2041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VLOOKUP(B40,audio_list_stym!$A$3:$BP$18,49,FALSE)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VLOOKUP(B40,audio_list_stym!$A$3:$AJ$18,17,FALSE)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2158</v>
      </c>
      <c r="AD40" t="str">
        <f t="shared" ca="1" si="11"/>
        <v>pics\\Injir_6.jpg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pics\\Injir_6.jpg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pics\\Injir_6.jpg</v>
      </c>
      <c r="AT40">
        <f t="shared" ca="1" si="8"/>
        <v>0.32147881425942537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2046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VLOOKUP(B41,audio_list_stym!$A$3:$BP$18,49,FALSE)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VLOOKUP(B41,audio_list_stym!$A$3:$AJ$18,17,FALSE)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2154</v>
      </c>
      <c r="AD41" t="str">
        <f t="shared" ca="1" si="11"/>
        <v>pics\\Injir_2.jpg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pics\\Injir_2.jpg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pics\\Injir_2.jpg</v>
      </c>
      <c r="AT41">
        <f t="shared" ca="1" si="8"/>
        <v>0.76507551016189201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2043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VLOOKUP(B42,audio_list_stym!$A$3:$BP$18,49,FALSE)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VLOOKUP(B42,audio_list_stym!$A$3:$AJ$18,17,FALSE)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11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0.42915936476250094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2035</v>
      </c>
      <c r="BF42" cm="1">
        <f t="array" aca="1" ref="BF42" ca="1">INDEX(BD26:BD41,(RANK(AT6,$AT$2:$AT$17)))</f>
        <v>2043</v>
      </c>
      <c r="BG42" cm="1">
        <f t="array" aca="1" ref="BG42" ca="1">INDEX(BD50:BD65,(RANK(AT6,$AT$2:$AT$17)))</f>
        <v>2019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VLOOKUP(B43,audio_list_stym!$A$3:$BP$18,49,FALSE)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VLOOKUP(B43,audio_list_stym!$A$3:$AJ$18,17,FALSE)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11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0.66915879569930115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2004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VLOOKUP(B44,audio_list_stym!$A$3:$BP$18,49,FALSE)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VLOOKUP(B44,audio_list_stym!$A$3:$AJ$18,17,FALSE)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11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0.2548685311572928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2007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VLOOKUP(B45,audio_list_stym!$A$3:$BP$18,49,FALSE)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VLOOKUP(B45,audio_list_stym!$A$3:$AJ$18,17,FALSE)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11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0.62472771339654987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VLOOKUP(B46,audio_list_stym!$A$3:$BP$18,49,FALSE)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VLOOKUP(B46,audio_list_stym!$A$3:$AJ$18,17,FALSE)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11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0.63819354595724487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2008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VLOOKUP(B47,audio_list_stym!$A$3:$BP$18,49,FALSE)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VLOOKUP(B47,audio_list_stym!$A$3:$AJ$18,17,FALSE)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11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0.50149866831498668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2001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VLOOKUP(B48,audio_list_stym!$A$3:$BP$18,49,FALSE)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VLOOKUP(B48,audio_list_stym!$A$3:$AJ$18,17,FALSE)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11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0.27934474903653705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2006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VLOOKUP(B49,audio_list_stym!$A$3:$BP$18,49,FALSE)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VLOOKUP(B49,audio_list_stym!$A$3:$AJ$18,17,FALSE)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11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0.51635659235363973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2003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VLOOKUP(B50,audio_list_stym!$A$3:$BP$18,49,FALSE)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VLOOKUP(B50,audio_list_stym!$A$3:$AJ$18,17,FALSE)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2165</v>
      </c>
      <c r="AD50" t="str">
        <f t="shared" ca="1" si="11"/>
        <v>pics\\Tikva_5.jpg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pics\\Tikva_5.jpg</v>
      </c>
      <c r="AH50" t="str">
        <f t="shared" si="3"/>
        <v>sound\\Tropic</v>
      </c>
      <c r="AS50" t="str">
        <f ca="1">IF(AH50="sound\\Tropic",AQ2,"")</f>
        <v>pics\\Tikva_5.jpg</v>
      </c>
      <c r="AT50">
        <f t="shared" ca="1" si="8"/>
        <v>0.53947711038015611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2063</v>
      </c>
      <c r="BF50" cm="1">
        <f t="array" aca="1" ref="BF50" ca="1">INDEX(BD18:BD49,(RANK(AT7,$AT$2:$AT$17)))</f>
        <v>2031</v>
      </c>
      <c r="BG50" cm="1">
        <f t="array" aca="1" ref="BG50" ca="1">INDEX(BD58:BD65,(RANK(AT7,$AT$2:$AT$9)))</f>
        <v>2021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VLOOKUP(B51,audio_list_stym!$A$3:$BP$18,49,FALSE)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VLOOKUP(B51,audio_list_stym!$A$3:$AJ$18,17,FALSE)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2019</v>
      </c>
      <c r="AD51" t="str">
        <f t="shared" ca="1" si="11"/>
        <v>pics\\Goroh_3.jpg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pics\\Goroh_3.jpg</v>
      </c>
      <c r="AH51" t="str">
        <f t="shared" si="3"/>
        <v>sound\\Tropic</v>
      </c>
      <c r="AS51" t="str">
        <f t="shared" ref="AS51:AS57" ca="1" si="23">IF(AH51="sound\\Tropic",AQ3,"")</f>
        <v>pics\\Goroh_3.jpg</v>
      </c>
      <c r="AT51">
        <f t="shared" ca="1" si="8"/>
        <v>0.86657521007447735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2012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VLOOKUP(B52,audio_list_stym!$A$3:$BP$18,49,FALSE)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VLOOKUP(B52,audio_list_stym!$A$3:$AJ$18,17,FALSE)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2164</v>
      </c>
      <c r="AD52" t="str">
        <f t="shared" ca="1" si="11"/>
        <v>pics\\Tikva_4.jpg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pics\\Tikva_4.jpg</v>
      </c>
      <c r="AH52" t="str">
        <f t="shared" si="3"/>
        <v>sound\\Tropic</v>
      </c>
      <c r="AS52" t="str">
        <f t="shared" ca="1" si="23"/>
        <v>pics\\Tikva_4.jpg</v>
      </c>
      <c r="AT52">
        <f t="shared" ca="1" si="8"/>
        <v>0.87859460770617215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2015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VLOOKUP(B53,audio_list_stym!$A$3:$BP$18,49,FALSE)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VLOOKUP(B53,audio_list_stym!$A$3:$AJ$18,17,FALSE)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2167</v>
      </c>
      <c r="AD53" t="str">
        <f t="shared" ca="1" si="11"/>
        <v>pics\\Tikva_7.jpg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pics\\Tikva_7.jpg</v>
      </c>
      <c r="AH53" t="str">
        <f t="shared" si="3"/>
        <v>sound\\Tropic</v>
      </c>
      <c r="AS53" t="str">
        <f t="shared" ca="1" si="23"/>
        <v>pics\\Tikva_7.jpg</v>
      </c>
      <c r="AT53">
        <f t="shared" ca="1" si="8"/>
        <v>0.68189420986257032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VLOOKUP(B54,audio_list_stym!$A$3:$BP$18,49,FALSE)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VLOOKUP(B54,audio_list_stym!$A$3:$AJ$18,17,FALSE)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2020</v>
      </c>
      <c r="AD54" t="str">
        <f t="shared" ca="1" si="11"/>
        <v>pics\\Goroh_4.jpg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pics\\Goroh_4.jpg</v>
      </c>
      <c r="AH54" t="str">
        <f t="shared" si="3"/>
        <v>sound\\Tropic</v>
      </c>
      <c r="AI54" s="11"/>
      <c r="AS54" t="str">
        <f t="shared" ca="1" si="23"/>
        <v>pics\\Goroh_4.jpg</v>
      </c>
      <c r="AT54">
        <f t="shared" ca="1" si="8"/>
        <v>0.54204696579341138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2016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VLOOKUP(B55,audio_list_stym!$A$3:$BP$18,49,FALSE)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VLOOKUP(B55,audio_list_stym!$A$3:$AJ$18,17,FALSE)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2021</v>
      </c>
      <c r="AD55" t="str">
        <f t="shared" ca="1" si="11"/>
        <v>pics\\Goroh_5.jpg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pics\\Goroh_5.jpg</v>
      </c>
      <c r="AH55" t="str">
        <f t="shared" si="3"/>
        <v>sound\\Tropic</v>
      </c>
      <c r="AS55" t="str">
        <f t="shared" ca="1" si="23"/>
        <v>pics\\Goroh_5.jpg</v>
      </c>
      <c r="AT55">
        <f t="shared" ca="1" si="8"/>
        <v>0.91835301249893364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2009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VLOOKUP(B56,audio_list_stym!$A$3:$BP$18,49,FALSE)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VLOOKUP(B56,audio_list_stym!$A$3:$AJ$18,17,FALSE)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2168</v>
      </c>
      <c r="AD56" t="str">
        <f t="shared" ca="1" si="11"/>
        <v>pics\\Tikva_8.jpg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pics\\Tikva_8.jpg</v>
      </c>
      <c r="AH56" t="str">
        <f t="shared" si="3"/>
        <v>sound\\Tropic</v>
      </c>
      <c r="AS56" t="str">
        <f t="shared" ca="1" si="23"/>
        <v>pics\\Tikva_8.jpg</v>
      </c>
      <c r="AT56">
        <f t="shared" ca="1" si="8"/>
        <v>0.75746709698259396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2014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VLOOKUP(B57,audio_list_stym!$A$3:$BP$18,49,FALSE)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VLOOKUP(B57,audio_list_stym!$A$3:$AJ$18,17,FALSE)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2050</v>
      </c>
      <c r="AD57" t="str">
        <f t="shared" ca="1" si="11"/>
        <v>pics\\Redis_2.jpg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pics\\Redis_2.jpg</v>
      </c>
      <c r="AH57" t="str">
        <f t="shared" si="3"/>
        <v>sound\\Tropic</v>
      </c>
      <c r="AI57" s="11"/>
      <c r="AS57" t="str">
        <f t="shared" ca="1" si="23"/>
        <v>pics\\Redis_2.jpg</v>
      </c>
      <c r="AT57">
        <f t="shared" ca="1" si="8"/>
        <v>0.33014995412961401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2011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VLOOKUP(B58,audio_list_stym!$A$3:$BP$18,49,FALSE)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VLOOKUP(B58,audio_list_stym!$A$3:$AJ$18,17,FALSE)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1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0.91848998892220779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2037</v>
      </c>
      <c r="BF58" cm="1">
        <f t="array" aca="1" ref="BF58" ca="1">INDEX(BD18:BD33,(RANK(AT8,$AT$2:$AT$17)))</f>
        <v>2053</v>
      </c>
      <c r="BG58" cm="1">
        <f t="array" aca="1" ref="BG58" ca="1">INDEX(BD42:BD57,(RANK(AT8,$AT$2:$AT$9)))</f>
        <v>2001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VLOOKUP(B59,audio_list_stym!$A$3:$BP$18,49,FALSE)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VLOOKUP(B59,audio_list_stym!$A$3:$AJ$18,17,FALSE)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11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8"/>
        <v>0.1255726828891931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2020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VLOOKUP(B60,audio_list_stym!$A$3:$BP$18,49,FALSE)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VLOOKUP(B60,audio_list_stym!$A$3:$AJ$18,17,FALSE)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11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8"/>
        <v>0.45888128004811723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2023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VLOOKUP(B61,audio_list_stym!$A$3:$BP$18,49,FALSE)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VLOOKUP(B61,audio_list_stym!$A$3:$AJ$18,17,FALSE)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11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8"/>
        <v>0.90625550997377402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VLOOKUP(B62,audio_list_stym!$A$3:$BP$18,49,FALSE)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VLOOKUP(B62,audio_list_stym!$A$3:$AJ$18,17,FALSE)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11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8"/>
        <v>0.18663071285758881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2024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VLOOKUP(B63,audio_list_stym!$A$3:$BP$18,49,FALSE)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VLOOKUP(B63,audio_list_stym!$A$3:$AJ$18,17,FALSE)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11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8"/>
        <v>3.0492816381591958E-2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2017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VLOOKUP(B64,audio_list_stym!$A$3:$BP$18,49,FALSE)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VLOOKUP(B64,audio_list_stym!$A$3:$AJ$18,17,FALSE)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11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0.69436938422064287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2022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VLOOKUP(B65,audio_list_stym!$A$3:$BP$18,49,FALSE)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VLOOKUP(B65,audio_list_stym!$A$3:$AJ$18,17,FALSE)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11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8"/>
        <v>0.45789483641509776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2019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VLOOKUP(B66,audio_list_stym!$A$3:$BP$18,49,FALSE)</f>
        <v>14</v>
      </c>
      <c r="F66" t="str">
        <f>VLOOKUP(E66,metki!$A$2:$B$9,2,FALSE)</f>
        <v>импл_новые_с_названием</v>
      </c>
      <c r="G66" t="str">
        <f t="shared" ref="G66:G129" si="25">LEFT(F66,5)</f>
        <v>импл_</v>
      </c>
      <c r="H66" t="str">
        <f>VLOOKUP(B66,audio_list_stym!$A$3:$AJ$18,17,FALSE)</f>
        <v>Tamanid</v>
      </c>
      <c r="I66" t="s">
        <v>688</v>
      </c>
      <c r="J66" t="str">
        <f t="shared" ref="J66:J129" si="26">H66&amp;I66</f>
        <v>Tamanid_1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273</v>
      </c>
      <c r="Q66" t="str">
        <f>IF(G66="экспл",0,IF(G66="импл_",VLOOKUP(J66,quest_импл!$A$1:$J$129,8,FALSE),0))</f>
        <v>sound\\Krasnovatiy_li.wav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2005</v>
      </c>
      <c r="AD66" t="str">
        <f t="shared" ca="1" si="11"/>
        <v>pics\\Banan_5.jpg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7">AS66</f>
        <v>pics\\Banan_5.jpg</v>
      </c>
      <c r="AI66" t="s">
        <v>67</v>
      </c>
      <c r="AO66">
        <f ca="1">RAND()</f>
        <v>0.96625367660909223</v>
      </c>
      <c r="AP66" t="str">
        <f ca="1">INDEX($AI$66:$AI$129,(RANK(AO66,$AO$66:$AO$129)))</f>
        <v>pics\\Banan_5.jpg</v>
      </c>
      <c r="AS66" t="str">
        <f ca="1">IF(G66="импл_",AP66,"")</f>
        <v>pics\\Banan_5.jpg</v>
      </c>
      <c r="AT66">
        <f t="shared" ref="AT66:AT129" ca="1" si="28">RAND()</f>
        <v>0.78668173150723586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_Красноватый_ли_</v>
      </c>
      <c r="BB66" t="str">
        <f t="shared" ref="BB66:BB129" si="30">IF(G66="экспл",AY66&amp;AX66&amp;"."&amp;AZ66,IF(G66="импл_",BA66&amp;AX66&amp;"?"))</f>
        <v>_Красноватый_ли_РЕНАН?</v>
      </c>
      <c r="BC66">
        <f>A66</f>
        <v>1209</v>
      </c>
      <c r="BD66" cm="1">
        <f t="array" aca="1" ref="BD66" ca="1">INDEX(L66:L73,(RANK(AT2,$AT$2:$AT$9)))</f>
        <v>2141</v>
      </c>
      <c r="BE66" cm="1">
        <f t="array" aca="1" ref="BE66" ca="1">INDEX(BD74:BD89,(RANK(AT2,$AT$2:$AT$7)))</f>
        <v>2146</v>
      </c>
      <c r="BF66" cm="1">
        <f t="array" aca="1" ref="BF66" ca="1">INDEX(BD90:BD113,(RANK(AT2,$AT$2:$AT$17)))</f>
        <v>2075</v>
      </c>
      <c r="BG66" cm="1">
        <f t="array" aca="1" ref="BG66" ca="1">INDEX(BD114:BD129,(RANK(AT2,$AT$2:$AT$17)))</f>
        <v>2115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VLOOKUP(B67,audio_list_stym!$A$3:$BP$18,49,FALSE)</f>
        <v>14</v>
      </c>
      <c r="F67" t="str">
        <f>VLOOKUP(E67,metki!$A$2:$B$9,2,FALSE)</f>
        <v>импл_новые_с_названием</v>
      </c>
      <c r="G67" t="str">
        <f t="shared" si="25"/>
        <v>импл_</v>
      </c>
      <c r="H67" t="str">
        <f>VLOOKUP(B67,audio_list_stym!$A$3:$AJ$18,17,FALSE)</f>
        <v>Tamanid</v>
      </c>
      <c r="I67" t="s">
        <v>689</v>
      </c>
      <c r="J67" t="str">
        <f t="shared" si="26"/>
        <v>Tamanid_2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274</v>
      </c>
      <c r="Q67" t="str">
        <f>IF(G67="экспл",0,IF(G67="импл_",VLOOKUP(J67,quest_импл!$A$1:$J$129,8,FALSE),0))</f>
        <v>sound\\Izognut_li.wav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2028</v>
      </c>
      <c r="AD67" t="str">
        <f t="shared" ref="AD67:AD74" ca="1" si="31">IF(ISTEXT(AE67),AE67,IF(ISTEXT(AF67),AF67,""))</f>
        <v>pics\\Kokos_4.jpg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pics\\Kokos_4.jpg</v>
      </c>
      <c r="AI67" t="s">
        <v>68</v>
      </c>
      <c r="AO67">
        <f t="shared" ref="AO67:AO129" ca="1" si="32">RAND()</f>
        <v>0.6959093265647126</v>
      </c>
      <c r="AP67" t="str">
        <f t="shared" ref="AP67:AP129" ca="1" si="33">INDEX($AI$66:$AI$129,(RANK(AO67,$AO$66:$AO$129)))</f>
        <v>pics\\Kokos_4.jpg</v>
      </c>
      <c r="AR67" t="str">
        <f t="shared" ref="AR67:AR73" si="34">IF(AH67="sound\\Ogorod",AP19,"")</f>
        <v/>
      </c>
      <c r="AS67" t="str">
        <f t="shared" ref="AS67:AS73" ca="1" si="35">IF(G67="импл_",AP67,"")</f>
        <v>pics\\Kokos_4.jpg</v>
      </c>
      <c r="AT67">
        <f t="shared" ca="1" si="28"/>
        <v>0.79380452694509485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_Изогнут_ли_</v>
      </c>
      <c r="BB67" t="str">
        <f t="shared" si="30"/>
        <v>_Изогнут_ли_РЕНАН?</v>
      </c>
      <c r="BD67" cm="1">
        <f t="array" aca="1" ref="BD67" ca="1">INDEX(L67:L74,(RANK(AT3,$AT$2:$AT$9)))</f>
        <v>2141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VLOOKUP(B68,audio_list_stym!$A$3:$BP$18,49,FALSE)</f>
        <v>14</v>
      </c>
      <c r="F68" t="str">
        <f>VLOOKUP(E68,metki!$A$2:$B$9,2,FALSE)</f>
        <v>импл_новые_с_названием</v>
      </c>
      <c r="G68" t="str">
        <f t="shared" si="25"/>
        <v>импл_</v>
      </c>
      <c r="H68" t="str">
        <f>VLOOKUP(B68,audio_list_stym!$A$3:$AJ$18,17,FALSE)</f>
        <v>Tamanid</v>
      </c>
      <c r="I68" t="s">
        <v>690</v>
      </c>
      <c r="J68" t="str">
        <f t="shared" si="26"/>
        <v>Tamanid_3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275</v>
      </c>
      <c r="Q68" t="str">
        <f>IF(G68="экспл",0,IF(G68="импл_",VLOOKUP(J68,quest_импл!$A$1:$J$129,8,FALSE),0))</f>
        <v>sound\\Barhatistiy_li.wav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2050</v>
      </c>
      <c r="AD68" t="str">
        <f t="shared" ca="1" si="31"/>
        <v>pics\\Redis_2.jpg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pics\\Redis_2.jpg</v>
      </c>
      <c r="AI68" t="s">
        <v>69</v>
      </c>
      <c r="AO68">
        <f t="shared" ca="1" si="32"/>
        <v>0.3003191537150951</v>
      </c>
      <c r="AP68" t="str">
        <f t="shared" ca="1" si="33"/>
        <v>pics\\Redis_2.jpg</v>
      </c>
      <c r="AR68" t="str">
        <f t="shared" si="34"/>
        <v/>
      </c>
      <c r="AS68" t="str">
        <f t="shared" ca="1" si="35"/>
        <v>pics\\Redis_2.jpg</v>
      </c>
      <c r="AT68">
        <f t="shared" ca="1" si="28"/>
        <v>0.11614571458669998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_Бархатистый_ли_</v>
      </c>
      <c r="BB68" t="str">
        <f t="shared" si="30"/>
        <v>_Бархатистый_ли_РЕНАН?</v>
      </c>
      <c r="BD68" cm="1">
        <f t="array" aca="1" ref="BD68" ca="1">INDEX(L68:L75,(RANK(AT4,$AT$2:$AT$9)))</f>
        <v>2145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VLOOKUP(B69,audio_list_stym!$A$3:$BP$18,49,FALSE)</f>
        <v>14</v>
      </c>
      <c r="F69" t="str">
        <f>VLOOKUP(E69,metki!$A$2:$B$9,2,FALSE)</f>
        <v>импл_новые_с_названием</v>
      </c>
      <c r="G69" t="str">
        <f t="shared" si="25"/>
        <v>импл_</v>
      </c>
      <c r="H69" t="str">
        <f>VLOOKUP(B69,audio_list_stym!$A$3:$AJ$18,17,FALSE)</f>
        <v>Tamanid</v>
      </c>
      <c r="I69" t="s">
        <v>691</v>
      </c>
      <c r="J69" t="str">
        <f t="shared" si="26"/>
        <v>Tamanid_4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276</v>
      </c>
      <c r="Q69" t="str">
        <f>IF(G69="экспл",0,IF(G69="импл_",VLOOKUP(J69,quest_импл!$A$1:$J$129,8,FALSE),0))</f>
        <v>sound\\Odnotonniy_li.wav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2057</v>
      </c>
      <c r="AD69" t="str">
        <f t="shared" ca="1" si="31"/>
        <v>pics\\Tomat_1.jpg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pics\\Tomat_1.jpg</v>
      </c>
      <c r="AI69" t="s">
        <v>70</v>
      </c>
      <c r="AO69">
        <f t="shared" ca="1" si="32"/>
        <v>0.14354801730899336</v>
      </c>
      <c r="AP69" t="str">
        <f t="shared" ca="1" si="33"/>
        <v>pics\\Tomat_1.jpg</v>
      </c>
      <c r="AR69" t="str">
        <f t="shared" si="34"/>
        <v/>
      </c>
      <c r="AS69" t="str">
        <f t="shared" ca="1" si="35"/>
        <v>pics\\Tomat_1.jpg</v>
      </c>
      <c r="AT69">
        <f t="shared" ca="1" si="28"/>
        <v>0.56897302516094661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_Однотонный_ли_</v>
      </c>
      <c r="BB69" t="str">
        <f t="shared" si="30"/>
        <v>_Однотонный_ли_РЕНАН?</v>
      </c>
      <c r="BD69" cm="1">
        <f t="array" aca="1" ref="BD69" ca="1">INDEX(L69:L76,(RANK(AT5,$AT$2:$AT$9)))</f>
        <v>2141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VLOOKUP(B70,audio_list_stym!$A$3:$BP$18,49,FALSE)</f>
        <v>14</v>
      </c>
      <c r="F70" t="str">
        <f>VLOOKUP(E70,metki!$A$2:$B$9,2,FALSE)</f>
        <v>импл_новые_с_названием</v>
      </c>
      <c r="G70" t="str">
        <f t="shared" si="25"/>
        <v>импл_</v>
      </c>
      <c r="H70" t="str">
        <f>VLOOKUP(B70,audio_list_stym!$A$3:$AJ$18,17,FALSE)</f>
        <v>Tamanid</v>
      </c>
      <c r="I70" t="s">
        <v>692</v>
      </c>
      <c r="J70" t="str">
        <f t="shared" si="26"/>
        <v>Tamanid_5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277</v>
      </c>
      <c r="Q70" t="str">
        <f>IF(G70="экспл",0,IF(G70="импл_",VLOOKUP(J70,quest_импл!$A$1:$J$129,8,FALSE),0))</f>
        <v>sound\\Prozrachniy_li.wav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2043</v>
      </c>
      <c r="AD70" t="str">
        <f t="shared" ca="1" si="31"/>
        <v>pics\\Peper_3.jpg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pics\\Peper_3.jpg</v>
      </c>
      <c r="AI70" t="s">
        <v>71</v>
      </c>
      <c r="AO70">
        <f t="shared" ca="1" si="32"/>
        <v>0.39182704025464843</v>
      </c>
      <c r="AP70" t="str">
        <f t="shared" ca="1" si="33"/>
        <v>pics\\Peper_3.jpg</v>
      </c>
      <c r="AR70" t="str">
        <f t="shared" si="34"/>
        <v/>
      </c>
      <c r="AS70" t="str">
        <f t="shared" ca="1" si="35"/>
        <v>pics\\Peper_3.jpg</v>
      </c>
      <c r="AT70">
        <f t="shared" ca="1" si="28"/>
        <v>0.44460813762799045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_Прозрачный_ли_</v>
      </c>
      <c r="BB70" t="str">
        <f t="shared" si="30"/>
        <v>_Прозрачный_ли_РЕНАН?</v>
      </c>
      <c r="BD70" cm="1">
        <f t="array" aca="1" ref="BD70" ca="1">INDEX(L70:L77,(RANK(AT6,$AT$2:$AT$9)))</f>
        <v>2148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VLOOKUP(B71,audio_list_stym!$A$3:$BP$18,49,FALSE)</f>
        <v>14</v>
      </c>
      <c r="F71" t="str">
        <f>VLOOKUP(E71,metki!$A$2:$B$9,2,FALSE)</f>
        <v>импл_новые_с_названием</v>
      </c>
      <c r="G71" t="str">
        <f t="shared" si="25"/>
        <v>импл_</v>
      </c>
      <c r="H71" t="str">
        <f>VLOOKUP(B71,audio_list_stym!$A$3:$AJ$18,17,FALSE)</f>
        <v>Tamanid</v>
      </c>
      <c r="I71" t="s">
        <v>693</v>
      </c>
      <c r="J71" t="str">
        <f t="shared" si="26"/>
        <v>Tamanid_6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278</v>
      </c>
      <c r="Q71" t="str">
        <f>IF(G71="экспл",0,IF(G71="импл_",VLOOKUP(J71,quest_импл!$A$1:$J$129,8,FALSE),0))</f>
        <v>sound\\Izmelchen_li.wav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2020</v>
      </c>
      <c r="AD71" t="str">
        <f t="shared" ca="1" si="31"/>
        <v>pics\\Goroh_4.jpg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pics\\Goroh_4.jpg</v>
      </c>
      <c r="AI71" t="s">
        <v>72</v>
      </c>
      <c r="AO71">
        <f t="shared" ca="1" si="32"/>
        <v>0.77506683881317173</v>
      </c>
      <c r="AP71" t="str">
        <f t="shared" ca="1" si="33"/>
        <v>pics\\Goroh_4.jpg</v>
      </c>
      <c r="AR71" t="str">
        <f t="shared" si="34"/>
        <v/>
      </c>
      <c r="AS71" t="str">
        <f t="shared" ca="1" si="35"/>
        <v>pics\\Goroh_4.jpg</v>
      </c>
      <c r="AT71">
        <f t="shared" ca="1" si="28"/>
        <v>3.6460966398019101E-2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_Измельчен_ли_</v>
      </c>
      <c r="BB71" t="str">
        <f t="shared" si="30"/>
        <v>_Измельчен_ли_РЕНАН?</v>
      </c>
      <c r="BD71" cm="1">
        <f t="array" aca="1" ref="BD71" ca="1">INDEX(L71:L78,(RANK(AT7,$AT$2:$AT$9)))</f>
        <v>2142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VLOOKUP(B72,audio_list_stym!$A$3:$BP$18,49,FALSE)</f>
        <v>14</v>
      </c>
      <c r="F72" t="str">
        <f>VLOOKUP(E72,metki!$A$2:$B$9,2,FALSE)</f>
        <v>импл_новые_с_названием</v>
      </c>
      <c r="G72" t="str">
        <f t="shared" si="25"/>
        <v>импл_</v>
      </c>
      <c r="H72" t="str">
        <f>VLOOKUP(B72,audio_list_stym!$A$3:$AJ$18,17,FALSE)</f>
        <v>Tamanid</v>
      </c>
      <c r="I72" t="s">
        <v>694</v>
      </c>
      <c r="J72" t="str">
        <f t="shared" si="26"/>
        <v>Tamanid_7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279</v>
      </c>
      <c r="Q72" t="str">
        <f>IF(G72="экспл",0,IF(G72="импл_",VLOOKUP(J72,quest_импл!$A$1:$J$129,8,FALSE),0))</f>
        <v>sound\\Cvetushiy_li.wav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2054</v>
      </c>
      <c r="AD72" t="str">
        <f t="shared" ca="1" si="31"/>
        <v>pics\\Redis_6.jpg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pics\\Redis_6.jpg</v>
      </c>
      <c r="AI72" t="s">
        <v>73</v>
      </c>
      <c r="AO72">
        <f t="shared" ca="1" si="32"/>
        <v>0.17093354217771706</v>
      </c>
      <c r="AP72" t="str">
        <f t="shared" ca="1" si="33"/>
        <v>pics\\Redis_6.jpg</v>
      </c>
      <c r="AR72" t="str">
        <f t="shared" si="34"/>
        <v/>
      </c>
      <c r="AS72" t="str">
        <f t="shared" ca="1" si="35"/>
        <v>pics\\Redis_6.jpg</v>
      </c>
      <c r="AT72">
        <f t="shared" ca="1" si="28"/>
        <v>0.96951578188482013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_Цветущий_ли_</v>
      </c>
      <c r="BB72" t="str">
        <f t="shared" si="30"/>
        <v>_Цветущий_ли_РЕНАН?</v>
      </c>
      <c r="BD72" cm="1">
        <f t="array" aca="1" ref="BD72" ca="1">INDEX(L72:L79,(RANK(AT8,$AT$2:$AT$9)))</f>
        <v>2148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VLOOKUP(B73,audio_list_stym!$A$3:$BP$18,49,FALSE)</f>
        <v>14</v>
      </c>
      <c r="F73" t="str">
        <f>VLOOKUP(E73,metki!$A$2:$B$9,2,FALSE)</f>
        <v>импл_новые_с_названием</v>
      </c>
      <c r="G73" t="str">
        <f t="shared" si="25"/>
        <v>импл_</v>
      </c>
      <c r="H73" t="str">
        <f>VLOOKUP(B73,audio_list_stym!$A$3:$AJ$18,17,FALSE)</f>
        <v>Tamanid</v>
      </c>
      <c r="I73" t="s">
        <v>695</v>
      </c>
      <c r="J73" t="str">
        <f t="shared" si="26"/>
        <v>Tamanid_8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280</v>
      </c>
      <c r="Q73" t="str">
        <f>IF(G73="экспл",0,IF(G73="импл_",VLOOKUP(J73,quest_импл!$A$1:$J$129,8,FALSE),0))</f>
        <v>sound\\Skruchen_li.wav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2017</v>
      </c>
      <c r="AD73" t="str">
        <f t="shared" ca="1" si="31"/>
        <v>pics\\Goroh_1.jpg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pics\\Goroh_1.jpg</v>
      </c>
      <c r="AI73" t="s">
        <v>74</v>
      </c>
      <c r="AO73">
        <f t="shared" ca="1" si="32"/>
        <v>0.79848773804297191</v>
      </c>
      <c r="AP73" t="str">
        <f t="shared" ca="1" si="33"/>
        <v>pics\\Goroh_1.jpg</v>
      </c>
      <c r="AR73" t="str">
        <f t="shared" si="34"/>
        <v/>
      </c>
      <c r="AS73" t="str">
        <f t="shared" ca="1" si="35"/>
        <v>pics\\Goroh_1.jpg</v>
      </c>
      <c r="AT73">
        <f t="shared" ca="1" si="28"/>
        <v>0.4050404386665416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_Скручен_ли_</v>
      </c>
      <c r="BB73" t="str">
        <f t="shared" si="30"/>
        <v>_Скручен_ли_РЕНАН?</v>
      </c>
      <c r="BD73" cm="1">
        <f t="array" aca="1" ref="BD73" ca="1">INDEX(L73:L80,(RANK(AT9,$AT$2:$AT$9)))</f>
        <v>2146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VLOOKUP(B74,audio_list_stym!$A$3:$BP$18,49,FALSE)</f>
        <v>15</v>
      </c>
      <c r="F74" t="str">
        <f>VLOOKUP(E74,metki!$A$2:$B$9,2,FALSE)</f>
        <v>экспл_новые_с_названием</v>
      </c>
      <c r="G74" t="str">
        <f t="shared" si="25"/>
        <v>экспл</v>
      </c>
      <c r="H74" t="str">
        <f>VLOOKUP(B74,audio_list_stym!$A$3:$AJ$18,17,FALSE)</f>
        <v>ZF</v>
      </c>
      <c r="I74" t="s">
        <v>688</v>
      </c>
      <c r="J74" t="str">
        <f t="shared" si="26"/>
        <v>ZF_1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153</v>
      </c>
      <c r="Z74" t="str">
        <f>IF(G74="экспл",VLOOKUP(J74,quest_экспл!$A$1:$N$129,12,FALSE),IF(G74="импл_",0,0))</f>
        <v>sound\\On_s_chashuykami.wav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31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27"/>
        <v/>
      </c>
      <c r="AI74" t="s">
        <v>76</v>
      </c>
      <c r="AO74">
        <f t="shared" ca="1" si="32"/>
        <v>0.94325049485497425</v>
      </c>
      <c r="AP74" t="str">
        <f t="shared" ca="1" si="33"/>
        <v>pics\\Banan_8.jpg</v>
      </c>
      <c r="AR74" t="str">
        <f>IF(AH74="sound\\Ogorod",AP2,"")</f>
        <v/>
      </c>
      <c r="AS74" t="str">
        <f>IF(G74="импл_",AP74,"")</f>
        <v/>
      </c>
      <c r="AT74">
        <f t="shared" ca="1" si="28"/>
        <v>0.2978738232047784</v>
      </c>
      <c r="AU74" t="s">
        <v>697</v>
      </c>
      <c r="AV74" t="str">
        <f t="shared" ca="1" si="29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_Он_с_чешуйками?</v>
      </c>
      <c r="BA74" t="e">
        <f>VLOOKUP(Q74,audio_list_stym!$B$2:$BQ$299,68,FALSE)</f>
        <v>#N/A</v>
      </c>
      <c r="BB74" t="str">
        <f t="shared" si="30"/>
        <v>На_экране_БАРОХ._Он_с_чешуйками?</v>
      </c>
      <c r="BC74">
        <f>A74</f>
        <v>1210</v>
      </c>
      <c r="BD74" cm="1">
        <f t="array" aca="1" ref="BD74" ca="1">INDEX($L$74:$L$81,(RANK(AT2,$AT$2:$AT$9)))</f>
        <v>2149</v>
      </c>
      <c r="BE74" cm="1">
        <f t="array" aca="1" ref="BE74" ca="1">INDEX(BD66:BD73,(RANK(AT3,$AT$2:$AT$9)))</f>
        <v>2141</v>
      </c>
      <c r="BF74" cm="1">
        <f t="array" aca="1" ref="BF74" ca="1">INDEX(BD82:BD105,(RANK(AT3,$AT$2:$AT$17)))</f>
        <v>2070</v>
      </c>
      <c r="BG74" cm="1">
        <f t="array" aca="1" ref="BG74" ca="1">INDEX(BD106:BD129,(RANK(AT3,$AT$2:$AT$9)))</f>
        <v>2090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VLOOKUP(B75,audio_list_stym!$A$3:$BP$18,49,FALSE)</f>
        <v>15</v>
      </c>
      <c r="F75" t="str">
        <f>VLOOKUP(E75,metki!$A$2:$B$9,2,FALSE)</f>
        <v>экспл_новые_с_названием</v>
      </c>
      <c r="G75" t="str">
        <f t="shared" si="25"/>
        <v>экспл</v>
      </c>
      <c r="H75" t="str">
        <f>VLOOKUP(B75,audio_list_stym!$A$3:$AJ$18,17,FALSE)</f>
        <v>ZF</v>
      </c>
      <c r="I75" t="s">
        <v>689</v>
      </c>
      <c r="J75" t="str">
        <f t="shared" si="26"/>
        <v>ZF_2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154</v>
      </c>
      <c r="Z75" t="str">
        <f>IF(G75="экспл",VLOOKUP(J75,quest_экспл!$A$1:$N$129,12,FALSE),IF(G75="импл_",0,0))</f>
        <v>sound\\On_rozoviy.wav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ref="AD75:AD129" ca="1" si="36">IF(ISTEXT(AE75),AE75,IF(ISTEXT(AF75),AF75,""))</f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ref="AF75:AF129" si="37">AS75</f>
        <v/>
      </c>
      <c r="AI75" t="s">
        <v>77</v>
      </c>
      <c r="AO75">
        <f t="shared" ca="1" si="32"/>
        <v>0.14176561913219221</v>
      </c>
      <c r="AP75" t="str">
        <f t="shared" ca="1" si="33"/>
        <v>pics\\Tomat_2.jpg</v>
      </c>
      <c r="AR75" t="str">
        <f t="shared" ref="AR75:AR97" si="38">IF(AH75="sound\\Ogorod",AP3,"")</f>
        <v/>
      </c>
      <c r="AS75" t="str">
        <f t="shared" ref="AS75:AS129" si="39">IF(G75="импл_",AP75,"")</f>
        <v/>
      </c>
      <c r="AT75">
        <f t="shared" ca="1" si="28"/>
        <v>0.84003696120028126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_Он_розовый?</v>
      </c>
      <c r="BA75" t="e">
        <f>VLOOKUP(Q75,audio_list_stym!$B$2:$BQ$299,68,FALSE)</f>
        <v>#N/A</v>
      </c>
      <c r="BB75" t="str">
        <f t="shared" si="30"/>
        <v>Посмотрите,_вот_БАРОХ._Он_розовый?</v>
      </c>
      <c r="BD75" cm="1">
        <f t="array" aca="1" ref="BD75" ca="1">INDEX($L$74:$L$81,(RANK(AT3,$AT$2:$AT$9)))</f>
        <v>2148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VLOOKUP(B76,audio_list_stym!$A$3:$BP$18,49,FALSE)</f>
        <v>15</v>
      </c>
      <c r="F76" t="str">
        <f>VLOOKUP(E76,metki!$A$2:$B$9,2,FALSE)</f>
        <v>экспл_новые_с_названием</v>
      </c>
      <c r="G76" t="str">
        <f t="shared" si="25"/>
        <v>экспл</v>
      </c>
      <c r="H76" t="str">
        <f>VLOOKUP(B76,audio_list_stym!$A$3:$AJ$18,17,FALSE)</f>
        <v>ZF</v>
      </c>
      <c r="I76" t="s">
        <v>690</v>
      </c>
      <c r="J76" t="str">
        <f t="shared" si="26"/>
        <v>ZF_3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155</v>
      </c>
      <c r="Z76" t="str">
        <f>IF(G76="экспл",VLOOKUP(J76,quest_экспл!$A$1:$N$129,12,FALSE),IF(G76="импл_",0,0))</f>
        <v>sound\\Tonkiy_li_on.wav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6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37"/>
        <v/>
      </c>
      <c r="AI76" t="s">
        <v>78</v>
      </c>
      <c r="AO76">
        <f t="shared" ca="1" si="32"/>
        <v>0.80381564598114841</v>
      </c>
      <c r="AP76" t="str">
        <f t="shared" ca="1" si="33"/>
        <v>pics\\Finik_8.jpg</v>
      </c>
      <c r="AR76" t="str">
        <f t="shared" si="38"/>
        <v/>
      </c>
      <c r="AS76" t="str">
        <f t="shared" si="39"/>
        <v/>
      </c>
      <c r="AT76">
        <f t="shared" ca="1" si="28"/>
        <v>0.56420560732434955</v>
      </c>
      <c r="AU76" t="s">
        <v>697</v>
      </c>
      <c r="AV76" t="str">
        <f t="shared" ca="1" si="29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_Тонкий_ли_он?</v>
      </c>
      <c r="BA76" t="e">
        <f>VLOOKUP(Q76,audio_list_stym!$B$2:$BQ$299,68,FALSE)</f>
        <v>#N/A</v>
      </c>
      <c r="BB76" t="str">
        <f t="shared" si="30"/>
        <v>Вот_БАРОХ._Тонкий_ли_он?</v>
      </c>
      <c r="BD76" cm="1">
        <f t="array" aca="1" ref="BD76" ca="1">INDEX($L$74:$L$81,(RANK(AT4,$AT$2:$AT$9)))</f>
        <v>2151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VLOOKUP(B77,audio_list_stym!$A$3:$BP$18,49,FALSE)</f>
        <v>15</v>
      </c>
      <c r="F77" t="str">
        <f>VLOOKUP(E77,metki!$A$2:$B$9,2,FALSE)</f>
        <v>экспл_новые_с_названием</v>
      </c>
      <c r="G77" t="str">
        <f t="shared" si="25"/>
        <v>экспл</v>
      </c>
      <c r="H77" t="str">
        <f>VLOOKUP(B77,audio_list_stym!$A$3:$AJ$18,17,FALSE)</f>
        <v>ZF</v>
      </c>
      <c r="I77" t="s">
        <v>691</v>
      </c>
      <c r="J77" t="str">
        <f t="shared" si="26"/>
        <v>ZF_4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156</v>
      </c>
      <c r="Z77" t="str">
        <f>IF(G77="экспл",VLOOKUP(J77,quest_экспл!$A$1:$N$129,12,FALSE),IF(G77="импл_",0,0))</f>
        <v>sound\\Celniy_li_on.wav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6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37"/>
        <v/>
      </c>
      <c r="AI77" t="s">
        <v>79</v>
      </c>
      <c r="AO77">
        <f t="shared" ca="1" si="32"/>
        <v>0.98196970456332611</v>
      </c>
      <c r="AP77" t="str">
        <f t="shared" ca="1" si="33"/>
        <v>pics\\Banan_2.jpg</v>
      </c>
      <c r="AR77" t="str">
        <f t="shared" si="38"/>
        <v/>
      </c>
      <c r="AS77" t="str">
        <f t="shared" si="39"/>
        <v/>
      </c>
      <c r="AT77">
        <f t="shared" ca="1" si="28"/>
        <v>0.1054073992915826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_Цельный_ли_он?</v>
      </c>
      <c r="BA77" t="e">
        <f>VLOOKUP(Q77,audio_list_stym!$B$2:$BQ$299,68,FALSE)</f>
        <v>#N/A</v>
      </c>
      <c r="BB77" t="str">
        <f t="shared" si="30"/>
        <v>Это_БАРОХ._Цельный_ли_он?</v>
      </c>
      <c r="BD77" cm="1">
        <f t="array" aca="1" ref="BD77" ca="1">INDEX($L$74:$L$81,(RANK(AT5,$AT$2:$AT$9)))</f>
        <v>2146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VLOOKUP(B78,audio_list_stym!$A$3:$BP$18,49,FALSE)</f>
        <v>15</v>
      </c>
      <c r="F78" t="str">
        <f>VLOOKUP(E78,metki!$A$2:$B$9,2,FALSE)</f>
        <v>экспл_новые_с_названием</v>
      </c>
      <c r="G78" t="str">
        <f t="shared" si="25"/>
        <v>экспл</v>
      </c>
      <c r="H78" t="str">
        <f>VLOOKUP(B78,audio_list_stym!$A$3:$AJ$18,17,FALSE)</f>
        <v>ZF</v>
      </c>
      <c r="I78" t="s">
        <v>692</v>
      </c>
      <c r="J78" t="str">
        <f t="shared" si="26"/>
        <v>ZF_5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157</v>
      </c>
      <c r="Z78" t="str">
        <f>IF(G78="экспл",VLOOKUP(J78,quest_экспл!$A$1:$N$129,12,FALSE),IF(G78="импл_",0,0))</f>
        <v>sound\\On_shershaviy.wav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6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37"/>
        <v/>
      </c>
      <c r="AI78" t="s">
        <v>80</v>
      </c>
      <c r="AO78">
        <f t="shared" ca="1" si="32"/>
        <v>0.84042859702417383</v>
      </c>
      <c r="AP78" t="str">
        <f t="shared" ca="1" si="33"/>
        <v>pics\\Finik_4.jpg</v>
      </c>
      <c r="AR78" t="str">
        <f t="shared" si="38"/>
        <v/>
      </c>
      <c r="AS78" t="str">
        <f t="shared" si="39"/>
        <v/>
      </c>
      <c r="AT78">
        <f t="shared" ca="1" si="28"/>
        <v>0.41515040132384773</v>
      </c>
      <c r="AU78" t="s">
        <v>697</v>
      </c>
      <c r="AV78" t="str">
        <f t="shared" ca="1" si="29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_Он_шершавый?</v>
      </c>
      <c r="BA78" t="e">
        <f>VLOOKUP(Q78,audio_list_stym!$B$2:$BQ$299,68,FALSE)</f>
        <v>#N/A</v>
      </c>
      <c r="BB78" t="str">
        <f t="shared" si="30"/>
        <v>На_картинке_БАРОХ._Он_шершавый?</v>
      </c>
      <c r="BD78" cm="1">
        <f t="array" aca="1" ref="BD78" ca="1">INDEX($L$74:$L$81,(RANK(AT6,$AT$2:$AT$9)))</f>
        <v>2152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VLOOKUP(B79,audio_list_stym!$A$3:$BP$18,49,FALSE)</f>
        <v>15</v>
      </c>
      <c r="F79" t="str">
        <f>VLOOKUP(E79,metki!$A$2:$B$9,2,FALSE)</f>
        <v>экспл_новые_с_названием</v>
      </c>
      <c r="G79" t="str">
        <f t="shared" si="25"/>
        <v>экспл</v>
      </c>
      <c r="H79" t="str">
        <f>VLOOKUP(B79,audio_list_stym!$A$3:$AJ$18,17,FALSE)</f>
        <v>ZF</v>
      </c>
      <c r="I79" t="s">
        <v>693</v>
      </c>
      <c r="J79" t="str">
        <f t="shared" si="26"/>
        <v>ZF_6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158</v>
      </c>
      <c r="Z79" t="str">
        <f>IF(G79="экспл",VLOOKUP(J79,quest_экспл!$A$1:$N$129,12,FALSE),IF(G79="импл_",0,0))</f>
        <v>sound\\Zaostrin_li_on.wav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6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37"/>
        <v/>
      </c>
      <c r="AI79" t="s">
        <v>81</v>
      </c>
      <c r="AO79">
        <f t="shared" ca="1" si="32"/>
        <v>0.22683339255919133</v>
      </c>
      <c r="AP79" t="str">
        <f t="shared" ca="1" si="33"/>
        <v>pics\\Redis_5.jpg</v>
      </c>
      <c r="AR79" t="str">
        <f t="shared" si="38"/>
        <v/>
      </c>
      <c r="AS79" t="str">
        <f t="shared" si="39"/>
        <v/>
      </c>
      <c r="AT79">
        <f t="shared" ca="1" si="28"/>
        <v>0.89504247571287399</v>
      </c>
      <c r="AU79" t="s">
        <v>697</v>
      </c>
      <c r="AV79" t="str">
        <f t="shared" ca="1" si="29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_Заострен_ли_он?</v>
      </c>
      <c r="BA79" t="e">
        <f>VLOOKUP(Q79,audio_list_stym!$B$2:$BQ$299,68,FALSE)</f>
        <v>#N/A</v>
      </c>
      <c r="BB79" t="str">
        <f t="shared" si="30"/>
        <v>На_мониторе_БАРОХ._Заострен_ли_он?</v>
      </c>
      <c r="BD79" cm="1">
        <f t="array" aca="1" ref="BD79" ca="1">INDEX($L$74:$L$81,(RANK(AT7,$AT$2:$AT$9)))</f>
        <v>2145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VLOOKUP(B80,audio_list_stym!$A$3:$BP$18,49,FALSE)</f>
        <v>15</v>
      </c>
      <c r="F80" t="str">
        <f>VLOOKUP(E80,metki!$A$2:$B$9,2,FALSE)</f>
        <v>экспл_новые_с_названием</v>
      </c>
      <c r="G80" t="str">
        <f t="shared" si="25"/>
        <v>экспл</v>
      </c>
      <c r="H80" t="str">
        <f>VLOOKUP(B80,audio_list_stym!$A$3:$AJ$18,17,FALSE)</f>
        <v>ZF</v>
      </c>
      <c r="I80" t="s">
        <v>694</v>
      </c>
      <c r="J80" t="str">
        <f t="shared" si="26"/>
        <v>ZF_7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159</v>
      </c>
      <c r="Z80" t="str">
        <f>IF(G80="экспл",VLOOKUP(J80,quest_экспл!$A$1:$N$129,12,FALSE),IF(G80="импл_",0,0))</f>
        <v>sound\\On_rassipchatiy.wav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6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37"/>
        <v/>
      </c>
      <c r="AI80" t="s">
        <v>82</v>
      </c>
      <c r="AO80">
        <f t="shared" ca="1" si="32"/>
        <v>0.31067305604930373</v>
      </c>
      <c r="AP80" t="str">
        <f t="shared" ca="1" si="33"/>
        <v>pics\\Peper_8.jpg</v>
      </c>
      <c r="AR80" t="str">
        <f t="shared" si="38"/>
        <v/>
      </c>
      <c r="AS80" t="str">
        <f t="shared" si="39"/>
        <v/>
      </c>
      <c r="AT80">
        <f t="shared" ca="1" si="28"/>
        <v>0.10035284531976152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_Он_рассыпчатый?</v>
      </c>
      <c r="BA80" t="e">
        <f>VLOOKUP(Q80,audio_list_stym!$B$2:$BQ$299,68,FALSE)</f>
        <v>#N/A</v>
      </c>
      <c r="BB80" t="str">
        <f t="shared" si="30"/>
        <v>Перед_Вами_БАРОХ._Он_рассыпчатый?</v>
      </c>
      <c r="BD80" cm="1">
        <f t="array" aca="1" ref="BD80" ca="1">INDEX($L$74:$L$81,(RANK(AT8,$AT$2:$AT$9)))</f>
        <v>2150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VLOOKUP(B81,audio_list_stym!$A$3:$BP$18,49,FALSE)</f>
        <v>15</v>
      </c>
      <c r="F81" t="str">
        <f>VLOOKUP(E81,metki!$A$2:$B$9,2,FALSE)</f>
        <v>экспл_новые_с_названием</v>
      </c>
      <c r="G81" t="str">
        <f t="shared" si="25"/>
        <v>экспл</v>
      </c>
      <c r="H81" t="str">
        <f>VLOOKUP(B81,audio_list_stym!$A$3:$AJ$18,17,FALSE)</f>
        <v>ZF</v>
      </c>
      <c r="I81" t="s">
        <v>695</v>
      </c>
      <c r="J81" t="str">
        <f t="shared" si="26"/>
        <v>ZF_8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160</v>
      </c>
      <c r="Z81" t="str">
        <f>IF(G81="экспл",VLOOKUP(J81,quest_экспл!$A$1:$N$129,12,FALSE),IF(G81="импл_",0,0))</f>
        <v>sound\\Ochishen_li_on.wav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6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37"/>
        <v/>
      </c>
      <c r="AI81" t="s">
        <v>83</v>
      </c>
      <c r="AO81">
        <f t="shared" ca="1" si="32"/>
        <v>0.76432139794082765</v>
      </c>
      <c r="AP81" t="str">
        <f t="shared" ca="1" si="33"/>
        <v>pics\\Goroh_6.jpg</v>
      </c>
      <c r="AR81" t="str">
        <f t="shared" si="38"/>
        <v/>
      </c>
      <c r="AS81" t="str">
        <f t="shared" si="39"/>
        <v/>
      </c>
      <c r="AT81">
        <f t="shared" ca="1" si="28"/>
        <v>0.9328344438003251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_Очищен_ли_он?</v>
      </c>
      <c r="BA81" t="e">
        <f>VLOOKUP(Q81,audio_list_stym!$B$2:$BQ$299,68,FALSE)</f>
        <v>#N/A</v>
      </c>
      <c r="BB81" t="str">
        <f t="shared" si="30"/>
        <v>Вы_видите_БАРОХ._Очищен_ли_он?</v>
      </c>
      <c r="BD81" cm="1">
        <f t="array" aca="1" ref="BD81" ca="1">INDEX($L$74:$L$81,(RANK(AT9,$AT$2:$AT$9)))</f>
        <v>2147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VLOOKUP(B82,audio_list_stym!$A$3:$BP$18,49,FALSE)</f>
        <v>16</v>
      </c>
      <c r="F82" t="str">
        <f>VLOOKUP(E82,metki!$A$2:$B$9,2,FALSE)</f>
        <v>импл_новые_без_названия</v>
      </c>
      <c r="G82" t="str">
        <f t="shared" si="25"/>
        <v>импл_</v>
      </c>
      <c r="H82" t="str">
        <f>VLOOKUP(B82,audio_list_stym!$A$3:$AJ$18,17,FALSE)</f>
        <v>Ackee</v>
      </c>
      <c r="I82" t="s">
        <v>688</v>
      </c>
      <c r="J82" t="str">
        <f t="shared" si="26"/>
        <v>Ackee_1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225</v>
      </c>
      <c r="Q82" t="str">
        <f>IF(G82="экспл",0,IF(G82="импл_",VLOOKUP(J82,quest_импл!$A$1:$J$129,8,FALSE),0))</f>
        <v>sound\\Sushenniy_li.wav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2039</v>
      </c>
      <c r="AD82" t="str">
        <f t="shared" ca="1" si="36"/>
        <v>pics\\Limon_7.jpg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7"/>
        <v>pics\\Limon_7.jpg</v>
      </c>
      <c r="AI82" t="s">
        <v>84</v>
      </c>
      <c r="AO82">
        <f t="shared" ca="1" si="32"/>
        <v>0.48177202692209276</v>
      </c>
      <c r="AP82" t="str">
        <f t="shared" ca="1" si="33"/>
        <v>pics\\Limon_7.jpg</v>
      </c>
      <c r="AR82" t="str">
        <f t="shared" si="38"/>
        <v/>
      </c>
      <c r="AS82" t="str">
        <f t="shared" ca="1" si="39"/>
        <v>pics\\Limon_7.jpg</v>
      </c>
      <c r="AT82">
        <f t="shared" ca="1" si="28"/>
        <v>0.17577694806135247</v>
      </c>
      <c r="AU82" t="s">
        <v>697</v>
      </c>
      <c r="AV82" t="str">
        <f t="shared" ca="1" si="29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_Сушеный_ли_</v>
      </c>
      <c r="BB82" t="str">
        <f t="shared" si="30"/>
        <v>_Сушеный_ли_XXXXX?</v>
      </c>
      <c r="BC82">
        <f>A82</f>
        <v>1211</v>
      </c>
      <c r="BD82" cm="1">
        <f t="array" aca="1" ref="BD82" ca="1">INDEX($L$82:$L$89,(RANK(AT2,$AT$2:$AT$9)))</f>
        <v>2069</v>
      </c>
      <c r="BE82" cm="1">
        <f t="array" aca="1" ref="BE82" ca="1">INDEX(BD66:BD81,(RANK(AT4,$AT$2:$AT$17)))</f>
        <v>2152</v>
      </c>
      <c r="BF82" cm="1">
        <f t="array" aca="1" ref="BF82" ca="1">INDEX(BD90:BD105,(RANK(AT4,$AT$2:$AT$17)))</f>
        <v>2088</v>
      </c>
      <c r="BG82" cm="1">
        <f t="array" aca="1" ref="BG82" ca="1">INDEX(BD106:BD129,(RANK(AT4,$AT$2:$AT$9)))</f>
        <v>2094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VLOOKUP(B83,audio_list_stym!$A$3:$BP$18,49,FALSE)</f>
        <v>16</v>
      </c>
      <c r="F83" t="str">
        <f>VLOOKUP(E83,metki!$A$2:$B$9,2,FALSE)</f>
        <v>импл_новые_без_названия</v>
      </c>
      <c r="G83" t="str">
        <f t="shared" si="25"/>
        <v>импл_</v>
      </c>
      <c r="H83" t="str">
        <f>VLOOKUP(B83,audio_list_stym!$A$3:$AJ$18,17,FALSE)</f>
        <v>Ackee</v>
      </c>
      <c r="I83" t="s">
        <v>689</v>
      </c>
      <c r="J83" t="str">
        <f t="shared" si="26"/>
        <v>Ackee_2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226</v>
      </c>
      <c r="Q83" t="str">
        <f>IF(G83="экспл",0,IF(G83="импл_",VLOOKUP(J83,quest_импл!$A$1:$J$129,8,FALSE),0))</f>
        <v>sound\\S_vetochkoy_li.wav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2061</v>
      </c>
      <c r="AD83" t="str">
        <f t="shared" ca="1" si="36"/>
        <v>pics\\Tomat_5.jpg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7"/>
        <v>pics\\Tomat_5.jpg</v>
      </c>
      <c r="AI83" t="s">
        <v>85</v>
      </c>
      <c r="AO83">
        <f t="shared" ca="1" si="32"/>
        <v>8.7364914126802029E-2</v>
      </c>
      <c r="AP83" t="str">
        <f t="shared" ca="1" si="33"/>
        <v>pics\\Tomat_5.jpg</v>
      </c>
      <c r="AR83" t="str">
        <f t="shared" si="38"/>
        <v/>
      </c>
      <c r="AS83" t="str">
        <f t="shared" ca="1" si="39"/>
        <v>pics\\Tomat_5.jpg</v>
      </c>
      <c r="AT83">
        <f t="shared" ca="1" si="28"/>
        <v>0.30608805026884334</v>
      </c>
      <c r="AU83" t="s">
        <v>697</v>
      </c>
      <c r="AV83" t="str">
        <f t="shared" ca="1" si="29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_С_веточкой_ли_</v>
      </c>
      <c r="BB83" t="str">
        <f t="shared" si="30"/>
        <v>_С_веточкой_ли_XXXXX?</v>
      </c>
      <c r="BD83" cm="1">
        <f t="array" aca="1" ref="BD83" ca="1">INDEX($L$82:$L$89,(RANK(AT3,$AT$2:$AT$9)))</f>
        <v>2068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VLOOKUP(B84,audio_list_stym!$A$3:$BP$18,49,FALSE)</f>
        <v>16</v>
      </c>
      <c r="F84" t="str">
        <f>VLOOKUP(E84,metki!$A$2:$B$9,2,FALSE)</f>
        <v>импл_новые_без_названия</v>
      </c>
      <c r="G84" t="str">
        <f t="shared" si="25"/>
        <v>импл_</v>
      </c>
      <c r="H84" t="str">
        <f>VLOOKUP(B84,audio_list_stym!$A$3:$AJ$18,17,FALSE)</f>
        <v>Ackee</v>
      </c>
      <c r="I84" t="s">
        <v>690</v>
      </c>
      <c r="J84" t="str">
        <f t="shared" si="26"/>
        <v>Ackee_3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227</v>
      </c>
      <c r="Q84" t="str">
        <f>IF(G84="экспл",0,IF(G84="импл_",VLOOKUP(J84,quest_импл!$A$1:$J$129,8,FALSE),0))</f>
        <v>sound\\Rasskrit_li.wav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2035</v>
      </c>
      <c r="AD84" t="str">
        <f t="shared" ca="1" si="36"/>
        <v>pics\\Limon_3.jpg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7"/>
        <v>pics\\Limon_3.jpg</v>
      </c>
      <c r="AI84" t="s">
        <v>94</v>
      </c>
      <c r="AO84">
        <f t="shared" ca="1" si="32"/>
        <v>0.54857652516680921</v>
      </c>
      <c r="AP84" t="str">
        <f t="shared" ca="1" si="33"/>
        <v>pics\\Limon_3.jpg</v>
      </c>
      <c r="AR84" t="str">
        <f t="shared" si="38"/>
        <v/>
      </c>
      <c r="AS84" t="str">
        <f t="shared" ca="1" si="39"/>
        <v>pics\\Limon_3.jpg</v>
      </c>
      <c r="AT84">
        <f t="shared" ca="1" si="28"/>
        <v>0.15145249386060733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_Раскрыт_ли_</v>
      </c>
      <c r="BB84" t="str">
        <f t="shared" si="30"/>
        <v>_Раскрыт_ли_XXXXX?</v>
      </c>
      <c r="BD84" cm="1">
        <f t="array" aca="1" ref="BD84" ca="1">INDEX($L$82:$L$89,(RANK(AT4,$AT$2:$AT$9)))</f>
        <v>2071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VLOOKUP(B85,audio_list_stym!$A$3:$BP$18,49,FALSE)</f>
        <v>16</v>
      </c>
      <c r="F85" t="str">
        <f>VLOOKUP(E85,metki!$A$2:$B$9,2,FALSE)</f>
        <v>импл_новые_без_названия</v>
      </c>
      <c r="G85" t="str">
        <f t="shared" si="25"/>
        <v>импл_</v>
      </c>
      <c r="H85" t="str">
        <f>VLOOKUP(B85,audio_list_stym!$A$3:$AJ$18,17,FALSE)</f>
        <v>Ackee</v>
      </c>
      <c r="I85" t="s">
        <v>691</v>
      </c>
      <c r="J85" t="str">
        <f t="shared" si="26"/>
        <v>Ackee_4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228</v>
      </c>
      <c r="Q85" t="str">
        <f>IF(G85="экспл",0,IF(G85="импл_",VLOOKUP(J85,quest_импл!$A$1:$J$129,8,FALSE),0))</f>
        <v>sound\\Pushistiy_li.wav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2063</v>
      </c>
      <c r="AD85" t="str">
        <f t="shared" ca="1" si="36"/>
        <v>pics\\Tomat_7.jpg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7"/>
        <v>pics\\Tomat_7.jpg</v>
      </c>
      <c r="AI85" t="s">
        <v>95</v>
      </c>
      <c r="AO85">
        <f t="shared" ca="1" si="32"/>
        <v>6.0847895444404498E-2</v>
      </c>
      <c r="AP85" t="str">
        <f t="shared" ca="1" si="33"/>
        <v>pics\\Tomat_7.jpg</v>
      </c>
      <c r="AR85" t="str">
        <f t="shared" si="38"/>
        <v/>
      </c>
      <c r="AS85" t="str">
        <f t="shared" ca="1" si="39"/>
        <v>pics\\Tomat_7.jpg</v>
      </c>
      <c r="AT85">
        <f t="shared" ca="1" si="28"/>
        <v>0.54250877642905559</v>
      </c>
      <c r="AU85" t="s">
        <v>697</v>
      </c>
      <c r="AV85" t="str">
        <f t="shared" ca="1" si="29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_Пушистый_ли_</v>
      </c>
      <c r="BB85" t="str">
        <f t="shared" si="30"/>
        <v>_Пушистый_ли_XXXXX?</v>
      </c>
      <c r="BD85" cm="1">
        <f t="array" aca="1" ref="BD85" ca="1">INDEX($L$82:$L$89,(RANK(AT5,$AT$2:$AT$9)))</f>
        <v>2066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VLOOKUP(B86,audio_list_stym!$A$3:$BP$18,49,FALSE)</f>
        <v>16</v>
      </c>
      <c r="F86" t="str">
        <f>VLOOKUP(E86,metki!$A$2:$B$9,2,FALSE)</f>
        <v>импл_новые_без_названия</v>
      </c>
      <c r="G86" t="str">
        <f t="shared" si="25"/>
        <v>импл_</v>
      </c>
      <c r="H86" t="str">
        <f>VLOOKUP(B86,audio_list_stym!$A$3:$AJ$18,17,FALSE)</f>
        <v>Ackee</v>
      </c>
      <c r="I86" t="s">
        <v>692</v>
      </c>
      <c r="J86" t="str">
        <f t="shared" si="26"/>
        <v>Ackee_5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229</v>
      </c>
      <c r="Q86" t="str">
        <f>IF(G86="экспл",0,IF(G86="импл_",VLOOKUP(J86,quest_импл!$A$1:$J$129,8,FALSE),0))</f>
        <v>sound\\Kvadratniy_li.wav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2004</v>
      </c>
      <c r="AD86" t="str">
        <f t="shared" ca="1" si="36"/>
        <v>pics\\Banan_4.jpg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7"/>
        <v>pics\\Banan_4.jpg</v>
      </c>
      <c r="AI86" t="s">
        <v>96</v>
      </c>
      <c r="AO86">
        <f t="shared" ca="1" si="32"/>
        <v>0.98012757212720669</v>
      </c>
      <c r="AP86" t="str">
        <f t="shared" ca="1" si="33"/>
        <v>pics\\Banan_4.jpg</v>
      </c>
      <c r="AR86" t="str">
        <f t="shared" si="38"/>
        <v/>
      </c>
      <c r="AS86" t="str">
        <f t="shared" ca="1" si="39"/>
        <v>pics\\Banan_4.jpg</v>
      </c>
      <c r="AT86">
        <f t="shared" ca="1" si="28"/>
        <v>0.55059824216761299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_Квадратный_ли_</v>
      </c>
      <c r="BB86" t="str">
        <f t="shared" si="30"/>
        <v>_Квадратный_ли_XXXXX?</v>
      </c>
      <c r="BD86" cm="1">
        <f t="array" aca="1" ref="BD86" ca="1">INDEX($L$82:$L$89,(RANK(AT6,$AT$2:$AT$9)))</f>
        <v>2072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VLOOKUP(B87,audio_list_stym!$A$3:$BP$18,49,FALSE)</f>
        <v>16</v>
      </c>
      <c r="F87" t="str">
        <f>VLOOKUP(E87,metki!$A$2:$B$9,2,FALSE)</f>
        <v>импл_новые_без_названия</v>
      </c>
      <c r="G87" t="str">
        <f t="shared" si="25"/>
        <v>импл_</v>
      </c>
      <c r="H87" t="str">
        <f>VLOOKUP(B87,audio_list_stym!$A$3:$AJ$18,17,FALSE)</f>
        <v>Ackee</v>
      </c>
      <c r="I87" t="s">
        <v>693</v>
      </c>
      <c r="J87" t="str">
        <f t="shared" si="26"/>
        <v>Ackee_6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230</v>
      </c>
      <c r="Q87" t="str">
        <f>IF(G87="экспл",0,IF(G87="импл_",VLOOKUP(J87,quest_импл!$A$1:$J$129,8,FALSE),0))</f>
        <v>sound\\Sklizskiy_li.wav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2023</v>
      </c>
      <c r="AD87" t="str">
        <f t="shared" ca="1" si="36"/>
        <v>pics\\Goroh_7.jpg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7"/>
        <v>pics\\Goroh_7.jpg</v>
      </c>
      <c r="AI87" t="s">
        <v>97</v>
      </c>
      <c r="AO87">
        <f t="shared" ca="1" si="32"/>
        <v>0.7561596700424259</v>
      </c>
      <c r="AP87" t="str">
        <f t="shared" ca="1" si="33"/>
        <v>pics\\Goroh_7.jpg</v>
      </c>
      <c r="AR87" t="str">
        <f t="shared" si="38"/>
        <v/>
      </c>
      <c r="AS87" t="str">
        <f t="shared" ca="1" si="39"/>
        <v>pics\\Goroh_7.jpg</v>
      </c>
      <c r="AT87">
        <f t="shared" ca="1" si="28"/>
        <v>0.95875523537077378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_Склизкий_ли_</v>
      </c>
      <c r="BB87" t="str">
        <f t="shared" si="30"/>
        <v>_Склизкий_ли_XXXXX?</v>
      </c>
      <c r="BD87" cm="1">
        <f t="array" aca="1" ref="BD87" ca="1">INDEX($L$82:$L$89,(RANK(AT7,$AT$2:$AT$9)))</f>
        <v>2065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VLOOKUP(B88,audio_list_stym!$A$3:$BP$18,49,FALSE)</f>
        <v>16</v>
      </c>
      <c r="F88" t="str">
        <f>VLOOKUP(E88,metki!$A$2:$B$9,2,FALSE)</f>
        <v>импл_новые_без_названия</v>
      </c>
      <c r="G88" t="str">
        <f t="shared" si="25"/>
        <v>импл_</v>
      </c>
      <c r="H88" t="str">
        <f>VLOOKUP(B88,audio_list_stym!$A$3:$AJ$18,17,FALSE)</f>
        <v>Ackee</v>
      </c>
      <c r="I88" t="s">
        <v>694</v>
      </c>
      <c r="J88" t="str">
        <f t="shared" si="26"/>
        <v>Ackee_7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231</v>
      </c>
      <c r="Q88" t="str">
        <f>IF(G88="экспл",0,IF(G88="импл_",VLOOKUP(J88,quest_импл!$A$1:$J$129,8,FALSE),0))</f>
        <v>sound\\Uvyadshiy_li.wav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2037</v>
      </c>
      <c r="AD88" t="str">
        <f t="shared" ca="1" si="36"/>
        <v>pics\\Limon_5.jpg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7"/>
        <v>pics\\Limon_5.jpg</v>
      </c>
      <c r="AI88" t="s">
        <v>98</v>
      </c>
      <c r="AO88">
        <f t="shared" ca="1" si="32"/>
        <v>0.53591494564001707</v>
      </c>
      <c r="AP88" t="str">
        <f t="shared" ca="1" si="33"/>
        <v>pics\\Limon_5.jpg</v>
      </c>
      <c r="AR88" t="str">
        <f t="shared" si="38"/>
        <v/>
      </c>
      <c r="AS88" t="str">
        <f t="shared" ca="1" si="39"/>
        <v>pics\\Limon_5.jpg</v>
      </c>
      <c r="AT88">
        <f t="shared" ca="1" si="28"/>
        <v>0.57298761504895435</v>
      </c>
      <c r="AU88" t="s">
        <v>697</v>
      </c>
      <c r="AV88" t="str">
        <f t="shared" ca="1" si="29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_Увядший_ли_</v>
      </c>
      <c r="BB88" t="str">
        <f t="shared" si="30"/>
        <v>_Увядший_ли_XXXXX?</v>
      </c>
      <c r="BD88" cm="1">
        <f t="array" aca="1" ref="BD88" ca="1">INDEX($L$82:$L$89,(RANK(AT8,$AT$2:$AT$9)))</f>
        <v>2070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VLOOKUP(B89,audio_list_stym!$A$3:$BP$18,49,FALSE)</f>
        <v>16</v>
      </c>
      <c r="F89" t="str">
        <f>VLOOKUP(E89,metki!$A$2:$B$9,2,FALSE)</f>
        <v>импл_новые_без_названия</v>
      </c>
      <c r="G89" t="str">
        <f t="shared" si="25"/>
        <v>импл_</v>
      </c>
      <c r="H89" t="str">
        <f>VLOOKUP(B89,audio_list_stym!$A$3:$AJ$18,17,FALSE)</f>
        <v>Ackee</v>
      </c>
      <c r="I89" t="s">
        <v>695</v>
      </c>
      <c r="J89" t="str">
        <f t="shared" si="26"/>
        <v>Ackee_8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232</v>
      </c>
      <c r="Q89" t="str">
        <f>IF(G89="экспл",0,IF(G89="импл_",VLOOKUP(J89,quest_импл!$A$1:$J$129,8,FALSE),0))</f>
        <v>sound\\Raznocvetniy_li.wav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2033</v>
      </c>
      <c r="AD89" t="str">
        <f t="shared" ca="1" si="36"/>
        <v>pics\\Limon_1.jpg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7"/>
        <v>pics\\Limon_1.jpg</v>
      </c>
      <c r="AI89" t="s">
        <v>99</v>
      </c>
      <c r="AO89">
        <f t="shared" ca="1" si="32"/>
        <v>0.58160005482849197</v>
      </c>
      <c r="AP89" t="str">
        <f t="shared" ca="1" si="33"/>
        <v>pics\\Limon_1.jpg</v>
      </c>
      <c r="AR89" t="str">
        <f t="shared" si="38"/>
        <v/>
      </c>
      <c r="AS89" t="str">
        <f t="shared" ca="1" si="39"/>
        <v>pics\\Limon_1.jpg</v>
      </c>
      <c r="AT89">
        <f t="shared" ca="1" si="28"/>
        <v>1.4674467395336399E-2</v>
      </c>
      <c r="AU89" t="s">
        <v>697</v>
      </c>
      <c r="AV89" t="str">
        <f t="shared" ca="1" si="29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_Разноцветный_ли_</v>
      </c>
      <c r="BB89" t="str">
        <f t="shared" si="30"/>
        <v>_Разноцветный_ли_XXXXX?</v>
      </c>
      <c r="BD89" cm="1">
        <f t="array" aca="1" ref="BD89" ca="1">INDEX($L$82:$L$89,(RANK(AT9,$AT$2:$AT$9)))</f>
        <v>2067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VLOOKUP(B90,audio_list_stym!$A$3:$BP$18,49,FALSE)</f>
        <v>17</v>
      </c>
      <c r="F90" t="str">
        <f>VLOOKUP(E90,metki!$A$2:$B$9,2,FALSE)</f>
        <v>экспл_новые_без_названия</v>
      </c>
      <c r="G90" t="str">
        <f t="shared" si="25"/>
        <v>экспл</v>
      </c>
      <c r="H90" t="str">
        <f>VLOOKUP(B90,audio_list_stym!$A$3:$AJ$18,17,FALSE)</f>
        <v>Ake</v>
      </c>
      <c r="I90" t="s">
        <v>688</v>
      </c>
      <c r="J90" t="str">
        <f t="shared" si="26"/>
        <v>Ake_1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105</v>
      </c>
      <c r="Z90" t="str">
        <f>IF(G90="экспл",VLOOKUP(J90,quest_экспл!$A$1:$N$129,12,FALSE),IF(G90="импл_",0,0))</f>
        <v>sound\\On_imeet_myakot.wav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6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7"/>
        <v/>
      </c>
      <c r="AI90" t="s">
        <v>100</v>
      </c>
      <c r="AO90">
        <f t="shared" ca="1" si="32"/>
        <v>9.0337239799427316E-2</v>
      </c>
      <c r="AP90" t="str">
        <f t="shared" ca="1" si="33"/>
        <v>pics\\Tomat_4.jpg</v>
      </c>
      <c r="AR90" t="str">
        <f t="shared" si="38"/>
        <v/>
      </c>
      <c r="AS90" t="str">
        <f t="shared" si="39"/>
        <v/>
      </c>
      <c r="AT90">
        <f t="shared" ca="1" si="28"/>
        <v>0.56919122860439841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_Он_имеет_мякоть?</v>
      </c>
      <c r="BA90" t="e">
        <f>VLOOKUP(Q90,audio_list_stym!$B$2:$BQ$299,68,FALSE)</f>
        <v>#N/A</v>
      </c>
      <c r="BB90" t="str">
        <f t="shared" si="30"/>
        <v>На_экране_XXXXX._Он_имеет_мякоть?</v>
      </c>
      <c r="BC90">
        <f>A90</f>
        <v>1212</v>
      </c>
      <c r="BD90" cm="1">
        <f t="array" aca="1" ref="BD90" ca="1">INDEX($L$90:$L$97,(RANK(AT2,$AT$2:$AT$9)))</f>
        <v>2077</v>
      </c>
      <c r="BE90" cm="1">
        <f t="array" aca="1" ref="BE90" ca="1">INDEX(BD66:BD81,(RANK(AT5,$AT$2:$AT$17)))</f>
        <v>2148</v>
      </c>
      <c r="BF90" cm="1">
        <f t="array" aca="1" ref="BF90" ca="1">INDEX(BD98:BD113,(RANK(AT5,$AT$2:$AT$17)))</f>
        <v>2088</v>
      </c>
      <c r="BG90" cm="1">
        <f t="array" aca="1" ref="BG90" ca="1">INDEX(BD114:BD129,(RANK(AT5,$AT$2:$AT$9)))</f>
        <v>2116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VLOOKUP(B91,audio_list_stym!$A$3:$BP$18,49,FALSE)</f>
        <v>17</v>
      </c>
      <c r="F91" t="str">
        <f>VLOOKUP(E91,metki!$A$2:$B$9,2,FALSE)</f>
        <v>экспл_новые_без_названия</v>
      </c>
      <c r="G91" t="str">
        <f t="shared" si="25"/>
        <v>экспл</v>
      </c>
      <c r="H91" t="str">
        <f>VLOOKUP(B91,audio_list_stym!$A$3:$AJ$18,17,FALSE)</f>
        <v>Ake</v>
      </c>
      <c r="I91" t="s">
        <v>689</v>
      </c>
      <c r="J91" t="str">
        <f t="shared" si="26"/>
        <v>Ake_2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106</v>
      </c>
      <c r="Z91" t="str">
        <f>IF(G91="экспл",VLOOKUP(J91,quest_экспл!$A$1:$N$129,12,FALSE),IF(G91="импл_",0,0))</f>
        <v>sound\\Prodolgovatiy_li_on.wav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6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37"/>
        <v/>
      </c>
      <c r="AI91" t="s">
        <v>101</v>
      </c>
      <c r="AO91">
        <f t="shared" ca="1" si="32"/>
        <v>0.66304149980116744</v>
      </c>
      <c r="AP91" t="str">
        <f t="shared" ca="1" si="33"/>
        <v>pics\\Kokos_6.jpg</v>
      </c>
      <c r="AR91" t="str">
        <f t="shared" si="38"/>
        <v/>
      </c>
      <c r="AS91" t="str">
        <f t="shared" si="39"/>
        <v/>
      </c>
      <c r="AT91">
        <f t="shared" ca="1" si="28"/>
        <v>0.8213053680063922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_Продолговатый_ли_он?</v>
      </c>
      <c r="BA91" t="e">
        <f>VLOOKUP(Q91,audio_list_stym!$B$2:$BQ$299,68,FALSE)</f>
        <v>#N/A</v>
      </c>
      <c r="BB91" t="str">
        <f t="shared" si="30"/>
        <v>Посмотрите,_вот_XXXXX._Продолговатый_ли_он?</v>
      </c>
      <c r="BD91" cm="1">
        <f t="array" aca="1" ref="BD91" ca="1">INDEX($L$90:$L$97,(RANK(AT3,$AT$2:$AT$9)))</f>
        <v>2076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VLOOKUP(B92,audio_list_stym!$A$3:$BP$18,49,FALSE)</f>
        <v>17</v>
      </c>
      <c r="F92" t="str">
        <f>VLOOKUP(E92,metki!$A$2:$B$9,2,FALSE)</f>
        <v>экспл_новые_без_названия</v>
      </c>
      <c r="G92" t="str">
        <f t="shared" si="25"/>
        <v>экспл</v>
      </c>
      <c r="H92" t="str">
        <f>VLOOKUP(B92,audio_list_stym!$A$3:$AJ$18,17,FALSE)</f>
        <v>Ake</v>
      </c>
      <c r="I92" t="s">
        <v>690</v>
      </c>
      <c r="J92" t="str">
        <f t="shared" si="26"/>
        <v>Ake_3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107</v>
      </c>
      <c r="Z92" t="str">
        <f>IF(G92="экспл",VLOOKUP(J92,quest_экспл!$A$1:$N$129,12,FALSE),IF(G92="импл_",0,0))</f>
        <v>sound\\Pyatnistiy_li_on.wav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6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37"/>
        <v/>
      </c>
      <c r="AI92" t="s">
        <v>102</v>
      </c>
      <c r="AO92">
        <f t="shared" ca="1" si="32"/>
        <v>0.38037710165822414</v>
      </c>
      <c r="AP92" t="str">
        <f t="shared" ca="1" si="33"/>
        <v>pics\\Peper_4.jpg</v>
      </c>
      <c r="AR92" t="str">
        <f t="shared" si="38"/>
        <v/>
      </c>
      <c r="AS92" t="str">
        <f t="shared" si="39"/>
        <v/>
      </c>
      <c r="AT92">
        <f t="shared" ca="1" si="28"/>
        <v>0.76951172403542378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_Пятнистый_ли_он?</v>
      </c>
      <c r="BA92" t="e">
        <f>VLOOKUP(Q92,audio_list_stym!$B$2:$BQ$299,68,FALSE)</f>
        <v>#N/A</v>
      </c>
      <c r="BB92" t="str">
        <f t="shared" si="30"/>
        <v>Вот_XXXXX._Пятнистый_ли_он?</v>
      </c>
      <c r="BD92" cm="1">
        <f t="array" aca="1" ref="BD92" ca="1">INDEX($L$90:$L$97,(RANK(AT4,$AT$2:$AT$9)))</f>
        <v>2079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VLOOKUP(B93,audio_list_stym!$A$3:$BP$18,49,FALSE)</f>
        <v>17</v>
      </c>
      <c r="F93" t="str">
        <f>VLOOKUP(E93,metki!$A$2:$B$9,2,FALSE)</f>
        <v>экспл_новые_без_названия</v>
      </c>
      <c r="G93" t="str">
        <f t="shared" si="25"/>
        <v>экспл</v>
      </c>
      <c r="H93" t="str">
        <f>VLOOKUP(B93,audio_list_stym!$A$3:$AJ$18,17,FALSE)</f>
        <v>Ake</v>
      </c>
      <c r="I93" t="s">
        <v>691</v>
      </c>
      <c r="J93" t="str">
        <f t="shared" si="26"/>
        <v>Ake_4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108</v>
      </c>
      <c r="Z93" t="str">
        <f>IF(G93="экспл",VLOOKUP(J93,quest_экспл!$A$1:$N$129,12,FALSE),IF(G93="импл_",0,0))</f>
        <v>sound\\On_s_kozhuroy.wav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6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7"/>
        <v/>
      </c>
      <c r="AI93" t="s">
        <v>103</v>
      </c>
      <c r="AO93">
        <f t="shared" ca="1" si="32"/>
        <v>0.25446951180874988</v>
      </c>
      <c r="AP93" t="str">
        <f t="shared" ca="1" si="33"/>
        <v>pics\\Redis_3.jpg</v>
      </c>
      <c r="AR93" t="str">
        <f t="shared" si="38"/>
        <v/>
      </c>
      <c r="AS93" t="str">
        <f t="shared" si="39"/>
        <v/>
      </c>
      <c r="AT93">
        <f t="shared" ca="1" si="28"/>
        <v>0.99530763300266223</v>
      </c>
      <c r="AU93" t="s">
        <v>697</v>
      </c>
      <c r="AV93" t="str">
        <f t="shared" ca="1" si="29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_Он_с_кожурой?</v>
      </c>
      <c r="BA93" t="e">
        <f>VLOOKUP(Q93,audio_list_stym!$B$2:$BQ$299,68,FALSE)</f>
        <v>#N/A</v>
      </c>
      <c r="BB93" t="str">
        <f t="shared" si="30"/>
        <v>Это_XXXXX._Он_с_кожурой?</v>
      </c>
      <c r="BD93" cm="1">
        <f t="array" aca="1" ref="BD93" ca="1">INDEX($L$90:$L$97,(RANK(AT5,$AT$2:$AT$9)))</f>
        <v>2074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VLOOKUP(B94,audio_list_stym!$A$3:$BP$18,49,FALSE)</f>
        <v>17</v>
      </c>
      <c r="F94" t="str">
        <f>VLOOKUP(E94,metki!$A$2:$B$9,2,FALSE)</f>
        <v>экспл_новые_без_названия</v>
      </c>
      <c r="G94" t="str">
        <f t="shared" si="25"/>
        <v>экспл</v>
      </c>
      <c r="H94" t="str">
        <f>VLOOKUP(B94,audio_list_stym!$A$3:$AJ$18,17,FALSE)</f>
        <v>Ake</v>
      </c>
      <c r="I94" t="s">
        <v>692</v>
      </c>
      <c r="J94" t="str">
        <f t="shared" si="26"/>
        <v>Ake_5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109</v>
      </c>
      <c r="Z94" t="str">
        <f>IF(G94="экспл",VLOOKUP(J94,quest_экспл!$A$1:$N$129,12,FALSE),IF(G94="импл_",0,0))</f>
        <v>sound\\Fioletoviy_li_on.wav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6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37"/>
        <v/>
      </c>
      <c r="AI94" t="s">
        <v>104</v>
      </c>
      <c r="AO94">
        <f t="shared" ca="1" si="32"/>
        <v>0.95004681507508082</v>
      </c>
      <c r="AP94" t="str">
        <f t="shared" ca="1" si="33"/>
        <v>pics\\Banan_7.jpg</v>
      </c>
      <c r="AR94" t="str">
        <f t="shared" si="38"/>
        <v/>
      </c>
      <c r="AS94" t="str">
        <f t="shared" si="39"/>
        <v/>
      </c>
      <c r="AT94">
        <f t="shared" ca="1" si="28"/>
        <v>0.66383501904680953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_Синий_ли_он?</v>
      </c>
      <c r="BA94" t="e">
        <f>VLOOKUP(Q94,audio_list_stym!$B$2:$BQ$299,68,FALSE)</f>
        <v>#N/A</v>
      </c>
      <c r="BB94" t="str">
        <f t="shared" si="30"/>
        <v>На_картинке_XXXXX._Синий_ли_он?</v>
      </c>
      <c r="BD94" cm="1">
        <f t="array" aca="1" ref="BD94" ca="1">INDEX($L$90:$L$97,(RANK(AT6,$AT$2:$AT$9)))</f>
        <v>2080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VLOOKUP(B95,audio_list_stym!$A$3:$BP$18,49,FALSE)</f>
        <v>17</v>
      </c>
      <c r="F95" t="str">
        <f>VLOOKUP(E95,metki!$A$2:$B$9,2,FALSE)</f>
        <v>экспл_новые_без_названия</v>
      </c>
      <c r="G95" t="str">
        <f t="shared" si="25"/>
        <v>экспл</v>
      </c>
      <c r="H95" t="str">
        <f>VLOOKUP(B95,audio_list_stym!$A$3:$AJ$18,17,FALSE)</f>
        <v>Ake</v>
      </c>
      <c r="I95" t="s">
        <v>693</v>
      </c>
      <c r="J95" t="str">
        <f t="shared" si="26"/>
        <v>Ake_6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110</v>
      </c>
      <c r="Z95" t="str">
        <f>IF(G95="экспл",VLOOKUP(J95,quest_экспл!$A$1:$N$129,12,FALSE),IF(G95="импл_",0,0))</f>
        <v>sound\\On_s_dolkami.wav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6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37"/>
        <v/>
      </c>
      <c r="AI95" t="s">
        <v>105</v>
      </c>
      <c r="AO95">
        <f t="shared" ca="1" si="32"/>
        <v>0.72411295533173936</v>
      </c>
      <c r="AP95" t="str">
        <f t="shared" ca="1" si="33"/>
        <v>pics\\Kokos_2.jpg</v>
      </c>
      <c r="AR95" t="str">
        <f t="shared" si="38"/>
        <v/>
      </c>
      <c r="AS95" t="str">
        <f t="shared" si="39"/>
        <v/>
      </c>
      <c r="AT95">
        <f t="shared" ca="1" si="28"/>
        <v>0.11605672471073747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_Он_с_дольками?</v>
      </c>
      <c r="BA95" t="e">
        <f>VLOOKUP(Q95,audio_list_stym!$B$2:$BQ$299,68,FALSE)</f>
        <v>#N/A</v>
      </c>
      <c r="BB95" t="str">
        <f t="shared" si="30"/>
        <v>На_мониторе_XXXXX._Он_с_дольками?</v>
      </c>
      <c r="BD95" cm="1">
        <f t="array" aca="1" ref="BD95" ca="1">INDEX($L$90:$L$97,(RANK(AT7,$AT$2:$AT$9)))</f>
        <v>2073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VLOOKUP(B96,audio_list_stym!$A$3:$BP$18,49,FALSE)</f>
        <v>17</v>
      </c>
      <c r="F96" t="str">
        <f>VLOOKUP(E96,metki!$A$2:$B$9,2,FALSE)</f>
        <v>экспл_новые_без_названия</v>
      </c>
      <c r="G96" t="str">
        <f t="shared" si="25"/>
        <v>экспл</v>
      </c>
      <c r="H96" t="str">
        <f>VLOOKUP(B96,audio_list_stym!$A$3:$AJ$18,17,FALSE)</f>
        <v>Ake</v>
      </c>
      <c r="I96" t="s">
        <v>694</v>
      </c>
      <c r="J96" t="str">
        <f t="shared" si="26"/>
        <v>Ake_7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111</v>
      </c>
      <c r="Z96" t="str">
        <f>IF(G96="экспл",VLOOKUP(J96,quest_экспл!$A$1:$N$129,12,FALSE),IF(G96="импл_",0,0))</f>
        <v>sound\\On_visushenniy.wav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6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37"/>
        <v/>
      </c>
      <c r="AI96" t="s">
        <v>106</v>
      </c>
      <c r="AO96">
        <f t="shared" ca="1" si="32"/>
        <v>0.80952549065782287</v>
      </c>
      <c r="AP96" t="str">
        <f t="shared" ca="1" si="33"/>
        <v>pics\\Finik_7.jpg</v>
      </c>
      <c r="AR96" t="str">
        <f t="shared" si="38"/>
        <v/>
      </c>
      <c r="AS96" t="str">
        <f t="shared" si="39"/>
        <v/>
      </c>
      <c r="AT96">
        <f t="shared" ca="1" si="28"/>
        <v>0.64495307225240428</v>
      </c>
      <c r="AU96" t="s">
        <v>697</v>
      </c>
      <c r="AV96" t="str">
        <f t="shared" ca="1" si="29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_Он_высушенный?</v>
      </c>
      <c r="BA96" t="e">
        <f>VLOOKUP(Q96,audio_list_stym!$B$2:$BQ$299,68,FALSE)</f>
        <v>#N/A</v>
      </c>
      <c r="BB96" t="str">
        <f t="shared" si="30"/>
        <v>Перед_Вами_XXXXX._Он_высушенный?</v>
      </c>
      <c r="BD96" cm="1">
        <f t="array" aca="1" ref="BD96" ca="1">INDEX($L$90:$L$97,(RANK(AT8,$AT$2:$AT$9)))</f>
        <v>2078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VLOOKUP(B97,audio_list_stym!$A$3:$BP$18,49,FALSE)</f>
        <v>17</v>
      </c>
      <c r="F97" t="str">
        <f>VLOOKUP(E97,metki!$A$2:$B$9,2,FALSE)</f>
        <v>экспл_новые_без_названия</v>
      </c>
      <c r="G97" t="str">
        <f t="shared" si="25"/>
        <v>экспл</v>
      </c>
      <c r="H97" t="str">
        <f>VLOOKUP(B97,audio_list_stym!$A$3:$AJ$18,17,FALSE)</f>
        <v>Ake</v>
      </c>
      <c r="I97" t="s">
        <v>695</v>
      </c>
      <c r="J97" t="str">
        <f t="shared" si="26"/>
        <v>Ake_8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112</v>
      </c>
      <c r="Z97" t="str">
        <f>IF(G97="экспл",VLOOKUP(J97,quest_экспл!$A$1:$N$129,12,FALSE),IF(G97="импл_",0,0))</f>
        <v>sound\\Myatiy_li_on.wav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6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37"/>
        <v/>
      </c>
      <c r="AI97" t="s">
        <v>107</v>
      </c>
      <c r="AO97">
        <f t="shared" ca="1" si="32"/>
        <v>0.93661866404319816</v>
      </c>
      <c r="AP97" t="str">
        <f t="shared" ca="1" si="33"/>
        <v>pics\\Finik_1.jpg</v>
      </c>
      <c r="AR97" t="str">
        <f t="shared" si="38"/>
        <v/>
      </c>
      <c r="AS97" t="str">
        <f t="shared" si="39"/>
        <v/>
      </c>
      <c r="AT97">
        <f t="shared" ca="1" si="28"/>
        <v>0.19242235899913651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_Мятый_ли_он?</v>
      </c>
      <c r="BA97" t="e">
        <f>VLOOKUP(Q97,audio_list_stym!$B$2:$BQ$299,68,FALSE)</f>
        <v>#N/A</v>
      </c>
      <c r="BB97" t="str">
        <f t="shared" si="30"/>
        <v>Вы_видите_XXXXX._Мятый_ли_он?</v>
      </c>
      <c r="BD97" cm="1">
        <f t="array" aca="1" ref="BD97" ca="1">INDEX($L$90:$L$97,(RANK(AT9,$AT$2:$AT$9)))</f>
        <v>2075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VLOOKUP(B98,audio_list_stym!$A$3:$BP$18,49,FALSE)</f>
        <v>14</v>
      </c>
      <c r="F98" t="str">
        <f>VLOOKUP(E98,metki!$A$2:$B$9,2,FALSE)</f>
        <v>импл_новые_с_названием</v>
      </c>
      <c r="G98" t="str">
        <f t="shared" si="25"/>
        <v>импл_</v>
      </c>
      <c r="H98" t="str">
        <f>VLOOKUP(B98,audio_list_stym!$A$3:$AJ$18,17,FALSE)</f>
        <v>Finger</v>
      </c>
      <c r="I98" t="s">
        <v>688</v>
      </c>
      <c r="J98" t="str">
        <f t="shared" si="26"/>
        <v>Finger_1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241</v>
      </c>
      <c r="Q98" t="str">
        <f>IF(G98="экспл",0,IF(G98="импл_",VLOOKUP(J98,quest_импл!$A$1:$J$129,8,FALSE),0))</f>
        <v>sound\\Vityanut_li.wav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2018</v>
      </c>
      <c r="AD98" t="str">
        <f t="shared" ca="1" si="36"/>
        <v>pics\\Goroh_2.jpg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7"/>
        <v>pics\\Goroh_2.jpg</v>
      </c>
      <c r="AI98" t="s">
        <v>108</v>
      </c>
      <c r="AO98">
        <f t="shared" ca="1" si="32"/>
        <v>0.7804880677332201</v>
      </c>
      <c r="AP98" t="str">
        <f t="shared" ca="1" si="33"/>
        <v>pics\\Goroh_2.jpg</v>
      </c>
      <c r="AR98" t="str">
        <f>IF(AH98="sound\\Ogorod",AP26,"")</f>
        <v/>
      </c>
      <c r="AS98" t="str">
        <f t="shared" ca="1" si="39"/>
        <v>pics\\Goroh_2.jpg</v>
      </c>
      <c r="AT98">
        <f t="shared" ca="1" si="28"/>
        <v>0.80168757556213244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_Вытянут_ли_</v>
      </c>
      <c r="BB98" t="str">
        <f t="shared" si="30"/>
        <v>_Вытянут_ли_КОДИС?</v>
      </c>
      <c r="BC98">
        <f>A98</f>
        <v>1213</v>
      </c>
      <c r="BD98" cm="1">
        <f t="array" aca="1" ref="BD98" ca="1">INDEX($L$98:$L$105,(RANK(AT2,$AT$2:$AT$9)))</f>
        <v>2085</v>
      </c>
      <c r="BE98" cm="1">
        <f t="array" aca="1" ref="BE98" ca="1">INDEX(BD66:BD81,(RANK(AT6,$AT$2:$AT$9)))</f>
        <v>2146</v>
      </c>
      <c r="BF98" cm="1">
        <f t="array" aca="1" ref="BF98" ca="1">INDEX(BD82:BD97,(RANK(AT6,$AT$2:$AT$9)))</f>
        <v>2067</v>
      </c>
      <c r="BG98" cm="1">
        <f t="array" aca="1" ref="BG98" ca="1">INDEX(BD106:BD129,(RANK(AT6,$AT$2:$AT$17)))</f>
        <v>2115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VLOOKUP(B99,audio_list_stym!$A$3:$BP$18,49,FALSE)</f>
        <v>14</v>
      </c>
      <c r="F99" t="str">
        <f>VLOOKUP(E99,metki!$A$2:$B$9,2,FALSE)</f>
        <v>импл_новые_с_названием</v>
      </c>
      <c r="G99" t="str">
        <f t="shared" si="25"/>
        <v>импл_</v>
      </c>
      <c r="H99" t="str">
        <f>VLOOKUP(B99,audio_list_stym!$A$3:$AJ$18,17,FALSE)</f>
        <v>Finger</v>
      </c>
      <c r="I99" t="s">
        <v>689</v>
      </c>
      <c r="J99" t="str">
        <f t="shared" si="26"/>
        <v>Finger_2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242</v>
      </c>
      <c r="Q99" t="str">
        <f>IF(G99="экспл",0,IF(G99="импл_",VLOOKUP(J99,quest_импл!$A$1:$J$129,8,FALSE),0))</f>
        <v>sound\\Nadloman_li.wav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2040</v>
      </c>
      <c r="AD99" t="str">
        <f t="shared" ca="1" si="36"/>
        <v>pics\\Limon_8.jpg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7"/>
        <v>pics\\Limon_8.jpg</v>
      </c>
      <c r="AI99" t="s">
        <v>109</v>
      </c>
      <c r="AO99">
        <f t="shared" ca="1" si="32"/>
        <v>0.46802814490539013</v>
      </c>
      <c r="AP99" t="str">
        <f t="shared" ca="1" si="33"/>
        <v>pics\\Limon_8.jpg</v>
      </c>
      <c r="AR99" t="str">
        <f t="shared" ref="AR99:AR120" si="40">IF(AH99="sound\\Ogorod",AP27,"")</f>
        <v/>
      </c>
      <c r="AS99" t="str">
        <f t="shared" ca="1" si="39"/>
        <v>pics\\Limon_8.jpg</v>
      </c>
      <c r="AT99">
        <f t="shared" ca="1" si="28"/>
        <v>0.44625795091666054</v>
      </c>
      <c r="AU99" t="s">
        <v>697</v>
      </c>
      <c r="AV99" t="str">
        <f t="shared" ca="1" si="29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_Надломан_ли_</v>
      </c>
      <c r="BB99" t="str">
        <f t="shared" si="30"/>
        <v>_Надломан_ли_КОДИС?</v>
      </c>
      <c r="BD99" cm="1">
        <f t="array" aca="1" ref="BD99" ca="1">INDEX($L$98:$L$105,(RANK(AT3,$AT$2:$AT$9)))</f>
        <v>2084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VLOOKUP(B100,audio_list_stym!$A$3:$BP$18,49,FALSE)</f>
        <v>14</v>
      </c>
      <c r="F100" t="str">
        <f>VLOOKUP(E100,metki!$A$2:$B$9,2,FALSE)</f>
        <v>импл_новые_с_названием</v>
      </c>
      <c r="G100" t="str">
        <f t="shared" si="25"/>
        <v>импл_</v>
      </c>
      <c r="H100" t="str">
        <f>VLOOKUP(B100,audio_list_stym!$A$3:$AJ$18,17,FALSE)</f>
        <v>Finger</v>
      </c>
      <c r="I100" t="s">
        <v>690</v>
      </c>
      <c r="J100" t="str">
        <f t="shared" si="26"/>
        <v>Finger_3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243</v>
      </c>
      <c r="Q100" t="str">
        <f>IF(G100="экспл",0,IF(G100="импл_",VLOOKUP(J100,quest_импл!$A$1:$J$129,8,FALSE),0))</f>
        <v>sound\\Volnistiy_li.wav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2031</v>
      </c>
      <c r="AD100" t="str">
        <f t="shared" ca="1" si="36"/>
        <v>pics\\Kokos_7.jpg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7"/>
        <v>pics\\Kokos_7.jpg</v>
      </c>
      <c r="AI100" t="s">
        <v>110</v>
      </c>
      <c r="AO100">
        <f t="shared" ca="1" si="32"/>
        <v>0.63182838958039023</v>
      </c>
      <c r="AP100" t="str">
        <f t="shared" ca="1" si="33"/>
        <v>pics\\Kokos_7.jpg</v>
      </c>
      <c r="AR100" t="str">
        <f t="shared" si="40"/>
        <v/>
      </c>
      <c r="AS100" t="str">
        <f t="shared" ca="1" si="39"/>
        <v>pics\\Kokos_7.jpg</v>
      </c>
      <c r="AT100">
        <f t="shared" ca="1" si="28"/>
        <v>4.5865355202061253E-2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_Волнистый_ли_</v>
      </c>
      <c r="BB100" t="str">
        <f t="shared" si="30"/>
        <v>_Волнистый_ли_КОДИС?</v>
      </c>
      <c r="BD100" cm="1">
        <f t="array" aca="1" ref="BD100" ca="1">INDEX($L$98:$L$105,(RANK(AT4,$AT$2:$AT$9)))</f>
        <v>2087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VLOOKUP(B101,audio_list_stym!$A$3:$BP$18,49,FALSE)</f>
        <v>14</v>
      </c>
      <c r="F101" t="str">
        <f>VLOOKUP(E101,metki!$A$2:$B$9,2,FALSE)</f>
        <v>импл_новые_с_названием</v>
      </c>
      <c r="G101" t="str">
        <f t="shared" si="25"/>
        <v>импл_</v>
      </c>
      <c r="H101" t="str">
        <f>VLOOKUP(B101,audio_list_stym!$A$3:$AJ$18,17,FALSE)</f>
        <v>Finger</v>
      </c>
      <c r="I101" t="s">
        <v>691</v>
      </c>
      <c r="J101" t="str">
        <f t="shared" si="26"/>
        <v>Finger_4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244</v>
      </c>
      <c r="Q101" t="str">
        <f>IF(G101="экспл",0,IF(G101="импл_",VLOOKUP(J101,quest_импл!$A$1:$J$129,8,FALSE),0))</f>
        <v>sound\\Buriy_li.wav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2059</v>
      </c>
      <c r="AD101" t="str">
        <f t="shared" ca="1" si="36"/>
        <v>pics\\Tomat_3.jpg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7"/>
        <v>pics\\Tomat_3.jpg</v>
      </c>
      <c r="AI101" t="s">
        <v>111</v>
      </c>
      <c r="AO101">
        <f t="shared" ca="1" si="32"/>
        <v>0.13676265041750757</v>
      </c>
      <c r="AP101" t="str">
        <f t="shared" ca="1" si="33"/>
        <v>pics\\Tomat_3.jpg</v>
      </c>
      <c r="AR101" t="str">
        <f t="shared" si="40"/>
        <v/>
      </c>
      <c r="AS101" t="str">
        <f t="shared" ca="1" si="39"/>
        <v>pics\\Tomat_3.jpg</v>
      </c>
      <c r="AT101">
        <f t="shared" ca="1" si="28"/>
        <v>0.16339592213838217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_Бурый_ли_</v>
      </c>
      <c r="BB101" t="str">
        <f t="shared" si="30"/>
        <v>_Бурый_ли_КОДИС?</v>
      </c>
      <c r="BD101" cm="1">
        <f t="array" aca="1" ref="BD101" ca="1">INDEX($L$98:$L$105,(RANK(AT5,$AT$2:$AT$9)))</f>
        <v>2082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VLOOKUP(B102,audio_list_stym!$A$3:$BP$18,49,FALSE)</f>
        <v>14</v>
      </c>
      <c r="F102" t="str">
        <f>VLOOKUP(E102,metki!$A$2:$B$9,2,FALSE)</f>
        <v>импл_новые_с_названием</v>
      </c>
      <c r="G102" t="str">
        <f t="shared" si="25"/>
        <v>импл_</v>
      </c>
      <c r="H102" t="str">
        <f>VLOOKUP(B102,audio_list_stym!$A$3:$AJ$18,17,FALSE)</f>
        <v>Finger</v>
      </c>
      <c r="I102" t="s">
        <v>692</v>
      </c>
      <c r="J102" t="str">
        <f t="shared" si="26"/>
        <v>Finger_5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245</v>
      </c>
      <c r="Q102" t="str">
        <f>IF(G102="экспл",0,IF(G102="импл_",VLOOKUP(J102,quest_импл!$A$1:$J$129,8,FALSE),0))</f>
        <v>sound\\Vizhatiy_li.wav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2003</v>
      </c>
      <c r="AD102" t="str">
        <f t="shared" ca="1" si="36"/>
        <v>pics\\Banan_3.jpg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7"/>
        <v>pics\\Banan_3.jpg</v>
      </c>
      <c r="AI102" t="s">
        <v>112</v>
      </c>
      <c r="AO102">
        <f t="shared" ca="1" si="32"/>
        <v>0.98143183882415463</v>
      </c>
      <c r="AP102" t="str">
        <f t="shared" ca="1" si="33"/>
        <v>pics\\Banan_3.jpg</v>
      </c>
      <c r="AR102" t="str">
        <f t="shared" si="40"/>
        <v/>
      </c>
      <c r="AS102" t="str">
        <f t="shared" ca="1" si="39"/>
        <v>pics\\Banan_3.jpg</v>
      </c>
      <c r="AT102">
        <f t="shared" ca="1" si="28"/>
        <v>2.5244554415181253E-2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_Выжатый_ли_</v>
      </c>
      <c r="BB102" t="str">
        <f t="shared" si="30"/>
        <v>_Выжатый_ли_КОДИС?</v>
      </c>
      <c r="BD102" cm="1">
        <f t="array" aca="1" ref="BD102" ca="1">INDEX($L$98:$L$105,(RANK(AT6,$AT$2:$AT$9)))</f>
        <v>2088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VLOOKUP(B103,audio_list_stym!$A$3:$BP$18,49,FALSE)</f>
        <v>14</v>
      </c>
      <c r="F103" t="str">
        <f>VLOOKUP(E103,metki!$A$2:$B$9,2,FALSE)</f>
        <v>импл_новые_с_названием</v>
      </c>
      <c r="G103" t="str">
        <f t="shared" si="25"/>
        <v>импл_</v>
      </c>
      <c r="H103" t="str">
        <f>VLOOKUP(B103,audio_list_stym!$A$3:$AJ$18,17,FALSE)</f>
        <v>Finger</v>
      </c>
      <c r="I103" t="s">
        <v>693</v>
      </c>
      <c r="J103" t="str">
        <f t="shared" si="26"/>
        <v>Finger_6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246</v>
      </c>
      <c r="Q103" t="str">
        <f>IF(G103="экспл",0,IF(G103="импл_",VLOOKUP(J103,quest_импл!$A$1:$J$129,8,FALSE),0))</f>
        <v>sound\\Obemniy_li.wav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2047</v>
      </c>
      <c r="AD103" t="str">
        <f t="shared" ca="1" si="36"/>
        <v>pics\\Peper_7.jpg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7"/>
        <v>pics\\Peper_7.jpg</v>
      </c>
      <c r="AI103" t="s">
        <v>113</v>
      </c>
      <c r="AO103">
        <f t="shared" ca="1" si="32"/>
        <v>0.31142409423574369</v>
      </c>
      <c r="AP103" t="str">
        <f t="shared" ca="1" si="33"/>
        <v>pics\\Peper_7.jpg</v>
      </c>
      <c r="AR103" t="str">
        <f t="shared" si="40"/>
        <v/>
      </c>
      <c r="AS103" t="str">
        <f t="shared" ca="1" si="39"/>
        <v>pics\\Peper_7.jpg</v>
      </c>
      <c r="AT103">
        <f t="shared" ca="1" si="28"/>
        <v>5.9472779816016175E-2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_Объемный_ли_</v>
      </c>
      <c r="BB103" t="str">
        <f t="shared" si="30"/>
        <v>_Объемный_ли_КОДИС?</v>
      </c>
      <c r="BD103" cm="1">
        <f t="array" aca="1" ref="BD103" ca="1">INDEX($L$98:$L$105,(RANK(AT7,$AT$2:$AT$9)))</f>
        <v>2081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VLOOKUP(B104,audio_list_stym!$A$3:$BP$18,49,FALSE)</f>
        <v>14</v>
      </c>
      <c r="F104" t="str">
        <f>VLOOKUP(E104,metki!$A$2:$B$9,2,FALSE)</f>
        <v>импл_новые_с_названием</v>
      </c>
      <c r="G104" t="str">
        <f t="shared" si="25"/>
        <v>импл_</v>
      </c>
      <c r="H104" t="str">
        <f>VLOOKUP(B104,audio_list_stym!$A$3:$AJ$18,17,FALSE)</f>
        <v>Finger</v>
      </c>
      <c r="I104" t="s">
        <v>694</v>
      </c>
      <c r="J104" t="str">
        <f t="shared" si="26"/>
        <v>Finger_7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247</v>
      </c>
      <c r="Q104" t="str">
        <f>IF(G104="экспл",0,IF(G104="импл_",VLOOKUP(J104,quest_импл!$A$1:$J$129,8,FALSE),0))</f>
        <v>sound\\Pustoy_li.wav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2011</v>
      </c>
      <c r="AD104" t="str">
        <f t="shared" ca="1" si="36"/>
        <v>pics\\Finik_3.jpg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7"/>
        <v>pics\\Finik_3.jpg</v>
      </c>
      <c r="AI104" t="s">
        <v>114</v>
      </c>
      <c r="AO104">
        <f t="shared" ca="1" si="32"/>
        <v>0.87132930761027527</v>
      </c>
      <c r="AP104" t="str">
        <f t="shared" ca="1" si="33"/>
        <v>pics\\Finik_3.jpg</v>
      </c>
      <c r="AR104" t="str">
        <f t="shared" si="40"/>
        <v/>
      </c>
      <c r="AS104" t="str">
        <f t="shared" ca="1" si="39"/>
        <v>pics\\Finik_3.jpg</v>
      </c>
      <c r="AT104">
        <f t="shared" ca="1" si="28"/>
        <v>3.7339398751334629E-2</v>
      </c>
      <c r="AU104" t="s">
        <v>697</v>
      </c>
      <c r="AV104" t="str">
        <f t="shared" ca="1" si="29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_Пустой_ли_</v>
      </c>
      <c r="BB104" t="str">
        <f t="shared" si="30"/>
        <v>_Пустой_ли_КОДИС?</v>
      </c>
      <c r="BD104" cm="1">
        <f t="array" aca="1" ref="BD104" ca="1">INDEX($L$98:$L$105,(RANK(AT8,$AT$2:$AT$9)))</f>
        <v>2086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VLOOKUP(B105,audio_list_stym!$A$3:$BP$18,49,FALSE)</f>
        <v>14</v>
      </c>
      <c r="F105" t="str">
        <f>VLOOKUP(E105,metki!$A$2:$B$9,2,FALSE)</f>
        <v>импл_новые_с_названием</v>
      </c>
      <c r="G105" t="str">
        <f t="shared" si="25"/>
        <v>импл_</v>
      </c>
      <c r="H105" t="str">
        <f>VLOOKUP(B105,audio_list_stym!$A$3:$AJ$18,17,FALSE)</f>
        <v>Finger</v>
      </c>
      <c r="I105" t="s">
        <v>695</v>
      </c>
      <c r="J105" t="str">
        <f t="shared" si="26"/>
        <v>Finger_8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248</v>
      </c>
      <c r="Q105" t="str">
        <f>IF(G105="экспл",0,IF(G105="импл_",VLOOKUP(J105,quest_импл!$A$1:$J$129,8,FALSE),0))</f>
        <v>sound\\Beliy_li.wav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2034</v>
      </c>
      <c r="AD105" t="str">
        <f t="shared" ca="1" si="36"/>
        <v>pics\\Limon_2.jpg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7"/>
        <v>pics\\Limon_2.jpg</v>
      </c>
      <c r="AI105" t="s">
        <v>115</v>
      </c>
      <c r="AO105">
        <f t="shared" ca="1" si="32"/>
        <v>0.57671027144124254</v>
      </c>
      <c r="AP105" t="str">
        <f t="shared" ca="1" si="33"/>
        <v>pics\\Limon_2.jpg</v>
      </c>
      <c r="AR105" t="str">
        <f t="shared" si="40"/>
        <v/>
      </c>
      <c r="AS105" t="str">
        <f t="shared" ca="1" si="39"/>
        <v>pics\\Limon_2.jpg</v>
      </c>
      <c r="AT105">
        <f t="shared" ca="1" si="28"/>
        <v>0.97047111577168133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_Белый_ли_</v>
      </c>
      <c r="BB105" t="str">
        <f t="shared" si="30"/>
        <v>_Белый_ли_КОДИС?</v>
      </c>
      <c r="BD105" cm="1">
        <f t="array" aca="1" ref="BD105" ca="1">INDEX($L$98:$L$105,(RANK(AT9,$AT$2:$AT$9)))</f>
        <v>2083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VLOOKUP(B106,audio_list_stym!$A$3:$BP$18,49,FALSE)</f>
        <v>15</v>
      </c>
      <c r="F106" t="str">
        <f>VLOOKUP(E106,metki!$A$2:$B$9,2,FALSE)</f>
        <v>экспл_новые_с_названием</v>
      </c>
      <c r="G106" t="str">
        <f t="shared" si="25"/>
        <v>экспл</v>
      </c>
      <c r="H106" t="str">
        <f>VLOOKUP(B106,audio_list_stym!$A$3:$AJ$18,17,FALSE)</f>
        <v>Gac</v>
      </c>
      <c r="I106" t="s">
        <v>688</v>
      </c>
      <c r="J106" t="str">
        <f t="shared" si="26"/>
        <v>Gac_1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121</v>
      </c>
      <c r="Z106" t="str">
        <f>IF(G106="экспл",VLOOKUP(J106,quest_экспл!$A$1:$N$129,12,FALSE),IF(G106="импл_",0,0))</f>
        <v>sound\\Ispachkan_li_on.wav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36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37"/>
        <v/>
      </c>
      <c r="AI106" t="s">
        <v>116</v>
      </c>
      <c r="AO106">
        <f t="shared" ca="1" si="32"/>
        <v>0.72459495542767605</v>
      </c>
      <c r="AP106" t="str">
        <f t="shared" ca="1" si="33"/>
        <v>pics\\Kokos_1.jpg</v>
      </c>
      <c r="AR106" t="str">
        <f t="shared" si="40"/>
        <v/>
      </c>
      <c r="AS106" t="str">
        <f t="shared" si="39"/>
        <v/>
      </c>
      <c r="AT106">
        <f t="shared" ca="1" si="28"/>
        <v>0.84612884635714725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_Испачкан_ли_он?</v>
      </c>
      <c r="BA106" t="e">
        <f>VLOOKUP(Q106,audio_list_stym!$B$2:$BQ$299,68,FALSE)</f>
        <v>#N/A</v>
      </c>
      <c r="BB106" t="str">
        <f t="shared" si="30"/>
        <v>На_экране_ГОНИК._Испачкан_ли_он?</v>
      </c>
      <c r="BC106">
        <f>A106</f>
        <v>1214</v>
      </c>
      <c r="BD106" cm="1">
        <f t="array" aca="1" ref="BD106" ca="1">INDEX($L$106:$L$113,(RANK(AT2,$AT$2:$AT$9)))</f>
        <v>2093</v>
      </c>
      <c r="BE106" cm="1">
        <f t="array" aca="1" ref="BE106" ca="1">INDEX(BD66:BD81,(RANK(AT7,$AT$2:$AT$17)))</f>
        <v>2145</v>
      </c>
      <c r="BF106" cm="1">
        <f t="array" aca="1" ref="BF106" ca="1">INDEX(BD90:BD105,(RANK(AT7,$AT$2:$AT$17)))</f>
        <v>2079</v>
      </c>
      <c r="BG106" cm="1">
        <f t="array" aca="1" ref="BG106" ca="1">INDEX(BD114:BD129,(RANK(AT7,$AT$2:$AT$9)))</f>
        <v>2117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VLOOKUP(B107,audio_list_stym!$A$3:$BP$18,49,FALSE)</f>
        <v>15</v>
      </c>
      <c r="F107" t="str">
        <f>VLOOKUP(E107,metki!$A$2:$B$9,2,FALSE)</f>
        <v>экспл_новые_с_названием</v>
      </c>
      <c r="G107" t="str">
        <f t="shared" si="25"/>
        <v>экспл</v>
      </c>
      <c r="H107" t="str">
        <f>VLOOKUP(B107,audio_list_stym!$A$3:$AJ$18,17,FALSE)</f>
        <v>Gac</v>
      </c>
      <c r="I107" t="s">
        <v>689</v>
      </c>
      <c r="J107" t="str">
        <f t="shared" si="26"/>
        <v>Gac_2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122</v>
      </c>
      <c r="Z107" t="str">
        <f>IF(G107="экспл",VLOOKUP(J107,quest_экспл!$A$1:$N$129,12,FALSE),IF(G107="импл_",0,0))</f>
        <v>sound\\On_farshirovanniy.wav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6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37"/>
        <v/>
      </c>
      <c r="AI107" t="s">
        <v>117</v>
      </c>
      <c r="AO107">
        <f t="shared" ca="1" si="32"/>
        <v>7.2650528836243566E-2</v>
      </c>
      <c r="AP107" t="str">
        <f t="shared" ca="1" si="33"/>
        <v>pics\\Tomat_6.jpg</v>
      </c>
      <c r="AR107" t="str">
        <f t="shared" si="40"/>
        <v/>
      </c>
      <c r="AS107" t="str">
        <f t="shared" si="39"/>
        <v/>
      </c>
      <c r="AT107">
        <f t="shared" ca="1" si="28"/>
        <v>3.5867936014429835E-2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_Он_фаршированный?</v>
      </c>
      <c r="BA107" t="e">
        <f>VLOOKUP(Q107,audio_list_stym!$B$2:$BQ$299,68,FALSE)</f>
        <v>#N/A</v>
      </c>
      <c r="BB107" t="str">
        <f t="shared" si="30"/>
        <v>Посмотрите,_вот_ГОНИК._Он_фаршированный?</v>
      </c>
      <c r="BD107" cm="1">
        <f t="array" aca="1" ref="BD107" ca="1">INDEX($L$106:$L$113,(RANK(AT3,$AT$2:$AT$9)))</f>
        <v>2092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VLOOKUP(B108,audio_list_stym!$A$3:$BP$18,49,FALSE)</f>
        <v>15</v>
      </c>
      <c r="F108" t="str">
        <f>VLOOKUP(E108,metki!$A$2:$B$9,2,FALSE)</f>
        <v>экспл_новые_с_названием</v>
      </c>
      <c r="G108" t="str">
        <f t="shared" si="25"/>
        <v>экспл</v>
      </c>
      <c r="H108" t="str">
        <f>VLOOKUP(B108,audio_list_stym!$A$3:$AJ$18,17,FALSE)</f>
        <v>Gac</v>
      </c>
      <c r="I108" t="s">
        <v>690</v>
      </c>
      <c r="J108" t="str">
        <f t="shared" si="26"/>
        <v>Gac_3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123</v>
      </c>
      <c r="Z108" t="str">
        <f>IF(G108="экспл",VLOOKUP(J108,quest_экспл!$A$1:$N$129,12,FALSE),IF(G108="импл_",0,0))</f>
        <v>sound\\On_razrezanniy.wav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6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37"/>
        <v/>
      </c>
      <c r="AI108" t="s">
        <v>118</v>
      </c>
      <c r="AO108">
        <f t="shared" ca="1" si="32"/>
        <v>0.24783924115994715</v>
      </c>
      <c r="AP108" t="str">
        <f t="shared" ca="1" si="33"/>
        <v>pics\\Redis_4.jpg</v>
      </c>
      <c r="AR108" t="str">
        <f t="shared" si="40"/>
        <v/>
      </c>
      <c r="AS108" t="str">
        <f t="shared" si="39"/>
        <v/>
      </c>
      <c r="AT108">
        <f t="shared" ca="1" si="28"/>
        <v>0.1817561949992369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_Он_разрезанный?</v>
      </c>
      <c r="BA108" t="e">
        <f>VLOOKUP(Q108,audio_list_stym!$B$2:$BQ$299,68,FALSE)</f>
        <v>#N/A</v>
      </c>
      <c r="BB108" t="str">
        <f t="shared" si="30"/>
        <v>Вот_ГОНИК._Он_разрезанный?</v>
      </c>
      <c r="BD108" cm="1">
        <f t="array" aca="1" ref="BD108" ca="1">INDEX($L$106:$L$113,(RANK(AT4,$AT$2:$AT$9)))</f>
        <v>2095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VLOOKUP(B109,audio_list_stym!$A$3:$BP$18,49,FALSE)</f>
        <v>15</v>
      </c>
      <c r="F109" t="str">
        <f>VLOOKUP(E109,metki!$A$2:$B$9,2,FALSE)</f>
        <v>экспл_новые_с_названием</v>
      </c>
      <c r="G109" t="str">
        <f t="shared" si="25"/>
        <v>экспл</v>
      </c>
      <c r="H109" t="str">
        <f>VLOOKUP(B109,audio_list_stym!$A$3:$AJ$18,17,FALSE)</f>
        <v>Gac</v>
      </c>
      <c r="I109" t="s">
        <v>691</v>
      </c>
      <c r="J109" t="str">
        <f t="shared" si="26"/>
        <v>Gac_4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124</v>
      </c>
      <c r="Z109" t="str">
        <f>IF(G109="экспл",VLOOKUP(J109,quest_экспл!$A$1:$N$129,12,FALSE),IF(G109="импл_",0,0))</f>
        <v>sound\\On_s_lepestkami.wav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6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37"/>
        <v/>
      </c>
      <c r="AI109" t="s">
        <v>119</v>
      </c>
      <c r="AO109">
        <f t="shared" ca="1" si="32"/>
        <v>0.44797741189276441</v>
      </c>
      <c r="AP109" t="str">
        <f t="shared" ca="1" si="33"/>
        <v>pics\\Peper_1.jpg</v>
      </c>
      <c r="AR109" t="str">
        <f t="shared" si="40"/>
        <v/>
      </c>
      <c r="AS109" t="str">
        <f t="shared" si="39"/>
        <v/>
      </c>
      <c r="AT109">
        <f t="shared" ca="1" si="28"/>
        <v>2.5243781765311502E-2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_Он_с_лепестками?</v>
      </c>
      <c r="BA109" t="e">
        <f>VLOOKUP(Q109,audio_list_stym!$B$2:$BQ$299,68,FALSE)</f>
        <v>#N/A</v>
      </c>
      <c r="BB109" t="str">
        <f t="shared" si="30"/>
        <v>Это_ГОНИК._Он_с_лепестками?</v>
      </c>
      <c r="BD109" cm="1">
        <f t="array" aca="1" ref="BD109" ca="1">INDEX($L$106:$L$113,(RANK(AT5,$AT$2:$AT$9)))</f>
        <v>2090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VLOOKUP(B110,audio_list_stym!$A$3:$BP$18,49,FALSE)</f>
        <v>15</v>
      </c>
      <c r="F110" t="str">
        <f>VLOOKUP(E110,metki!$A$2:$B$9,2,FALSE)</f>
        <v>экспл_новые_с_названием</v>
      </c>
      <c r="G110" t="str">
        <f t="shared" si="25"/>
        <v>экспл</v>
      </c>
      <c r="H110" t="str">
        <f>VLOOKUP(B110,audio_list_stym!$A$3:$AJ$18,17,FALSE)</f>
        <v>Gac</v>
      </c>
      <c r="I110" t="s">
        <v>692</v>
      </c>
      <c r="J110" t="str">
        <f t="shared" si="26"/>
        <v>Gac_5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125</v>
      </c>
      <c r="Z110" t="str">
        <f>IF(G110="экспл",VLOOKUP(J110,quest_экспл!$A$1:$N$129,12,FALSE),IF(G110="импл_",0,0))</f>
        <v>sound\\Kolyuchiy_li_on.wav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6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37"/>
        <v/>
      </c>
      <c r="AI110" t="s">
        <v>120</v>
      </c>
      <c r="AO110">
        <f t="shared" ca="1" si="32"/>
        <v>0.1613080774904645</v>
      </c>
      <c r="AP110" t="str">
        <f t="shared" ca="1" si="33"/>
        <v>pics\\Redis_8.jpg</v>
      </c>
      <c r="AR110" t="str">
        <f t="shared" si="40"/>
        <v/>
      </c>
      <c r="AS110" t="str">
        <f t="shared" si="39"/>
        <v/>
      </c>
      <c r="AT110">
        <f t="shared" ca="1" si="28"/>
        <v>0.56950852293950471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_Колючий_ли_он?</v>
      </c>
      <c r="BA110" t="e">
        <f>VLOOKUP(Q110,audio_list_stym!$B$2:$BQ$299,68,FALSE)</f>
        <v>#N/A</v>
      </c>
      <c r="BB110" t="str">
        <f t="shared" si="30"/>
        <v>На_картинке_ГОНИК._Колючий_ли_он?</v>
      </c>
      <c r="BD110" cm="1">
        <f t="array" aca="1" ref="BD110" ca="1">INDEX($L$106:$L$113,(RANK(AT6,$AT$2:$AT$9)))</f>
        <v>2096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VLOOKUP(B111,audio_list_stym!$A$3:$BP$18,49,FALSE)</f>
        <v>15</v>
      </c>
      <c r="F111" t="str">
        <f>VLOOKUP(E111,metki!$A$2:$B$9,2,FALSE)</f>
        <v>экспл_новые_с_названием</v>
      </c>
      <c r="G111" t="str">
        <f t="shared" si="25"/>
        <v>экспл</v>
      </c>
      <c r="H111" t="str">
        <f>VLOOKUP(B111,audio_list_stym!$A$3:$AJ$18,17,FALSE)</f>
        <v>Gac</v>
      </c>
      <c r="I111" t="s">
        <v>693</v>
      </c>
      <c r="J111" t="str">
        <f t="shared" si="26"/>
        <v>Gac_6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126</v>
      </c>
      <c r="Z111" t="str">
        <f>IF(G111="экспл",VLOOKUP(J111,quest_экспл!$A$1:$N$129,12,FALSE),IF(G111="импл_",0,0))</f>
        <v>sound\\Oranzheviy_li_on.wav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6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37"/>
        <v/>
      </c>
      <c r="AI111" t="s">
        <v>121</v>
      </c>
      <c r="AO111">
        <f t="shared" ca="1" si="32"/>
        <v>0.30932283233169255</v>
      </c>
      <c r="AP111" t="str">
        <f t="shared" ca="1" si="33"/>
        <v>pics\\Redis_1.jpg</v>
      </c>
      <c r="AR111" t="str">
        <f t="shared" si="40"/>
        <v/>
      </c>
      <c r="AS111" t="str">
        <f t="shared" si="39"/>
        <v/>
      </c>
      <c r="AT111">
        <f t="shared" ca="1" si="28"/>
        <v>0.56994524457807738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_Оранжевый_ли_он?</v>
      </c>
      <c r="BA111" t="e">
        <f>VLOOKUP(Q111,audio_list_stym!$B$2:$BQ$299,68,FALSE)</f>
        <v>#N/A</v>
      </c>
      <c r="BB111" t="str">
        <f t="shared" si="30"/>
        <v>На_мониторе_ГОНИК._Оранжевый_ли_он?</v>
      </c>
      <c r="BD111" cm="1">
        <f t="array" aca="1" ref="BD111" ca="1">INDEX($L$106:$L$113,(RANK(AT7,$AT$2:$AT$9)))</f>
        <v>2089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VLOOKUP(B112,audio_list_stym!$A$3:$BP$18,49,FALSE)</f>
        <v>15</v>
      </c>
      <c r="F112" t="str">
        <f>VLOOKUP(E112,metki!$A$2:$B$9,2,FALSE)</f>
        <v>экспл_новые_с_названием</v>
      </c>
      <c r="G112" t="str">
        <f t="shared" si="25"/>
        <v>экспл</v>
      </c>
      <c r="H112" t="str">
        <f>VLOOKUP(B112,audio_list_stym!$A$3:$AJ$18,17,FALSE)</f>
        <v>Gac</v>
      </c>
      <c r="I112" t="s">
        <v>694</v>
      </c>
      <c r="J112" t="str">
        <f t="shared" si="26"/>
        <v>Gac_7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127</v>
      </c>
      <c r="Z112" t="str">
        <f>IF(G112="экспл",VLOOKUP(J112,quest_экспл!$A$1:$N$129,12,FALSE),IF(G112="импл_",0,0))</f>
        <v>sound\\On_zernistiy.wav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6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37"/>
        <v/>
      </c>
      <c r="AI112" t="s">
        <v>122</v>
      </c>
      <c r="AO112">
        <f t="shared" ca="1" si="32"/>
        <v>0.7424877817212765</v>
      </c>
      <c r="AP112" t="str">
        <f t="shared" ca="1" si="33"/>
        <v>pics\\Goroh_8.jpg</v>
      </c>
      <c r="AR112" t="str">
        <f t="shared" si="40"/>
        <v/>
      </c>
      <c r="AS112" t="str">
        <f t="shared" si="39"/>
        <v/>
      </c>
      <c r="AT112">
        <f t="shared" ca="1" si="28"/>
        <v>0.69219702909423309</v>
      </c>
      <c r="AU112" t="s">
        <v>697</v>
      </c>
      <c r="AV112" t="str">
        <f t="shared" ca="1" si="29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_Он_зернистый?</v>
      </c>
      <c r="BA112" t="e">
        <f>VLOOKUP(Q112,audio_list_stym!$B$2:$BQ$299,68,FALSE)</f>
        <v>#N/A</v>
      </c>
      <c r="BB112" t="str">
        <f t="shared" si="30"/>
        <v>Перед_Вами_ГОНИК._Он_зернистый?</v>
      </c>
      <c r="BD112" cm="1">
        <f t="array" aca="1" ref="BD112" ca="1">INDEX($L$106:$L$113,(RANK(AT8,$AT$2:$AT$9)))</f>
        <v>2094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VLOOKUP(B113,audio_list_stym!$A$3:$BP$18,49,FALSE)</f>
        <v>15</v>
      </c>
      <c r="F113" t="str">
        <f>VLOOKUP(E113,metki!$A$2:$B$9,2,FALSE)</f>
        <v>экспл_новые_с_названием</v>
      </c>
      <c r="G113" t="str">
        <f t="shared" si="25"/>
        <v>экспл</v>
      </c>
      <c r="H113" t="str">
        <f>VLOOKUP(B113,audio_list_stym!$A$3:$AJ$18,17,FALSE)</f>
        <v>Gac</v>
      </c>
      <c r="I113" t="s">
        <v>695</v>
      </c>
      <c r="J113" t="str">
        <f t="shared" si="26"/>
        <v>Gac_8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128</v>
      </c>
      <c r="Z113" t="str">
        <f>IF(G113="экспл",VLOOKUP(J113,quest_экспл!$A$1:$N$129,12,FALSE),IF(G113="импл_",0,0))</f>
        <v>sound\\Okruglya_li_on.wav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6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37"/>
        <v/>
      </c>
      <c r="AI113" t="s">
        <v>123</v>
      </c>
      <c r="AO113">
        <f t="shared" ca="1" si="32"/>
        <v>0.54385130115794056</v>
      </c>
      <c r="AP113" t="str">
        <f t="shared" ca="1" si="33"/>
        <v>pics\\Limon_4.jpg</v>
      </c>
      <c r="AR113" t="str">
        <f t="shared" si="40"/>
        <v/>
      </c>
      <c r="AS113" t="str">
        <f t="shared" si="39"/>
        <v/>
      </c>
      <c r="AT113">
        <f t="shared" ca="1" si="28"/>
        <v>0.42151889007180343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_Округлый_ли_он?</v>
      </c>
      <c r="BA113" t="e">
        <f>VLOOKUP(Q113,audio_list_stym!$B$2:$BQ$299,68,FALSE)</f>
        <v>#N/A</v>
      </c>
      <c r="BB113" t="str">
        <f t="shared" si="30"/>
        <v>Вы_видите_ГОНИК._Округлый_ли_он?</v>
      </c>
      <c r="BD113" cm="1">
        <f t="array" aca="1" ref="BD113" ca="1">INDEX($L$106:$L$113,(RANK(AT9,$AT$2:$AT$9)))</f>
        <v>2091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VLOOKUP(B114,audio_list_stym!$A$3:$BP$18,49,FALSE)</f>
        <v>16</v>
      </c>
      <c r="F114" t="str">
        <f>VLOOKUP(E114,metki!$A$2:$B$9,2,FALSE)</f>
        <v>импл_новые_без_названия</v>
      </c>
      <c r="G114" t="str">
        <f t="shared" si="25"/>
        <v>импл_</v>
      </c>
      <c r="H114" t="str">
        <f>VLOOKUP(B114,audio_list_stym!$A$3:$AJ$18,17,FALSE)</f>
        <v>Noni</v>
      </c>
      <c r="I114" t="s">
        <v>688</v>
      </c>
      <c r="J114" t="str">
        <f t="shared" si="26"/>
        <v>Noni_1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257</v>
      </c>
      <c r="Q114" t="str">
        <f>IF(G114="экспл",0,IF(G114="импл_",VLOOKUP(J114,quest_импл!$A$1:$J$129,8,FALSE),0))</f>
        <v>sound\\Beliy_li_vnutri.wav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2038</v>
      </c>
      <c r="AD114" t="str">
        <f t="shared" ca="1" si="36"/>
        <v>pics\\Limon_6.jpg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7"/>
        <v>pics\\Limon_6.jpg</v>
      </c>
      <c r="AI114" t="s">
        <v>86</v>
      </c>
      <c r="AO114">
        <f t="shared" ca="1" si="32"/>
        <v>0.52468183526291345</v>
      </c>
      <c r="AP114" t="str">
        <f t="shared" ca="1" si="33"/>
        <v>pics\\Limon_6.jpg</v>
      </c>
      <c r="AR114" t="str">
        <f t="shared" si="40"/>
        <v/>
      </c>
      <c r="AS114" t="str">
        <f t="shared" ca="1" si="39"/>
        <v>pics\\Limon_6.jpg</v>
      </c>
      <c r="AT114">
        <f t="shared" ca="1" si="28"/>
        <v>0.22237212697808506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_Белый_ли_внутри_</v>
      </c>
      <c r="BB114" t="str">
        <f t="shared" si="30"/>
        <v>_Белый_ли_внутри_XXXXX?</v>
      </c>
      <c r="BC114">
        <f>A114</f>
        <v>1215</v>
      </c>
      <c r="BD114" cm="1">
        <f t="array" aca="1" ref="BD114" ca="1">INDEX($L$114:$L$121,(RANK(AT2,$AT$2:$AT$9)))</f>
        <v>2117</v>
      </c>
      <c r="BE114" cm="1">
        <f t="array" aca="1" ref="BE114" ca="1">INDEX(BD66:BD81,(RANK(AT8,$AT$2:$AT$17)))</f>
        <v>2149</v>
      </c>
      <c r="BF114" cm="1">
        <f t="array" aca="1" ref="BF114" ca="1">INDEX(BD82:BD97,(RANK(AT8,$AT$2:$AT$9)))</f>
        <v>2065</v>
      </c>
      <c r="BG114" cm="1">
        <f t="array" aca="1" ref="BG114" ca="1">INDEX(BD98:BD113,(RANK(AT8,$AT$2:$AT$9)))</f>
        <v>2081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VLOOKUP(B115,audio_list_stym!$A$3:$BP$18,49,FALSE)</f>
        <v>16</v>
      </c>
      <c r="F115" t="str">
        <f>VLOOKUP(E115,metki!$A$2:$B$9,2,FALSE)</f>
        <v>импл_новые_без_названия</v>
      </c>
      <c r="G115" t="str">
        <f t="shared" si="25"/>
        <v>импл_</v>
      </c>
      <c r="H115" t="str">
        <f>VLOOKUP(B115,audio_list_stym!$A$3:$AJ$18,17,FALSE)</f>
        <v>Noni</v>
      </c>
      <c r="I115" t="s">
        <v>689</v>
      </c>
      <c r="J115" t="str">
        <f t="shared" si="26"/>
        <v>Noni_2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258</v>
      </c>
      <c r="Q115" t="str">
        <f>IF(G115="экспл",0,IF(G115="импл_",VLOOKUP(J115,quest_импл!$A$1:$J$129,8,FALSE),0))</f>
        <v>sound\\Rebristiy_li.wav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2055</v>
      </c>
      <c r="AD115" t="str">
        <f t="shared" ca="1" si="36"/>
        <v>pics\\Redis_7.jpg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7"/>
        <v>pics\\Redis_7.jpg</v>
      </c>
      <c r="AI115" t="s">
        <v>87</v>
      </c>
      <c r="AO115">
        <f t="shared" ca="1" si="32"/>
        <v>0.16387315339408282</v>
      </c>
      <c r="AP115" t="str">
        <f t="shared" ca="1" si="33"/>
        <v>pics\\Redis_7.jpg</v>
      </c>
      <c r="AR115" t="str">
        <f t="shared" si="40"/>
        <v/>
      </c>
      <c r="AS115" t="str">
        <f t="shared" ca="1" si="39"/>
        <v>pics\\Redis_7.jpg</v>
      </c>
      <c r="AT115">
        <f t="shared" ca="1" si="28"/>
        <v>0.23227737014722183</v>
      </c>
      <c r="AU115" t="s">
        <v>697</v>
      </c>
      <c r="AV115" t="str">
        <f t="shared" ca="1" si="29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_Ребристый_ли_</v>
      </c>
      <c r="BB115" t="str">
        <f t="shared" si="30"/>
        <v>_Ребристый_ли_XXXXX?</v>
      </c>
      <c r="BD115" cm="1">
        <f t="array" aca="1" ref="BD115" ca="1">INDEX($L$114:$L$121,(RANK(AT3,$AT$2:$AT$9)))</f>
        <v>2116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VLOOKUP(B116,audio_list_stym!$A$3:$BP$18,49,FALSE)</f>
        <v>16</v>
      </c>
      <c r="F116" t="str">
        <f>VLOOKUP(E116,metki!$A$2:$B$9,2,FALSE)</f>
        <v>импл_новые_без_названия</v>
      </c>
      <c r="G116" t="str">
        <f t="shared" si="25"/>
        <v>импл_</v>
      </c>
      <c r="H116" t="str">
        <f>VLOOKUP(B116,audio_list_stym!$A$3:$AJ$18,17,FALSE)</f>
        <v>Noni</v>
      </c>
      <c r="I116" t="s">
        <v>690</v>
      </c>
      <c r="J116" t="str">
        <f t="shared" si="26"/>
        <v>Noni_3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259</v>
      </c>
      <c r="Q116" t="str">
        <f>IF(G116="экспл",0,IF(G116="импл_",VLOOKUP(J116,quest_импл!$A$1:$J$129,8,FALSE),0))</f>
        <v>sound\\Goluboy_li.wav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2019</v>
      </c>
      <c r="AD116" t="str">
        <f t="shared" ca="1" si="36"/>
        <v>pics\\Goroh_3.jpg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7"/>
        <v>pics\\Goroh_3.jpg</v>
      </c>
      <c r="AI116" t="s">
        <v>88</v>
      </c>
      <c r="AO116">
        <f t="shared" ca="1" si="32"/>
        <v>0.77733795202311895</v>
      </c>
      <c r="AP116" t="str">
        <f t="shared" ca="1" si="33"/>
        <v>pics\\Goroh_3.jpg</v>
      </c>
      <c r="AR116" t="str">
        <f t="shared" si="40"/>
        <v/>
      </c>
      <c r="AS116" t="str">
        <f t="shared" ca="1" si="39"/>
        <v>pics\\Goroh_3.jpg</v>
      </c>
      <c r="AT116">
        <f t="shared" ca="1" si="28"/>
        <v>0.64192668520791019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_Голубой_ли_</v>
      </c>
      <c r="BB116" t="str">
        <f t="shared" si="30"/>
        <v>_Голубой_ли_XXXXX?</v>
      </c>
      <c r="BD116" cm="1">
        <f t="array" aca="1" ref="BD116" ca="1">INDEX($L$114:$L$121,(RANK(AT4,$AT$2:$AT$9)))</f>
        <v>2119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VLOOKUP(B117,audio_list_stym!$A$3:$BP$18,49,FALSE)</f>
        <v>16</v>
      </c>
      <c r="F117" t="str">
        <f>VLOOKUP(E117,metki!$A$2:$B$9,2,FALSE)</f>
        <v>импл_новые_без_названия</v>
      </c>
      <c r="G117" t="str">
        <f t="shared" si="25"/>
        <v>импл_</v>
      </c>
      <c r="H117" t="str">
        <f>VLOOKUP(B117,audio_list_stym!$A$3:$AJ$18,17,FALSE)</f>
        <v>Noni</v>
      </c>
      <c r="I117" t="s">
        <v>691</v>
      </c>
      <c r="J117" t="str">
        <f t="shared" si="26"/>
        <v>Noni_4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260</v>
      </c>
      <c r="Q117" t="str">
        <f>IF(G117="экспл",0,IF(G117="импл_",VLOOKUP(J117,quest_импл!$A$1:$J$129,8,FALSE),0))</f>
        <v>sound\\S_bugorkami_li.wav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2029</v>
      </c>
      <c r="AD117" t="str">
        <f t="shared" ca="1" si="36"/>
        <v>pics\\Kokos_5.jpg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7"/>
        <v>pics\\Kokos_5.jpg</v>
      </c>
      <c r="AI117" t="s">
        <v>89</v>
      </c>
      <c r="AO117">
        <f t="shared" ca="1" si="32"/>
        <v>0.68756266204677685</v>
      </c>
      <c r="AP117" t="str">
        <f t="shared" ca="1" si="33"/>
        <v>pics\\Kokos_5.jpg</v>
      </c>
      <c r="AR117" t="str">
        <f t="shared" si="40"/>
        <v/>
      </c>
      <c r="AS117" t="str">
        <f t="shared" ca="1" si="39"/>
        <v>pics\\Kokos_5.jpg</v>
      </c>
      <c r="AT117">
        <f t="shared" ca="1" si="28"/>
        <v>0.29900621998025567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_С_бугорками_ли_</v>
      </c>
      <c r="BB117" t="str">
        <f t="shared" si="30"/>
        <v>_С_бугорками_ли_XXXXX?</v>
      </c>
      <c r="BD117" cm="1">
        <f t="array" aca="1" ref="BD117" ca="1">INDEX($L$114:$L$121,(RANK(AT5,$AT$2:$AT$9)))</f>
        <v>2114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VLOOKUP(B118,audio_list_stym!$A$3:$BP$18,49,FALSE)</f>
        <v>16</v>
      </c>
      <c r="F118" t="str">
        <f>VLOOKUP(E118,metki!$A$2:$B$9,2,FALSE)</f>
        <v>импл_новые_без_названия</v>
      </c>
      <c r="G118" t="str">
        <f t="shared" si="25"/>
        <v>импл_</v>
      </c>
      <c r="H118" t="str">
        <f>VLOOKUP(B118,audio_list_stym!$A$3:$AJ$18,17,FALSE)</f>
        <v>Noni</v>
      </c>
      <c r="I118" t="s">
        <v>692</v>
      </c>
      <c r="J118" t="str">
        <f t="shared" si="26"/>
        <v>Noni_5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261</v>
      </c>
      <c r="Q118" t="str">
        <f>IF(G118="экспл",0,IF(G118="импл_",VLOOKUP(J118,quest_импл!$A$1:$J$129,8,FALSE),0))</f>
        <v>sound\\Ovalniy_li.wav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2045</v>
      </c>
      <c r="AD118" t="str">
        <f t="shared" ca="1" si="36"/>
        <v>pics\\Peper_5.jpg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7"/>
        <v>pics\\Peper_5.jpg</v>
      </c>
      <c r="AI118" t="s">
        <v>90</v>
      </c>
      <c r="AO118">
        <f t="shared" ca="1" si="32"/>
        <v>0.36936525917666796</v>
      </c>
      <c r="AP118" t="str">
        <f t="shared" ca="1" si="33"/>
        <v>pics\\Peper_5.jpg</v>
      </c>
      <c r="AR118" t="str">
        <f t="shared" si="40"/>
        <v/>
      </c>
      <c r="AS118" t="str">
        <f t="shared" ca="1" si="39"/>
        <v>pics\\Peper_5.jpg</v>
      </c>
      <c r="AT118">
        <f t="shared" ca="1" si="28"/>
        <v>8.7709771207070242E-2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_Овальный_ли_</v>
      </c>
      <c r="BB118" t="str">
        <f t="shared" si="30"/>
        <v>_Овальный_ли_XXXXX?</v>
      </c>
      <c r="BD118" cm="1">
        <f t="array" aca="1" ref="BD118" ca="1">INDEX($L$114:$L$121,(RANK(AT6,$AT$2:$AT$9)))</f>
        <v>2120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VLOOKUP(B119,audio_list_stym!$A$3:$BP$18,49,FALSE)</f>
        <v>16</v>
      </c>
      <c r="F119" t="str">
        <f>VLOOKUP(E119,metki!$A$2:$B$9,2,FALSE)</f>
        <v>импл_новые_без_названия</v>
      </c>
      <c r="G119" t="str">
        <f t="shared" si="25"/>
        <v>импл_</v>
      </c>
      <c r="H119" t="str">
        <f>VLOOKUP(B119,audio_list_stym!$A$3:$AJ$18,17,FALSE)</f>
        <v>Noni</v>
      </c>
      <c r="I119" t="s">
        <v>693</v>
      </c>
      <c r="J119" t="str">
        <f t="shared" si="26"/>
        <v>Noni_6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262</v>
      </c>
      <c r="Q119" t="str">
        <f>IF(G119="экспл",0,IF(G119="импл_",VLOOKUP(J119,quest_импл!$A$1:$J$129,8,FALSE),0))</f>
        <v>sound\\Zhidkiy_li.wav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2027</v>
      </c>
      <c r="AD119" t="str">
        <f t="shared" ca="1" si="36"/>
        <v>pics\\Kokos_3.jpg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7"/>
        <v>pics\\Kokos_3.jpg</v>
      </c>
      <c r="AI119" t="s">
        <v>91</v>
      </c>
      <c r="AO119">
        <f t="shared" ca="1" si="32"/>
        <v>0.70178586267031406</v>
      </c>
      <c r="AP119" t="str">
        <f t="shared" ca="1" si="33"/>
        <v>pics\\Kokos_3.jpg</v>
      </c>
      <c r="AR119" t="str">
        <f t="shared" si="40"/>
        <v/>
      </c>
      <c r="AS119" t="str">
        <f t="shared" ca="1" si="39"/>
        <v>pics\\Kokos_3.jpg</v>
      </c>
      <c r="AT119">
        <f t="shared" ca="1" si="28"/>
        <v>9.6342658437079676E-2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_Жидкий_ли_</v>
      </c>
      <c r="BB119" t="str">
        <f t="shared" si="30"/>
        <v>_Жидкий_ли_XXXXX?</v>
      </c>
      <c r="BD119" cm="1">
        <f t="array" aca="1" ref="BD119" ca="1">INDEX($L$114:$L$121,(RANK(AT7,$AT$2:$AT$9)))</f>
        <v>2113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VLOOKUP(B120,audio_list_stym!$A$3:$BP$18,49,FALSE)</f>
        <v>16</v>
      </c>
      <c r="F120" t="str">
        <f>VLOOKUP(E120,metki!$A$2:$B$9,2,FALSE)</f>
        <v>импл_новые_без_названия</v>
      </c>
      <c r="G120" t="str">
        <f t="shared" si="25"/>
        <v>импл_</v>
      </c>
      <c r="H120" t="str">
        <f>VLOOKUP(B120,audio_list_stym!$A$3:$AJ$18,17,FALSE)</f>
        <v>Noni</v>
      </c>
      <c r="I120" t="s">
        <v>694</v>
      </c>
      <c r="J120" t="str">
        <f t="shared" si="26"/>
        <v>Noni_7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263</v>
      </c>
      <c r="Q120" t="str">
        <f>IF(G120="экспл",0,IF(G120="импл_",VLOOKUP(J120,quest_импл!$A$1:$J$129,8,FALSE),0))</f>
        <v>sound\\Lohmatiy_li.wav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2013</v>
      </c>
      <c r="AD120" t="str">
        <f t="shared" ca="1" si="36"/>
        <v>pics\\Finik_5.jpg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7"/>
        <v>pics\\Finik_5.jpg</v>
      </c>
      <c r="AI120" t="s">
        <v>92</v>
      </c>
      <c r="AO120">
        <f t="shared" ca="1" si="32"/>
        <v>0.83999090296155721</v>
      </c>
      <c r="AP120" t="str">
        <f t="shared" ca="1" si="33"/>
        <v>pics\\Finik_5.jpg</v>
      </c>
      <c r="AR120" t="str">
        <f t="shared" si="40"/>
        <v/>
      </c>
      <c r="AS120" t="str">
        <f t="shared" ca="1" si="39"/>
        <v>pics\\Finik_5.jpg</v>
      </c>
      <c r="AT120">
        <f t="shared" ca="1" si="28"/>
        <v>8.0993314670883776E-2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_Лохматый_ли_</v>
      </c>
      <c r="BB120" t="str">
        <f t="shared" si="30"/>
        <v>_Лохматый_ли_XXXXX?</v>
      </c>
      <c r="BD120" cm="1">
        <f t="array" aca="1" ref="BD120" ca="1">INDEX($L$114:$L$121,(RANK(AT8,$AT$2:$AT$9)))</f>
        <v>2118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VLOOKUP(B121,audio_list_stym!$A$3:$BP$18,49,FALSE)</f>
        <v>16</v>
      </c>
      <c r="F121" t="str">
        <f>VLOOKUP(E121,metki!$A$2:$B$9,2,FALSE)</f>
        <v>импл_новые_без_названия</v>
      </c>
      <c r="G121" t="str">
        <f t="shared" si="25"/>
        <v>импл_</v>
      </c>
      <c r="H121" t="str">
        <f>VLOOKUP(B121,audio_list_stym!$A$3:$AJ$18,17,FALSE)</f>
        <v>Noni</v>
      </c>
      <c r="I121" t="s">
        <v>695</v>
      </c>
      <c r="J121" t="str">
        <f t="shared" si="26"/>
        <v>Noni_8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264</v>
      </c>
      <c r="Q121" t="str">
        <f>IF(G121="экспл",0,IF(G121="импл_",VLOOKUP(J121,quest_импл!$A$1:$J$129,8,FALSE),0))</f>
        <v>sound\\Zolotistiy_li.wav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2010</v>
      </c>
      <c r="AD121" t="str">
        <f t="shared" ca="1" si="36"/>
        <v>pics\\Finik_2.jpg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7"/>
        <v>pics\\Finik_2.jpg</v>
      </c>
      <c r="AI121" t="s">
        <v>93</v>
      </c>
      <c r="AO121">
        <f t="shared" ca="1" si="32"/>
        <v>0.89394915041234613</v>
      </c>
      <c r="AP121" t="str">
        <f t="shared" ca="1" si="33"/>
        <v>pics\\Finik_2.jpg</v>
      </c>
      <c r="AR121" t="str">
        <f>IF(AH121="sound\\Ogorod",AP49,"")</f>
        <v/>
      </c>
      <c r="AS121" t="str">
        <f t="shared" ca="1" si="39"/>
        <v>pics\\Finik_2.jpg</v>
      </c>
      <c r="AT121">
        <f t="shared" ca="1" si="28"/>
        <v>0.57630738779420809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_Золотистый_ли_</v>
      </c>
      <c r="BB121" t="str">
        <f t="shared" si="30"/>
        <v>_Золотистый_ли_XXXXX?</v>
      </c>
      <c r="BD121" cm="1">
        <f t="array" aca="1" ref="BD121" ca="1">INDEX($L$114:$L$121,(RANK(AT9,$AT$2:$AT$9)))</f>
        <v>2115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VLOOKUP(B122,audio_list_stym!$A$3:$BP$18,49,FALSE)</f>
        <v>17</v>
      </c>
      <c r="F122" t="str">
        <f>VLOOKUP(E122,metki!$A$2:$B$9,2,FALSE)</f>
        <v>экспл_новые_без_названия</v>
      </c>
      <c r="G122" t="str">
        <f t="shared" si="25"/>
        <v>экспл</v>
      </c>
      <c r="H122" t="str">
        <f>VLOOKUP(B122,audio_list_stym!$A$3:$AJ$18,17,FALSE)</f>
        <v>Sapota</v>
      </c>
      <c r="I122" t="s">
        <v>688</v>
      </c>
      <c r="J122" t="str">
        <f t="shared" si="26"/>
        <v>Sapota_1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137</v>
      </c>
      <c r="Z122" t="str">
        <f>IF(G122="экспл",VLOOKUP(J122,quest_экспл!$A$1:$N$129,12,FALSE),IF(G122="импл_",0,0))</f>
        <v>sound\\On_sharoobraxniy.wav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6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7"/>
        <v/>
      </c>
      <c r="AI122" t="s">
        <v>124</v>
      </c>
      <c r="AO122">
        <f t="shared" ca="1" si="32"/>
        <v>0.98395611621884349</v>
      </c>
      <c r="AP122" t="str">
        <f t="shared" ca="1" si="33"/>
        <v>pics\\Banan_1.jpg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28"/>
        <v>0.16626956692238215</v>
      </c>
      <c r="AU122" t="s">
        <v>697</v>
      </c>
      <c r="AV122" t="str">
        <f t="shared" ca="1" si="29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_Он_шарообразный?</v>
      </c>
      <c r="BA122" t="e">
        <f>VLOOKUP(Q122,audio_list_stym!$B$2:$BQ$299,68,FALSE)</f>
        <v>#N/A</v>
      </c>
      <c r="BB122" t="str">
        <f t="shared" si="30"/>
        <v>На_экране_XXXXX._Он_шарообразный?</v>
      </c>
      <c r="BC122">
        <f>A122</f>
        <v>1216</v>
      </c>
      <c r="BD122" cm="1">
        <f t="array" aca="1" ref="BD122" ca="1">INDEX($L$122:$L$129,(RANK(AT2,$AT$2:$AT$9)))</f>
        <v>2133</v>
      </c>
      <c r="BE122" cm="1">
        <f t="array" aca="1" ref="BE122" ca="1">INDEX(BD66:BD81,(RANK(AT9,$AT$2:$AT$17)))</f>
        <v>2142</v>
      </c>
      <c r="BF122" cm="1">
        <f t="array" aca="1" ref="BF122" ca="1">INDEX(BD90:BD105,(RANK(AT9,$AT$2:$AT$17)))</f>
        <v>2073</v>
      </c>
      <c r="BG122" cm="1">
        <f t="array" aca="1" ref="BG122" ca="1">INDEX(BD106:BD121,(RANK(AT9,$AT$2:$AT$17)))</f>
        <v>2089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VLOOKUP(B123,audio_list_stym!$A$3:$BP$18,49,FALSE)</f>
        <v>17</v>
      </c>
      <c r="F123" t="str">
        <f>VLOOKUP(E123,metki!$A$2:$B$9,2,FALSE)</f>
        <v>экспл_новые_без_названия</v>
      </c>
      <c r="G123" t="str">
        <f t="shared" si="25"/>
        <v>экспл</v>
      </c>
      <c r="H123" t="str">
        <f>VLOOKUP(B123,audio_list_stym!$A$3:$AJ$18,17,FALSE)</f>
        <v>Sapota</v>
      </c>
      <c r="I123" t="s">
        <v>689</v>
      </c>
      <c r="J123" t="str">
        <f t="shared" si="26"/>
        <v>Sapota_2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138</v>
      </c>
      <c r="Z123" t="str">
        <f>IF(G123="экспл",VLOOKUP(J123,quest_экспл!$A$1:$N$129,12,FALSE),IF(G123="импл_",0,0))</f>
        <v>sound\\On_nadrezan.wav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6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37"/>
        <v/>
      </c>
      <c r="AI123" t="s">
        <v>125</v>
      </c>
      <c r="AO123">
        <f t="shared" ca="1" si="32"/>
        <v>0.63052408623380296</v>
      </c>
      <c r="AP123" t="str">
        <f t="shared" ca="1" si="33"/>
        <v>pics\\Kokos_8.jpg</v>
      </c>
      <c r="AR123" t="str">
        <f t="shared" si="41"/>
        <v/>
      </c>
      <c r="AS123" t="str">
        <f t="shared" si="39"/>
        <v/>
      </c>
      <c r="AT123">
        <f t="shared" ca="1" si="28"/>
        <v>0.45511628991893482</v>
      </c>
      <c r="AU123" t="s">
        <v>697</v>
      </c>
      <c r="AV123" t="str">
        <f t="shared" ca="1" si="29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_Он_надрезан?</v>
      </c>
      <c r="BA123" t="e">
        <f>VLOOKUP(Q123,audio_list_stym!$B$2:$BQ$299,68,FALSE)</f>
        <v>#N/A</v>
      </c>
      <c r="BB123" t="str">
        <f t="shared" si="30"/>
        <v>Посмотрите,_вот_XXXXX._Он_надрезан?</v>
      </c>
      <c r="BD123" cm="1">
        <f t="array" aca="1" ref="BD123" ca="1">INDEX($L$122:$L$129,(RANK(AT3,$AT$2:$AT$9)))</f>
        <v>2132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VLOOKUP(B124,audio_list_stym!$A$3:$BP$18,49,FALSE)</f>
        <v>17</v>
      </c>
      <c r="F124" t="str">
        <f>VLOOKUP(E124,metki!$A$2:$B$9,2,FALSE)</f>
        <v>экспл_новые_без_названия</v>
      </c>
      <c r="G124" t="str">
        <f t="shared" si="25"/>
        <v>экспл</v>
      </c>
      <c r="H124" t="str">
        <f>VLOOKUP(B124,audio_list_stym!$A$3:$AJ$18,17,FALSE)</f>
        <v>Sapota</v>
      </c>
      <c r="I124" t="s">
        <v>690</v>
      </c>
      <c r="J124" t="str">
        <f t="shared" si="26"/>
        <v>Sapota_3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139</v>
      </c>
      <c r="Z124" t="str">
        <f>IF(G124="экспл",VLOOKUP(J124,quest_экспл!$A$1:$N$129,12,FALSE),IF(G124="импл_",0,0))</f>
        <v>sound\\On_perekruchen.wav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6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37"/>
        <v/>
      </c>
      <c r="AI124" t="s">
        <v>126</v>
      </c>
      <c r="AO124">
        <f t="shared" ca="1" si="32"/>
        <v>5.7644518207943252E-3</v>
      </c>
      <c r="AP124" t="str">
        <f t="shared" ca="1" si="33"/>
        <v>pics\\Tomat_8.jpg</v>
      </c>
      <c r="AR124" t="str">
        <f t="shared" si="41"/>
        <v/>
      </c>
      <c r="AS124" t="str">
        <f t="shared" si="39"/>
        <v/>
      </c>
      <c r="AT124">
        <f t="shared" ca="1" si="28"/>
        <v>0.43453325293020251</v>
      </c>
      <c r="AU124" t="s">
        <v>697</v>
      </c>
      <c r="AV124" t="str">
        <f t="shared" ca="1" si="29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_Он_перекручен?</v>
      </c>
      <c r="BA124" t="e">
        <f>VLOOKUP(Q124,audio_list_stym!$B$2:$BQ$299,68,FALSE)</f>
        <v>#N/A</v>
      </c>
      <c r="BB124" t="str">
        <f t="shared" si="30"/>
        <v>Вот_XXXXX._Он_перекручен?</v>
      </c>
      <c r="BD124" cm="1">
        <f t="array" aca="1" ref="BD124" ca="1">INDEX($L$122:$L$129,(RANK(AT4,$AT$2:$AT$9)))</f>
        <v>2135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VLOOKUP(B125,audio_list_stym!$A$3:$BP$18,49,FALSE)</f>
        <v>17</v>
      </c>
      <c r="F125" t="str">
        <f>VLOOKUP(E125,metki!$A$2:$B$9,2,FALSE)</f>
        <v>экспл_новые_без_названия</v>
      </c>
      <c r="G125" t="str">
        <f t="shared" si="25"/>
        <v>экспл</v>
      </c>
      <c r="H125" t="str">
        <f>VLOOKUP(B125,audio_list_stym!$A$3:$AJ$18,17,FALSE)</f>
        <v>Sapota</v>
      </c>
      <c r="I125" t="s">
        <v>691</v>
      </c>
      <c r="J125" t="str">
        <f t="shared" si="26"/>
        <v>Sapota_4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140</v>
      </c>
      <c r="Z125" t="str">
        <f>IF(G125="экспл",VLOOKUP(J125,quest_экспл!$A$1:$N$129,12,FALSE),IF(G125="импл_",0,0))</f>
        <v>sound\\Sorvan_li_on.wav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6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37"/>
        <v/>
      </c>
      <c r="AI125" t="s">
        <v>127</v>
      </c>
      <c r="AO125">
        <f t="shared" ca="1" si="32"/>
        <v>0.32759148874517208</v>
      </c>
      <c r="AP125" t="str">
        <f t="shared" ca="1" si="33"/>
        <v>pics\\Peper_6.jpg</v>
      </c>
      <c r="AR125" t="str">
        <f t="shared" si="41"/>
        <v/>
      </c>
      <c r="AS125" t="str">
        <f t="shared" si="39"/>
        <v/>
      </c>
      <c r="AT125">
        <f t="shared" ca="1" si="28"/>
        <v>9.5335933670012141E-3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_Сорван_ли_он?</v>
      </c>
      <c r="BA125" t="e">
        <f>VLOOKUP(Q125,audio_list_stym!$B$2:$BQ$299,68,FALSE)</f>
        <v>#N/A</v>
      </c>
      <c r="BB125" t="str">
        <f t="shared" si="30"/>
        <v>Это_XXXXX._Сорван_ли_он?</v>
      </c>
      <c r="BD125" cm="1">
        <f t="array" aca="1" ref="BD125" ca="1">INDEX($L$122:$L$129,(RANK(AT5,$AT$2:$AT$9)))</f>
        <v>2130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VLOOKUP(B126,audio_list_stym!$A$3:$BP$18,49,FALSE)</f>
        <v>17</v>
      </c>
      <c r="F126" t="str">
        <f>VLOOKUP(E126,metki!$A$2:$B$9,2,FALSE)</f>
        <v>экспл_новые_без_названия</v>
      </c>
      <c r="G126" t="str">
        <f t="shared" si="25"/>
        <v>экспл</v>
      </c>
      <c r="H126" t="str">
        <f>VLOOKUP(B126,audio_list_stym!$A$3:$AJ$18,17,FALSE)</f>
        <v>Sapota</v>
      </c>
      <c r="I126" t="s">
        <v>692</v>
      </c>
      <c r="J126" t="str">
        <f t="shared" si="26"/>
        <v>Sapota_5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141</v>
      </c>
      <c r="Z126" t="str">
        <f>IF(G126="экспл",VLOOKUP(J126,quest_экспл!$A$1:$N$129,12,FALSE),IF(G126="импл_",0,0))</f>
        <v>sound\\Spressovan_li_on.wav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6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37"/>
        <v/>
      </c>
      <c r="AI126" t="s">
        <v>128</v>
      </c>
      <c r="AO126">
        <f t="shared" ca="1" si="32"/>
        <v>0.81793334250496053</v>
      </c>
      <c r="AP126" t="str">
        <f t="shared" ca="1" si="33"/>
        <v>pics\\Finik_6.jpg</v>
      </c>
      <c r="AR126" t="str">
        <f t="shared" si="41"/>
        <v/>
      </c>
      <c r="AS126" t="str">
        <f t="shared" si="39"/>
        <v/>
      </c>
      <c r="AT126">
        <f t="shared" ca="1" si="28"/>
        <v>0.74408680504108804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_Спрессован_ли_он?</v>
      </c>
      <c r="BA126" t="e">
        <f>VLOOKUP(Q126,audio_list_stym!$B$2:$BQ$299,68,FALSE)</f>
        <v>#N/A</v>
      </c>
      <c r="BB126" t="str">
        <f t="shared" si="30"/>
        <v>На_картинке_XXXXX._Спрессован_ли_он?</v>
      </c>
      <c r="BD126" cm="1">
        <f t="array" aca="1" ref="BD126" ca="1">INDEX($L$122:$L$129,(RANK(AT6,$AT$2:$AT$9)))</f>
        <v>2136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VLOOKUP(B127,audio_list_stym!$A$3:$BP$18,49,FALSE)</f>
        <v>17</v>
      </c>
      <c r="F127" t="str">
        <f>VLOOKUP(E127,metki!$A$2:$B$9,2,FALSE)</f>
        <v>экспл_новые_без_названия</v>
      </c>
      <c r="G127" t="str">
        <f t="shared" si="25"/>
        <v>экспл</v>
      </c>
      <c r="H127" t="str">
        <f>VLOOKUP(B127,audio_list_stym!$A$3:$AJ$18,17,FALSE)</f>
        <v>Sapota</v>
      </c>
      <c r="I127" t="s">
        <v>693</v>
      </c>
      <c r="J127" t="str">
        <f t="shared" si="26"/>
        <v>Sapota_6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142</v>
      </c>
      <c r="Z127" t="str">
        <f>IF(G127="экспл",VLOOKUP(J127,quest_экспл!$A$1:$N$129,12,FALSE),IF(G127="импл_",0,0))</f>
        <v>sound\\Zheltiy_li_on.wav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6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37"/>
        <v/>
      </c>
      <c r="AI127" t="s">
        <v>129</v>
      </c>
      <c r="AO127">
        <f t="shared" ca="1" si="32"/>
        <v>0.96421770039991728</v>
      </c>
      <c r="AP127" t="str">
        <f t="shared" ca="1" si="33"/>
        <v>pics\\Banan_6.jpg</v>
      </c>
      <c r="AR127" t="str">
        <f t="shared" si="41"/>
        <v/>
      </c>
      <c r="AS127" t="str">
        <f t="shared" si="39"/>
        <v/>
      </c>
      <c r="AT127">
        <f t="shared" ca="1" si="28"/>
        <v>0.62489663759530867</v>
      </c>
      <c r="AU127" t="s">
        <v>697</v>
      </c>
      <c r="AV127" t="str">
        <f t="shared" ca="1" si="29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_Желтый_ли_он?</v>
      </c>
      <c r="BA127" t="e">
        <f>VLOOKUP(Q127,audio_list_stym!$B$2:$BQ$299,68,FALSE)</f>
        <v>#N/A</v>
      </c>
      <c r="BB127" t="str">
        <f t="shared" si="30"/>
        <v>На_мониторе_XXXXX._Желтый_ли_он?</v>
      </c>
      <c r="BD127" cm="1">
        <f t="array" aca="1" ref="BD127" ca="1">INDEX($L$122:$L$129,(RANK(AT7,$AT$2:$AT$9)))</f>
        <v>2129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VLOOKUP(B128,audio_list_stym!$A$3:$BP$18,49,FALSE)</f>
        <v>17</v>
      </c>
      <c r="F128" t="str">
        <f>VLOOKUP(E128,metki!$A$2:$B$9,2,FALSE)</f>
        <v>экспл_новые_без_названия</v>
      </c>
      <c r="G128" t="str">
        <f t="shared" si="25"/>
        <v>экспл</v>
      </c>
      <c r="H128" t="str">
        <f>VLOOKUP(B128,audio_list_stym!$A$3:$AJ$18,17,FALSE)</f>
        <v>Sapota</v>
      </c>
      <c r="I128" t="s">
        <v>694</v>
      </c>
      <c r="J128" t="str">
        <f t="shared" si="26"/>
        <v>Sapota_7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143</v>
      </c>
      <c r="Z128" t="str">
        <f>IF(G128="экспл",VLOOKUP(J128,quest_экспл!$A$1:$N$129,12,FALSE),IF(G128="импл_",0,0))</f>
        <v>sound\\Rovniy_li_on.wav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6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37"/>
        <v/>
      </c>
      <c r="AI128" t="s">
        <v>130</v>
      </c>
      <c r="AO128">
        <f t="shared" ca="1" si="32"/>
        <v>0.40691396494632626</v>
      </c>
      <c r="AP128" t="str">
        <f t="shared" ca="1" si="33"/>
        <v>pics\\Peper_2.jpg</v>
      </c>
      <c r="AR128" t="str">
        <f t="shared" si="41"/>
        <v/>
      </c>
      <c r="AS128" t="str">
        <f t="shared" si="39"/>
        <v/>
      </c>
      <c r="AT128">
        <f t="shared" ca="1" si="28"/>
        <v>0.20342448853420858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_Ровный_ли_он?</v>
      </c>
      <c r="BA128" t="e">
        <f>VLOOKUP(Q128,audio_list_stym!$B$2:$BQ$299,68,FALSE)</f>
        <v>#N/A</v>
      </c>
      <c r="BB128" t="str">
        <f t="shared" si="30"/>
        <v>Перед_Вами_XXXXX._Ровный_ли_он?</v>
      </c>
      <c r="BD128" cm="1">
        <f t="array" aca="1" ref="BD128" ca="1">INDEX($L$122:$L$129,(RANK(AT8,$AT$2:$AT$9)))</f>
        <v>2134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VLOOKUP(B129,audio_list_stym!$A$3:$BP$18,49,FALSE)</f>
        <v>17</v>
      </c>
      <c r="F129" t="str">
        <f>VLOOKUP(E129,metki!$A$2:$B$9,2,FALSE)</f>
        <v>экспл_новые_без_названия</v>
      </c>
      <c r="G129" t="str">
        <f t="shared" si="25"/>
        <v>экспл</v>
      </c>
      <c r="H129" t="str">
        <f>VLOOKUP(B129,audio_list_stym!$A$3:$AJ$18,17,FALSE)</f>
        <v>Sapota</v>
      </c>
      <c r="I129" t="s">
        <v>695</v>
      </c>
      <c r="J129" t="str">
        <f t="shared" si="26"/>
        <v>Sapota_8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144</v>
      </c>
      <c r="Z129" t="str">
        <f>IF(G129="экспл",VLOOKUP(J129,quest_экспл!$A$1:$N$129,12,FALSE),IF(G129="импл_",0,0))</f>
        <v>sound\\On_imeet_shipi.wav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6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37"/>
        <v/>
      </c>
      <c r="AI129" t="s">
        <v>131</v>
      </c>
      <c r="AO129">
        <f t="shared" ca="1" si="32"/>
        <v>0.77289393567147169</v>
      </c>
      <c r="AP129" t="str">
        <f t="shared" ca="1" si="33"/>
        <v>pics\\Goroh_5.jpg</v>
      </c>
      <c r="AR129" t="str">
        <f t="shared" si="41"/>
        <v/>
      </c>
      <c r="AS129" t="str">
        <f t="shared" si="39"/>
        <v/>
      </c>
      <c r="AT129">
        <f t="shared" ca="1" si="28"/>
        <v>0.46215316341982782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_Он_имеет_шипы?</v>
      </c>
      <c r="BA129" t="e">
        <f>VLOOKUP(Q129,audio_list_stym!$B$2:$BQ$299,68,FALSE)</f>
        <v>#N/A</v>
      </c>
      <c r="BB129" t="str">
        <f t="shared" si="30"/>
        <v>Вы_видите_XXXXX._Он_имеет_шипы?</v>
      </c>
      <c r="BD129" cm="1">
        <f t="array" aca="1" ref="BD129" ca="1">INDEX($L$122:$L$129,(RANK(AT9,$AT$2:$AT$9)))</f>
        <v>2131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D00-000000000000}"/>
  <pageMargins left="0.7" right="0.7" top="0.75" bottom="0.75" header="0.3" footer="0.3"/>
  <pageSetup paperSize="9" orientation="portrait" horizontalDpi="4294967293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VLOOKUP(B2,audio_list_stym!$A$3:$BP$18,50,FALSE)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VLOOKUP(B2,audio_list_stym!$A$3:$AJ$18,18,FALSE)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0.97421434964148368</v>
      </c>
      <c r="AP2" t="str">
        <f ca="1">INDEX($AM$2:$AM$25,(RANK(AO2,$AO$2:$AO$25)))</f>
        <v>pics\\Kokos_1.jpg</v>
      </c>
      <c r="AQ2" t="str">
        <f ca="1">INDEX($AN$2:$AN$25,(RANK(AO2,$AO$2:$AO$25)))</f>
        <v>pics\\Tomat_1.jpg</v>
      </c>
      <c r="AT2">
        <f t="shared" ref="AT2:AT65" ca="1" si="7">RAND()</f>
        <v>0.6752118759186958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2035</v>
      </c>
      <c r="BF2" cm="1">
        <f t="array" aca="1" ref="BF2" ca="1">INDEX(BD26:BD49,(RANK(AT2,$AT$2:$AT$16)))</f>
        <v>2051</v>
      </c>
      <c r="BG2" cm="1">
        <f t="array" aca="1" ref="BG2" ca="1">INDEX(BD50:BD65,(RANK(AT2,$AT$2:$AT$16)))</f>
        <v>2011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VLOOKUP(B3,audio_list_stym!$A$3:$BP$18,50,FALSE)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VLOOKUP(B3,audio_list_stym!$A$3:$AJ$18,18,FALSE)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0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0.24404885676681765</v>
      </c>
      <c r="AP3" t="str">
        <f t="shared" ref="AP3:AP25" ca="1" si="12">INDEX($AM$2:$AM$25,(RANK(AO3,$AO$2:$AO$25)))</f>
        <v>pics\\Injir_3.jpg</v>
      </c>
      <c r="AQ3" t="str">
        <f t="shared" ref="AQ3:AQ25" ca="1" si="13">INDEX($AN$2:$AN$25,(RANK(AO3,$AO$2:$AO$25)))</f>
        <v>pics\\Tikva_3.jpg</v>
      </c>
      <c r="AT3">
        <f t="shared" ca="1" si="7"/>
        <v>0.59326287045135884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2060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VLOOKUP(B4,audio_list_stym!$A$3:$BP$18,50,FALSE)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VLOOKUP(B4,audio_list_stym!$A$3:$AJ$18,18,FALSE)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0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0.59267550374594691</v>
      </c>
      <c r="AP4" t="str">
        <f t="shared" ca="1" si="12"/>
        <v>pics\\Finik_5.jpg</v>
      </c>
      <c r="AQ4" t="str">
        <f t="shared" ca="1" si="13"/>
        <v>pics\\Peper_5.jpg</v>
      </c>
      <c r="AT4">
        <f t="shared" ca="1" si="7"/>
        <v>0.63433667569241448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VLOOKUP(B5,audio_list_stym!$A$3:$BP$18,50,FALSE)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VLOOKUP(B5,audio_list_stym!$A$3:$AJ$18,18,FALSE)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0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0.2931843101796533</v>
      </c>
      <c r="AP5" t="str">
        <f t="shared" ca="1" si="12"/>
        <v>pics\\Injir_1.jpg</v>
      </c>
      <c r="AQ5" t="str">
        <f t="shared" ca="1" si="13"/>
        <v>pics\\Tikva_1.jpg</v>
      </c>
      <c r="AT5">
        <f t="shared" ca="1" si="7"/>
        <v>0.71875318885441075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2057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VLOOKUP(B6,audio_list_stym!$A$3:$BP$18,50,FALSE)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VLOOKUP(B6,audio_list_stym!$A$3:$AJ$18,18,FALSE)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0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0.70241461297760144</v>
      </c>
      <c r="AP6" t="str">
        <f t="shared" ca="1" si="12"/>
        <v>pics\\Kokos_6.jpg</v>
      </c>
      <c r="AQ6" t="str">
        <f t="shared" ca="1" si="13"/>
        <v>pics\\Tomat_6.jpg</v>
      </c>
      <c r="AT6">
        <f t="shared" ca="1" si="7"/>
        <v>0.46243453677942137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2062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VLOOKUP(B7,audio_list_stym!$A$3:$BP$18,50,FALSE)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VLOOKUP(B7,audio_list_stym!$A$3:$AJ$18,18,FALSE)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0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0.79954613490460091</v>
      </c>
      <c r="AP7" t="str">
        <f t="shared" ca="1" si="12"/>
        <v>pics\\Kokos_5.jpg</v>
      </c>
      <c r="AQ7" t="str">
        <f t="shared" ca="1" si="13"/>
        <v>pics\\Tomat_5.jpg</v>
      </c>
      <c r="AT7">
        <f t="shared" ca="1" si="7"/>
        <v>8.8087527012170819E-2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VLOOKUP(B8,audio_list_stym!$A$3:$BP$18,50,FALSE)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VLOOKUP(B8,audio_list_stym!$A$3:$AJ$18,18,FALSE)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0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0.85519493891727871</v>
      </c>
      <c r="AP8" t="str">
        <f t="shared" ca="1" si="12"/>
        <v>pics\\Kokos_4.jpg</v>
      </c>
      <c r="AQ8" t="str">
        <f t="shared" ca="1" si="13"/>
        <v>pics\\Tomat_4.jpg</v>
      </c>
      <c r="AT8">
        <f t="shared" ca="1" si="7"/>
        <v>0.54984173461318375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2061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VLOOKUP(B9,audio_list_stym!$A$3:$BP$18,50,FALSE)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VLOOKUP(B9,audio_list_stym!$A$3:$AJ$18,18,FALSE)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0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0.63263977444300323</v>
      </c>
      <c r="AP9" t="str">
        <f t="shared" ca="1" si="12"/>
        <v>pics\\Finik_2.jpg</v>
      </c>
      <c r="AQ9" t="str">
        <f t="shared" ca="1" si="13"/>
        <v>pics\\Peper_2.jpg</v>
      </c>
      <c r="AT9">
        <f t="shared" ca="1" si="7"/>
        <v>0.21434664820676586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2063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VLOOKUP(B10,audio_list_stym!$A$3:$BP$18,50,FALSE)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VLOOKUP(B10,audio_list_stym!$A$3:$AJ$18,18,FALSE)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2047</v>
      </c>
      <c r="AD10" t="str">
        <f t="shared" ca="1" si="10"/>
        <v>pics\\Peper_7.jpg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pics\\Peper_7.jpg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0.42672660117797112</v>
      </c>
      <c r="AP10" t="str">
        <f t="shared" ca="1" si="12"/>
        <v>pics\\Finik_7.jpg</v>
      </c>
      <c r="AQ10" t="str">
        <f t="shared" ca="1" si="13"/>
        <v>pics\\Peper_7.jpg</v>
      </c>
      <c r="AS10" t="str">
        <f t="shared" ref="AS10:AS17" ca="1" si="15">IF(AH10="sound\\Tropic",AQ10,"")</f>
        <v>pics\\Peper_7.jpg</v>
      </c>
      <c r="AT10">
        <f t="shared" ca="1" si="7"/>
        <v>0.38683738065527096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2057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VLOOKUP(B11,audio_list_stym!$A$3:$BP$18,50,FALSE)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VLOOKUP(B11,audio_list_stym!$A$3:$AJ$18,18,FALSE)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2058</v>
      </c>
      <c r="AD11" t="str">
        <f t="shared" ca="1" si="10"/>
        <v>pics\\Tomat_2.jpg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pics\\Tomat_2.jpg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0.91907973432888879</v>
      </c>
      <c r="AP11" t="str">
        <f t="shared" ca="1" si="12"/>
        <v>pics\\Kokos_2.jpg</v>
      </c>
      <c r="AQ11" t="str">
        <f t="shared" ca="1" si="13"/>
        <v>pics\\Tomat_2.jpg</v>
      </c>
      <c r="AS11" t="str">
        <f t="shared" ca="1" si="15"/>
        <v>pics\\Tomat_2.jpg</v>
      </c>
      <c r="AT11">
        <f t="shared" ca="1" si="7"/>
        <v>0.55321446951091557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2036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VLOOKUP(B12,audio_list_stym!$A$3:$BP$18,50,FALSE)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VLOOKUP(B12,audio_list_stym!$A$3:$AJ$18,18,FALSE)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2044</v>
      </c>
      <c r="AD12" t="str">
        <f t="shared" ca="1" si="10"/>
        <v>pics\\Peper_4.jpg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0.61374744773022771</v>
      </c>
      <c r="AP12" t="str">
        <f t="shared" ca="1" si="12"/>
        <v>pics\\Finik_4.jpg</v>
      </c>
      <c r="AQ12" t="str">
        <f t="shared" ca="1" si="13"/>
        <v>pics\\Peper_4.jpg</v>
      </c>
      <c r="AS12" t="str">
        <f t="shared" ca="1" si="15"/>
        <v>pics\\Peper_4.jpg</v>
      </c>
      <c r="AT12">
        <f t="shared" ca="1" si="7"/>
        <v>0.12763767793513725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VLOOKUP(B13,audio_list_stym!$A$3:$BP$18,50,FALSE)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VLOOKUP(B13,audio_list_stym!$A$3:$AJ$18,18,FALSE)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2168</v>
      </c>
      <c r="AD13" t="str">
        <f t="shared" ca="1" si="10"/>
        <v>pics\\Tikva_8.jpg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pics\\Tikva_8.jpg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1.5094950614053859E-2</v>
      </c>
      <c r="AP13" t="str">
        <f t="shared" ca="1" si="12"/>
        <v>pics\\Injir_8.jpg</v>
      </c>
      <c r="AQ13" t="str">
        <f t="shared" ca="1" si="13"/>
        <v>pics\\Tikva_8.jpg</v>
      </c>
      <c r="AS13" t="str">
        <f t="shared" ca="1" si="15"/>
        <v>pics\\Tikva_8.jpg</v>
      </c>
      <c r="AT13">
        <f t="shared" ca="1" si="7"/>
        <v>0.57542387671732564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2033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VLOOKUP(B14,audio_list_stym!$A$3:$BP$18,50,FALSE)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VLOOKUP(B14,audio_list_stym!$A$3:$AJ$18,18,FALSE)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2043</v>
      </c>
      <c r="AD14" t="str">
        <f t="shared" ca="1" si="10"/>
        <v>pics\\Peper_3.jpg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pics\\Peper_3.jpg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0.62582615631693461</v>
      </c>
      <c r="AP14" t="str">
        <f t="shared" ca="1" si="12"/>
        <v>pics\\Finik_3.jpg</v>
      </c>
      <c r="AQ14" t="str">
        <f t="shared" ca="1" si="13"/>
        <v>pics\\Peper_3.jpg</v>
      </c>
      <c r="AS14" t="str">
        <f t="shared" ca="1" si="15"/>
        <v>pics\\Peper_3.jpg</v>
      </c>
      <c r="AT14">
        <f t="shared" ca="1" si="7"/>
        <v>0.94226676513886931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2038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VLOOKUP(B15,audio_list_stym!$A$3:$BP$18,50,FALSE)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VLOOKUP(B15,audio_list_stym!$A$3:$AJ$18,18,FALSE)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2063</v>
      </c>
      <c r="AD15" t="str">
        <f t="shared" ca="1" si="10"/>
        <v>pics\\Tomat_7.jpg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pics\\Tomat_7.jpg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0.67737263856966323</v>
      </c>
      <c r="AP15" t="str">
        <f t="shared" ca="1" si="12"/>
        <v>pics\\Kokos_7.jpg</v>
      </c>
      <c r="AQ15" t="str">
        <f t="shared" ca="1" si="13"/>
        <v>pics\\Tomat_7.jpg</v>
      </c>
      <c r="AS15" t="str">
        <f t="shared" ca="1" si="15"/>
        <v>pics\\Tomat_7.jpg</v>
      </c>
      <c r="AT15">
        <f t="shared" ca="1" si="7"/>
        <v>0.34599705565242189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VLOOKUP(B16,audio_list_stym!$A$3:$BP$18,50,FALSE)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VLOOKUP(B16,audio_list_stym!$A$3:$AJ$18,18,FALSE)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2162</v>
      </c>
      <c r="AD16" t="str">
        <f t="shared" ca="1" si="10"/>
        <v>pics\\Tikva_2.jpg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pics\\Tikva_2.jpg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0.25213425324710614</v>
      </c>
      <c r="AP16" t="str">
        <f t="shared" ca="1" si="12"/>
        <v>pics\\Injir_2.jpg</v>
      </c>
      <c r="AQ16" t="str">
        <f t="shared" ca="1" si="13"/>
        <v>pics\\Tikva_2.jpg</v>
      </c>
      <c r="AS16" t="str">
        <f t="shared" ca="1" si="15"/>
        <v>pics\\Tikva_2.jpg</v>
      </c>
      <c r="AT16">
        <f t="shared" ca="1" si="7"/>
        <v>0.65203753804674214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2037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VLOOKUP(B17,audio_list_stym!$A$3:$BP$18,50,FALSE)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VLOOKUP(B17,audio_list_stym!$A$3:$AJ$18,18,FALSE)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2064</v>
      </c>
      <c r="AD17" t="str">
        <f t="shared" ca="1" si="10"/>
        <v>pics\\Tomat_8.jpg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pics\\Tomat_8.jpg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0.66810996886417673</v>
      </c>
      <c r="AP17" t="str">
        <f ca="1">INDEX($AM$2:$AM$25,(RANK(AO17,$AO$2:$AO$25)))</f>
        <v>pics\\Kokos_8.jpg</v>
      </c>
      <c r="AQ17" t="str">
        <f t="shared" ca="1" si="13"/>
        <v>pics\\Tomat_8.jpg</v>
      </c>
      <c r="AS17" t="str">
        <f t="shared" ca="1" si="15"/>
        <v>pics\\Tomat_8.jpg</v>
      </c>
      <c r="AT17">
        <f t="shared" ca="1" si="7"/>
        <v>0.13970876739690641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2039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VLOOKUP(B18,audio_list_stym!$A$3:$BP$18,50,FALSE)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VLOOKUP(B18,audio_list_stym!$A$3:$AJ$18,18,FALSE)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0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0.64597439035653614</v>
      </c>
      <c r="AP18" t="str">
        <f t="shared" ca="1" si="12"/>
        <v>pics\\Finik_1.jpg</v>
      </c>
      <c r="AQ18" t="str">
        <f t="shared" ca="1" si="13"/>
        <v>pics\\Peper_1.jpg</v>
      </c>
      <c r="AT18">
        <f t="shared" ca="1" si="7"/>
        <v>0.41800588798031346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2062</v>
      </c>
      <c r="BF18" cm="1">
        <f t="array" aca="1" ref="BF18" ca="1">INDEX(BD26:BD49,(RANK(AT4,$AT$2:$AT$16)))</f>
        <v>2054</v>
      </c>
      <c r="BG18" cm="1">
        <f t="array" aca="1" ref="BG18" ca="1">INDEX(BD50:BD65,(RANK(AT4,$AT$2:$AT$16)))</f>
        <v>2014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VLOOKUP(B19,audio_list_stym!$A$3:$BP$18,50,FALSE)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VLOOKUP(B19,audio_list_stym!$A$3:$AJ$18,18,FALSE)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0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0.20833870223385187</v>
      </c>
      <c r="AP19" t="str">
        <f t="shared" ca="1" si="12"/>
        <v>pics\\Injir_5.jpg</v>
      </c>
      <c r="AQ19" t="str">
        <f t="shared" ca="1" si="13"/>
        <v>pics\\Tikva_5.jpg</v>
      </c>
      <c r="AT19">
        <f t="shared" ca="1" si="7"/>
        <v>0.2089317904444421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2028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VLOOKUP(B20,audio_list_stym!$A$3:$BP$18,50,FALSE)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VLOOKUP(B20,audio_list_stym!$A$3:$AJ$18,18,FALSE)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0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0.88654406787442619</v>
      </c>
      <c r="AP20" t="str">
        <f t="shared" ca="1" si="12"/>
        <v>pics\\Kokos_3.jpg</v>
      </c>
      <c r="AQ20" t="str">
        <f t="shared" ca="1" si="13"/>
        <v>pics\\Tomat_3.jpg</v>
      </c>
      <c r="AT20">
        <f t="shared" ca="1" si="7"/>
        <v>0.43003747621612531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VLOOKUP(B21,audio_list_stym!$A$3:$BP$18,50,FALSE)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VLOOKUP(B21,audio_list_stym!$A$3:$AJ$18,18,FALSE)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0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7.8174126630460194E-2</v>
      </c>
      <c r="AP21" t="str">
        <f t="shared" ca="1" si="12"/>
        <v>pics\\Injir_7.jpg</v>
      </c>
      <c r="AQ21" t="str">
        <f t="shared" ca="1" si="13"/>
        <v>pics\\Tikva_7.jpg</v>
      </c>
      <c r="AT21">
        <f t="shared" ca="1" si="7"/>
        <v>0.59401275068558568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2025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VLOOKUP(B22,audio_list_stym!$A$3:$BP$18,50,FALSE)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VLOOKUP(B22,audio_list_stym!$A$3:$AJ$18,18,FALSE)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0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9.8564215177999293E-2</v>
      </c>
      <c r="AP22" t="str">
        <f t="shared" ca="1" si="12"/>
        <v>pics\\Injir_6.jpg</v>
      </c>
      <c r="AQ22" t="str">
        <f t="shared" ca="1" si="13"/>
        <v>pics\\Tikva_6.jpg</v>
      </c>
      <c r="AT22">
        <f t="shared" ca="1" si="7"/>
        <v>0.95295674372045103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2030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VLOOKUP(B23,audio_list_stym!$A$3:$BP$18,50,FALSE)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VLOOKUP(B23,audio_list_stym!$A$3:$AJ$18,18,FALSE)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0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0.2101242615339558</v>
      </c>
      <c r="AP23" t="str">
        <f t="shared" ca="1" si="12"/>
        <v>pics\\Injir_4.jpg</v>
      </c>
      <c r="AQ23" t="str">
        <f t="shared" ca="1" si="13"/>
        <v>pics\\Tikva_4.jpg</v>
      </c>
      <c r="AT23">
        <f t="shared" ca="1" si="7"/>
        <v>0.22600041533464899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VLOOKUP(B24,audio_list_stym!$A$3:$BP$18,50,FALSE)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VLOOKUP(B24,audio_list_stym!$A$3:$AJ$18,18,FALSE)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0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0.48778154409407604</v>
      </c>
      <c r="AP24" t="str">
        <f t="shared" ca="1" si="12"/>
        <v>pics\\Finik_6.jpg</v>
      </c>
      <c r="AQ24" t="str">
        <f t="shared" ca="1" si="13"/>
        <v>pics\\Peper_6.jpg</v>
      </c>
      <c r="AT24">
        <f t="shared" ca="1" si="7"/>
        <v>0.76265795108293677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2029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VLOOKUP(B25,audio_list_stym!$A$3:$BP$18,50,FALSE)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VLOOKUP(B25,audio_list_stym!$A$3:$AJ$18,18,FALSE)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0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0.32390203410106866</v>
      </c>
      <c r="AP25" t="str">
        <f t="shared" ca="1" si="12"/>
        <v>pics\\Finik_8.jpg</v>
      </c>
      <c r="AQ25" t="str">
        <f t="shared" ca="1" si="13"/>
        <v>pics\\Peper_8.jpg</v>
      </c>
      <c r="AT25">
        <f t="shared" ca="1" si="7"/>
        <v>0.49706332136912146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2031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VLOOKUP(B26,audio_list_stym!$A$3:$BP$18,50,FALSE)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VLOOKUP(B26,audio_list_stym!$A$3:$AJ$18,18,FALSE)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2025</v>
      </c>
      <c r="AD26" t="str">
        <f t="shared" ca="1" si="10"/>
        <v>pics\\Kokos_1.jpg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pics\\Kokos_1.jpg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pics\\Kokos_1.jpg</v>
      </c>
      <c r="AT26">
        <f t="shared" ca="1" si="7"/>
        <v>0.96464354644471906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2060</v>
      </c>
      <c r="BF26" cm="1">
        <f t="array" aca="1" ref="BF26" ca="1">INDEX(BD34:BD49,(RANK(AT5,$AT$2:$AT$16)))</f>
        <v>2044</v>
      </c>
      <c r="BG26" cm="1">
        <f t="array" aca="1" ref="BG26" ca="1">INDEX(BD50:BD65,(RANK(AT5,$AT$2:$AT$16)))</f>
        <v>2012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VLOOKUP(B27,audio_list_stym!$A$3:$BP$18,50,FALSE)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VLOOKUP(B27,audio_list_stym!$A$3:$AJ$18,18,FALSE)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2155</v>
      </c>
      <c r="AD27" t="str">
        <f t="shared" ca="1" si="10"/>
        <v>pics\\Injir_3.jpg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pics\\Injir_3.jpg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pics\\Injir_3.jpg</v>
      </c>
      <c r="AT27">
        <f t="shared" ca="1" si="7"/>
        <v>0.44537721891226179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2052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VLOOKUP(B28,audio_list_stym!$A$3:$BP$18,50,FALSE)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VLOOKUP(B28,audio_list_stym!$A$3:$AJ$18,18,FALSE)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2013</v>
      </c>
      <c r="AD28" t="str">
        <f t="shared" ca="1" si="10"/>
        <v>pics\\Finik_5.jpg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pics\\Finik_5.jpg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pics\\Finik_5.jpg</v>
      </c>
      <c r="AT28">
        <f t="shared" ca="1" si="7"/>
        <v>0.43543447445612027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VLOOKUP(B29,audio_list_stym!$A$3:$BP$18,50,FALSE)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VLOOKUP(B29,audio_list_stym!$A$3:$AJ$18,18,FALSE)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2153</v>
      </c>
      <c r="AD29" t="str">
        <f t="shared" ca="1" si="10"/>
        <v>pics\\Injir_1.jpg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pics\\Injir_1.jpg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pics\\Injir_1.jpg</v>
      </c>
      <c r="AT29">
        <f t="shared" ca="1" si="7"/>
        <v>0.58694696384113709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2049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VLOOKUP(B30,audio_list_stym!$A$3:$BP$18,50,FALSE)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VLOOKUP(B30,audio_list_stym!$A$3:$AJ$18,18,FALSE)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2030</v>
      </c>
      <c r="AD30" t="str">
        <f t="shared" ca="1" si="10"/>
        <v>pics\\Kokos_6.jpg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pics\\Kokos_6.jpg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pics\\Kokos_6.jpg</v>
      </c>
      <c r="AT30">
        <f t="shared" ca="1" si="7"/>
        <v>0.27052121024561349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2054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VLOOKUP(B31,audio_list_stym!$A$3:$BP$18,50,FALSE)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VLOOKUP(B31,audio_list_stym!$A$3:$AJ$18,18,FALSE)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2029</v>
      </c>
      <c r="AD31" t="str">
        <f t="shared" ca="1" si="10"/>
        <v>pics\\Kokos_5.jpg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pics\\Kokos_5.jpg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pics\\Kokos_5.jpg</v>
      </c>
      <c r="AT31">
        <f t="shared" ca="1" si="7"/>
        <v>0.87029317255960759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VLOOKUP(B32,audio_list_stym!$A$3:$BP$18,50,FALSE)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VLOOKUP(B32,audio_list_stym!$A$3:$AJ$18,18,FALSE)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2028</v>
      </c>
      <c r="AD32" t="str">
        <f t="shared" ca="1" si="10"/>
        <v>pics\\Kokos_4.jpg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pics\\Kokos_4.jpg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pics\\Kokos_4.jpg</v>
      </c>
      <c r="AT32">
        <f t="shared" ca="1" si="7"/>
        <v>0.52698409671696733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2053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VLOOKUP(B33,audio_list_stym!$A$3:$BP$18,50,FALSE)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VLOOKUP(B33,audio_list_stym!$A$3:$AJ$18,18,FALSE)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2010</v>
      </c>
      <c r="AD33" t="str">
        <f t="shared" ca="1" si="10"/>
        <v>pics\\Finik_2.jpg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pics\\Finik_2.jpg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pics\\Finik_2.jpg</v>
      </c>
      <c r="AT33">
        <f t="shared" ca="1" si="7"/>
        <v>0.47052067269319742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2055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VLOOKUP(B34,audio_list_stym!$A$3:$BP$18,50,FALSE)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VLOOKUP(B34,audio_list_stym!$A$3:$AJ$18,18,FALSE)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0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0.71569383576406942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2060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2004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VLOOKUP(B35,audio_list_stym!$A$3:$BP$18,50,FALSE)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VLOOKUP(B35,audio_list_stym!$A$3:$AJ$18,18,FALSE)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0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0.6505889991857976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2044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VLOOKUP(B36,audio_list_stym!$A$3:$BP$18,50,FALSE)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VLOOKUP(B36,audio_list_stym!$A$3:$AJ$18,18,FALSE)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0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0.88548873103593362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VLOOKUP(B37,audio_list_stym!$A$3:$BP$18,50,FALSE)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VLOOKUP(B37,audio_list_stym!$A$3:$AJ$18,18,FALSE)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0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0.94156120476820504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2041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VLOOKUP(B38,audio_list_stym!$A$3:$BP$18,50,FALSE)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VLOOKUP(B38,audio_list_stym!$A$3:$AJ$18,18,FALSE)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0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0.60901178475044759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2046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VLOOKUP(B39,audio_list_stym!$A$3:$BP$18,50,FALSE)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VLOOKUP(B39,audio_list_stym!$A$3:$AJ$18,18,FALSE)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0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0.85508352082835348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VLOOKUP(B40,audio_list_stym!$A$3:$BP$18,50,FALSE)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VLOOKUP(B40,audio_list_stym!$A$3:$AJ$18,18,FALSE)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0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0.61952609673463466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2045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VLOOKUP(B41,audio_list_stym!$A$3:$BP$18,50,FALSE)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VLOOKUP(B41,audio_list_stym!$A$3:$AJ$18,18,FALSE)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0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0.55316944480328223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2047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VLOOKUP(B42,audio_list_stym!$A$3:$BP$18,50,FALSE)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VLOOKUP(B42,audio_list_stym!$A$3:$AJ$18,18,FALSE)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2041</v>
      </c>
      <c r="AD42" t="str">
        <f t="shared" ca="1" si="10"/>
        <v>pics\\Peper_1.jpg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pics\\Peper_1.jpg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pics\\Peper_1.jpg</v>
      </c>
      <c r="AT42">
        <f t="shared" ca="1" si="7"/>
        <v>0.99607032860335343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2036</v>
      </c>
      <c r="BF42" cm="1">
        <f t="array" aca="1" ref="BF42" ca="1">INDEX(BD26:BD41,(RANK(AT6,$AT$2:$AT$17)))</f>
        <v>2044</v>
      </c>
      <c r="BG42" cm="1">
        <f t="array" aca="1" ref="BG42" ca="1">INDEX(BD50:BD65,(RANK(AT6,$AT$2:$AT$17)))</f>
        <v>2020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VLOOKUP(B43,audio_list_stym!$A$3:$BP$18,50,FALSE)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VLOOKUP(B43,audio_list_stym!$A$3:$AJ$18,18,FALSE)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2165</v>
      </c>
      <c r="AD43" t="str">
        <f t="shared" ca="1" si="10"/>
        <v>pics\\Tikva_5.jpg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pics\\Tikva_5.jpg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pics\\Tikva_5.jpg</v>
      </c>
      <c r="AT43">
        <f t="shared" ca="1" si="7"/>
        <v>6.478101110498069E-2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2004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VLOOKUP(B44,audio_list_stym!$A$3:$BP$18,50,FALSE)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VLOOKUP(B44,audio_list_stym!$A$3:$AJ$18,18,FALSE)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2059</v>
      </c>
      <c r="AD44" t="str">
        <f t="shared" ca="1" si="10"/>
        <v>pics\\Tomat_3.jpg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pics\\Tomat_3.jpg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pics\\Tomat_3.jpg</v>
      </c>
      <c r="AT44">
        <f t="shared" ca="1" si="7"/>
        <v>0.87683771987469727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VLOOKUP(B45,audio_list_stym!$A$3:$BP$18,50,FALSE)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VLOOKUP(B45,audio_list_stym!$A$3:$AJ$18,18,FALSE)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2167</v>
      </c>
      <c r="AD45" t="str">
        <f t="shared" ca="1" si="10"/>
        <v>pics\\Tikva_7.jpg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pics\\Tikva_7.jpg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pics\\Tikva_7.jpg</v>
      </c>
      <c r="AT45">
        <f t="shared" ca="1" si="7"/>
        <v>0.49261113979213567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2001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VLOOKUP(B46,audio_list_stym!$A$3:$BP$18,50,FALSE)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VLOOKUP(B46,audio_list_stym!$A$3:$AJ$18,18,FALSE)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2166</v>
      </c>
      <c r="AD46" t="str">
        <f t="shared" ca="1" si="10"/>
        <v>pics\\Tikva_6.jpg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pics\\Tikva_6.jpg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pics\\Tikva_6.jpg</v>
      </c>
      <c r="AT46">
        <f t="shared" ca="1" si="7"/>
        <v>0.42408286395530048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2006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VLOOKUP(B47,audio_list_stym!$A$3:$BP$18,50,FALSE)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VLOOKUP(B47,audio_list_stym!$A$3:$AJ$18,18,FALSE)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2164</v>
      </c>
      <c r="AD47" t="str">
        <f t="shared" ca="1" si="10"/>
        <v>pics\\Tikva_4.jpg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pics\\Tikva_4.jpg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pics\\Tikva_4.jpg</v>
      </c>
      <c r="AT47">
        <f t="shared" ca="1" si="7"/>
        <v>0.11215443511568945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VLOOKUP(B48,audio_list_stym!$A$3:$BP$18,50,FALSE)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VLOOKUP(B48,audio_list_stym!$A$3:$AJ$18,18,FALSE)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2046</v>
      </c>
      <c r="AD48" t="str">
        <f t="shared" ca="1" si="10"/>
        <v>pics\\Peper_6.jpg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pics\\Peper_6.jpg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pics\\Peper_6.jpg</v>
      </c>
      <c r="AT48">
        <f t="shared" ca="1" si="7"/>
        <v>0.30672606407284764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2005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VLOOKUP(B49,audio_list_stym!$A$3:$BP$18,50,FALSE)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VLOOKUP(B49,audio_list_stym!$A$3:$AJ$18,18,FALSE)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2048</v>
      </c>
      <c r="AD49" t="str">
        <f t="shared" ca="1" si="10"/>
        <v>pics\\Peper_8.jpg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pics\\Peper_8.jpg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pics\\Peper_8.jpg</v>
      </c>
      <c r="AT49">
        <f t="shared" ca="1" si="7"/>
        <v>0.52680597506676241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2007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VLOOKUP(B50,audio_list_stym!$A$3:$BP$18,50,FALSE)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VLOOKUP(B50,audio_list_stym!$A$3:$AJ$18,18,FALSE)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0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7"/>
        <v>8.5218270931227025E-2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2023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VLOOKUP(B51,audio_list_stym!$A$3:$BP$18,50,FALSE)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VLOOKUP(B51,audio_list_stym!$A$3:$AJ$18,18,FALSE)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0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7"/>
        <v>0.86719450471697423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2012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VLOOKUP(B52,audio_list_stym!$A$3:$BP$18,50,FALSE)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VLOOKUP(B52,audio_list_stym!$A$3:$AJ$18,18,FALSE)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0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7"/>
        <v>0.90319289978044892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VLOOKUP(B53,audio_list_stym!$A$3:$BP$18,50,FALSE)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VLOOKUP(B53,audio_list_stym!$A$3:$AJ$18,18,FALSE)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0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7"/>
        <v>0.3093029315964565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2009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VLOOKUP(B54,audio_list_stym!$A$3:$BP$18,50,FALSE)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VLOOKUP(B54,audio_list_stym!$A$3:$AJ$18,18,FALSE)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0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7"/>
        <v>0.96954775590647213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2014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VLOOKUP(B55,audio_list_stym!$A$3:$BP$18,50,FALSE)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VLOOKUP(B55,audio_list_stym!$A$3:$AJ$18,18,FALSE)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0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7"/>
        <v>0.91559415359362439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VLOOKUP(B56,audio_list_stym!$A$3:$BP$18,50,FALSE)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VLOOKUP(B56,audio_list_stym!$A$3:$AJ$18,18,FALSE)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0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7"/>
        <v>0.86641805045223375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2013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VLOOKUP(B57,audio_list_stym!$A$3:$BP$18,50,FALSE)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VLOOKUP(B57,audio_list_stym!$A$3:$AJ$18,18,FALSE)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0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7"/>
        <v>0.64458819998447503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2015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VLOOKUP(B58,audio_list_stym!$A$3:$BP$18,50,FALSE)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VLOOKUP(B58,audio_list_stym!$A$3:$AJ$18,18,FALSE)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2015</v>
      </c>
      <c r="AD58" t="str">
        <f t="shared" ca="1" si="10"/>
        <v>pics\\Finik_7.jpg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pics\\Finik_7.jpg</v>
      </c>
      <c r="AH58" t="str">
        <f t="shared" si="4"/>
        <v>sound\\Ogorod</v>
      </c>
      <c r="AI58" s="11"/>
      <c r="AR58" t="str">
        <f t="shared" ref="AR58:AR65" ca="1" si="27">IF(AH58="sound\\Ogorod",AP10,"")</f>
        <v>pics\\Finik_7.jpg</v>
      </c>
      <c r="AT58">
        <f t="shared" ca="1" si="7"/>
        <v>0.9803191132513579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2034</v>
      </c>
      <c r="BF58" cm="1">
        <f t="array" aca="1" ref="BF58" ca="1">INDEX(BD18:BD33,(RANK(AT8,$AT$2:$AT$17)))</f>
        <v>2050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VLOOKUP(B59,audio_list_stym!$A$3:$BP$18,50,FALSE)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VLOOKUP(B59,audio_list_stym!$A$3:$AJ$18,18,FALSE)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2026</v>
      </c>
      <c r="AD59" t="str">
        <f t="shared" ca="1" si="10"/>
        <v>pics\\Kokos_2.jpg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pics\\Kokos_2.jpg</v>
      </c>
      <c r="AH59" t="str">
        <f t="shared" si="4"/>
        <v>sound\\Ogorod</v>
      </c>
      <c r="AR59" t="str">
        <f t="shared" ca="1" si="27"/>
        <v>pics\\Kokos_2.jpg</v>
      </c>
      <c r="AT59">
        <f t="shared" ca="1" si="7"/>
        <v>0.41289349513682272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2020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VLOOKUP(B60,audio_list_stym!$A$3:$BP$18,50,FALSE)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VLOOKUP(B60,audio_list_stym!$A$3:$AJ$18,18,FALSE)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2012</v>
      </c>
      <c r="AD60" t="str">
        <f t="shared" ca="1" si="10"/>
        <v>pics\\Finik_4.jpg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pics\\Finik_4.jpg</v>
      </c>
      <c r="AH60" t="str">
        <f t="shared" si="4"/>
        <v>sound\\Ogorod</v>
      </c>
      <c r="AR60" t="str">
        <f t="shared" ca="1" si="27"/>
        <v>pics\\Finik_4.jpg</v>
      </c>
      <c r="AT60">
        <f t="shared" ca="1" si="7"/>
        <v>7.4673729223713403E-2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VLOOKUP(B61,audio_list_stym!$A$3:$BP$18,50,FALSE)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VLOOKUP(B61,audio_list_stym!$A$3:$AJ$18,18,FALSE)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2160</v>
      </c>
      <c r="AD61" t="str">
        <f t="shared" ca="1" si="10"/>
        <v>pics\\Injir_8.jpg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pics\\Injir_8.jpg</v>
      </c>
      <c r="AH61" t="str">
        <f t="shared" si="4"/>
        <v>sound\\Ogorod</v>
      </c>
      <c r="AR61" t="str">
        <f t="shared" ca="1" si="27"/>
        <v>pics\\Injir_8.jpg</v>
      </c>
      <c r="AT61">
        <f t="shared" ca="1" si="7"/>
        <v>0.96068736151401612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2017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VLOOKUP(B62,audio_list_stym!$A$3:$BP$18,50,FALSE)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VLOOKUP(B62,audio_list_stym!$A$3:$AJ$18,18,FALSE)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2011</v>
      </c>
      <c r="AD62" t="str">
        <f t="shared" ca="1" si="10"/>
        <v>pics\\Finik_3.jpg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pics\\Finik_3.jpg</v>
      </c>
      <c r="AH62" t="str">
        <f t="shared" si="4"/>
        <v>sound\\Ogorod</v>
      </c>
      <c r="AR62" t="str">
        <f t="shared" ca="1" si="27"/>
        <v>pics\\Finik_3.jpg</v>
      </c>
      <c r="AT62">
        <f t="shared" ca="1" si="7"/>
        <v>2.1091148354181133E-2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2022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VLOOKUP(B63,audio_list_stym!$A$3:$BP$18,50,FALSE)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VLOOKUP(B63,audio_list_stym!$A$3:$AJ$18,18,FALSE)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2031</v>
      </c>
      <c r="AD63" t="str">
        <f t="shared" ca="1" si="10"/>
        <v>pics\\Kokos_7.jpg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pics\\Kokos_7.jpg</v>
      </c>
      <c r="AH63" t="str">
        <f t="shared" si="4"/>
        <v>sound\\Ogorod</v>
      </c>
      <c r="AR63" t="str">
        <f t="shared" ca="1" si="27"/>
        <v>pics\\Kokos_7.jpg</v>
      </c>
      <c r="AT63">
        <f t="shared" ca="1" si="7"/>
        <v>0.81995426237558455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VLOOKUP(B64,audio_list_stym!$A$3:$BP$18,50,FALSE)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VLOOKUP(B64,audio_list_stym!$A$3:$AJ$18,18,FALSE)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2154</v>
      </c>
      <c r="AD64" t="str">
        <f t="shared" ca="1" si="10"/>
        <v>pics\\Injir_2.jpg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pics\\Injir_2.jpg</v>
      </c>
      <c r="AH64" t="str">
        <f t="shared" si="4"/>
        <v>sound\\Ogorod</v>
      </c>
      <c r="AI64" s="11"/>
      <c r="AR64" t="str">
        <f t="shared" ca="1" si="27"/>
        <v>pics\\Injir_2.jpg</v>
      </c>
      <c r="AT64">
        <f t="shared" ca="1" si="7"/>
        <v>0.66661476788494767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2021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VLOOKUP(B65,audio_list_stym!$A$3:$BP$18,50,FALSE)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VLOOKUP(B65,audio_list_stym!$A$3:$AJ$18,18,FALSE)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2032</v>
      </c>
      <c r="AD65" t="str">
        <f t="shared" ca="1" si="10"/>
        <v>pics\\Kokos_8.jpg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pics\\Kokos_8.jpg</v>
      </c>
      <c r="AH65" t="str">
        <f t="shared" si="4"/>
        <v>sound\\Ogorod</v>
      </c>
      <c r="AR65" t="str">
        <f t="shared" ca="1" si="27"/>
        <v>pics\\Kokos_8.jpg</v>
      </c>
      <c r="AT65">
        <f t="shared" ca="1" si="7"/>
        <v>0.4616325105213076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2023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VLOOKUP(B66,audio_list_stym!$A$3:$BP$18,50,FALSE)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VLOOKUP(B66,audio_list_stym!$A$3:$AJ$18,18,FALSE)</f>
        <v>Tamanid</v>
      </c>
      <c r="I66" t="s">
        <v>688</v>
      </c>
      <c r="J66" t="str">
        <f t="shared" ref="J66:J129" si="29">H66&amp;I66</f>
        <v>Tamanid_1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145</v>
      </c>
      <c r="Z66" t="str">
        <f>IF(G66="экспл",VLOOKUP(J66,quest_экспл!$A$1:$N$129,12,FALSE),IF(G66="импл_",0,0))</f>
        <v>sound\\On_krasnovatiy.wav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0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 t="str">
        <f t="shared" ref="AF66:AF74" si="30">AS66</f>
        <v/>
      </c>
      <c r="AI66" t="s">
        <v>67</v>
      </c>
      <c r="AO66">
        <f ca="1">RAND()</f>
        <v>0.81274034958250418</v>
      </c>
      <c r="AP66" t="str">
        <f ca="1">INDEX($AI$66:$AI$129,(RANK(AO66,$AO$66:$AO$129)))</f>
        <v>pics\\Banan_7.jpg</v>
      </c>
      <c r="AS66" t="str">
        <f>IF(G66="импл_",AP66,"")</f>
        <v/>
      </c>
      <c r="AT66">
        <f t="shared" ref="AT66:AT129" ca="1" si="31">RAND()</f>
        <v>0.18527240443090986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_Он_красноватый?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На_экране_РЕНАН._Он_красноватый?</v>
      </c>
      <c r="BC66">
        <f>A66</f>
        <v>1209</v>
      </c>
      <c r="BD66" cm="1">
        <f t="array" aca="1" ref="BD66" ca="1">INDEX(L66:L73,(RANK(AT2,$AT$2:$AT$9)))</f>
        <v>2138</v>
      </c>
      <c r="BE66" cm="1">
        <f t="array" aca="1" ref="BE66" ca="1">INDEX(BD74:BD89,(RANK(AT2,$AT$2:$AT$7)))</f>
        <v>2148</v>
      </c>
      <c r="BF66" cm="1">
        <f t="array" aca="1" ref="BF66" ca="1">INDEX(BD90:BD113,(RANK(AT2,$AT$2:$AT$17)))</f>
        <v>2075</v>
      </c>
      <c r="BG66" cm="1">
        <f t="array" aca="1" ref="BG66" ca="1">INDEX(BD114:BD129,(RANK(AT2,$AT$2:$AT$17)))</f>
        <v>2115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VLOOKUP(B67,audio_list_stym!$A$3:$BP$18,50,FALSE)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VLOOKUP(B67,audio_list_stym!$A$3:$AJ$18,18,FALSE)</f>
        <v>Tamanid</v>
      </c>
      <c r="I67" t="s">
        <v>689</v>
      </c>
      <c r="J67" t="str">
        <f t="shared" si="29"/>
        <v>Tamanid_2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146</v>
      </c>
      <c r="Z67" t="str">
        <f>IF(G67="экспл",VLOOKUP(J67,quest_экспл!$A$1:$N$129,12,FALSE),IF(G67="импл_",0,0))</f>
        <v>sound\\Izognut_li_on.wav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74" ca="1" si="34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si="30"/>
        <v/>
      </c>
      <c r="AI67" t="s">
        <v>68</v>
      </c>
      <c r="AO67">
        <f t="shared" ref="AO67:AO129" ca="1" si="35">RAND()</f>
        <v>0.62668940602784373</v>
      </c>
      <c r="AP67" t="str">
        <f t="shared" ref="AP67:AP129" ca="1" si="36">INDEX($AI$66:$AI$129,(RANK(AO67,$AO$66:$AO$129)))</f>
        <v>pics\\Goroh_2.jpg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0.67649722274195034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_Изогнут_ли_он?</v>
      </c>
      <c r="BA67" t="e">
        <f>VLOOKUP(Q67,audio_list_stym!$B$2:$BQ$299,68,FALSE)</f>
        <v>#N/A</v>
      </c>
      <c r="BB67" t="str">
        <f t="shared" si="33"/>
        <v>Посмотрите,_вот_РЕНАН._Изогнут_ли_он?</v>
      </c>
      <c r="BD67" cm="1">
        <f t="array" aca="1" ref="BD67" ca="1">INDEX(L67:L74,(RANK(AT3,$AT$2:$AT$9)))</f>
        <v>2141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VLOOKUP(B68,audio_list_stym!$A$3:$BP$18,50,FALSE)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VLOOKUP(B68,audio_list_stym!$A$3:$AJ$18,18,FALSE)</f>
        <v>Tamanid</v>
      </c>
      <c r="I68" t="s">
        <v>690</v>
      </c>
      <c r="J68" t="str">
        <f t="shared" si="29"/>
        <v>Tamanid_3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147</v>
      </c>
      <c r="Z68" t="str">
        <f>IF(G68="экспл",VLOOKUP(J68,quest_экспл!$A$1:$N$129,12,FALSE),IF(G68="импл_",0,0))</f>
        <v>sound\\On_barhatistiy.wav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4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si="30"/>
        <v/>
      </c>
      <c r="AI68" t="s">
        <v>69</v>
      </c>
      <c r="AO68">
        <f t="shared" ca="1" si="35"/>
        <v>0.48710536420907047</v>
      </c>
      <c r="AP68" t="str">
        <f t="shared" ca="1" si="36"/>
        <v>pics\\Kokos_7.jpg</v>
      </c>
      <c r="AR68" t="str">
        <f t="shared" si="37"/>
        <v/>
      </c>
      <c r="AS68" t="str">
        <f t="shared" si="38"/>
        <v/>
      </c>
      <c r="AT68">
        <f t="shared" ca="1" si="31"/>
        <v>0.65737198689796017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_Он_бархатистый?</v>
      </c>
      <c r="BA68" t="e">
        <f>VLOOKUP(Q68,audio_list_stym!$B$2:$BQ$299,68,FALSE)</f>
        <v>#N/A</v>
      </c>
      <c r="BB68" t="str">
        <f t="shared" si="33"/>
        <v>Вот_РЕНАН._Он_бархатистый?</v>
      </c>
      <c r="BD68" cm="1">
        <f t="array" aca="1" ref="BD68" ca="1">INDEX(L68:L75,(RANK(AT4,$AT$2:$AT$9)))</f>
        <v>2141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VLOOKUP(B69,audio_list_stym!$A$3:$BP$18,50,FALSE)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VLOOKUP(B69,audio_list_stym!$A$3:$AJ$18,18,FALSE)</f>
        <v>Tamanid</v>
      </c>
      <c r="I69" t="s">
        <v>691</v>
      </c>
      <c r="J69" t="str">
        <f t="shared" si="29"/>
        <v>Tamanid_4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148</v>
      </c>
      <c r="Z69" t="str">
        <f>IF(G69="экспл",VLOOKUP(J69,quest_экспл!$A$1:$N$129,12,FALSE),IF(G69="импл_",0,0))</f>
        <v>sound\\Odnotonniy_li_on.wav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4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si="30"/>
        <v/>
      </c>
      <c r="AI69" t="s">
        <v>70</v>
      </c>
      <c r="AO69">
        <f t="shared" ca="1" si="35"/>
        <v>0.25860467250988239</v>
      </c>
      <c r="AP69" t="str">
        <f t="shared" ca="1" si="36"/>
        <v>pics\\Peper_8.jpg</v>
      </c>
      <c r="AR69" t="str">
        <f t="shared" si="37"/>
        <v/>
      </c>
      <c r="AS69" t="str">
        <f t="shared" si="38"/>
        <v/>
      </c>
      <c r="AT69">
        <f t="shared" ca="1" si="31"/>
        <v>0.5238803006565188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_Однотонный_ли_он?</v>
      </c>
      <c r="BA69" t="e">
        <f>VLOOKUP(Q69,audio_list_stym!$B$2:$BQ$299,68,FALSE)</f>
        <v>#N/A</v>
      </c>
      <c r="BB69" t="str">
        <f t="shared" si="33"/>
        <v>Это_РЕНАН._Однотонный_ли_он?</v>
      </c>
      <c r="BD69" cm="1">
        <f t="array" aca="1" ref="BD69" ca="1">INDEX(L69:L76,(RANK(AT5,$AT$2:$AT$9)))</f>
        <v>2140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VLOOKUP(B70,audio_list_stym!$A$3:$BP$18,50,FALSE)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VLOOKUP(B70,audio_list_stym!$A$3:$AJ$18,18,FALSE)</f>
        <v>Tamanid</v>
      </c>
      <c r="I70" t="s">
        <v>692</v>
      </c>
      <c r="J70" t="str">
        <f t="shared" si="29"/>
        <v>Tamanid_5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149</v>
      </c>
      <c r="Z70" t="str">
        <f>IF(G70="экспл",VLOOKUP(J70,quest_экспл!$A$1:$N$129,12,FALSE),IF(G70="импл_",0,0))</f>
        <v>sound\\On_prozrachniy.wav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4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si="30"/>
        <v/>
      </c>
      <c r="AI70" t="s">
        <v>71</v>
      </c>
      <c r="AO70">
        <f t="shared" ca="1" si="35"/>
        <v>0.18007880508760743</v>
      </c>
      <c r="AP70" t="str">
        <f t="shared" ca="1" si="36"/>
        <v>pics\\Redis_8.jpg</v>
      </c>
      <c r="AR70" t="str">
        <f t="shared" si="37"/>
        <v/>
      </c>
      <c r="AS70" t="str">
        <f t="shared" si="38"/>
        <v/>
      </c>
      <c r="AT70">
        <f t="shared" ca="1" si="31"/>
        <v>6.5533970600593294E-2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_Он_прозрачный?</v>
      </c>
      <c r="BA70" t="e">
        <f>VLOOKUP(Q70,audio_list_stym!$B$2:$BQ$299,68,FALSE)</f>
        <v>#N/A</v>
      </c>
      <c r="BB70" t="str">
        <f t="shared" si="33"/>
        <v>На_картинке_РЕНАН._Он_прозрачный?</v>
      </c>
      <c r="BD70" cm="1">
        <f t="array" aca="1" ref="BD70" ca="1">INDEX(L70:L77,(RANK(AT6,$AT$2:$AT$9)))</f>
        <v>2146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VLOOKUP(B71,audio_list_stym!$A$3:$BP$18,50,FALSE)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VLOOKUP(B71,audio_list_stym!$A$3:$AJ$18,18,FALSE)</f>
        <v>Tamanid</v>
      </c>
      <c r="I71" t="s">
        <v>693</v>
      </c>
      <c r="J71" t="str">
        <f t="shared" si="29"/>
        <v>Tamanid_6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150</v>
      </c>
      <c r="Z71" t="str">
        <f>IF(G71="экспл",VLOOKUP(J71,quest_экспл!$A$1:$N$129,12,FALSE),IF(G71="импл_",0,0))</f>
        <v>sound\\On_izmelchen.wav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4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si="30"/>
        <v/>
      </c>
      <c r="AI71" t="s">
        <v>72</v>
      </c>
      <c r="AO71">
        <f t="shared" ca="1" si="35"/>
        <v>0.71507733663829165</v>
      </c>
      <c r="AP71" t="str">
        <f t="shared" ca="1" si="36"/>
        <v>pics\\Finik_4.jpg</v>
      </c>
      <c r="AR71" t="str">
        <f t="shared" si="37"/>
        <v/>
      </c>
      <c r="AS71" t="str">
        <f t="shared" si="38"/>
        <v/>
      </c>
      <c r="AT71">
        <f t="shared" ca="1" si="31"/>
        <v>0.55802308270581702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_Он_измельчен?</v>
      </c>
      <c r="BA71" t="e">
        <f>VLOOKUP(Q71,audio_list_stym!$B$2:$BQ$299,68,FALSE)</f>
        <v>#N/A</v>
      </c>
      <c r="BB71" t="str">
        <f t="shared" si="33"/>
        <v>На_мониторе_РЕНАН._Он_измельчен?</v>
      </c>
      <c r="BD71" cm="1">
        <f t="array" aca="1" ref="BD71" ca="1">INDEX(L71:L78,(RANK(AT7,$AT$2:$AT$9)))</f>
        <v>2149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VLOOKUP(B72,audio_list_stym!$A$3:$BP$18,50,FALSE)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VLOOKUP(B72,audio_list_stym!$A$3:$AJ$18,18,FALSE)</f>
        <v>Tamanid</v>
      </c>
      <c r="I72" t="s">
        <v>694</v>
      </c>
      <c r="J72" t="str">
        <f t="shared" si="29"/>
        <v>Tamanid_7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151</v>
      </c>
      <c r="Z72" t="str">
        <f>IF(G72="экспл",VLOOKUP(J72,quest_экспл!$A$1:$N$129,12,FALSE),IF(G72="импл_",0,0))</f>
        <v>sound\\Cvetushiy_li_on.wav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4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si="30"/>
        <v/>
      </c>
      <c r="AI72" t="s">
        <v>73</v>
      </c>
      <c r="AO72">
        <f t="shared" ca="1" si="35"/>
        <v>0.19434010797656842</v>
      </c>
      <c r="AP72" t="str">
        <f t="shared" ca="1" si="36"/>
        <v>pics\\Redis_6.jpg</v>
      </c>
      <c r="AR72" t="str">
        <f t="shared" si="37"/>
        <v/>
      </c>
      <c r="AS72" t="str">
        <f t="shared" si="38"/>
        <v/>
      </c>
      <c r="AT72">
        <f t="shared" ca="1" si="31"/>
        <v>0.54484216594054391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_Цветущий_ли_он?</v>
      </c>
      <c r="BA72" t="e">
        <f>VLOOKUP(Q72,audio_list_stym!$B$2:$BQ$299,68,FALSE)</f>
        <v>#N/A</v>
      </c>
      <c r="BB72" t="str">
        <f t="shared" si="33"/>
        <v>Перед_Вами_РЕНАН._Цветущий_ли_он?</v>
      </c>
      <c r="BD72" cm="1">
        <f t="array" aca="1" ref="BD72" ca="1">INDEX(L72:L79,(RANK(AT8,$AT$2:$AT$9)))</f>
        <v>2147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VLOOKUP(B73,audio_list_stym!$A$3:$BP$18,50,FALSE)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VLOOKUP(B73,audio_list_stym!$A$3:$AJ$18,18,FALSE)</f>
        <v>Tamanid</v>
      </c>
      <c r="I73" t="s">
        <v>695</v>
      </c>
      <c r="J73" t="str">
        <f t="shared" si="29"/>
        <v>Tamanid_8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152</v>
      </c>
      <c r="Z73" t="str">
        <f>IF(G73="экспл",VLOOKUP(J73,quest_экспл!$A$1:$N$129,12,FALSE),IF(G73="импл_",0,0))</f>
        <v>sound\\Skruchen_li_on.wav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4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si="30"/>
        <v/>
      </c>
      <c r="AI73" t="s">
        <v>74</v>
      </c>
      <c r="AO73">
        <f t="shared" ca="1" si="35"/>
        <v>0.50152862973647039</v>
      </c>
      <c r="AP73" t="str">
        <f t="shared" ca="1" si="36"/>
        <v>pics\\Kokos_5.jpg</v>
      </c>
      <c r="AR73" t="str">
        <f t="shared" si="37"/>
        <v/>
      </c>
      <c r="AS73" t="str">
        <f t="shared" si="38"/>
        <v/>
      </c>
      <c r="AT73">
        <f t="shared" ca="1" si="31"/>
        <v>3.9962581106700146E-2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_Скручен_ли_он?</v>
      </c>
      <c r="BA73" t="e">
        <f>VLOOKUP(Q73,audio_list_stym!$B$2:$BQ$299,68,FALSE)</f>
        <v>#N/A</v>
      </c>
      <c r="BB73" t="str">
        <f t="shared" si="33"/>
        <v>Вы_видите_РЕНАН._Скручен_ли_он?</v>
      </c>
      <c r="BD73" cm="1">
        <f t="array" aca="1" ref="BD73" ca="1">INDEX(L73:L80,(RANK(AT9,$AT$2:$AT$9)))</f>
        <v>2150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VLOOKUP(B74,audio_list_stym!$A$3:$BP$18,50,FALSE)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VLOOKUP(B74,audio_list_stym!$A$3:$AJ$18,18,FALSE)</f>
        <v>ZF</v>
      </c>
      <c r="I74" t="s">
        <v>688</v>
      </c>
      <c r="J74" t="str">
        <f t="shared" si="29"/>
        <v>ZF_1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281</v>
      </c>
      <c r="Q74" t="str">
        <f>IF(G74="экспл",0,IF(G74="импл_",VLOOKUP(J74,quest_импл!$A$1:$J$129,8,FALSE),0))</f>
        <v>sound\\S_chashuykami_li.wav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2033</v>
      </c>
      <c r="AD74" t="str">
        <f t="shared" ca="1" si="34"/>
        <v>pics\\Limon_1.jpg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pics\\Limon_1.jpg</v>
      </c>
      <c r="AI74" t="s">
        <v>76</v>
      </c>
      <c r="AO74">
        <f t="shared" ca="1" si="35"/>
        <v>0.43850931240402968</v>
      </c>
      <c r="AP74" t="str">
        <f t="shared" ca="1" si="36"/>
        <v>pics\\Limon_1.jpg</v>
      </c>
      <c r="AR74" t="str">
        <f>IF(AH74="sound\\Ogorod",AP2,"")</f>
        <v/>
      </c>
      <c r="AS74" t="str">
        <f ca="1">IF(G74="импл_",AP74,"")</f>
        <v>pics\\Limon_1.jpg</v>
      </c>
      <c r="AT74">
        <f t="shared" ca="1" si="31"/>
        <v>0.8350314472206164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_С_чешуйками_ли_</v>
      </c>
      <c r="BB74" t="str">
        <f t="shared" si="33"/>
        <v>_С_чешуйками_ли_XXXXX?</v>
      </c>
      <c r="BC74">
        <f>A74</f>
        <v>1210</v>
      </c>
      <c r="BD74" cm="1">
        <f t="array" aca="1" ref="BD74" ca="1">INDEX($L$74:$L$81,(RANK(AT2,$AT$2:$AT$9)))</f>
        <v>2146</v>
      </c>
      <c r="BE74" cm="1">
        <f t="array" aca="1" ref="BE74" ca="1">INDEX(BD66:BD73,(RANK(AT3,$AT$2:$AT$9)))</f>
        <v>2140</v>
      </c>
      <c r="BF74" cm="1">
        <f t="array" aca="1" ref="BF74" ca="1">INDEX(BD82:BD105,(RANK(AT3,$AT$2:$AT$17)))</f>
        <v>2072</v>
      </c>
      <c r="BG74" cm="1">
        <f t="array" aca="1" ref="BG74" ca="1">INDEX(BD106:BD129,(RANK(AT3,$AT$2:$AT$9)))</f>
        <v>2089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VLOOKUP(B75,audio_list_stym!$A$3:$BP$18,50,FALSE)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VLOOKUP(B75,audio_list_stym!$A$3:$AJ$18,18,FALSE)</f>
        <v>ZF</v>
      </c>
      <c r="I75" t="s">
        <v>689</v>
      </c>
      <c r="J75" t="str">
        <f t="shared" si="29"/>
        <v>ZF_2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282</v>
      </c>
      <c r="Q75" t="str">
        <f>IF(G75="экспл",0,IF(G75="импл_",VLOOKUP(J75,quest_импл!$A$1:$J$129,8,FALSE),0))</f>
        <v>sound\\Rozoviy_li.wav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2041</v>
      </c>
      <c r="AD75" t="str">
        <f t="shared" ref="AD75:AD129" ca="1" si="39">IF(ISTEXT(AE75),AE75,IF(ISTEXT(AF75),AF75,""))</f>
        <v>pics\\Peper_1.jpg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pics\\Peper_1.jpg</v>
      </c>
      <c r="AI75" t="s">
        <v>77</v>
      </c>
      <c r="AO75">
        <f t="shared" ca="1" si="35"/>
        <v>0.32514292298897218</v>
      </c>
      <c r="AP75" t="str">
        <f t="shared" ca="1" si="36"/>
        <v>pics\\Peper_1.jpg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pics\\Peper_1.jpg</v>
      </c>
      <c r="AT75">
        <f t="shared" ca="1" si="31"/>
        <v>0.80892077316746969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_Розовый_ли_</v>
      </c>
      <c r="BB75" t="str">
        <f t="shared" si="33"/>
        <v>_Розовый_ли_XXXXX?</v>
      </c>
      <c r="BD75" cm="1">
        <f t="array" aca="1" ref="BD75" ca="1">INDEX($L$74:$L$81,(RANK(AT3,$AT$2:$AT$9)))</f>
        <v>2148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VLOOKUP(B76,audio_list_stym!$A$3:$BP$18,50,FALSE)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VLOOKUP(B76,audio_list_stym!$A$3:$AJ$18,18,FALSE)</f>
        <v>ZF</v>
      </c>
      <c r="I76" t="s">
        <v>690</v>
      </c>
      <c r="J76" t="str">
        <f t="shared" si="29"/>
        <v>ZF_3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283</v>
      </c>
      <c r="Q76" t="str">
        <f>IF(G76="экспл",0,IF(G76="импл_",VLOOKUP(J76,quest_импл!$A$1:$J$129,8,FALSE),0))</f>
        <v>sound\\Tonkiy_li.wav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2046</v>
      </c>
      <c r="AD76" t="str">
        <f t="shared" ca="1" si="39"/>
        <v>pics\\Peper_6.jpg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pics\\Peper_6.jpg</v>
      </c>
      <c r="AI76" t="s">
        <v>78</v>
      </c>
      <c r="AO76">
        <f t="shared" ca="1" si="35"/>
        <v>0.27023923792613036</v>
      </c>
      <c r="AP76" t="str">
        <f t="shared" ca="1" si="36"/>
        <v>pics\\Peper_6.jpg</v>
      </c>
      <c r="AR76" t="str">
        <f t="shared" si="41"/>
        <v/>
      </c>
      <c r="AS76" t="str">
        <f t="shared" ca="1" si="42"/>
        <v>pics\\Peper_6.jpg</v>
      </c>
      <c r="AT76">
        <f t="shared" ca="1" si="31"/>
        <v>0.53700771868187958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_Тонкий_ли_</v>
      </c>
      <c r="BB76" t="str">
        <f t="shared" si="33"/>
        <v>_Тонкий_ли_XXXXX?</v>
      </c>
      <c r="BD76" cm="1">
        <f t="array" aca="1" ref="BD76" ca="1">INDEX($L$74:$L$81,(RANK(AT4,$AT$2:$AT$9)))</f>
        <v>2147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VLOOKUP(B77,audio_list_stym!$A$3:$BP$18,50,FALSE)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VLOOKUP(B77,audio_list_stym!$A$3:$AJ$18,18,FALSE)</f>
        <v>ZF</v>
      </c>
      <c r="I77" t="s">
        <v>691</v>
      </c>
      <c r="J77" t="str">
        <f t="shared" si="29"/>
        <v>ZF_4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284</v>
      </c>
      <c r="Q77" t="str">
        <f>IF(G77="экспл",0,IF(G77="импл_",VLOOKUP(J77,quest_импл!$A$1:$J$129,8,FALSE),0))</f>
        <v>sound\\Celniy_li.wav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2005</v>
      </c>
      <c r="AD77" t="str">
        <f t="shared" ca="1" si="39"/>
        <v>pics\\Banan_5.jpg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pics\\Banan_5.jpg</v>
      </c>
      <c r="AI77" t="s">
        <v>79</v>
      </c>
      <c r="AO77">
        <f t="shared" ca="1" si="35"/>
        <v>0.88079653703011851</v>
      </c>
      <c r="AP77" t="str">
        <f t="shared" ca="1" si="36"/>
        <v>pics\\Banan_5.jpg</v>
      </c>
      <c r="AR77" t="str">
        <f t="shared" si="41"/>
        <v/>
      </c>
      <c r="AS77" t="str">
        <f t="shared" ca="1" si="42"/>
        <v>pics\\Banan_5.jpg</v>
      </c>
      <c r="AT77">
        <f t="shared" ca="1" si="31"/>
        <v>0.88452480645384735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_Цельный_ли_</v>
      </c>
      <c r="BB77" t="str">
        <f t="shared" si="33"/>
        <v>_Цельный_ли_XXXXX?</v>
      </c>
      <c r="BD77" cm="1">
        <f t="array" aca="1" ref="BD77" ca="1">INDEX($L$74:$L$81,(RANK(AT5,$AT$2:$AT$9)))</f>
        <v>2145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VLOOKUP(B78,audio_list_stym!$A$3:$BP$18,50,FALSE)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VLOOKUP(B78,audio_list_stym!$A$3:$AJ$18,18,FALSE)</f>
        <v>ZF</v>
      </c>
      <c r="I78" t="s">
        <v>692</v>
      </c>
      <c r="J78" t="str">
        <f t="shared" si="29"/>
        <v>ZF_5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285</v>
      </c>
      <c r="Q78" t="str">
        <f>IF(G78="экспл",0,IF(G78="импл_",VLOOKUP(J78,quest_импл!$A$1:$J$129,8,FALSE),0))</f>
        <v>sound\\Shershaviy_li.wav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2015</v>
      </c>
      <c r="AD78" t="str">
        <f t="shared" ca="1" si="39"/>
        <v>pics\\Finik_7.jpg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pics\\Finik_7.jpg</v>
      </c>
      <c r="AI78" t="s">
        <v>80</v>
      </c>
      <c r="AO78">
        <f t="shared" ca="1" si="35"/>
        <v>0.6861922957899057</v>
      </c>
      <c r="AP78" t="str">
        <f t="shared" ca="1" si="36"/>
        <v>pics\\Finik_7.jpg</v>
      </c>
      <c r="AR78" t="str">
        <f t="shared" si="41"/>
        <v/>
      </c>
      <c r="AS78" t="str">
        <f t="shared" ca="1" si="42"/>
        <v>pics\\Finik_7.jpg</v>
      </c>
      <c r="AT78">
        <f t="shared" ca="1" si="31"/>
        <v>0.62235767907533956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_Шершавый_ли_</v>
      </c>
      <c r="BB78" t="str">
        <f t="shared" si="33"/>
        <v>_Шершавый_ли_XXXXX?</v>
      </c>
      <c r="BD78" cm="1">
        <f t="array" aca="1" ref="BD78" ca="1">INDEX($L$74:$L$81,(RANK(AT6,$AT$2:$AT$9)))</f>
        <v>2150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VLOOKUP(B79,audio_list_stym!$A$3:$BP$18,50,FALSE)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VLOOKUP(B79,audio_list_stym!$A$3:$AJ$18,18,FALSE)</f>
        <v>ZF</v>
      </c>
      <c r="I79" t="s">
        <v>693</v>
      </c>
      <c r="J79" t="str">
        <f t="shared" si="29"/>
        <v>ZF_6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286</v>
      </c>
      <c r="Q79" t="str">
        <f>IF(G79="экспл",0,IF(G79="импл_",VLOOKUP(J79,quest_импл!$A$1:$J$129,8,FALSE),0))</f>
        <v>sound\\Zaostryen_li.wav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2002</v>
      </c>
      <c r="AD79" t="str">
        <f t="shared" ca="1" si="39"/>
        <v>pics\\Banan_2.jpg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pics\\Banan_2.jpg</v>
      </c>
      <c r="AI79" t="s">
        <v>81</v>
      </c>
      <c r="AO79">
        <f t="shared" ca="1" si="35"/>
        <v>0.9415970204110593</v>
      </c>
      <c r="AP79" t="str">
        <f t="shared" ca="1" si="36"/>
        <v>pics\\Banan_2.jpg</v>
      </c>
      <c r="AR79" t="str">
        <f t="shared" si="41"/>
        <v/>
      </c>
      <c r="AS79" t="str">
        <f t="shared" ca="1" si="42"/>
        <v>pics\\Banan_2.jpg</v>
      </c>
      <c r="AT79">
        <f t="shared" ca="1" si="31"/>
        <v>0.9842917916155578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_Заострен_ли_</v>
      </c>
      <c r="BB79" t="str">
        <f t="shared" si="33"/>
        <v>_Заострен_ли_XXXXX?</v>
      </c>
      <c r="BD79" cm="1">
        <f t="array" aca="1" ref="BD79" ca="1">INDEX($L$74:$L$81,(RANK(AT7,$AT$2:$AT$9)))</f>
        <v>2152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VLOOKUP(B80,audio_list_stym!$A$3:$BP$18,50,FALSE)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VLOOKUP(B80,audio_list_stym!$A$3:$AJ$18,18,FALSE)</f>
        <v>ZF</v>
      </c>
      <c r="I80" t="s">
        <v>694</v>
      </c>
      <c r="J80" t="str">
        <f t="shared" si="29"/>
        <v>ZF_7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287</v>
      </c>
      <c r="Q80" t="str">
        <f>IF(G80="экспл",0,IF(G80="импл_",VLOOKUP(J80,quest_импл!$A$1:$J$129,8,FALSE),0))</f>
        <v>sound\\Rassipchatiy_li.wav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2040</v>
      </c>
      <c r="AD80" t="str">
        <f t="shared" ca="1" si="39"/>
        <v>pics\\Limon_8.jpg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pics\\Limon_8.jpg</v>
      </c>
      <c r="AI80" t="s">
        <v>82</v>
      </c>
      <c r="AO80">
        <f t="shared" ca="1" si="35"/>
        <v>0.34661526031944245</v>
      </c>
      <c r="AP80" t="str">
        <f t="shared" ca="1" si="36"/>
        <v>pics\\Limon_8.jpg</v>
      </c>
      <c r="AR80" t="str">
        <f t="shared" si="41"/>
        <v/>
      </c>
      <c r="AS80" t="str">
        <f t="shared" ca="1" si="42"/>
        <v>pics\\Limon_8.jpg</v>
      </c>
      <c r="AT80">
        <f t="shared" ca="1" si="31"/>
        <v>0.40147947052381694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_Рассыпчатый_ли_</v>
      </c>
      <c r="BB80" t="str">
        <f t="shared" si="33"/>
        <v>_Рассыпчатый_ли_XXXXX?</v>
      </c>
      <c r="BD80" cm="1">
        <f t="array" aca="1" ref="BD80" ca="1">INDEX($L$74:$L$81,(RANK(AT8,$AT$2:$AT$9)))</f>
        <v>2149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VLOOKUP(B81,audio_list_stym!$A$3:$BP$18,50,FALSE)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VLOOKUP(B81,audio_list_stym!$A$3:$AJ$18,18,FALSE)</f>
        <v>ZF</v>
      </c>
      <c r="I81" t="s">
        <v>695</v>
      </c>
      <c r="J81" t="str">
        <f t="shared" si="29"/>
        <v>ZF_8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288</v>
      </c>
      <c r="Q81" t="str">
        <f>IF(G81="экспл",0,IF(G81="импл_",VLOOKUP(J81,quest_импл!$A$1:$J$129,8,FALSE),0))</f>
        <v>sound\\Ochishen_li.wav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2060</v>
      </c>
      <c r="AD81" t="str">
        <f t="shared" ca="1" si="39"/>
        <v>pics\\Tomat_4.jpg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pics\\Tomat_4.jpg</v>
      </c>
      <c r="AI81" t="s">
        <v>83</v>
      </c>
      <c r="AO81">
        <f t="shared" ca="1" si="35"/>
        <v>7.6492968992123878E-2</v>
      </c>
      <c r="AP81" t="str">
        <f t="shared" ca="1" si="36"/>
        <v>pics\\Tomat_4.jpg</v>
      </c>
      <c r="AR81" t="str">
        <f t="shared" si="41"/>
        <v/>
      </c>
      <c r="AS81" t="str">
        <f t="shared" ca="1" si="42"/>
        <v>pics\\Tomat_4.jpg</v>
      </c>
      <c r="AT81">
        <f t="shared" ca="1" si="31"/>
        <v>0.92176701471860401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_Очищен_ли_</v>
      </c>
      <c r="BB81" t="str">
        <f t="shared" si="33"/>
        <v>_Очищен_ли_XXXXX?</v>
      </c>
      <c r="BD81" cm="1">
        <f t="array" aca="1" ref="BD81" ca="1">INDEX($L$74:$L$81,(RANK(AT9,$AT$2:$AT$9)))</f>
        <v>2151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VLOOKUP(B82,audio_list_stym!$A$3:$BP$18,50,FALSE)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VLOOKUP(B82,audio_list_stym!$A$3:$AJ$18,18,FALSE)</f>
        <v>Ackee</v>
      </c>
      <c r="I82" t="s">
        <v>688</v>
      </c>
      <c r="J82" t="str">
        <f t="shared" si="29"/>
        <v>Ackee_1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97</v>
      </c>
      <c r="Z82" t="str">
        <f>IF(G82="экспл",VLOOKUP(J82,quest_экспл!$A$1:$N$129,12,FALSE),IF(G82="импл_",0,0))</f>
        <v>sound\\Sushenniy_li_on.wav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9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40"/>
        <v/>
      </c>
      <c r="AI82" t="s">
        <v>84</v>
      </c>
      <c r="AO82">
        <f t="shared" ca="1" si="35"/>
        <v>0.36670814895988979</v>
      </c>
      <c r="AP82" t="str">
        <f t="shared" ca="1" si="36"/>
        <v>pics\\Limon_6.jpg</v>
      </c>
      <c r="AR82" t="str">
        <f t="shared" si="41"/>
        <v/>
      </c>
      <c r="AS82" t="str">
        <f t="shared" si="42"/>
        <v/>
      </c>
      <c r="AT82">
        <f t="shared" ca="1" si="31"/>
        <v>0.20770606695518445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_Сушеный_ли_он?</v>
      </c>
      <c r="BA82" t="e">
        <f>VLOOKUP(Q82,audio_list_stym!$B$2:$BQ$299,68,FALSE)</f>
        <v>#N/A</v>
      </c>
      <c r="BB82" t="str">
        <f t="shared" si="33"/>
        <v>На_экране_XXXXX._Сушеный_ли_он?</v>
      </c>
      <c r="BC82">
        <f>A82</f>
        <v>1211</v>
      </c>
      <c r="BD82" cm="1">
        <f t="array" aca="1" ref="BD82" ca="1">INDEX($L$82:$L$89,(RANK(AT2,$AT$2:$AT$9)))</f>
        <v>2066</v>
      </c>
      <c r="BE82" cm="1">
        <f t="array" aca="1" ref="BE82" ca="1">INDEX(BD66:BD81,(RANK(AT4,$AT$2:$AT$17)))</f>
        <v>2146</v>
      </c>
      <c r="BF82" cm="1">
        <f t="array" aca="1" ref="BF82" ca="1">INDEX(BD90:BD105,(RANK(AT4,$AT$2:$AT$17)))</f>
        <v>2078</v>
      </c>
      <c r="BG82" cm="1">
        <f t="array" aca="1" ref="BG82" ca="1">INDEX(BD106:BD129,(RANK(AT4,$AT$2:$AT$9)))</f>
        <v>2091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VLOOKUP(B83,audio_list_stym!$A$3:$BP$18,50,FALSE)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VLOOKUP(B83,audio_list_stym!$A$3:$AJ$18,18,FALSE)</f>
        <v>Ackee</v>
      </c>
      <c r="I83" t="s">
        <v>689</v>
      </c>
      <c r="J83" t="str">
        <f t="shared" si="29"/>
        <v>Ackee_2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98</v>
      </c>
      <c r="Z83" t="str">
        <f>IF(G83="экспл",VLOOKUP(J83,quest_экспл!$A$1:$N$129,12,FALSE),IF(G83="импл_",0,0))</f>
        <v>sound\\On_s_vetochkoy.wav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9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40"/>
        <v/>
      </c>
      <c r="AI83" t="s">
        <v>85</v>
      </c>
      <c r="AO83">
        <f t="shared" ca="1" si="35"/>
        <v>0.5368093800528595</v>
      </c>
      <c r="AP83" t="str">
        <f t="shared" ca="1" si="36"/>
        <v>pics\\Kokos_2.jpg</v>
      </c>
      <c r="AR83" t="str">
        <f t="shared" si="41"/>
        <v/>
      </c>
      <c r="AS83" t="str">
        <f t="shared" si="42"/>
        <v/>
      </c>
      <c r="AT83">
        <f t="shared" ca="1" si="31"/>
        <v>0.53298086929058297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_Он_с_веточкой?</v>
      </c>
      <c r="BA83" t="e">
        <f>VLOOKUP(Q83,audio_list_stym!$B$2:$BQ$299,68,FALSE)</f>
        <v>#N/A</v>
      </c>
      <c r="BB83" t="str">
        <f t="shared" si="33"/>
        <v>Посмотрите,_вот_XXXXX._Он_с_веточкой?</v>
      </c>
      <c r="BD83" cm="1">
        <f t="array" aca="1" ref="BD83" ca="1">INDEX($L$82:$L$89,(RANK(AT3,$AT$2:$AT$9)))</f>
        <v>2068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VLOOKUP(B84,audio_list_stym!$A$3:$BP$18,50,FALSE)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VLOOKUP(B84,audio_list_stym!$A$3:$AJ$18,18,FALSE)</f>
        <v>Ackee</v>
      </c>
      <c r="I84" t="s">
        <v>690</v>
      </c>
      <c r="J84" t="str">
        <f t="shared" si="29"/>
        <v>Ackee_3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99</v>
      </c>
      <c r="Z84" t="str">
        <f>IF(G84="экспл",VLOOKUP(J84,quest_экспл!$A$1:$N$129,12,FALSE),IF(G84="импл_",0,0))</f>
        <v>sound\\On_rasskrit.wav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9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40"/>
        <v/>
      </c>
      <c r="AI84" t="s">
        <v>94</v>
      </c>
      <c r="AO84">
        <f t="shared" ca="1" si="35"/>
        <v>0.67239717252413789</v>
      </c>
      <c r="AP84" t="str">
        <f t="shared" ca="1" si="36"/>
        <v>pics\\Finik_8.jpg</v>
      </c>
      <c r="AR84" t="str">
        <f t="shared" si="41"/>
        <v/>
      </c>
      <c r="AS84" t="str">
        <f t="shared" si="42"/>
        <v/>
      </c>
      <c r="AT84">
        <f t="shared" ca="1" si="31"/>
        <v>0.31441700316164212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_Он_раскрыт?</v>
      </c>
      <c r="BA84" t="e">
        <f>VLOOKUP(Q84,audio_list_stym!$B$2:$BQ$299,68,FALSE)</f>
        <v>#N/A</v>
      </c>
      <c r="BB84" t="str">
        <f t="shared" si="33"/>
        <v>Вот_XXXXX._Он_раскрыт?</v>
      </c>
      <c r="BD84" cm="1">
        <f t="array" aca="1" ref="BD84" ca="1">INDEX($L$82:$L$89,(RANK(AT4,$AT$2:$AT$9)))</f>
        <v>2067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VLOOKUP(B85,audio_list_stym!$A$3:$BP$18,50,FALSE)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VLOOKUP(B85,audio_list_stym!$A$3:$AJ$18,18,FALSE)</f>
        <v>Ackee</v>
      </c>
      <c r="I85" t="s">
        <v>691</v>
      </c>
      <c r="J85" t="str">
        <f t="shared" si="29"/>
        <v>Ackee_4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100</v>
      </c>
      <c r="Z85" t="str">
        <f>IF(G85="экспл",VLOOKUP(J85,quest_экспл!$A$1:$N$129,12,FALSE),IF(G85="импл_",0,0))</f>
        <v>sound\\Pushistiy_li_on.wav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9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40"/>
        <v/>
      </c>
      <c r="AI85" t="s">
        <v>95</v>
      </c>
      <c r="AO85">
        <f t="shared" ca="1" si="35"/>
        <v>0.30058012588507221</v>
      </c>
      <c r="AP85" t="str">
        <f t="shared" ca="1" si="36"/>
        <v>pics\\Peper_2.jpg</v>
      </c>
      <c r="AR85" t="str">
        <f t="shared" si="41"/>
        <v/>
      </c>
      <c r="AS85" t="str">
        <f t="shared" si="42"/>
        <v/>
      </c>
      <c r="AT85">
        <f t="shared" ca="1" si="31"/>
        <v>0.41277748576467777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_Пушистый_ли_он?</v>
      </c>
      <c r="BA85" t="e">
        <f>VLOOKUP(Q85,audio_list_stym!$B$2:$BQ$299,68,FALSE)</f>
        <v>#N/A</v>
      </c>
      <c r="BB85" t="str">
        <f t="shared" si="33"/>
        <v>Это_XXXXX._Пушистый_ли_он?</v>
      </c>
      <c r="BD85" cm="1">
        <f t="array" aca="1" ref="BD85" ca="1">INDEX($L$82:$L$89,(RANK(AT5,$AT$2:$AT$9)))</f>
        <v>2065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VLOOKUP(B86,audio_list_stym!$A$3:$BP$18,50,FALSE)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VLOOKUP(B86,audio_list_stym!$A$3:$AJ$18,18,FALSE)</f>
        <v>Ackee</v>
      </c>
      <c r="I86" t="s">
        <v>692</v>
      </c>
      <c r="J86" t="str">
        <f t="shared" si="29"/>
        <v>Ackee_5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101</v>
      </c>
      <c r="Z86" t="str">
        <f>IF(G86="экспл",VLOOKUP(J86,quest_экспл!$A$1:$N$129,12,FALSE),IF(G86="импл_",0,0))</f>
        <v>sound\\On_kvadratniy.wav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9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40"/>
        <v/>
      </c>
      <c r="AI86" t="s">
        <v>96</v>
      </c>
      <c r="AO86">
        <f t="shared" ca="1" si="35"/>
        <v>0.63488140145054195</v>
      </c>
      <c r="AP86" t="str">
        <f t="shared" ca="1" si="36"/>
        <v>pics\\Goroh_1.jpg</v>
      </c>
      <c r="AR86" t="str">
        <f t="shared" si="41"/>
        <v/>
      </c>
      <c r="AS86" t="str">
        <f t="shared" si="42"/>
        <v/>
      </c>
      <c r="AT86">
        <f t="shared" ca="1" si="31"/>
        <v>0.65910000020875814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_Он_квадратный?</v>
      </c>
      <c r="BA86" t="e">
        <f>VLOOKUP(Q86,audio_list_stym!$B$2:$BQ$299,68,FALSE)</f>
        <v>#N/A</v>
      </c>
      <c r="BB86" t="str">
        <f t="shared" si="33"/>
        <v>На_картинке_XXXXX._Он_квадратный?</v>
      </c>
      <c r="BD86" cm="1">
        <f t="array" aca="1" ref="BD86" ca="1">INDEX($L$82:$L$89,(RANK(AT6,$AT$2:$AT$9)))</f>
        <v>2070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VLOOKUP(B87,audio_list_stym!$A$3:$BP$18,50,FALSE)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VLOOKUP(B87,audio_list_stym!$A$3:$AJ$18,18,FALSE)</f>
        <v>Ackee</v>
      </c>
      <c r="I87" t="s">
        <v>693</v>
      </c>
      <c r="J87" t="str">
        <f t="shared" si="29"/>
        <v>Ackee_6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102</v>
      </c>
      <c r="Z87" t="str">
        <f>IF(G87="экспл",VLOOKUP(J87,quest_экспл!$A$1:$N$129,12,FALSE),IF(G87="импл_",0,0))</f>
        <v>sound\\Raznocvetniy_li_on.wav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9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40"/>
        <v/>
      </c>
      <c r="AI87" t="s">
        <v>97</v>
      </c>
      <c r="AO87">
        <f t="shared" ca="1" si="35"/>
        <v>0.70396637429482434</v>
      </c>
      <c r="AP87" t="str">
        <f t="shared" ca="1" si="36"/>
        <v>pics\\Finik_6.jpg</v>
      </c>
      <c r="AR87" t="str">
        <f t="shared" si="41"/>
        <v/>
      </c>
      <c r="AS87" t="str">
        <f t="shared" si="42"/>
        <v/>
      </c>
      <c r="AT87">
        <f t="shared" ca="1" si="31"/>
        <v>0.46231690951839355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_Разноцветный_ли_он?</v>
      </c>
      <c r="BA87" t="e">
        <f>VLOOKUP(Q87,audio_list_stym!$B$2:$BQ$299,68,FALSE)</f>
        <v>#N/A</v>
      </c>
      <c r="BB87" t="str">
        <f t="shared" si="33"/>
        <v>На_мониторе_XXXXX._Разноцветный_ли_он?</v>
      </c>
      <c r="BD87" cm="1">
        <f t="array" aca="1" ref="BD87" ca="1">INDEX($L$82:$L$89,(RANK(AT7,$AT$2:$AT$9)))</f>
        <v>2072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VLOOKUP(B88,audio_list_stym!$A$3:$BP$18,50,FALSE)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VLOOKUP(B88,audio_list_stym!$A$3:$AJ$18,18,FALSE)</f>
        <v>Ackee</v>
      </c>
      <c r="I88" t="s">
        <v>694</v>
      </c>
      <c r="J88" t="str">
        <f t="shared" si="29"/>
        <v>Ackee_7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103</v>
      </c>
      <c r="Z88" t="str">
        <f>IF(G88="экспл",VLOOKUP(J88,quest_экспл!$A$1:$N$129,12,FALSE),IF(G88="импл_",0,0))</f>
        <v>sound\\Uvyadshiy_li_on.wav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9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40"/>
        <v/>
      </c>
      <c r="AI88" t="s">
        <v>98</v>
      </c>
      <c r="AO88">
        <f t="shared" ca="1" si="35"/>
        <v>0.62066256420152333</v>
      </c>
      <c r="AP88" t="str">
        <f t="shared" ca="1" si="36"/>
        <v>pics\\Goroh_3.jpg</v>
      </c>
      <c r="AR88" t="str">
        <f t="shared" si="41"/>
        <v/>
      </c>
      <c r="AS88" t="str">
        <f t="shared" si="42"/>
        <v/>
      </c>
      <c r="AT88">
        <f t="shared" ca="1" si="31"/>
        <v>0.9925250725038236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_Увядший_ли_он?</v>
      </c>
      <c r="BA88" t="e">
        <f>VLOOKUP(Q88,audio_list_stym!$B$2:$BQ$299,68,FALSE)</f>
        <v>#N/A</v>
      </c>
      <c r="BB88" t="str">
        <f t="shared" si="33"/>
        <v>Перед_Вами_XXXXX._Увядший_ли_он?</v>
      </c>
      <c r="BD88" cm="1">
        <f t="array" aca="1" ref="BD88" ca="1">INDEX($L$82:$L$89,(RANK(AT8,$AT$2:$AT$9)))</f>
        <v>2069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VLOOKUP(B89,audio_list_stym!$A$3:$BP$18,50,FALSE)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VLOOKUP(B89,audio_list_stym!$A$3:$AJ$18,18,FALSE)</f>
        <v>Ackee</v>
      </c>
      <c r="I89" t="s">
        <v>695</v>
      </c>
      <c r="J89" t="str">
        <f t="shared" si="29"/>
        <v>Ackee_8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104</v>
      </c>
      <c r="Z89" t="str">
        <f>IF(G89="экспл",VLOOKUP(J89,quest_экспл!$A$1:$N$129,12,FALSE),IF(G89="импл_",0,0))</f>
        <v>sound\\On_sklizskiy.wav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9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40"/>
        <v/>
      </c>
      <c r="AI89" t="s">
        <v>99</v>
      </c>
      <c r="AO89">
        <f t="shared" ca="1" si="35"/>
        <v>0.77354603991286663</v>
      </c>
      <c r="AP89" t="str">
        <f t="shared" ca="1" si="36"/>
        <v>pics\\Finik_3.jpg</v>
      </c>
      <c r="AR89" t="str">
        <f t="shared" si="41"/>
        <v/>
      </c>
      <c r="AS89" t="str">
        <f t="shared" si="42"/>
        <v/>
      </c>
      <c r="AT89">
        <f t="shared" ca="1" si="31"/>
        <v>0.4193979158089336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_Он_склизкий?</v>
      </c>
      <c r="BA89" t="e">
        <f>VLOOKUP(Q89,audio_list_stym!$B$2:$BQ$299,68,FALSE)</f>
        <v>#N/A</v>
      </c>
      <c r="BB89" t="str">
        <f t="shared" si="33"/>
        <v>Вы_видите_XXXXX._Он_склизкий?</v>
      </c>
      <c r="BD89" cm="1">
        <f t="array" aca="1" ref="BD89" ca="1">INDEX($L$82:$L$89,(RANK(AT9,$AT$2:$AT$9)))</f>
        <v>2071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VLOOKUP(B90,audio_list_stym!$A$3:$BP$18,50,FALSE)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VLOOKUP(B90,audio_list_stym!$A$3:$AJ$18,18,FALSE)</f>
        <v>Ake</v>
      </c>
      <c r="I90" t="s">
        <v>688</v>
      </c>
      <c r="J90" t="str">
        <f t="shared" si="29"/>
        <v>Ake_1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233</v>
      </c>
      <c r="Q90" t="str">
        <f>IF(G90="экспл",0,IF(G90="импл_",VLOOKUP(J90,quest_импл!$A$1:$J$129,8,FALSE),0))</f>
        <v>sound\\Imeet_li_myakot.wav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2001</v>
      </c>
      <c r="AD90" t="str">
        <f t="shared" ca="1" si="39"/>
        <v>pics\\Banan_1.jpg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pics\\Banan_1.jpg</v>
      </c>
      <c r="AI90" t="s">
        <v>100</v>
      </c>
      <c r="AO90">
        <f t="shared" ca="1" si="35"/>
        <v>0.96092323064453444</v>
      </c>
      <c r="AP90" t="str">
        <f t="shared" ca="1" si="36"/>
        <v>pics\\Banan_1.jpg</v>
      </c>
      <c r="AR90" t="str">
        <f t="shared" si="41"/>
        <v/>
      </c>
      <c r="AS90" t="str">
        <f t="shared" ca="1" si="42"/>
        <v>pics\\Banan_1.jpg</v>
      </c>
      <c r="AT90">
        <f t="shared" ca="1" si="31"/>
        <v>0.85051536756904111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_Имеет_ли_мякоть_</v>
      </c>
      <c r="BB90" t="str">
        <f t="shared" si="33"/>
        <v>_Имеет_ли_мякоть_ФИМОН?</v>
      </c>
      <c r="BC90">
        <f>A90</f>
        <v>1212</v>
      </c>
      <c r="BD90" cm="1">
        <f t="array" aca="1" ref="BD90" ca="1">INDEX($L$90:$L$97,(RANK(AT2,$AT$2:$AT$9)))</f>
        <v>2074</v>
      </c>
      <c r="BE90" cm="1">
        <f t="array" aca="1" ref="BE90" ca="1">INDEX(BD66:BD81,(RANK(AT5,$AT$2:$AT$17)))</f>
        <v>2141</v>
      </c>
      <c r="BF90" cm="1">
        <f t="array" aca="1" ref="BF90" ca="1">INDEX(BD98:BD113,(RANK(AT5,$AT$2:$AT$17)))</f>
        <v>2084</v>
      </c>
      <c r="BG90" cm="1">
        <f t="array" aca="1" ref="BG90" ca="1">INDEX(BD114:BD129,(RANK(AT5,$AT$2:$AT$9)))</f>
        <v>2114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VLOOKUP(B91,audio_list_stym!$A$3:$BP$18,50,FALSE)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VLOOKUP(B91,audio_list_stym!$A$3:$AJ$18,18,FALSE)</f>
        <v>Ake</v>
      </c>
      <c r="I91" t="s">
        <v>689</v>
      </c>
      <c r="J91" t="str">
        <f t="shared" si="29"/>
        <v>Ake_2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234</v>
      </c>
      <c r="Q91" t="str">
        <f>IF(G91="экспл",0,IF(G91="импл_",VLOOKUP(J91,quest_импл!$A$1:$J$129,8,FALSE),0))</f>
        <v>sound\\Prodolgovatiy_li.wav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2061</v>
      </c>
      <c r="AD91" t="str">
        <f t="shared" ca="1" si="39"/>
        <v>pics\\Tomat_5.jpg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pics\\Tomat_5.jpg</v>
      </c>
      <c r="AI91" t="s">
        <v>101</v>
      </c>
      <c r="AO91">
        <f t="shared" ca="1" si="35"/>
        <v>6.7081099605550976E-2</v>
      </c>
      <c r="AP91" t="str">
        <f t="shared" ca="1" si="36"/>
        <v>pics\\Tomat_5.jpg</v>
      </c>
      <c r="AR91" t="str">
        <f t="shared" si="41"/>
        <v/>
      </c>
      <c r="AS91" t="str">
        <f t="shared" ca="1" si="42"/>
        <v>pics\\Tomat_5.jpg</v>
      </c>
      <c r="AT91">
        <f t="shared" ca="1" si="31"/>
        <v>0.33812140854424155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_Продолговатый_ли_</v>
      </c>
      <c r="BB91" t="str">
        <f t="shared" si="33"/>
        <v>_Продолговатый_ли_ФИМОН?</v>
      </c>
      <c r="BD91" cm="1">
        <f t="array" aca="1" ref="BD91" ca="1">INDEX($L$90:$L$97,(RANK(AT3,$AT$2:$AT$9)))</f>
        <v>2076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VLOOKUP(B92,audio_list_stym!$A$3:$BP$18,50,FALSE)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VLOOKUP(B92,audio_list_stym!$A$3:$AJ$18,18,FALSE)</f>
        <v>Ake</v>
      </c>
      <c r="I92" t="s">
        <v>690</v>
      </c>
      <c r="J92" t="str">
        <f t="shared" si="29"/>
        <v>Ake_3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235</v>
      </c>
      <c r="Q92" t="str">
        <f>IF(G92="экспл",0,IF(G92="импл_",VLOOKUP(J92,quest_импл!$A$1:$J$129,8,FALSE),0))</f>
        <v>sound\\Pyatnistyi_li.wav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2034</v>
      </c>
      <c r="AD92" t="str">
        <f t="shared" ca="1" si="39"/>
        <v>pics\\Limon_2.jpg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pics\\Limon_2.jpg</v>
      </c>
      <c r="AI92" t="s">
        <v>102</v>
      </c>
      <c r="AO92">
        <f t="shared" ca="1" si="35"/>
        <v>0.43055051303127834</v>
      </c>
      <c r="AP92" t="str">
        <f t="shared" ca="1" si="36"/>
        <v>pics\\Limon_2.jpg</v>
      </c>
      <c r="AR92" t="str">
        <f t="shared" si="41"/>
        <v/>
      </c>
      <c r="AS92" t="str">
        <f t="shared" ca="1" si="42"/>
        <v>pics\\Limon_2.jpg</v>
      </c>
      <c r="AT92">
        <f t="shared" ca="1" si="31"/>
        <v>0.49750455543643612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_Пятнистый_ли_</v>
      </c>
      <c r="BB92" t="str">
        <f t="shared" si="33"/>
        <v>_Пятнистый_ли_ФИМОН?</v>
      </c>
      <c r="BD92" cm="1">
        <f t="array" aca="1" ref="BD92" ca="1">INDEX($L$90:$L$97,(RANK(AT4,$AT$2:$AT$9)))</f>
        <v>2075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VLOOKUP(B93,audio_list_stym!$A$3:$BP$18,50,FALSE)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VLOOKUP(B93,audio_list_stym!$A$3:$AJ$18,18,FALSE)</f>
        <v>Ake</v>
      </c>
      <c r="I93" t="s">
        <v>691</v>
      </c>
      <c r="J93" t="str">
        <f t="shared" si="29"/>
        <v>Ake_4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236</v>
      </c>
      <c r="Q93" t="str">
        <f>IF(G93="экспл",0,IF(G93="импл_",VLOOKUP(J93,quest_импл!$A$1:$J$129,8,FALSE),0))</f>
        <v>sound\\S_kochuroy_li.wav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2043</v>
      </c>
      <c r="AD93" t="str">
        <f t="shared" ca="1" si="39"/>
        <v>pics\\Peper_3.jpg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pics\\Peper_3.jpg</v>
      </c>
      <c r="AI93" t="s">
        <v>103</v>
      </c>
      <c r="AO93">
        <f t="shared" ca="1" si="35"/>
        <v>0.30008241046952244</v>
      </c>
      <c r="AP93" t="str">
        <f t="shared" ca="1" si="36"/>
        <v>pics\\Peper_3.jpg</v>
      </c>
      <c r="AR93" t="str">
        <f t="shared" si="41"/>
        <v/>
      </c>
      <c r="AS93" t="str">
        <f t="shared" ca="1" si="42"/>
        <v>pics\\Peper_3.jpg</v>
      </c>
      <c r="AT93">
        <f t="shared" ca="1" si="31"/>
        <v>0.62917214305977009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_С_косточкой_ли_</v>
      </c>
      <c r="BB93" t="str">
        <f t="shared" si="33"/>
        <v>_С_косточкой_ли_ФИМОН?</v>
      </c>
      <c r="BD93" cm="1">
        <f t="array" aca="1" ref="BD93" ca="1">INDEX($L$90:$L$97,(RANK(AT5,$AT$2:$AT$9)))</f>
        <v>2073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VLOOKUP(B94,audio_list_stym!$A$3:$BP$18,50,FALSE)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VLOOKUP(B94,audio_list_stym!$A$3:$AJ$18,18,FALSE)</f>
        <v>Ake</v>
      </c>
      <c r="I94" t="s">
        <v>692</v>
      </c>
      <c r="J94" t="str">
        <f t="shared" si="29"/>
        <v>Ake_5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237</v>
      </c>
      <c r="Q94" t="str">
        <f>IF(G94="экспл",0,IF(G94="импл_",VLOOKUP(J94,quest_импл!$A$1:$J$129,8,FALSE),0))</f>
        <v>sound\\Fioletoviy_li.wav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2059</v>
      </c>
      <c r="AD94" t="str">
        <f t="shared" ca="1" si="39"/>
        <v>pics\\Tomat_3.jpg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pics\\Tomat_3.jpg</v>
      </c>
      <c r="AI94" t="s">
        <v>104</v>
      </c>
      <c r="AO94">
        <f t="shared" ca="1" si="35"/>
        <v>9.5679462880672972E-2</v>
      </c>
      <c r="AP94" t="str">
        <f t="shared" ca="1" si="36"/>
        <v>pics\\Tomat_3.jpg</v>
      </c>
      <c r="AR94" t="str">
        <f t="shared" si="41"/>
        <v/>
      </c>
      <c r="AS94" t="str">
        <f t="shared" ca="1" si="42"/>
        <v>pics\\Tomat_3.jpg</v>
      </c>
      <c r="AT94">
        <f t="shared" ca="1" si="31"/>
        <v>0.75591983702571608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_Синий_ли_</v>
      </c>
      <c r="BB94" t="str">
        <f t="shared" si="33"/>
        <v>_Синий_ли_ФИМОН?</v>
      </c>
      <c r="BD94" cm="1">
        <f t="array" aca="1" ref="BD94" ca="1">INDEX($L$90:$L$97,(RANK(AT6,$AT$2:$AT$9)))</f>
        <v>2078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VLOOKUP(B95,audio_list_stym!$A$3:$BP$18,50,FALSE)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VLOOKUP(B95,audio_list_stym!$A$3:$AJ$18,18,FALSE)</f>
        <v>Ake</v>
      </c>
      <c r="I95" t="s">
        <v>693</v>
      </c>
      <c r="J95" t="str">
        <f t="shared" si="29"/>
        <v>Ake_6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238</v>
      </c>
      <c r="Q95" t="str">
        <f>IF(G95="экспл",0,IF(G95="импл_",VLOOKUP(J95,quest_импл!$A$1:$J$129,8,FALSE),0))</f>
        <v>sound\\S_dolkami_li.wav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2024</v>
      </c>
      <c r="AD95" t="str">
        <f t="shared" ca="1" si="39"/>
        <v>pics\\Goroh_8.jpg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pics\\Goroh_8.jpg</v>
      </c>
      <c r="AI95" t="s">
        <v>105</v>
      </c>
      <c r="AO95">
        <f t="shared" ca="1" si="35"/>
        <v>0.56387753973536137</v>
      </c>
      <c r="AP95" t="str">
        <f t="shared" ca="1" si="36"/>
        <v>pics\\Goroh_8.jpg</v>
      </c>
      <c r="AR95" t="str">
        <f t="shared" si="41"/>
        <v/>
      </c>
      <c r="AS95" t="str">
        <f t="shared" ca="1" si="42"/>
        <v>pics\\Goroh_8.jpg</v>
      </c>
      <c r="AT95">
        <f t="shared" ca="1" si="31"/>
        <v>7.3634869464567543E-2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_С_дольками_ли_</v>
      </c>
      <c r="BB95" t="str">
        <f t="shared" si="33"/>
        <v>_С_дольками_ли_ФИМОН?</v>
      </c>
      <c r="BD95" cm="1">
        <f t="array" aca="1" ref="BD95" ca="1">INDEX($L$90:$L$97,(RANK(AT7,$AT$2:$AT$9)))</f>
        <v>2080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VLOOKUP(B96,audio_list_stym!$A$3:$BP$18,50,FALSE)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VLOOKUP(B96,audio_list_stym!$A$3:$AJ$18,18,FALSE)</f>
        <v>Ake</v>
      </c>
      <c r="I96" t="s">
        <v>694</v>
      </c>
      <c r="J96" t="str">
        <f t="shared" si="29"/>
        <v>Ake_7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239</v>
      </c>
      <c r="Q96" t="str">
        <f>IF(G96="экспл",0,IF(G96="импл_",VLOOKUP(J96,quest_импл!$A$1:$J$129,8,FALSE),0))</f>
        <v>sound\\Visushenniy_li.wav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2036</v>
      </c>
      <c r="AD96" t="str">
        <f t="shared" ca="1" si="39"/>
        <v>pics\\Limon_4.jpg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pics\\Limon_4.jpg</v>
      </c>
      <c r="AI96" t="s">
        <v>106</v>
      </c>
      <c r="AO96">
        <f t="shared" ca="1" si="35"/>
        <v>0.38013341496413067</v>
      </c>
      <c r="AP96" t="str">
        <f t="shared" ca="1" si="36"/>
        <v>pics\\Limon_4.jpg</v>
      </c>
      <c r="AR96" t="str">
        <f t="shared" si="41"/>
        <v/>
      </c>
      <c r="AS96" t="str">
        <f t="shared" ca="1" si="42"/>
        <v>pics\\Limon_4.jpg</v>
      </c>
      <c r="AT96">
        <f t="shared" ca="1" si="31"/>
        <v>0.27404779570301518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_Высушенный_ли_</v>
      </c>
      <c r="BB96" t="str">
        <f t="shared" si="33"/>
        <v>_Высушенный_ли_ФИМОН?</v>
      </c>
      <c r="BD96" cm="1">
        <f t="array" aca="1" ref="BD96" ca="1">INDEX($L$90:$L$97,(RANK(AT8,$AT$2:$AT$9)))</f>
        <v>2077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VLOOKUP(B97,audio_list_stym!$A$3:$BP$18,50,FALSE)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VLOOKUP(B97,audio_list_stym!$A$3:$AJ$18,18,FALSE)</f>
        <v>Ake</v>
      </c>
      <c r="I97" t="s">
        <v>695</v>
      </c>
      <c r="J97" t="str">
        <f t="shared" si="29"/>
        <v>Ake_8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240</v>
      </c>
      <c r="Q97" t="str">
        <f>IF(G97="экспл",0,IF(G97="импл_",VLOOKUP(J97,quest_импл!$A$1:$J$129,8,FALSE),0))</f>
        <v>sound\\Myatiy_li.wav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2039</v>
      </c>
      <c r="AD97" t="str">
        <f t="shared" ca="1" si="39"/>
        <v>pics\\Limon_7.jpg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pics\\Limon_7.jpg</v>
      </c>
      <c r="AI97" t="s">
        <v>107</v>
      </c>
      <c r="AO97">
        <f t="shared" ca="1" si="35"/>
        <v>0.361345582618811</v>
      </c>
      <c r="AP97" t="str">
        <f t="shared" ca="1" si="36"/>
        <v>pics\\Limon_7.jpg</v>
      </c>
      <c r="AR97" t="str">
        <f t="shared" si="41"/>
        <v/>
      </c>
      <c r="AS97" t="str">
        <f t="shared" ca="1" si="42"/>
        <v>pics\\Limon_7.jpg</v>
      </c>
      <c r="AT97">
        <f t="shared" ca="1" si="31"/>
        <v>0.61314726673900088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_Мятый_ли_</v>
      </c>
      <c r="BB97" t="str">
        <f t="shared" si="33"/>
        <v>_Мятый_ли_ФИМОН?</v>
      </c>
      <c r="BD97" cm="1">
        <f t="array" aca="1" ref="BD97" ca="1">INDEX($L$90:$L$97,(RANK(AT9,$AT$2:$AT$9)))</f>
        <v>2079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VLOOKUP(B98,audio_list_stym!$A$3:$BP$18,50,FALSE)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VLOOKUP(B98,audio_list_stym!$A$3:$AJ$18,18,FALSE)</f>
        <v>Finger</v>
      </c>
      <c r="I98" t="s">
        <v>688</v>
      </c>
      <c r="J98" t="str">
        <f t="shared" si="29"/>
        <v>Finger_1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113</v>
      </c>
      <c r="Z98" t="str">
        <f>IF(G98="экспл",VLOOKUP(J98,quest_экспл!$A$1:$N$129,12,FALSE),IF(G98="импл_",0,0))</f>
        <v>sound\\On_vizhatiy.wav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9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40"/>
        <v/>
      </c>
      <c r="AI98" t="s">
        <v>108</v>
      </c>
      <c r="AO98">
        <f t="shared" ca="1" si="35"/>
        <v>0.24592965257591792</v>
      </c>
      <c r="AP98" t="str">
        <f t="shared" ca="1" si="36"/>
        <v>pics\\Redis_2.jpg</v>
      </c>
      <c r="AR98" t="str">
        <f>IF(AH98="sound\\Ogorod",AP26,"")</f>
        <v/>
      </c>
      <c r="AS98" t="str">
        <f t="shared" si="42"/>
        <v/>
      </c>
      <c r="AT98">
        <f t="shared" ca="1" si="31"/>
        <v>0.21298027497029437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_Он_выжатый?</v>
      </c>
      <c r="BA98" t="e">
        <f>VLOOKUP(Q98,audio_list_stym!$B$2:$BQ$299,68,FALSE)</f>
        <v>#N/A</v>
      </c>
      <c r="BB98" t="str">
        <f t="shared" si="33"/>
        <v>На_экране_КОДИС._Он_выжатый?</v>
      </c>
      <c r="BC98">
        <f>A98</f>
        <v>1213</v>
      </c>
      <c r="BD98" cm="1">
        <f t="array" aca="1" ref="BD98" ca="1">INDEX($L$98:$L$105,(RANK(AT2,$AT$2:$AT$9)))</f>
        <v>2082</v>
      </c>
      <c r="BE98" cm="1">
        <f t="array" aca="1" ref="BE98" ca="1">INDEX(BD66:BD81,(RANK(AT6,$AT$2:$AT$9)))</f>
        <v>2149</v>
      </c>
      <c r="BF98" cm="1">
        <f t="array" aca="1" ref="BF98" ca="1">INDEX(BD82:BD97,(RANK(AT6,$AT$2:$AT$9)))</f>
        <v>2072</v>
      </c>
      <c r="BG98" cm="1">
        <f t="array" aca="1" ref="BG98" ca="1">INDEX(BD106:BD129,(RANK(AT6,$AT$2:$AT$17)))</f>
        <v>2116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VLOOKUP(B99,audio_list_stym!$A$3:$BP$18,50,FALSE)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VLOOKUP(B99,audio_list_stym!$A$3:$AJ$18,18,FALSE)</f>
        <v>Finger</v>
      </c>
      <c r="I99" t="s">
        <v>689</v>
      </c>
      <c r="J99" t="str">
        <f t="shared" si="29"/>
        <v>Finger_2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114</v>
      </c>
      <c r="Z99" t="str">
        <f>IF(G99="экспл",VLOOKUP(J99,quest_экспл!$A$1:$N$129,12,FALSE),IF(G99="импл_",0,0))</f>
        <v>sound\\On_nadloman.wav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9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40"/>
        <v/>
      </c>
      <c r="AI99" t="s">
        <v>109</v>
      </c>
      <c r="AO99">
        <f t="shared" ca="1" si="35"/>
        <v>0.25679725301824696</v>
      </c>
      <c r="AP99" t="str">
        <f t="shared" ca="1" si="36"/>
        <v>pics\\Redis_1.jpg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4.8340953566410771E-2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_Он_надломан?</v>
      </c>
      <c r="BA99" t="e">
        <f>VLOOKUP(Q99,audio_list_stym!$B$2:$BQ$299,68,FALSE)</f>
        <v>#N/A</v>
      </c>
      <c r="BB99" t="str">
        <f t="shared" si="33"/>
        <v>Посмотрите,_вот_КОДИС._Он_надломан?</v>
      </c>
      <c r="BD99" cm="1">
        <f t="array" aca="1" ref="BD99" ca="1">INDEX($L$98:$L$105,(RANK(AT3,$AT$2:$AT$9)))</f>
        <v>2084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VLOOKUP(B100,audio_list_stym!$A$3:$BP$18,50,FALSE)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VLOOKUP(B100,audio_list_stym!$A$3:$AJ$18,18,FALSE)</f>
        <v>Finger</v>
      </c>
      <c r="I100" t="s">
        <v>690</v>
      </c>
      <c r="J100" t="str">
        <f t="shared" si="29"/>
        <v>Finger_3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115</v>
      </c>
      <c r="Z100" t="str">
        <f>IF(G100="экспл",VLOOKUP(J100,quest_экспл!$A$1:$N$129,12,FALSE),IF(G100="импл_",0,0))</f>
        <v>sound\\On_volnistiy.wav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9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40"/>
        <v/>
      </c>
      <c r="AI100" t="s">
        <v>110</v>
      </c>
      <c r="AO100">
        <f t="shared" ca="1" si="35"/>
        <v>0.18425370933945595</v>
      </c>
      <c r="AP100" t="str">
        <f t="shared" ca="1" si="36"/>
        <v>pics\\Redis_7.jpg</v>
      </c>
      <c r="AR100" t="str">
        <f t="shared" si="43"/>
        <v/>
      </c>
      <c r="AS100" t="str">
        <f t="shared" si="42"/>
        <v/>
      </c>
      <c r="AT100">
        <f t="shared" ca="1" si="31"/>
        <v>0.81171355407105716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_Он_волнистый?</v>
      </c>
      <c r="BA100" t="e">
        <f>VLOOKUP(Q100,audio_list_stym!$B$2:$BQ$299,68,FALSE)</f>
        <v>#N/A</v>
      </c>
      <c r="BB100" t="str">
        <f t="shared" si="33"/>
        <v>Вот_КОДИС._Он_волнистый?</v>
      </c>
      <c r="BD100" cm="1">
        <f t="array" aca="1" ref="BD100" ca="1">INDEX($L$98:$L$105,(RANK(AT4,$AT$2:$AT$9)))</f>
        <v>2083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VLOOKUP(B101,audio_list_stym!$A$3:$BP$18,50,FALSE)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VLOOKUP(B101,audio_list_stym!$A$3:$AJ$18,18,FALSE)</f>
        <v>Finger</v>
      </c>
      <c r="I101" t="s">
        <v>691</v>
      </c>
      <c r="J101" t="str">
        <f t="shared" si="29"/>
        <v>Finger_4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116</v>
      </c>
      <c r="Z101" t="str">
        <f>IF(G101="экспл",VLOOKUP(J101,quest_экспл!$A$1:$N$129,12,FALSE),IF(G101="импл_",0,0))</f>
        <v>sound\\On_buriy.wav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9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40"/>
        <v/>
      </c>
      <c r="AI101" t="s">
        <v>111</v>
      </c>
      <c r="AO101">
        <f t="shared" ca="1" si="35"/>
        <v>0.77680738283743656</v>
      </c>
      <c r="AP101" t="str">
        <f t="shared" ca="1" si="36"/>
        <v>pics\\Finik_2.jpg</v>
      </c>
      <c r="AR101" t="str">
        <f t="shared" si="43"/>
        <v/>
      </c>
      <c r="AS101" t="str">
        <f t="shared" si="42"/>
        <v/>
      </c>
      <c r="AT101">
        <f t="shared" ca="1" si="31"/>
        <v>0.20081458780962258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_Он_бурый?</v>
      </c>
      <c r="BA101" t="e">
        <f>VLOOKUP(Q101,audio_list_stym!$B$2:$BQ$299,68,FALSE)</f>
        <v>#N/A</v>
      </c>
      <c r="BB101" t="str">
        <f t="shared" si="33"/>
        <v>Это_КОДИС._Он_бурый?</v>
      </c>
      <c r="BD101" cm="1">
        <f t="array" aca="1" ref="BD101" ca="1">INDEX($L$98:$L$105,(RANK(AT5,$AT$2:$AT$9)))</f>
        <v>2081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VLOOKUP(B102,audio_list_stym!$A$3:$BP$18,50,FALSE)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VLOOKUP(B102,audio_list_stym!$A$3:$AJ$18,18,FALSE)</f>
        <v>Finger</v>
      </c>
      <c r="I102" t="s">
        <v>692</v>
      </c>
      <c r="J102" t="str">
        <f t="shared" si="29"/>
        <v>Finger_5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117</v>
      </c>
      <c r="Z102" t="str">
        <f>IF(G102="экспл",VLOOKUP(J102,quest_экспл!$A$1:$N$129,12,FALSE),IF(G102="импл_",0,0))</f>
        <v>sound\\Vityanut_li_on.wav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9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40"/>
        <v/>
      </c>
      <c r="AI102" t="s">
        <v>112</v>
      </c>
      <c r="AO102">
        <f t="shared" ca="1" si="35"/>
        <v>0.1481408617479506</v>
      </c>
      <c r="AP102" t="str">
        <f t="shared" ca="1" si="36"/>
        <v>pics\\Tomat_1.jpg</v>
      </c>
      <c r="AR102" t="str">
        <f t="shared" si="43"/>
        <v/>
      </c>
      <c r="AS102" t="str">
        <f t="shared" si="42"/>
        <v/>
      </c>
      <c r="AT102">
        <f t="shared" ca="1" si="31"/>
        <v>0.72391527589997551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_Вытянут_ли_он?</v>
      </c>
      <c r="BA102" t="e">
        <f>VLOOKUP(Q102,audio_list_stym!$B$2:$BQ$299,68,FALSE)</f>
        <v>#N/A</v>
      </c>
      <c r="BB102" t="str">
        <f t="shared" si="33"/>
        <v>На_картинке_КОДИС._Вытянут_ли_он?</v>
      </c>
      <c r="BD102" cm="1">
        <f t="array" aca="1" ref="BD102" ca="1">INDEX($L$98:$L$105,(RANK(AT6,$AT$2:$AT$9)))</f>
        <v>2086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VLOOKUP(B103,audio_list_stym!$A$3:$BP$18,50,FALSE)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VLOOKUP(B103,audio_list_stym!$A$3:$AJ$18,18,FALSE)</f>
        <v>Finger</v>
      </c>
      <c r="I103" t="s">
        <v>693</v>
      </c>
      <c r="J103" t="str">
        <f t="shared" si="29"/>
        <v>Finger_6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118</v>
      </c>
      <c r="Z103" t="str">
        <f>IF(G103="экспл",VLOOKUP(J103,quest_экспл!$A$1:$N$129,12,FALSE),IF(G103="импл_",0,0))</f>
        <v>sound\\Obyemniy_li_on.wav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9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40"/>
        <v/>
      </c>
      <c r="AI103" t="s">
        <v>113</v>
      </c>
      <c r="AO103">
        <f t="shared" ca="1" si="35"/>
        <v>0.37985168173353778</v>
      </c>
      <c r="AP103" t="str">
        <f t="shared" ca="1" si="36"/>
        <v>pics\\Limon_5.jpg</v>
      </c>
      <c r="AR103" t="str">
        <f t="shared" si="43"/>
        <v/>
      </c>
      <c r="AS103" t="str">
        <f t="shared" si="42"/>
        <v/>
      </c>
      <c r="AT103">
        <f t="shared" ca="1" si="31"/>
        <v>0.93613388888387472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_Объемный_ли_он?</v>
      </c>
      <c r="BA103" t="e">
        <f>VLOOKUP(Q103,audio_list_stym!$B$2:$BQ$299,68,FALSE)</f>
        <v>#N/A</v>
      </c>
      <c r="BB103" t="str">
        <f t="shared" si="33"/>
        <v>На_мониторе_КОДИС._Объемный_ли_он?</v>
      </c>
      <c r="BD103" cm="1">
        <f t="array" aca="1" ref="BD103" ca="1">INDEX($L$98:$L$105,(RANK(AT7,$AT$2:$AT$9)))</f>
        <v>2088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VLOOKUP(B104,audio_list_stym!$A$3:$BP$18,50,FALSE)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VLOOKUP(B104,audio_list_stym!$A$3:$AJ$18,18,FALSE)</f>
        <v>Finger</v>
      </c>
      <c r="I104" t="s">
        <v>694</v>
      </c>
      <c r="J104" t="str">
        <f t="shared" si="29"/>
        <v>Finger_7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119</v>
      </c>
      <c r="Z104" t="str">
        <f>IF(G104="экспл",VLOOKUP(J104,quest_экспл!$A$1:$N$129,12,FALSE),IF(G104="импл_",0,0))</f>
        <v>sound\\Pustoy_li_on.wav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9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40"/>
        <v/>
      </c>
      <c r="AI104" t="s">
        <v>114</v>
      </c>
      <c r="AO104">
        <f t="shared" ca="1" si="35"/>
        <v>0.26999620386790224</v>
      </c>
      <c r="AP104" t="str">
        <f t="shared" ca="1" si="36"/>
        <v>pics\\Peper_7.jpg</v>
      </c>
      <c r="AR104" t="str">
        <f t="shared" si="43"/>
        <v/>
      </c>
      <c r="AS104" t="str">
        <f t="shared" si="42"/>
        <v/>
      </c>
      <c r="AT104">
        <f t="shared" ca="1" si="31"/>
        <v>0.20084785017871742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_Пустой_ли_он?</v>
      </c>
      <c r="BA104" t="e">
        <f>VLOOKUP(Q104,audio_list_stym!$B$2:$BQ$299,68,FALSE)</f>
        <v>#N/A</v>
      </c>
      <c r="BB104" t="str">
        <f t="shared" si="33"/>
        <v>Перед_Вами_КОДИС._Пустой_ли_он?</v>
      </c>
      <c r="BD104" cm="1">
        <f t="array" aca="1" ref="BD104" ca="1">INDEX($L$98:$L$105,(RANK(AT8,$AT$2:$AT$9)))</f>
        <v>2085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VLOOKUP(B105,audio_list_stym!$A$3:$BP$18,50,FALSE)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VLOOKUP(B105,audio_list_stym!$A$3:$AJ$18,18,FALSE)</f>
        <v>Finger</v>
      </c>
      <c r="I105" t="s">
        <v>695</v>
      </c>
      <c r="J105" t="str">
        <f t="shared" si="29"/>
        <v>Finger_8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120</v>
      </c>
      <c r="Z105" t="str">
        <f>IF(G105="экспл",VLOOKUP(J105,quest_экспл!$A$1:$N$129,12,FALSE),IF(G105="импл_",0,0))</f>
        <v>sound\\Belyi_li_on.wav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9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40"/>
        <v/>
      </c>
      <c r="AI105" t="s">
        <v>115</v>
      </c>
      <c r="AO105">
        <f t="shared" ca="1" si="35"/>
        <v>0.58145436936752548</v>
      </c>
      <c r="AP105" t="str">
        <f t="shared" ca="1" si="36"/>
        <v>pics\\Goroh_7.jpg</v>
      </c>
      <c r="AR105" t="str">
        <f t="shared" si="43"/>
        <v/>
      </c>
      <c r="AS105" t="str">
        <f t="shared" si="42"/>
        <v/>
      </c>
      <c r="AT105">
        <f t="shared" ca="1" si="31"/>
        <v>0.56042442280983851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_Белый_ли_он?</v>
      </c>
      <c r="BA105" t="e">
        <f>VLOOKUP(Q105,audio_list_stym!$B$2:$BQ$299,68,FALSE)</f>
        <v>#N/A</v>
      </c>
      <c r="BB105" t="str">
        <f t="shared" si="33"/>
        <v>Вы_видите_КОДИС._Белый_ли_он?</v>
      </c>
      <c r="BD105" cm="1">
        <f t="array" aca="1" ref="BD105" ca="1">INDEX($L$98:$L$105,(RANK(AT9,$AT$2:$AT$9)))</f>
        <v>2087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VLOOKUP(B106,audio_list_stym!$A$3:$BP$18,50,FALSE)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VLOOKUP(B106,audio_list_stym!$A$3:$AJ$18,18,FALSE)</f>
        <v>Gac</v>
      </c>
      <c r="I106" t="s">
        <v>688</v>
      </c>
      <c r="J106" t="str">
        <f t="shared" si="29"/>
        <v>Gac_1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249</v>
      </c>
      <c r="Q106" t="str">
        <f>IF(G106="экспл",0,IF(G106="импл_",VLOOKUP(J106,quest_импл!$A$1:$J$129,8,FALSE),0))</f>
        <v>sound\\Ispachkan_li.wav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2020</v>
      </c>
      <c r="AD106" t="str">
        <f t="shared" ca="1" si="39"/>
        <v>pics\\Goroh_4.jpg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pics\\Goroh_4.jpg</v>
      </c>
      <c r="AI106" t="s">
        <v>116</v>
      </c>
      <c r="AO106">
        <f t="shared" ca="1" si="35"/>
        <v>0.61265796646235071</v>
      </c>
      <c r="AP106" t="str">
        <f t="shared" ca="1" si="36"/>
        <v>pics\\Goroh_4.jpg</v>
      </c>
      <c r="AR106" t="str">
        <f t="shared" si="43"/>
        <v/>
      </c>
      <c r="AS106" t="str">
        <f t="shared" ca="1" si="42"/>
        <v>pics\\Goroh_4.jpg</v>
      </c>
      <c r="AT106">
        <f t="shared" ca="1" si="31"/>
        <v>0.64271813517981635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_Испачкан_ли_</v>
      </c>
      <c r="BB106" t="str">
        <f t="shared" si="33"/>
        <v>_Испачкан_ли_XXXXX?</v>
      </c>
      <c r="BC106">
        <f>A106</f>
        <v>1214</v>
      </c>
      <c r="BD106" cm="1">
        <f t="array" aca="1" ref="BD106" ca="1">INDEX($L$106:$L$113,(RANK(AT2,$AT$2:$AT$9)))</f>
        <v>2090</v>
      </c>
      <c r="BE106" cm="1">
        <f t="array" aca="1" ref="BE106" ca="1">INDEX(BD66:BD81,(RANK(AT7,$AT$2:$AT$17)))</f>
        <v>2151</v>
      </c>
      <c r="BF106" cm="1">
        <f t="array" aca="1" ref="BF106" ca="1">INDEX(BD90:BD105,(RANK(AT7,$AT$2:$AT$17)))</f>
        <v>2087</v>
      </c>
      <c r="BG106" cm="1">
        <f t="array" aca="1" ref="BG106" ca="1">INDEX(BD114:BD129,(RANK(AT7,$AT$2:$AT$9)))</f>
        <v>2119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VLOOKUP(B107,audio_list_stym!$A$3:$BP$18,50,FALSE)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VLOOKUP(B107,audio_list_stym!$A$3:$AJ$18,18,FALSE)</f>
        <v>Gac</v>
      </c>
      <c r="I107" t="s">
        <v>689</v>
      </c>
      <c r="J107" t="str">
        <f t="shared" si="29"/>
        <v>Gac_2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250</v>
      </c>
      <c r="Q107" t="str">
        <f>IF(G107="экспл",0,IF(G107="импл_",VLOOKUP(J107,quest_импл!$A$1:$J$129,8,FALSE),0))</f>
        <v>sound\\Farshirovanniy_li.wav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2058</v>
      </c>
      <c r="AD107" t="str">
        <f t="shared" ca="1" si="39"/>
        <v>pics\\Tomat_2.jpg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pics\\Tomat_2.jpg</v>
      </c>
      <c r="AI107" t="s">
        <v>117</v>
      </c>
      <c r="AO107">
        <f t="shared" ca="1" si="35"/>
        <v>0.12811406021354077</v>
      </c>
      <c r="AP107" t="str">
        <f t="shared" ca="1" si="36"/>
        <v>pics\\Tomat_2.jpg</v>
      </c>
      <c r="AR107" t="str">
        <f t="shared" si="43"/>
        <v/>
      </c>
      <c r="AS107" t="str">
        <f t="shared" ca="1" si="42"/>
        <v>pics\\Tomat_2.jpg</v>
      </c>
      <c r="AT107">
        <f t="shared" ca="1" si="31"/>
        <v>0.93688791715647068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_Фаршированный_ли_</v>
      </c>
      <c r="BB107" t="str">
        <f t="shared" si="33"/>
        <v>_Фаршированный_ли_XXXXX?</v>
      </c>
      <c r="BD107" cm="1">
        <f t="array" aca="1" ref="BD107" ca="1">INDEX($L$106:$L$113,(RANK(AT3,$AT$2:$AT$9)))</f>
        <v>2092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VLOOKUP(B108,audio_list_stym!$A$3:$BP$18,50,FALSE)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VLOOKUP(B108,audio_list_stym!$A$3:$AJ$18,18,FALSE)</f>
        <v>Gac</v>
      </c>
      <c r="I108" t="s">
        <v>690</v>
      </c>
      <c r="J108" t="str">
        <f t="shared" si="29"/>
        <v>Gac_3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251</v>
      </c>
      <c r="Q108" t="str">
        <f>IF(G108="экспл",0,IF(G108="импл_",VLOOKUP(J108,quest_импл!$A$1:$J$129,8,FALSE),0))</f>
        <v>sound\\Razrezan_li.wav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2063</v>
      </c>
      <c r="AD108" t="str">
        <f t="shared" ca="1" si="39"/>
        <v>pics\\Tomat_7.jpg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pics\\Tomat_7.jpg</v>
      </c>
      <c r="AI108" t="s">
        <v>118</v>
      </c>
      <c r="AO108">
        <f t="shared" ca="1" si="35"/>
        <v>4.8825244318548511E-2</v>
      </c>
      <c r="AP108" t="str">
        <f t="shared" ca="1" si="36"/>
        <v>pics\\Tomat_7.jpg</v>
      </c>
      <c r="AR108" t="str">
        <f t="shared" si="43"/>
        <v/>
      </c>
      <c r="AS108" t="str">
        <f t="shared" ca="1" si="42"/>
        <v>pics\\Tomat_7.jpg</v>
      </c>
      <c r="AT108">
        <f t="shared" ca="1" si="31"/>
        <v>0.48652053862644251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_Разрезан_ли_</v>
      </c>
      <c r="BB108" t="str">
        <f t="shared" si="33"/>
        <v>_Разрезан_ли_XXXXX?</v>
      </c>
      <c r="BD108" cm="1">
        <f t="array" aca="1" ref="BD108" ca="1">INDEX($L$106:$L$113,(RANK(AT4,$AT$2:$AT$9)))</f>
        <v>2091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VLOOKUP(B109,audio_list_stym!$A$3:$BP$18,50,FALSE)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VLOOKUP(B109,audio_list_stym!$A$3:$AJ$18,18,FALSE)</f>
        <v>Gac</v>
      </c>
      <c r="I109" t="s">
        <v>691</v>
      </c>
      <c r="J109" t="str">
        <f t="shared" si="29"/>
        <v>Gac_4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252</v>
      </c>
      <c r="Q109" t="str">
        <f>IF(G109="экспл",0,IF(G109="импл_",VLOOKUP(J109,quest_импл!$A$1:$J$129,8,FALSE),0))</f>
        <v>sound\\S_lepestkami_li.wav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2044</v>
      </c>
      <c r="AD109" t="str">
        <f t="shared" ca="1" si="39"/>
        <v>pics\\Peper_4.jpg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pics\\Peper_4.jpg</v>
      </c>
      <c r="AI109" t="s">
        <v>119</v>
      </c>
      <c r="AO109">
        <f t="shared" ca="1" si="35"/>
        <v>0.29253516776297184</v>
      </c>
      <c r="AP109" t="str">
        <f t="shared" ca="1" si="36"/>
        <v>pics\\Peper_4.jpg</v>
      </c>
      <c r="AR109" t="str">
        <f t="shared" si="43"/>
        <v/>
      </c>
      <c r="AS109" t="str">
        <f t="shared" ca="1" si="42"/>
        <v>pics\\Peper_4.jpg</v>
      </c>
      <c r="AT109">
        <f t="shared" ca="1" si="31"/>
        <v>0.36033407052373523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_С_лепестками_ли_</v>
      </c>
      <c r="BB109" t="str">
        <f t="shared" si="33"/>
        <v>_С_лепестками_ли_XXXXX?</v>
      </c>
      <c r="BD109" cm="1">
        <f t="array" aca="1" ref="BD109" ca="1">INDEX($L$106:$L$113,(RANK(AT5,$AT$2:$AT$9)))</f>
        <v>2089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VLOOKUP(B110,audio_list_stym!$A$3:$BP$18,50,FALSE)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VLOOKUP(B110,audio_list_stym!$A$3:$AJ$18,18,FALSE)</f>
        <v>Gac</v>
      </c>
      <c r="I110" t="s">
        <v>692</v>
      </c>
      <c r="J110" t="str">
        <f t="shared" si="29"/>
        <v>Gac_5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253</v>
      </c>
      <c r="Q110" t="str">
        <f>IF(G110="экспл",0,IF(G110="импл_",VLOOKUP(J110,quest_импл!$A$1:$J$129,8,FALSE),0))</f>
        <v>sound\\Kolyuchiy_li.wav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2027</v>
      </c>
      <c r="AD110" t="str">
        <f t="shared" ca="1" si="39"/>
        <v>pics\\Kokos_3.jpg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pics\\Kokos_3.jpg</v>
      </c>
      <c r="AI110" t="s">
        <v>120</v>
      </c>
      <c r="AO110">
        <f t="shared" ca="1" si="35"/>
        <v>0.53304103004955417</v>
      </c>
      <c r="AP110" t="str">
        <f t="shared" ca="1" si="36"/>
        <v>pics\\Kokos_3.jpg</v>
      </c>
      <c r="AR110" t="str">
        <f t="shared" si="43"/>
        <v/>
      </c>
      <c r="AS110" t="str">
        <f t="shared" ca="1" si="42"/>
        <v>pics\\Kokos_3.jpg</v>
      </c>
      <c r="AT110">
        <f t="shared" ca="1" si="31"/>
        <v>0.68674467467915723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_Колючий_ли_</v>
      </c>
      <c r="BB110" t="str">
        <f t="shared" si="33"/>
        <v>_Колючий_ли_XXXXX?</v>
      </c>
      <c r="BD110" cm="1">
        <f t="array" aca="1" ref="BD110" ca="1">INDEX($L$106:$L$113,(RANK(AT6,$AT$2:$AT$9)))</f>
        <v>2094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VLOOKUP(B111,audio_list_stym!$A$3:$BP$18,50,FALSE)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VLOOKUP(B111,audio_list_stym!$A$3:$AJ$18,18,FALSE)</f>
        <v>Gac</v>
      </c>
      <c r="I111" t="s">
        <v>693</v>
      </c>
      <c r="J111" t="str">
        <f t="shared" si="29"/>
        <v>Gac_6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254</v>
      </c>
      <c r="Q111" t="str">
        <f>IF(G111="экспл",0,IF(G111="импл_",VLOOKUP(J111,quest_импл!$A$1:$J$129,8,FALSE),0))</f>
        <v>sound\\Oranzhrviy_li.wav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2032</v>
      </c>
      <c r="AD111" t="str">
        <f t="shared" ca="1" si="39"/>
        <v>pics\\Kokos_8.jpg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pics\\Kokos_8.jpg</v>
      </c>
      <c r="AI111" t="s">
        <v>121</v>
      </c>
      <c r="AO111">
        <f t="shared" ca="1" si="35"/>
        <v>0.47139682234287483</v>
      </c>
      <c r="AP111" t="str">
        <f t="shared" ca="1" si="36"/>
        <v>pics\\Kokos_8.jpg</v>
      </c>
      <c r="AR111" t="str">
        <f t="shared" si="43"/>
        <v/>
      </c>
      <c r="AS111" t="str">
        <f t="shared" ca="1" si="42"/>
        <v>pics\\Kokos_8.jpg</v>
      </c>
      <c r="AT111">
        <f t="shared" ca="1" si="31"/>
        <v>0.99202635251930205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_Оранжевый_ли_</v>
      </c>
      <c r="BB111" t="str">
        <f t="shared" si="33"/>
        <v>_Оранжевый_ли_XXXXX?</v>
      </c>
      <c r="BD111" cm="1">
        <f t="array" aca="1" ref="BD111" ca="1">INDEX($L$106:$L$113,(RANK(AT7,$AT$2:$AT$9)))</f>
        <v>2096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VLOOKUP(B112,audio_list_stym!$A$3:$BP$18,50,FALSE)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VLOOKUP(B112,audio_list_stym!$A$3:$AJ$18,18,FALSE)</f>
        <v>Gac</v>
      </c>
      <c r="I112" t="s">
        <v>694</v>
      </c>
      <c r="J112" t="str">
        <f t="shared" si="29"/>
        <v>Gac_7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255</v>
      </c>
      <c r="Q112" t="str">
        <f>IF(G112="экспл",0,IF(G112="импл_",VLOOKUP(J112,quest_импл!$A$1:$J$129,8,FALSE),0))</f>
        <v>sound\\Zernistiy_li.wav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2025</v>
      </c>
      <c r="AD112" t="str">
        <f t="shared" ca="1" si="39"/>
        <v>pics\\Kokos_1.jpg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pics\\Kokos_1.jpg</v>
      </c>
      <c r="AI112" t="s">
        <v>122</v>
      </c>
      <c r="AO112">
        <f t="shared" ca="1" si="35"/>
        <v>0.56283708986293979</v>
      </c>
      <c r="AP112" t="str">
        <f t="shared" ca="1" si="36"/>
        <v>pics\\Kokos_1.jpg</v>
      </c>
      <c r="AR112" t="str">
        <f t="shared" si="43"/>
        <v/>
      </c>
      <c r="AS112" t="str">
        <f t="shared" ca="1" si="42"/>
        <v>pics\\Kokos_1.jpg</v>
      </c>
      <c r="AT112">
        <f t="shared" ca="1" si="31"/>
        <v>0.39103830534083484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_Зернистый_ли_</v>
      </c>
      <c r="BB112" t="str">
        <f t="shared" si="33"/>
        <v>_Зернистый_ли_XXXXX?</v>
      </c>
      <c r="BD112" cm="1">
        <f t="array" aca="1" ref="BD112" ca="1">INDEX($L$106:$L$113,(RANK(AT8,$AT$2:$AT$9)))</f>
        <v>2093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VLOOKUP(B113,audio_list_stym!$A$3:$BP$18,50,FALSE)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VLOOKUP(B113,audio_list_stym!$A$3:$AJ$18,18,FALSE)</f>
        <v>Gac</v>
      </c>
      <c r="I113" t="s">
        <v>695</v>
      </c>
      <c r="J113" t="str">
        <f t="shared" si="29"/>
        <v>Gac_8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256</v>
      </c>
      <c r="Q113" t="str">
        <f>IF(G113="экспл",0,IF(G113="импл_",VLOOKUP(J113,quest_импл!$A$1:$J$129,8,FALSE),0))</f>
        <v>sound\\Okrugliy_li.wav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2062</v>
      </c>
      <c r="AD113" t="str">
        <f t="shared" ca="1" si="39"/>
        <v>pics\\Tomat_6.jpg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pics\\Tomat_6.jpg</v>
      </c>
      <c r="AI113" t="s">
        <v>123</v>
      </c>
      <c r="AO113">
        <f t="shared" ca="1" si="35"/>
        <v>5.4009592825464692E-2</v>
      </c>
      <c r="AP113" t="str">
        <f t="shared" ca="1" si="36"/>
        <v>pics\\Tomat_6.jpg</v>
      </c>
      <c r="AR113" t="str">
        <f t="shared" si="43"/>
        <v/>
      </c>
      <c r="AS113" t="str">
        <f t="shared" ca="1" si="42"/>
        <v>pics\\Tomat_6.jpg</v>
      </c>
      <c r="AT113">
        <f t="shared" ca="1" si="31"/>
        <v>0.94068687371418669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_Округлый_ли_</v>
      </c>
      <c r="BB113" t="str">
        <f t="shared" si="33"/>
        <v>_Округлый_ли_XXXXX?</v>
      </c>
      <c r="BD113" cm="1">
        <f t="array" aca="1" ref="BD113" ca="1">INDEX($L$106:$L$113,(RANK(AT9,$AT$2:$AT$9)))</f>
        <v>2095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VLOOKUP(B114,audio_list_stym!$A$3:$BP$18,50,FALSE)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VLOOKUP(B114,audio_list_stym!$A$3:$AJ$18,18,FALSE)</f>
        <v>Noni</v>
      </c>
      <c r="I114" t="s">
        <v>688</v>
      </c>
      <c r="J114" t="str">
        <f t="shared" si="29"/>
        <v>Noni_1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129</v>
      </c>
      <c r="Z114" t="str">
        <f>IF(G114="экспл",VLOOKUP(J114,quest_экспл!$A$1:$N$129,12,FALSE),IF(G114="импл_",0,0))</f>
        <v>sound\\On_beliy_vnutri.wav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9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40"/>
        <v/>
      </c>
      <c r="AI114" t="s">
        <v>86</v>
      </c>
      <c r="AO114">
        <f t="shared" ca="1" si="35"/>
        <v>0.19859980163248658</v>
      </c>
      <c r="AP114" t="str">
        <f t="shared" ca="1" si="36"/>
        <v>pics\\Redis_5.jpg</v>
      </c>
      <c r="AR114" t="str">
        <f t="shared" si="43"/>
        <v/>
      </c>
      <c r="AS114" t="str">
        <f t="shared" si="42"/>
        <v/>
      </c>
      <c r="AT114">
        <f t="shared" ca="1" si="31"/>
        <v>0.90776341831928875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_Он_белый_внутри?</v>
      </c>
      <c r="BA114" t="e">
        <f>VLOOKUP(Q114,audio_list_stym!$B$2:$BQ$299,68,FALSE)</f>
        <v>#N/A</v>
      </c>
      <c r="BB114" t="str">
        <f t="shared" si="33"/>
        <v>На_экране_XXXXX._Он_белый_внутри?</v>
      </c>
      <c r="BC114">
        <f>A114</f>
        <v>1215</v>
      </c>
      <c r="BD114" cm="1">
        <f t="array" aca="1" ref="BD114" ca="1">INDEX($L$114:$L$121,(RANK(AT2,$AT$2:$AT$9)))</f>
        <v>2114</v>
      </c>
      <c r="BE114" cm="1">
        <f t="array" aca="1" ref="BE114" ca="1">INDEX(BD66:BD81,(RANK(AT8,$AT$2:$AT$17)))</f>
        <v>2146</v>
      </c>
      <c r="BF114" cm="1">
        <f t="array" aca="1" ref="BF114" ca="1">INDEX(BD82:BD97,(RANK(AT8,$AT$2:$AT$9)))</f>
        <v>2070</v>
      </c>
      <c r="BG114" cm="1">
        <f t="array" aca="1" ref="BG114" ca="1">INDEX(BD98:BD113,(RANK(AT8,$AT$2:$AT$9)))</f>
        <v>2086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VLOOKUP(B115,audio_list_stym!$A$3:$BP$18,50,FALSE)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VLOOKUP(B115,audio_list_stym!$A$3:$AJ$18,18,FALSE)</f>
        <v>Noni</v>
      </c>
      <c r="I115" t="s">
        <v>689</v>
      </c>
      <c r="J115" t="str">
        <f t="shared" si="29"/>
        <v>Noni_2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130</v>
      </c>
      <c r="Z115" t="str">
        <f>IF(G115="экспл",VLOOKUP(J115,quest_экспл!$A$1:$N$129,12,FALSE),IF(G115="импл_",0,0))</f>
        <v>sound\\Rebristiy_li_on.wav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9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40"/>
        <v/>
      </c>
      <c r="AI115" t="s">
        <v>87</v>
      </c>
      <c r="AO115">
        <f t="shared" ca="1" si="35"/>
        <v>0.87059273764242728</v>
      </c>
      <c r="AP115" t="str">
        <f t="shared" ca="1" si="36"/>
        <v>pics\\Banan_6.jpg</v>
      </c>
      <c r="AR115" t="str">
        <f t="shared" si="43"/>
        <v/>
      </c>
      <c r="AS115" t="str">
        <f t="shared" si="42"/>
        <v/>
      </c>
      <c r="AT115">
        <f t="shared" ca="1" si="31"/>
        <v>0.55884388336250823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_Ребристый_ли_он?</v>
      </c>
      <c r="BA115" t="e">
        <f>VLOOKUP(Q115,audio_list_stym!$B$2:$BQ$299,68,FALSE)</f>
        <v>#N/A</v>
      </c>
      <c r="BB115" t="str">
        <f t="shared" si="33"/>
        <v>Посмотрите,_вот_XXXXX._Ребристый_ли_он?</v>
      </c>
      <c r="BD115" cm="1">
        <f t="array" aca="1" ref="BD115" ca="1">INDEX($L$114:$L$121,(RANK(AT3,$AT$2:$AT$9)))</f>
        <v>2116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VLOOKUP(B116,audio_list_stym!$A$3:$BP$18,50,FALSE)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VLOOKUP(B116,audio_list_stym!$A$3:$AJ$18,18,FALSE)</f>
        <v>Noni</v>
      </c>
      <c r="I116" t="s">
        <v>690</v>
      </c>
      <c r="J116" t="str">
        <f t="shared" si="29"/>
        <v>Noni_3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131</v>
      </c>
      <c r="Z116" t="str">
        <f>IF(G116="экспл",VLOOKUP(J116,quest_экспл!$A$1:$N$129,12,FALSE),IF(G116="импл_",0,0))</f>
        <v>sound\\Goluboy_li_on.wav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9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40"/>
        <v/>
      </c>
      <c r="AI116" t="s">
        <v>88</v>
      </c>
      <c r="AO116">
        <f t="shared" ca="1" si="35"/>
        <v>0.27731672970930465</v>
      </c>
      <c r="AP116" t="str">
        <f t="shared" ca="1" si="36"/>
        <v>pics\\Peper_5.jpg</v>
      </c>
      <c r="AR116" t="str">
        <f t="shared" si="43"/>
        <v/>
      </c>
      <c r="AS116" t="str">
        <f t="shared" si="42"/>
        <v/>
      </c>
      <c r="AT116">
        <f t="shared" ca="1" si="31"/>
        <v>0.64083208502521316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_Голубой_ли_он?</v>
      </c>
      <c r="BA116" t="e">
        <f>VLOOKUP(Q116,audio_list_stym!$B$2:$BQ$299,68,FALSE)</f>
        <v>#N/A</v>
      </c>
      <c r="BB116" t="str">
        <f t="shared" si="33"/>
        <v>Вот_XXXXX._Голубой_ли_он?</v>
      </c>
      <c r="BD116" cm="1">
        <f t="array" aca="1" ref="BD116" ca="1">INDEX($L$114:$L$121,(RANK(AT4,$AT$2:$AT$9)))</f>
        <v>2115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VLOOKUP(B117,audio_list_stym!$A$3:$BP$18,50,FALSE)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VLOOKUP(B117,audio_list_stym!$A$3:$AJ$18,18,FALSE)</f>
        <v>Noni</v>
      </c>
      <c r="I117" t="s">
        <v>691</v>
      </c>
      <c r="J117" t="str">
        <f t="shared" si="29"/>
        <v>Noni_4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132</v>
      </c>
      <c r="Z117" t="str">
        <f>IF(G117="экспл",VLOOKUP(J117,quest_экспл!$A$1:$N$129,12,FALSE),IF(G117="импл_",0,0))</f>
        <v>sound\\On_s_bugorkami.wav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9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40"/>
        <v/>
      </c>
      <c r="AI117" t="s">
        <v>89</v>
      </c>
      <c r="AO117">
        <f t="shared" ca="1" si="35"/>
        <v>0.93192201894460547</v>
      </c>
      <c r="AP117" t="str">
        <f t="shared" ca="1" si="36"/>
        <v>pics\\Banan_3.jpg</v>
      </c>
      <c r="AR117" t="str">
        <f t="shared" si="43"/>
        <v/>
      </c>
      <c r="AS117" t="str">
        <f t="shared" si="42"/>
        <v/>
      </c>
      <c r="AT117">
        <f t="shared" ca="1" si="31"/>
        <v>9.1612538813125144E-2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_Он_с_бугорками?</v>
      </c>
      <c r="BA117" t="e">
        <f>VLOOKUP(Q117,audio_list_stym!$B$2:$BQ$299,68,FALSE)</f>
        <v>#N/A</v>
      </c>
      <c r="BB117" t="str">
        <f t="shared" si="33"/>
        <v>Это_XXXXX._Он_с_бугорками?</v>
      </c>
      <c r="BD117" cm="1">
        <f t="array" aca="1" ref="BD117" ca="1">INDEX($L$114:$L$121,(RANK(AT5,$AT$2:$AT$9)))</f>
        <v>2113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VLOOKUP(B118,audio_list_stym!$A$3:$BP$18,50,FALSE)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VLOOKUP(B118,audio_list_stym!$A$3:$AJ$18,18,FALSE)</f>
        <v>Noni</v>
      </c>
      <c r="I118" t="s">
        <v>692</v>
      </c>
      <c r="J118" t="str">
        <f t="shared" si="29"/>
        <v>Noni_5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133</v>
      </c>
      <c r="Z118" t="str">
        <f>IF(G118="экспл",VLOOKUP(J118,quest_экспл!$A$1:$N$129,12,FALSE),IF(G118="импл_",0,0))</f>
        <v>sound\\Ovalniy_li_on.wav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9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40"/>
        <v/>
      </c>
      <c r="AI118" t="s">
        <v>90</v>
      </c>
      <c r="AO118">
        <f t="shared" ca="1" si="35"/>
        <v>0.23843356132063576</v>
      </c>
      <c r="AP118" t="str">
        <f t="shared" ca="1" si="36"/>
        <v>pics\\Redis_3.jpg</v>
      </c>
      <c r="AR118" t="str">
        <f t="shared" si="43"/>
        <v/>
      </c>
      <c r="AS118" t="str">
        <f t="shared" si="42"/>
        <v/>
      </c>
      <c r="AT118">
        <f t="shared" ca="1" si="31"/>
        <v>0.51590584271081241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_Овальный_ли_он?</v>
      </c>
      <c r="BA118" t="e">
        <f>VLOOKUP(Q118,audio_list_stym!$B$2:$BQ$299,68,FALSE)</f>
        <v>#N/A</v>
      </c>
      <c r="BB118" t="str">
        <f t="shared" si="33"/>
        <v>На_картинке_XXXXX._Овальный_ли_он?</v>
      </c>
      <c r="BD118" cm="1">
        <f t="array" aca="1" ref="BD118" ca="1">INDEX($L$114:$L$121,(RANK(AT6,$AT$2:$AT$9)))</f>
        <v>2118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VLOOKUP(B119,audio_list_stym!$A$3:$BP$18,50,FALSE)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VLOOKUP(B119,audio_list_stym!$A$3:$AJ$18,18,FALSE)</f>
        <v>Noni</v>
      </c>
      <c r="I119" t="s">
        <v>693</v>
      </c>
      <c r="J119" t="str">
        <f t="shared" si="29"/>
        <v>Noni_6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134</v>
      </c>
      <c r="Z119" t="str">
        <f>IF(G119="экспл",VLOOKUP(J119,quest_экспл!$A$1:$N$129,12,FALSE),IF(G119="импл_",0,0))</f>
        <v>sound\\Zhidkiy_li_on.wav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9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40"/>
        <v/>
      </c>
      <c r="AI119" t="s">
        <v>91</v>
      </c>
      <c r="AO119">
        <f t="shared" ca="1" si="35"/>
        <v>0.49830552534718631</v>
      </c>
      <c r="AP119" t="str">
        <f t="shared" ca="1" si="36"/>
        <v>pics\\Kokos_6.jpg</v>
      </c>
      <c r="AR119" t="str">
        <f t="shared" si="43"/>
        <v/>
      </c>
      <c r="AS119" t="str">
        <f t="shared" si="42"/>
        <v/>
      </c>
      <c r="AT119">
        <f t="shared" ca="1" si="31"/>
        <v>0.80350529211222443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_Жидкий_ли_он?</v>
      </c>
      <c r="BA119" t="e">
        <f>VLOOKUP(Q119,audio_list_stym!$B$2:$BQ$299,68,FALSE)</f>
        <v>#N/A</v>
      </c>
      <c r="BB119" t="str">
        <f t="shared" si="33"/>
        <v>На_мониторе_XXXXX._Жидкий_ли_он?</v>
      </c>
      <c r="BD119" cm="1">
        <f t="array" aca="1" ref="BD119" ca="1">INDEX($L$114:$L$121,(RANK(AT7,$AT$2:$AT$9)))</f>
        <v>2120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VLOOKUP(B120,audio_list_stym!$A$3:$BP$18,50,FALSE)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VLOOKUP(B120,audio_list_stym!$A$3:$AJ$18,18,FALSE)</f>
        <v>Noni</v>
      </c>
      <c r="I120" t="s">
        <v>694</v>
      </c>
      <c r="J120" t="str">
        <f t="shared" si="29"/>
        <v>Noni_7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135</v>
      </c>
      <c r="Z120" t="str">
        <f>IF(G120="экспл",VLOOKUP(J120,quest_экспл!$A$1:$N$129,12,FALSE),IF(G120="импл_",0,0))</f>
        <v>sound\\On_lohmatiy.wav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9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40"/>
        <v/>
      </c>
      <c r="AI120" t="s">
        <v>92</v>
      </c>
      <c r="AO120">
        <f t="shared" ca="1" si="35"/>
        <v>0.41179229391260075</v>
      </c>
      <c r="AP120" t="str">
        <f t="shared" ca="1" si="36"/>
        <v>pics\\Limon_3.jpg</v>
      </c>
      <c r="AR120" t="str">
        <f t="shared" si="43"/>
        <v/>
      </c>
      <c r="AS120" t="str">
        <f t="shared" si="42"/>
        <v/>
      </c>
      <c r="AT120">
        <f t="shared" ca="1" si="31"/>
        <v>0.94827292361097204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_Он_лохматый?</v>
      </c>
      <c r="BA120" t="e">
        <f>VLOOKUP(Q120,audio_list_stym!$B$2:$BQ$299,68,FALSE)</f>
        <v>#N/A</v>
      </c>
      <c r="BB120" t="str">
        <f t="shared" si="33"/>
        <v>Перед_Вами_XXXXX._Он_лохматый?</v>
      </c>
      <c r="BD120" cm="1">
        <f t="array" aca="1" ref="BD120" ca="1">INDEX($L$114:$L$121,(RANK(AT8,$AT$2:$AT$9)))</f>
        <v>2117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VLOOKUP(B121,audio_list_stym!$A$3:$BP$18,50,FALSE)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VLOOKUP(B121,audio_list_stym!$A$3:$AJ$18,18,FALSE)</f>
        <v>Noni</v>
      </c>
      <c r="I121" t="s">
        <v>695</v>
      </c>
      <c r="J121" t="str">
        <f t="shared" si="29"/>
        <v>Noni_8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136</v>
      </c>
      <c r="Z121" t="str">
        <f>IF(G121="экспл",VLOOKUP(J121,quest_экспл!$A$1:$N$129,12,FALSE),IF(G121="импл_",0,0))</f>
        <v>sound\\On_zolotistiy.wav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9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40"/>
        <v/>
      </c>
      <c r="AI121" t="s">
        <v>93</v>
      </c>
      <c r="AO121">
        <f t="shared" ca="1" si="35"/>
        <v>0.8825111965760426</v>
      </c>
      <c r="AP121" t="str">
        <f t="shared" ca="1" si="36"/>
        <v>pics\\Banan_4.jpg</v>
      </c>
      <c r="AR121" t="str">
        <f>IF(AH121="sound\\Ogorod",AP49,"")</f>
        <v/>
      </c>
      <c r="AS121" t="str">
        <f t="shared" si="42"/>
        <v/>
      </c>
      <c r="AT121">
        <f t="shared" ca="1" si="31"/>
        <v>0.5923041312529479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_Он_золотистый?</v>
      </c>
      <c r="BA121" t="e">
        <f>VLOOKUP(Q121,audio_list_stym!$B$2:$BQ$299,68,FALSE)</f>
        <v>#N/A</v>
      </c>
      <c r="BB121" t="str">
        <f t="shared" si="33"/>
        <v>Вы_видите_XXXXX._Он_золотистый?</v>
      </c>
      <c r="BD121" cm="1">
        <f t="array" aca="1" ref="BD121" ca="1">INDEX($L$114:$L$121,(RANK(AT9,$AT$2:$AT$9)))</f>
        <v>2119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VLOOKUP(B122,audio_list_stym!$A$3:$BP$18,50,FALSE)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VLOOKUP(B122,audio_list_stym!$A$3:$AJ$18,18,FALSE)</f>
        <v>Sapota</v>
      </c>
      <c r="I122" t="s">
        <v>688</v>
      </c>
      <c r="J122" t="str">
        <f t="shared" si="29"/>
        <v>Sapota_1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265</v>
      </c>
      <c r="Q122" t="str">
        <f>IF(G122="экспл",0,IF(G122="импл_",VLOOKUP(J122,quest_импл!$A$1:$J$129,8,FALSE),0))</f>
        <v>sound\\Sharoobrazniy_li.wav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2008</v>
      </c>
      <c r="AD122" t="str">
        <f t="shared" ca="1" si="39"/>
        <v>pics\\Banan_8.jpg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pics\\Banan_8.jpg</v>
      </c>
      <c r="AI122" t="s">
        <v>124</v>
      </c>
      <c r="AO122">
        <f t="shared" ca="1" si="35"/>
        <v>0.80419100334492766</v>
      </c>
      <c r="AP122" t="str">
        <f t="shared" ca="1" si="36"/>
        <v>pics\\Banan_8.jpg</v>
      </c>
      <c r="AR122" t="str">
        <f t="shared" ref="AR122:AR129" si="44">IF(AH122="sound\\Ogorod",AP50,"")</f>
        <v/>
      </c>
      <c r="AS122" t="str">
        <f t="shared" ca="1" si="42"/>
        <v>pics\\Banan_8.jpg</v>
      </c>
      <c r="AT122">
        <f t="shared" ca="1" si="31"/>
        <v>0.76440837158958552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_Шарообразный_ли_</v>
      </c>
      <c r="BB122" t="str">
        <f t="shared" si="33"/>
        <v>_Шарообразный_ли_ПЕМАТ?</v>
      </c>
      <c r="BC122">
        <f>A122</f>
        <v>1216</v>
      </c>
      <c r="BD122" cm="1">
        <f t="array" aca="1" ref="BD122" ca="1">INDEX($L$122:$L$129,(RANK(AT2,$AT$2:$AT$9)))</f>
        <v>2130</v>
      </c>
      <c r="BE122" cm="1">
        <f t="array" aca="1" ref="BE122" ca="1">INDEX(BD66:BD81,(RANK(AT9,$AT$2:$AT$17)))</f>
        <v>2150</v>
      </c>
      <c r="BF122" cm="1">
        <f t="array" aca="1" ref="BF122" ca="1">INDEX(BD90:BD105,(RANK(AT9,$AT$2:$AT$17)))</f>
        <v>2086</v>
      </c>
      <c r="BG122" cm="1">
        <f t="array" aca="1" ref="BG122" ca="1">INDEX(BD106:BD121,(RANK(AT9,$AT$2:$AT$17)))</f>
        <v>2118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VLOOKUP(B123,audio_list_stym!$A$3:$BP$18,50,FALSE)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VLOOKUP(B123,audio_list_stym!$A$3:$AJ$18,18,FALSE)</f>
        <v>Sapota</v>
      </c>
      <c r="I123" t="s">
        <v>689</v>
      </c>
      <c r="J123" t="str">
        <f t="shared" si="29"/>
        <v>Sapota_2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266</v>
      </c>
      <c r="Q123" t="str">
        <f>IF(G123="экспл",0,IF(G123="импл_",VLOOKUP(J123,quest_импл!$A$1:$J$129,8,FALSE),0))</f>
        <v>sound\\Nadrezan_li.wav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2022</v>
      </c>
      <c r="AD123" t="str">
        <f t="shared" ca="1" si="39"/>
        <v>pics\\Goroh_6.jpg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pics\\Goroh_6.jpg</v>
      </c>
      <c r="AI123" t="s">
        <v>125</v>
      </c>
      <c r="AO123">
        <f t="shared" ca="1" si="35"/>
        <v>0.58808436632172878</v>
      </c>
      <c r="AP123" t="str">
        <f t="shared" ca="1" si="36"/>
        <v>pics\\Goroh_6.jpg</v>
      </c>
      <c r="AR123" t="str">
        <f t="shared" si="44"/>
        <v/>
      </c>
      <c r="AS123" t="str">
        <f t="shared" ca="1" si="42"/>
        <v>pics\\Goroh_6.jpg</v>
      </c>
      <c r="AT123">
        <f t="shared" ca="1" si="31"/>
        <v>0.59925986098245065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_Надрезан_ли_</v>
      </c>
      <c r="BB123" t="str">
        <f t="shared" si="33"/>
        <v>_Надрезан_ли_ПЕМАТ?</v>
      </c>
      <c r="BD123" cm="1">
        <f t="array" aca="1" ref="BD123" ca="1">INDEX($L$122:$L$129,(RANK(AT3,$AT$2:$AT$9)))</f>
        <v>2132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VLOOKUP(B124,audio_list_stym!$A$3:$BP$18,50,FALSE)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VLOOKUP(B124,audio_list_stym!$A$3:$AJ$18,18,FALSE)</f>
        <v>Sapota</v>
      </c>
      <c r="I124" t="s">
        <v>690</v>
      </c>
      <c r="J124" t="str">
        <f t="shared" si="29"/>
        <v>Sapota_3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267</v>
      </c>
      <c r="Q124" t="str">
        <f>IF(G124="экспл",0,IF(G124="импл_",VLOOKUP(J124,quest_импл!$A$1:$J$129,8,FALSE),0))</f>
        <v>sound\\Perekruchen_li.wav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2013</v>
      </c>
      <c r="AD124" t="str">
        <f t="shared" ca="1" si="39"/>
        <v>pics\\Finik_5.jpg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pics\\Finik_5.jpg</v>
      </c>
      <c r="AI124" t="s">
        <v>126</v>
      </c>
      <c r="AO124">
        <f t="shared" ca="1" si="35"/>
        <v>0.71190376513850095</v>
      </c>
      <c r="AP124" t="str">
        <f t="shared" ca="1" si="36"/>
        <v>pics\\Finik_5.jpg</v>
      </c>
      <c r="AR124" t="str">
        <f t="shared" si="44"/>
        <v/>
      </c>
      <c r="AS124" t="str">
        <f t="shared" ca="1" si="42"/>
        <v>pics\\Finik_5.jpg</v>
      </c>
      <c r="AT124">
        <f t="shared" ca="1" si="31"/>
        <v>0.77140802907472594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_Перекручен_ли_</v>
      </c>
      <c r="BB124" t="str">
        <f t="shared" si="33"/>
        <v>_Перекручен_ли_ПЕМАТ?</v>
      </c>
      <c r="BD124" cm="1">
        <f t="array" aca="1" ref="BD124" ca="1">INDEX($L$122:$L$129,(RANK(AT4,$AT$2:$AT$9)))</f>
        <v>2131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VLOOKUP(B125,audio_list_stym!$A$3:$BP$18,50,FALSE)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VLOOKUP(B125,audio_list_stym!$A$3:$AJ$18,18,FALSE)</f>
        <v>Sapota</v>
      </c>
      <c r="I125" t="s">
        <v>691</v>
      </c>
      <c r="J125" t="str">
        <f t="shared" si="29"/>
        <v>Sapota_4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268</v>
      </c>
      <c r="Q125" t="str">
        <f>IF(G125="экспл",0,IF(G125="импл_",VLOOKUP(J125,quest_импл!$A$1:$J$129,8,FALSE),0))</f>
        <v>sound\\Sorvan_li.wav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2009</v>
      </c>
      <c r="AD125" t="str">
        <f t="shared" ca="1" si="39"/>
        <v>pics\\Finik_1.jpg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pics\\Finik_1.jpg</v>
      </c>
      <c r="AI125" t="s">
        <v>127</v>
      </c>
      <c r="AO125">
        <f t="shared" ca="1" si="35"/>
        <v>0.79564129815515205</v>
      </c>
      <c r="AP125" t="str">
        <f t="shared" ca="1" si="36"/>
        <v>pics\\Finik_1.jpg</v>
      </c>
      <c r="AR125" t="str">
        <f t="shared" si="44"/>
        <v/>
      </c>
      <c r="AS125" t="str">
        <f t="shared" ca="1" si="42"/>
        <v>pics\\Finik_1.jpg</v>
      </c>
      <c r="AT125">
        <f t="shared" ca="1" si="31"/>
        <v>0.10404396678047589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_Сорван_ли_</v>
      </c>
      <c r="BB125" t="str">
        <f t="shared" si="33"/>
        <v>_Сорван_ли_ПЕМАТ?</v>
      </c>
      <c r="BD125" cm="1">
        <f t="array" aca="1" ref="BD125" ca="1">INDEX($L$122:$L$129,(RANK(AT5,$AT$2:$AT$9)))</f>
        <v>2129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VLOOKUP(B126,audio_list_stym!$A$3:$BP$18,50,FALSE)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VLOOKUP(B126,audio_list_stym!$A$3:$AJ$18,18,FALSE)</f>
        <v>Sapota</v>
      </c>
      <c r="I126" t="s">
        <v>692</v>
      </c>
      <c r="J126" t="str">
        <f t="shared" si="29"/>
        <v>Sapota_5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269</v>
      </c>
      <c r="Q126" t="str">
        <f>IF(G126="экспл",0,IF(G126="импл_",VLOOKUP(J126,quest_импл!$A$1:$J$129,8,FALSE),0))</f>
        <v>sound\\Spresovan_li.wav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2021</v>
      </c>
      <c r="AD126" t="str">
        <f t="shared" ca="1" si="39"/>
        <v>pics\\Goroh_5.jpg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pics\\Goroh_5.jpg</v>
      </c>
      <c r="AI126" t="s">
        <v>128</v>
      </c>
      <c r="AO126">
        <f t="shared" ca="1" si="35"/>
        <v>0.60691188746289049</v>
      </c>
      <c r="AP126" t="str">
        <f t="shared" ca="1" si="36"/>
        <v>pics\\Goroh_5.jpg</v>
      </c>
      <c r="AR126" t="str">
        <f t="shared" si="44"/>
        <v/>
      </c>
      <c r="AS126" t="str">
        <f t="shared" ca="1" si="42"/>
        <v>pics\\Goroh_5.jpg</v>
      </c>
      <c r="AT126">
        <f t="shared" ca="1" si="31"/>
        <v>0.57960321800813797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_Спрессован_ли_</v>
      </c>
      <c r="BB126" t="str">
        <f t="shared" si="33"/>
        <v>_Спрессован_ли_ПЕМАТ?</v>
      </c>
      <c r="BD126" cm="1">
        <f t="array" aca="1" ref="BD126" ca="1">INDEX($L$122:$L$129,(RANK(AT6,$AT$2:$AT$9)))</f>
        <v>2134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VLOOKUP(B127,audio_list_stym!$A$3:$BP$18,50,FALSE)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VLOOKUP(B127,audio_list_stym!$A$3:$AJ$18,18,FALSE)</f>
        <v>Sapota</v>
      </c>
      <c r="I127" t="s">
        <v>693</v>
      </c>
      <c r="J127" t="str">
        <f t="shared" si="29"/>
        <v>Sapota_6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270</v>
      </c>
      <c r="Q127" t="str">
        <f>IF(G127="экспл",0,IF(G127="импл_",VLOOKUP(J127,quest_импл!$A$1:$J$129,8,FALSE),0))</f>
        <v>sound\\Zheltiy_li.wav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2064</v>
      </c>
      <c r="AD127" t="str">
        <f t="shared" ca="1" si="39"/>
        <v>pics\\Tomat_8.jpg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pics\\Tomat_8.jpg</v>
      </c>
      <c r="AI127" t="s">
        <v>129</v>
      </c>
      <c r="AO127">
        <f t="shared" ca="1" si="35"/>
        <v>3.7634724781267948E-2</v>
      </c>
      <c r="AP127" t="str">
        <f t="shared" ca="1" si="36"/>
        <v>pics\\Tomat_8.jpg</v>
      </c>
      <c r="AR127" t="str">
        <f t="shared" si="44"/>
        <v/>
      </c>
      <c r="AS127" t="str">
        <f t="shared" ca="1" si="42"/>
        <v>pics\\Tomat_8.jpg</v>
      </c>
      <c r="AT127">
        <f t="shared" ca="1" si="31"/>
        <v>0.20819710733358043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_Желтый_ли_</v>
      </c>
      <c r="BB127" t="str">
        <f t="shared" si="33"/>
        <v>_Желтый_ли_ПЕМАТ?</v>
      </c>
      <c r="BD127" cm="1">
        <f t="array" aca="1" ref="BD127" ca="1">INDEX($L$122:$L$129,(RANK(AT7,$AT$2:$AT$9)))</f>
        <v>2136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VLOOKUP(B128,audio_list_stym!$A$3:$BP$18,50,FALSE)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VLOOKUP(B128,audio_list_stym!$A$3:$AJ$18,18,FALSE)</f>
        <v>Sapota</v>
      </c>
      <c r="I128" t="s">
        <v>694</v>
      </c>
      <c r="J128" t="str">
        <f t="shared" si="29"/>
        <v>Sapota_7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271</v>
      </c>
      <c r="Q128" t="str">
        <f>IF(G128="экспл",0,IF(G128="импл_",VLOOKUP(J128,quest_импл!$A$1:$J$129,8,FALSE),0))</f>
        <v>sound\\Rovniy_li.wav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2028</v>
      </c>
      <c r="AD128" t="str">
        <f t="shared" ca="1" si="39"/>
        <v>pics\\Kokos_4.jpg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pics\\Kokos_4.jpg</v>
      </c>
      <c r="AI128" t="s">
        <v>130</v>
      </c>
      <c r="AO128">
        <f t="shared" ca="1" si="35"/>
        <v>0.51911001781361321</v>
      </c>
      <c r="AP128" t="str">
        <f t="shared" ca="1" si="36"/>
        <v>pics\\Kokos_4.jpg</v>
      </c>
      <c r="AR128" t="str">
        <f t="shared" si="44"/>
        <v/>
      </c>
      <c r="AS128" t="str">
        <f t="shared" ca="1" si="42"/>
        <v>pics\\Kokos_4.jpg</v>
      </c>
      <c r="AT128">
        <f t="shared" ca="1" si="31"/>
        <v>0.34336906731690675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_Ровный_ли_</v>
      </c>
      <c r="BB128" t="str">
        <f t="shared" si="33"/>
        <v>_Ровный_ли_ПЕМАТ?</v>
      </c>
      <c r="BD128" cm="1">
        <f t="array" aca="1" ref="BD128" ca="1">INDEX($L$122:$L$129,(RANK(AT8,$AT$2:$AT$9)))</f>
        <v>2133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VLOOKUP(B129,audio_list_stym!$A$3:$BP$18,50,FALSE)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VLOOKUP(B129,audio_list_stym!$A$3:$AJ$18,18,FALSE)</f>
        <v>Sapota</v>
      </c>
      <c r="I129" t="s">
        <v>695</v>
      </c>
      <c r="J129" t="str">
        <f t="shared" si="29"/>
        <v>Sapota_8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272</v>
      </c>
      <c r="Q129" t="str">
        <f>IF(G129="экспл",0,IF(G129="импл_",VLOOKUP(J129,quest_импл!$A$1:$J$129,8,FALSE),0))</f>
        <v>sound\\Imeet_li_shipi.wav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2052</v>
      </c>
      <c r="AD129" t="str">
        <f t="shared" ca="1" si="39"/>
        <v>pics\\Redis_4.jpg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pics\\Redis_4.jpg</v>
      </c>
      <c r="AI129" t="s">
        <v>131</v>
      </c>
      <c r="AO129">
        <f t="shared" ca="1" si="35"/>
        <v>0.21296292539919415</v>
      </c>
      <c r="AP129" t="str">
        <f t="shared" ca="1" si="36"/>
        <v>pics\\Redis_4.jpg</v>
      </c>
      <c r="AR129" t="str">
        <f t="shared" si="44"/>
        <v/>
      </c>
      <c r="AS129" t="str">
        <f t="shared" ca="1" si="42"/>
        <v>pics\\Redis_4.jpg</v>
      </c>
      <c r="AT129">
        <f t="shared" ca="1" si="31"/>
        <v>0.63348470484606723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_Имеет_ли_шипы_</v>
      </c>
      <c r="BB129" t="str">
        <f t="shared" si="33"/>
        <v>_Имеет_ли_шипы_ПЕМАТ?</v>
      </c>
      <c r="BD129" cm="1">
        <f t="array" aca="1" ref="BD129" ca="1">INDEX($L$122:$L$129,(RANK(AT9,$AT$2:$AT$9)))</f>
        <v>2135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E00-000000000000}"/>
  <pageMargins left="0.7" right="0.7" top="0.75" bottom="0.75" header="0.3" footer="0.3"/>
  <pageSetup paperSize="9" orientation="portrait" horizontalDpi="4294967293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H161"/>
  <sheetViews>
    <sheetView topLeftCell="AS1" zoomScale="57" zoomScaleNormal="5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VLOOKUP(B2,audio_list_stym!$A$3:$BP$18,51,FALSE)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VLOOKUP(B2,audio_list_stym!$A$3:$AJ$18,19,FALSE)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pics\\Limon_5.jpg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0.75928638212809552</v>
      </c>
      <c r="AP2" t="str">
        <f ca="1">INDEX($AM$2:$AM$25,(RANK(AO2,$AO$2:$AO$25)))</f>
        <v>pics\\Limon_5.jpg</v>
      </c>
      <c r="AQ2" t="str">
        <f ca="1">INDEX($AN$2:$AN$25,(RANK(AO2,$AO$2:$AO$25)))</f>
        <v>pics\\Redis_5.jpg</v>
      </c>
      <c r="AR2" t="str">
        <f t="shared" ref="AR2:AR9" ca="1" si="6">IF(AH2="sound\\Ogorod",AP2,"")</f>
        <v>pics\\Limon_5.jpg</v>
      </c>
      <c r="AT2">
        <f t="shared" ref="AT2:AT65" ca="1" si="7">RAND()</f>
        <v>0.28716171548268909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2027</v>
      </c>
      <c r="BF2" cm="1">
        <f t="array" aca="1" ref="BF2" ca="1">INDEX(BD26:BD49,(RANK(AT2,$AT$2:$AT$16)))</f>
        <v>2043</v>
      </c>
      <c r="BG2" cm="1">
        <f t="array" aca="1" ref="BG2" ca="1">INDEX(BD50:BD65,(RANK(AT2,$AT$2:$AT$16)))</f>
        <v>2019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VLOOKUP(B3,audio_list_stym!$A$3:$BP$18,51,FALSE)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VLOOKUP(B3,audio_list_stym!$A$3:$AJ$18,19,FALSE)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2153</v>
      </c>
      <c r="AD3" t="str">
        <f t="shared" ref="AD3:AD66" ca="1" si="10">IF(ISTEXT(AE3),AE3,IF(ISTEXT(AF3),AF3,""))</f>
        <v>pics\\Injir_1.jpg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pics\\Injir_1.jpg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0.29811346205487632</v>
      </c>
      <c r="AP3" t="str">
        <f t="shared" ref="AP3:AP25" ca="1" si="12">INDEX($AM$2:$AM$25,(RANK(AO3,$AO$2:$AO$25)))</f>
        <v>pics\\Injir_1.jpg</v>
      </c>
      <c r="AQ3" t="str">
        <f t="shared" ref="AQ3:AQ25" ca="1" si="13">INDEX($AN$2:$AN$25,(RANK(AO3,$AO$2:$AO$25)))</f>
        <v>pics\\Tikva_1.jpg</v>
      </c>
      <c r="AR3" t="str">
        <f t="shared" ca="1" si="6"/>
        <v>pics\\Injir_1.jpg</v>
      </c>
      <c r="AT3">
        <f t="shared" ca="1" si="7"/>
        <v>0.27753456241403984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2062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VLOOKUP(B4,audio_list_stym!$A$3:$BP$18,51,FALSE)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VLOOKUP(B4,audio_list_stym!$A$3:$AJ$18,19,FALSE)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2006</v>
      </c>
      <c r="AD4" t="str">
        <f t="shared" ca="1" si="10"/>
        <v>pics\\Banan_6.jpg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pics\\Banan_6.jpg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0.40930202191520904</v>
      </c>
      <c r="AP4" t="str">
        <f t="shared" ca="1" si="12"/>
        <v>pics\\Banan_6.jpg</v>
      </c>
      <c r="AQ4" t="str">
        <f t="shared" ca="1" si="13"/>
        <v>pics\\Goroh_6.jpg</v>
      </c>
      <c r="AR4" t="str">
        <f t="shared" ca="1" si="6"/>
        <v>pics\\Banan_6.jpg</v>
      </c>
      <c r="AT4">
        <f t="shared" ca="1" si="7"/>
        <v>0.60277856025389365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VLOOKUP(B5,audio_list_stym!$A$3:$BP$18,51,FALSE)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VLOOKUP(B5,audio_list_stym!$A$3:$AJ$18,19,FALSE)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2038</v>
      </c>
      <c r="AD5" t="str">
        <f t="shared" ca="1" si="10"/>
        <v>pics\\Limon_6.jpg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0.74904753980013838</v>
      </c>
      <c r="AP5" t="str">
        <f t="shared" ca="1" si="12"/>
        <v>pics\\Limon_6.jpg</v>
      </c>
      <c r="AQ5" t="str">
        <f t="shared" ca="1" si="13"/>
        <v>pics\\Redis_6.jpg</v>
      </c>
      <c r="AR5" t="str">
        <f t="shared" ca="1" si="6"/>
        <v>pics\\Limon_6.jpg</v>
      </c>
      <c r="AT5">
        <f t="shared" ca="1" si="7"/>
        <v>0.39226432633098873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2060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VLOOKUP(B6,audio_list_stym!$A$3:$BP$18,51,FALSE)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VLOOKUP(B6,audio_list_stym!$A$3:$AJ$18,19,FALSE)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2156</v>
      </c>
      <c r="AD6" t="str">
        <f t="shared" ca="1" si="10"/>
        <v>pics\\Injir_4.jpg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pics\\Injir_4.jpg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0.12615614172914469</v>
      </c>
      <c r="AP6" t="str">
        <f t="shared" ca="1" si="12"/>
        <v>pics\\Injir_4.jpg</v>
      </c>
      <c r="AQ6" t="str">
        <f t="shared" ca="1" si="13"/>
        <v>pics\\Tikva_4.jpg</v>
      </c>
      <c r="AR6" t="str">
        <f t="shared" ca="1" si="6"/>
        <v>pics\\Injir_4.jpg</v>
      </c>
      <c r="AT6">
        <f t="shared" ca="1" si="7"/>
        <v>0.83990614325508028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2057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VLOOKUP(B7,audio_list_stym!$A$3:$BP$18,51,FALSE)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VLOOKUP(B7,audio_list_stym!$A$3:$AJ$18,19,FALSE)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2004</v>
      </c>
      <c r="AD7" t="str">
        <f t="shared" ca="1" si="10"/>
        <v>pics\\Banan_4.jpg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pics\\Banan_4.jpg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0.51963999313540088</v>
      </c>
      <c r="AP7" t="str">
        <f t="shared" ca="1" si="12"/>
        <v>pics\\Banan_4.jpg</v>
      </c>
      <c r="AQ7" t="str">
        <f t="shared" ca="1" si="13"/>
        <v>pics\\Goroh_4.jpg</v>
      </c>
      <c r="AR7" t="str">
        <f t="shared" ca="1" si="6"/>
        <v>pics\\Banan_4.jpg</v>
      </c>
      <c r="AT7">
        <f t="shared" ca="1" si="7"/>
        <v>0.64904014218887895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2058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VLOOKUP(B8,audio_list_stym!$A$3:$BP$18,51,FALSE)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VLOOKUP(B8,audio_list_stym!$A$3:$AJ$18,19,FALSE)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2002</v>
      </c>
      <c r="AD8" t="str">
        <f t="shared" ca="1" si="10"/>
        <v>pics\\Banan_2.jpg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pics\\Banan_2.jpg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0.71328681939167538</v>
      </c>
      <c r="AP8" t="str">
        <f t="shared" ca="1" si="12"/>
        <v>pics\\Banan_2.jpg</v>
      </c>
      <c r="AQ8" t="str">
        <f t="shared" ca="1" si="13"/>
        <v>pics\\Goroh_2.jpg</v>
      </c>
      <c r="AR8" t="str">
        <f t="shared" ca="1" si="6"/>
        <v>pics\\Banan_2.jpg</v>
      </c>
      <c r="AT8">
        <f t="shared" ca="1" si="7"/>
        <v>0.25708360040314571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VLOOKUP(B9,audio_list_stym!$A$3:$BP$18,51,FALSE)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VLOOKUP(B9,audio_list_stym!$A$3:$AJ$18,19,FALSE)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2003</v>
      </c>
      <c r="AD9" t="str">
        <f t="shared" ca="1" si="10"/>
        <v>pics\\Banan_3.jpg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pics\\Banan_3.jpg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0.64955349396180218</v>
      </c>
      <c r="AP9" t="str">
        <f t="shared" ca="1" si="12"/>
        <v>pics\\Banan_3.jpg</v>
      </c>
      <c r="AQ9" t="str">
        <f t="shared" ca="1" si="13"/>
        <v>pics\\Goroh_3.jpg</v>
      </c>
      <c r="AR9" t="str">
        <f t="shared" ca="1" si="6"/>
        <v>pics\\Banan_3.jpg</v>
      </c>
      <c r="AT9">
        <f t="shared" ca="1" si="7"/>
        <v>2.9860467900450938E-2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2064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VLOOKUP(B10,audio_list_stym!$A$3:$BP$18,51,FALSE)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VLOOKUP(B10,audio_list_stym!$A$3:$AJ$18,19,FALSE)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10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0.30724344591514052</v>
      </c>
      <c r="AP10" t="str">
        <f t="shared" ca="1" si="12"/>
        <v>pics\\Banan_7.jpg</v>
      </c>
      <c r="AQ10" t="str">
        <f t="shared" ca="1" si="13"/>
        <v>pics\\Goroh_7.jpg</v>
      </c>
      <c r="AT10">
        <f t="shared" ca="1" si="7"/>
        <v>0.86913791226708359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2052</v>
      </c>
      <c r="BG10" cm="1">
        <f t="array" aca="1" ref="BG10" ca="1">INDEX(BD34:BD65,(RANK(AT3,$AT$2:$AT$16)))</f>
        <v>2004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VLOOKUP(B11,audio_list_stym!$A$3:$BP$18,51,FALSE)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VLOOKUP(B11,audio_list_stym!$A$3:$AJ$18,19,FALSE)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10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0.91369217027821548</v>
      </c>
      <c r="AP11" t="str">
        <f t="shared" ca="1" si="12"/>
        <v>pics\\Limon_3.jpg</v>
      </c>
      <c r="AQ11" t="str">
        <f t="shared" ca="1" si="13"/>
        <v>pics\\Redis_3.jpg</v>
      </c>
      <c r="AT11">
        <f t="shared" ca="1" si="7"/>
        <v>0.30974273121224483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2038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VLOOKUP(B12,audio_list_stym!$A$3:$BP$18,51,FALSE)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VLOOKUP(B12,audio_list_stym!$A$3:$AJ$18,19,FALSE)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10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0.74685944547953298</v>
      </c>
      <c r="AP12" t="str">
        <f t="shared" ca="1" si="12"/>
        <v>pics\\Limon_7.jpg</v>
      </c>
      <c r="AQ12" t="str">
        <f t="shared" ca="1" si="13"/>
        <v>pics\\Redis_7.jpg</v>
      </c>
      <c r="AT12">
        <f t="shared" ca="1" si="7"/>
        <v>0.4818725406733092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VLOOKUP(B13,audio_list_stym!$A$3:$BP$18,51,FALSE)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VLOOKUP(B13,audio_list_stym!$A$3:$AJ$18,19,FALSE)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10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3.9577291548222426E-2</v>
      </c>
      <c r="AP13" t="str">
        <f t="shared" ca="1" si="12"/>
        <v>pics\\Injir_6.jpg</v>
      </c>
      <c r="AQ13" t="str">
        <f t="shared" ca="1" si="13"/>
        <v>pics\\Tikva_6.jpg</v>
      </c>
      <c r="AT13">
        <f t="shared" ca="1" si="7"/>
        <v>0.82395935797384701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2036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VLOOKUP(B14,audio_list_stym!$A$3:$BP$18,51,FALSE)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VLOOKUP(B14,audio_list_stym!$A$3:$AJ$18,19,FALSE)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10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0.13827794159010998</v>
      </c>
      <c r="AP14" t="str">
        <f t="shared" ca="1" si="12"/>
        <v>pics\\Injir_3.jpg</v>
      </c>
      <c r="AQ14" t="str">
        <f t="shared" ca="1" si="13"/>
        <v>pics\\Tikva_3.jpg</v>
      </c>
      <c r="AT14">
        <f t="shared" ca="1" si="7"/>
        <v>0.75988397219743453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2033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VLOOKUP(B15,audio_list_stym!$A$3:$BP$18,51,FALSE)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VLOOKUP(B15,audio_list_stym!$A$3:$AJ$18,19,FALSE)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10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0.71555160141287721</v>
      </c>
      <c r="AP15" t="str">
        <f t="shared" ca="1" si="12"/>
        <v>pics\\Banan_1.jpg</v>
      </c>
      <c r="AQ15" t="str">
        <f t="shared" ca="1" si="13"/>
        <v>pics\\Goroh_1.jpg</v>
      </c>
      <c r="AT15">
        <f t="shared" ca="1" si="7"/>
        <v>0.16871250352687761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2034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VLOOKUP(B16,audio_list_stym!$A$3:$BP$18,51,FALSE)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VLOOKUP(B16,audio_list_stym!$A$3:$AJ$18,19,FALSE)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10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0.93815753493401377</v>
      </c>
      <c r="AP16" t="str">
        <f t="shared" ca="1" si="12"/>
        <v>pics\\Limon_2.jpg</v>
      </c>
      <c r="AQ16" t="str">
        <f t="shared" ca="1" si="13"/>
        <v>pics\\Redis_2.jpg</v>
      </c>
      <c r="AT16">
        <f t="shared" ca="1" si="7"/>
        <v>0.99034812325395039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VLOOKUP(B17,audio_list_stym!$A$3:$BP$18,51,FALSE)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VLOOKUP(B17,audio_list_stym!$A$3:$AJ$18,19,FALSE)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10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0.99085644489854774</v>
      </c>
      <c r="AP17" t="str">
        <f t="shared" ca="1" si="12"/>
        <v>pics\\Limon_1.jpg</v>
      </c>
      <c r="AQ17" t="str">
        <f t="shared" ca="1" si="13"/>
        <v>pics\\Redis_1.jpg</v>
      </c>
      <c r="AT17">
        <f t="shared" ca="1" si="7"/>
        <v>0.18941392048491279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2040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VLOOKUP(B18,audio_list_stym!$A$3:$BP$18,51,FALSE)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VLOOKUP(B18,audio_list_stym!$A$3:$AJ$18,19,FALSE)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2056</v>
      </c>
      <c r="AD18" t="str">
        <f t="shared" ca="1" si="10"/>
        <v>pics\\Redis_8.jpg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pics\\Redis_8.jpg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0.72176645287848029</v>
      </c>
      <c r="AP18" t="str">
        <f t="shared" ca="1" si="12"/>
        <v>pics\\Limon_8.jpg</v>
      </c>
      <c r="AQ18" t="str">
        <f t="shared" ca="1" si="13"/>
        <v>pics\\Redis_8.jpg</v>
      </c>
      <c r="AS18" t="str">
        <f t="shared" ref="AS18:AS25" ca="1" si="16">IF(AH18="sound\\Tropic",AQ18,"")</f>
        <v>pics\\Redis_8.jpg</v>
      </c>
      <c r="AT18">
        <f t="shared" ca="1" si="7"/>
        <v>0.19815897715829245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2063</v>
      </c>
      <c r="BF18" cm="1">
        <f t="array" aca="1" ref="BF18" ca="1">INDEX(BD26:BD49,(RANK(AT4,$AT$2:$AT$16)))</f>
        <v>2055</v>
      </c>
      <c r="BG18" cm="1">
        <f t="array" aca="1" ref="BG18" ca="1">INDEX(BD50:BD65,(RANK(AT4,$AT$2:$AT$16)))</f>
        <v>2015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VLOOKUP(B19,audio_list_stym!$A$3:$BP$18,51,FALSE)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VLOOKUP(B19,audio_list_stym!$A$3:$AJ$18,19,FALSE)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2165</v>
      </c>
      <c r="AD19" t="str">
        <f t="shared" ca="1" si="10"/>
        <v>pics\\Tikva_5.jpg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pics\\Tikva_5.jpg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4.9307284166562937E-2</v>
      </c>
      <c r="AP19" t="str">
        <f t="shared" ca="1" si="12"/>
        <v>pics\\Injir_5.jpg</v>
      </c>
      <c r="AQ19" t="str">
        <f t="shared" ca="1" si="13"/>
        <v>pics\\Tikva_5.jpg</v>
      </c>
      <c r="AS19" t="str">
        <f t="shared" ca="1" si="16"/>
        <v>pics\\Tikva_5.jpg</v>
      </c>
      <c r="AT19">
        <f t="shared" ca="1" si="7"/>
        <v>0.18073025329788606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2030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VLOOKUP(B20,audio_list_stym!$A$3:$BP$18,51,FALSE)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VLOOKUP(B20,audio_list_stym!$A$3:$AJ$18,19,FALSE)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2021</v>
      </c>
      <c r="AD20" t="str">
        <f t="shared" ca="1" si="10"/>
        <v>pics\\Goroh_5.jpg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pics\\Goroh_5.jpg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0.42839656968411988</v>
      </c>
      <c r="AP20" t="str">
        <f t="shared" ca="1" si="12"/>
        <v>pics\\Banan_5.jpg</v>
      </c>
      <c r="AQ20" t="str">
        <f t="shared" ca="1" si="13"/>
        <v>pics\\Goroh_5.jpg</v>
      </c>
      <c r="AS20" t="str">
        <f t="shared" ca="1" si="16"/>
        <v>pics\\Goroh_5.jpg</v>
      </c>
      <c r="AT20">
        <f t="shared" ca="1" si="7"/>
        <v>0.63844846438138347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VLOOKUP(B21,audio_list_stym!$A$3:$BP$18,51,FALSE)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VLOOKUP(B21,audio_list_stym!$A$3:$AJ$18,19,FALSE)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2052</v>
      </c>
      <c r="AD21" t="str">
        <f t="shared" ca="1" si="10"/>
        <v>pics\\Redis_4.jpg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pics\\Redis_4.jpg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0.81420168473831012</v>
      </c>
      <c r="AP21" t="str">
        <f t="shared" ca="1" si="12"/>
        <v>pics\\Limon_4.jpg</v>
      </c>
      <c r="AQ21" t="str">
        <f t="shared" ca="1" si="13"/>
        <v>pics\\Redis_4.jpg</v>
      </c>
      <c r="AS21" t="str">
        <f t="shared" ca="1" si="16"/>
        <v>pics\\Redis_4.jpg</v>
      </c>
      <c r="AT21">
        <f t="shared" ca="1" si="7"/>
        <v>0.1332600665686331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2028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VLOOKUP(B22,audio_list_stym!$A$3:$BP$18,51,FALSE)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VLOOKUP(B22,audio_list_stym!$A$3:$AJ$18,19,FALSE)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2162</v>
      </c>
      <c r="AD22" t="str">
        <f t="shared" ca="1" si="10"/>
        <v>pics\\Tikva_2.jpg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pics\\Tikva_2.jpg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0.16111130146763675</v>
      </c>
      <c r="AP22" t="str">
        <f t="shared" ca="1" si="12"/>
        <v>pics\\Injir_2.jpg</v>
      </c>
      <c r="AQ22" t="str">
        <f t="shared" ca="1" si="13"/>
        <v>pics\\Tikva_2.jpg</v>
      </c>
      <c r="AS22" t="str">
        <f t="shared" ca="1" si="16"/>
        <v>pics\\Tikva_2.jpg</v>
      </c>
      <c r="AT22">
        <f t="shared" ca="1" si="7"/>
        <v>0.39755549598355922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2025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VLOOKUP(B23,audio_list_stym!$A$3:$BP$18,51,FALSE)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VLOOKUP(B23,audio_list_stym!$A$3:$AJ$18,19,FALSE)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2167</v>
      </c>
      <c r="AD23" t="str">
        <f t="shared" ca="1" si="10"/>
        <v>pics\\Tikva_7.jpg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pics\\Tikva_7.jpg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2.4333899672311476E-2</v>
      </c>
      <c r="AP23" t="str">
        <f t="shared" ca="1" si="12"/>
        <v>pics\\Injir_7.jpg</v>
      </c>
      <c r="AQ23" t="str">
        <f t="shared" ca="1" si="13"/>
        <v>pics\\Tikva_7.jpg</v>
      </c>
      <c r="AS23" t="str">
        <f t="shared" ca="1" si="16"/>
        <v>pics\\Tikva_7.jpg</v>
      </c>
      <c r="AT23">
        <f t="shared" ca="1" si="7"/>
        <v>0.11346400657459754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2026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VLOOKUP(B24,audio_list_stym!$A$3:$BP$18,51,FALSE)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VLOOKUP(B24,audio_list_stym!$A$3:$AJ$18,19,FALSE)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2024</v>
      </c>
      <c r="AD24" t="str">
        <f t="shared" ca="1" si="10"/>
        <v>pics\\Goroh_8.jpg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pics\\Goroh_8.jpg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0.30437623167854533</v>
      </c>
      <c r="AP24" t="str">
        <f t="shared" ca="1" si="12"/>
        <v>pics\\Banan_8.jpg</v>
      </c>
      <c r="AQ24" t="str">
        <f t="shared" ca="1" si="13"/>
        <v>pics\\Goroh_8.jpg</v>
      </c>
      <c r="AS24" t="str">
        <f t="shared" ca="1" si="16"/>
        <v>pics\\Goroh_8.jpg</v>
      </c>
      <c r="AT24">
        <f t="shared" ca="1" si="7"/>
        <v>0.38031708303638589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VLOOKUP(B25,audio_list_stym!$A$3:$BP$18,51,FALSE)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VLOOKUP(B25,audio_list_stym!$A$3:$AJ$18,19,FALSE)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2168</v>
      </c>
      <c r="AD25" t="str">
        <f t="shared" ca="1" si="10"/>
        <v>pics\\Tikva_8.jpg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pics\\Tikva_8.jpg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6.2859546124430787E-3</v>
      </c>
      <c r="AP25" t="str">
        <f t="shared" ca="1" si="12"/>
        <v>pics\\Injir_8.jpg</v>
      </c>
      <c r="AQ25" t="str">
        <f t="shared" ca="1" si="13"/>
        <v>pics\\Tikva_8.jpg</v>
      </c>
      <c r="AS25" t="str">
        <f t="shared" ca="1" si="16"/>
        <v>pics\\Tikva_8.jpg</v>
      </c>
      <c r="AT25">
        <f t="shared" ca="1" si="7"/>
        <v>5.1268146116019264E-2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2032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VLOOKUP(B26,audio_list_stym!$A$3:$BP$18,51,FALSE)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VLOOKUP(B26,audio_list_stym!$A$3:$AJ$18,19,FALSE)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0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0.90090102227341062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2037</v>
      </c>
      <c r="BF26" cm="1">
        <f t="array" aca="1" ref="BF26" ca="1">INDEX(BD34:BD49,(RANK(AT5,$AT$2:$AT$16)))</f>
        <v>2005</v>
      </c>
      <c r="BG26" cm="1">
        <f t="array" aca="1" ref="BG26" ca="1">INDEX(BD50:BD65,(RANK(AT5,$AT$2:$AT$16)))</f>
        <v>2021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VLOOKUP(B27,audio_list_stym!$A$3:$BP$18,51,FALSE)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VLOOKUP(B27,audio_list_stym!$A$3:$AJ$18,19,FALSE)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10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6.5845475897891914E-2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2054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VLOOKUP(B28,audio_list_stym!$A$3:$BP$18,51,FALSE)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VLOOKUP(B28,audio_list_stym!$A$3:$AJ$18,19,FALSE)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10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0.67285060273046882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VLOOKUP(B29,audio_list_stym!$A$3:$BP$18,51,FALSE)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VLOOKUP(B29,audio_list_stym!$A$3:$AJ$18,19,FALSE)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0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0.28152506404291955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2052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VLOOKUP(B30,audio_list_stym!$A$3:$BP$18,51,FALSE)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VLOOKUP(B30,audio_list_stym!$A$3:$AJ$18,19,FALSE)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10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0.90696990181714088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2049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VLOOKUP(B31,audio_list_stym!$A$3:$BP$18,51,FALSE)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VLOOKUP(B31,audio_list_stym!$A$3:$AJ$18,19,FALSE)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10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0.73733704452249915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2050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VLOOKUP(B32,audio_list_stym!$A$3:$BP$18,51,FALSE)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VLOOKUP(B32,audio_list_stym!$A$3:$AJ$18,19,FALSE)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10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0.48303255432548509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VLOOKUP(B33,audio_list_stym!$A$3:$BP$18,51,FALSE)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VLOOKUP(B33,audio_list_stym!$A$3:$AJ$18,19,FALSE)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10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1.6380424559139017E-2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2056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VLOOKUP(B34,audio_list_stym!$A$3:$BP$18,51,FALSE)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VLOOKUP(B34,audio_list_stym!$A$3:$AJ$18,19,FALSE)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2007</v>
      </c>
      <c r="AD34" t="str">
        <f t="shared" ca="1" si="10"/>
        <v>pics\\Banan_7.jpg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pics\\Banan_7.jpg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pics\\Banan_7.jpg</v>
      </c>
      <c r="AT34">
        <f t="shared" ca="1" si="7"/>
        <v>6.4580357877172756E-2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2037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2013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VLOOKUP(B35,audio_list_stym!$A$3:$BP$18,51,FALSE)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VLOOKUP(B35,audio_list_stym!$A$3:$AJ$18,19,FALSE)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2035</v>
      </c>
      <c r="AD35" t="str">
        <f t="shared" ca="1" si="10"/>
        <v>pics\\Limon_3.jpg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pics\\Limon_3.jpg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pics\\Limon_3.jpg</v>
      </c>
      <c r="AT35">
        <f t="shared" ca="1" si="7"/>
        <v>0.10206473252251591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2046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VLOOKUP(B36,audio_list_stym!$A$3:$BP$18,51,FALSE)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VLOOKUP(B36,audio_list_stym!$A$3:$AJ$18,19,FALSE)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2039</v>
      </c>
      <c r="AD36" t="str">
        <f t="shared" ca="1" si="10"/>
        <v>pics\\Limon_7.jpg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pics\\Limon_7.jpg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pics\\Limon_7.jpg</v>
      </c>
      <c r="AT36">
        <f t="shared" ca="1" si="7"/>
        <v>0.96312359187991603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VLOOKUP(B37,audio_list_stym!$A$3:$BP$18,51,FALSE)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VLOOKUP(B37,audio_list_stym!$A$3:$AJ$18,19,FALSE)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2158</v>
      </c>
      <c r="AD37" t="str">
        <f t="shared" ca="1" si="10"/>
        <v>pics\\Injir_6.jpg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pics\\Injir_6.jpg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pics\\Injir_6.jpg</v>
      </c>
      <c r="AT37">
        <f t="shared" ca="1" si="7"/>
        <v>0.74075174852698733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2044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VLOOKUP(B38,audio_list_stym!$A$3:$BP$18,51,FALSE)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VLOOKUP(B38,audio_list_stym!$A$3:$AJ$18,19,FALSE)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2155</v>
      </c>
      <c r="AD38" t="str">
        <f t="shared" ca="1" si="10"/>
        <v>pics\\Injir_3.jpg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pics\\Injir_3.jpg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pics\\Injir_3.jpg</v>
      </c>
      <c r="AT38">
        <f t="shared" ca="1" si="7"/>
        <v>0.36813485047699368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2041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VLOOKUP(B39,audio_list_stym!$A$3:$BP$18,51,FALSE)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VLOOKUP(B39,audio_list_stym!$A$3:$AJ$18,19,FALSE)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2001</v>
      </c>
      <c r="AD39" t="str">
        <f t="shared" ca="1" si="10"/>
        <v>pics\\Banan_1.jpg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pics\\Banan_1.jpg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pics\\Banan_1.jpg</v>
      </c>
      <c r="AT39">
        <f t="shared" ca="1" si="7"/>
        <v>0.12649739476240018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2042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VLOOKUP(B40,audio_list_stym!$A$3:$BP$18,51,FALSE)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VLOOKUP(B40,audio_list_stym!$A$3:$AJ$18,19,FALSE)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2034</v>
      </c>
      <c r="AD40" t="str">
        <f t="shared" ca="1" si="10"/>
        <v>pics\\Limon_2.jpg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pics\\Limon_2.jpg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pics\\Limon_2.jpg</v>
      </c>
      <c r="AT40">
        <f t="shared" ca="1" si="7"/>
        <v>0.47997884626017462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VLOOKUP(B41,audio_list_stym!$A$3:$BP$18,51,FALSE)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VLOOKUP(B41,audio_list_stym!$A$3:$AJ$18,19,FALSE)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2033</v>
      </c>
      <c r="AD41" t="str">
        <f t="shared" ca="1" si="10"/>
        <v>pics\\Limon_1.jpg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pics\\Limon_1.jpg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pics\\Limon_1.jpg</v>
      </c>
      <c r="AT41">
        <f t="shared" ca="1" si="7"/>
        <v>0.95596406447584981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2048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VLOOKUP(B42,audio_list_stym!$A$3:$BP$18,51,FALSE)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VLOOKUP(B42,audio_list_stym!$A$3:$AJ$18,19,FALSE)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10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0.62478488274384936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2059</v>
      </c>
      <c r="BF42" cm="1">
        <f t="array" aca="1" ref="BF42" ca="1">INDEX(BD26:BD41,(RANK(AT6,$AT$2:$AT$17)))</f>
        <v>2051</v>
      </c>
      <c r="BG42" cm="1">
        <f t="array" aca="1" ref="BG42" ca="1">INDEX(BD50:BD65,(RANK(AT6,$AT$2:$AT$17)))</f>
        <v>2011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VLOOKUP(B43,audio_list_stym!$A$3:$BP$18,51,FALSE)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VLOOKUP(B43,audio_list_stym!$A$3:$AJ$18,19,FALSE)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10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0.96433033628855547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2006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VLOOKUP(B44,audio_list_stym!$A$3:$BP$18,51,FALSE)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VLOOKUP(B44,audio_list_stym!$A$3:$AJ$18,19,FALSE)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10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0.60024181501422547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VLOOKUP(B45,audio_list_stym!$A$3:$BP$18,51,FALSE)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VLOOKUP(B45,audio_list_stym!$A$3:$AJ$18,19,FALSE)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10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0.1889144061314364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2004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VLOOKUP(B46,audio_list_stym!$A$3:$BP$18,51,FALSE)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VLOOKUP(B46,audio_list_stym!$A$3:$AJ$18,19,FALSE)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10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0.62798891036288362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2001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VLOOKUP(B47,audio_list_stym!$A$3:$BP$18,51,FALSE)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VLOOKUP(B47,audio_list_stym!$A$3:$AJ$18,19,FALSE)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10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2.5190600625036974E-2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2002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VLOOKUP(B48,audio_list_stym!$A$3:$BP$18,51,FALSE)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VLOOKUP(B48,audio_list_stym!$A$3:$AJ$18,19,FALSE)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10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0.94857003474917956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VLOOKUP(B49,audio_list_stym!$A$3:$BP$18,51,FALSE)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VLOOKUP(B49,audio_list_stym!$A$3:$AJ$18,19,FALSE)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10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0.11689226362042848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2008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VLOOKUP(B50,audio_list_stym!$A$3:$BP$18,51,FALSE)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VLOOKUP(B50,audio_list_stym!$A$3:$AJ$18,19,FALSE)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2053</v>
      </c>
      <c r="AD50" t="str">
        <f t="shared" ca="1" si="10"/>
        <v>pics\\Redis_5.jpg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pics\\Redis_5.jpg</v>
      </c>
      <c r="AH50" t="str">
        <f t="shared" si="3"/>
        <v>sound\\Tropic</v>
      </c>
      <c r="AS50" t="str">
        <f ca="1">IF(AH50="sound\\Tropic",AQ2,"")</f>
        <v>pics\\Redis_5.jpg</v>
      </c>
      <c r="AT50">
        <f t="shared" ca="1" si="7"/>
        <v>0.6137789353327302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2058</v>
      </c>
      <c r="BF50" cm="1">
        <f t="array" aca="1" ref="BF50" ca="1">INDEX(BD18:BD49,(RANK(AT7,$AT$2:$AT$17)))</f>
        <v>2026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VLOOKUP(B51,audio_list_stym!$A$3:$BP$18,51,FALSE)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VLOOKUP(B51,audio_list_stym!$A$3:$AJ$18,19,FALSE)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2161</v>
      </c>
      <c r="AD51" t="str">
        <f t="shared" ca="1" si="10"/>
        <v>pics\\Tikva_1.jpg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pics\\Tikva_1.jpg</v>
      </c>
      <c r="AH51" t="str">
        <f t="shared" si="3"/>
        <v>sound\\Tropic</v>
      </c>
      <c r="AS51" t="str">
        <f t="shared" ref="AS51:AS57" ca="1" si="23">IF(AH51="sound\\Tropic",AQ3,"")</f>
        <v>pics\\Tikva_1.jpg</v>
      </c>
      <c r="AT51">
        <f t="shared" ca="1" si="7"/>
        <v>0.62410597572945437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2014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VLOOKUP(B52,audio_list_stym!$A$3:$BP$18,51,FALSE)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VLOOKUP(B52,audio_list_stym!$A$3:$AJ$18,19,FALSE)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2022</v>
      </c>
      <c r="AD52" t="str">
        <f t="shared" ca="1" si="10"/>
        <v>pics\\Goroh_6.jpg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pics\\Goroh_6.jpg</v>
      </c>
      <c r="AH52" t="str">
        <f t="shared" si="3"/>
        <v>sound\\Tropic</v>
      </c>
      <c r="AS52" t="str">
        <f t="shared" ca="1" si="23"/>
        <v>pics\\Goroh_6.jpg</v>
      </c>
      <c r="AT52">
        <f t="shared" ca="1" si="7"/>
        <v>0.94487776655729594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VLOOKUP(B53,audio_list_stym!$A$3:$BP$18,51,FALSE)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VLOOKUP(B53,audio_list_stym!$A$3:$AJ$18,19,FALSE)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2054</v>
      </c>
      <c r="AD53" t="str">
        <f t="shared" ca="1" si="10"/>
        <v>pics\\Redis_6.jpg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pics\\Redis_6.jpg</v>
      </c>
      <c r="AH53" t="str">
        <f t="shared" si="3"/>
        <v>sound\\Tropic</v>
      </c>
      <c r="AS53" t="str">
        <f t="shared" ca="1" si="23"/>
        <v>pics\\Redis_6.jpg</v>
      </c>
      <c r="AT53">
        <f t="shared" ca="1" si="7"/>
        <v>0.51429407702641605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2012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VLOOKUP(B54,audio_list_stym!$A$3:$BP$18,51,FALSE)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VLOOKUP(B54,audio_list_stym!$A$3:$AJ$18,19,FALSE)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2164</v>
      </c>
      <c r="AD54" t="str">
        <f t="shared" ca="1" si="10"/>
        <v>pics\\Tikva_4.jpg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pics\\Tikva_4.jpg</v>
      </c>
      <c r="AH54" t="str">
        <f t="shared" si="3"/>
        <v>sound\\Tropic</v>
      </c>
      <c r="AI54" s="11"/>
      <c r="AS54" t="str">
        <f t="shared" ca="1" si="23"/>
        <v>pics\\Tikva_4.jpg</v>
      </c>
      <c r="AT54">
        <f t="shared" ca="1" si="7"/>
        <v>0.44626196615506475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2009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VLOOKUP(B55,audio_list_stym!$A$3:$BP$18,51,FALSE)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VLOOKUP(B55,audio_list_stym!$A$3:$AJ$18,19,FALSE)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2020</v>
      </c>
      <c r="AD55" t="str">
        <f t="shared" ca="1" si="10"/>
        <v>pics\\Goroh_4.jpg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pics\\Goroh_4.jpg</v>
      </c>
      <c r="AH55" t="str">
        <f t="shared" si="3"/>
        <v>sound\\Tropic</v>
      </c>
      <c r="AS55" t="str">
        <f t="shared" ca="1" si="23"/>
        <v>pics\\Goroh_4.jpg</v>
      </c>
      <c r="AT55">
        <f t="shared" ca="1" si="7"/>
        <v>2.2077139040235005E-2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2010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VLOOKUP(B56,audio_list_stym!$A$3:$BP$18,51,FALSE)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VLOOKUP(B56,audio_list_stym!$A$3:$AJ$18,19,FALSE)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2018</v>
      </c>
      <c r="AD56" t="str">
        <f t="shared" ca="1" si="10"/>
        <v>pics\\Goroh_2.jpg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pics\\Goroh_2.jpg</v>
      </c>
      <c r="AH56" t="str">
        <f t="shared" si="3"/>
        <v>sound\\Tropic</v>
      </c>
      <c r="AS56" t="str">
        <f t="shared" ca="1" si="23"/>
        <v>pics\\Goroh_2.jpg</v>
      </c>
      <c r="AT56">
        <f t="shared" ca="1" si="7"/>
        <v>0.14807920631198457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VLOOKUP(B57,audio_list_stym!$A$3:$BP$18,51,FALSE)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VLOOKUP(B57,audio_list_stym!$A$3:$AJ$18,19,FALSE)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2019</v>
      </c>
      <c r="AD57" t="str">
        <f t="shared" ca="1" si="10"/>
        <v>pics\\Goroh_3.jpg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pics\\Goroh_3.jpg</v>
      </c>
      <c r="AH57" t="str">
        <f t="shared" si="3"/>
        <v>sound\\Tropic</v>
      </c>
      <c r="AI57" s="11"/>
      <c r="AS57" t="str">
        <f t="shared" ca="1" si="23"/>
        <v>pics\\Goroh_3.jpg</v>
      </c>
      <c r="AT57">
        <f t="shared" ca="1" si="7"/>
        <v>0.25332047507397182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2016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VLOOKUP(B58,audio_list_stym!$A$3:$BP$18,51,FALSE)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VLOOKUP(B58,audio_list_stym!$A$3:$AJ$18,19,FALSE)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0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0.98684251965847125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VLOOKUP(B59,audio_list_stym!$A$3:$BP$18,51,FALSE)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VLOOKUP(B59,audio_list_stym!$A$3:$AJ$18,19,FALSE)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10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7"/>
        <v>0.6045982049851738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2022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VLOOKUP(B60,audio_list_stym!$A$3:$BP$18,51,FALSE)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VLOOKUP(B60,audio_list_stym!$A$3:$AJ$18,19,FALSE)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10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7"/>
        <v>0.26046994486896224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VLOOKUP(B61,audio_list_stym!$A$3:$BP$18,51,FALSE)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VLOOKUP(B61,audio_list_stym!$A$3:$AJ$18,19,FALSE)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10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7"/>
        <v>0.22217077151774056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2020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VLOOKUP(B62,audio_list_stym!$A$3:$BP$18,51,FALSE)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VLOOKUP(B62,audio_list_stym!$A$3:$AJ$18,19,FALSE)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10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7"/>
        <v>0.38392536315249537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2017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VLOOKUP(B63,audio_list_stym!$A$3:$BP$18,51,FALSE)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VLOOKUP(B63,audio_list_stym!$A$3:$AJ$18,19,FALSE)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10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7"/>
        <v>0.12657168259212814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2018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VLOOKUP(B64,audio_list_stym!$A$3:$BP$18,51,FALSE)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VLOOKUP(B64,audio_list_stym!$A$3:$AJ$18,19,FALSE)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10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0.94002322856796616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VLOOKUP(B65,audio_list_stym!$A$3:$BP$18,51,FALSE)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VLOOKUP(B65,audio_list_stym!$A$3:$AJ$18,19,FALSE)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10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7"/>
        <v>0.23249927069869469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2024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VLOOKUP(B66,audio_list_stym!$A$3:$BP$18,51,FALSE)</f>
        <v>16</v>
      </c>
      <c r="F66" t="str">
        <f>VLOOKUP(E66,metki!$A$2:$B$9,2,FALSE)</f>
        <v>импл_новые_без_названия</v>
      </c>
      <c r="G66" t="str">
        <f t="shared" ref="G66:G129" si="25">LEFT(F66,5)</f>
        <v>импл_</v>
      </c>
      <c r="H66" t="str">
        <f>VLOOKUP(B66,audio_list_stym!$A$3:$AJ$18,19,FALSE)</f>
        <v>ZF</v>
      </c>
      <c r="I66" t="s">
        <v>688</v>
      </c>
      <c r="J66" t="str">
        <f t="shared" ref="J66:J129" si="26">H66&amp;I66</f>
        <v>ZF_1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281</v>
      </c>
      <c r="Q66" t="str">
        <f>IF(G66="экспл",0,IF(G66="импл_",VLOOKUP(J66,quest_импл!$A$1:$J$129,8,FALSE),0))</f>
        <v>sound\\S_chashuykami_li.wav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2006</v>
      </c>
      <c r="AD66" t="str">
        <f t="shared" ca="1" si="10"/>
        <v>pics\\Banan_6.jpg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7">AS66</f>
        <v>pics\\Banan_6.jpg</v>
      </c>
      <c r="AG66" t="str">
        <f>IF(OR(E66=11,E66=13),M66,"")</f>
        <v/>
      </c>
      <c r="AI66" t="s">
        <v>67</v>
      </c>
      <c r="AO66">
        <f ca="1">RAND()</f>
        <v>0.84480616472268633</v>
      </c>
      <c r="AP66" t="str">
        <f ca="1">INDEX($AI$66:$AI$129,(RANK(AO66,$AO$66:$AO$129)))</f>
        <v>pics\\Banan_6.jpg</v>
      </c>
      <c r="AS66" t="str">
        <f ca="1">IF(G66="импл_",AP66,"")</f>
        <v>pics\\Banan_6.jpg</v>
      </c>
      <c r="AT66">
        <f t="shared" ref="AT66:AT129" ca="1" si="28">RAND()</f>
        <v>7.8032224086332258E-2</v>
      </c>
      <c r="AU66" t="s">
        <v>697</v>
      </c>
      <c r="AV66" t="str">
        <f t="shared" ref="AV66:AV129" ca="1" si="29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_С_чешуйками_ли_</v>
      </c>
      <c r="BB66" t="str">
        <f t="shared" ref="BB66:BB129" si="30">IF(G66="экспл",AY66&amp;AX66&amp;"."&amp;AZ66,IF(G66="импл_",BA66&amp;AX66&amp;"?"))</f>
        <v>_С_чешуйками_ли_XXXXX?</v>
      </c>
      <c r="BC66">
        <f>A66</f>
        <v>1209</v>
      </c>
      <c r="BD66" cm="1">
        <f t="array" aca="1" ref="BD66" ca="1">INDEX(L66:L73,(RANK(AT2,$AT$2:$AT$9)))</f>
        <v>2149</v>
      </c>
      <c r="BE66" cm="1">
        <f t="array" aca="1" ref="BE66" ca="1">INDEX(BD74:BD89,(RANK(AT2,$AT$2:$AT$7)))</f>
        <v>2065</v>
      </c>
      <c r="BF66" cm="1">
        <f t="array" aca="1" ref="BF66" ca="1">INDEX(BD90:BD113,(RANK(AT2,$AT$2:$AT$17)))</f>
        <v>2091</v>
      </c>
      <c r="BG66" cm="1">
        <f t="array" aca="1" ref="BG66" ca="1">INDEX(BD114:BD129,(RANK(AT2,$AT$2:$AT$17)))</f>
        <v>2139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VLOOKUP(B67,audio_list_stym!$A$3:$BP$18,51,FALSE)</f>
        <v>16</v>
      </c>
      <c r="F67" t="str">
        <f>VLOOKUP(E67,metki!$A$2:$B$9,2,FALSE)</f>
        <v>импл_новые_без_названия</v>
      </c>
      <c r="G67" t="str">
        <f t="shared" si="25"/>
        <v>импл_</v>
      </c>
      <c r="H67" t="str">
        <f>VLOOKUP(B67,audio_list_stym!$A$3:$AJ$18,19,FALSE)</f>
        <v>ZF</v>
      </c>
      <c r="I67" t="s">
        <v>689</v>
      </c>
      <c r="J67" t="str">
        <f t="shared" si="26"/>
        <v>ZF_2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282</v>
      </c>
      <c r="Q67" t="str">
        <f>IF(G67="экспл",0,IF(G67="импл_",VLOOKUP(J67,quest_импл!$A$1:$J$129,8,FALSE),0))</f>
        <v>sound\\Rozoviy_li.wav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2038</v>
      </c>
      <c r="AD67" t="str">
        <f t="shared" ref="AD67:AD74" ca="1" si="31">IF(ISTEXT(AE67),AE67,IF(ISTEXT(AF67),AF67,""))</f>
        <v>pics\\Limon_6.jpg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pics\\Limon_6.jpg</v>
      </c>
      <c r="AI67" t="s">
        <v>68</v>
      </c>
      <c r="AO67">
        <f t="shared" ref="AO67:AO129" ca="1" si="32">RAND()</f>
        <v>0.33135397465638261</v>
      </c>
      <c r="AP67" t="str">
        <f t="shared" ref="AP67:AP129" ca="1" si="33">INDEX($AI$66:$AI$129,(RANK(AO67,$AO$66:$AO$129)))</f>
        <v>pics\\Limon_6.jpg</v>
      </c>
      <c r="AR67" t="str">
        <f t="shared" ref="AR67:AR73" si="34">IF(AH67="sound\\Ogorod",AP19,"")</f>
        <v/>
      </c>
      <c r="AS67" t="str">
        <f t="shared" ref="AS67:AS73" ca="1" si="35">IF(G67="импл_",AP67,"")</f>
        <v>pics\\Limon_6.jpg</v>
      </c>
      <c r="AT67">
        <f t="shared" ca="1" si="28"/>
        <v>0.73343634735629981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_Розовый_ли_</v>
      </c>
      <c r="BB67" t="str">
        <f t="shared" si="30"/>
        <v>_Розовый_ли_XXXXX?</v>
      </c>
      <c r="BD67" cm="1">
        <f t="array" aca="1" ref="BD67" ca="1">INDEX(L67:L74,(RANK(AT3,$AT$2:$AT$9)))</f>
        <v>2151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VLOOKUP(B68,audio_list_stym!$A$3:$BP$18,51,FALSE)</f>
        <v>16</v>
      </c>
      <c r="F68" t="str">
        <f>VLOOKUP(E68,metki!$A$2:$B$9,2,FALSE)</f>
        <v>импл_новые_без_названия</v>
      </c>
      <c r="G68" t="str">
        <f t="shared" si="25"/>
        <v>импл_</v>
      </c>
      <c r="H68" t="str">
        <f>VLOOKUP(B68,audio_list_stym!$A$3:$AJ$18,19,FALSE)</f>
        <v>ZF</v>
      </c>
      <c r="I68" t="s">
        <v>690</v>
      </c>
      <c r="J68" t="str">
        <f t="shared" si="26"/>
        <v>ZF_3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283</v>
      </c>
      <c r="Q68" t="str">
        <f>IF(G68="экспл",0,IF(G68="импл_",VLOOKUP(J68,quest_импл!$A$1:$J$129,8,FALSE),0))</f>
        <v>sound\\Tonkiy_li.wav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2030</v>
      </c>
      <c r="AD68" t="str">
        <f t="shared" ca="1" si="31"/>
        <v>pics\\Kokos_6.jpg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pics\\Kokos_6.jpg</v>
      </c>
      <c r="AI68" t="s">
        <v>69</v>
      </c>
      <c r="AO68">
        <f t="shared" ca="1" si="32"/>
        <v>0.4501071165443844</v>
      </c>
      <c r="AP68" t="str">
        <f t="shared" ca="1" si="33"/>
        <v>pics\\Kokos_6.jpg</v>
      </c>
      <c r="AR68" t="str">
        <f t="shared" si="34"/>
        <v/>
      </c>
      <c r="AS68" t="str">
        <f t="shared" ca="1" si="35"/>
        <v>pics\\Kokos_6.jpg</v>
      </c>
      <c r="AT68">
        <f t="shared" ca="1" si="28"/>
        <v>0.98405929141341464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_Тонкий_ли_</v>
      </c>
      <c r="BB68" t="str">
        <f t="shared" si="30"/>
        <v>_Тонкий_ли_XXXXX?</v>
      </c>
      <c r="BD68" cm="1">
        <f t="array" aca="1" ref="BD68" ca="1">INDEX(L68:L75,(RANK(AT4,$AT$2:$AT$9)))</f>
        <v>2149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VLOOKUP(B69,audio_list_stym!$A$3:$BP$18,51,FALSE)</f>
        <v>16</v>
      </c>
      <c r="F69" t="str">
        <f>VLOOKUP(E69,metki!$A$2:$B$9,2,FALSE)</f>
        <v>импл_новые_без_названия</v>
      </c>
      <c r="G69" t="str">
        <f t="shared" si="25"/>
        <v>импл_</v>
      </c>
      <c r="H69" t="str">
        <f>VLOOKUP(B69,audio_list_stym!$A$3:$AJ$18,19,FALSE)</f>
        <v>ZF</v>
      </c>
      <c r="I69" t="s">
        <v>691</v>
      </c>
      <c r="J69" t="str">
        <f t="shared" si="26"/>
        <v>ZF_4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284</v>
      </c>
      <c r="Q69" t="str">
        <f>IF(G69="экспл",0,IF(G69="импл_",VLOOKUP(J69,quest_импл!$A$1:$J$129,8,FALSE),0))</f>
        <v>sound\\Celniy_li.wav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2009</v>
      </c>
      <c r="AD69" t="str">
        <f t="shared" ca="1" si="31"/>
        <v>pics\\Finik_1.jpg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pics\\Finik_1.jpg</v>
      </c>
      <c r="AI69" t="s">
        <v>70</v>
      </c>
      <c r="AO69">
        <f t="shared" ca="1" si="32"/>
        <v>0.77427140621274049</v>
      </c>
      <c r="AP69" t="str">
        <f t="shared" ca="1" si="33"/>
        <v>pics\\Finik_1.jpg</v>
      </c>
      <c r="AR69" t="str">
        <f t="shared" si="34"/>
        <v/>
      </c>
      <c r="AS69" t="str">
        <f t="shared" ca="1" si="35"/>
        <v>pics\\Finik_1.jpg</v>
      </c>
      <c r="AT69">
        <f t="shared" ca="1" si="28"/>
        <v>0.55010572920398171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_Цельный_ли_</v>
      </c>
      <c r="BB69" t="str">
        <f t="shared" si="30"/>
        <v>_Цельный_ли_XXXXX?</v>
      </c>
      <c r="BD69" cm="1">
        <f t="array" aca="1" ref="BD69" ca="1">INDEX(L69:L76,(RANK(AT5,$AT$2:$AT$9)))</f>
        <v>2151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VLOOKUP(B70,audio_list_stym!$A$3:$BP$18,51,FALSE)</f>
        <v>16</v>
      </c>
      <c r="F70" t="str">
        <f>VLOOKUP(E70,metki!$A$2:$B$9,2,FALSE)</f>
        <v>импл_новые_без_названия</v>
      </c>
      <c r="G70" t="str">
        <f t="shared" si="25"/>
        <v>импл_</v>
      </c>
      <c r="H70" t="str">
        <f>VLOOKUP(B70,audio_list_stym!$A$3:$AJ$18,19,FALSE)</f>
        <v>ZF</v>
      </c>
      <c r="I70" t="s">
        <v>692</v>
      </c>
      <c r="J70" t="str">
        <f t="shared" si="26"/>
        <v>ZF_5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285</v>
      </c>
      <c r="Q70" t="str">
        <f>IF(G70="экспл",0,IF(G70="импл_",VLOOKUP(J70,quest_импл!$A$1:$J$129,8,FALSE),0))</f>
        <v>sound\\Shershaviy_li.wav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2002</v>
      </c>
      <c r="AD70" t="str">
        <f t="shared" ca="1" si="31"/>
        <v>pics\\Banan_2.jpg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pics\\Banan_2.jpg</v>
      </c>
      <c r="AI70" t="s">
        <v>71</v>
      </c>
      <c r="AO70">
        <f t="shared" ca="1" si="32"/>
        <v>0.95620234739464394</v>
      </c>
      <c r="AP70" t="str">
        <f t="shared" ca="1" si="33"/>
        <v>pics\\Banan_2.jpg</v>
      </c>
      <c r="AR70" t="str">
        <f t="shared" si="34"/>
        <v/>
      </c>
      <c r="AS70" t="str">
        <f t="shared" ca="1" si="35"/>
        <v>pics\\Banan_2.jpg</v>
      </c>
      <c r="AT70">
        <f t="shared" ca="1" si="28"/>
        <v>0.51255912123036984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_Шершавый_ли_</v>
      </c>
      <c r="BB70" t="str">
        <f t="shared" si="30"/>
        <v>_Шершавый_ли_XXXXX?</v>
      </c>
      <c r="BD70" cm="1">
        <f t="array" aca="1" ref="BD70" ca="1">INDEX(L70:L77,(RANK(AT6,$AT$2:$AT$9)))</f>
        <v>2149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VLOOKUP(B71,audio_list_stym!$A$3:$BP$18,51,FALSE)</f>
        <v>16</v>
      </c>
      <c r="F71" t="str">
        <f>VLOOKUP(E71,metki!$A$2:$B$9,2,FALSE)</f>
        <v>импл_новые_без_названия</v>
      </c>
      <c r="G71" t="str">
        <f t="shared" si="25"/>
        <v>импл_</v>
      </c>
      <c r="H71" t="str">
        <f>VLOOKUP(B71,audio_list_stym!$A$3:$AJ$18,19,FALSE)</f>
        <v>ZF</v>
      </c>
      <c r="I71" t="s">
        <v>693</v>
      </c>
      <c r="J71" t="str">
        <f t="shared" si="26"/>
        <v>ZF_6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286</v>
      </c>
      <c r="Q71" t="str">
        <f>IF(G71="экспл",0,IF(G71="импл_",VLOOKUP(J71,quest_импл!$A$1:$J$129,8,FALSE),0))</f>
        <v>sound\\Zaostryen_li.wav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2032</v>
      </c>
      <c r="AD71" t="str">
        <f t="shared" ca="1" si="31"/>
        <v>pics\\Kokos_8.jpg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pics\\Kokos_8.jpg</v>
      </c>
      <c r="AI71" t="s">
        <v>72</v>
      </c>
      <c r="AO71">
        <f t="shared" ca="1" si="32"/>
        <v>0.42973857242347768</v>
      </c>
      <c r="AP71" t="str">
        <f t="shared" ca="1" si="33"/>
        <v>pics\\Kokos_8.jpg</v>
      </c>
      <c r="AR71" t="str">
        <f t="shared" si="34"/>
        <v/>
      </c>
      <c r="AS71" t="str">
        <f t="shared" ca="1" si="35"/>
        <v>pics\\Kokos_8.jpg</v>
      </c>
      <c r="AT71">
        <f t="shared" ca="1" si="28"/>
        <v>0.59447855974346708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_Заострен_ли_</v>
      </c>
      <c r="BB71" t="str">
        <f t="shared" si="30"/>
        <v>_Заострен_ли_XXXXX?</v>
      </c>
      <c r="BD71" cm="1">
        <f t="array" aca="1" ref="BD71" ca="1">INDEX(L71:L78,(RANK(AT7,$AT$2:$AT$9)))</f>
        <v>2151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VLOOKUP(B72,audio_list_stym!$A$3:$BP$18,51,FALSE)</f>
        <v>16</v>
      </c>
      <c r="F72" t="str">
        <f>VLOOKUP(E72,metki!$A$2:$B$9,2,FALSE)</f>
        <v>импл_новые_без_названия</v>
      </c>
      <c r="G72" t="str">
        <f t="shared" si="25"/>
        <v>импл_</v>
      </c>
      <c r="H72" t="str">
        <f>VLOOKUP(B72,audio_list_stym!$A$3:$AJ$18,19,FALSE)</f>
        <v>ZF</v>
      </c>
      <c r="I72" t="s">
        <v>694</v>
      </c>
      <c r="J72" t="str">
        <f t="shared" si="26"/>
        <v>ZF_7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287</v>
      </c>
      <c r="Q72" t="str">
        <f>IF(G72="экспл",0,IF(G72="импл_",VLOOKUP(J72,quest_импл!$A$1:$J$129,8,FALSE),0))</f>
        <v>sound\\Rassipchatiy_li.wav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2004</v>
      </c>
      <c r="AD72" t="str">
        <f t="shared" ca="1" si="31"/>
        <v>pics\\Banan_4.jpg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pics\\Banan_4.jpg</v>
      </c>
      <c r="AI72" t="s">
        <v>73</v>
      </c>
      <c r="AO72">
        <f t="shared" ca="1" si="32"/>
        <v>0.88834633585348544</v>
      </c>
      <c r="AP72" t="str">
        <f t="shared" ca="1" si="33"/>
        <v>pics\\Banan_4.jpg</v>
      </c>
      <c r="AR72" t="str">
        <f t="shared" si="34"/>
        <v/>
      </c>
      <c r="AS72" t="str">
        <f t="shared" ca="1" si="35"/>
        <v>pics\\Banan_4.jpg</v>
      </c>
      <c r="AT72">
        <f t="shared" ca="1" si="28"/>
        <v>0.62466216512287831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_Рассыпчатый_ли_</v>
      </c>
      <c r="BB72" t="str">
        <f t="shared" si="30"/>
        <v>_Рассыпчатый_ли_XXXXX?</v>
      </c>
      <c r="BD72" cm="1">
        <f t="array" aca="1" ref="BD72" ca="1">INDEX(L72:L79,(RANK(AT8,$AT$2:$AT$9)))</f>
        <v>2069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VLOOKUP(B73,audio_list_stym!$A$3:$BP$18,51,FALSE)</f>
        <v>16</v>
      </c>
      <c r="F73" t="str">
        <f>VLOOKUP(E73,metki!$A$2:$B$9,2,FALSE)</f>
        <v>импл_новые_без_названия</v>
      </c>
      <c r="G73" t="str">
        <f t="shared" si="25"/>
        <v>импл_</v>
      </c>
      <c r="H73" t="str">
        <f>VLOOKUP(B73,audio_list_stym!$A$3:$AJ$18,19,FALSE)</f>
        <v>ZF</v>
      </c>
      <c r="I73" t="s">
        <v>695</v>
      </c>
      <c r="J73" t="str">
        <f t="shared" si="26"/>
        <v>ZF_8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288</v>
      </c>
      <c r="Q73" t="str">
        <f>IF(G73="экспл",0,IF(G73="импл_",VLOOKUP(J73,quest_импл!$A$1:$J$129,8,FALSE),0))</f>
        <v>sound\\Ochishen_li.wav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2029</v>
      </c>
      <c r="AD73" t="str">
        <f t="shared" ca="1" si="31"/>
        <v>pics\\Kokos_5.jpg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pics\\Kokos_5.jpg</v>
      </c>
      <c r="AI73" t="s">
        <v>74</v>
      </c>
      <c r="AO73">
        <f t="shared" ca="1" si="32"/>
        <v>0.46096085207415693</v>
      </c>
      <c r="AP73" t="str">
        <f t="shared" ca="1" si="33"/>
        <v>pics\\Kokos_5.jpg</v>
      </c>
      <c r="AR73" t="str">
        <f t="shared" si="34"/>
        <v/>
      </c>
      <c r="AS73" t="str">
        <f t="shared" ca="1" si="35"/>
        <v>pics\\Kokos_5.jpg</v>
      </c>
      <c r="AT73">
        <f t="shared" ca="1" si="28"/>
        <v>0.71157852199148275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_Очищен_ли_</v>
      </c>
      <c r="BB73" t="str">
        <f t="shared" si="30"/>
        <v>_Очищен_ли_XXXXX?</v>
      </c>
      <c r="BD73" cm="1">
        <f t="array" aca="1" ref="BD73" ca="1">INDEX(L73:L80,(RANK(AT9,$AT$2:$AT$9)))</f>
        <v>2071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VLOOKUP(B74,audio_list_stym!$A$3:$BP$18,51,FALSE)</f>
        <v>17</v>
      </c>
      <c r="F74" t="str">
        <f>VLOOKUP(E74,metki!$A$2:$B$9,2,FALSE)</f>
        <v>экспл_новые_без_названия</v>
      </c>
      <c r="G74" t="str">
        <f t="shared" si="25"/>
        <v>экспл</v>
      </c>
      <c r="H74" t="str">
        <f>VLOOKUP(B74,audio_list_stym!$A$3:$AJ$18,19,FALSE)</f>
        <v>Ackee</v>
      </c>
      <c r="I74" t="s">
        <v>688</v>
      </c>
      <c r="J74" t="str">
        <f t="shared" si="26"/>
        <v>Ackee_1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97</v>
      </c>
      <c r="Z74" t="str">
        <f>IF(G74="экспл",VLOOKUP(J74,quest_экспл!$A$1:$N$129,12,FALSE),IF(G74="импл_",0,0))</f>
        <v>sound\\Sushenniy_li_on.wav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31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27"/>
        <v/>
      </c>
      <c r="AI74" t="s">
        <v>76</v>
      </c>
      <c r="AO74">
        <f t="shared" ca="1" si="32"/>
        <v>0.75167546893975801</v>
      </c>
      <c r="AP74" t="str">
        <f t="shared" ca="1" si="33"/>
        <v>pics\\Finik_3.jpg</v>
      </c>
      <c r="AR74" t="str">
        <f>IF(AH74="sound\\Ogorod",AP2,"")</f>
        <v/>
      </c>
      <c r="AS74" t="str">
        <f>IF(G74="импл_",AP74,"")</f>
        <v/>
      </c>
      <c r="AT74">
        <f t="shared" ca="1" si="28"/>
        <v>0.92359243235133814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_Сушеный_ли_он?</v>
      </c>
      <c r="BA74" t="e">
        <f>VLOOKUP(Q74,audio_list_stym!$B$2:$BQ$299,68,FALSE)</f>
        <v>#N/A</v>
      </c>
      <c r="BB74" t="str">
        <f t="shared" si="30"/>
        <v>На_экране_XXXXX._Сушеный_ли_он?</v>
      </c>
      <c r="BC74">
        <f>A74</f>
        <v>1210</v>
      </c>
      <c r="BD74" cm="1">
        <f t="array" aca="1" ref="BD74" ca="1">INDEX($L$74:$L$81,(RANK(AT2,$AT$2:$AT$9)))</f>
        <v>2069</v>
      </c>
      <c r="BE74" cm="1">
        <f t="array" aca="1" ref="BE74" ca="1">INDEX(BD66:BD73,(RANK(AT3,$AT$2:$AT$9)))</f>
        <v>2151</v>
      </c>
      <c r="BF74" cm="1">
        <f t="array" aca="1" ref="BF74" ca="1">INDEX(BD82:BD105,(RANK(AT3,$AT$2:$AT$17)))</f>
        <v>2084</v>
      </c>
      <c r="BG74" cm="1">
        <f t="array" aca="1" ref="BG74" ca="1">INDEX(BD106:BD129,(RANK(AT3,$AT$2:$AT$9)))</f>
        <v>2114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VLOOKUP(B75,audio_list_stym!$A$3:$BP$18,51,FALSE)</f>
        <v>17</v>
      </c>
      <c r="F75" t="str">
        <f>VLOOKUP(E75,metki!$A$2:$B$9,2,FALSE)</f>
        <v>экспл_новые_без_названия</v>
      </c>
      <c r="G75" t="str">
        <f t="shared" si="25"/>
        <v>экспл</v>
      </c>
      <c r="H75" t="str">
        <f>VLOOKUP(B75,audio_list_stym!$A$3:$AJ$18,19,FALSE)</f>
        <v>Ackee</v>
      </c>
      <c r="I75" t="s">
        <v>689</v>
      </c>
      <c r="J75" t="str">
        <f t="shared" si="26"/>
        <v>Ackee_2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98</v>
      </c>
      <c r="Z75" t="str">
        <f>IF(G75="экспл",VLOOKUP(J75,quest_экспл!$A$1:$N$129,12,FALSE),IF(G75="импл_",0,0))</f>
        <v>sound\\On_s_vetochkoy.wav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ref="AD75:AD129" ca="1" si="36">IF(ISTEXT(AE75),AE75,IF(ISTEXT(AF75),AF75,""))</f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ref="AF75:AF129" si="37">AS75</f>
        <v/>
      </c>
      <c r="AI75" t="s">
        <v>77</v>
      </c>
      <c r="AO75">
        <f t="shared" ca="1" si="32"/>
        <v>0.69102263313400591</v>
      </c>
      <c r="AP75" t="str">
        <f t="shared" ca="1" si="33"/>
        <v>pics\\Goroh_2.jpg</v>
      </c>
      <c r="AR75" t="str">
        <f t="shared" ref="AR75:AR97" si="38">IF(AH75="sound\\Ogorod",AP3,"")</f>
        <v/>
      </c>
      <c r="AS75" t="str">
        <f t="shared" ref="AS75:AS129" si="39">IF(G75="импл_",AP75,"")</f>
        <v/>
      </c>
      <c r="AT75">
        <f t="shared" ca="1" si="28"/>
        <v>0.8284725744610747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_Он_с_веточкой?</v>
      </c>
      <c r="BA75" t="e">
        <f>VLOOKUP(Q75,audio_list_stym!$B$2:$BQ$299,68,FALSE)</f>
        <v>#N/A</v>
      </c>
      <c r="BB75" t="str">
        <f t="shared" si="30"/>
        <v>Посмотрите,_вот_XXXXX._Он_с_веточкой?</v>
      </c>
      <c r="BD75" cm="1">
        <f t="array" aca="1" ref="BD75" ca="1">INDEX($L$74:$L$81,(RANK(AT3,$AT$2:$AT$9)))</f>
        <v>2070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VLOOKUP(B76,audio_list_stym!$A$3:$BP$18,51,FALSE)</f>
        <v>17</v>
      </c>
      <c r="F76" t="str">
        <f>VLOOKUP(E76,metki!$A$2:$B$9,2,FALSE)</f>
        <v>экспл_новые_без_названия</v>
      </c>
      <c r="G76" t="str">
        <f t="shared" si="25"/>
        <v>экспл</v>
      </c>
      <c r="H76" t="str">
        <f>VLOOKUP(B76,audio_list_stym!$A$3:$AJ$18,19,FALSE)</f>
        <v>Ackee</v>
      </c>
      <c r="I76" t="s">
        <v>690</v>
      </c>
      <c r="J76" t="str">
        <f t="shared" si="26"/>
        <v>Ackee_3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99</v>
      </c>
      <c r="Z76" t="str">
        <f>IF(G76="экспл",VLOOKUP(J76,quest_экспл!$A$1:$N$129,12,FALSE),IF(G76="импл_",0,0))</f>
        <v>sound\\On_rasskrit.wav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6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37"/>
        <v/>
      </c>
      <c r="AI76" t="s">
        <v>78</v>
      </c>
      <c r="AO76">
        <f t="shared" ca="1" si="32"/>
        <v>0.30256044379330316</v>
      </c>
      <c r="AP76" t="str">
        <f t="shared" ca="1" si="33"/>
        <v>pics\\Limon_8.jpg</v>
      </c>
      <c r="AR76" t="str">
        <f t="shared" si="38"/>
        <v/>
      </c>
      <c r="AS76" t="str">
        <f t="shared" si="39"/>
        <v/>
      </c>
      <c r="AT76">
        <f t="shared" ca="1" si="28"/>
        <v>0.26332647952357668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_Он_раскрыт?</v>
      </c>
      <c r="BA76" t="e">
        <f>VLOOKUP(Q76,audio_list_stym!$B$2:$BQ$299,68,FALSE)</f>
        <v>#N/A</v>
      </c>
      <c r="BB76" t="str">
        <f t="shared" si="30"/>
        <v>Вот_XXXXX._Он_раскрыт?</v>
      </c>
      <c r="BD76" cm="1">
        <f t="array" aca="1" ref="BD76" ca="1">INDEX($L$74:$L$81,(RANK(AT4,$AT$2:$AT$9)))</f>
        <v>2067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VLOOKUP(B77,audio_list_stym!$A$3:$BP$18,51,FALSE)</f>
        <v>17</v>
      </c>
      <c r="F77" t="str">
        <f>VLOOKUP(E77,metki!$A$2:$B$9,2,FALSE)</f>
        <v>экспл_новые_без_названия</v>
      </c>
      <c r="G77" t="str">
        <f t="shared" si="25"/>
        <v>экспл</v>
      </c>
      <c r="H77" t="str">
        <f>VLOOKUP(B77,audio_list_stym!$A$3:$AJ$18,19,FALSE)</f>
        <v>Ackee</v>
      </c>
      <c r="I77" t="s">
        <v>691</v>
      </c>
      <c r="J77" t="str">
        <f t="shared" si="26"/>
        <v>Ackee_4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100</v>
      </c>
      <c r="Z77" t="str">
        <f>IF(G77="экспл",VLOOKUP(J77,quest_экспл!$A$1:$N$129,12,FALSE),IF(G77="импл_",0,0))</f>
        <v>sound\\Pushistiy_li_on.wav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6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37"/>
        <v/>
      </c>
      <c r="AI77" t="s">
        <v>79</v>
      </c>
      <c r="AO77">
        <f t="shared" ca="1" si="32"/>
        <v>0.14137493599914519</v>
      </c>
      <c r="AP77" t="str">
        <f t="shared" ca="1" si="33"/>
        <v>pics\\Redis_7.jpg</v>
      </c>
      <c r="AR77" t="str">
        <f t="shared" si="38"/>
        <v/>
      </c>
      <c r="AS77" t="str">
        <f t="shared" si="39"/>
        <v/>
      </c>
      <c r="AT77">
        <f t="shared" ca="1" si="28"/>
        <v>0.4799405105550304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_Пушистый_ли_он?</v>
      </c>
      <c r="BA77" t="e">
        <f>VLOOKUP(Q77,audio_list_stym!$B$2:$BQ$299,68,FALSE)</f>
        <v>#N/A</v>
      </c>
      <c r="BB77" t="str">
        <f t="shared" si="30"/>
        <v>Это_XXXXX._Пушистый_ли_он?</v>
      </c>
      <c r="BD77" cm="1">
        <f t="array" aca="1" ref="BD77" ca="1">INDEX($L$74:$L$81,(RANK(AT5,$AT$2:$AT$9)))</f>
        <v>2068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VLOOKUP(B78,audio_list_stym!$A$3:$BP$18,51,FALSE)</f>
        <v>17</v>
      </c>
      <c r="F78" t="str">
        <f>VLOOKUP(E78,metki!$A$2:$B$9,2,FALSE)</f>
        <v>экспл_новые_без_названия</v>
      </c>
      <c r="G78" t="str">
        <f t="shared" si="25"/>
        <v>экспл</v>
      </c>
      <c r="H78" t="str">
        <f>VLOOKUP(B78,audio_list_stym!$A$3:$AJ$18,19,FALSE)</f>
        <v>Ackee</v>
      </c>
      <c r="I78" t="s">
        <v>692</v>
      </c>
      <c r="J78" t="str">
        <f t="shared" si="26"/>
        <v>Ackee_5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101</v>
      </c>
      <c r="Z78" t="str">
        <f>IF(G78="экспл",VLOOKUP(J78,quest_экспл!$A$1:$N$129,12,FALSE),IF(G78="импл_",0,0))</f>
        <v>sound\\On_kvadratniy.wav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6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37"/>
        <v/>
      </c>
      <c r="AI78" t="s">
        <v>80</v>
      </c>
      <c r="AO78">
        <f t="shared" ca="1" si="32"/>
        <v>0.73167633670303955</v>
      </c>
      <c r="AP78" t="str">
        <f t="shared" ca="1" si="33"/>
        <v>pics\\Finik_5.jpg</v>
      </c>
      <c r="AR78" t="str">
        <f t="shared" si="38"/>
        <v/>
      </c>
      <c r="AS78" t="str">
        <f t="shared" si="39"/>
        <v/>
      </c>
      <c r="AT78">
        <f t="shared" ca="1" si="28"/>
        <v>0.19536236453269462</v>
      </c>
      <c r="AU78" t="s">
        <v>697</v>
      </c>
      <c r="AV78" t="str">
        <f t="shared" ca="1" si="29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_Он_квадратный?</v>
      </c>
      <c r="BA78" t="e">
        <f>VLOOKUP(Q78,audio_list_stym!$B$2:$BQ$299,68,FALSE)</f>
        <v>#N/A</v>
      </c>
      <c r="BB78" t="str">
        <f t="shared" si="30"/>
        <v>На_картинке_XXXXX._Он_квадратный?</v>
      </c>
      <c r="BD78" cm="1">
        <f t="array" aca="1" ref="BD78" ca="1">INDEX($L$74:$L$81,(RANK(AT6,$AT$2:$AT$9)))</f>
        <v>2065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VLOOKUP(B79,audio_list_stym!$A$3:$BP$18,51,FALSE)</f>
        <v>17</v>
      </c>
      <c r="F79" t="str">
        <f>VLOOKUP(E79,metki!$A$2:$B$9,2,FALSE)</f>
        <v>экспл_новые_без_названия</v>
      </c>
      <c r="G79" t="str">
        <f t="shared" si="25"/>
        <v>экспл</v>
      </c>
      <c r="H79" t="str">
        <f>VLOOKUP(B79,audio_list_stym!$A$3:$AJ$18,19,FALSE)</f>
        <v>Ackee</v>
      </c>
      <c r="I79" t="s">
        <v>693</v>
      </c>
      <c r="J79" t="str">
        <f t="shared" si="26"/>
        <v>Ackee_6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102</v>
      </c>
      <c r="Z79" t="str">
        <f>IF(G79="экспл",VLOOKUP(J79,quest_экспл!$A$1:$N$129,12,FALSE),IF(G79="импл_",0,0))</f>
        <v>sound\\Raznocvetniy_li_on.wav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6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37"/>
        <v/>
      </c>
      <c r="AI79" t="s">
        <v>81</v>
      </c>
      <c r="AO79">
        <f t="shared" ca="1" si="32"/>
        <v>0.74649479308535638</v>
      </c>
      <c r="AP79" t="str">
        <f t="shared" ca="1" si="33"/>
        <v>pics\\Finik_4.jpg</v>
      </c>
      <c r="AR79" t="str">
        <f t="shared" si="38"/>
        <v/>
      </c>
      <c r="AS79" t="str">
        <f t="shared" si="39"/>
        <v/>
      </c>
      <c r="AT79">
        <f t="shared" ca="1" si="28"/>
        <v>0.17562544734502317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_Разноцветный_ли_он?</v>
      </c>
      <c r="BA79" t="e">
        <f>VLOOKUP(Q79,audio_list_stym!$B$2:$BQ$299,68,FALSE)</f>
        <v>#N/A</v>
      </c>
      <c r="BB79" t="str">
        <f t="shared" si="30"/>
        <v>На_мониторе_XXXXX._Разноцветный_ли_он?</v>
      </c>
      <c r="BD79" cm="1">
        <f t="array" aca="1" ref="BD79" ca="1">INDEX($L$74:$L$81,(RANK(AT7,$AT$2:$AT$9)))</f>
        <v>2066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VLOOKUP(B80,audio_list_stym!$A$3:$BP$18,51,FALSE)</f>
        <v>17</v>
      </c>
      <c r="F80" t="str">
        <f>VLOOKUP(E80,metki!$A$2:$B$9,2,FALSE)</f>
        <v>экспл_новые_без_названия</v>
      </c>
      <c r="G80" t="str">
        <f t="shared" si="25"/>
        <v>экспл</v>
      </c>
      <c r="H80" t="str">
        <f>VLOOKUP(B80,audio_list_stym!$A$3:$AJ$18,19,FALSE)</f>
        <v>Ackee</v>
      </c>
      <c r="I80" t="s">
        <v>694</v>
      </c>
      <c r="J80" t="str">
        <f t="shared" si="26"/>
        <v>Ackee_7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103</v>
      </c>
      <c r="Z80" t="str">
        <f>IF(G80="экспл",VLOOKUP(J80,quest_экспл!$A$1:$N$129,12,FALSE),IF(G80="импл_",0,0))</f>
        <v>sound\\Uvyadshiy_li_on.wav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6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37"/>
        <v/>
      </c>
      <c r="AI80" t="s">
        <v>82</v>
      </c>
      <c r="AO80">
        <f t="shared" ca="1" si="32"/>
        <v>0.27226602896142382</v>
      </c>
      <c r="AP80" t="str">
        <f t="shared" ca="1" si="33"/>
        <v>pics\\Peper_2.jpg</v>
      </c>
      <c r="AR80" t="str">
        <f t="shared" si="38"/>
        <v/>
      </c>
      <c r="AS80" t="str">
        <f t="shared" si="39"/>
        <v/>
      </c>
      <c r="AT80">
        <f t="shared" ca="1" si="28"/>
        <v>0.22573032051687592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_Увядший_ли_он?</v>
      </c>
      <c r="BA80" t="e">
        <f>VLOOKUP(Q80,audio_list_stym!$B$2:$BQ$299,68,FALSE)</f>
        <v>#N/A</v>
      </c>
      <c r="BB80" t="str">
        <f t="shared" si="30"/>
        <v>Перед_Вами_XXXXX._Увядший_ли_он?</v>
      </c>
      <c r="BD80" cm="1">
        <f t="array" aca="1" ref="BD80" ca="1">INDEX($L$74:$L$81,(RANK(AT8,$AT$2:$AT$9)))</f>
        <v>2071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VLOOKUP(B81,audio_list_stym!$A$3:$BP$18,51,FALSE)</f>
        <v>17</v>
      </c>
      <c r="F81" t="str">
        <f>VLOOKUP(E81,metki!$A$2:$B$9,2,FALSE)</f>
        <v>экспл_новые_без_названия</v>
      </c>
      <c r="G81" t="str">
        <f t="shared" si="25"/>
        <v>экспл</v>
      </c>
      <c r="H81" t="str">
        <f>VLOOKUP(B81,audio_list_stym!$A$3:$AJ$18,19,FALSE)</f>
        <v>Ackee</v>
      </c>
      <c r="I81" t="s">
        <v>695</v>
      </c>
      <c r="J81" t="str">
        <f t="shared" si="26"/>
        <v>Ackee_8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104</v>
      </c>
      <c r="Z81" t="str">
        <f>IF(G81="экспл",VLOOKUP(J81,quest_экспл!$A$1:$N$129,12,FALSE),IF(G81="импл_",0,0))</f>
        <v>sound\\On_sklizskiy.wav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6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37"/>
        <v/>
      </c>
      <c r="AI81" t="s">
        <v>83</v>
      </c>
      <c r="AO81">
        <f t="shared" ca="1" si="32"/>
        <v>0.10527451789480546</v>
      </c>
      <c r="AP81" t="str">
        <f t="shared" ca="1" si="33"/>
        <v>pics\\Tomat_2.jpg</v>
      </c>
      <c r="AR81" t="str">
        <f t="shared" si="38"/>
        <v/>
      </c>
      <c r="AS81" t="str">
        <f t="shared" si="39"/>
        <v/>
      </c>
      <c r="AT81">
        <f t="shared" ca="1" si="28"/>
        <v>0.84668881742643731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_Он_склизкий?</v>
      </c>
      <c r="BA81" t="e">
        <f>VLOOKUP(Q81,audio_list_stym!$B$2:$BQ$299,68,FALSE)</f>
        <v>#N/A</v>
      </c>
      <c r="BB81" t="str">
        <f t="shared" si="30"/>
        <v>Вы_видите_XXXXX._Он_склизкий?</v>
      </c>
      <c r="BD81" cm="1">
        <f t="array" aca="1" ref="BD81" ca="1">INDEX($L$74:$L$81,(RANK(AT9,$AT$2:$AT$9)))</f>
        <v>2072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VLOOKUP(B82,audio_list_stym!$A$3:$BP$18,51,FALSE)</f>
        <v>14</v>
      </c>
      <c r="F82" t="str">
        <f>VLOOKUP(E82,metki!$A$2:$B$9,2,FALSE)</f>
        <v>импл_новые_с_названием</v>
      </c>
      <c r="G82" t="str">
        <f t="shared" si="25"/>
        <v>импл_</v>
      </c>
      <c r="H82" t="str">
        <f>VLOOKUP(B82,audio_list_stym!$A$3:$AJ$18,19,FALSE)</f>
        <v>Ake</v>
      </c>
      <c r="I82" t="s">
        <v>688</v>
      </c>
      <c r="J82" t="str">
        <f t="shared" si="26"/>
        <v>Ake_1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233</v>
      </c>
      <c r="Q82" t="str">
        <f>IF(G82="экспл",0,IF(G82="импл_",VLOOKUP(J82,quest_импл!$A$1:$J$129,8,FALSE),0))</f>
        <v>sound\\Imeet_li_myakot.wav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2008</v>
      </c>
      <c r="AD82" t="str">
        <f t="shared" ca="1" si="36"/>
        <v>pics\\Banan_8.jpg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7"/>
        <v>pics\\Banan_8.jpg</v>
      </c>
      <c r="AI82" t="s">
        <v>84</v>
      </c>
      <c r="AO82">
        <f t="shared" ca="1" si="32"/>
        <v>0.79603848166206892</v>
      </c>
      <c r="AP82" t="str">
        <f t="shared" ca="1" si="33"/>
        <v>pics\\Banan_8.jpg</v>
      </c>
      <c r="AR82" t="str">
        <f t="shared" si="38"/>
        <v/>
      </c>
      <c r="AS82" t="str">
        <f t="shared" ca="1" si="39"/>
        <v>pics\\Banan_8.jpg</v>
      </c>
      <c r="AT82">
        <f t="shared" ca="1" si="28"/>
        <v>0.68282548530907772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_Имеет_ли_мякоть_</v>
      </c>
      <c r="BB82" t="str">
        <f t="shared" si="30"/>
        <v>_Имеет_ли_мякоть_ЛИРОХ?</v>
      </c>
      <c r="BC82">
        <f>A82</f>
        <v>1211</v>
      </c>
      <c r="BD82" cm="1">
        <f t="array" aca="1" ref="BD82" ca="1">INDEX($L$82:$L$89,(RANK(AT2,$AT$2:$AT$9)))</f>
        <v>2077</v>
      </c>
      <c r="BE82" cm="1">
        <f t="array" aca="1" ref="BE82" ca="1">INDEX(BD66:BD81,(RANK(AT4,$AT$2:$AT$17)))</f>
        <v>2069</v>
      </c>
      <c r="BF82" cm="1">
        <f t="array" aca="1" ref="BF82" ca="1">INDEX(BD90:BD105,(RANK(AT4,$AT$2:$AT$17)))</f>
        <v>2087</v>
      </c>
      <c r="BG82" cm="1">
        <f t="array" aca="1" ref="BG82" ca="1">INDEX(BD106:BD129,(RANK(AT4,$AT$2:$AT$9)))</f>
        <v>2115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VLOOKUP(B83,audio_list_stym!$A$3:$BP$18,51,FALSE)</f>
        <v>14</v>
      </c>
      <c r="F83" t="str">
        <f>VLOOKUP(E83,metki!$A$2:$B$9,2,FALSE)</f>
        <v>импл_новые_с_названием</v>
      </c>
      <c r="G83" t="str">
        <f t="shared" si="25"/>
        <v>импл_</v>
      </c>
      <c r="H83" t="str">
        <f>VLOOKUP(B83,audio_list_stym!$A$3:$AJ$18,19,FALSE)</f>
        <v>Ake</v>
      </c>
      <c r="I83" t="s">
        <v>689</v>
      </c>
      <c r="J83" t="str">
        <f t="shared" si="26"/>
        <v>Ake_2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234</v>
      </c>
      <c r="Q83" t="str">
        <f>IF(G83="экспл",0,IF(G83="импл_",VLOOKUP(J83,quest_импл!$A$1:$J$129,8,FALSE),0))</f>
        <v>sound\\Prodolgovatiy_li.wav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2031</v>
      </c>
      <c r="AD83" t="str">
        <f t="shared" ca="1" si="36"/>
        <v>pics\\Kokos_7.jpg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7"/>
        <v>pics\\Kokos_7.jpg</v>
      </c>
      <c r="AI83" t="s">
        <v>85</v>
      </c>
      <c r="AO83">
        <f t="shared" ca="1" si="32"/>
        <v>0.44171355015837199</v>
      </c>
      <c r="AP83" t="str">
        <f t="shared" ca="1" si="33"/>
        <v>pics\\Kokos_7.jpg</v>
      </c>
      <c r="AR83" t="str">
        <f t="shared" si="38"/>
        <v/>
      </c>
      <c r="AS83" t="str">
        <f t="shared" ca="1" si="39"/>
        <v>pics\\Kokos_7.jpg</v>
      </c>
      <c r="AT83">
        <f t="shared" ca="1" si="28"/>
        <v>0.16224318228518575</v>
      </c>
      <c r="AU83" t="s">
        <v>697</v>
      </c>
      <c r="AV83" t="str">
        <f t="shared" ca="1" si="29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_Продолговатый_ли_</v>
      </c>
      <c r="BB83" t="str">
        <f t="shared" si="30"/>
        <v>_Продолговатый_ли_ЛИРОХ?</v>
      </c>
      <c r="BD83" cm="1">
        <f t="array" aca="1" ref="BD83" ca="1">INDEX($L$82:$L$89,(RANK(AT3,$AT$2:$AT$9)))</f>
        <v>2078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VLOOKUP(B84,audio_list_stym!$A$3:$BP$18,51,FALSE)</f>
        <v>14</v>
      </c>
      <c r="F84" t="str">
        <f>VLOOKUP(E84,metki!$A$2:$B$9,2,FALSE)</f>
        <v>импл_новые_с_названием</v>
      </c>
      <c r="G84" t="str">
        <f t="shared" si="25"/>
        <v>импл_</v>
      </c>
      <c r="H84" t="str">
        <f>VLOOKUP(B84,audio_list_stym!$A$3:$AJ$18,19,FALSE)</f>
        <v>Ake</v>
      </c>
      <c r="I84" t="s">
        <v>690</v>
      </c>
      <c r="J84" t="str">
        <f t="shared" si="26"/>
        <v>Ake_3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235</v>
      </c>
      <c r="Q84" t="str">
        <f>IF(G84="экспл",0,IF(G84="импл_",VLOOKUP(J84,quest_импл!$A$1:$J$129,8,FALSE),0))</f>
        <v>sound\\Pyatnistyi_li.wav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2015</v>
      </c>
      <c r="AD84" t="str">
        <f t="shared" ca="1" si="36"/>
        <v>pics\\Finik_7.jpg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7"/>
        <v>pics\\Finik_7.jpg</v>
      </c>
      <c r="AI84" t="s">
        <v>94</v>
      </c>
      <c r="AO84">
        <f t="shared" ca="1" si="32"/>
        <v>0.72968769257708355</v>
      </c>
      <c r="AP84" t="str">
        <f t="shared" ca="1" si="33"/>
        <v>pics\\Finik_7.jpg</v>
      </c>
      <c r="AR84" t="str">
        <f t="shared" si="38"/>
        <v/>
      </c>
      <c r="AS84" t="str">
        <f t="shared" ca="1" si="39"/>
        <v>pics\\Finik_7.jpg</v>
      </c>
      <c r="AT84">
        <f t="shared" ca="1" si="28"/>
        <v>0.23287707192022444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_Пятнистый_ли_</v>
      </c>
      <c r="BB84" t="str">
        <f t="shared" si="30"/>
        <v>_Пятнистый_ли_ЛИРОХ?</v>
      </c>
      <c r="BD84" cm="1">
        <f t="array" aca="1" ref="BD84" ca="1">INDEX($L$82:$L$89,(RANK(AT4,$AT$2:$AT$9)))</f>
        <v>2075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VLOOKUP(B85,audio_list_stym!$A$3:$BP$18,51,FALSE)</f>
        <v>14</v>
      </c>
      <c r="F85" t="str">
        <f>VLOOKUP(E85,metki!$A$2:$B$9,2,FALSE)</f>
        <v>импл_новые_с_названием</v>
      </c>
      <c r="G85" t="str">
        <f t="shared" si="25"/>
        <v>импл_</v>
      </c>
      <c r="H85" t="str">
        <f>VLOOKUP(B85,audio_list_stym!$A$3:$AJ$18,19,FALSE)</f>
        <v>Ake</v>
      </c>
      <c r="I85" t="s">
        <v>691</v>
      </c>
      <c r="J85" t="str">
        <f t="shared" si="26"/>
        <v>Ake_4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236</v>
      </c>
      <c r="Q85" t="str">
        <f>IF(G85="экспл",0,IF(G85="импл_",VLOOKUP(J85,quest_импл!$A$1:$J$129,8,FALSE),0))</f>
        <v>sound\\S_kochuroy_li.wav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2024</v>
      </c>
      <c r="AD85" t="str">
        <f t="shared" ca="1" si="36"/>
        <v>pics\\Goroh_8.jpg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7"/>
        <v>pics\\Goroh_8.jpg</v>
      </c>
      <c r="AI85" t="s">
        <v>95</v>
      </c>
      <c r="AO85">
        <f t="shared" ca="1" si="32"/>
        <v>0.59918767618515356</v>
      </c>
      <c r="AP85" t="str">
        <f t="shared" ca="1" si="33"/>
        <v>pics\\Goroh_8.jpg</v>
      </c>
      <c r="AR85" t="str">
        <f t="shared" si="38"/>
        <v/>
      </c>
      <c r="AS85" t="str">
        <f t="shared" ca="1" si="39"/>
        <v>pics\\Goroh_8.jpg</v>
      </c>
      <c r="AT85">
        <f t="shared" ca="1" si="28"/>
        <v>0.45127172437396201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_С_косточкой_ли_</v>
      </c>
      <c r="BB85" t="str">
        <f t="shared" si="30"/>
        <v>_С_косточкой_ли_ЛИРОХ?</v>
      </c>
      <c r="BD85" cm="1">
        <f t="array" aca="1" ref="BD85" ca="1">INDEX($L$82:$L$89,(RANK(AT5,$AT$2:$AT$9)))</f>
        <v>2076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VLOOKUP(B86,audio_list_stym!$A$3:$BP$18,51,FALSE)</f>
        <v>14</v>
      </c>
      <c r="F86" t="str">
        <f>VLOOKUP(E86,metki!$A$2:$B$9,2,FALSE)</f>
        <v>импл_новые_с_названием</v>
      </c>
      <c r="G86" t="str">
        <f t="shared" si="25"/>
        <v>импл_</v>
      </c>
      <c r="H86" t="str">
        <f>VLOOKUP(B86,audio_list_stym!$A$3:$AJ$18,19,FALSE)</f>
        <v>Ake</v>
      </c>
      <c r="I86" t="s">
        <v>692</v>
      </c>
      <c r="J86" t="str">
        <f t="shared" si="26"/>
        <v>Ake_5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237</v>
      </c>
      <c r="Q86" t="str">
        <f>IF(G86="экспл",0,IF(G86="импл_",VLOOKUP(J86,quest_импл!$A$1:$J$129,8,FALSE),0))</f>
        <v>sound\\Fioletoviy_li.wav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2053</v>
      </c>
      <c r="AD86" t="str">
        <f t="shared" ca="1" si="36"/>
        <v>pics\\Redis_5.jpg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7"/>
        <v>pics\\Redis_5.jpg</v>
      </c>
      <c r="AI86" t="s">
        <v>96</v>
      </c>
      <c r="AO86">
        <f t="shared" ca="1" si="32"/>
        <v>0.16952943807250187</v>
      </c>
      <c r="AP86" t="str">
        <f t="shared" ca="1" si="33"/>
        <v>pics\\Redis_5.jpg</v>
      </c>
      <c r="AR86" t="str">
        <f t="shared" si="38"/>
        <v/>
      </c>
      <c r="AS86" t="str">
        <f t="shared" ca="1" si="39"/>
        <v>pics\\Redis_5.jpg</v>
      </c>
      <c r="AT86">
        <f t="shared" ca="1" si="28"/>
        <v>0.18596543548532907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_Синий_ли_</v>
      </c>
      <c r="BB86" t="str">
        <f t="shared" si="30"/>
        <v>_Синий_ли_ЛИРОХ?</v>
      </c>
      <c r="BD86" cm="1">
        <f t="array" aca="1" ref="BD86" ca="1">INDEX($L$82:$L$89,(RANK(AT6,$AT$2:$AT$9)))</f>
        <v>2073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VLOOKUP(B87,audio_list_stym!$A$3:$BP$18,51,FALSE)</f>
        <v>14</v>
      </c>
      <c r="F87" t="str">
        <f>VLOOKUP(E87,metki!$A$2:$B$9,2,FALSE)</f>
        <v>импл_новые_с_названием</v>
      </c>
      <c r="G87" t="str">
        <f t="shared" si="25"/>
        <v>импл_</v>
      </c>
      <c r="H87" t="str">
        <f>VLOOKUP(B87,audio_list_stym!$A$3:$AJ$18,19,FALSE)</f>
        <v>Ake</v>
      </c>
      <c r="I87" t="s">
        <v>693</v>
      </c>
      <c r="J87" t="str">
        <f t="shared" si="26"/>
        <v>Ake_6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238</v>
      </c>
      <c r="Q87" t="str">
        <f>IF(G87="экспл",0,IF(G87="импл_",VLOOKUP(J87,quest_импл!$A$1:$J$129,8,FALSE),0))</f>
        <v>sound\\S_dolkami_li.wav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2061</v>
      </c>
      <c r="AD87" t="str">
        <f t="shared" ca="1" si="36"/>
        <v>pics\\Tomat_5.jpg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7"/>
        <v>pics\\Tomat_5.jpg</v>
      </c>
      <c r="AI87" t="s">
        <v>97</v>
      </c>
      <c r="AO87">
        <f t="shared" ca="1" si="32"/>
        <v>6.2791574548404561E-2</v>
      </c>
      <c r="AP87" t="str">
        <f t="shared" ca="1" si="33"/>
        <v>pics\\Tomat_5.jpg</v>
      </c>
      <c r="AR87" t="str">
        <f t="shared" si="38"/>
        <v/>
      </c>
      <c r="AS87" t="str">
        <f t="shared" ca="1" si="39"/>
        <v>pics\\Tomat_5.jpg</v>
      </c>
      <c r="AT87">
        <f t="shared" ca="1" si="28"/>
        <v>0.65243520866598848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_С_дольками_ли_</v>
      </c>
      <c r="BB87" t="str">
        <f t="shared" si="30"/>
        <v>_С_дольками_ли_ЛИРОХ?</v>
      </c>
      <c r="BD87" cm="1">
        <f t="array" aca="1" ref="BD87" ca="1">INDEX($L$82:$L$89,(RANK(AT7,$AT$2:$AT$9)))</f>
        <v>2074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VLOOKUP(B88,audio_list_stym!$A$3:$BP$18,51,FALSE)</f>
        <v>14</v>
      </c>
      <c r="F88" t="str">
        <f>VLOOKUP(E88,metki!$A$2:$B$9,2,FALSE)</f>
        <v>импл_новые_с_названием</v>
      </c>
      <c r="G88" t="str">
        <f t="shared" si="25"/>
        <v>импл_</v>
      </c>
      <c r="H88" t="str">
        <f>VLOOKUP(B88,audio_list_stym!$A$3:$AJ$18,19,FALSE)</f>
        <v>Ake</v>
      </c>
      <c r="I88" t="s">
        <v>694</v>
      </c>
      <c r="J88" t="str">
        <f t="shared" si="26"/>
        <v>Ake_7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239</v>
      </c>
      <c r="Q88" t="str">
        <f>IF(G88="экспл",0,IF(G88="импл_",VLOOKUP(J88,quest_импл!$A$1:$J$129,8,FALSE),0))</f>
        <v>sound\\Visushenniy_li.wav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2057</v>
      </c>
      <c r="AD88" t="str">
        <f t="shared" ca="1" si="36"/>
        <v>pics\\Tomat_1.jpg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7"/>
        <v>pics\\Tomat_1.jpg</v>
      </c>
      <c r="AI88" t="s">
        <v>98</v>
      </c>
      <c r="AO88">
        <f t="shared" ca="1" si="32"/>
        <v>0.11564297475346252</v>
      </c>
      <c r="AP88" t="str">
        <f t="shared" ca="1" si="33"/>
        <v>pics\\Tomat_1.jpg</v>
      </c>
      <c r="AR88" t="str">
        <f t="shared" si="38"/>
        <v/>
      </c>
      <c r="AS88" t="str">
        <f t="shared" ca="1" si="39"/>
        <v>pics\\Tomat_1.jpg</v>
      </c>
      <c r="AT88">
        <f t="shared" ca="1" si="28"/>
        <v>0.3506594369356153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_Высушенный_ли_</v>
      </c>
      <c r="BB88" t="str">
        <f t="shared" si="30"/>
        <v>_Высушенный_ли_ЛИРОХ?</v>
      </c>
      <c r="BD88" cm="1">
        <f t="array" aca="1" ref="BD88" ca="1">INDEX($L$82:$L$89,(RANK(AT8,$AT$2:$AT$9)))</f>
        <v>2079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VLOOKUP(B89,audio_list_stym!$A$3:$BP$18,51,FALSE)</f>
        <v>14</v>
      </c>
      <c r="F89" t="str">
        <f>VLOOKUP(E89,metki!$A$2:$B$9,2,FALSE)</f>
        <v>импл_новые_с_названием</v>
      </c>
      <c r="G89" t="str">
        <f t="shared" si="25"/>
        <v>импл_</v>
      </c>
      <c r="H89" t="str">
        <f>VLOOKUP(B89,audio_list_stym!$A$3:$AJ$18,19,FALSE)</f>
        <v>Ake</v>
      </c>
      <c r="I89" t="s">
        <v>695</v>
      </c>
      <c r="J89" t="str">
        <f t="shared" si="26"/>
        <v>Ake_8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240</v>
      </c>
      <c r="Q89" t="str">
        <f>IF(G89="экспл",0,IF(G89="импл_",VLOOKUP(J89,quest_импл!$A$1:$J$129,8,FALSE),0))</f>
        <v>sound\\Myatiy_li.wav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2017</v>
      </c>
      <c r="AD89" t="str">
        <f t="shared" ca="1" si="36"/>
        <v>pics\\Goroh_1.jpg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7"/>
        <v>pics\\Goroh_1.jpg</v>
      </c>
      <c r="AI89" t="s">
        <v>99</v>
      </c>
      <c r="AO89">
        <f t="shared" ca="1" si="32"/>
        <v>0.69694619730707685</v>
      </c>
      <c r="AP89" t="str">
        <f t="shared" ca="1" si="33"/>
        <v>pics\\Goroh_1.jpg</v>
      </c>
      <c r="AR89" t="str">
        <f t="shared" si="38"/>
        <v/>
      </c>
      <c r="AS89" t="str">
        <f t="shared" ca="1" si="39"/>
        <v>pics\\Goroh_1.jpg</v>
      </c>
      <c r="AT89">
        <f t="shared" ca="1" si="28"/>
        <v>0.59829606254843504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_Мятый_ли_</v>
      </c>
      <c r="BB89" t="str">
        <f t="shared" si="30"/>
        <v>_Мятый_ли_ЛИРОХ?</v>
      </c>
      <c r="BD89" cm="1">
        <f t="array" aca="1" ref="BD89" ca="1">INDEX($L$82:$L$89,(RANK(AT9,$AT$2:$AT$9)))</f>
        <v>2080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VLOOKUP(B90,audio_list_stym!$A$3:$BP$18,51,FALSE)</f>
        <v>15</v>
      </c>
      <c r="F90" t="str">
        <f>VLOOKUP(E90,metki!$A$2:$B$9,2,FALSE)</f>
        <v>экспл_новые_с_названием</v>
      </c>
      <c r="G90" t="str">
        <f t="shared" si="25"/>
        <v>экспл</v>
      </c>
      <c r="H90" t="str">
        <f>VLOOKUP(B90,audio_list_stym!$A$3:$AJ$18,19,FALSE)</f>
        <v>Finger</v>
      </c>
      <c r="I90" t="s">
        <v>688</v>
      </c>
      <c r="J90" t="str">
        <f t="shared" si="26"/>
        <v>Finger_1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113</v>
      </c>
      <c r="Z90" t="str">
        <f>IF(G90="экспл",VLOOKUP(J90,quest_экспл!$A$1:$N$129,12,FALSE),IF(G90="импл_",0,0))</f>
        <v>sound\\On_vizhatiy.wav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6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7"/>
        <v/>
      </c>
      <c r="AI90" t="s">
        <v>100</v>
      </c>
      <c r="AO90">
        <f t="shared" ca="1" si="32"/>
        <v>0.22303800335144608</v>
      </c>
      <c r="AP90" t="str">
        <f t="shared" ca="1" si="33"/>
        <v>pics\\Peper_7.jpg</v>
      </c>
      <c r="AR90" t="str">
        <f t="shared" si="38"/>
        <v/>
      </c>
      <c r="AS90" t="str">
        <f t="shared" si="39"/>
        <v/>
      </c>
      <c r="AT90">
        <f t="shared" ca="1" si="28"/>
        <v>0.75238972395230408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_Он_выжатый?</v>
      </c>
      <c r="BA90" t="e">
        <f>VLOOKUP(Q90,audio_list_stym!$B$2:$BQ$299,68,FALSE)</f>
        <v>#N/A</v>
      </c>
      <c r="BB90" t="str">
        <f t="shared" si="30"/>
        <v>На_экране_ФИМОН._Он_выжатый?</v>
      </c>
      <c r="BC90">
        <f>A90</f>
        <v>1212</v>
      </c>
      <c r="BD90" cm="1">
        <f t="array" aca="1" ref="BD90" ca="1">INDEX($L$90:$L$97,(RANK(AT2,$AT$2:$AT$9)))</f>
        <v>2085</v>
      </c>
      <c r="BE90" cm="1">
        <f t="array" aca="1" ref="BE90" ca="1">INDEX(BD66:BD81,(RANK(AT5,$AT$2:$AT$17)))</f>
        <v>2069</v>
      </c>
      <c r="BF90" cm="1">
        <f t="array" aca="1" ref="BF90" ca="1">INDEX(BD98:BD113,(RANK(AT5,$AT$2:$AT$17)))</f>
        <v>2117</v>
      </c>
      <c r="BG90" cm="1">
        <f t="array" aca="1" ref="BG90" ca="1">INDEX(BD114:BD129,(RANK(AT5,$AT$2:$AT$9)))</f>
        <v>2132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VLOOKUP(B91,audio_list_stym!$A$3:$BP$18,51,FALSE)</f>
        <v>15</v>
      </c>
      <c r="F91" t="str">
        <f>VLOOKUP(E91,metki!$A$2:$B$9,2,FALSE)</f>
        <v>экспл_новые_с_названием</v>
      </c>
      <c r="G91" t="str">
        <f t="shared" si="25"/>
        <v>экспл</v>
      </c>
      <c r="H91" t="str">
        <f>VLOOKUP(B91,audio_list_stym!$A$3:$AJ$18,19,FALSE)</f>
        <v>Finger</v>
      </c>
      <c r="I91" t="s">
        <v>689</v>
      </c>
      <c r="J91" t="str">
        <f t="shared" si="26"/>
        <v>Finger_2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114</v>
      </c>
      <c r="Z91" t="str">
        <f>IF(G91="экспл",VLOOKUP(J91,quest_экспл!$A$1:$N$129,12,FALSE),IF(G91="импл_",0,0))</f>
        <v>sound\\On_nadloman.wav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6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37"/>
        <v/>
      </c>
      <c r="AI91" t="s">
        <v>101</v>
      </c>
      <c r="AO91">
        <f t="shared" ca="1" si="32"/>
        <v>0.76254648225675969</v>
      </c>
      <c r="AP91" t="str">
        <f t="shared" ca="1" si="33"/>
        <v>pics\\Finik_2.jpg</v>
      </c>
      <c r="AR91" t="str">
        <f t="shared" si="38"/>
        <v/>
      </c>
      <c r="AS91" t="str">
        <f t="shared" si="39"/>
        <v/>
      </c>
      <c r="AT91">
        <f t="shared" ca="1" si="28"/>
        <v>0.51971743426392047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_Он_надломан?</v>
      </c>
      <c r="BA91" t="e">
        <f>VLOOKUP(Q91,audio_list_stym!$B$2:$BQ$299,68,FALSE)</f>
        <v>#N/A</v>
      </c>
      <c r="BB91" t="str">
        <f t="shared" si="30"/>
        <v>Посмотрите,_вот_ФИМОН._Он_надломан?</v>
      </c>
      <c r="BD91" cm="1">
        <f t="array" aca="1" ref="BD91" ca="1">INDEX($L$90:$L$97,(RANK(AT3,$AT$2:$AT$9)))</f>
        <v>2086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VLOOKUP(B92,audio_list_stym!$A$3:$BP$18,51,FALSE)</f>
        <v>15</v>
      </c>
      <c r="F92" t="str">
        <f>VLOOKUP(E92,metki!$A$2:$B$9,2,FALSE)</f>
        <v>экспл_новые_с_названием</v>
      </c>
      <c r="G92" t="str">
        <f t="shared" si="25"/>
        <v>экспл</v>
      </c>
      <c r="H92" t="str">
        <f>VLOOKUP(B92,audio_list_stym!$A$3:$AJ$18,19,FALSE)</f>
        <v>Finger</v>
      </c>
      <c r="I92" t="s">
        <v>690</v>
      </c>
      <c r="J92" t="str">
        <f t="shared" si="26"/>
        <v>Finger_3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115</v>
      </c>
      <c r="Z92" t="str">
        <f>IF(G92="экспл",VLOOKUP(J92,quest_экспл!$A$1:$N$129,12,FALSE),IF(G92="импл_",0,0))</f>
        <v>sound\\On_volnistiy.wav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6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37"/>
        <v/>
      </c>
      <c r="AI92" t="s">
        <v>102</v>
      </c>
      <c r="AO92">
        <f t="shared" ca="1" si="32"/>
        <v>0.67769935135497983</v>
      </c>
      <c r="AP92" t="str">
        <f t="shared" ca="1" si="33"/>
        <v>pics\\Goroh_3.jpg</v>
      </c>
      <c r="AR92" t="str">
        <f t="shared" si="38"/>
        <v/>
      </c>
      <c r="AS92" t="str">
        <f t="shared" si="39"/>
        <v/>
      </c>
      <c r="AT92">
        <f t="shared" ca="1" si="28"/>
        <v>0.46312681091136931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_Он_волнистый?</v>
      </c>
      <c r="BA92" t="e">
        <f>VLOOKUP(Q92,audio_list_stym!$B$2:$BQ$299,68,FALSE)</f>
        <v>#N/A</v>
      </c>
      <c r="BB92" t="str">
        <f t="shared" si="30"/>
        <v>Вот_ФИМОН._Он_волнистый?</v>
      </c>
      <c r="BD92" cm="1">
        <f t="array" aca="1" ref="BD92" ca="1">INDEX($L$90:$L$97,(RANK(AT4,$AT$2:$AT$9)))</f>
        <v>2083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VLOOKUP(B93,audio_list_stym!$A$3:$BP$18,51,FALSE)</f>
        <v>15</v>
      </c>
      <c r="F93" t="str">
        <f>VLOOKUP(E93,metki!$A$2:$B$9,2,FALSE)</f>
        <v>экспл_новые_с_названием</v>
      </c>
      <c r="G93" t="str">
        <f t="shared" si="25"/>
        <v>экспл</v>
      </c>
      <c r="H93" t="str">
        <f>VLOOKUP(B93,audio_list_stym!$A$3:$AJ$18,19,FALSE)</f>
        <v>Finger</v>
      </c>
      <c r="I93" t="s">
        <v>691</v>
      </c>
      <c r="J93" t="str">
        <f t="shared" si="26"/>
        <v>Finger_4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116</v>
      </c>
      <c r="Z93" t="str">
        <f>IF(G93="экспл",VLOOKUP(J93,quest_экспл!$A$1:$N$129,12,FALSE),IF(G93="импл_",0,0))</f>
        <v>sound\\On_buriy.wav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6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7"/>
        <v/>
      </c>
      <c r="AI93" t="s">
        <v>103</v>
      </c>
      <c r="AO93">
        <f t="shared" ca="1" si="32"/>
        <v>0.70701702292563462</v>
      </c>
      <c r="AP93" t="str">
        <f t="shared" ca="1" si="33"/>
        <v>pics\\Finik_8.jpg</v>
      </c>
      <c r="AR93" t="str">
        <f t="shared" si="38"/>
        <v/>
      </c>
      <c r="AS93" t="str">
        <f t="shared" si="39"/>
        <v/>
      </c>
      <c r="AT93">
        <f t="shared" ca="1" si="28"/>
        <v>0.43253964590912364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_Он_бурый?</v>
      </c>
      <c r="BA93" t="e">
        <f>VLOOKUP(Q93,audio_list_stym!$B$2:$BQ$299,68,FALSE)</f>
        <v>#N/A</v>
      </c>
      <c r="BB93" t="str">
        <f t="shared" si="30"/>
        <v>Это_ФИМОН._Он_бурый?</v>
      </c>
      <c r="BD93" cm="1">
        <f t="array" aca="1" ref="BD93" ca="1">INDEX($L$90:$L$97,(RANK(AT5,$AT$2:$AT$9)))</f>
        <v>2084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VLOOKUP(B94,audio_list_stym!$A$3:$BP$18,51,FALSE)</f>
        <v>15</v>
      </c>
      <c r="F94" t="str">
        <f>VLOOKUP(E94,metki!$A$2:$B$9,2,FALSE)</f>
        <v>экспл_новые_с_названием</v>
      </c>
      <c r="G94" t="str">
        <f t="shared" si="25"/>
        <v>экспл</v>
      </c>
      <c r="H94" t="str">
        <f>VLOOKUP(B94,audio_list_stym!$A$3:$AJ$18,19,FALSE)</f>
        <v>Finger</v>
      </c>
      <c r="I94" t="s">
        <v>692</v>
      </c>
      <c r="J94" t="str">
        <f t="shared" si="26"/>
        <v>Finger_5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117</v>
      </c>
      <c r="Z94" t="str">
        <f>IF(G94="экспл",VLOOKUP(J94,quest_экспл!$A$1:$N$129,12,FALSE),IF(G94="импл_",0,0))</f>
        <v>sound\\Vityanut_li_on.wav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6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37"/>
        <v/>
      </c>
      <c r="AI94" t="s">
        <v>104</v>
      </c>
      <c r="AO94">
        <f t="shared" ca="1" si="32"/>
        <v>0.23900374898738075</v>
      </c>
      <c r="AP94" t="str">
        <f t="shared" ca="1" si="33"/>
        <v>pics\\Peper_5.jpg</v>
      </c>
      <c r="AR94" t="str">
        <f t="shared" si="38"/>
        <v/>
      </c>
      <c r="AS94" t="str">
        <f t="shared" si="39"/>
        <v/>
      </c>
      <c r="AT94">
        <f t="shared" ca="1" si="28"/>
        <v>0.66912800814051121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_Вытянут_ли_он?</v>
      </c>
      <c r="BA94" t="e">
        <f>VLOOKUP(Q94,audio_list_stym!$B$2:$BQ$299,68,FALSE)</f>
        <v>#N/A</v>
      </c>
      <c r="BB94" t="str">
        <f t="shared" si="30"/>
        <v>На_картинке_ФИМОН._Вытянут_ли_он?</v>
      </c>
      <c r="BD94" cm="1">
        <f t="array" aca="1" ref="BD94" ca="1">INDEX($L$90:$L$97,(RANK(AT6,$AT$2:$AT$9)))</f>
        <v>2081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VLOOKUP(B95,audio_list_stym!$A$3:$BP$18,51,FALSE)</f>
        <v>15</v>
      </c>
      <c r="F95" t="str">
        <f>VLOOKUP(E95,metki!$A$2:$B$9,2,FALSE)</f>
        <v>экспл_новые_с_названием</v>
      </c>
      <c r="G95" t="str">
        <f t="shared" si="25"/>
        <v>экспл</v>
      </c>
      <c r="H95" t="str">
        <f>VLOOKUP(B95,audio_list_stym!$A$3:$AJ$18,19,FALSE)</f>
        <v>Finger</v>
      </c>
      <c r="I95" t="s">
        <v>693</v>
      </c>
      <c r="J95" t="str">
        <f t="shared" si="26"/>
        <v>Finger_6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118</v>
      </c>
      <c r="Z95" t="str">
        <f>IF(G95="экспл",VLOOKUP(J95,quest_экспл!$A$1:$N$129,12,FALSE),IF(G95="импл_",0,0))</f>
        <v>sound\\Obyemniy_li_on.wav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6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37"/>
        <v/>
      </c>
      <c r="AI95" t="s">
        <v>105</v>
      </c>
      <c r="AO95">
        <f t="shared" ca="1" si="32"/>
        <v>0.9593604987720753</v>
      </c>
      <c r="AP95" t="str">
        <f t="shared" ca="1" si="33"/>
        <v>pics\\Banan_1.jpg</v>
      </c>
      <c r="AR95" t="str">
        <f t="shared" si="38"/>
        <v/>
      </c>
      <c r="AS95" t="str">
        <f t="shared" si="39"/>
        <v/>
      </c>
      <c r="AT95">
        <f t="shared" ca="1" si="28"/>
        <v>0.19397498805251379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_Объемный_ли_он?</v>
      </c>
      <c r="BA95" t="e">
        <f>VLOOKUP(Q95,audio_list_stym!$B$2:$BQ$299,68,FALSE)</f>
        <v>#N/A</v>
      </c>
      <c r="BB95" t="str">
        <f t="shared" si="30"/>
        <v>На_мониторе_ФИМОН._Объемный_ли_он?</v>
      </c>
      <c r="BD95" cm="1">
        <f t="array" aca="1" ref="BD95" ca="1">INDEX($L$90:$L$97,(RANK(AT7,$AT$2:$AT$9)))</f>
        <v>2082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VLOOKUP(B96,audio_list_stym!$A$3:$BP$18,51,FALSE)</f>
        <v>15</v>
      </c>
      <c r="F96" t="str">
        <f>VLOOKUP(E96,metki!$A$2:$B$9,2,FALSE)</f>
        <v>экспл_новые_с_названием</v>
      </c>
      <c r="G96" t="str">
        <f t="shared" si="25"/>
        <v>экспл</v>
      </c>
      <c r="H96" t="str">
        <f>VLOOKUP(B96,audio_list_stym!$A$3:$AJ$18,19,FALSE)</f>
        <v>Finger</v>
      </c>
      <c r="I96" t="s">
        <v>694</v>
      </c>
      <c r="J96" t="str">
        <f t="shared" si="26"/>
        <v>Finger_7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119</v>
      </c>
      <c r="Z96" t="str">
        <f>IF(G96="экспл",VLOOKUP(J96,quest_экспл!$A$1:$N$129,12,FALSE),IF(G96="импл_",0,0))</f>
        <v>sound\\Pustoy_li_on.wav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6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37"/>
        <v/>
      </c>
      <c r="AI96" t="s">
        <v>106</v>
      </c>
      <c r="AO96">
        <f t="shared" ca="1" si="32"/>
        <v>0.21683901449474507</v>
      </c>
      <c r="AP96" t="str">
        <f t="shared" ca="1" si="33"/>
        <v>pics\\Redis_1.jpg</v>
      </c>
      <c r="AR96" t="str">
        <f t="shared" si="38"/>
        <v/>
      </c>
      <c r="AS96" t="str">
        <f t="shared" si="39"/>
        <v/>
      </c>
      <c r="AT96">
        <f t="shared" ca="1" si="28"/>
        <v>0.38076096971243645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_Пустой_ли_он?</v>
      </c>
      <c r="BA96" t="e">
        <f>VLOOKUP(Q96,audio_list_stym!$B$2:$BQ$299,68,FALSE)</f>
        <v>#N/A</v>
      </c>
      <c r="BB96" t="str">
        <f t="shared" si="30"/>
        <v>Перед_Вами_ФИМОН._Пустой_ли_он?</v>
      </c>
      <c r="BD96" cm="1">
        <f t="array" aca="1" ref="BD96" ca="1">INDEX($L$90:$L$97,(RANK(AT8,$AT$2:$AT$9)))</f>
        <v>2087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VLOOKUP(B97,audio_list_stym!$A$3:$BP$18,51,FALSE)</f>
        <v>15</v>
      </c>
      <c r="F97" t="str">
        <f>VLOOKUP(E97,metki!$A$2:$B$9,2,FALSE)</f>
        <v>экспл_новые_с_названием</v>
      </c>
      <c r="G97" t="str">
        <f t="shared" si="25"/>
        <v>экспл</v>
      </c>
      <c r="H97" t="str">
        <f>VLOOKUP(B97,audio_list_stym!$A$3:$AJ$18,19,FALSE)</f>
        <v>Finger</v>
      </c>
      <c r="I97" t="s">
        <v>695</v>
      </c>
      <c r="J97" t="str">
        <f t="shared" si="26"/>
        <v>Finger_8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120</v>
      </c>
      <c r="Z97" t="str">
        <f>IF(G97="экспл",VLOOKUP(J97,quest_экспл!$A$1:$N$129,12,FALSE),IF(G97="импл_",0,0))</f>
        <v>sound\\Belyi_li_on.wav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6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37"/>
        <v/>
      </c>
      <c r="AI97" t="s">
        <v>107</v>
      </c>
      <c r="AO97">
        <f t="shared" ca="1" si="32"/>
        <v>0.63628099690080664</v>
      </c>
      <c r="AP97" t="str">
        <f t="shared" ca="1" si="33"/>
        <v>pics\\Goroh_6.jpg</v>
      </c>
      <c r="AR97" t="str">
        <f t="shared" si="38"/>
        <v/>
      </c>
      <c r="AS97" t="str">
        <f t="shared" si="39"/>
        <v/>
      </c>
      <c r="AT97">
        <f t="shared" ca="1" si="28"/>
        <v>0.11916460629084746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_Белый_ли_он?</v>
      </c>
      <c r="BA97" t="e">
        <f>VLOOKUP(Q97,audio_list_stym!$B$2:$BQ$299,68,FALSE)</f>
        <v>#N/A</v>
      </c>
      <c r="BB97" t="str">
        <f t="shared" si="30"/>
        <v>Вы_видите_ФИМОН._Белый_ли_он?</v>
      </c>
      <c r="BD97" cm="1">
        <f t="array" aca="1" ref="BD97" ca="1">INDEX($L$90:$L$97,(RANK(AT9,$AT$2:$AT$9)))</f>
        <v>2088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VLOOKUP(B98,audio_list_stym!$A$3:$BP$18,51,FALSE)</f>
        <v>16</v>
      </c>
      <c r="F98" t="str">
        <f>VLOOKUP(E98,metki!$A$2:$B$9,2,FALSE)</f>
        <v>импл_новые_без_названия</v>
      </c>
      <c r="G98" t="str">
        <f t="shared" si="25"/>
        <v>импл_</v>
      </c>
      <c r="H98" t="str">
        <f>VLOOKUP(B98,audio_list_stym!$A$3:$AJ$18,19,FALSE)</f>
        <v>Gac</v>
      </c>
      <c r="I98" t="s">
        <v>688</v>
      </c>
      <c r="J98" t="str">
        <f t="shared" si="26"/>
        <v>Gac_1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249</v>
      </c>
      <c r="Q98" t="str">
        <f>IF(G98="экспл",0,IF(G98="импл_",VLOOKUP(J98,quest_импл!$A$1:$J$129,8,FALSE),0))</f>
        <v>sound\\Ispachkan_li.wav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2060</v>
      </c>
      <c r="AD98" t="str">
        <f t="shared" ca="1" si="36"/>
        <v>pics\\Tomat_4.jpg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7"/>
        <v>pics\\Tomat_4.jpg</v>
      </c>
      <c r="AI98" t="s">
        <v>108</v>
      </c>
      <c r="AO98">
        <f t="shared" ca="1" si="32"/>
        <v>7.8043639058029468E-2</v>
      </c>
      <c r="AP98" t="str">
        <f t="shared" ca="1" si="33"/>
        <v>pics\\Tomat_4.jpg</v>
      </c>
      <c r="AR98" t="str">
        <f>IF(AH98="sound\\Ogorod",AP26,"")</f>
        <v/>
      </c>
      <c r="AS98" t="str">
        <f t="shared" ca="1" si="39"/>
        <v>pics\\Tomat_4.jpg</v>
      </c>
      <c r="AT98">
        <f t="shared" ca="1" si="28"/>
        <v>0.1999201468707712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_Испачкан_ли_</v>
      </c>
      <c r="BB98" t="str">
        <f t="shared" si="30"/>
        <v>_Испачкан_ли_XXXXX?</v>
      </c>
      <c r="BC98">
        <f>A98</f>
        <v>1213</v>
      </c>
      <c r="BD98" cm="1">
        <f t="array" aca="1" ref="BD98" ca="1">INDEX($L$98:$L$105,(RANK(AT2,$AT$2:$AT$9)))</f>
        <v>2093</v>
      </c>
      <c r="BE98" cm="1">
        <f t="array" aca="1" ref="BE98" ca="1">INDEX(BD66:BD81,(RANK(AT6,$AT$2:$AT$9)))</f>
        <v>2149</v>
      </c>
      <c r="BF98" cm="1">
        <f t="array" aca="1" ref="BF98" ca="1">INDEX(BD82:BD97,(RANK(AT6,$AT$2:$AT$9)))</f>
        <v>2077</v>
      </c>
      <c r="BG98" cm="1">
        <f t="array" aca="1" ref="BG98" ca="1">INDEX(BD106:BD129,(RANK(AT6,$AT$2:$AT$17)))</f>
        <v>2115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VLOOKUP(B99,audio_list_stym!$A$3:$BP$18,51,FALSE)</f>
        <v>16</v>
      </c>
      <c r="F99" t="str">
        <f>VLOOKUP(E99,metki!$A$2:$B$9,2,FALSE)</f>
        <v>импл_новые_без_названия</v>
      </c>
      <c r="G99" t="str">
        <f t="shared" si="25"/>
        <v>импл_</v>
      </c>
      <c r="H99" t="str">
        <f>VLOOKUP(B99,audio_list_stym!$A$3:$AJ$18,19,FALSE)</f>
        <v>Gac</v>
      </c>
      <c r="I99" t="s">
        <v>689</v>
      </c>
      <c r="J99" t="str">
        <f t="shared" si="26"/>
        <v>Gac_2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250</v>
      </c>
      <c r="Q99" t="str">
        <f>IF(G99="экспл",0,IF(G99="импл_",VLOOKUP(J99,quest_импл!$A$1:$J$129,8,FALSE),0))</f>
        <v>sound\\Farshirovanniy_li.wav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2033</v>
      </c>
      <c r="AD99" t="str">
        <f t="shared" ca="1" si="36"/>
        <v>pics\\Limon_1.jpg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7"/>
        <v>pics\\Limon_1.jpg</v>
      </c>
      <c r="AI99" t="s">
        <v>109</v>
      </c>
      <c r="AO99">
        <f t="shared" ca="1" si="32"/>
        <v>0.420384385037746</v>
      </c>
      <c r="AP99" t="str">
        <f t="shared" ca="1" si="33"/>
        <v>pics\\Limon_1.jpg</v>
      </c>
      <c r="AR99" t="str">
        <f t="shared" ref="AR99:AR120" si="40">IF(AH99="sound\\Ogorod",AP27,"")</f>
        <v/>
      </c>
      <c r="AS99" t="str">
        <f t="shared" ca="1" si="39"/>
        <v>pics\\Limon_1.jpg</v>
      </c>
      <c r="AT99">
        <f t="shared" ca="1" si="28"/>
        <v>0.8366473453344444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_Фаршированный_ли_</v>
      </c>
      <c r="BB99" t="str">
        <f t="shared" si="30"/>
        <v>_Фаршированный_ли_XXXXX?</v>
      </c>
      <c r="BD99" cm="1">
        <f t="array" aca="1" ref="BD99" ca="1">INDEX($L$98:$L$105,(RANK(AT3,$AT$2:$AT$9)))</f>
        <v>2094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VLOOKUP(B100,audio_list_stym!$A$3:$BP$18,51,FALSE)</f>
        <v>16</v>
      </c>
      <c r="F100" t="str">
        <f>VLOOKUP(E100,metki!$A$2:$B$9,2,FALSE)</f>
        <v>импл_новые_без_названия</v>
      </c>
      <c r="G100" t="str">
        <f t="shared" si="25"/>
        <v>импл_</v>
      </c>
      <c r="H100" t="str">
        <f>VLOOKUP(B100,audio_list_stym!$A$3:$AJ$18,19,FALSE)</f>
        <v>Gac</v>
      </c>
      <c r="I100" t="s">
        <v>690</v>
      </c>
      <c r="J100" t="str">
        <f t="shared" si="26"/>
        <v>Gac_3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251</v>
      </c>
      <c r="Q100" t="str">
        <f>IF(G100="экспл",0,IF(G100="импл_",VLOOKUP(J100,quest_импл!$A$1:$J$129,8,FALSE),0))</f>
        <v>sound\\Razrezan_li.wav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2056</v>
      </c>
      <c r="AD100" t="str">
        <f t="shared" ca="1" si="36"/>
        <v>pics\\Redis_8.jpg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7"/>
        <v>pics\\Redis_8.jpg</v>
      </c>
      <c r="AI100" t="s">
        <v>110</v>
      </c>
      <c r="AO100">
        <f t="shared" ca="1" si="32"/>
        <v>0.12993472762298441</v>
      </c>
      <c r="AP100" t="str">
        <f t="shared" ca="1" si="33"/>
        <v>pics\\Redis_8.jpg</v>
      </c>
      <c r="AR100" t="str">
        <f t="shared" si="40"/>
        <v/>
      </c>
      <c r="AS100" t="str">
        <f t="shared" ca="1" si="39"/>
        <v>pics\\Redis_8.jpg</v>
      </c>
      <c r="AT100">
        <f t="shared" ca="1" si="28"/>
        <v>0.70137847245580154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_Разрезан_ли_</v>
      </c>
      <c r="BB100" t="str">
        <f t="shared" si="30"/>
        <v>_Разрезан_ли_XXXXX?</v>
      </c>
      <c r="BD100" cm="1">
        <f t="array" aca="1" ref="BD100" ca="1">INDEX($L$98:$L$105,(RANK(AT4,$AT$2:$AT$9)))</f>
        <v>2091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VLOOKUP(B101,audio_list_stym!$A$3:$BP$18,51,FALSE)</f>
        <v>16</v>
      </c>
      <c r="F101" t="str">
        <f>VLOOKUP(E101,metki!$A$2:$B$9,2,FALSE)</f>
        <v>импл_новые_без_названия</v>
      </c>
      <c r="G101" t="str">
        <f t="shared" si="25"/>
        <v>импл_</v>
      </c>
      <c r="H101" t="str">
        <f>VLOOKUP(B101,audio_list_stym!$A$3:$AJ$18,19,FALSE)</f>
        <v>Gac</v>
      </c>
      <c r="I101" t="s">
        <v>691</v>
      </c>
      <c r="J101" t="str">
        <f t="shared" si="26"/>
        <v>Gac_4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252</v>
      </c>
      <c r="Q101" t="str">
        <f>IF(G101="экспл",0,IF(G101="импл_",VLOOKUP(J101,quest_импл!$A$1:$J$129,8,FALSE),0))</f>
        <v>sound\\S_lepestkami_li.wav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2039</v>
      </c>
      <c r="AD101" t="str">
        <f t="shared" ca="1" si="36"/>
        <v>pics\\Limon_7.jpg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7"/>
        <v>pics\\Limon_7.jpg</v>
      </c>
      <c r="AI101" t="s">
        <v>111</v>
      </c>
      <c r="AO101">
        <f t="shared" ca="1" si="32"/>
        <v>0.31737758818778894</v>
      </c>
      <c r="AP101" t="str">
        <f t="shared" ca="1" si="33"/>
        <v>pics\\Limon_7.jpg</v>
      </c>
      <c r="AR101" t="str">
        <f t="shared" si="40"/>
        <v/>
      </c>
      <c r="AS101" t="str">
        <f t="shared" ca="1" si="39"/>
        <v>pics\\Limon_7.jpg</v>
      </c>
      <c r="AT101">
        <f t="shared" ca="1" si="28"/>
        <v>4.6166661168916101E-2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_С_лепестками_ли_</v>
      </c>
      <c r="BB101" t="str">
        <f t="shared" si="30"/>
        <v>_С_лепестками_ли_XXXXX?</v>
      </c>
      <c r="BD101" cm="1">
        <f t="array" aca="1" ref="BD101" ca="1">INDEX($L$98:$L$105,(RANK(AT5,$AT$2:$AT$9)))</f>
        <v>2092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VLOOKUP(B102,audio_list_stym!$A$3:$BP$18,51,FALSE)</f>
        <v>16</v>
      </c>
      <c r="F102" t="str">
        <f>VLOOKUP(E102,metki!$A$2:$B$9,2,FALSE)</f>
        <v>импл_новые_без_названия</v>
      </c>
      <c r="G102" t="str">
        <f t="shared" si="25"/>
        <v>импл_</v>
      </c>
      <c r="H102" t="str">
        <f>VLOOKUP(B102,audio_list_stym!$A$3:$AJ$18,19,FALSE)</f>
        <v>Gac</v>
      </c>
      <c r="I102" t="s">
        <v>692</v>
      </c>
      <c r="J102" t="str">
        <f t="shared" si="26"/>
        <v>Gac_5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253</v>
      </c>
      <c r="Q102" t="str">
        <f>IF(G102="экспл",0,IF(G102="импл_",VLOOKUP(J102,quest_импл!$A$1:$J$129,8,FALSE),0))</f>
        <v>sound\\Kolyuchiy_li.wav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2051</v>
      </c>
      <c r="AD102" t="str">
        <f t="shared" ca="1" si="36"/>
        <v>pics\\Redis_3.jpg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7"/>
        <v>pics\\Redis_3.jpg</v>
      </c>
      <c r="AI102" t="s">
        <v>112</v>
      </c>
      <c r="AO102">
        <f t="shared" ca="1" si="32"/>
        <v>0.18166948991421716</v>
      </c>
      <c r="AP102" t="str">
        <f t="shared" ca="1" si="33"/>
        <v>pics\\Redis_3.jpg</v>
      </c>
      <c r="AR102" t="str">
        <f t="shared" si="40"/>
        <v/>
      </c>
      <c r="AS102" t="str">
        <f t="shared" ca="1" si="39"/>
        <v>pics\\Redis_3.jpg</v>
      </c>
      <c r="AT102">
        <f t="shared" ca="1" si="28"/>
        <v>0.80938271270346518</v>
      </c>
      <c r="AU102" t="s">
        <v>697</v>
      </c>
      <c r="AV102" t="str">
        <f t="shared" ca="1" si="29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_Колючий_ли_</v>
      </c>
      <c r="BB102" t="str">
        <f t="shared" si="30"/>
        <v>_Колючий_ли_XXXXX?</v>
      </c>
      <c r="BD102" cm="1">
        <f t="array" aca="1" ref="BD102" ca="1">INDEX($L$98:$L$105,(RANK(AT6,$AT$2:$AT$9)))</f>
        <v>2089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VLOOKUP(B103,audio_list_stym!$A$3:$BP$18,51,FALSE)</f>
        <v>16</v>
      </c>
      <c r="F103" t="str">
        <f>VLOOKUP(E103,metki!$A$2:$B$9,2,FALSE)</f>
        <v>импл_новые_без_названия</v>
      </c>
      <c r="G103" t="str">
        <f t="shared" si="25"/>
        <v>импл_</v>
      </c>
      <c r="H103" t="str">
        <f>VLOOKUP(B103,audio_list_stym!$A$3:$AJ$18,19,FALSE)</f>
        <v>Gac</v>
      </c>
      <c r="I103" t="s">
        <v>693</v>
      </c>
      <c r="J103" t="str">
        <f t="shared" si="26"/>
        <v>Gac_6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254</v>
      </c>
      <c r="Q103" t="str">
        <f>IF(G103="экспл",0,IF(G103="импл_",VLOOKUP(J103,quest_импл!$A$1:$J$129,8,FALSE),0))</f>
        <v>sound\\Oranzhrviy_li.wav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2023</v>
      </c>
      <c r="AD103" t="str">
        <f t="shared" ca="1" si="36"/>
        <v>pics\\Goroh_7.jpg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7"/>
        <v>pics\\Goroh_7.jpg</v>
      </c>
      <c r="AI103" t="s">
        <v>113</v>
      </c>
      <c r="AO103">
        <f t="shared" ca="1" si="32"/>
        <v>0.62616448570460903</v>
      </c>
      <c r="AP103" t="str">
        <f t="shared" ca="1" si="33"/>
        <v>pics\\Goroh_7.jpg</v>
      </c>
      <c r="AR103" t="str">
        <f t="shared" si="40"/>
        <v/>
      </c>
      <c r="AS103" t="str">
        <f t="shared" ca="1" si="39"/>
        <v>pics\\Goroh_7.jpg</v>
      </c>
      <c r="AT103">
        <f t="shared" ca="1" si="28"/>
        <v>0.24270921896836017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_Оранжевый_ли_</v>
      </c>
      <c r="BB103" t="str">
        <f t="shared" si="30"/>
        <v>_Оранжевый_ли_XXXXX?</v>
      </c>
      <c r="BD103" cm="1">
        <f t="array" aca="1" ref="BD103" ca="1">INDEX($L$98:$L$105,(RANK(AT7,$AT$2:$AT$9)))</f>
        <v>2090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VLOOKUP(B104,audio_list_stym!$A$3:$BP$18,51,FALSE)</f>
        <v>16</v>
      </c>
      <c r="F104" t="str">
        <f>VLOOKUP(E104,metki!$A$2:$B$9,2,FALSE)</f>
        <v>импл_новые_без_названия</v>
      </c>
      <c r="G104" t="str">
        <f t="shared" si="25"/>
        <v>импл_</v>
      </c>
      <c r="H104" t="str">
        <f>VLOOKUP(B104,audio_list_stym!$A$3:$AJ$18,19,FALSE)</f>
        <v>Gac</v>
      </c>
      <c r="I104" t="s">
        <v>694</v>
      </c>
      <c r="J104" t="str">
        <f t="shared" si="26"/>
        <v>Gac_7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255</v>
      </c>
      <c r="Q104" t="str">
        <f>IF(G104="экспл",0,IF(G104="импл_",VLOOKUP(J104,quest_импл!$A$1:$J$129,8,FALSE),0))</f>
        <v>sound\\Zernistiy_li.wav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2037</v>
      </c>
      <c r="AD104" t="str">
        <f t="shared" ca="1" si="36"/>
        <v>pics\\Limon_5.jpg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7"/>
        <v>pics\\Limon_5.jpg</v>
      </c>
      <c r="AI104" t="s">
        <v>114</v>
      </c>
      <c r="AO104">
        <f t="shared" ca="1" si="32"/>
        <v>0.34865590818938874</v>
      </c>
      <c r="AP104" t="str">
        <f t="shared" ca="1" si="33"/>
        <v>pics\\Limon_5.jpg</v>
      </c>
      <c r="AR104" t="str">
        <f t="shared" si="40"/>
        <v/>
      </c>
      <c r="AS104" t="str">
        <f t="shared" ca="1" si="39"/>
        <v>pics\\Limon_5.jpg</v>
      </c>
      <c r="AT104">
        <f t="shared" ca="1" si="28"/>
        <v>0.77738799203533482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_Зернистый_ли_</v>
      </c>
      <c r="BB104" t="str">
        <f t="shared" si="30"/>
        <v>_Зернистый_ли_XXXXX?</v>
      </c>
      <c r="BD104" cm="1">
        <f t="array" aca="1" ref="BD104" ca="1">INDEX($L$98:$L$105,(RANK(AT8,$AT$2:$AT$9)))</f>
        <v>2095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VLOOKUP(B105,audio_list_stym!$A$3:$BP$18,51,FALSE)</f>
        <v>16</v>
      </c>
      <c r="F105" t="str">
        <f>VLOOKUP(E105,metki!$A$2:$B$9,2,FALSE)</f>
        <v>импл_новые_без_названия</v>
      </c>
      <c r="G105" t="str">
        <f t="shared" si="25"/>
        <v>импл_</v>
      </c>
      <c r="H105" t="str">
        <f>VLOOKUP(B105,audio_list_stym!$A$3:$AJ$18,19,FALSE)</f>
        <v>Gac</v>
      </c>
      <c r="I105" t="s">
        <v>695</v>
      </c>
      <c r="J105" t="str">
        <f t="shared" si="26"/>
        <v>Gac_8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256</v>
      </c>
      <c r="Q105" t="str">
        <f>IF(G105="экспл",0,IF(G105="импл_",VLOOKUP(J105,quest_импл!$A$1:$J$129,8,FALSE),0))</f>
        <v>sound\\Okrugliy_li.wav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2003</v>
      </c>
      <c r="AD105" t="str">
        <f t="shared" ca="1" si="36"/>
        <v>pics\\Banan_3.jpg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7"/>
        <v>pics\\Banan_3.jpg</v>
      </c>
      <c r="AI105" t="s">
        <v>115</v>
      </c>
      <c r="AO105">
        <f t="shared" ca="1" si="32"/>
        <v>0.90154902371825441</v>
      </c>
      <c r="AP105" t="str">
        <f t="shared" ca="1" si="33"/>
        <v>pics\\Banan_3.jpg</v>
      </c>
      <c r="AR105" t="str">
        <f t="shared" si="40"/>
        <v/>
      </c>
      <c r="AS105" t="str">
        <f t="shared" ca="1" si="39"/>
        <v>pics\\Banan_3.jpg</v>
      </c>
      <c r="AT105">
        <f t="shared" ca="1" si="28"/>
        <v>0.89883657127031558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_Округлый_ли_</v>
      </c>
      <c r="BB105" t="str">
        <f t="shared" si="30"/>
        <v>_Округлый_ли_XXXXX?</v>
      </c>
      <c r="BD105" cm="1">
        <f t="array" aca="1" ref="BD105" ca="1">INDEX($L$98:$L$105,(RANK(AT9,$AT$2:$AT$9)))</f>
        <v>2096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VLOOKUP(B106,audio_list_stym!$A$3:$BP$18,51,FALSE)</f>
        <v>17</v>
      </c>
      <c r="F106" t="str">
        <f>VLOOKUP(E106,metki!$A$2:$B$9,2,FALSE)</f>
        <v>экспл_новые_без_названия</v>
      </c>
      <c r="G106" t="str">
        <f t="shared" si="25"/>
        <v>экспл</v>
      </c>
      <c r="H106" t="str">
        <f>VLOOKUP(B106,audio_list_stym!$A$3:$AJ$18,19,FALSE)</f>
        <v>Noni</v>
      </c>
      <c r="I106" t="s">
        <v>688</v>
      </c>
      <c r="J106" t="str">
        <f t="shared" si="26"/>
        <v>Noni_1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129</v>
      </c>
      <c r="Z106" t="str">
        <f>IF(G106="экспл",VLOOKUP(J106,quest_экспл!$A$1:$N$129,12,FALSE),IF(G106="импл_",0,0))</f>
        <v>sound\\On_beliy_vnutri.wav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36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37"/>
        <v/>
      </c>
      <c r="AI106" t="s">
        <v>116</v>
      </c>
      <c r="AO106">
        <f t="shared" ca="1" si="32"/>
        <v>0.83571968084987169</v>
      </c>
      <c r="AP106" t="str">
        <f t="shared" ca="1" si="33"/>
        <v>pics\\Banan_7.jpg</v>
      </c>
      <c r="AR106" t="str">
        <f t="shared" si="40"/>
        <v/>
      </c>
      <c r="AS106" t="str">
        <f t="shared" si="39"/>
        <v/>
      </c>
      <c r="AT106">
        <f t="shared" ca="1" si="28"/>
        <v>0.26610642915945526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_Он_белый_внутри?</v>
      </c>
      <c r="BA106" t="e">
        <f>VLOOKUP(Q106,audio_list_stym!$B$2:$BQ$299,68,FALSE)</f>
        <v>#N/A</v>
      </c>
      <c r="BB106" t="str">
        <f t="shared" si="30"/>
        <v>На_экране_XXXXX._Он_белый_внутри?</v>
      </c>
      <c r="BC106">
        <f>A106</f>
        <v>1214</v>
      </c>
      <c r="BD106" cm="1">
        <f t="array" aca="1" ref="BD106" ca="1">INDEX($L$106:$L$113,(RANK(AT2,$AT$2:$AT$9)))</f>
        <v>2117</v>
      </c>
      <c r="BE106" cm="1">
        <f t="array" aca="1" ref="BE106" ca="1">INDEX(BD66:BD81,(RANK(AT7,$AT$2:$AT$17)))</f>
        <v>2151</v>
      </c>
      <c r="BF106" cm="1">
        <f t="array" aca="1" ref="BF106" ca="1">INDEX(BD90:BD105,(RANK(AT7,$AT$2:$AT$17)))</f>
        <v>2082</v>
      </c>
      <c r="BG106" cm="1">
        <f t="array" aca="1" ref="BG106" ca="1">INDEX(BD114:BD129,(RANK(AT7,$AT$2:$AT$9)))</f>
        <v>2134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VLOOKUP(B107,audio_list_stym!$A$3:$BP$18,51,FALSE)</f>
        <v>17</v>
      </c>
      <c r="F107" t="str">
        <f>VLOOKUP(E107,metki!$A$2:$B$9,2,FALSE)</f>
        <v>экспл_новые_без_названия</v>
      </c>
      <c r="G107" t="str">
        <f t="shared" si="25"/>
        <v>экспл</v>
      </c>
      <c r="H107" t="str">
        <f>VLOOKUP(B107,audio_list_stym!$A$3:$AJ$18,19,FALSE)</f>
        <v>Noni</v>
      </c>
      <c r="I107" t="s">
        <v>689</v>
      </c>
      <c r="J107" t="str">
        <f t="shared" si="26"/>
        <v>Noni_2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130</v>
      </c>
      <c r="Z107" t="str">
        <f>IF(G107="экспл",VLOOKUP(J107,quest_экспл!$A$1:$N$129,12,FALSE),IF(G107="импл_",0,0))</f>
        <v>sound\\Rebristiy_li_on.wav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6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37"/>
        <v/>
      </c>
      <c r="AI107" t="s">
        <v>117</v>
      </c>
      <c r="AO107">
        <f t="shared" ca="1" si="32"/>
        <v>0.56113288306449838</v>
      </c>
      <c r="AP107" t="str">
        <f t="shared" ca="1" si="33"/>
        <v>pics\\Kokos_2.jpg</v>
      </c>
      <c r="AR107" t="str">
        <f t="shared" si="40"/>
        <v/>
      </c>
      <c r="AS107" t="str">
        <f t="shared" si="39"/>
        <v/>
      </c>
      <c r="AT107">
        <f t="shared" ca="1" si="28"/>
        <v>0.77093183371929352</v>
      </c>
      <c r="AU107" t="s">
        <v>697</v>
      </c>
      <c r="AV107" t="str">
        <f t="shared" ca="1" si="29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_Ребристый_ли_он?</v>
      </c>
      <c r="BA107" t="e">
        <f>VLOOKUP(Q107,audio_list_stym!$B$2:$BQ$299,68,FALSE)</f>
        <v>#N/A</v>
      </c>
      <c r="BB107" t="str">
        <f t="shared" si="30"/>
        <v>Посмотрите,_вот_XXXXX._Ребристый_ли_он?</v>
      </c>
      <c r="BD107" cm="1">
        <f t="array" aca="1" ref="BD107" ca="1">INDEX($L$106:$L$113,(RANK(AT3,$AT$2:$AT$9)))</f>
        <v>2118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VLOOKUP(B108,audio_list_stym!$A$3:$BP$18,51,FALSE)</f>
        <v>17</v>
      </c>
      <c r="F108" t="str">
        <f>VLOOKUP(E108,metki!$A$2:$B$9,2,FALSE)</f>
        <v>экспл_новые_без_названия</v>
      </c>
      <c r="G108" t="str">
        <f t="shared" si="25"/>
        <v>экспл</v>
      </c>
      <c r="H108" t="str">
        <f>VLOOKUP(B108,audio_list_stym!$A$3:$AJ$18,19,FALSE)</f>
        <v>Noni</v>
      </c>
      <c r="I108" t="s">
        <v>690</v>
      </c>
      <c r="J108" t="str">
        <f t="shared" si="26"/>
        <v>Noni_3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131</v>
      </c>
      <c r="Z108" t="str">
        <f>IF(G108="экспл",VLOOKUP(J108,quest_экспл!$A$1:$N$129,12,FALSE),IF(G108="импл_",0,0))</f>
        <v>sound\\Goluboy_li_on.wav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6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37"/>
        <v/>
      </c>
      <c r="AI108" t="s">
        <v>118</v>
      </c>
      <c r="AO108">
        <f t="shared" ca="1" si="32"/>
        <v>2.7350377045929353E-3</v>
      </c>
      <c r="AP108" t="str">
        <f t="shared" ca="1" si="33"/>
        <v>pics\\Tomat_7.jpg</v>
      </c>
      <c r="AR108" t="str">
        <f t="shared" si="40"/>
        <v/>
      </c>
      <c r="AS108" t="str">
        <f t="shared" si="39"/>
        <v/>
      </c>
      <c r="AT108">
        <f t="shared" ca="1" si="28"/>
        <v>0.52378013725331118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_Голубой_ли_он?</v>
      </c>
      <c r="BA108" t="e">
        <f>VLOOKUP(Q108,audio_list_stym!$B$2:$BQ$299,68,FALSE)</f>
        <v>#N/A</v>
      </c>
      <c r="BB108" t="str">
        <f t="shared" si="30"/>
        <v>Вот_XXXXX._Голубой_ли_он?</v>
      </c>
      <c r="BD108" cm="1">
        <f t="array" aca="1" ref="BD108" ca="1">INDEX($L$106:$L$113,(RANK(AT4,$AT$2:$AT$9)))</f>
        <v>2115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VLOOKUP(B109,audio_list_stym!$A$3:$BP$18,51,FALSE)</f>
        <v>17</v>
      </c>
      <c r="F109" t="str">
        <f>VLOOKUP(E109,metki!$A$2:$B$9,2,FALSE)</f>
        <v>экспл_новые_без_названия</v>
      </c>
      <c r="G109" t="str">
        <f t="shared" si="25"/>
        <v>экспл</v>
      </c>
      <c r="H109" t="str">
        <f>VLOOKUP(B109,audio_list_stym!$A$3:$AJ$18,19,FALSE)</f>
        <v>Noni</v>
      </c>
      <c r="I109" t="s">
        <v>691</v>
      </c>
      <c r="J109" t="str">
        <f t="shared" si="26"/>
        <v>Noni_4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132</v>
      </c>
      <c r="Z109" t="str">
        <f>IF(G109="экспл",VLOOKUP(J109,quest_экспл!$A$1:$N$129,12,FALSE),IF(G109="импл_",0,0))</f>
        <v>sound\\On_s_bugorkami.wav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6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37"/>
        <v/>
      </c>
      <c r="AI109" t="s">
        <v>119</v>
      </c>
      <c r="AO109">
        <f t="shared" ca="1" si="32"/>
        <v>0.29555824118345941</v>
      </c>
      <c r="AP109" t="str">
        <f t="shared" ca="1" si="33"/>
        <v>pics\\Peper_1.jpg</v>
      </c>
      <c r="AR109" t="str">
        <f t="shared" si="40"/>
        <v/>
      </c>
      <c r="AS109" t="str">
        <f t="shared" si="39"/>
        <v/>
      </c>
      <c r="AT109">
        <f t="shared" ca="1" si="28"/>
        <v>0.73799141015611414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_Он_с_бугорками?</v>
      </c>
      <c r="BA109" t="e">
        <f>VLOOKUP(Q109,audio_list_stym!$B$2:$BQ$299,68,FALSE)</f>
        <v>#N/A</v>
      </c>
      <c r="BB109" t="str">
        <f t="shared" si="30"/>
        <v>Это_XXXXX._Он_с_бугорками?</v>
      </c>
      <c r="BD109" cm="1">
        <f t="array" aca="1" ref="BD109" ca="1">INDEX($L$106:$L$113,(RANK(AT5,$AT$2:$AT$9)))</f>
        <v>2116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VLOOKUP(B110,audio_list_stym!$A$3:$BP$18,51,FALSE)</f>
        <v>17</v>
      </c>
      <c r="F110" t="str">
        <f>VLOOKUP(E110,metki!$A$2:$B$9,2,FALSE)</f>
        <v>экспл_новые_без_названия</v>
      </c>
      <c r="G110" t="str">
        <f t="shared" si="25"/>
        <v>экспл</v>
      </c>
      <c r="H110" t="str">
        <f>VLOOKUP(B110,audio_list_stym!$A$3:$AJ$18,19,FALSE)</f>
        <v>Noni</v>
      </c>
      <c r="I110" t="s">
        <v>692</v>
      </c>
      <c r="J110" t="str">
        <f t="shared" si="26"/>
        <v>Noni_5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133</v>
      </c>
      <c r="Z110" t="str">
        <f>IF(G110="экспл",VLOOKUP(J110,quest_экспл!$A$1:$N$129,12,FALSE),IF(G110="импл_",0,0))</f>
        <v>sound\\Ovalniy_li_on.wav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6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37"/>
        <v/>
      </c>
      <c r="AI110" t="s">
        <v>120</v>
      </c>
      <c r="AO110">
        <f t="shared" ca="1" si="32"/>
        <v>0.26514232099609203</v>
      </c>
      <c r="AP110" t="str">
        <f t="shared" ca="1" si="33"/>
        <v>pics\\Peper_3.jpg</v>
      </c>
      <c r="AR110" t="str">
        <f t="shared" si="40"/>
        <v/>
      </c>
      <c r="AS110" t="str">
        <f t="shared" si="39"/>
        <v/>
      </c>
      <c r="AT110">
        <f t="shared" ca="1" si="28"/>
        <v>0.66487230192440516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_Овальный_ли_он?</v>
      </c>
      <c r="BA110" t="e">
        <f>VLOOKUP(Q110,audio_list_stym!$B$2:$BQ$299,68,FALSE)</f>
        <v>#N/A</v>
      </c>
      <c r="BB110" t="str">
        <f t="shared" si="30"/>
        <v>На_картинке_XXXXX._Овальный_ли_он?</v>
      </c>
      <c r="BD110" cm="1">
        <f t="array" aca="1" ref="BD110" ca="1">INDEX($L$106:$L$113,(RANK(AT6,$AT$2:$AT$9)))</f>
        <v>2113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VLOOKUP(B111,audio_list_stym!$A$3:$BP$18,51,FALSE)</f>
        <v>17</v>
      </c>
      <c r="F111" t="str">
        <f>VLOOKUP(E111,metki!$A$2:$B$9,2,FALSE)</f>
        <v>экспл_новые_без_названия</v>
      </c>
      <c r="G111" t="str">
        <f t="shared" si="25"/>
        <v>экспл</v>
      </c>
      <c r="H111" t="str">
        <f>VLOOKUP(B111,audio_list_stym!$A$3:$AJ$18,19,FALSE)</f>
        <v>Noni</v>
      </c>
      <c r="I111" t="s">
        <v>693</v>
      </c>
      <c r="J111" t="str">
        <f t="shared" si="26"/>
        <v>Noni_6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134</v>
      </c>
      <c r="Z111" t="str">
        <f>IF(G111="экспл",VLOOKUP(J111,quest_экспл!$A$1:$N$129,12,FALSE),IF(G111="импл_",0,0))</f>
        <v>sound\\Zhidkiy_li_on.wav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6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37"/>
        <v/>
      </c>
      <c r="AI111" t="s">
        <v>121</v>
      </c>
      <c r="AO111">
        <f t="shared" ca="1" si="32"/>
        <v>0.87508381768843724</v>
      </c>
      <c r="AP111" t="str">
        <f t="shared" ca="1" si="33"/>
        <v>pics\\Banan_5.jpg</v>
      </c>
      <c r="AR111" t="str">
        <f t="shared" si="40"/>
        <v/>
      </c>
      <c r="AS111" t="str">
        <f t="shared" si="39"/>
        <v/>
      </c>
      <c r="AT111">
        <f t="shared" ca="1" si="28"/>
        <v>0.71510970009488517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_Жидкий_ли_он?</v>
      </c>
      <c r="BA111" t="e">
        <f>VLOOKUP(Q111,audio_list_stym!$B$2:$BQ$299,68,FALSE)</f>
        <v>#N/A</v>
      </c>
      <c r="BB111" t="str">
        <f t="shared" si="30"/>
        <v>На_мониторе_XXXXX._Жидкий_ли_он?</v>
      </c>
      <c r="BD111" cm="1">
        <f t="array" aca="1" ref="BD111" ca="1">INDEX($L$106:$L$113,(RANK(AT7,$AT$2:$AT$9)))</f>
        <v>2114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VLOOKUP(B112,audio_list_stym!$A$3:$BP$18,51,FALSE)</f>
        <v>17</v>
      </c>
      <c r="F112" t="str">
        <f>VLOOKUP(E112,metki!$A$2:$B$9,2,FALSE)</f>
        <v>экспл_новые_без_названия</v>
      </c>
      <c r="G112" t="str">
        <f t="shared" si="25"/>
        <v>экспл</v>
      </c>
      <c r="H112" t="str">
        <f>VLOOKUP(B112,audio_list_stym!$A$3:$AJ$18,19,FALSE)</f>
        <v>Noni</v>
      </c>
      <c r="I112" t="s">
        <v>694</v>
      </c>
      <c r="J112" t="str">
        <f t="shared" si="26"/>
        <v>Noni_7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135</v>
      </c>
      <c r="Z112" t="str">
        <f>IF(G112="экспл",VLOOKUP(J112,quest_экспл!$A$1:$N$129,12,FALSE),IF(G112="импл_",0,0))</f>
        <v>sound\\On_lohmatiy.wav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6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37"/>
        <v/>
      </c>
      <c r="AI112" t="s">
        <v>122</v>
      </c>
      <c r="AO112">
        <f t="shared" ca="1" si="32"/>
        <v>0.40233457471358502</v>
      </c>
      <c r="AP112" t="str">
        <f t="shared" ca="1" si="33"/>
        <v>pics\\Limon_2.jpg</v>
      </c>
      <c r="AR112" t="str">
        <f t="shared" si="40"/>
        <v/>
      </c>
      <c r="AS112" t="str">
        <f t="shared" si="39"/>
        <v/>
      </c>
      <c r="AT112">
        <f t="shared" ca="1" si="28"/>
        <v>0.42396763779622071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_Он_лохматый?</v>
      </c>
      <c r="BA112" t="e">
        <f>VLOOKUP(Q112,audio_list_stym!$B$2:$BQ$299,68,FALSE)</f>
        <v>#N/A</v>
      </c>
      <c r="BB112" t="str">
        <f t="shared" si="30"/>
        <v>Перед_Вами_XXXXX._Он_лохматый?</v>
      </c>
      <c r="BD112" cm="1">
        <f t="array" aca="1" ref="BD112" ca="1">INDEX($L$106:$L$113,(RANK(AT8,$AT$2:$AT$9)))</f>
        <v>2119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VLOOKUP(B113,audio_list_stym!$A$3:$BP$18,51,FALSE)</f>
        <v>17</v>
      </c>
      <c r="F113" t="str">
        <f>VLOOKUP(E113,metki!$A$2:$B$9,2,FALSE)</f>
        <v>экспл_новые_без_названия</v>
      </c>
      <c r="G113" t="str">
        <f t="shared" si="25"/>
        <v>экспл</v>
      </c>
      <c r="H113" t="str">
        <f>VLOOKUP(B113,audio_list_stym!$A$3:$AJ$18,19,FALSE)</f>
        <v>Noni</v>
      </c>
      <c r="I113" t="s">
        <v>695</v>
      </c>
      <c r="J113" t="str">
        <f t="shared" si="26"/>
        <v>Noni_8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136</v>
      </c>
      <c r="Z113" t="str">
        <f>IF(G113="экспл",VLOOKUP(J113,quest_экспл!$A$1:$N$129,12,FALSE),IF(G113="импл_",0,0))</f>
        <v>sound\\On_zolotistiy.wav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6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37"/>
        <v/>
      </c>
      <c r="AI113" t="s">
        <v>123</v>
      </c>
      <c r="AO113">
        <f t="shared" ca="1" si="32"/>
        <v>0.3506301416575075</v>
      </c>
      <c r="AP113" t="str">
        <f t="shared" ca="1" si="33"/>
        <v>pics\\Limon_4.jpg</v>
      </c>
      <c r="AR113" t="str">
        <f t="shared" si="40"/>
        <v/>
      </c>
      <c r="AS113" t="str">
        <f t="shared" si="39"/>
        <v/>
      </c>
      <c r="AT113">
        <f t="shared" ca="1" si="28"/>
        <v>0.70091960523505104</v>
      </c>
      <c r="AU113" t="s">
        <v>697</v>
      </c>
      <c r="AV113" t="str">
        <f t="shared" ca="1" si="29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_Он_золотистый?</v>
      </c>
      <c r="BA113" t="e">
        <f>VLOOKUP(Q113,audio_list_stym!$B$2:$BQ$299,68,FALSE)</f>
        <v>#N/A</v>
      </c>
      <c r="BB113" t="str">
        <f t="shared" si="30"/>
        <v>Вы_видите_XXXXX._Он_золотистый?</v>
      </c>
      <c r="BD113" cm="1">
        <f t="array" aca="1" ref="BD113" ca="1">INDEX($L$106:$L$113,(RANK(AT9,$AT$2:$AT$9)))</f>
        <v>2120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VLOOKUP(B114,audio_list_stym!$A$3:$BP$18,51,FALSE)</f>
        <v>14</v>
      </c>
      <c r="F114" t="str">
        <f>VLOOKUP(E114,metki!$A$2:$B$9,2,FALSE)</f>
        <v>импл_новые_с_названием</v>
      </c>
      <c r="G114" t="str">
        <f t="shared" si="25"/>
        <v>импл_</v>
      </c>
      <c r="H114" t="str">
        <f>VLOOKUP(B114,audio_list_stym!$A$3:$AJ$18,19,FALSE)</f>
        <v>Sapota</v>
      </c>
      <c r="I114" t="s">
        <v>688</v>
      </c>
      <c r="J114" t="str">
        <f t="shared" si="26"/>
        <v>Sapota_1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265</v>
      </c>
      <c r="Q114" t="str">
        <f>IF(G114="экспл",0,IF(G114="импл_",VLOOKUP(J114,quest_импл!$A$1:$J$129,8,FALSE),0))</f>
        <v>sound\\Sharoobrazniy_li.wav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2027</v>
      </c>
      <c r="AD114" t="str">
        <f t="shared" ca="1" si="36"/>
        <v>pics\\Kokos_3.jpg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7"/>
        <v>pics\\Kokos_3.jpg</v>
      </c>
      <c r="AI114" t="s">
        <v>86</v>
      </c>
      <c r="AO114">
        <f t="shared" ca="1" si="32"/>
        <v>0.55978761092470941</v>
      </c>
      <c r="AP114" t="str">
        <f t="shared" ca="1" si="33"/>
        <v>pics\\Kokos_3.jpg</v>
      </c>
      <c r="AR114" t="str">
        <f t="shared" si="40"/>
        <v/>
      </c>
      <c r="AS114" t="str">
        <f t="shared" ca="1" si="39"/>
        <v>pics\\Kokos_3.jpg</v>
      </c>
      <c r="AT114">
        <f t="shared" ca="1" si="28"/>
        <v>0.49501166875080915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_Шарообразный_ли_</v>
      </c>
      <c r="BB114" t="str">
        <f t="shared" si="30"/>
        <v>_Шарообразный_ли_ТОДИС?</v>
      </c>
      <c r="BC114">
        <f>A114</f>
        <v>1215</v>
      </c>
      <c r="BD114" cm="1">
        <f t="array" aca="1" ref="BD114" ca="1">INDEX($L$114:$L$121,(RANK(AT2,$AT$2:$AT$9)))</f>
        <v>2133</v>
      </c>
      <c r="BE114" cm="1">
        <f t="array" aca="1" ref="BE114" ca="1">INDEX(BD66:BD81,(RANK(AT8,$AT$2:$AT$17)))</f>
        <v>2065</v>
      </c>
      <c r="BF114" cm="1">
        <f t="array" aca="1" ref="BF114" ca="1">INDEX(BD82:BD97,(RANK(AT8,$AT$2:$AT$9)))</f>
        <v>2079</v>
      </c>
      <c r="BG114" cm="1">
        <f t="array" aca="1" ref="BG114" ca="1">INDEX(BD98:BD113,(RANK(AT8,$AT$2:$AT$9)))</f>
        <v>2095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VLOOKUP(B115,audio_list_stym!$A$3:$BP$18,51,FALSE)</f>
        <v>14</v>
      </c>
      <c r="F115" t="str">
        <f>VLOOKUP(E115,metki!$A$2:$B$9,2,FALSE)</f>
        <v>импл_новые_с_названием</v>
      </c>
      <c r="G115" t="str">
        <f t="shared" si="25"/>
        <v>импл_</v>
      </c>
      <c r="H115" t="str">
        <f>VLOOKUP(B115,audio_list_stym!$A$3:$AJ$18,19,FALSE)</f>
        <v>Sapota</v>
      </c>
      <c r="I115" t="s">
        <v>689</v>
      </c>
      <c r="J115" t="str">
        <f t="shared" si="26"/>
        <v>Sapota_2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266</v>
      </c>
      <c r="Q115" t="str">
        <f>IF(G115="экспл",0,IF(G115="импл_",VLOOKUP(J115,quest_импл!$A$1:$J$129,8,FALSE),0))</f>
        <v>sound\\Nadrezan_li.wav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2048</v>
      </c>
      <c r="AD115" t="str">
        <f t="shared" ca="1" si="36"/>
        <v>pics\\Peper_8.jpg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7"/>
        <v>pics\\Peper_8.jpg</v>
      </c>
      <c r="AI115" t="s">
        <v>87</v>
      </c>
      <c r="AO115">
        <f t="shared" ca="1" si="32"/>
        <v>0.21747314426172526</v>
      </c>
      <c r="AP115" t="str">
        <f t="shared" ca="1" si="33"/>
        <v>pics\\Peper_8.jpg</v>
      </c>
      <c r="AR115" t="str">
        <f t="shared" si="40"/>
        <v/>
      </c>
      <c r="AS115" t="str">
        <f t="shared" ca="1" si="39"/>
        <v>pics\\Peper_8.jpg</v>
      </c>
      <c r="AT115">
        <f t="shared" ca="1" si="28"/>
        <v>0.53210422164765259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_Надрезан_ли_</v>
      </c>
      <c r="BB115" t="str">
        <f t="shared" si="30"/>
        <v>_Надрезан_ли_ТОДИС?</v>
      </c>
      <c r="BD115" cm="1">
        <f t="array" aca="1" ref="BD115" ca="1">INDEX($L$114:$L$121,(RANK(AT3,$AT$2:$AT$9)))</f>
        <v>2134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VLOOKUP(B116,audio_list_stym!$A$3:$BP$18,51,FALSE)</f>
        <v>14</v>
      </c>
      <c r="F116" t="str">
        <f>VLOOKUP(E116,metki!$A$2:$B$9,2,FALSE)</f>
        <v>импл_новые_с_названием</v>
      </c>
      <c r="G116" t="str">
        <f t="shared" si="25"/>
        <v>импл_</v>
      </c>
      <c r="H116" t="str">
        <f>VLOOKUP(B116,audio_list_stym!$A$3:$AJ$18,19,FALSE)</f>
        <v>Sapota</v>
      </c>
      <c r="I116" t="s">
        <v>690</v>
      </c>
      <c r="J116" t="str">
        <f t="shared" si="26"/>
        <v>Sapota_3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267</v>
      </c>
      <c r="Q116" t="str">
        <f>IF(G116="экспл",0,IF(G116="импл_",VLOOKUP(J116,quest_импл!$A$1:$J$129,8,FALSE),0))</f>
        <v>sound\\Perekruchen_li.wav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2014</v>
      </c>
      <c r="AD116" t="str">
        <f t="shared" ca="1" si="36"/>
        <v>pics\\Finik_6.jpg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7"/>
        <v>pics\\Finik_6.jpg</v>
      </c>
      <c r="AI116" t="s">
        <v>88</v>
      </c>
      <c r="AO116">
        <f t="shared" ca="1" si="32"/>
        <v>0.73001860755054571</v>
      </c>
      <c r="AP116" t="str">
        <f t="shared" ca="1" si="33"/>
        <v>pics\\Finik_6.jpg</v>
      </c>
      <c r="AR116" t="str">
        <f t="shared" si="40"/>
        <v/>
      </c>
      <c r="AS116" t="str">
        <f t="shared" ca="1" si="39"/>
        <v>pics\\Finik_6.jpg</v>
      </c>
      <c r="AT116">
        <f t="shared" ca="1" si="28"/>
        <v>0.68696114256213914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_Перекручен_ли_</v>
      </c>
      <c r="BB116" t="str">
        <f t="shared" si="30"/>
        <v>_Перекручен_ли_ТОДИС?</v>
      </c>
      <c r="BD116" cm="1">
        <f t="array" aca="1" ref="BD116" ca="1">INDEX($L$114:$L$121,(RANK(AT4,$AT$2:$AT$9)))</f>
        <v>2131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VLOOKUP(B117,audio_list_stym!$A$3:$BP$18,51,FALSE)</f>
        <v>14</v>
      </c>
      <c r="F117" t="str">
        <f>VLOOKUP(E117,metki!$A$2:$B$9,2,FALSE)</f>
        <v>импл_новые_с_названием</v>
      </c>
      <c r="G117" t="str">
        <f t="shared" si="25"/>
        <v>импл_</v>
      </c>
      <c r="H117" t="str">
        <f>VLOOKUP(B117,audio_list_stym!$A$3:$AJ$18,19,FALSE)</f>
        <v>Sapota</v>
      </c>
      <c r="I117" t="s">
        <v>691</v>
      </c>
      <c r="J117" t="str">
        <f t="shared" si="26"/>
        <v>Sapota_4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268</v>
      </c>
      <c r="Q117" t="str">
        <f>IF(G117="экспл",0,IF(G117="импл_",VLOOKUP(J117,quest_импл!$A$1:$J$129,8,FALSE),0))</f>
        <v>sound\\Sorvan_li.wav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2020</v>
      </c>
      <c r="AD117" t="str">
        <f t="shared" ca="1" si="36"/>
        <v>pics\\Goroh_4.jpg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7"/>
        <v>pics\\Goroh_4.jpg</v>
      </c>
      <c r="AI117" t="s">
        <v>89</v>
      </c>
      <c r="AO117">
        <f t="shared" ca="1" si="32"/>
        <v>0.65956098056447698</v>
      </c>
      <c r="AP117" t="str">
        <f t="shared" ca="1" si="33"/>
        <v>pics\\Goroh_4.jpg</v>
      </c>
      <c r="AR117" t="str">
        <f t="shared" si="40"/>
        <v/>
      </c>
      <c r="AS117" t="str">
        <f t="shared" ca="1" si="39"/>
        <v>pics\\Goroh_4.jpg</v>
      </c>
      <c r="AT117">
        <f t="shared" ca="1" si="28"/>
        <v>0.16697838257342401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_Сорван_ли_</v>
      </c>
      <c r="BB117" t="str">
        <f t="shared" si="30"/>
        <v>_Сорван_ли_ТОДИС?</v>
      </c>
      <c r="BD117" cm="1">
        <f t="array" aca="1" ref="BD117" ca="1">INDEX($L$114:$L$121,(RANK(AT5,$AT$2:$AT$9)))</f>
        <v>2132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VLOOKUP(B118,audio_list_stym!$A$3:$BP$18,51,FALSE)</f>
        <v>14</v>
      </c>
      <c r="F118" t="str">
        <f>VLOOKUP(E118,metki!$A$2:$B$9,2,FALSE)</f>
        <v>импл_новые_с_названием</v>
      </c>
      <c r="G118" t="str">
        <f t="shared" si="25"/>
        <v>импл_</v>
      </c>
      <c r="H118" t="str">
        <f>VLOOKUP(B118,audio_list_stym!$A$3:$AJ$18,19,FALSE)</f>
        <v>Sapota</v>
      </c>
      <c r="I118" t="s">
        <v>692</v>
      </c>
      <c r="J118" t="str">
        <f t="shared" si="26"/>
        <v>Sapota_5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269</v>
      </c>
      <c r="Q118" t="str">
        <f>IF(G118="экспл",0,IF(G118="импл_",VLOOKUP(J118,quest_импл!$A$1:$J$129,8,FALSE),0))</f>
        <v>sound\\Spresovan_li.wav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2062</v>
      </c>
      <c r="AD118" t="str">
        <f t="shared" ca="1" si="36"/>
        <v>pics\\Tomat_6.jpg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7"/>
        <v>pics\\Tomat_6.jpg</v>
      </c>
      <c r="AI118" t="s">
        <v>90</v>
      </c>
      <c r="AO118">
        <f t="shared" ca="1" si="32"/>
        <v>2.8588836399798923E-2</v>
      </c>
      <c r="AP118" t="str">
        <f t="shared" ca="1" si="33"/>
        <v>pics\\Tomat_6.jpg</v>
      </c>
      <c r="AR118" t="str">
        <f t="shared" si="40"/>
        <v/>
      </c>
      <c r="AS118" t="str">
        <f t="shared" ca="1" si="39"/>
        <v>pics\\Tomat_6.jpg</v>
      </c>
      <c r="AT118">
        <f t="shared" ca="1" si="28"/>
        <v>0.58346452314778952</v>
      </c>
      <c r="AU118" t="s">
        <v>697</v>
      </c>
      <c r="AV118" t="str">
        <f t="shared" ca="1" si="29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_Спрессован_ли_</v>
      </c>
      <c r="BB118" t="str">
        <f t="shared" si="30"/>
        <v>_Спрессован_ли_ТОДИС?</v>
      </c>
      <c r="BD118" cm="1">
        <f t="array" aca="1" ref="BD118" ca="1">INDEX($L$114:$L$121,(RANK(AT6,$AT$2:$AT$9)))</f>
        <v>2129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VLOOKUP(B119,audio_list_stym!$A$3:$BP$18,51,FALSE)</f>
        <v>14</v>
      </c>
      <c r="F119" t="str">
        <f>VLOOKUP(E119,metki!$A$2:$B$9,2,FALSE)</f>
        <v>импл_новые_с_названием</v>
      </c>
      <c r="G119" t="str">
        <f t="shared" si="25"/>
        <v>импл_</v>
      </c>
      <c r="H119" t="str">
        <f>VLOOKUP(B119,audio_list_stym!$A$3:$AJ$18,19,FALSE)</f>
        <v>Sapota</v>
      </c>
      <c r="I119" t="s">
        <v>693</v>
      </c>
      <c r="J119" t="str">
        <f t="shared" si="26"/>
        <v>Sapota_6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270</v>
      </c>
      <c r="Q119" t="str">
        <f>IF(G119="экспл",0,IF(G119="импл_",VLOOKUP(J119,quest_импл!$A$1:$J$129,8,FALSE),0))</f>
        <v>sound\\Zheltiy_li.wav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2064</v>
      </c>
      <c r="AD119" t="str">
        <f t="shared" ca="1" si="36"/>
        <v>pics\\Tomat_8.jpg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7"/>
        <v>pics\\Tomat_8.jpg</v>
      </c>
      <c r="AI119" t="s">
        <v>91</v>
      </c>
      <c r="AO119">
        <f t="shared" ca="1" si="32"/>
        <v>4.5561382751957424E-4</v>
      </c>
      <c r="AP119" t="str">
        <f t="shared" ca="1" si="33"/>
        <v>pics\\Tomat_8.jpg</v>
      </c>
      <c r="AR119" t="str">
        <f t="shared" si="40"/>
        <v/>
      </c>
      <c r="AS119" t="str">
        <f t="shared" ca="1" si="39"/>
        <v>pics\\Tomat_8.jpg</v>
      </c>
      <c r="AT119">
        <f t="shared" ca="1" si="28"/>
        <v>0.27197808261089629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_Желтый_ли_</v>
      </c>
      <c r="BB119" t="str">
        <f t="shared" si="30"/>
        <v>_Желтый_ли_ТОДИС?</v>
      </c>
      <c r="BD119" cm="1">
        <f t="array" aca="1" ref="BD119" ca="1">INDEX($L$114:$L$121,(RANK(AT7,$AT$2:$AT$9)))</f>
        <v>2130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VLOOKUP(B120,audio_list_stym!$A$3:$BP$18,51,FALSE)</f>
        <v>14</v>
      </c>
      <c r="F120" t="str">
        <f>VLOOKUP(E120,metki!$A$2:$B$9,2,FALSE)</f>
        <v>импл_новые_с_названием</v>
      </c>
      <c r="G120" t="str">
        <f t="shared" si="25"/>
        <v>импл_</v>
      </c>
      <c r="H120" t="str">
        <f>VLOOKUP(B120,audio_list_stym!$A$3:$AJ$18,19,FALSE)</f>
        <v>Sapota</v>
      </c>
      <c r="I120" t="s">
        <v>694</v>
      </c>
      <c r="J120" t="str">
        <f t="shared" si="26"/>
        <v>Sapota_7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271</v>
      </c>
      <c r="Q120" t="str">
        <f>IF(G120="экспл",0,IF(G120="импл_",VLOOKUP(J120,quest_импл!$A$1:$J$129,8,FALSE),0))</f>
        <v>sound\\Rovniy_li.wav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2059</v>
      </c>
      <c r="AD120" t="str">
        <f t="shared" ca="1" si="36"/>
        <v>pics\\Tomat_3.jpg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7"/>
        <v>pics\\Tomat_3.jpg</v>
      </c>
      <c r="AI120" t="s">
        <v>92</v>
      </c>
      <c r="AO120">
        <f t="shared" ca="1" si="32"/>
        <v>9.0184408592233645E-2</v>
      </c>
      <c r="AP120" t="str">
        <f t="shared" ca="1" si="33"/>
        <v>pics\\Tomat_3.jpg</v>
      </c>
      <c r="AR120" t="str">
        <f t="shared" si="40"/>
        <v/>
      </c>
      <c r="AS120" t="str">
        <f t="shared" ca="1" si="39"/>
        <v>pics\\Tomat_3.jpg</v>
      </c>
      <c r="AT120">
        <f t="shared" ca="1" si="28"/>
        <v>3.9037823290092866E-2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_Ровный_ли_</v>
      </c>
      <c r="BB120" t="str">
        <f t="shared" si="30"/>
        <v>_Ровный_ли_ТОДИС?</v>
      </c>
      <c r="BD120" cm="1">
        <f t="array" aca="1" ref="BD120" ca="1">INDEX($L$114:$L$121,(RANK(AT8,$AT$2:$AT$9)))</f>
        <v>2135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VLOOKUP(B121,audio_list_stym!$A$3:$BP$18,51,FALSE)</f>
        <v>14</v>
      </c>
      <c r="F121" t="str">
        <f>VLOOKUP(E121,metki!$A$2:$B$9,2,FALSE)</f>
        <v>импл_новые_с_названием</v>
      </c>
      <c r="G121" t="str">
        <f t="shared" si="25"/>
        <v>импл_</v>
      </c>
      <c r="H121" t="str">
        <f>VLOOKUP(B121,audio_list_stym!$A$3:$AJ$18,19,FALSE)</f>
        <v>Sapota</v>
      </c>
      <c r="I121" t="s">
        <v>695</v>
      </c>
      <c r="J121" t="str">
        <f t="shared" si="26"/>
        <v>Sapota_8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272</v>
      </c>
      <c r="Q121" t="str">
        <f>IF(G121="экспл",0,IF(G121="импл_",VLOOKUP(J121,quest_импл!$A$1:$J$129,8,FALSE),0))</f>
        <v>sound\\Imeet_li_shipi.wav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2044</v>
      </c>
      <c r="AD121" t="str">
        <f t="shared" ca="1" si="36"/>
        <v>pics\\Peper_4.jpg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7"/>
        <v>pics\\Peper_4.jpg</v>
      </c>
      <c r="AI121" t="s">
        <v>93</v>
      </c>
      <c r="AO121">
        <f t="shared" ca="1" si="32"/>
        <v>0.23959905591663</v>
      </c>
      <c r="AP121" t="str">
        <f t="shared" ca="1" si="33"/>
        <v>pics\\Peper_4.jpg</v>
      </c>
      <c r="AR121" t="str">
        <f>IF(AH121="sound\\Ogorod",AP49,"")</f>
        <v/>
      </c>
      <c r="AS121" t="str">
        <f t="shared" ca="1" si="39"/>
        <v>pics\\Peper_4.jpg</v>
      </c>
      <c r="AT121">
        <f t="shared" ca="1" si="28"/>
        <v>0.81675635433075744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_Имеет_ли_шипы_</v>
      </c>
      <c r="BB121" t="str">
        <f t="shared" si="30"/>
        <v>_Имеет_ли_шипы_ТОДИС?</v>
      </c>
      <c r="BD121" cm="1">
        <f t="array" aca="1" ref="BD121" ca="1">INDEX($L$114:$L$121,(RANK(AT9,$AT$2:$AT$9)))</f>
        <v>2136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VLOOKUP(B122,audio_list_stym!$A$3:$BP$18,51,FALSE)</f>
        <v>15</v>
      </c>
      <c r="F122" t="str">
        <f>VLOOKUP(E122,metki!$A$2:$B$9,2,FALSE)</f>
        <v>экспл_новые_с_названием</v>
      </c>
      <c r="G122" t="str">
        <f t="shared" si="25"/>
        <v>экспл</v>
      </c>
      <c r="H122" t="str">
        <f>VLOOKUP(B122,audio_list_stym!$A$3:$AJ$18,19,FALSE)</f>
        <v>Tamanid</v>
      </c>
      <c r="I122" t="s">
        <v>688</v>
      </c>
      <c r="J122" t="str">
        <f t="shared" si="26"/>
        <v>Tamanid_1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145</v>
      </c>
      <c r="Z122" t="str">
        <f>IF(G122="экспл",VLOOKUP(J122,quest_экспл!$A$1:$N$129,12,FALSE),IF(G122="импл_",0,0))</f>
        <v>sound\\On_krasnovatiy.wav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6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7"/>
        <v/>
      </c>
      <c r="AI122" t="s">
        <v>124</v>
      </c>
      <c r="AO122">
        <f t="shared" ca="1" si="32"/>
        <v>0.35511915206167555</v>
      </c>
      <c r="AP122" t="str">
        <f t="shared" ca="1" si="33"/>
        <v>pics\\Limon_3.jpg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28"/>
        <v>0.61781818549262557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_Он_красноватый?</v>
      </c>
      <c r="BA122" t="e">
        <f>VLOOKUP(Q122,audio_list_stym!$B$2:$BQ$299,68,FALSE)</f>
        <v>#N/A</v>
      </c>
      <c r="BB122" t="str">
        <f t="shared" si="30"/>
        <v>На_экране_ПЕМАТ._Он_красноватый?</v>
      </c>
      <c r="BC122">
        <f>A122</f>
        <v>1216</v>
      </c>
      <c r="BD122" cm="1">
        <f t="array" aca="1" ref="BD122" ca="1">INDEX($L$122:$L$129,(RANK(AT2,$AT$2:$AT$9)))</f>
        <v>2141</v>
      </c>
      <c r="BE122" cm="1">
        <f t="array" aca="1" ref="BE122" ca="1">INDEX(BD66:BD81,(RANK(AT9,$AT$2:$AT$17)))</f>
        <v>2072</v>
      </c>
      <c r="BF122" cm="1">
        <f t="array" aca="1" ref="BF122" ca="1">INDEX(BD90:BD105,(RANK(AT9,$AT$2:$AT$17)))</f>
        <v>2096</v>
      </c>
      <c r="BG122" cm="1">
        <f t="array" aca="1" ref="BG122" ca="1">INDEX(BD106:BD121,(RANK(AT9,$AT$2:$AT$17)))</f>
        <v>2136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VLOOKUP(B123,audio_list_stym!$A$3:$BP$18,51,FALSE)</f>
        <v>15</v>
      </c>
      <c r="F123" t="str">
        <f>VLOOKUP(E123,metki!$A$2:$B$9,2,FALSE)</f>
        <v>экспл_новые_с_названием</v>
      </c>
      <c r="G123" t="str">
        <f t="shared" si="25"/>
        <v>экспл</v>
      </c>
      <c r="H123" t="str">
        <f>VLOOKUP(B123,audio_list_stym!$A$3:$AJ$18,19,FALSE)</f>
        <v>Tamanid</v>
      </c>
      <c r="I123" t="s">
        <v>689</v>
      </c>
      <c r="J123" t="str">
        <f t="shared" si="26"/>
        <v>Tamanid_2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146</v>
      </c>
      <c r="Z123" t="str">
        <f>IF(G123="экспл",VLOOKUP(J123,quest_экспл!$A$1:$N$129,12,FALSE),IF(G123="импл_",0,0))</f>
        <v>sound\\Izognut_li_on.wav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6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37"/>
        <v/>
      </c>
      <c r="AI123" t="s">
        <v>125</v>
      </c>
      <c r="AO123">
        <f t="shared" ca="1" si="32"/>
        <v>0.20485866260190422</v>
      </c>
      <c r="AP123" t="str">
        <f t="shared" ca="1" si="33"/>
        <v>pics\\Redis_2.jpg</v>
      </c>
      <c r="AR123" t="str">
        <f t="shared" si="41"/>
        <v/>
      </c>
      <c r="AS123" t="str">
        <f t="shared" si="39"/>
        <v/>
      </c>
      <c r="AT123">
        <f t="shared" ca="1" si="28"/>
        <v>0.50514195943873474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_Изогнут_ли_он?</v>
      </c>
      <c r="BA123" t="e">
        <f>VLOOKUP(Q123,audio_list_stym!$B$2:$BQ$299,68,FALSE)</f>
        <v>#N/A</v>
      </c>
      <c r="BB123" t="str">
        <f t="shared" si="30"/>
        <v>Посмотрите,_вот_ПЕМАТ._Изогнут_ли_он?</v>
      </c>
      <c r="BD123" cm="1">
        <f t="array" aca="1" ref="BD123" ca="1">INDEX($L$122:$L$129,(RANK(AT3,$AT$2:$AT$9)))</f>
        <v>2142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VLOOKUP(B124,audio_list_stym!$A$3:$BP$18,51,FALSE)</f>
        <v>15</v>
      </c>
      <c r="F124" t="str">
        <f>VLOOKUP(E124,metki!$A$2:$B$9,2,FALSE)</f>
        <v>экспл_новые_с_названием</v>
      </c>
      <c r="G124" t="str">
        <f t="shared" si="25"/>
        <v>экспл</v>
      </c>
      <c r="H124" t="str">
        <f>VLOOKUP(B124,audio_list_stym!$A$3:$AJ$18,19,FALSE)</f>
        <v>Tamanid</v>
      </c>
      <c r="I124" t="s">
        <v>690</v>
      </c>
      <c r="J124" t="str">
        <f t="shared" si="26"/>
        <v>Tamanid_3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147</v>
      </c>
      <c r="Z124" t="str">
        <f>IF(G124="экспл",VLOOKUP(J124,quest_экспл!$A$1:$N$129,12,FALSE),IF(G124="импл_",0,0))</f>
        <v>sound\\On_barhatistiy.wav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6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37"/>
        <v/>
      </c>
      <c r="AI124" t="s">
        <v>126</v>
      </c>
      <c r="AO124">
        <f t="shared" ca="1" si="32"/>
        <v>0.65858111568623801</v>
      </c>
      <c r="AP124" t="str">
        <f t="shared" ca="1" si="33"/>
        <v>pics\\Goroh_5.jpg</v>
      </c>
      <c r="AR124" t="str">
        <f t="shared" si="41"/>
        <v/>
      </c>
      <c r="AS124" t="str">
        <f t="shared" si="39"/>
        <v/>
      </c>
      <c r="AT124">
        <f t="shared" ca="1" si="28"/>
        <v>0.93037847533048534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_Он_бархатистый?</v>
      </c>
      <c r="BA124" t="e">
        <f>VLOOKUP(Q124,audio_list_stym!$B$2:$BQ$299,68,FALSE)</f>
        <v>#N/A</v>
      </c>
      <c r="BB124" t="str">
        <f t="shared" si="30"/>
        <v>Вот_ПЕМАТ._Он_бархатистый?</v>
      </c>
      <c r="BD124" cm="1">
        <f t="array" aca="1" ref="BD124" ca="1">INDEX($L$122:$L$129,(RANK(AT4,$AT$2:$AT$9)))</f>
        <v>2139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VLOOKUP(B125,audio_list_stym!$A$3:$BP$18,51,FALSE)</f>
        <v>15</v>
      </c>
      <c r="F125" t="str">
        <f>VLOOKUP(E125,metki!$A$2:$B$9,2,FALSE)</f>
        <v>экспл_новые_с_названием</v>
      </c>
      <c r="G125" t="str">
        <f t="shared" si="25"/>
        <v>экспл</v>
      </c>
      <c r="H125" t="str">
        <f>VLOOKUP(B125,audio_list_stym!$A$3:$AJ$18,19,FALSE)</f>
        <v>Tamanid</v>
      </c>
      <c r="I125" t="s">
        <v>691</v>
      </c>
      <c r="J125" t="str">
        <f t="shared" si="26"/>
        <v>Tamanid_4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148</v>
      </c>
      <c r="Z125" t="str">
        <f>IF(G125="экспл",VLOOKUP(J125,quest_экспл!$A$1:$N$129,12,FALSE),IF(G125="импл_",0,0))</f>
        <v>sound\\Odnotonniy_li_on.wav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6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37"/>
        <v/>
      </c>
      <c r="AI125" t="s">
        <v>127</v>
      </c>
      <c r="AO125">
        <f t="shared" ca="1" si="32"/>
        <v>0.22454826817046059</v>
      </c>
      <c r="AP125" t="str">
        <f t="shared" ca="1" si="33"/>
        <v>pics\\Peper_6.jpg</v>
      </c>
      <c r="AR125" t="str">
        <f t="shared" si="41"/>
        <v/>
      </c>
      <c r="AS125" t="str">
        <f t="shared" si="39"/>
        <v/>
      </c>
      <c r="AT125">
        <f t="shared" ca="1" si="28"/>
        <v>0.41025889369496016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_Однотонный_ли_он?</v>
      </c>
      <c r="BA125" t="e">
        <f>VLOOKUP(Q125,audio_list_stym!$B$2:$BQ$299,68,FALSE)</f>
        <v>#N/A</v>
      </c>
      <c r="BB125" t="str">
        <f t="shared" si="30"/>
        <v>Это_ПЕМАТ._Однотонный_ли_он?</v>
      </c>
      <c r="BD125" cm="1">
        <f t="array" aca="1" ref="BD125" ca="1">INDEX($L$122:$L$129,(RANK(AT5,$AT$2:$AT$9)))</f>
        <v>2140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VLOOKUP(B126,audio_list_stym!$A$3:$BP$18,51,FALSE)</f>
        <v>15</v>
      </c>
      <c r="F126" t="str">
        <f>VLOOKUP(E126,metki!$A$2:$B$9,2,FALSE)</f>
        <v>экспл_новые_с_названием</v>
      </c>
      <c r="G126" t="str">
        <f t="shared" si="25"/>
        <v>экспл</v>
      </c>
      <c r="H126" t="str">
        <f>VLOOKUP(B126,audio_list_stym!$A$3:$AJ$18,19,FALSE)</f>
        <v>Tamanid</v>
      </c>
      <c r="I126" t="s">
        <v>692</v>
      </c>
      <c r="J126" t="str">
        <f t="shared" si="26"/>
        <v>Tamanid_5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149</v>
      </c>
      <c r="Z126" t="str">
        <f>IF(G126="экспл",VLOOKUP(J126,quest_экспл!$A$1:$N$129,12,FALSE),IF(G126="импл_",0,0))</f>
        <v>sound\\On_prozrachniy.wav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6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37"/>
        <v/>
      </c>
      <c r="AI126" t="s">
        <v>128</v>
      </c>
      <c r="AO126">
        <f t="shared" ca="1" si="32"/>
        <v>0.16762417641631633</v>
      </c>
      <c r="AP126" t="str">
        <f t="shared" ca="1" si="33"/>
        <v>pics\\Redis_6.jpg</v>
      </c>
      <c r="AR126" t="str">
        <f t="shared" si="41"/>
        <v/>
      </c>
      <c r="AS126" t="str">
        <f t="shared" si="39"/>
        <v/>
      </c>
      <c r="AT126">
        <f t="shared" ca="1" si="28"/>
        <v>0.859513940488141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_Он_прозрачный?</v>
      </c>
      <c r="BA126" t="e">
        <f>VLOOKUP(Q126,audio_list_stym!$B$2:$BQ$299,68,FALSE)</f>
        <v>#N/A</v>
      </c>
      <c r="BB126" t="str">
        <f t="shared" si="30"/>
        <v>На_картинке_ПЕМАТ._Он_прозрачный?</v>
      </c>
      <c r="BD126" cm="1">
        <f t="array" aca="1" ref="BD126" ca="1">INDEX($L$122:$L$129,(RANK(AT6,$AT$2:$AT$9)))</f>
        <v>2137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VLOOKUP(B127,audio_list_stym!$A$3:$BP$18,51,FALSE)</f>
        <v>15</v>
      </c>
      <c r="F127" t="str">
        <f>VLOOKUP(E127,metki!$A$2:$B$9,2,FALSE)</f>
        <v>экспл_новые_с_названием</v>
      </c>
      <c r="G127" t="str">
        <f t="shared" si="25"/>
        <v>экспл</v>
      </c>
      <c r="H127" t="str">
        <f>VLOOKUP(B127,audio_list_stym!$A$3:$AJ$18,19,FALSE)</f>
        <v>Tamanid</v>
      </c>
      <c r="I127" t="s">
        <v>693</v>
      </c>
      <c r="J127" t="str">
        <f t="shared" si="26"/>
        <v>Tamanid_6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150</v>
      </c>
      <c r="Z127" t="str">
        <f>IF(G127="экспл",VLOOKUP(J127,quest_экспл!$A$1:$N$129,12,FALSE),IF(G127="импл_",0,0))</f>
        <v>sound\\On_izmelchen.wav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6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37"/>
        <v/>
      </c>
      <c r="AI127" t="s">
        <v>129</v>
      </c>
      <c r="AO127">
        <f t="shared" ca="1" si="32"/>
        <v>0.17983152794368729</v>
      </c>
      <c r="AP127" t="str">
        <f t="shared" ca="1" si="33"/>
        <v>pics\\Redis_4.jpg</v>
      </c>
      <c r="AR127" t="str">
        <f t="shared" si="41"/>
        <v/>
      </c>
      <c r="AS127" t="str">
        <f t="shared" si="39"/>
        <v/>
      </c>
      <c r="AT127">
        <f t="shared" ca="1" si="28"/>
        <v>0.58717261863264181</v>
      </c>
      <c r="AU127" t="s">
        <v>697</v>
      </c>
      <c r="AV127" t="str">
        <f t="shared" ca="1" si="29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_Он_измельчен?</v>
      </c>
      <c r="BA127" t="e">
        <f>VLOOKUP(Q127,audio_list_stym!$B$2:$BQ$299,68,FALSE)</f>
        <v>#N/A</v>
      </c>
      <c r="BB127" t="str">
        <f t="shared" si="30"/>
        <v>На_мониторе_ПЕМАТ._Он_измельчен?</v>
      </c>
      <c r="BD127" cm="1">
        <f t="array" aca="1" ref="BD127" ca="1">INDEX($L$122:$L$129,(RANK(AT7,$AT$2:$AT$9)))</f>
        <v>2138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VLOOKUP(B128,audio_list_stym!$A$3:$BP$18,51,FALSE)</f>
        <v>15</v>
      </c>
      <c r="F128" t="str">
        <f>VLOOKUP(E128,metki!$A$2:$B$9,2,FALSE)</f>
        <v>экспл_новые_с_названием</v>
      </c>
      <c r="G128" t="str">
        <f t="shared" si="25"/>
        <v>экспл</v>
      </c>
      <c r="H128" t="str">
        <f>VLOOKUP(B128,audio_list_stym!$A$3:$AJ$18,19,FALSE)</f>
        <v>Tamanid</v>
      </c>
      <c r="I128" t="s">
        <v>694</v>
      </c>
      <c r="J128" t="str">
        <f t="shared" si="26"/>
        <v>Tamanid_7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151</v>
      </c>
      <c r="Z128" t="str">
        <f>IF(G128="экспл",VLOOKUP(J128,quest_экспл!$A$1:$N$129,12,FALSE),IF(G128="импл_",0,0))</f>
        <v>sound\\Cvetushiy_li_on.wav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6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37"/>
        <v/>
      </c>
      <c r="AI128" t="s">
        <v>130</v>
      </c>
      <c r="AO128">
        <f t="shared" ca="1" si="32"/>
        <v>0.54514724547565507</v>
      </c>
      <c r="AP128" t="str">
        <f t="shared" ca="1" si="33"/>
        <v>pics\\Kokos_4.jpg</v>
      </c>
      <c r="AR128" t="str">
        <f t="shared" si="41"/>
        <v/>
      </c>
      <c r="AS128" t="str">
        <f t="shared" si="39"/>
        <v/>
      </c>
      <c r="AT128">
        <f t="shared" ca="1" si="28"/>
        <v>0.18436625705512588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_Цветущий_ли_он?</v>
      </c>
      <c r="BA128" t="e">
        <f>VLOOKUP(Q128,audio_list_stym!$B$2:$BQ$299,68,FALSE)</f>
        <v>#N/A</v>
      </c>
      <c r="BB128" t="str">
        <f t="shared" si="30"/>
        <v>Перед_Вами_ПЕМАТ._Цветущий_ли_он?</v>
      </c>
      <c r="BD128" cm="1">
        <f t="array" aca="1" ref="BD128" ca="1">INDEX($L$122:$L$129,(RANK(AT8,$AT$2:$AT$9)))</f>
        <v>2143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VLOOKUP(B129,audio_list_stym!$A$3:$BP$18,51,FALSE)</f>
        <v>15</v>
      </c>
      <c r="F129" t="str">
        <f>VLOOKUP(E129,metki!$A$2:$B$9,2,FALSE)</f>
        <v>экспл_новые_с_названием</v>
      </c>
      <c r="G129" t="str">
        <f t="shared" si="25"/>
        <v>экспл</v>
      </c>
      <c r="H129" t="str">
        <f>VLOOKUP(B129,audio_list_stym!$A$3:$AJ$18,19,FALSE)</f>
        <v>Tamanid</v>
      </c>
      <c r="I129" t="s">
        <v>695</v>
      </c>
      <c r="J129" t="str">
        <f t="shared" si="26"/>
        <v>Tamanid_8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152</v>
      </c>
      <c r="Z129" t="str">
        <f>IF(G129="экспл",VLOOKUP(J129,quest_экспл!$A$1:$N$129,12,FALSE),IF(G129="импл_",0,0))</f>
        <v>sound\\Skruchen_li_on.wav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6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37"/>
        <v/>
      </c>
      <c r="AI129" t="s">
        <v>131</v>
      </c>
      <c r="AO129">
        <f t="shared" ca="1" si="32"/>
        <v>0.57163481913768621</v>
      </c>
      <c r="AP129" t="str">
        <f t="shared" ca="1" si="33"/>
        <v>pics\\Kokos_1.jpg</v>
      </c>
      <c r="AR129" t="str">
        <f t="shared" si="41"/>
        <v/>
      </c>
      <c r="AS129" t="str">
        <f t="shared" si="39"/>
        <v/>
      </c>
      <c r="AT129">
        <f t="shared" ca="1" si="28"/>
        <v>0.10066223294312227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_Скручен_ли_он?</v>
      </c>
      <c r="BA129" t="e">
        <f>VLOOKUP(Q129,audio_list_stym!$B$2:$BQ$299,68,FALSE)</f>
        <v>#N/A</v>
      </c>
      <c r="BB129" t="str">
        <f t="shared" si="30"/>
        <v>Вы_видите_ПЕМАТ._Скручен_ли_он?</v>
      </c>
      <c r="BD129" cm="1">
        <f t="array" aca="1" ref="BD129" ca="1">INDEX($L$122:$L$129,(RANK(AT9,$AT$2:$AT$9)))</f>
        <v>2144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F00-000000000000}"/>
  <pageMargins left="0.7" right="0.7" top="0.75" bottom="0.75" header="0.3" footer="0.3"/>
  <pageSetup paperSize="9" orientation="portrait" horizontalDpi="4294967293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VLOOKUP(B2,audio_list_stym!$A$3:$BP$18,52,FALSE)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VLOOKUP(B2,audio_list_stym!$A$3:$AJ$18,20,FALSE)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0.50967615226535212</v>
      </c>
      <c r="AP2" t="str">
        <f ca="1">INDEX($AM$2:$AM$25,(RANK(AO2,$AO$2:$AO$25)))</f>
        <v>pics\\Finik_5.jpg</v>
      </c>
      <c r="AQ2" t="str">
        <f ca="1">INDEX($AN$2:$AN$25,(RANK(AO2,$AO$2:$AO$25)))</f>
        <v>pics\\Peper_5.jpg</v>
      </c>
      <c r="AT2">
        <f t="shared" ref="AT2:AT65" ca="1" si="7">RAND()</f>
        <v>0.57330268955090835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2034</v>
      </c>
      <c r="BF2" cm="1">
        <f t="array" aca="1" ref="BF2" ca="1">INDEX(BD26:BD49,(RANK(AT2,$AT$2:$AT$16)))</f>
        <v>2050</v>
      </c>
      <c r="BG2" cm="1">
        <f t="array" aca="1" ref="BG2" ca="1">INDEX(BD50:BD65,(RANK(AT2,$AT$2:$AT$16)))</f>
        <v>2010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VLOOKUP(B3,audio_list_stym!$A$3:$BP$18,52,FALSE)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VLOOKUP(B3,audio_list_stym!$A$3:$AJ$18,20,FALSE)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0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0.13141972092568655</v>
      </c>
      <c r="AP3" t="str">
        <f t="shared" ref="AP3:AP25" ca="1" si="12">INDEX($AM$2:$AM$25,(RANK(AO3,$AO$2:$AO$25)))</f>
        <v>pics\\Injir_6.jpg</v>
      </c>
      <c r="AQ3" t="str">
        <f t="shared" ref="AQ3:AQ25" ca="1" si="13">INDEX($AN$2:$AN$25,(RANK(AO3,$AO$2:$AO$25)))</f>
        <v>pics\\Tikva_6.jpg</v>
      </c>
      <c r="AT3">
        <f t="shared" ca="1" si="7"/>
        <v>0.98065470671140786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2057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VLOOKUP(B4,audio_list_stym!$A$3:$BP$18,52,FALSE)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VLOOKUP(B4,audio_list_stym!$A$3:$AJ$18,20,FALSE)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0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0.92828092942978913</v>
      </c>
      <c r="AP4" t="str">
        <f t="shared" ca="1" si="12"/>
        <v>pics\\Kokos_6.jpg</v>
      </c>
      <c r="AQ4" t="str">
        <f t="shared" ca="1" si="13"/>
        <v>pics\\Tomat_6.jpg</v>
      </c>
      <c r="AT4">
        <f t="shared" ca="1" si="7"/>
        <v>0.95855370261629302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VLOOKUP(B5,audio_list_stym!$A$3:$BP$18,52,FALSE)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VLOOKUP(B5,audio_list_stym!$A$3:$AJ$18,20,FALSE)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0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0.80433340466378678</v>
      </c>
      <c r="AP5" t="str">
        <f t="shared" ca="1" si="12"/>
        <v>pics\\Finik_2.jpg</v>
      </c>
      <c r="AQ5" t="str">
        <f t="shared" ca="1" si="13"/>
        <v>pics\\Peper_2.jpg</v>
      </c>
      <c r="AT5">
        <f t="shared" ca="1" si="7"/>
        <v>0.36080506417981895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VLOOKUP(B6,audio_list_stym!$A$3:$BP$18,52,FALSE)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VLOOKUP(B6,audio_list_stym!$A$3:$AJ$18,20,FALSE)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0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0.40285420186438559</v>
      </c>
      <c r="AP6" t="str">
        <f t="shared" ca="1" si="12"/>
        <v>pics\\Finik_8.jpg</v>
      </c>
      <c r="AQ6" t="str">
        <f t="shared" ca="1" si="13"/>
        <v>pics\\Peper_8.jpg</v>
      </c>
      <c r="AT6">
        <f t="shared" ca="1" si="7"/>
        <v>0.95723569446745216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VLOOKUP(B7,audio_list_stym!$A$3:$BP$18,52,FALSE)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VLOOKUP(B7,audio_list_stym!$A$3:$AJ$18,20,FALSE)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0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0.94878231109163813</v>
      </c>
      <c r="AP7" t="str">
        <f t="shared" ca="1" si="12"/>
        <v>pics\\Kokos_3.jpg</v>
      </c>
      <c r="AQ7" t="str">
        <f t="shared" ca="1" si="13"/>
        <v>pics\\Tomat_3.jpg</v>
      </c>
      <c r="AT7">
        <f t="shared" ca="1" si="7"/>
        <v>0.98028489813413033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2058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VLOOKUP(B8,audio_list_stym!$A$3:$BP$18,52,FALSE)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VLOOKUP(B8,audio_list_stym!$A$3:$AJ$18,20,FALSE)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0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0.78688924825399265</v>
      </c>
      <c r="AP8" t="str">
        <f t="shared" ca="1" si="12"/>
        <v>pics\\Finik_3.jpg</v>
      </c>
      <c r="AQ8" t="str">
        <f t="shared" ca="1" si="13"/>
        <v>pics\\Peper_3.jpg</v>
      </c>
      <c r="AT8">
        <f t="shared" ca="1" si="7"/>
        <v>0.35418173828815935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2064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VLOOKUP(B9,audio_list_stym!$A$3:$BP$18,52,FALSE)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VLOOKUP(B9,audio_list_stym!$A$3:$AJ$18,20,FALSE)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0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7.135511741931988E-2</v>
      </c>
      <c r="AP9" t="str">
        <f t="shared" ca="1" si="12"/>
        <v>pics\\Injir_8.jpg</v>
      </c>
      <c r="AQ9" t="str">
        <f t="shared" ca="1" si="13"/>
        <v>pics\\Tikva_8.jpg</v>
      </c>
      <c r="AT9">
        <f t="shared" ca="1" si="7"/>
        <v>0.46273654607229719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2062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VLOOKUP(B10,audio_list_stym!$A$3:$BP$18,52,FALSE)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VLOOKUP(B10,audio_list_stym!$A$3:$AJ$18,20,FALSE)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2044</v>
      </c>
      <c r="AD10" t="str">
        <f t="shared" ca="1" si="10"/>
        <v>pics\\Peper_4.jpg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40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0.66259019997559876</v>
      </c>
      <c r="AP10" t="str">
        <f t="shared" ca="1" si="12"/>
        <v>pics\\Finik_4.jpg</v>
      </c>
      <c r="AQ10" t="str">
        <f t="shared" ca="1" si="13"/>
        <v>pics\\Peper_4.jpg</v>
      </c>
      <c r="AS10" t="str">
        <f t="shared" ref="AS10:AS17" ca="1" si="15">IF(AH10="sound\\Tropic",AQ10,"")</f>
        <v>pics\\Peper_4.jpg</v>
      </c>
      <c r="AT10">
        <f t="shared" ca="1" si="7"/>
        <v>0.1340907143370329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2029</v>
      </c>
      <c r="BG10" cm="1">
        <f t="array" aca="1" ref="BG10" ca="1">INDEX(BD34:BD65,(RANK(AT3,$AT$2:$AT$16)))</f>
        <v>2045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VLOOKUP(B11,audio_list_stym!$A$3:$BP$18,52,FALSE)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VLOOKUP(B11,audio_list_stym!$A$3:$AJ$18,20,FALSE)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2164</v>
      </c>
      <c r="AD11" t="str">
        <f t="shared" ca="1" si="10"/>
        <v>pics\\Tikva_4.jpg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pics\\Tikva_4.jpg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0.24838379873236727</v>
      </c>
      <c r="AP11" t="str">
        <f t="shared" ca="1" si="12"/>
        <v>pics\\Injir_4.jpg</v>
      </c>
      <c r="AQ11" t="str">
        <f t="shared" ca="1" si="13"/>
        <v>pics\\Tikva_4.jpg</v>
      </c>
      <c r="AS11" t="str">
        <f t="shared" ca="1" si="15"/>
        <v>pics\\Tikva_4.jpg</v>
      </c>
      <c r="AT11">
        <f t="shared" ca="1" si="7"/>
        <v>0.30885159525172456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2033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VLOOKUP(B12,audio_list_stym!$A$3:$BP$18,52,FALSE)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VLOOKUP(B12,audio_list_stym!$A$3:$AJ$18,20,FALSE)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2058</v>
      </c>
      <c r="AD12" t="str">
        <f t="shared" ca="1" si="10"/>
        <v>pics\\Tomat_2.jpg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pics\\Tomat_2.jpg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0.9819213106698963</v>
      </c>
      <c r="AP12" t="str">
        <f t="shared" ca="1" si="12"/>
        <v>pics\\Kokos_2.jpg</v>
      </c>
      <c r="AQ12" t="str">
        <f t="shared" ca="1" si="13"/>
        <v>pics\\Tomat_2.jpg</v>
      </c>
      <c r="AS12" t="str">
        <f t="shared" ca="1" si="15"/>
        <v>pics\\Tomat_2.jpg</v>
      </c>
      <c r="AT12">
        <f t="shared" ca="1" si="7"/>
        <v>0.64270453473877731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VLOOKUP(B13,audio_list_stym!$A$3:$BP$18,52,FALSE)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VLOOKUP(B13,audio_list_stym!$A$3:$AJ$18,20,FALSE)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2165</v>
      </c>
      <c r="AD13" t="str">
        <f t="shared" ca="1" si="10"/>
        <v>pics\\Tikva_5.jpg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0.15994976389854587</v>
      </c>
      <c r="AP13" t="str">
        <f t="shared" ca="1" si="12"/>
        <v>pics\\Injir_5.jpg</v>
      </c>
      <c r="AQ13" t="str">
        <f t="shared" ca="1" si="13"/>
        <v>pics\\Tikva_5.jpg</v>
      </c>
      <c r="AS13" t="str">
        <f t="shared" ca="1" si="15"/>
        <v>pics\\Tikva_5.jpg</v>
      </c>
      <c r="AT13">
        <f t="shared" ca="1" si="7"/>
        <v>0.1673599651835892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VLOOKUP(B14,audio_list_stym!$A$3:$BP$18,52,FALSE)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VLOOKUP(B14,audio_list_stym!$A$3:$AJ$18,20,FALSE)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2064</v>
      </c>
      <c r="AD14" t="str">
        <f t="shared" ca="1" si="10"/>
        <v>pics\\Tomat_8.jpg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pics\\Tomat_8.jpg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0.82046806490400925</v>
      </c>
      <c r="AP14" t="str">
        <f t="shared" ca="1" si="12"/>
        <v>pics\\Kokos_8.jpg</v>
      </c>
      <c r="AQ14" t="str">
        <f t="shared" ca="1" si="13"/>
        <v>pics\\Tomat_8.jpg</v>
      </c>
      <c r="AS14" t="str">
        <f t="shared" ca="1" si="15"/>
        <v>pics\\Tomat_8.jpg</v>
      </c>
      <c r="AT14">
        <f t="shared" ca="1" si="7"/>
        <v>0.51036904933421556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VLOOKUP(B15,audio_list_stym!$A$3:$BP$18,52,FALSE)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VLOOKUP(B15,audio_list_stym!$A$3:$AJ$18,20,FALSE)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2041</v>
      </c>
      <c r="AD15" t="str">
        <f t="shared" ca="1" si="10"/>
        <v>pics\\Peper_1.jpg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pics\\Peper_1.jpg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0.81137280986435301</v>
      </c>
      <c r="AP15" t="str">
        <f t="shared" ca="1" si="12"/>
        <v>pics\\Finik_1.jpg</v>
      </c>
      <c r="AQ15" t="str">
        <f t="shared" ca="1" si="13"/>
        <v>pics\\Peper_1.jpg</v>
      </c>
      <c r="AS15" t="str">
        <f t="shared" ca="1" si="15"/>
        <v>pics\\Peper_1.jpg</v>
      </c>
      <c r="AT15">
        <f t="shared" ca="1" si="7"/>
        <v>0.2131715248410313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2034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VLOOKUP(B16,audio_list_stym!$A$3:$BP$18,52,FALSE)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VLOOKUP(B16,audio_list_stym!$A$3:$AJ$18,20,FALSE)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2162</v>
      </c>
      <c r="AD16" t="str">
        <f t="shared" ca="1" si="10"/>
        <v>pics\\Tikva_2.jpg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pics\\Tikva_2.jpg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0.32614976655585703</v>
      </c>
      <c r="AP16" t="str">
        <f t="shared" ca="1" si="12"/>
        <v>pics\\Injir_2.jpg</v>
      </c>
      <c r="AQ16" t="str">
        <f t="shared" ca="1" si="13"/>
        <v>pics\\Tikva_2.jpg</v>
      </c>
      <c r="AS16" t="str">
        <f t="shared" ca="1" si="15"/>
        <v>pics\\Tikva_2.jpg</v>
      </c>
      <c r="AT16">
        <f t="shared" ca="1" si="7"/>
        <v>7.4365418910066428E-2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2040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VLOOKUP(B17,audio_list_stym!$A$3:$BP$18,52,FALSE)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VLOOKUP(B17,audio_list_stym!$A$3:$AJ$18,20,FALSE)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2163</v>
      </c>
      <c r="AD17" t="str">
        <f t="shared" ca="1" si="10"/>
        <v>pics\\Tikva_3.jpg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pics\\Tikva_3.jpg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0.29715795661528621</v>
      </c>
      <c r="AP17" t="str">
        <f t="shared" ca="1" si="12"/>
        <v>pics\\Injir_3.jpg</v>
      </c>
      <c r="AQ17" t="str">
        <f t="shared" ca="1" si="13"/>
        <v>pics\\Tikva_3.jpg</v>
      </c>
      <c r="AS17" t="str">
        <f t="shared" ca="1" si="15"/>
        <v>pics\\Tikva_3.jpg</v>
      </c>
      <c r="AT17">
        <f t="shared" ca="1" si="7"/>
        <v>4.8423423252167752E-2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2038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VLOOKUP(B18,audio_list_stym!$A$3:$BP$18,52,FALSE)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VLOOKUP(B18,audio_list_stym!$A$3:$AJ$18,20,FALSE)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0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ref="AG18:AG6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0.99678974351838012</v>
      </c>
      <c r="AP18" t="str">
        <f t="shared" ca="1" si="12"/>
        <v>pics\\Kokos_1.jpg</v>
      </c>
      <c r="AQ18" t="str">
        <f t="shared" ca="1" si="13"/>
        <v>pics\\Tomat_1.jpg</v>
      </c>
      <c r="AT18">
        <f t="shared" ca="1" si="7"/>
        <v>0.2644751332488775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2059</v>
      </c>
      <c r="BF18" cm="1">
        <f t="array" aca="1" ref="BF18" ca="1">INDEX(BD26:BD49,(RANK(AT4,$AT$2:$AT$16)))</f>
        <v>2051</v>
      </c>
      <c r="BG18" cm="1">
        <f t="array" aca="1" ref="BG18" ca="1">INDEX(BD50:BD65,(RANK(AT4,$AT$2:$AT$16)))</f>
        <v>2011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VLOOKUP(B19,audio_list_stym!$A$3:$BP$18,52,FALSE)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VLOOKUP(B19,audio_list_stym!$A$3:$AJ$18,20,FALSE)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0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0.38774677111939015</v>
      </c>
      <c r="AP19" t="str">
        <f t="shared" ca="1" si="12"/>
        <v>pics\\Injir_1.jpg</v>
      </c>
      <c r="AQ19" t="str">
        <f t="shared" ca="1" si="13"/>
        <v>pics\\Tikva_1.jpg</v>
      </c>
      <c r="AT19">
        <f t="shared" ca="1" si="7"/>
        <v>0.69024355990054009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2025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VLOOKUP(B20,audio_list_stym!$A$3:$BP$18,52,FALSE)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VLOOKUP(B20,audio_list_stym!$A$3:$AJ$18,20,FALSE)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0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0.10745130112274892</v>
      </c>
      <c r="AP20" t="str">
        <f t="shared" ca="1" si="12"/>
        <v>pics\\Injir_7.jpg</v>
      </c>
      <c r="AQ20" t="str">
        <f t="shared" ca="1" si="13"/>
        <v>pics\\Tikva_7.jpg</v>
      </c>
      <c r="AT20">
        <f t="shared" ca="1" si="7"/>
        <v>0.12406737241332666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VLOOKUP(B21,audio_list_stym!$A$3:$BP$18,52,FALSE)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VLOOKUP(B21,audio_list_stym!$A$3:$AJ$18,20,FALSE)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0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0.41092271795563251</v>
      </c>
      <c r="AP21" t="str">
        <f t="shared" ca="1" si="12"/>
        <v>pics\\Finik_7.jpg</v>
      </c>
      <c r="AQ21" t="str">
        <f t="shared" ca="1" si="13"/>
        <v>pics\\Peper_7.jpg</v>
      </c>
      <c r="AT21">
        <f t="shared" ca="1" si="7"/>
        <v>0.20018214665184408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VLOOKUP(B22,audio_list_stym!$A$3:$BP$18,52,FALSE)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VLOOKUP(B22,audio_list_stym!$A$3:$AJ$18,20,FALSE)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0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0.42020472589189661</v>
      </c>
      <c r="AP22" t="str">
        <f t="shared" ca="1" si="12"/>
        <v>pics\\Finik_6.jpg</v>
      </c>
      <c r="AQ22" t="str">
        <f t="shared" ca="1" si="13"/>
        <v>pics\\Peper_6.jpg</v>
      </c>
      <c r="AT22">
        <f t="shared" ca="1" si="7"/>
        <v>0.19518190826814019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VLOOKUP(B23,audio_list_stym!$A$3:$BP$18,52,FALSE)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VLOOKUP(B23,audio_list_stym!$A$3:$AJ$18,20,FALSE)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0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0.92890374011492238</v>
      </c>
      <c r="AP23" t="str">
        <f t="shared" ca="1" si="12"/>
        <v>pics\\Kokos_5.jpg</v>
      </c>
      <c r="AQ23" t="str">
        <f t="shared" ca="1" si="13"/>
        <v>pics\\Tomat_5.jpg</v>
      </c>
      <c r="AT23">
        <f t="shared" ca="1" si="7"/>
        <v>0.41199824189052026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2026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VLOOKUP(B24,audio_list_stym!$A$3:$BP$18,52,FALSE)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VLOOKUP(B24,audio_list_stym!$A$3:$AJ$18,20,FALSE)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0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0.87051054930909877</v>
      </c>
      <c r="AP24" t="str">
        <f t="shared" ca="1" si="12"/>
        <v>pics\\Kokos_7.jpg</v>
      </c>
      <c r="AQ24" t="str">
        <f t="shared" ca="1" si="13"/>
        <v>pics\\Tomat_7.jpg</v>
      </c>
      <c r="AT24">
        <f t="shared" ca="1" si="7"/>
        <v>0.37921421278563128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2032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VLOOKUP(B25,audio_list_stym!$A$3:$BP$18,52,FALSE)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VLOOKUP(B25,audio_list_stym!$A$3:$AJ$18,20,FALSE)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0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0.94104038885697416</v>
      </c>
      <c r="AP25" t="str">
        <f t="shared" ca="1" si="12"/>
        <v>pics\\Kokos_4.jpg</v>
      </c>
      <c r="AQ25" t="str">
        <f t="shared" ca="1" si="13"/>
        <v>pics\\Tomat_4.jpg</v>
      </c>
      <c r="AT25">
        <f t="shared" ca="1" si="7"/>
        <v>0.94966091190491386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2030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VLOOKUP(B26,audio_list_stym!$A$3:$BP$18,52,FALSE)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VLOOKUP(B26,audio_list_stym!$A$3:$AJ$18,20,FALSE)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2013</v>
      </c>
      <c r="AD26" t="str">
        <f t="shared" ca="1" si="10"/>
        <v>pics\\Finik_5.jpg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pics\\Finik_5.jpg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pics\\Finik_5.jpg</v>
      </c>
      <c r="AT26">
        <f t="shared" ca="1" si="7"/>
        <v>0.79045645907306405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2037</v>
      </c>
      <c r="BF26" cm="1">
        <f t="array" aca="1" ref="BF26" ca="1">INDEX(BD34:BD49,(RANK(AT5,$AT$2:$AT$16)))</f>
        <v>2005</v>
      </c>
      <c r="BG26" cm="1">
        <f t="array" aca="1" ref="BG26" ca="1">INDEX(BD50:BD65,(RANK(AT5,$AT$2:$AT$16)))</f>
        <v>2021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VLOOKUP(B27,audio_list_stym!$A$3:$BP$18,52,FALSE)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VLOOKUP(B27,audio_list_stym!$A$3:$AJ$18,20,FALSE)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2158</v>
      </c>
      <c r="AD27" t="str">
        <f t="shared" ca="1" si="10"/>
        <v>pics\\Injir_6.jpg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pics\\Injir_6.jpg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pics\\Injir_6.jpg</v>
      </c>
      <c r="AT27">
        <f t="shared" ca="1" si="7"/>
        <v>0.11821723752759272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2049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VLOOKUP(B28,audio_list_stym!$A$3:$BP$18,52,FALSE)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VLOOKUP(B28,audio_list_stym!$A$3:$AJ$18,20,FALSE)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2030</v>
      </c>
      <c r="AD28" t="str">
        <f t="shared" ca="1" si="10"/>
        <v>pics\\Kokos_6.jpg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pics\\Kokos_6.jpg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pics\\Kokos_6.jpg</v>
      </c>
      <c r="AT28">
        <f t="shared" ca="1" si="7"/>
        <v>0.73810162044974803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VLOOKUP(B29,audio_list_stym!$A$3:$BP$18,52,FALSE)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VLOOKUP(B29,audio_list_stym!$A$3:$AJ$18,20,FALSE)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2010</v>
      </c>
      <c r="AD29" t="str">
        <f t="shared" ca="1" si="10"/>
        <v>pics\\Finik_2.jpg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pics\\Finik_2.jpg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pics\\Finik_2.jpg</v>
      </c>
      <c r="AT29">
        <f t="shared" ca="1" si="7"/>
        <v>0.23352296926029648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VLOOKUP(B30,audio_list_stym!$A$3:$BP$18,52,FALSE)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VLOOKUP(B30,audio_list_stym!$A$3:$AJ$18,20,FALSE)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2016</v>
      </c>
      <c r="AD30" t="str">
        <f t="shared" ca="1" si="10"/>
        <v>pics\\Finik_8.jpg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pics\\Finik_8.jpg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pics\\Finik_8.jpg</v>
      </c>
      <c r="AT30">
        <f t="shared" ca="1" si="7"/>
        <v>0.30976835184340856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VLOOKUP(B31,audio_list_stym!$A$3:$BP$18,52,FALSE)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VLOOKUP(B31,audio_list_stym!$A$3:$AJ$18,20,FALSE)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2027</v>
      </c>
      <c r="AD31" t="str">
        <f t="shared" ca="1" si="10"/>
        <v>pics\\Kokos_3.jpg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pics\\Kokos_3.jpg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pics\\Kokos_3.jpg</v>
      </c>
      <c r="AT31">
        <f t="shared" ca="1" si="7"/>
        <v>0.30465074365828371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2050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VLOOKUP(B32,audio_list_stym!$A$3:$BP$18,52,FALSE)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VLOOKUP(B32,audio_list_stym!$A$3:$AJ$18,20,FALSE)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2011</v>
      </c>
      <c r="AD32" t="str">
        <f t="shared" ca="1" si="10"/>
        <v>pics\\Finik_3.jpg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pics\\Finik_3.jpg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pics\\Finik_3.jpg</v>
      </c>
      <c r="AT32">
        <f t="shared" ca="1" si="7"/>
        <v>0.2554323619335217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2056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VLOOKUP(B33,audio_list_stym!$A$3:$BP$18,52,FALSE)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VLOOKUP(B33,audio_list_stym!$A$3:$AJ$18,20,FALSE)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2160</v>
      </c>
      <c r="AD33" t="str">
        <f t="shared" ca="1" si="10"/>
        <v>pics\\Injir_8.jpg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pics\\Injir_8.jpg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pics\\Injir_8.jpg</v>
      </c>
      <c r="AT33">
        <f t="shared" ca="1" si="7"/>
        <v>0.88129039279894339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2054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VLOOKUP(B34,audio_list_stym!$A$3:$BP$18,52,FALSE)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VLOOKUP(B34,audio_list_stym!$A$3:$AJ$18,20,FALSE)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0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18"/>
        <v/>
      </c>
      <c r="AG34" t="str">
        <f t="shared" si="16"/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0.56698846078264087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2037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2013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VLOOKUP(B35,audio_list_stym!$A$3:$BP$18,52,FALSE)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VLOOKUP(B35,audio_list_stym!$A$3:$AJ$18,20,FALSE)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0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18"/>
        <v/>
      </c>
      <c r="AG35" t="str">
        <f t="shared" si="16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0.51523759549392312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2041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VLOOKUP(B36,audio_list_stym!$A$3:$BP$18,52,FALSE)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VLOOKUP(B36,audio_list_stym!$A$3:$AJ$18,20,FALSE)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0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18"/>
        <v/>
      </c>
      <c r="AG36" t="str">
        <f t="shared" si="16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0.12351231240973215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VLOOKUP(B37,audio_list_stym!$A$3:$BP$18,52,FALSE)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VLOOKUP(B37,audio_list_stym!$A$3:$AJ$18,20,FALSE)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0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18"/>
        <v/>
      </c>
      <c r="AG37" t="str">
        <f t="shared" si="16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0.68678187781216282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VLOOKUP(B38,audio_list_stym!$A$3:$BP$18,52,FALSE)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VLOOKUP(B38,audio_list_stym!$A$3:$AJ$18,20,FALSE)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0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18"/>
        <v/>
      </c>
      <c r="AG38" t="str">
        <f t="shared" si="16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0.58593363947082089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VLOOKUP(B39,audio_list_stym!$A$3:$BP$18,52,FALSE)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VLOOKUP(B39,audio_list_stym!$A$3:$AJ$18,20,FALSE)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0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16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0.66098337415820008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2042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VLOOKUP(B40,audio_list_stym!$A$3:$BP$18,52,FALSE)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VLOOKUP(B40,audio_list_stym!$A$3:$AJ$18,20,FALSE)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0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16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0.3224705401817618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2048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VLOOKUP(B41,audio_list_stym!$A$3:$BP$18,52,FALSE)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VLOOKUP(B41,audio_list_stym!$A$3:$AJ$18,20,FALSE)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0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0">IF(ISTEXT(AR41),AR41,IF(ISTEXT(AS41),AS41,""))</f>
        <v/>
      </c>
      <c r="AG41" t="str">
        <f t="shared" si="16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0.54453980738694108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2046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VLOOKUP(B42,audio_list_stym!$A$3:$BP$18,52,FALSE)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VLOOKUP(B42,audio_list_stym!$A$3:$AJ$18,20,FALSE)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2057</v>
      </c>
      <c r="AD42" t="str">
        <f t="shared" ca="1" si="10"/>
        <v>pics\\Tomat_1.jpg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pics\\Tomat_1.jpg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pics\\Tomat_1.jpg</v>
      </c>
      <c r="AT42">
        <f t="shared" ca="1" si="7"/>
        <v>0.23475616214038542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2063</v>
      </c>
      <c r="BF42" cm="1">
        <f t="array" aca="1" ref="BF42" ca="1">INDEX(BD26:BD41,(RANK(AT6,$AT$2:$AT$17)))</f>
        <v>2055</v>
      </c>
      <c r="BG42" cm="1">
        <f t="array" aca="1" ref="BG42" ca="1">INDEX(BD50:BD65,(RANK(AT6,$AT$2:$AT$17)))</f>
        <v>2015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VLOOKUP(B43,audio_list_stym!$A$3:$BP$18,52,FALSE)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VLOOKUP(B43,audio_list_stym!$A$3:$AJ$18,20,FALSE)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2161</v>
      </c>
      <c r="AD43" t="str">
        <f t="shared" ca="1" si="10"/>
        <v>pics\\Tikva_1.jpg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pics\\Tikva_1.jpg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pics\\Tikva_1.jpg</v>
      </c>
      <c r="AT43">
        <f t="shared" ca="1" si="7"/>
        <v>0.75481155264248934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2001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VLOOKUP(B44,audio_list_stym!$A$3:$BP$18,52,FALSE)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VLOOKUP(B44,audio_list_stym!$A$3:$AJ$18,20,FALSE)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2167</v>
      </c>
      <c r="AD44" t="str">
        <f t="shared" ca="1" si="10"/>
        <v>pics\\Tikva_7.jpg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pics\\Tikva_7.jpg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pics\\Tikva_7.jpg</v>
      </c>
      <c r="AT44">
        <f t="shared" ca="1" si="7"/>
        <v>0.50977662746134478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VLOOKUP(B45,audio_list_stym!$A$3:$BP$18,52,FALSE)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VLOOKUP(B45,audio_list_stym!$A$3:$AJ$18,20,FALSE)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2047</v>
      </c>
      <c r="AD45" t="str">
        <f t="shared" ca="1" si="10"/>
        <v>pics\\Peper_7.jpg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pics\\Peper_7.jpg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pics\\Peper_7.jpg</v>
      </c>
      <c r="AT45">
        <f t="shared" ca="1" si="7"/>
        <v>7.0774072300052837E-2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VLOOKUP(B46,audio_list_stym!$A$3:$BP$18,52,FALSE)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VLOOKUP(B46,audio_list_stym!$A$3:$AJ$18,20,FALSE)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2046</v>
      </c>
      <c r="AD46" t="str">
        <f t="shared" ca="1" si="10"/>
        <v>pics\\Peper_6.jpg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pics\\Peper_6.jpg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pics\\Peper_6.jpg</v>
      </c>
      <c r="AT46">
        <f t="shared" ca="1" si="7"/>
        <v>0.84466845906675803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VLOOKUP(B47,audio_list_stym!$A$3:$BP$18,52,FALSE)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VLOOKUP(B47,audio_list_stym!$A$3:$AJ$18,20,FALSE)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2061</v>
      </c>
      <c r="AD47" t="str">
        <f t="shared" ca="1" si="10"/>
        <v>pics\\Tomat_5.jpg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pics\\Tomat_5.jpg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pics\\Tomat_5.jpg</v>
      </c>
      <c r="AT47">
        <f t="shared" ca="1" si="7"/>
        <v>0.24825914997571608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2002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VLOOKUP(B48,audio_list_stym!$A$3:$BP$18,52,FALSE)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VLOOKUP(B48,audio_list_stym!$A$3:$AJ$18,20,FALSE)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2063</v>
      </c>
      <c r="AD48" t="str">
        <f t="shared" ca="1" si="10"/>
        <v>pics\\Tomat_7.jpg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pics\\Tomat_7.jpg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pics\\Tomat_7.jpg</v>
      </c>
      <c r="AT48">
        <f t="shared" ca="1" si="7"/>
        <v>0.66801372547336213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2008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VLOOKUP(B49,audio_list_stym!$A$3:$BP$18,52,FALSE)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VLOOKUP(B49,audio_list_stym!$A$3:$AJ$18,20,FALSE)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2060</v>
      </c>
      <c r="AD49" t="str">
        <f t="shared" ca="1" si="10"/>
        <v>pics\\Tomat_4.jpg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pics\\Tomat_4.jpg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pics\\Tomat_4.jpg</v>
      </c>
      <c r="AT49">
        <f t="shared" ca="1" si="7"/>
        <v>0.52220656201805482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2006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VLOOKUP(B50,audio_list_stym!$A$3:$BP$18,52,FALSE)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VLOOKUP(B50,audio_list_stym!$A$3:$AJ$18,20,FALSE)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0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0"/>
        <v/>
      </c>
      <c r="AG50" t="str">
        <f t="shared" si="16"/>
        <v>pics\\Finik_1.jpg</v>
      </c>
      <c r="AH50">
        <f t="shared" si="4"/>
        <v>0</v>
      </c>
      <c r="AT50">
        <f t="shared" ca="1" si="7"/>
        <v>8.6496741874483307E-2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2057</v>
      </c>
      <c r="BF50" cm="1">
        <f t="array" aca="1" ref="BF50" ca="1">INDEX(BD18:BD49,(RANK(AT7,$AT$2:$AT$17)))</f>
        <v>2025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VLOOKUP(B51,audio_list_stym!$A$3:$BP$18,52,FALSE)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VLOOKUP(B51,audio_list_stym!$A$3:$AJ$18,20,FALSE)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0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0"/>
        <v/>
      </c>
      <c r="AG51" t="str">
        <f t="shared" si="16"/>
        <v>pics\\Finik_2.jpg</v>
      </c>
      <c r="AH51">
        <f t="shared" si="4"/>
        <v>0</v>
      </c>
      <c r="AT51">
        <f t="shared" ca="1" si="7"/>
        <v>0.78061463447680579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2009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VLOOKUP(B52,audio_list_stym!$A$3:$BP$18,52,FALSE)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VLOOKUP(B52,audio_list_stym!$A$3:$AJ$18,20,FALSE)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0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0"/>
        <v/>
      </c>
      <c r="AG52" t="str">
        <f t="shared" si="16"/>
        <v>pics\\Finik_3.jpg</v>
      </c>
      <c r="AH52">
        <f t="shared" si="4"/>
        <v>0</v>
      </c>
      <c r="AT52">
        <f t="shared" ca="1" si="7"/>
        <v>0.56729623340070634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VLOOKUP(B53,audio_list_stym!$A$3:$BP$18,52,FALSE)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VLOOKUP(B53,audio_list_stym!$A$3:$AJ$18,20,FALSE)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0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0"/>
        <v/>
      </c>
      <c r="AG53" t="str">
        <f t="shared" si="16"/>
        <v>pics\\Finik_4.jpg</v>
      </c>
      <c r="AH53">
        <f t="shared" si="4"/>
        <v>0</v>
      </c>
      <c r="AT53">
        <f t="shared" ca="1" si="7"/>
        <v>0.86343741264354423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VLOOKUP(B54,audio_list_stym!$A$3:$BP$18,52,FALSE)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VLOOKUP(B54,audio_list_stym!$A$3:$AJ$18,20,FALSE)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0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0"/>
        <v/>
      </c>
      <c r="AG54" t="str">
        <f t="shared" si="16"/>
        <v>pics\\Finik_5.jpg</v>
      </c>
      <c r="AH54">
        <f t="shared" si="4"/>
        <v>0</v>
      </c>
      <c r="AI54" s="11"/>
      <c r="AT54">
        <f t="shared" ca="1" si="7"/>
        <v>0.94801335477951809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VLOOKUP(B55,audio_list_stym!$A$3:$BP$18,52,FALSE)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VLOOKUP(B55,audio_list_stym!$A$3:$AJ$18,20,FALSE)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0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0"/>
        <v/>
      </c>
      <c r="AG55" t="str">
        <f t="shared" si="16"/>
        <v>pics\\Finik_6.jpg</v>
      </c>
      <c r="AH55">
        <f t="shared" si="4"/>
        <v>0</v>
      </c>
      <c r="AT55">
        <f t="shared" ca="1" si="7"/>
        <v>0.82709998490983716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2010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VLOOKUP(B56,audio_list_stym!$A$3:$BP$18,52,FALSE)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VLOOKUP(B56,audio_list_stym!$A$3:$AJ$18,20,FALSE)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0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16"/>
        <v>pics\\Finik_7.jpg</v>
      </c>
      <c r="AH56">
        <f t="shared" si="4"/>
        <v>0</v>
      </c>
      <c r="AT56">
        <f t="shared" ca="1" si="7"/>
        <v>0.11078095160685064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2016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VLOOKUP(B57,audio_list_stym!$A$3:$BP$18,52,FALSE)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VLOOKUP(B57,audio_list_stym!$A$3:$AJ$18,20,FALSE)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0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16"/>
        <v>pics\\Finik_8.jpg</v>
      </c>
      <c r="AH57">
        <f t="shared" si="4"/>
        <v>0</v>
      </c>
      <c r="AI57" s="11"/>
      <c r="AT57">
        <f t="shared" ca="1" si="7"/>
        <v>0.1084165600108874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2014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VLOOKUP(B58,audio_list_stym!$A$3:$BP$18,52,FALSE)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VLOOKUP(B58,audio_list_stym!$A$3:$AJ$18,20,FALSE)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2012</v>
      </c>
      <c r="AD58" t="str">
        <f t="shared" ca="1" si="10"/>
        <v>pics\\Finik_4.jpg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pics\\Finik_4.jpg</v>
      </c>
      <c r="AG58" t="str">
        <f t="shared" si="16"/>
        <v/>
      </c>
      <c r="AH58" t="str">
        <f t="shared" si="4"/>
        <v>sound\\Ogorod</v>
      </c>
      <c r="AI58" s="11"/>
      <c r="AR58" t="str">
        <f t="shared" ref="AR58:AR65" ca="1" si="24">IF(AH58="sound\\Ogorod",AP10,"")</f>
        <v>pics\\Finik_4.jpg</v>
      </c>
      <c r="AT58">
        <f t="shared" ca="1" si="7"/>
        <v>0.5719874242602847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VLOOKUP(B59,audio_list_stym!$A$3:$BP$18,52,FALSE)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VLOOKUP(B59,audio_list_stym!$A$3:$AJ$18,20,FALSE)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2156</v>
      </c>
      <c r="AD59" t="str">
        <f t="shared" ca="1" si="10"/>
        <v>pics\\Injir_4.jpg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pics\\Injir_4.jpg</v>
      </c>
      <c r="AG59" t="str">
        <f t="shared" si="16"/>
        <v/>
      </c>
      <c r="AH59" t="str">
        <f t="shared" si="4"/>
        <v>sound\\Ogorod</v>
      </c>
      <c r="AR59" t="str">
        <f t="shared" ca="1" si="24"/>
        <v>pics\\Injir_4.jpg</v>
      </c>
      <c r="AT59">
        <f t="shared" ca="1" si="7"/>
        <v>0.54335389107588783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2017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VLOOKUP(B60,audio_list_stym!$A$3:$BP$18,52,FALSE)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VLOOKUP(B60,audio_list_stym!$A$3:$AJ$18,20,FALSE)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2026</v>
      </c>
      <c r="AD60" t="str">
        <f t="shared" ca="1" si="10"/>
        <v>pics\\Kokos_2.jpg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pics\\Kokos_2.jpg</v>
      </c>
      <c r="AG60" t="str">
        <f t="shared" si="16"/>
        <v/>
      </c>
      <c r="AH60" t="str">
        <f t="shared" si="4"/>
        <v>sound\\Ogorod</v>
      </c>
      <c r="AR60" t="str">
        <f t="shared" ca="1" si="24"/>
        <v>pics\\Kokos_2.jpg</v>
      </c>
      <c r="AT60">
        <f t="shared" ca="1" si="7"/>
        <v>0.62595632626704079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VLOOKUP(B61,audio_list_stym!$A$3:$BP$18,52,FALSE)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VLOOKUP(B61,audio_list_stym!$A$3:$AJ$18,20,FALSE)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2157</v>
      </c>
      <c r="AD61" t="str">
        <f t="shared" ca="1" si="10"/>
        <v>pics\\Injir_5.jpg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pics\\Injir_5.jpg</v>
      </c>
      <c r="AG61" t="str">
        <f t="shared" si="16"/>
        <v/>
      </c>
      <c r="AH61" t="str">
        <f t="shared" si="4"/>
        <v>sound\\Ogorod</v>
      </c>
      <c r="AR61" t="str">
        <f t="shared" ca="1" si="24"/>
        <v>pics\\Injir_5.jpg</v>
      </c>
      <c r="AT61">
        <f t="shared" ca="1" si="7"/>
        <v>0.88044257147546579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VLOOKUP(B62,audio_list_stym!$A$3:$BP$18,52,FALSE)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VLOOKUP(B62,audio_list_stym!$A$3:$AJ$18,20,FALSE)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2032</v>
      </c>
      <c r="AD62" t="str">
        <f t="shared" ca="1" si="10"/>
        <v>pics\\Kokos_8.jpg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pics\\Kokos_8.jpg</v>
      </c>
      <c r="AG62" t="str">
        <f t="shared" si="16"/>
        <v/>
      </c>
      <c r="AH62" t="str">
        <f t="shared" si="4"/>
        <v>sound\\Ogorod</v>
      </c>
      <c r="AR62" t="str">
        <f t="shared" ca="1" si="24"/>
        <v>pics\\Kokos_8.jpg</v>
      </c>
      <c r="AT62">
        <f t="shared" ca="1" si="7"/>
        <v>0.76254464050053428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VLOOKUP(B63,audio_list_stym!$A$3:$BP$18,52,FALSE)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VLOOKUP(B63,audio_list_stym!$A$3:$AJ$18,20,FALSE)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2009</v>
      </c>
      <c r="AD63" t="str">
        <f t="shared" ca="1" si="10"/>
        <v>pics\\Finik_1.jpg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pics\\Finik_1.jpg</v>
      </c>
      <c r="AG63" t="str">
        <f t="shared" si="16"/>
        <v/>
      </c>
      <c r="AH63" t="str">
        <f t="shared" si="4"/>
        <v>sound\\Ogorod</v>
      </c>
      <c r="AR63" t="str">
        <f t="shared" ca="1" si="24"/>
        <v>pics\\Finik_1.jpg</v>
      </c>
      <c r="AT63">
        <f t="shared" ca="1" si="7"/>
        <v>0.25534072168589694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2018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VLOOKUP(B64,audio_list_stym!$A$3:$BP$18,52,FALSE)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VLOOKUP(B64,audio_list_stym!$A$3:$AJ$18,20,FALSE)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2154</v>
      </c>
      <c r="AD64" t="str">
        <f t="shared" ca="1" si="10"/>
        <v>pics\\Injir_2.jpg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pics\\Injir_2.jpg</v>
      </c>
      <c r="AG64" t="str">
        <f t="shared" si="16"/>
        <v/>
      </c>
      <c r="AH64" t="str">
        <f t="shared" si="4"/>
        <v>sound\\Ogorod</v>
      </c>
      <c r="AI64" s="11"/>
      <c r="AR64" t="str">
        <f t="shared" ca="1" si="24"/>
        <v>pics\\Injir_2.jpg</v>
      </c>
      <c r="AT64">
        <f t="shared" ca="1" si="7"/>
        <v>0.19304219298380076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2024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VLOOKUP(B65,audio_list_stym!$A$3:$BP$18,52,FALSE)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VLOOKUP(B65,audio_list_stym!$A$3:$AJ$18,20,FALSE)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2155</v>
      </c>
      <c r="AD65" t="str">
        <f t="shared" ca="1" si="10"/>
        <v>pics\\Injir_3.jpg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pics\\Injir_3.jpg</v>
      </c>
      <c r="AG65" t="str">
        <f t="shared" si="16"/>
        <v/>
      </c>
      <c r="AH65" t="str">
        <f t="shared" si="4"/>
        <v>sound\\Ogorod</v>
      </c>
      <c r="AR65" t="str">
        <f t="shared" ca="1" si="24"/>
        <v>pics\\Injir_3.jpg</v>
      </c>
      <c r="AT65">
        <f t="shared" ca="1" si="7"/>
        <v>0.28563599570251319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2022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VLOOKUP(B66,audio_list_stym!$A$3:$BP$18,52,FALSE)</f>
        <v>17</v>
      </c>
      <c r="F66" t="str">
        <f>VLOOKUP(E66,metki!$A$2:$B$9,2,FALSE)</f>
        <v>экспл_новые_без_названия</v>
      </c>
      <c r="G66" t="str">
        <f t="shared" ref="G66:G129" si="25">LEFT(F66,5)</f>
        <v>экспл</v>
      </c>
      <c r="H66" t="str">
        <f>VLOOKUP(B66,audio_list_stym!$A$3:$AJ$18,20,FALSE)</f>
        <v>ZF</v>
      </c>
      <c r="I66" t="s">
        <v>688</v>
      </c>
      <c r="J66" t="str">
        <f t="shared" ref="J66:J129" si="26">H66&amp;I66</f>
        <v>ZF_1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153</v>
      </c>
      <c r="Z66" t="str">
        <f>IF(G66="экспл",VLOOKUP(J66,quest_экспл!$A$1:$N$129,12,FALSE),IF(G66="импл_",0,0))</f>
        <v>sound\\On_s_chashuykami.wav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0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 t="str">
        <f t="shared" ref="AF66:AF74" si="27">AS66</f>
        <v/>
      </c>
      <c r="AG66" t="str">
        <f>IF(OR(E66=11,E66=13),M66,"")</f>
        <v/>
      </c>
      <c r="AI66" t="s">
        <v>67</v>
      </c>
      <c r="AO66">
        <f ca="1">RAND()</f>
        <v>0.28181342787891317</v>
      </c>
      <c r="AP66" t="str">
        <f ca="1">INDEX($AI$66:$AI$129,(RANK(AO66,$AO$66:$AO$129)))</f>
        <v>pics\\Limon_7.jpg</v>
      </c>
      <c r="AS66" t="str">
        <f>IF(G66="импл_",AP66,"")</f>
        <v/>
      </c>
      <c r="AT66">
        <f t="shared" ref="AT66:AT129" ca="1" si="28">RAND()</f>
        <v>7.3268803363914503E-2</v>
      </c>
      <c r="AU66" t="s">
        <v>697</v>
      </c>
      <c r="AV66" t="str">
        <f t="shared" ref="AV66:AV129" ca="1" si="29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_Он_с_чешуйками?</v>
      </c>
      <c r="BA66" t="e">
        <f>VLOOKUP(Q66,audio_list_stym!$B$2:$BQ$299,68,FALSE)</f>
        <v>#N/A</v>
      </c>
      <c r="BB66" t="str">
        <f t="shared" ref="BB66:BB129" si="30">IF(G66="экспл",AY66&amp;AX66&amp;"."&amp;AZ66,IF(G66="импл_",BA66&amp;AX66&amp;"?"))</f>
        <v>На_экране_XXXXX._Он_с_чешуйками?</v>
      </c>
      <c r="BC66">
        <f>A66</f>
        <v>1209</v>
      </c>
      <c r="BD66" cm="1">
        <f t="array" aca="1" ref="BD66" ca="1">INDEX(L66:L73,(RANK(AT2,$AT$2:$AT$9)))</f>
        <v>2149</v>
      </c>
      <c r="BE66" cm="1">
        <f t="array" aca="1" ref="BE66" ca="1">INDEX(BD74:BD89,(RANK(AT2,$AT$2:$AT$7)))</f>
        <v>2068</v>
      </c>
      <c r="BF66" cm="1">
        <f t="array" aca="1" ref="BF66" ca="1">INDEX(BD90:BD113,(RANK(AT2,$AT$2:$AT$17)))</f>
        <v>2082</v>
      </c>
      <c r="BG66" cm="1">
        <f t="array" aca="1" ref="BG66" ca="1">INDEX(BD114:BD129,(RANK(AT2,$AT$2:$AT$17)))</f>
        <v>2130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VLOOKUP(B67,audio_list_stym!$A$3:$BP$18,52,FALSE)</f>
        <v>17</v>
      </c>
      <c r="F67" t="str">
        <f>VLOOKUP(E67,metki!$A$2:$B$9,2,FALSE)</f>
        <v>экспл_новые_без_названия</v>
      </c>
      <c r="G67" t="str">
        <f t="shared" si="25"/>
        <v>экспл</v>
      </c>
      <c r="H67" t="str">
        <f>VLOOKUP(B67,audio_list_stym!$A$3:$AJ$18,20,FALSE)</f>
        <v>ZF</v>
      </c>
      <c r="I67" t="s">
        <v>689</v>
      </c>
      <c r="J67" t="str">
        <f t="shared" si="26"/>
        <v>ZF_2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154</v>
      </c>
      <c r="Z67" t="str">
        <f>IF(G67="экспл",VLOOKUP(J67,quest_экспл!$A$1:$N$129,12,FALSE),IF(G67="импл_",0,0))</f>
        <v>sound\\On_rozoviy.wav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74" ca="1" si="31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si="27"/>
        <v/>
      </c>
      <c r="AI67" t="s">
        <v>68</v>
      </c>
      <c r="AO67">
        <f t="shared" ref="AO67:AO129" ca="1" si="32">RAND()</f>
        <v>0.1113817759509137</v>
      </c>
      <c r="AP67" t="str">
        <f t="shared" ref="AP67:AP129" ca="1" si="33">INDEX($AI$66:$AI$129,(RANK(AO67,$AO$66:$AO$129)))</f>
        <v>pics\\Redis_7.jpg</v>
      </c>
      <c r="AR67" t="str">
        <f t="shared" ref="AR67:AR73" si="34">IF(AH67="sound\\Ogorod",AP19,"")</f>
        <v/>
      </c>
      <c r="AS67" t="str">
        <f t="shared" ref="AS67:AS73" si="35">IF(G67="импл_",AP67,"")</f>
        <v/>
      </c>
      <c r="AT67">
        <f t="shared" ca="1" si="28"/>
        <v>0.69466629204402208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_Он_розовый?</v>
      </c>
      <c r="BA67" t="e">
        <f>VLOOKUP(Q67,audio_list_stym!$B$2:$BQ$299,68,FALSE)</f>
        <v>#N/A</v>
      </c>
      <c r="BB67" t="str">
        <f t="shared" si="30"/>
        <v>Посмотрите,_вот_XXXXX._Он_розовый?</v>
      </c>
      <c r="BD67" cm="1">
        <f t="array" aca="1" ref="BD67" ca="1">INDEX(L67:L74,(RANK(AT3,$AT$2:$AT$9)))</f>
        <v>2146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VLOOKUP(B68,audio_list_stym!$A$3:$BP$18,52,FALSE)</f>
        <v>17</v>
      </c>
      <c r="F68" t="str">
        <f>VLOOKUP(E68,metki!$A$2:$B$9,2,FALSE)</f>
        <v>экспл_новые_без_названия</v>
      </c>
      <c r="G68" t="str">
        <f t="shared" si="25"/>
        <v>экспл</v>
      </c>
      <c r="H68" t="str">
        <f>VLOOKUP(B68,audio_list_stym!$A$3:$AJ$18,20,FALSE)</f>
        <v>ZF</v>
      </c>
      <c r="I68" t="s">
        <v>690</v>
      </c>
      <c r="J68" t="str">
        <f t="shared" si="26"/>
        <v>ZF_3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155</v>
      </c>
      <c r="Z68" t="str">
        <f>IF(G68="экспл",VLOOKUP(J68,quest_экспл!$A$1:$N$129,12,FALSE),IF(G68="импл_",0,0))</f>
        <v>sound\\Tonkiy_li_on.wav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1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si="27"/>
        <v/>
      </c>
      <c r="AI68" t="s">
        <v>69</v>
      </c>
      <c r="AO68">
        <f t="shared" ca="1" si="32"/>
        <v>0.70617418117066044</v>
      </c>
      <c r="AP68" t="str">
        <f t="shared" ca="1" si="33"/>
        <v>pics\\Goroh_1.jpg</v>
      </c>
      <c r="AR68" t="str">
        <f t="shared" si="34"/>
        <v/>
      </c>
      <c r="AS68" t="str">
        <f t="shared" si="35"/>
        <v/>
      </c>
      <c r="AT68">
        <f t="shared" ca="1" si="28"/>
        <v>4.7438803212903058E-2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_Тонкий_ли_он?</v>
      </c>
      <c r="BA68" t="e">
        <f>VLOOKUP(Q68,audio_list_stym!$B$2:$BQ$299,68,FALSE)</f>
        <v>#N/A</v>
      </c>
      <c r="BB68" t="str">
        <f t="shared" si="30"/>
        <v>Вот_XXXXX._Тонкий_ли_он?</v>
      </c>
      <c r="BD68" cm="1">
        <f t="array" aca="1" ref="BD68" ca="1">INDEX(L68:L75,(RANK(AT4,$AT$2:$AT$9)))</f>
        <v>2149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VLOOKUP(B69,audio_list_stym!$A$3:$BP$18,52,FALSE)</f>
        <v>17</v>
      </c>
      <c r="F69" t="str">
        <f>VLOOKUP(E69,metki!$A$2:$B$9,2,FALSE)</f>
        <v>экспл_новые_без_названия</v>
      </c>
      <c r="G69" t="str">
        <f t="shared" si="25"/>
        <v>экспл</v>
      </c>
      <c r="H69" t="str">
        <f>VLOOKUP(B69,audio_list_stym!$A$3:$AJ$18,20,FALSE)</f>
        <v>ZF</v>
      </c>
      <c r="I69" t="s">
        <v>691</v>
      </c>
      <c r="J69" t="str">
        <f t="shared" si="26"/>
        <v>ZF_4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156</v>
      </c>
      <c r="Z69" t="str">
        <f>IF(G69="экспл",VLOOKUP(J69,quest_экспл!$A$1:$N$129,12,FALSE),IF(G69="импл_",0,0))</f>
        <v>sound\\Celniy_li_on.wav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1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si="27"/>
        <v/>
      </c>
      <c r="AI69" t="s">
        <v>70</v>
      </c>
      <c r="AO69">
        <f t="shared" ca="1" si="32"/>
        <v>4.8657183783746838E-2</v>
      </c>
      <c r="AP69" t="str">
        <f t="shared" ca="1" si="33"/>
        <v>pics\\Tomat_7.jpg</v>
      </c>
      <c r="AR69" t="str">
        <f t="shared" si="34"/>
        <v/>
      </c>
      <c r="AS69" t="str">
        <f t="shared" si="35"/>
        <v/>
      </c>
      <c r="AT69">
        <f t="shared" ca="1" si="28"/>
        <v>0.36760952504046862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_Цельный_ли_он?</v>
      </c>
      <c r="BA69" t="e">
        <f>VLOOKUP(Q69,audio_list_stym!$B$2:$BQ$299,68,FALSE)</f>
        <v>#N/A</v>
      </c>
      <c r="BB69" t="str">
        <f t="shared" si="30"/>
        <v>Это_XXXXX._Цельный_ли_он?</v>
      </c>
      <c r="BD69" cm="1">
        <f t="array" aca="1" ref="BD69" ca="1">INDEX(L69:L76,(RANK(AT5,$AT$2:$AT$9)))</f>
        <v>2066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VLOOKUP(B70,audio_list_stym!$A$3:$BP$18,52,FALSE)</f>
        <v>17</v>
      </c>
      <c r="F70" t="str">
        <f>VLOOKUP(E70,metki!$A$2:$B$9,2,FALSE)</f>
        <v>экспл_новые_без_названия</v>
      </c>
      <c r="G70" t="str">
        <f t="shared" si="25"/>
        <v>экспл</v>
      </c>
      <c r="H70" t="str">
        <f>VLOOKUP(B70,audio_list_stym!$A$3:$AJ$18,20,FALSE)</f>
        <v>ZF</v>
      </c>
      <c r="I70" t="s">
        <v>692</v>
      </c>
      <c r="J70" t="str">
        <f t="shared" si="26"/>
        <v>ZF_5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157</v>
      </c>
      <c r="Z70" t="str">
        <f>IF(G70="экспл",VLOOKUP(J70,quest_экспл!$A$1:$N$129,12,FALSE),IF(G70="импл_",0,0))</f>
        <v>sound\\On_shershaviy.wav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1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si="27"/>
        <v/>
      </c>
      <c r="AI70" t="s">
        <v>71</v>
      </c>
      <c r="AO70">
        <f t="shared" ca="1" si="32"/>
        <v>0.83460113927527901</v>
      </c>
      <c r="AP70" t="str">
        <f t="shared" ca="1" si="33"/>
        <v>pics\\Finik_2.jpg</v>
      </c>
      <c r="AR70" t="str">
        <f t="shared" si="34"/>
        <v/>
      </c>
      <c r="AS70" t="str">
        <f t="shared" si="35"/>
        <v/>
      </c>
      <c r="AT70">
        <f t="shared" ca="1" si="28"/>
        <v>0.14394338245439309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_Он_шершавый?</v>
      </c>
      <c r="BA70" t="e">
        <f>VLOOKUP(Q70,audio_list_stym!$B$2:$BQ$299,68,FALSE)</f>
        <v>#N/A</v>
      </c>
      <c r="BB70" t="str">
        <f t="shared" si="30"/>
        <v>На_картинке_XXXXX._Он_шершавый?</v>
      </c>
      <c r="BD70" cm="1">
        <f t="array" aca="1" ref="BD70" ca="1">INDEX(L70:L77,(RANK(AT6,$AT$2:$AT$9)))</f>
        <v>2152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VLOOKUP(B71,audio_list_stym!$A$3:$BP$18,52,FALSE)</f>
        <v>17</v>
      </c>
      <c r="F71" t="str">
        <f>VLOOKUP(E71,metki!$A$2:$B$9,2,FALSE)</f>
        <v>экспл_новые_без_названия</v>
      </c>
      <c r="G71" t="str">
        <f t="shared" si="25"/>
        <v>экспл</v>
      </c>
      <c r="H71" t="str">
        <f>VLOOKUP(B71,audio_list_stym!$A$3:$AJ$18,20,FALSE)</f>
        <v>ZF</v>
      </c>
      <c r="I71" t="s">
        <v>693</v>
      </c>
      <c r="J71" t="str">
        <f t="shared" si="26"/>
        <v>ZF_6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158</v>
      </c>
      <c r="Z71" t="str">
        <f>IF(G71="экспл",VLOOKUP(J71,quest_экспл!$A$1:$N$129,12,FALSE),IF(G71="импл_",0,0))</f>
        <v>sound\\Zaostrin_li_on.wav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1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si="27"/>
        <v/>
      </c>
      <c r="AI71" t="s">
        <v>72</v>
      </c>
      <c r="AO71">
        <f t="shared" ca="1" si="32"/>
        <v>0.82106867824121776</v>
      </c>
      <c r="AP71" t="str">
        <f t="shared" ca="1" si="33"/>
        <v>pics\\Finik_3.jpg</v>
      </c>
      <c r="AR71" t="str">
        <f t="shared" si="34"/>
        <v/>
      </c>
      <c r="AS71" t="str">
        <f t="shared" si="35"/>
        <v/>
      </c>
      <c r="AT71">
        <f t="shared" ca="1" si="28"/>
        <v>0.22115894022631699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_Заострен_ли_он?</v>
      </c>
      <c r="BA71" t="e">
        <f>VLOOKUP(Q71,audio_list_stym!$B$2:$BQ$299,68,FALSE)</f>
        <v>#N/A</v>
      </c>
      <c r="BB71" t="str">
        <f t="shared" si="30"/>
        <v>На_мониторе_XXXXX._Заострен_ли_он?</v>
      </c>
      <c r="BD71" cm="1">
        <f t="array" aca="1" ref="BD71" ca="1">INDEX(L71:L78,(RANK(AT7,$AT$2:$AT$9)))</f>
        <v>2151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VLOOKUP(B72,audio_list_stym!$A$3:$BP$18,52,FALSE)</f>
        <v>17</v>
      </c>
      <c r="F72" t="str">
        <f>VLOOKUP(E72,metki!$A$2:$B$9,2,FALSE)</f>
        <v>экспл_новые_без_названия</v>
      </c>
      <c r="G72" t="str">
        <f t="shared" si="25"/>
        <v>экспл</v>
      </c>
      <c r="H72" t="str">
        <f>VLOOKUP(B72,audio_list_stym!$A$3:$AJ$18,20,FALSE)</f>
        <v>ZF</v>
      </c>
      <c r="I72" t="s">
        <v>694</v>
      </c>
      <c r="J72" t="str">
        <f t="shared" si="26"/>
        <v>ZF_7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159</v>
      </c>
      <c r="Z72" t="str">
        <f>IF(G72="экспл",VLOOKUP(J72,quest_экспл!$A$1:$N$129,12,FALSE),IF(G72="импл_",0,0))</f>
        <v>sound\\On_rassipchatiy.wav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1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si="27"/>
        <v/>
      </c>
      <c r="AI72" t="s">
        <v>73</v>
      </c>
      <c r="AO72">
        <f t="shared" ca="1" si="32"/>
        <v>0.26823585794224136</v>
      </c>
      <c r="AP72" t="str">
        <f t="shared" ca="1" si="33"/>
        <v>pics\\Peper_1.jpg</v>
      </c>
      <c r="AR72" t="str">
        <f t="shared" si="34"/>
        <v/>
      </c>
      <c r="AS72" t="str">
        <f t="shared" si="35"/>
        <v/>
      </c>
      <c r="AT72">
        <f t="shared" ca="1" si="28"/>
        <v>0.58377293867965085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_Он_рассыпчатый?</v>
      </c>
      <c r="BA72" t="e">
        <f>VLOOKUP(Q72,audio_list_stym!$B$2:$BQ$299,68,FALSE)</f>
        <v>#N/A</v>
      </c>
      <c r="BB72" t="str">
        <f t="shared" si="30"/>
        <v>Перед_Вами_XXXXX._Он_рассыпчатый?</v>
      </c>
      <c r="BD72" cm="1">
        <f t="array" aca="1" ref="BD72" ca="1">INDEX(L72:L79,(RANK(AT8,$AT$2:$AT$9)))</f>
        <v>2070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VLOOKUP(B73,audio_list_stym!$A$3:$BP$18,52,FALSE)</f>
        <v>17</v>
      </c>
      <c r="F73" t="str">
        <f>VLOOKUP(E73,metki!$A$2:$B$9,2,FALSE)</f>
        <v>экспл_новые_без_названия</v>
      </c>
      <c r="G73" t="str">
        <f t="shared" si="25"/>
        <v>экспл</v>
      </c>
      <c r="H73" t="str">
        <f>VLOOKUP(B73,audio_list_stym!$A$3:$AJ$18,20,FALSE)</f>
        <v>ZF</v>
      </c>
      <c r="I73" t="s">
        <v>695</v>
      </c>
      <c r="J73" t="str">
        <f t="shared" si="26"/>
        <v>ZF_8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160</v>
      </c>
      <c r="Z73" t="str">
        <f>IF(G73="экспл",VLOOKUP(J73,quest_экспл!$A$1:$N$129,12,FALSE),IF(G73="импл_",0,0))</f>
        <v>sound\\Ochishen_li_on.wav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1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si="27"/>
        <v/>
      </c>
      <c r="AI73" t="s">
        <v>74</v>
      </c>
      <c r="AO73">
        <f t="shared" ca="1" si="32"/>
        <v>0.10874810337565666</v>
      </c>
      <c r="AP73" t="str">
        <f t="shared" ca="1" si="33"/>
        <v>pics\\Redis_8.jpg</v>
      </c>
      <c r="AR73" t="str">
        <f t="shared" si="34"/>
        <v/>
      </c>
      <c r="AS73" t="str">
        <f t="shared" si="35"/>
        <v/>
      </c>
      <c r="AT73">
        <f t="shared" ca="1" si="28"/>
        <v>0.89272096474559903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_Очищен_ли_он?</v>
      </c>
      <c r="BA73" t="e">
        <f>VLOOKUP(Q73,audio_list_stym!$B$2:$BQ$299,68,FALSE)</f>
        <v>#N/A</v>
      </c>
      <c r="BB73" t="str">
        <f t="shared" si="30"/>
        <v>Вы_видите_XXXXX._Очищен_ли_он?</v>
      </c>
      <c r="BD73" cm="1">
        <f t="array" aca="1" ref="BD73" ca="1">INDEX(L73:L80,(RANK(AT9,$AT$2:$AT$9)))</f>
        <v>2069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VLOOKUP(B74,audio_list_stym!$A$3:$BP$18,52,FALSE)</f>
        <v>14</v>
      </c>
      <c r="F74" t="str">
        <f>VLOOKUP(E74,metki!$A$2:$B$9,2,FALSE)</f>
        <v>импл_новые_с_названием</v>
      </c>
      <c r="G74" t="str">
        <f t="shared" si="25"/>
        <v>импл_</v>
      </c>
      <c r="H74" t="str">
        <f>VLOOKUP(B74,audio_list_stym!$A$3:$AJ$18,20,FALSE)</f>
        <v>Ackee</v>
      </c>
      <c r="I74" t="s">
        <v>688</v>
      </c>
      <c r="J74" t="str">
        <f t="shared" si="26"/>
        <v>Ackee_1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225</v>
      </c>
      <c r="Q74" t="str">
        <f>IF(G74="экспл",0,IF(G74="импл_",VLOOKUP(J74,quest_импл!$A$1:$J$129,8,FALSE),0))</f>
        <v>sound\\Sushenniy_li.wav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2046</v>
      </c>
      <c r="AD74" t="str">
        <f t="shared" ca="1" si="31"/>
        <v>pics\\Peper_6.jpg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7"/>
        <v>pics\\Peper_6.jpg</v>
      </c>
      <c r="AI74" t="s">
        <v>76</v>
      </c>
      <c r="AO74">
        <f t="shared" ca="1" si="32"/>
        <v>0.21136572302493895</v>
      </c>
      <c r="AP74" t="str">
        <f t="shared" ca="1" si="33"/>
        <v>pics\\Peper_6.jpg</v>
      </c>
      <c r="AR74" t="str">
        <f>IF(AH74="sound\\Ogorod",AP2,"")</f>
        <v/>
      </c>
      <c r="AS74" t="str">
        <f ca="1">IF(G74="импл_",AP74,"")</f>
        <v>pics\\Peper_6.jpg</v>
      </c>
      <c r="AT74">
        <f t="shared" ca="1" si="28"/>
        <v>0.8959973860626298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_Сушеный_ли_</v>
      </c>
      <c r="BB74" t="str">
        <f t="shared" si="30"/>
        <v>_Сушеный_ли_БАРОХ?</v>
      </c>
      <c r="BC74">
        <f>A74</f>
        <v>1210</v>
      </c>
      <c r="BD74" cm="1">
        <f t="array" aca="1" ref="BD74" ca="1">INDEX($L$74:$L$81,(RANK(AT2,$AT$2:$AT$9)))</f>
        <v>2069</v>
      </c>
      <c r="BE74" cm="1">
        <f t="array" aca="1" ref="BE74" ca="1">INDEX(BD66:BD73,(RANK(AT3,$AT$2:$AT$9)))</f>
        <v>2149</v>
      </c>
      <c r="BF74" cm="1">
        <f t="array" aca="1" ref="BF74" ca="1">INDEX(BD82:BD105,(RANK(AT3,$AT$2:$AT$17)))</f>
        <v>2077</v>
      </c>
      <c r="BG74" cm="1">
        <f t="array" aca="1" ref="BG74" ca="1">INDEX(BD106:BD129,(RANK(AT3,$AT$2:$AT$9)))</f>
        <v>2117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VLOOKUP(B75,audio_list_stym!$A$3:$BP$18,52,FALSE)</f>
        <v>14</v>
      </c>
      <c r="F75" t="str">
        <f>VLOOKUP(E75,metki!$A$2:$B$9,2,FALSE)</f>
        <v>импл_новые_с_названием</v>
      </c>
      <c r="G75" t="str">
        <f t="shared" si="25"/>
        <v>импл_</v>
      </c>
      <c r="H75" t="str">
        <f>VLOOKUP(B75,audio_list_stym!$A$3:$AJ$18,20,FALSE)</f>
        <v>Ackee</v>
      </c>
      <c r="I75" t="s">
        <v>689</v>
      </c>
      <c r="J75" t="str">
        <f t="shared" si="26"/>
        <v>Ackee_2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226</v>
      </c>
      <c r="Q75" t="str">
        <f>IF(G75="экспл",0,IF(G75="импл_",VLOOKUP(J75,quest_импл!$A$1:$J$129,8,FALSE),0))</f>
        <v>sound\\S_vetochkoy_li.wav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2047</v>
      </c>
      <c r="AD75" t="str">
        <f t="shared" ref="AD75:AD129" ca="1" si="36">IF(ISTEXT(AE75),AE75,IF(ISTEXT(AF75),AF75,""))</f>
        <v>pics\\Peper_7.jpg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37">AS75</f>
        <v>pics\\Peper_7.jpg</v>
      </c>
      <c r="AI75" t="s">
        <v>77</v>
      </c>
      <c r="AO75">
        <f t="shared" ca="1" si="32"/>
        <v>0.19980843583225905</v>
      </c>
      <c r="AP75" t="str">
        <f t="shared" ca="1" si="33"/>
        <v>pics\\Peper_7.jpg</v>
      </c>
      <c r="AR75" t="str">
        <f t="shared" ref="AR75:AR97" si="38">IF(AH75="sound\\Ogorod",AP3,"")</f>
        <v/>
      </c>
      <c r="AS75" t="str">
        <f t="shared" ref="AS75:AS129" ca="1" si="39">IF(G75="импл_",AP75,"")</f>
        <v>pics\\Peper_7.jpg</v>
      </c>
      <c r="AT75">
        <f t="shared" ca="1" si="28"/>
        <v>0.54889255337413989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_С_веточкой_ли_</v>
      </c>
      <c r="BB75" t="str">
        <f t="shared" si="30"/>
        <v>_С_веточкой_ли_БАРОХ?</v>
      </c>
      <c r="BD75" cm="1">
        <f t="array" aca="1" ref="BD75" ca="1">INDEX($L$74:$L$81,(RANK(AT3,$AT$2:$AT$9)))</f>
        <v>2065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VLOOKUP(B76,audio_list_stym!$A$3:$BP$18,52,FALSE)</f>
        <v>14</v>
      </c>
      <c r="F76" t="str">
        <f>VLOOKUP(E76,metki!$A$2:$B$9,2,FALSE)</f>
        <v>импл_новые_с_названием</v>
      </c>
      <c r="G76" t="str">
        <f t="shared" si="25"/>
        <v>импл_</v>
      </c>
      <c r="H76" t="str">
        <f>VLOOKUP(B76,audio_list_stym!$A$3:$AJ$18,20,FALSE)</f>
        <v>Ackee</v>
      </c>
      <c r="I76" t="s">
        <v>690</v>
      </c>
      <c r="J76" t="str">
        <f t="shared" si="26"/>
        <v>Ackee_3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227</v>
      </c>
      <c r="Q76" t="str">
        <f>IF(G76="экспл",0,IF(G76="импл_",VLOOKUP(J76,quest_импл!$A$1:$J$129,8,FALSE),0))</f>
        <v>sound\\Rasskrit_li.wav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2064</v>
      </c>
      <c r="AD76" t="str">
        <f t="shared" ca="1" si="36"/>
        <v>pics\\Tomat_8.jpg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7"/>
        <v>pics\\Tomat_8.jpg</v>
      </c>
      <c r="AI76" t="s">
        <v>78</v>
      </c>
      <c r="AO76">
        <f t="shared" ca="1" si="32"/>
        <v>6.3239304195729096E-3</v>
      </c>
      <c r="AP76" t="str">
        <f t="shared" ca="1" si="33"/>
        <v>pics\\Tomat_8.jpg</v>
      </c>
      <c r="AR76" t="str">
        <f t="shared" si="38"/>
        <v/>
      </c>
      <c r="AS76" t="str">
        <f t="shared" ca="1" si="39"/>
        <v>pics\\Tomat_8.jpg</v>
      </c>
      <c r="AT76">
        <f t="shared" ca="1" si="28"/>
        <v>0.86477448392278322</v>
      </c>
      <c r="AU76" t="s">
        <v>697</v>
      </c>
      <c r="AV76" t="str">
        <f t="shared" ca="1" si="29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_Раскрыт_ли_</v>
      </c>
      <c r="BB76" t="str">
        <f t="shared" si="30"/>
        <v>_Раскрыт_ли_БАРОХ?</v>
      </c>
      <c r="BD76" cm="1">
        <f t="array" aca="1" ref="BD76" ca="1">INDEX($L$74:$L$81,(RANK(AT4,$AT$2:$AT$9)))</f>
        <v>2067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VLOOKUP(B77,audio_list_stym!$A$3:$BP$18,52,FALSE)</f>
        <v>14</v>
      </c>
      <c r="F77" t="str">
        <f>VLOOKUP(E77,metki!$A$2:$B$9,2,FALSE)</f>
        <v>импл_новые_с_названием</v>
      </c>
      <c r="G77" t="str">
        <f t="shared" si="25"/>
        <v>импл_</v>
      </c>
      <c r="H77" t="str">
        <f>VLOOKUP(B77,audio_list_stym!$A$3:$AJ$18,20,FALSE)</f>
        <v>Ackee</v>
      </c>
      <c r="I77" t="s">
        <v>691</v>
      </c>
      <c r="J77" t="str">
        <f t="shared" si="26"/>
        <v>Ackee_4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228</v>
      </c>
      <c r="Q77" t="str">
        <f>IF(G77="экспл",0,IF(G77="импл_",VLOOKUP(J77,quest_импл!$A$1:$J$129,8,FALSE),0))</f>
        <v>sound\\Pushistiy_li.wav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2059</v>
      </c>
      <c r="AD77" t="str">
        <f t="shared" ca="1" si="36"/>
        <v>pics\\Tomat_3.jpg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7"/>
        <v>pics\\Tomat_3.jpg</v>
      </c>
      <c r="AI77" t="s">
        <v>79</v>
      </c>
      <c r="AO77">
        <f t="shared" ca="1" si="32"/>
        <v>6.7842041646153262E-2</v>
      </c>
      <c r="AP77" t="str">
        <f t="shared" ca="1" si="33"/>
        <v>pics\\Tomat_3.jpg</v>
      </c>
      <c r="AR77" t="str">
        <f t="shared" si="38"/>
        <v/>
      </c>
      <c r="AS77" t="str">
        <f t="shared" ca="1" si="39"/>
        <v>pics\\Tomat_3.jpg</v>
      </c>
      <c r="AT77">
        <f t="shared" ca="1" si="28"/>
        <v>0.53192105677438684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_Пушистый_ли_</v>
      </c>
      <c r="BB77" t="str">
        <f t="shared" si="30"/>
        <v>_Пушистый_ли_БАРОХ?</v>
      </c>
      <c r="BD77" cm="1">
        <f t="array" aca="1" ref="BD77" ca="1">INDEX($L$74:$L$81,(RANK(AT5,$AT$2:$AT$9)))</f>
        <v>2071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VLOOKUP(B78,audio_list_stym!$A$3:$BP$18,52,FALSE)</f>
        <v>14</v>
      </c>
      <c r="F78" t="str">
        <f>VLOOKUP(E78,metki!$A$2:$B$9,2,FALSE)</f>
        <v>импл_новые_с_названием</v>
      </c>
      <c r="G78" t="str">
        <f t="shared" si="25"/>
        <v>импл_</v>
      </c>
      <c r="H78" t="str">
        <f>VLOOKUP(B78,audio_list_stym!$A$3:$AJ$18,20,FALSE)</f>
        <v>Ackee</v>
      </c>
      <c r="I78" t="s">
        <v>692</v>
      </c>
      <c r="J78" t="str">
        <f t="shared" si="26"/>
        <v>Ackee_5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229</v>
      </c>
      <c r="Q78" t="str">
        <f>IF(G78="экспл",0,IF(G78="импл_",VLOOKUP(J78,quest_импл!$A$1:$J$129,8,FALSE),0))</f>
        <v>sound\\Kvadratniy_li.wav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2012</v>
      </c>
      <c r="AD78" t="str">
        <f t="shared" ca="1" si="36"/>
        <v>pics\\Finik_4.jpg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7"/>
        <v>pics\\Finik_4.jpg</v>
      </c>
      <c r="AI78" t="s">
        <v>80</v>
      </c>
      <c r="AO78">
        <f t="shared" ca="1" si="32"/>
        <v>0.81780392885773767</v>
      </c>
      <c r="AP78" t="str">
        <f t="shared" ca="1" si="33"/>
        <v>pics\\Finik_4.jpg</v>
      </c>
      <c r="AR78" t="str">
        <f t="shared" si="38"/>
        <v/>
      </c>
      <c r="AS78" t="str">
        <f t="shared" ca="1" si="39"/>
        <v>pics\\Finik_4.jpg</v>
      </c>
      <c r="AT78">
        <f t="shared" ca="1" si="28"/>
        <v>0.96513385819276931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_Квадратный_ли_</v>
      </c>
      <c r="BB78" t="str">
        <f t="shared" si="30"/>
        <v>_Квадратный_ли_БАРОХ?</v>
      </c>
      <c r="BD78" cm="1">
        <f t="array" aca="1" ref="BD78" ca="1">INDEX($L$74:$L$81,(RANK(AT6,$AT$2:$AT$9)))</f>
        <v>2068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VLOOKUP(B79,audio_list_stym!$A$3:$BP$18,52,FALSE)</f>
        <v>14</v>
      </c>
      <c r="F79" t="str">
        <f>VLOOKUP(E79,metki!$A$2:$B$9,2,FALSE)</f>
        <v>импл_новые_с_названием</v>
      </c>
      <c r="G79" t="str">
        <f t="shared" si="25"/>
        <v>импл_</v>
      </c>
      <c r="H79" t="str">
        <f>VLOOKUP(B79,audio_list_stym!$A$3:$AJ$18,20,FALSE)</f>
        <v>Ackee</v>
      </c>
      <c r="I79" t="s">
        <v>693</v>
      </c>
      <c r="J79" t="str">
        <f t="shared" si="26"/>
        <v>Ackee_6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230</v>
      </c>
      <c r="Q79" t="str">
        <f>IF(G79="экспл",0,IF(G79="импл_",VLOOKUP(J79,quest_импл!$A$1:$J$129,8,FALSE),0))</f>
        <v>sound\\Sklizskiy_li.wav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2038</v>
      </c>
      <c r="AD79" t="str">
        <f t="shared" ca="1" si="36"/>
        <v>pics\\Limon_6.jpg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7"/>
        <v>pics\\Limon_6.jpg</v>
      </c>
      <c r="AI79" t="s">
        <v>81</v>
      </c>
      <c r="AO79">
        <f t="shared" ca="1" si="32"/>
        <v>0.28665951923759414</v>
      </c>
      <c r="AP79" t="str">
        <f t="shared" ca="1" si="33"/>
        <v>pics\\Limon_6.jpg</v>
      </c>
      <c r="AR79" t="str">
        <f t="shared" si="38"/>
        <v/>
      </c>
      <c r="AS79" t="str">
        <f t="shared" ca="1" si="39"/>
        <v>pics\\Limon_6.jpg</v>
      </c>
      <c r="AT79">
        <f t="shared" ca="1" si="28"/>
        <v>0.74976835930348573</v>
      </c>
      <c r="AU79" t="s">
        <v>697</v>
      </c>
      <c r="AV79" t="str">
        <f t="shared" ca="1" si="29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_Склизкий_ли_</v>
      </c>
      <c r="BB79" t="str">
        <f t="shared" si="30"/>
        <v>_Склизкий_ли_БАРОХ?</v>
      </c>
      <c r="BD79" cm="1">
        <f t="array" aca="1" ref="BD79" ca="1">INDEX($L$74:$L$81,(RANK(AT7,$AT$2:$AT$9)))</f>
        <v>2066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VLOOKUP(B80,audio_list_stym!$A$3:$BP$18,52,FALSE)</f>
        <v>14</v>
      </c>
      <c r="F80" t="str">
        <f>VLOOKUP(E80,metki!$A$2:$B$9,2,FALSE)</f>
        <v>импл_новые_с_названием</v>
      </c>
      <c r="G80" t="str">
        <f t="shared" si="25"/>
        <v>импл_</v>
      </c>
      <c r="H80" t="str">
        <f>VLOOKUP(B80,audio_list_stym!$A$3:$AJ$18,20,FALSE)</f>
        <v>Ackee</v>
      </c>
      <c r="I80" t="s">
        <v>694</v>
      </c>
      <c r="J80" t="str">
        <f t="shared" si="26"/>
        <v>Ackee_7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231</v>
      </c>
      <c r="Q80" t="str">
        <f>IF(G80="экспл",0,IF(G80="импл_",VLOOKUP(J80,quest_импл!$A$1:$J$129,8,FALSE),0))</f>
        <v>sound\\Uvyadshiy_li.wav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2030</v>
      </c>
      <c r="AD80" t="str">
        <f t="shared" ca="1" si="36"/>
        <v>pics\\Kokos_6.jpg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7"/>
        <v>pics\\Kokos_6.jpg</v>
      </c>
      <c r="AI80" t="s">
        <v>82</v>
      </c>
      <c r="AO80">
        <f t="shared" ca="1" si="32"/>
        <v>0.51331900844750833</v>
      </c>
      <c r="AP80" t="str">
        <f t="shared" ca="1" si="33"/>
        <v>pics\\Kokos_6.jpg</v>
      </c>
      <c r="AR80" t="str">
        <f t="shared" si="38"/>
        <v/>
      </c>
      <c r="AS80" t="str">
        <f t="shared" ca="1" si="39"/>
        <v>pics\\Kokos_6.jpg</v>
      </c>
      <c r="AT80">
        <f t="shared" ca="1" si="28"/>
        <v>0.7763259951343624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_Увядший_ли_</v>
      </c>
      <c r="BB80" t="str">
        <f t="shared" si="30"/>
        <v>_Увядший_ли_БАРОХ?</v>
      </c>
      <c r="BD80" cm="1">
        <f t="array" aca="1" ref="BD80" ca="1">INDEX($L$74:$L$81,(RANK(AT8,$AT$2:$AT$9)))</f>
        <v>2072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VLOOKUP(B81,audio_list_stym!$A$3:$BP$18,52,FALSE)</f>
        <v>14</v>
      </c>
      <c r="F81" t="str">
        <f>VLOOKUP(E81,metki!$A$2:$B$9,2,FALSE)</f>
        <v>импл_новые_с_названием</v>
      </c>
      <c r="G81" t="str">
        <f t="shared" si="25"/>
        <v>импл_</v>
      </c>
      <c r="H81" t="str">
        <f>VLOOKUP(B81,audio_list_stym!$A$3:$AJ$18,20,FALSE)</f>
        <v>Ackee</v>
      </c>
      <c r="I81" t="s">
        <v>695</v>
      </c>
      <c r="J81" t="str">
        <f t="shared" si="26"/>
        <v>Ackee_8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232</v>
      </c>
      <c r="Q81" t="str">
        <f>IF(G81="экспл",0,IF(G81="импл_",VLOOKUP(J81,quest_импл!$A$1:$J$129,8,FALSE),0))</f>
        <v>sound\\Raznocvetniy_li.wav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2025</v>
      </c>
      <c r="AD81" t="str">
        <f t="shared" ca="1" si="36"/>
        <v>pics\\Kokos_1.jpg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7"/>
        <v>pics\\Kokos_1.jpg</v>
      </c>
      <c r="AI81" t="s">
        <v>83</v>
      </c>
      <c r="AO81">
        <f t="shared" ca="1" si="32"/>
        <v>0.5854074260513501</v>
      </c>
      <c r="AP81" t="str">
        <f t="shared" ca="1" si="33"/>
        <v>pics\\Kokos_1.jpg</v>
      </c>
      <c r="AR81" t="str">
        <f t="shared" si="38"/>
        <v/>
      </c>
      <c r="AS81" t="str">
        <f t="shared" ca="1" si="39"/>
        <v>pics\\Kokos_1.jpg</v>
      </c>
      <c r="AT81">
        <f t="shared" ca="1" si="28"/>
        <v>0.195677246967213</v>
      </c>
      <c r="AU81" t="s">
        <v>697</v>
      </c>
      <c r="AV81" t="str">
        <f t="shared" ca="1" si="29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_Разноцветный_ли_</v>
      </c>
      <c r="BB81" t="str">
        <f t="shared" si="30"/>
        <v>_Разноцветный_ли_БАРОХ?</v>
      </c>
      <c r="BD81" cm="1">
        <f t="array" aca="1" ref="BD81" ca="1">INDEX($L$74:$L$81,(RANK(AT9,$AT$2:$AT$9)))</f>
        <v>2070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VLOOKUP(B82,audio_list_stym!$A$3:$BP$18,52,FALSE)</f>
        <v>15</v>
      </c>
      <c r="F82" t="str">
        <f>VLOOKUP(E82,metki!$A$2:$B$9,2,FALSE)</f>
        <v>экспл_новые_с_названием</v>
      </c>
      <c r="G82" t="str">
        <f t="shared" si="25"/>
        <v>экспл</v>
      </c>
      <c r="H82" t="str">
        <f>VLOOKUP(B82,audio_list_stym!$A$3:$AJ$18,20,FALSE)</f>
        <v>Ake</v>
      </c>
      <c r="I82" t="s">
        <v>688</v>
      </c>
      <c r="J82" t="str">
        <f t="shared" si="26"/>
        <v>Ake_1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105</v>
      </c>
      <c r="Z82" t="str">
        <f>IF(G82="экспл",VLOOKUP(J82,quest_экспл!$A$1:$N$129,12,FALSE),IF(G82="импл_",0,0))</f>
        <v>sound\\On_imeet_myakot.wav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6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37"/>
        <v/>
      </c>
      <c r="AI82" t="s">
        <v>84</v>
      </c>
      <c r="AO82">
        <f t="shared" ca="1" si="32"/>
        <v>0.92123094962277796</v>
      </c>
      <c r="AP82" t="str">
        <f t="shared" ca="1" si="33"/>
        <v>pics\\Banan_4.jpg</v>
      </c>
      <c r="AR82" t="str">
        <f t="shared" si="38"/>
        <v/>
      </c>
      <c r="AS82" t="str">
        <f t="shared" si="39"/>
        <v/>
      </c>
      <c r="AT82">
        <f t="shared" ca="1" si="28"/>
        <v>0.30524663892231607</v>
      </c>
      <c r="AU82" t="s">
        <v>697</v>
      </c>
      <c r="AV82" t="str">
        <f t="shared" ca="1" si="29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_Он_имеет_мякоть?</v>
      </c>
      <c r="BA82" t="e">
        <f>VLOOKUP(Q82,audio_list_stym!$B$2:$BQ$299,68,FALSE)</f>
        <v>#N/A</v>
      </c>
      <c r="BB82" t="str">
        <f t="shared" si="30"/>
        <v>На_экране_ЛИРОХ._Он_имеет_мякоть?</v>
      </c>
      <c r="BC82">
        <f>A82</f>
        <v>1211</v>
      </c>
      <c r="BD82" cm="1">
        <f t="array" aca="1" ref="BD82" ca="1">INDEX($L$82:$L$89,(RANK(AT2,$AT$2:$AT$9)))</f>
        <v>2077</v>
      </c>
      <c r="BE82" cm="1">
        <f t="array" aca="1" ref="BE82" ca="1">INDEX(BD66:BD81,(RANK(AT4,$AT$2:$AT$17)))</f>
        <v>2149</v>
      </c>
      <c r="BF82" cm="1">
        <f t="array" aca="1" ref="BF82" ca="1">INDEX(BD90:BD105,(RANK(AT4,$AT$2:$AT$17)))</f>
        <v>2083</v>
      </c>
      <c r="BG82" cm="1">
        <f t="array" aca="1" ref="BG82" ca="1">INDEX(BD106:BD129,(RANK(AT4,$AT$2:$AT$9)))</f>
        <v>2115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VLOOKUP(B83,audio_list_stym!$A$3:$BP$18,52,FALSE)</f>
        <v>15</v>
      </c>
      <c r="F83" t="str">
        <f>VLOOKUP(E83,metki!$A$2:$B$9,2,FALSE)</f>
        <v>экспл_новые_с_названием</v>
      </c>
      <c r="G83" t="str">
        <f t="shared" si="25"/>
        <v>экспл</v>
      </c>
      <c r="H83" t="str">
        <f>VLOOKUP(B83,audio_list_stym!$A$3:$AJ$18,20,FALSE)</f>
        <v>Ake</v>
      </c>
      <c r="I83" t="s">
        <v>689</v>
      </c>
      <c r="J83" t="str">
        <f t="shared" si="26"/>
        <v>Ake_2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106</v>
      </c>
      <c r="Z83" t="str">
        <f>IF(G83="экспл",VLOOKUP(J83,quest_экспл!$A$1:$N$129,12,FALSE),IF(G83="импл_",0,0))</f>
        <v>sound\\Prodolgovatiy_li_on.wav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6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37"/>
        <v/>
      </c>
      <c r="AI83" t="s">
        <v>85</v>
      </c>
      <c r="AO83">
        <f t="shared" ca="1" si="32"/>
        <v>0.54259740644751531</v>
      </c>
      <c r="AP83" t="str">
        <f t="shared" ca="1" si="33"/>
        <v>pics\\Kokos_4.jpg</v>
      </c>
      <c r="AR83" t="str">
        <f t="shared" si="38"/>
        <v/>
      </c>
      <c r="AS83" t="str">
        <f t="shared" si="39"/>
        <v/>
      </c>
      <c r="AT83">
        <f t="shared" ca="1" si="28"/>
        <v>0.75422963707923019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_Продолговатый_ли_он?</v>
      </c>
      <c r="BA83" t="e">
        <f>VLOOKUP(Q83,audio_list_stym!$B$2:$BQ$299,68,FALSE)</f>
        <v>#N/A</v>
      </c>
      <c r="BB83" t="str">
        <f t="shared" si="30"/>
        <v>Посмотрите,_вот_ЛИРОХ._Продолговатый_ли_он?</v>
      </c>
      <c r="BD83" cm="1">
        <f t="array" aca="1" ref="BD83" ca="1">INDEX($L$82:$L$89,(RANK(AT3,$AT$2:$AT$9)))</f>
        <v>2073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VLOOKUP(B84,audio_list_stym!$A$3:$BP$18,52,FALSE)</f>
        <v>15</v>
      </c>
      <c r="F84" t="str">
        <f>VLOOKUP(E84,metki!$A$2:$B$9,2,FALSE)</f>
        <v>экспл_новые_с_названием</v>
      </c>
      <c r="G84" t="str">
        <f t="shared" si="25"/>
        <v>экспл</v>
      </c>
      <c r="H84" t="str">
        <f>VLOOKUP(B84,audio_list_stym!$A$3:$AJ$18,20,FALSE)</f>
        <v>Ake</v>
      </c>
      <c r="I84" t="s">
        <v>690</v>
      </c>
      <c r="J84" t="str">
        <f t="shared" si="26"/>
        <v>Ake_3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107</v>
      </c>
      <c r="Z84" t="str">
        <f>IF(G84="экспл",VLOOKUP(J84,quest_экспл!$A$1:$N$129,12,FALSE),IF(G84="импл_",0,0))</f>
        <v>sound\\Pyatnistiy_li_on.wav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6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37"/>
        <v/>
      </c>
      <c r="AI84" t="s">
        <v>94</v>
      </c>
      <c r="AO84">
        <f t="shared" ca="1" si="32"/>
        <v>0.52746562730732038</v>
      </c>
      <c r="AP84" t="str">
        <f t="shared" ca="1" si="33"/>
        <v>pics\\Kokos_5.jpg</v>
      </c>
      <c r="AR84" t="str">
        <f t="shared" si="38"/>
        <v/>
      </c>
      <c r="AS84" t="str">
        <f t="shared" si="39"/>
        <v/>
      </c>
      <c r="AT84">
        <f t="shared" ca="1" si="28"/>
        <v>0.40593700213963602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_Пятнистый_ли_он?</v>
      </c>
      <c r="BA84" t="e">
        <f>VLOOKUP(Q84,audio_list_stym!$B$2:$BQ$299,68,FALSE)</f>
        <v>#N/A</v>
      </c>
      <c r="BB84" t="str">
        <f t="shared" si="30"/>
        <v>Вот_ЛИРОХ._Пятнистый_ли_он?</v>
      </c>
      <c r="BD84" cm="1">
        <f t="array" aca="1" ref="BD84" ca="1">INDEX($L$82:$L$89,(RANK(AT4,$AT$2:$AT$9)))</f>
        <v>2075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VLOOKUP(B85,audio_list_stym!$A$3:$BP$18,52,FALSE)</f>
        <v>15</v>
      </c>
      <c r="F85" t="str">
        <f>VLOOKUP(E85,metki!$A$2:$B$9,2,FALSE)</f>
        <v>экспл_новые_с_названием</v>
      </c>
      <c r="G85" t="str">
        <f t="shared" si="25"/>
        <v>экспл</v>
      </c>
      <c r="H85" t="str">
        <f>VLOOKUP(B85,audio_list_stym!$A$3:$AJ$18,20,FALSE)</f>
        <v>Ake</v>
      </c>
      <c r="I85" t="s">
        <v>691</v>
      </c>
      <c r="J85" t="str">
        <f t="shared" si="26"/>
        <v>Ake_4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108</v>
      </c>
      <c r="Z85" t="str">
        <f>IF(G85="экспл",VLOOKUP(J85,quest_экспл!$A$1:$N$129,12,FALSE),IF(G85="импл_",0,0))</f>
        <v>sound\\On_s_kozhuroy.wav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6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37"/>
        <v/>
      </c>
      <c r="AI85" t="s">
        <v>95</v>
      </c>
      <c r="AO85">
        <f t="shared" ca="1" si="32"/>
        <v>7.6533118636096242E-2</v>
      </c>
      <c r="AP85" t="str">
        <f t="shared" ca="1" si="33"/>
        <v>pics\\Tomat_2.jpg</v>
      </c>
      <c r="AR85" t="str">
        <f t="shared" si="38"/>
        <v/>
      </c>
      <c r="AS85" t="str">
        <f t="shared" si="39"/>
        <v/>
      </c>
      <c r="AT85">
        <f t="shared" ca="1" si="28"/>
        <v>0.81148991927650849</v>
      </c>
      <c r="AU85" t="s">
        <v>697</v>
      </c>
      <c r="AV85" t="str">
        <f t="shared" ca="1" si="29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_Он_с_кожурой?</v>
      </c>
      <c r="BA85" t="e">
        <f>VLOOKUP(Q85,audio_list_stym!$B$2:$BQ$299,68,FALSE)</f>
        <v>#N/A</v>
      </c>
      <c r="BB85" t="str">
        <f t="shared" si="30"/>
        <v>Это_ЛИРОХ._Он_с_кожурой?</v>
      </c>
      <c r="BD85" cm="1">
        <f t="array" aca="1" ref="BD85" ca="1">INDEX($L$82:$L$89,(RANK(AT5,$AT$2:$AT$9)))</f>
        <v>2079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VLOOKUP(B86,audio_list_stym!$A$3:$BP$18,52,FALSE)</f>
        <v>15</v>
      </c>
      <c r="F86" t="str">
        <f>VLOOKUP(E86,metki!$A$2:$B$9,2,FALSE)</f>
        <v>экспл_новые_с_названием</v>
      </c>
      <c r="G86" t="str">
        <f t="shared" si="25"/>
        <v>экспл</v>
      </c>
      <c r="H86" t="str">
        <f>VLOOKUP(B86,audio_list_stym!$A$3:$AJ$18,20,FALSE)</f>
        <v>Ake</v>
      </c>
      <c r="I86" t="s">
        <v>692</v>
      </c>
      <c r="J86" t="str">
        <f t="shared" si="26"/>
        <v>Ake_5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109</v>
      </c>
      <c r="Z86" t="str">
        <f>IF(G86="экспл",VLOOKUP(J86,quest_экспл!$A$1:$N$129,12,FALSE),IF(G86="импл_",0,0))</f>
        <v>sound\\Fioletoviy_li_on.wav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6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37"/>
        <v/>
      </c>
      <c r="AI86" t="s">
        <v>96</v>
      </c>
      <c r="AO86">
        <f t="shared" ca="1" si="32"/>
        <v>0.80043989702696561</v>
      </c>
      <c r="AP86" t="str">
        <f t="shared" ca="1" si="33"/>
        <v>pics\\Finik_5.jpg</v>
      </c>
      <c r="AR86" t="str">
        <f t="shared" si="38"/>
        <v/>
      </c>
      <c r="AS86" t="str">
        <f t="shared" si="39"/>
        <v/>
      </c>
      <c r="AT86">
        <f t="shared" ca="1" si="28"/>
        <v>0.475773921559835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_Синий_ли_он?</v>
      </c>
      <c r="BA86" t="e">
        <f>VLOOKUP(Q86,audio_list_stym!$B$2:$BQ$299,68,FALSE)</f>
        <v>#N/A</v>
      </c>
      <c r="BB86" t="str">
        <f t="shared" si="30"/>
        <v>На_картинке_ЛИРОХ._Синий_ли_он?</v>
      </c>
      <c r="BD86" cm="1">
        <f t="array" aca="1" ref="BD86" ca="1">INDEX($L$82:$L$89,(RANK(AT6,$AT$2:$AT$9)))</f>
        <v>2076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VLOOKUP(B87,audio_list_stym!$A$3:$BP$18,52,FALSE)</f>
        <v>15</v>
      </c>
      <c r="F87" t="str">
        <f>VLOOKUP(E87,metki!$A$2:$B$9,2,FALSE)</f>
        <v>экспл_новые_с_названием</v>
      </c>
      <c r="G87" t="str">
        <f t="shared" si="25"/>
        <v>экспл</v>
      </c>
      <c r="H87" t="str">
        <f>VLOOKUP(B87,audio_list_stym!$A$3:$AJ$18,20,FALSE)</f>
        <v>Ake</v>
      </c>
      <c r="I87" t="s">
        <v>693</v>
      </c>
      <c r="J87" t="str">
        <f t="shared" si="26"/>
        <v>Ake_6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110</v>
      </c>
      <c r="Z87" t="str">
        <f>IF(G87="экспл",VLOOKUP(J87,quest_экспл!$A$1:$N$129,12,FALSE),IF(G87="импл_",0,0))</f>
        <v>sound\\On_s_dolkami.wav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6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37"/>
        <v/>
      </c>
      <c r="AI87" t="s">
        <v>97</v>
      </c>
      <c r="AO87">
        <f t="shared" ca="1" si="32"/>
        <v>0.57970250460136485</v>
      </c>
      <c r="AP87" t="str">
        <f t="shared" ca="1" si="33"/>
        <v>pics\\Kokos_2.jpg</v>
      </c>
      <c r="AR87" t="str">
        <f t="shared" si="38"/>
        <v/>
      </c>
      <c r="AS87" t="str">
        <f t="shared" si="39"/>
        <v/>
      </c>
      <c r="AT87">
        <f t="shared" ca="1" si="28"/>
        <v>0.96901370172147694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_Он_с_дольками?</v>
      </c>
      <c r="BA87" t="e">
        <f>VLOOKUP(Q87,audio_list_stym!$B$2:$BQ$299,68,FALSE)</f>
        <v>#N/A</v>
      </c>
      <c r="BB87" t="str">
        <f t="shared" si="30"/>
        <v>На_мониторе_ЛИРОХ._Он_с_дольками?</v>
      </c>
      <c r="BD87" cm="1">
        <f t="array" aca="1" ref="BD87" ca="1">INDEX($L$82:$L$89,(RANK(AT7,$AT$2:$AT$9)))</f>
        <v>2074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VLOOKUP(B88,audio_list_stym!$A$3:$BP$18,52,FALSE)</f>
        <v>15</v>
      </c>
      <c r="F88" t="str">
        <f>VLOOKUP(E88,metki!$A$2:$B$9,2,FALSE)</f>
        <v>экспл_новые_с_названием</v>
      </c>
      <c r="G88" t="str">
        <f t="shared" si="25"/>
        <v>экспл</v>
      </c>
      <c r="H88" t="str">
        <f>VLOOKUP(B88,audio_list_stym!$A$3:$AJ$18,20,FALSE)</f>
        <v>Ake</v>
      </c>
      <c r="I88" t="s">
        <v>694</v>
      </c>
      <c r="J88" t="str">
        <f t="shared" si="26"/>
        <v>Ake_7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111</v>
      </c>
      <c r="Z88" t="str">
        <f>IF(G88="экспл",VLOOKUP(J88,quest_экспл!$A$1:$N$129,12,FALSE),IF(G88="импл_",0,0))</f>
        <v>sound\\On_visushenniy.wav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6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37"/>
        <v/>
      </c>
      <c r="AI88" t="s">
        <v>98</v>
      </c>
      <c r="AO88">
        <f t="shared" ca="1" si="32"/>
        <v>0.65739728881732917</v>
      </c>
      <c r="AP88" t="str">
        <f t="shared" ca="1" si="33"/>
        <v>pics\\Goroh_3.jpg</v>
      </c>
      <c r="AR88" t="str">
        <f t="shared" si="38"/>
        <v/>
      </c>
      <c r="AS88" t="str">
        <f t="shared" si="39"/>
        <v/>
      </c>
      <c r="AT88">
        <f t="shared" ca="1" si="28"/>
        <v>0.11548506976534034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_Он_высушенный?</v>
      </c>
      <c r="BA88" t="e">
        <f>VLOOKUP(Q88,audio_list_stym!$B$2:$BQ$299,68,FALSE)</f>
        <v>#N/A</v>
      </c>
      <c r="BB88" t="str">
        <f t="shared" si="30"/>
        <v>Перед_Вами_ЛИРОХ._Он_высушенный?</v>
      </c>
      <c r="BD88" cm="1">
        <f t="array" aca="1" ref="BD88" ca="1">INDEX($L$82:$L$89,(RANK(AT8,$AT$2:$AT$9)))</f>
        <v>2080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VLOOKUP(B89,audio_list_stym!$A$3:$BP$18,52,FALSE)</f>
        <v>15</v>
      </c>
      <c r="F89" t="str">
        <f>VLOOKUP(E89,metki!$A$2:$B$9,2,FALSE)</f>
        <v>экспл_новые_с_названием</v>
      </c>
      <c r="G89" t="str">
        <f t="shared" si="25"/>
        <v>экспл</v>
      </c>
      <c r="H89" t="str">
        <f>VLOOKUP(B89,audio_list_stym!$A$3:$AJ$18,20,FALSE)</f>
        <v>Ake</v>
      </c>
      <c r="I89" t="s">
        <v>695</v>
      </c>
      <c r="J89" t="str">
        <f t="shared" si="26"/>
        <v>Ake_8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112</v>
      </c>
      <c r="Z89" t="str">
        <f>IF(G89="экспл",VLOOKUP(J89,quest_экспл!$A$1:$N$129,12,FALSE),IF(G89="импл_",0,0))</f>
        <v>sound\\Myatiy_li_on.wav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6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37"/>
        <v/>
      </c>
      <c r="AI89" t="s">
        <v>99</v>
      </c>
      <c r="AO89">
        <f t="shared" ca="1" si="32"/>
        <v>0.97595390069655652</v>
      </c>
      <c r="AP89" t="str">
        <f t="shared" ca="1" si="33"/>
        <v>pics\\Banan_2.jpg</v>
      </c>
      <c r="AR89" t="str">
        <f t="shared" si="38"/>
        <v/>
      </c>
      <c r="AS89" t="str">
        <f t="shared" si="39"/>
        <v/>
      </c>
      <c r="AT89">
        <f t="shared" ca="1" si="28"/>
        <v>4.1990466547626726E-3</v>
      </c>
      <c r="AU89" t="s">
        <v>697</v>
      </c>
      <c r="AV89" t="str">
        <f t="shared" ca="1" si="29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_Мятый_ли_он?</v>
      </c>
      <c r="BA89" t="e">
        <f>VLOOKUP(Q89,audio_list_stym!$B$2:$BQ$299,68,FALSE)</f>
        <v>#N/A</v>
      </c>
      <c r="BB89" t="str">
        <f t="shared" si="30"/>
        <v>Вы_видите_ЛИРОХ._Мятый_ли_он?</v>
      </c>
      <c r="BD89" cm="1">
        <f t="array" aca="1" ref="BD89" ca="1">INDEX($L$82:$L$89,(RANK(AT9,$AT$2:$AT$9)))</f>
        <v>2078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VLOOKUP(B90,audio_list_stym!$A$3:$BP$18,52,FALSE)</f>
        <v>16</v>
      </c>
      <c r="F90" t="str">
        <f>VLOOKUP(E90,metki!$A$2:$B$9,2,FALSE)</f>
        <v>импл_новые_без_названия</v>
      </c>
      <c r="G90" t="str">
        <f t="shared" si="25"/>
        <v>импл_</v>
      </c>
      <c r="H90" t="str">
        <f>VLOOKUP(B90,audio_list_stym!$A$3:$AJ$18,20,FALSE)</f>
        <v>Finger</v>
      </c>
      <c r="I90" t="s">
        <v>688</v>
      </c>
      <c r="J90" t="str">
        <f t="shared" si="26"/>
        <v>Finger_1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241</v>
      </c>
      <c r="Q90" t="str">
        <f>IF(G90="экспл",0,IF(G90="импл_",VLOOKUP(J90,quest_импл!$A$1:$J$129,8,FALSE),0))</f>
        <v>sound\\Vityanut_li.wav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2036</v>
      </c>
      <c r="AD90" t="str">
        <f t="shared" ca="1" si="36"/>
        <v>pics\\Limon_4.jpg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7"/>
        <v>pics\\Limon_4.jpg</v>
      </c>
      <c r="AI90" t="s">
        <v>100</v>
      </c>
      <c r="AO90">
        <f t="shared" ca="1" si="32"/>
        <v>0.30666862399820316</v>
      </c>
      <c r="AP90" t="str">
        <f t="shared" ca="1" si="33"/>
        <v>pics\\Limon_4.jpg</v>
      </c>
      <c r="AR90" t="str">
        <f t="shared" si="38"/>
        <v/>
      </c>
      <c r="AS90" t="str">
        <f t="shared" ca="1" si="39"/>
        <v>pics\\Limon_4.jpg</v>
      </c>
      <c r="AT90">
        <f t="shared" ca="1" si="28"/>
        <v>1.8148571764778909E-3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_Вытянут_ли_</v>
      </c>
      <c r="BB90" t="str">
        <f t="shared" si="30"/>
        <v>_Вытянут_ли_XXXXX?</v>
      </c>
      <c r="BC90">
        <f>A90</f>
        <v>1212</v>
      </c>
      <c r="BD90" cm="1">
        <f t="array" aca="1" ref="BD90" ca="1">INDEX($L$90:$L$97,(RANK(AT2,$AT$2:$AT$9)))</f>
        <v>2085</v>
      </c>
      <c r="BE90" cm="1">
        <f t="array" aca="1" ref="BE90" ca="1">INDEX(BD66:BD81,(RANK(AT5,$AT$2:$AT$17)))</f>
        <v>2069</v>
      </c>
      <c r="BF90" cm="1">
        <f t="array" aca="1" ref="BF90" ca="1">INDEX(BD98:BD113,(RANK(AT5,$AT$2:$AT$17)))</f>
        <v>2117</v>
      </c>
      <c r="BG90" cm="1">
        <f t="array" aca="1" ref="BG90" ca="1">INDEX(BD114:BD129,(RANK(AT5,$AT$2:$AT$9)))</f>
        <v>2136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VLOOKUP(B91,audio_list_stym!$A$3:$BP$18,52,FALSE)</f>
        <v>16</v>
      </c>
      <c r="F91" t="str">
        <f>VLOOKUP(E91,metki!$A$2:$B$9,2,FALSE)</f>
        <v>импл_новые_без_названия</v>
      </c>
      <c r="G91" t="str">
        <f t="shared" si="25"/>
        <v>импл_</v>
      </c>
      <c r="H91" t="str">
        <f>VLOOKUP(B91,audio_list_stym!$A$3:$AJ$18,20,FALSE)</f>
        <v>Finger</v>
      </c>
      <c r="I91" t="s">
        <v>689</v>
      </c>
      <c r="J91" t="str">
        <f t="shared" si="26"/>
        <v>Finger_2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242</v>
      </c>
      <c r="Q91" t="str">
        <f>IF(G91="экспл",0,IF(G91="импл_",VLOOKUP(J91,quest_импл!$A$1:$J$129,8,FALSE),0))</f>
        <v>sound\\Nadloman_li.wav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2027</v>
      </c>
      <c r="AD91" t="str">
        <f t="shared" ca="1" si="36"/>
        <v>pics\\Kokos_3.jpg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7"/>
        <v>pics\\Kokos_3.jpg</v>
      </c>
      <c r="AI91" t="s">
        <v>101</v>
      </c>
      <c r="AO91">
        <f t="shared" ca="1" si="32"/>
        <v>0.55140257668720882</v>
      </c>
      <c r="AP91" t="str">
        <f t="shared" ca="1" si="33"/>
        <v>pics\\Kokos_3.jpg</v>
      </c>
      <c r="AR91" t="str">
        <f t="shared" si="38"/>
        <v/>
      </c>
      <c r="AS91" t="str">
        <f t="shared" ca="1" si="39"/>
        <v>pics\\Kokos_3.jpg</v>
      </c>
      <c r="AT91">
        <f t="shared" ca="1" si="28"/>
        <v>0.40266875936267355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_Надломан_ли_</v>
      </c>
      <c r="BB91" t="str">
        <f t="shared" si="30"/>
        <v>_Надломан_ли_XXXXX?</v>
      </c>
      <c r="BD91" cm="1">
        <f t="array" aca="1" ref="BD91" ca="1">INDEX($L$90:$L$97,(RANK(AT3,$AT$2:$AT$9)))</f>
        <v>2081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VLOOKUP(B92,audio_list_stym!$A$3:$BP$18,52,FALSE)</f>
        <v>16</v>
      </c>
      <c r="F92" t="str">
        <f>VLOOKUP(E92,metki!$A$2:$B$9,2,FALSE)</f>
        <v>импл_новые_без_названия</v>
      </c>
      <c r="G92" t="str">
        <f t="shared" si="25"/>
        <v>импл_</v>
      </c>
      <c r="H92" t="str">
        <f>VLOOKUP(B92,audio_list_stym!$A$3:$AJ$18,20,FALSE)</f>
        <v>Finger</v>
      </c>
      <c r="I92" t="s">
        <v>690</v>
      </c>
      <c r="J92" t="str">
        <f t="shared" si="26"/>
        <v>Finger_3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243</v>
      </c>
      <c r="Q92" t="str">
        <f>IF(G92="экспл",0,IF(G92="импл_",VLOOKUP(J92,quest_импл!$A$1:$J$129,8,FALSE),0))</f>
        <v>sound\\Volnistiy_li.wav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2048</v>
      </c>
      <c r="AD92" t="str">
        <f t="shared" ca="1" si="36"/>
        <v>pics\\Peper_8.jpg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7"/>
        <v>pics\\Peper_8.jpg</v>
      </c>
      <c r="AI92" t="s">
        <v>102</v>
      </c>
      <c r="AO92">
        <f t="shared" ca="1" si="32"/>
        <v>0.1915271277490439</v>
      </c>
      <c r="AP92" t="str">
        <f t="shared" ca="1" si="33"/>
        <v>pics\\Peper_8.jpg</v>
      </c>
      <c r="AR92" t="str">
        <f t="shared" si="38"/>
        <v/>
      </c>
      <c r="AS92" t="str">
        <f t="shared" ca="1" si="39"/>
        <v>pics\\Peper_8.jpg</v>
      </c>
      <c r="AT92">
        <f t="shared" ca="1" si="28"/>
        <v>0.97767115921763215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_Волнистый_ли_</v>
      </c>
      <c r="BB92" t="str">
        <f t="shared" si="30"/>
        <v>_Волнистый_ли_XXXXX?</v>
      </c>
      <c r="BD92" cm="1">
        <f t="array" aca="1" ref="BD92" ca="1">INDEX($L$90:$L$97,(RANK(AT4,$AT$2:$AT$9)))</f>
        <v>2083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VLOOKUP(B93,audio_list_stym!$A$3:$BP$18,52,FALSE)</f>
        <v>16</v>
      </c>
      <c r="F93" t="str">
        <f>VLOOKUP(E93,metki!$A$2:$B$9,2,FALSE)</f>
        <v>импл_новые_без_названия</v>
      </c>
      <c r="G93" t="str">
        <f t="shared" si="25"/>
        <v>импл_</v>
      </c>
      <c r="H93" t="str">
        <f>VLOOKUP(B93,audio_list_stym!$A$3:$AJ$18,20,FALSE)</f>
        <v>Finger</v>
      </c>
      <c r="I93" t="s">
        <v>691</v>
      </c>
      <c r="J93" t="str">
        <f t="shared" si="26"/>
        <v>Finger_4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244</v>
      </c>
      <c r="Q93" t="str">
        <f>IF(G93="экспл",0,IF(G93="импл_",VLOOKUP(J93,quest_импл!$A$1:$J$129,8,FALSE),0))</f>
        <v>sound\\Buriy_li.wav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2042</v>
      </c>
      <c r="AD93" t="str">
        <f t="shared" ca="1" si="36"/>
        <v>pics\\Peper_2.jpg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7"/>
        <v>pics\\Peper_2.jpg</v>
      </c>
      <c r="AI93" t="s">
        <v>103</v>
      </c>
      <c r="AO93">
        <f t="shared" ca="1" si="32"/>
        <v>0.26711026082394818</v>
      </c>
      <c r="AP93" t="str">
        <f t="shared" ca="1" si="33"/>
        <v>pics\\Peper_2.jpg</v>
      </c>
      <c r="AR93" t="str">
        <f t="shared" si="38"/>
        <v/>
      </c>
      <c r="AS93" t="str">
        <f t="shared" ca="1" si="39"/>
        <v>pics\\Peper_2.jpg</v>
      </c>
      <c r="AT93">
        <f t="shared" ca="1" si="28"/>
        <v>0.15107671207102102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_Бурый_ли_</v>
      </c>
      <c r="BB93" t="str">
        <f t="shared" si="30"/>
        <v>_Бурый_ли_XXXXX?</v>
      </c>
      <c r="BD93" cm="1">
        <f t="array" aca="1" ref="BD93" ca="1">INDEX($L$90:$L$97,(RANK(AT5,$AT$2:$AT$9)))</f>
        <v>2087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VLOOKUP(B94,audio_list_stym!$A$3:$BP$18,52,FALSE)</f>
        <v>16</v>
      </c>
      <c r="F94" t="str">
        <f>VLOOKUP(E94,metki!$A$2:$B$9,2,FALSE)</f>
        <v>импл_новые_без_названия</v>
      </c>
      <c r="G94" t="str">
        <f t="shared" si="25"/>
        <v>импл_</v>
      </c>
      <c r="H94" t="str">
        <f>VLOOKUP(B94,audio_list_stym!$A$3:$AJ$18,20,FALSE)</f>
        <v>Finger</v>
      </c>
      <c r="I94" t="s">
        <v>692</v>
      </c>
      <c r="J94" t="str">
        <f t="shared" si="26"/>
        <v>Finger_5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245</v>
      </c>
      <c r="Q94" t="str">
        <f>IF(G94="экспл",0,IF(G94="импл_",VLOOKUP(J94,quest_импл!$A$1:$J$129,8,FALSE),0))</f>
        <v>sound\\Vizhatiy_li.wav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2018</v>
      </c>
      <c r="AD94" t="str">
        <f t="shared" ca="1" si="36"/>
        <v>pics\\Goroh_2.jpg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7"/>
        <v>pics\\Goroh_2.jpg</v>
      </c>
      <c r="AI94" t="s">
        <v>104</v>
      </c>
      <c r="AO94">
        <f t="shared" ca="1" si="32"/>
        <v>0.67516831911648123</v>
      </c>
      <c r="AP94" t="str">
        <f t="shared" ca="1" si="33"/>
        <v>pics\\Goroh_2.jpg</v>
      </c>
      <c r="AR94" t="str">
        <f t="shared" si="38"/>
        <v/>
      </c>
      <c r="AS94" t="str">
        <f t="shared" ca="1" si="39"/>
        <v>pics\\Goroh_2.jpg</v>
      </c>
      <c r="AT94">
        <f t="shared" ca="1" si="28"/>
        <v>0.62954801110856695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_Выжатый_ли_</v>
      </c>
      <c r="BB94" t="str">
        <f t="shared" si="30"/>
        <v>_Выжатый_ли_XXXXX?</v>
      </c>
      <c r="BD94" cm="1">
        <f t="array" aca="1" ref="BD94" ca="1">INDEX($L$90:$L$97,(RANK(AT6,$AT$2:$AT$9)))</f>
        <v>2084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VLOOKUP(B95,audio_list_stym!$A$3:$BP$18,52,FALSE)</f>
        <v>16</v>
      </c>
      <c r="F95" t="str">
        <f>VLOOKUP(E95,metki!$A$2:$B$9,2,FALSE)</f>
        <v>импл_новые_без_названия</v>
      </c>
      <c r="G95" t="str">
        <f t="shared" si="25"/>
        <v>импл_</v>
      </c>
      <c r="H95" t="str">
        <f>VLOOKUP(B95,audio_list_stym!$A$3:$AJ$18,20,FALSE)</f>
        <v>Finger</v>
      </c>
      <c r="I95" t="s">
        <v>693</v>
      </c>
      <c r="J95" t="str">
        <f t="shared" si="26"/>
        <v>Finger_6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246</v>
      </c>
      <c r="Q95" t="str">
        <f>IF(G95="экспл",0,IF(G95="импл_",VLOOKUP(J95,quest_импл!$A$1:$J$129,8,FALSE),0))</f>
        <v>sound\\Obemniy_li.wav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2033</v>
      </c>
      <c r="AD95" t="str">
        <f t="shared" ca="1" si="36"/>
        <v>pics\\Limon_1.jpg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7"/>
        <v>pics\\Limon_1.jpg</v>
      </c>
      <c r="AI95" t="s">
        <v>105</v>
      </c>
      <c r="AO95">
        <f t="shared" ca="1" si="32"/>
        <v>0.36597588071611076</v>
      </c>
      <c r="AP95" t="str">
        <f t="shared" ca="1" si="33"/>
        <v>pics\\Limon_1.jpg</v>
      </c>
      <c r="AR95" t="str">
        <f t="shared" si="38"/>
        <v/>
      </c>
      <c r="AS95" t="str">
        <f t="shared" ca="1" si="39"/>
        <v>pics\\Limon_1.jpg</v>
      </c>
      <c r="AT95">
        <f t="shared" ca="1" si="28"/>
        <v>0.96832491245587504</v>
      </c>
      <c r="AU95" t="s">
        <v>697</v>
      </c>
      <c r="AV95" t="str">
        <f t="shared" ca="1" si="29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_Объемный_ли_</v>
      </c>
      <c r="BB95" t="str">
        <f t="shared" si="30"/>
        <v>_Объемный_ли_XXXXX?</v>
      </c>
      <c r="BD95" cm="1">
        <f t="array" aca="1" ref="BD95" ca="1">INDEX($L$90:$L$97,(RANK(AT7,$AT$2:$AT$9)))</f>
        <v>2082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VLOOKUP(B96,audio_list_stym!$A$3:$BP$18,52,FALSE)</f>
        <v>16</v>
      </c>
      <c r="F96" t="str">
        <f>VLOOKUP(E96,metki!$A$2:$B$9,2,FALSE)</f>
        <v>импл_новые_без_названия</v>
      </c>
      <c r="G96" t="str">
        <f t="shared" si="25"/>
        <v>импл_</v>
      </c>
      <c r="H96" t="str">
        <f>VLOOKUP(B96,audio_list_stym!$A$3:$AJ$18,20,FALSE)</f>
        <v>Finger</v>
      </c>
      <c r="I96" t="s">
        <v>694</v>
      </c>
      <c r="J96" t="str">
        <f t="shared" si="26"/>
        <v>Finger_7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247</v>
      </c>
      <c r="Q96" t="str">
        <f>IF(G96="экспл",0,IF(G96="импл_",VLOOKUP(J96,quest_импл!$A$1:$J$129,8,FALSE),0))</f>
        <v>sound\\Pustoy_li.wav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2014</v>
      </c>
      <c r="AD96" t="str">
        <f t="shared" ca="1" si="36"/>
        <v>pics\\Finik_6.jpg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7"/>
        <v>pics\\Finik_6.jpg</v>
      </c>
      <c r="AI96" t="s">
        <v>106</v>
      </c>
      <c r="AO96">
        <f t="shared" ca="1" si="32"/>
        <v>0.77254727303279369</v>
      </c>
      <c r="AP96" t="str">
        <f t="shared" ca="1" si="33"/>
        <v>pics\\Finik_6.jpg</v>
      </c>
      <c r="AR96" t="str">
        <f t="shared" si="38"/>
        <v/>
      </c>
      <c r="AS96" t="str">
        <f t="shared" ca="1" si="39"/>
        <v>pics\\Finik_6.jpg</v>
      </c>
      <c r="AT96">
        <f t="shared" ca="1" si="28"/>
        <v>2.5074397155604333E-2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_Пустой_ли_</v>
      </c>
      <c r="BB96" t="str">
        <f t="shared" si="30"/>
        <v>_Пустой_ли_XXXXX?</v>
      </c>
      <c r="BD96" cm="1">
        <f t="array" aca="1" ref="BD96" ca="1">INDEX($L$90:$L$97,(RANK(AT8,$AT$2:$AT$9)))</f>
        <v>2088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VLOOKUP(B97,audio_list_stym!$A$3:$BP$18,52,FALSE)</f>
        <v>16</v>
      </c>
      <c r="F97" t="str">
        <f>VLOOKUP(E97,metki!$A$2:$B$9,2,FALSE)</f>
        <v>импл_новые_без_названия</v>
      </c>
      <c r="G97" t="str">
        <f t="shared" si="25"/>
        <v>импл_</v>
      </c>
      <c r="H97" t="str">
        <f>VLOOKUP(B97,audio_list_stym!$A$3:$AJ$18,20,FALSE)</f>
        <v>Finger</v>
      </c>
      <c r="I97" t="s">
        <v>695</v>
      </c>
      <c r="J97" t="str">
        <f t="shared" si="26"/>
        <v>Finger_8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248</v>
      </c>
      <c r="Q97" t="str">
        <f>IF(G97="экспл",0,IF(G97="импл_",VLOOKUP(J97,quest_импл!$A$1:$J$129,8,FALSE),0))</f>
        <v>sound\\Beliy_li.wav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2037</v>
      </c>
      <c r="AD97" t="str">
        <f t="shared" ca="1" si="36"/>
        <v>pics\\Limon_5.jpg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7"/>
        <v>pics\\Limon_5.jpg</v>
      </c>
      <c r="AI97" t="s">
        <v>107</v>
      </c>
      <c r="AO97">
        <f t="shared" ca="1" si="32"/>
        <v>0.29821085767293398</v>
      </c>
      <c r="AP97" t="str">
        <f t="shared" ca="1" si="33"/>
        <v>pics\\Limon_5.jpg</v>
      </c>
      <c r="AR97" t="str">
        <f t="shared" si="38"/>
        <v/>
      </c>
      <c r="AS97" t="str">
        <f t="shared" ca="1" si="39"/>
        <v>pics\\Limon_5.jpg</v>
      </c>
      <c r="AT97">
        <f t="shared" ca="1" si="28"/>
        <v>0.31483723437689259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_Белый_ли_</v>
      </c>
      <c r="BB97" t="str">
        <f t="shared" si="30"/>
        <v>_Белый_ли_XXXXX?</v>
      </c>
      <c r="BD97" cm="1">
        <f t="array" aca="1" ref="BD97" ca="1">INDEX($L$90:$L$97,(RANK(AT9,$AT$2:$AT$9)))</f>
        <v>2086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VLOOKUP(B98,audio_list_stym!$A$3:$BP$18,52,FALSE)</f>
        <v>17</v>
      </c>
      <c r="F98" t="str">
        <f>VLOOKUP(E98,metki!$A$2:$B$9,2,FALSE)</f>
        <v>экспл_новые_без_названия</v>
      </c>
      <c r="G98" t="str">
        <f t="shared" si="25"/>
        <v>экспл</v>
      </c>
      <c r="H98" t="str">
        <f>VLOOKUP(B98,audio_list_stym!$A$3:$AJ$18,20,FALSE)</f>
        <v>Gac</v>
      </c>
      <c r="I98" t="s">
        <v>688</v>
      </c>
      <c r="J98" t="str">
        <f t="shared" si="26"/>
        <v>Gac_1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121</v>
      </c>
      <c r="Z98" t="str">
        <f>IF(G98="экспл",VLOOKUP(J98,quest_экспл!$A$1:$N$129,12,FALSE),IF(G98="импл_",0,0))</f>
        <v>sound\\Ispachkan_li_on.wav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6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37"/>
        <v/>
      </c>
      <c r="AI98" t="s">
        <v>108</v>
      </c>
      <c r="AO98">
        <f t="shared" ca="1" si="32"/>
        <v>0.35342426321366327</v>
      </c>
      <c r="AP98" t="str">
        <f t="shared" ca="1" si="33"/>
        <v>pics\\Limon_2.jpg</v>
      </c>
      <c r="AR98" t="str">
        <f>IF(AH98="sound\\Ogorod",AP26,"")</f>
        <v/>
      </c>
      <c r="AS98" t="str">
        <f t="shared" si="39"/>
        <v/>
      </c>
      <c r="AT98">
        <f t="shared" ca="1" si="28"/>
        <v>0.9578634541180987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_Испачкан_ли_он?</v>
      </c>
      <c r="BA98" t="e">
        <f>VLOOKUP(Q98,audio_list_stym!$B$2:$BQ$299,68,FALSE)</f>
        <v>#N/A</v>
      </c>
      <c r="BB98" t="str">
        <f t="shared" si="30"/>
        <v>На_экране_XXXXX._Испачкан_ли_он?</v>
      </c>
      <c r="BC98">
        <f>A98</f>
        <v>1213</v>
      </c>
      <c r="BD98" cm="1">
        <f t="array" aca="1" ref="BD98" ca="1">INDEX($L$98:$L$105,(RANK(AT2,$AT$2:$AT$9)))</f>
        <v>2093</v>
      </c>
      <c r="BE98" cm="1">
        <f t="array" aca="1" ref="BE98" ca="1">INDEX(BD66:BD81,(RANK(AT6,$AT$2:$AT$9)))</f>
        <v>2066</v>
      </c>
      <c r="BF98" cm="1">
        <f t="array" aca="1" ref="BF98" ca="1">INDEX(BD82:BD97,(RANK(AT6,$AT$2:$AT$9)))</f>
        <v>2079</v>
      </c>
      <c r="BG98" cm="1">
        <f t="array" aca="1" ref="BG98" ca="1">INDEX(BD106:BD129,(RANK(AT6,$AT$2:$AT$17)))</f>
        <v>2119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VLOOKUP(B99,audio_list_stym!$A$3:$BP$18,52,FALSE)</f>
        <v>17</v>
      </c>
      <c r="F99" t="str">
        <f>VLOOKUP(E99,metki!$A$2:$B$9,2,FALSE)</f>
        <v>экспл_новые_без_названия</v>
      </c>
      <c r="G99" t="str">
        <f t="shared" si="25"/>
        <v>экспл</v>
      </c>
      <c r="H99" t="str">
        <f>VLOOKUP(B99,audio_list_stym!$A$3:$AJ$18,20,FALSE)</f>
        <v>Gac</v>
      </c>
      <c r="I99" t="s">
        <v>689</v>
      </c>
      <c r="J99" t="str">
        <f t="shared" si="26"/>
        <v>Gac_2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122</v>
      </c>
      <c r="Z99" t="str">
        <f>IF(G99="экспл",VLOOKUP(J99,quest_экспл!$A$1:$N$129,12,FALSE),IF(G99="импл_",0,0))</f>
        <v>sound\\On_farshirovanniy.wav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6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37"/>
        <v/>
      </c>
      <c r="AI99" t="s">
        <v>109</v>
      </c>
      <c r="AO99">
        <f t="shared" ca="1" si="32"/>
        <v>0.85080865338959</v>
      </c>
      <c r="AP99" t="str">
        <f t="shared" ca="1" si="33"/>
        <v>pics\\Banan_8.jpg</v>
      </c>
      <c r="AR99" t="str">
        <f t="shared" ref="AR99:AR120" si="40">IF(AH99="sound\\Ogorod",AP27,"")</f>
        <v/>
      </c>
      <c r="AS99" t="str">
        <f t="shared" si="39"/>
        <v/>
      </c>
      <c r="AT99">
        <f t="shared" ca="1" si="28"/>
        <v>0.10194124562615481</v>
      </c>
      <c r="AU99" t="s">
        <v>697</v>
      </c>
      <c r="AV99" t="str">
        <f t="shared" ca="1" si="29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_Он_фаршированный?</v>
      </c>
      <c r="BA99" t="e">
        <f>VLOOKUP(Q99,audio_list_stym!$B$2:$BQ$299,68,FALSE)</f>
        <v>#N/A</v>
      </c>
      <c r="BB99" t="str">
        <f t="shared" si="30"/>
        <v>Посмотрите,_вот_XXXXX._Он_фаршированный?</v>
      </c>
      <c r="BD99" cm="1">
        <f t="array" aca="1" ref="BD99" ca="1">INDEX($L$98:$L$105,(RANK(AT3,$AT$2:$AT$9)))</f>
        <v>2089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VLOOKUP(B100,audio_list_stym!$A$3:$BP$18,52,FALSE)</f>
        <v>17</v>
      </c>
      <c r="F100" t="str">
        <f>VLOOKUP(E100,metki!$A$2:$B$9,2,FALSE)</f>
        <v>экспл_новые_без_названия</v>
      </c>
      <c r="G100" t="str">
        <f t="shared" si="25"/>
        <v>экспл</v>
      </c>
      <c r="H100" t="str">
        <f>VLOOKUP(B100,audio_list_stym!$A$3:$AJ$18,20,FALSE)</f>
        <v>Gac</v>
      </c>
      <c r="I100" t="s">
        <v>690</v>
      </c>
      <c r="J100" t="str">
        <f t="shared" si="26"/>
        <v>Gac_3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123</v>
      </c>
      <c r="Z100" t="str">
        <f>IF(G100="экспл",VLOOKUP(J100,quest_экспл!$A$1:$N$129,12,FALSE),IF(G100="импл_",0,0))</f>
        <v>sound\\On_razrezanniy.wav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6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37"/>
        <v/>
      </c>
      <c r="AI100" t="s">
        <v>110</v>
      </c>
      <c r="AO100">
        <f t="shared" ca="1" si="32"/>
        <v>0.64388227501796791</v>
      </c>
      <c r="AP100" t="str">
        <f t="shared" ca="1" si="33"/>
        <v>pics\\Goroh_4.jpg</v>
      </c>
      <c r="AR100" t="str">
        <f t="shared" si="40"/>
        <v/>
      </c>
      <c r="AS100" t="str">
        <f t="shared" si="39"/>
        <v/>
      </c>
      <c r="AT100">
        <f t="shared" ca="1" si="28"/>
        <v>0.57916517665537814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_Он_разрезанный?</v>
      </c>
      <c r="BA100" t="e">
        <f>VLOOKUP(Q100,audio_list_stym!$B$2:$BQ$299,68,FALSE)</f>
        <v>#N/A</v>
      </c>
      <c r="BB100" t="str">
        <f t="shared" si="30"/>
        <v>Вот_XXXXX._Он_разрезанный?</v>
      </c>
      <c r="BD100" cm="1">
        <f t="array" aca="1" ref="BD100" ca="1">INDEX($L$98:$L$105,(RANK(AT4,$AT$2:$AT$9)))</f>
        <v>2091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VLOOKUP(B101,audio_list_stym!$A$3:$BP$18,52,FALSE)</f>
        <v>17</v>
      </c>
      <c r="F101" t="str">
        <f>VLOOKUP(E101,metki!$A$2:$B$9,2,FALSE)</f>
        <v>экспл_новые_без_названия</v>
      </c>
      <c r="G101" t="str">
        <f t="shared" si="25"/>
        <v>экспл</v>
      </c>
      <c r="H101" t="str">
        <f>VLOOKUP(B101,audio_list_stym!$A$3:$AJ$18,20,FALSE)</f>
        <v>Gac</v>
      </c>
      <c r="I101" t="s">
        <v>691</v>
      </c>
      <c r="J101" t="str">
        <f t="shared" si="26"/>
        <v>Gac_4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124</v>
      </c>
      <c r="Z101" t="str">
        <f>IF(G101="экспл",VLOOKUP(J101,quest_экспл!$A$1:$N$129,12,FALSE),IF(G101="импл_",0,0))</f>
        <v>sound\\On_s_lepestkami.wav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6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37"/>
        <v/>
      </c>
      <c r="AI101" t="s">
        <v>111</v>
      </c>
      <c r="AO101">
        <f t="shared" ca="1" si="32"/>
        <v>5.4782007424972079E-2</v>
      </c>
      <c r="AP101" t="str">
        <f t="shared" ca="1" si="33"/>
        <v>pics\\Tomat_4.jpg</v>
      </c>
      <c r="AR101" t="str">
        <f t="shared" si="40"/>
        <v/>
      </c>
      <c r="AS101" t="str">
        <f t="shared" si="39"/>
        <v/>
      </c>
      <c r="AT101">
        <f t="shared" ca="1" si="28"/>
        <v>8.5778555975241533E-2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_Он_с_лепестками?</v>
      </c>
      <c r="BA101" t="e">
        <f>VLOOKUP(Q101,audio_list_stym!$B$2:$BQ$299,68,FALSE)</f>
        <v>#N/A</v>
      </c>
      <c r="BB101" t="str">
        <f t="shared" si="30"/>
        <v>Это_XXXXX._Он_с_лепестками?</v>
      </c>
      <c r="BD101" cm="1">
        <f t="array" aca="1" ref="BD101" ca="1">INDEX($L$98:$L$105,(RANK(AT5,$AT$2:$AT$9)))</f>
        <v>2095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VLOOKUP(B102,audio_list_stym!$A$3:$BP$18,52,FALSE)</f>
        <v>17</v>
      </c>
      <c r="F102" t="str">
        <f>VLOOKUP(E102,metki!$A$2:$B$9,2,FALSE)</f>
        <v>экспл_новые_без_названия</v>
      </c>
      <c r="G102" t="str">
        <f t="shared" si="25"/>
        <v>экспл</v>
      </c>
      <c r="H102" t="str">
        <f>VLOOKUP(B102,audio_list_stym!$A$3:$AJ$18,20,FALSE)</f>
        <v>Gac</v>
      </c>
      <c r="I102" t="s">
        <v>692</v>
      </c>
      <c r="J102" t="str">
        <f t="shared" si="26"/>
        <v>Gac_5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125</v>
      </c>
      <c r="Z102" t="str">
        <f>IF(G102="экспл",VLOOKUP(J102,quest_экспл!$A$1:$N$129,12,FALSE),IF(G102="импл_",0,0))</f>
        <v>sound\\Kolyuchiy_li_on.wav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6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37"/>
        <v/>
      </c>
      <c r="AI102" t="s">
        <v>112</v>
      </c>
      <c r="AO102">
        <f t="shared" ca="1" si="32"/>
        <v>5.1057738782256834E-2</v>
      </c>
      <c r="AP102" t="str">
        <f t="shared" ca="1" si="33"/>
        <v>pics\\Tomat_5.jpg</v>
      </c>
      <c r="AR102" t="str">
        <f t="shared" si="40"/>
        <v/>
      </c>
      <c r="AS102" t="str">
        <f t="shared" si="39"/>
        <v/>
      </c>
      <c r="AT102">
        <f t="shared" ca="1" si="28"/>
        <v>8.0464944413939365E-2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_Колючий_ли_он?</v>
      </c>
      <c r="BA102" t="e">
        <f>VLOOKUP(Q102,audio_list_stym!$B$2:$BQ$299,68,FALSE)</f>
        <v>#N/A</v>
      </c>
      <c r="BB102" t="str">
        <f t="shared" si="30"/>
        <v>На_картинке_XXXXX._Колючий_ли_он?</v>
      </c>
      <c r="BD102" cm="1">
        <f t="array" aca="1" ref="BD102" ca="1">INDEX($L$98:$L$105,(RANK(AT6,$AT$2:$AT$9)))</f>
        <v>2092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VLOOKUP(B103,audio_list_stym!$A$3:$BP$18,52,FALSE)</f>
        <v>17</v>
      </c>
      <c r="F103" t="str">
        <f>VLOOKUP(E103,metki!$A$2:$B$9,2,FALSE)</f>
        <v>экспл_новые_без_названия</v>
      </c>
      <c r="G103" t="str">
        <f t="shared" si="25"/>
        <v>экспл</v>
      </c>
      <c r="H103" t="str">
        <f>VLOOKUP(B103,audio_list_stym!$A$3:$AJ$18,20,FALSE)</f>
        <v>Gac</v>
      </c>
      <c r="I103" t="s">
        <v>693</v>
      </c>
      <c r="J103" t="str">
        <f t="shared" si="26"/>
        <v>Gac_6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126</v>
      </c>
      <c r="Z103" t="str">
        <f>IF(G103="экспл",VLOOKUP(J103,quest_экспл!$A$1:$N$129,12,FALSE),IF(G103="импл_",0,0))</f>
        <v>sound\\Oranzheviy_li_on.wav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6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37"/>
        <v/>
      </c>
      <c r="AI103" t="s">
        <v>113</v>
      </c>
      <c r="AO103">
        <f t="shared" ca="1" si="32"/>
        <v>0.1165585209206933</v>
      </c>
      <c r="AP103" t="str">
        <f t="shared" ca="1" si="33"/>
        <v>pics\\Redis_6.jpg</v>
      </c>
      <c r="AR103" t="str">
        <f t="shared" si="40"/>
        <v/>
      </c>
      <c r="AS103" t="str">
        <f t="shared" si="39"/>
        <v/>
      </c>
      <c r="AT103">
        <f t="shared" ca="1" si="28"/>
        <v>0.51723879212717117</v>
      </c>
      <c r="AU103" t="s">
        <v>697</v>
      </c>
      <c r="AV103" t="str">
        <f t="shared" ca="1" si="29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_Оранжевый_ли_он?</v>
      </c>
      <c r="BA103" t="e">
        <f>VLOOKUP(Q103,audio_list_stym!$B$2:$BQ$299,68,FALSE)</f>
        <v>#N/A</v>
      </c>
      <c r="BB103" t="str">
        <f t="shared" si="30"/>
        <v>На_мониторе_XXXXX._Оранжевый_ли_он?</v>
      </c>
      <c r="BD103" cm="1">
        <f t="array" aca="1" ref="BD103" ca="1">INDEX($L$98:$L$105,(RANK(AT7,$AT$2:$AT$9)))</f>
        <v>2090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VLOOKUP(B104,audio_list_stym!$A$3:$BP$18,52,FALSE)</f>
        <v>17</v>
      </c>
      <c r="F104" t="str">
        <f>VLOOKUP(E104,metki!$A$2:$B$9,2,FALSE)</f>
        <v>экспл_новые_без_названия</v>
      </c>
      <c r="G104" t="str">
        <f t="shared" si="25"/>
        <v>экспл</v>
      </c>
      <c r="H104" t="str">
        <f>VLOOKUP(B104,audio_list_stym!$A$3:$AJ$18,20,FALSE)</f>
        <v>Gac</v>
      </c>
      <c r="I104" t="s">
        <v>694</v>
      </c>
      <c r="J104" t="str">
        <f t="shared" si="26"/>
        <v>Gac_7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127</v>
      </c>
      <c r="Z104" t="str">
        <f>IF(G104="экспл",VLOOKUP(J104,quest_экспл!$A$1:$N$129,12,FALSE),IF(G104="импл_",0,0))</f>
        <v>sound\\On_zernistiy.wav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6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37"/>
        <v/>
      </c>
      <c r="AI104" t="s">
        <v>114</v>
      </c>
      <c r="AO104">
        <f t="shared" ca="1" si="32"/>
        <v>0.49154244712363648</v>
      </c>
      <c r="AP104" t="str">
        <f t="shared" ca="1" si="33"/>
        <v>pics\\Kokos_7.jpg</v>
      </c>
      <c r="AR104" t="str">
        <f t="shared" si="40"/>
        <v/>
      </c>
      <c r="AS104" t="str">
        <f t="shared" si="39"/>
        <v/>
      </c>
      <c r="AT104">
        <f t="shared" ca="1" si="28"/>
        <v>0.81343052937379901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_Он_зернистый?</v>
      </c>
      <c r="BA104" t="e">
        <f>VLOOKUP(Q104,audio_list_stym!$B$2:$BQ$299,68,FALSE)</f>
        <v>#N/A</v>
      </c>
      <c r="BB104" t="str">
        <f t="shared" si="30"/>
        <v>Перед_Вами_XXXXX._Он_зернистый?</v>
      </c>
      <c r="BD104" cm="1">
        <f t="array" aca="1" ref="BD104" ca="1">INDEX($L$98:$L$105,(RANK(AT8,$AT$2:$AT$9)))</f>
        <v>2096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VLOOKUP(B105,audio_list_stym!$A$3:$BP$18,52,FALSE)</f>
        <v>17</v>
      </c>
      <c r="F105" t="str">
        <f>VLOOKUP(E105,metki!$A$2:$B$9,2,FALSE)</f>
        <v>экспл_новые_без_названия</v>
      </c>
      <c r="G105" t="str">
        <f t="shared" si="25"/>
        <v>экспл</v>
      </c>
      <c r="H105" t="str">
        <f>VLOOKUP(B105,audio_list_stym!$A$3:$AJ$18,20,FALSE)</f>
        <v>Gac</v>
      </c>
      <c r="I105" t="s">
        <v>695</v>
      </c>
      <c r="J105" t="str">
        <f t="shared" si="26"/>
        <v>Gac_8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128</v>
      </c>
      <c r="Z105" t="str">
        <f>IF(G105="экспл",VLOOKUP(J105,quest_экспл!$A$1:$N$129,12,FALSE),IF(G105="импл_",0,0))</f>
        <v>sound\\Okruglya_li_on.wav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6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37"/>
        <v/>
      </c>
      <c r="AI105" t="s">
        <v>115</v>
      </c>
      <c r="AO105">
        <f t="shared" ca="1" si="32"/>
        <v>0.45520081244634614</v>
      </c>
      <c r="AP105" t="str">
        <f t="shared" ca="1" si="33"/>
        <v>pics\\Kokos_8.jpg</v>
      </c>
      <c r="AR105" t="str">
        <f t="shared" si="40"/>
        <v/>
      </c>
      <c r="AS105" t="str">
        <f t="shared" si="39"/>
        <v/>
      </c>
      <c r="AT105">
        <f t="shared" ca="1" si="28"/>
        <v>0.49981651228069468</v>
      </c>
      <c r="AU105" t="s">
        <v>697</v>
      </c>
      <c r="AV105" t="str">
        <f t="shared" ca="1" si="29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_Округлый_ли_он?</v>
      </c>
      <c r="BA105" t="e">
        <f>VLOOKUP(Q105,audio_list_stym!$B$2:$BQ$299,68,FALSE)</f>
        <v>#N/A</v>
      </c>
      <c r="BB105" t="str">
        <f t="shared" si="30"/>
        <v>Вы_видите_XXXXX._Округлый_ли_он?</v>
      </c>
      <c r="BD105" cm="1">
        <f t="array" aca="1" ref="BD105" ca="1">INDEX($L$98:$L$105,(RANK(AT9,$AT$2:$AT$9)))</f>
        <v>2094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VLOOKUP(B106,audio_list_stym!$A$3:$BP$18,52,FALSE)</f>
        <v>14</v>
      </c>
      <c r="F106" t="str">
        <f>VLOOKUP(E106,metki!$A$2:$B$9,2,FALSE)</f>
        <v>импл_новые_с_названием</v>
      </c>
      <c r="G106" t="str">
        <f t="shared" si="25"/>
        <v>импл_</v>
      </c>
      <c r="H106" t="str">
        <f>VLOOKUP(B106,audio_list_stym!$A$3:$AJ$18,20,FALSE)</f>
        <v>Noni</v>
      </c>
      <c r="I106" t="s">
        <v>688</v>
      </c>
      <c r="J106" t="str">
        <f t="shared" si="26"/>
        <v>Noni_1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257</v>
      </c>
      <c r="Q106" t="str">
        <f>IF(G106="экспл",0,IF(G106="импл_",VLOOKUP(J106,quest_импл!$A$1:$J$129,8,FALSE),0))</f>
        <v>sound\\Beliy_li_vnutri.wav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2045</v>
      </c>
      <c r="AD106" t="str">
        <f t="shared" ca="1" si="36"/>
        <v>pics\\Peper_5.jpg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7"/>
        <v>pics\\Peper_5.jpg</v>
      </c>
      <c r="AI106" t="s">
        <v>116</v>
      </c>
      <c r="AO106">
        <f t="shared" ca="1" si="32"/>
        <v>0.2211548000858925</v>
      </c>
      <c r="AP106" t="str">
        <f t="shared" ca="1" si="33"/>
        <v>pics\\Peper_5.jpg</v>
      </c>
      <c r="AR106" t="str">
        <f t="shared" si="40"/>
        <v/>
      </c>
      <c r="AS106" t="str">
        <f t="shared" ca="1" si="39"/>
        <v>pics\\Peper_5.jpg</v>
      </c>
      <c r="AT106">
        <f t="shared" ca="1" si="28"/>
        <v>0.65643945369953238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_Белый_ли_внутри_</v>
      </c>
      <c r="BB106" t="str">
        <f t="shared" si="30"/>
        <v>_Белый_ли_внутри_ГОНИК?</v>
      </c>
      <c r="BC106">
        <f>A106</f>
        <v>1214</v>
      </c>
      <c r="BD106" cm="1">
        <f t="array" aca="1" ref="BD106" ca="1">INDEX($L$106:$L$113,(RANK(AT2,$AT$2:$AT$9)))</f>
        <v>2117</v>
      </c>
      <c r="BE106" cm="1">
        <f t="array" aca="1" ref="BE106" ca="1">INDEX(BD66:BD81,(RANK(AT7,$AT$2:$AT$17)))</f>
        <v>2146</v>
      </c>
      <c r="BF106" cm="1">
        <f t="array" aca="1" ref="BF106" ca="1">INDEX(BD90:BD105,(RANK(AT7,$AT$2:$AT$17)))</f>
        <v>2081</v>
      </c>
      <c r="BG106" cm="1">
        <f t="array" aca="1" ref="BG106" ca="1">INDEX(BD114:BD129,(RANK(AT7,$AT$2:$AT$9)))</f>
        <v>2129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VLOOKUP(B107,audio_list_stym!$A$3:$BP$18,52,FALSE)</f>
        <v>14</v>
      </c>
      <c r="F107" t="str">
        <f>VLOOKUP(E107,metki!$A$2:$B$9,2,FALSE)</f>
        <v>импл_новые_с_названием</v>
      </c>
      <c r="G107" t="str">
        <f t="shared" si="25"/>
        <v>импл_</v>
      </c>
      <c r="H107" t="str">
        <f>VLOOKUP(B107,audio_list_stym!$A$3:$AJ$18,20,FALSE)</f>
        <v>Noni</v>
      </c>
      <c r="I107" t="s">
        <v>689</v>
      </c>
      <c r="J107" t="str">
        <f t="shared" si="26"/>
        <v>Noni_2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258</v>
      </c>
      <c r="Q107" t="str">
        <f>IF(G107="экспл",0,IF(G107="импл_",VLOOKUP(J107,quest_импл!$A$1:$J$129,8,FALSE),0))</f>
        <v>sound\\Rebristiy_li.wav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2050</v>
      </c>
      <c r="AD107" t="str">
        <f t="shared" ca="1" si="36"/>
        <v>pics\\Redis_2.jpg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7"/>
        <v>pics\\Redis_2.jpg</v>
      </c>
      <c r="AI107" t="s">
        <v>117</v>
      </c>
      <c r="AO107">
        <f t="shared" ca="1" si="32"/>
        <v>0.18044879708681261</v>
      </c>
      <c r="AP107" t="str">
        <f t="shared" ca="1" si="33"/>
        <v>pics\\Redis_2.jpg</v>
      </c>
      <c r="AR107" t="str">
        <f t="shared" si="40"/>
        <v/>
      </c>
      <c r="AS107" t="str">
        <f t="shared" ca="1" si="39"/>
        <v>pics\\Redis_2.jpg</v>
      </c>
      <c r="AT107">
        <f t="shared" ca="1" si="28"/>
        <v>0.50242075924545682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_Ребристый_ли_</v>
      </c>
      <c r="BB107" t="str">
        <f t="shared" si="30"/>
        <v>_Ребристый_ли_ГОНИК?</v>
      </c>
      <c r="BD107" cm="1">
        <f t="array" aca="1" ref="BD107" ca="1">INDEX($L$106:$L$113,(RANK(AT3,$AT$2:$AT$9)))</f>
        <v>2113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VLOOKUP(B108,audio_list_stym!$A$3:$BP$18,52,FALSE)</f>
        <v>14</v>
      </c>
      <c r="F108" t="str">
        <f>VLOOKUP(E108,metki!$A$2:$B$9,2,FALSE)</f>
        <v>импл_новые_с_названием</v>
      </c>
      <c r="G108" t="str">
        <f t="shared" si="25"/>
        <v>импл_</v>
      </c>
      <c r="H108" t="str">
        <f>VLOOKUP(B108,audio_list_stym!$A$3:$AJ$18,20,FALSE)</f>
        <v>Noni</v>
      </c>
      <c r="I108" t="s">
        <v>690</v>
      </c>
      <c r="J108" t="str">
        <f t="shared" si="26"/>
        <v>Noni_3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259</v>
      </c>
      <c r="Q108" t="str">
        <f>IF(G108="экспл",0,IF(G108="импл_",VLOOKUP(J108,quest_импл!$A$1:$J$129,8,FALSE),0))</f>
        <v>sound\\Goluboy_li.wav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2021</v>
      </c>
      <c r="AD108" t="str">
        <f t="shared" ca="1" si="36"/>
        <v>pics\\Goroh_5.jpg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7"/>
        <v>pics\\Goroh_5.jpg</v>
      </c>
      <c r="AI108" t="s">
        <v>118</v>
      </c>
      <c r="AO108">
        <f t="shared" ca="1" si="32"/>
        <v>0.63641109572106636</v>
      </c>
      <c r="AP108" t="str">
        <f t="shared" ca="1" si="33"/>
        <v>pics\\Goroh_5.jpg</v>
      </c>
      <c r="AR108" t="str">
        <f t="shared" si="40"/>
        <v/>
      </c>
      <c r="AS108" t="str">
        <f t="shared" ca="1" si="39"/>
        <v>pics\\Goroh_5.jpg</v>
      </c>
      <c r="AT108">
        <f t="shared" ca="1" si="28"/>
        <v>0.47432111850500625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_Голубой_ли_</v>
      </c>
      <c r="BB108" t="str">
        <f t="shared" si="30"/>
        <v>_Голубой_ли_ГОНИК?</v>
      </c>
      <c r="BD108" cm="1">
        <f t="array" aca="1" ref="BD108" ca="1">INDEX($L$106:$L$113,(RANK(AT4,$AT$2:$AT$9)))</f>
        <v>2115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VLOOKUP(B109,audio_list_stym!$A$3:$BP$18,52,FALSE)</f>
        <v>14</v>
      </c>
      <c r="F109" t="str">
        <f>VLOOKUP(E109,metki!$A$2:$B$9,2,FALSE)</f>
        <v>импл_новые_с_названием</v>
      </c>
      <c r="G109" t="str">
        <f t="shared" si="25"/>
        <v>импл_</v>
      </c>
      <c r="H109" t="str">
        <f>VLOOKUP(B109,audio_list_stym!$A$3:$AJ$18,20,FALSE)</f>
        <v>Noni</v>
      </c>
      <c r="I109" t="s">
        <v>691</v>
      </c>
      <c r="J109" t="str">
        <f t="shared" si="26"/>
        <v>Noni_4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260</v>
      </c>
      <c r="Q109" t="str">
        <f>IF(G109="экспл",0,IF(G109="импл_",VLOOKUP(J109,quest_импл!$A$1:$J$129,8,FALSE),0))</f>
        <v>sound\\S_bugorkami_li.wav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2023</v>
      </c>
      <c r="AD109" t="str">
        <f t="shared" ca="1" si="36"/>
        <v>pics\\Goroh_7.jpg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7"/>
        <v>pics\\Goroh_7.jpg</v>
      </c>
      <c r="AI109" t="s">
        <v>119</v>
      </c>
      <c r="AO109">
        <f t="shared" ca="1" si="32"/>
        <v>0.61435429514944517</v>
      </c>
      <c r="AP109" t="str">
        <f t="shared" ca="1" si="33"/>
        <v>pics\\Goroh_7.jpg</v>
      </c>
      <c r="AR109" t="str">
        <f t="shared" si="40"/>
        <v/>
      </c>
      <c r="AS109" t="str">
        <f t="shared" ca="1" si="39"/>
        <v>pics\\Goroh_7.jpg</v>
      </c>
      <c r="AT109">
        <f t="shared" ca="1" si="28"/>
        <v>5.4600570628822287E-2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_С_бугорками_ли_</v>
      </c>
      <c r="BB109" t="str">
        <f t="shared" si="30"/>
        <v>_С_бугорками_ли_ГОНИК?</v>
      </c>
      <c r="BD109" cm="1">
        <f t="array" aca="1" ref="BD109" ca="1">INDEX($L$106:$L$113,(RANK(AT5,$AT$2:$AT$9)))</f>
        <v>2119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VLOOKUP(B110,audio_list_stym!$A$3:$BP$18,52,FALSE)</f>
        <v>14</v>
      </c>
      <c r="F110" t="str">
        <f>VLOOKUP(E110,metki!$A$2:$B$9,2,FALSE)</f>
        <v>импл_новые_с_названием</v>
      </c>
      <c r="G110" t="str">
        <f t="shared" si="25"/>
        <v>импл_</v>
      </c>
      <c r="H110" t="str">
        <f>VLOOKUP(B110,audio_list_stym!$A$3:$AJ$18,20,FALSE)</f>
        <v>Noni</v>
      </c>
      <c r="I110" t="s">
        <v>692</v>
      </c>
      <c r="J110" t="str">
        <f t="shared" si="26"/>
        <v>Noni_5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261</v>
      </c>
      <c r="Q110" t="str">
        <f>IF(G110="экспл",0,IF(G110="импл_",VLOOKUP(J110,quest_импл!$A$1:$J$129,8,FALSE),0))</f>
        <v>sound\\Ovalniy_li.wav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2052</v>
      </c>
      <c r="AD110" t="str">
        <f t="shared" ca="1" si="36"/>
        <v>pics\\Redis_4.jpg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7"/>
        <v>pics\\Redis_4.jpg</v>
      </c>
      <c r="AI110" t="s">
        <v>120</v>
      </c>
      <c r="AO110">
        <f t="shared" ca="1" si="32"/>
        <v>0.12726064009658922</v>
      </c>
      <c r="AP110" t="str">
        <f t="shared" ca="1" si="33"/>
        <v>pics\\Redis_4.jpg</v>
      </c>
      <c r="AR110" t="str">
        <f t="shared" si="40"/>
        <v/>
      </c>
      <c r="AS110" t="str">
        <f t="shared" ca="1" si="39"/>
        <v>pics\\Redis_4.jpg</v>
      </c>
      <c r="AT110">
        <f t="shared" ca="1" si="28"/>
        <v>0.89518119590338285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_Овальный_ли_</v>
      </c>
      <c r="BB110" t="str">
        <f t="shared" si="30"/>
        <v>_Овальный_ли_ГОНИК?</v>
      </c>
      <c r="BD110" cm="1">
        <f t="array" aca="1" ref="BD110" ca="1">INDEX($L$106:$L$113,(RANK(AT6,$AT$2:$AT$9)))</f>
        <v>2116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VLOOKUP(B111,audio_list_stym!$A$3:$BP$18,52,FALSE)</f>
        <v>14</v>
      </c>
      <c r="F111" t="str">
        <f>VLOOKUP(E111,metki!$A$2:$B$9,2,FALSE)</f>
        <v>импл_новые_с_названием</v>
      </c>
      <c r="G111" t="str">
        <f t="shared" si="25"/>
        <v>импл_</v>
      </c>
      <c r="H111" t="str">
        <f>VLOOKUP(B111,audio_list_stym!$A$3:$AJ$18,20,FALSE)</f>
        <v>Noni</v>
      </c>
      <c r="I111" t="s">
        <v>693</v>
      </c>
      <c r="J111" t="str">
        <f t="shared" si="26"/>
        <v>Noni_6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262</v>
      </c>
      <c r="Q111" t="str">
        <f>IF(G111="экспл",0,IF(G111="импл_",VLOOKUP(J111,quest_импл!$A$1:$J$129,8,FALSE),0))</f>
        <v>sound\\Zhidkiy_li.wav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2035</v>
      </c>
      <c r="AD111" t="str">
        <f t="shared" ca="1" si="36"/>
        <v>pics\\Limon_3.jpg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7"/>
        <v>pics\\Limon_3.jpg</v>
      </c>
      <c r="AI111" t="s">
        <v>121</v>
      </c>
      <c r="AO111">
        <f t="shared" ca="1" si="32"/>
        <v>0.34103540939903987</v>
      </c>
      <c r="AP111" t="str">
        <f t="shared" ca="1" si="33"/>
        <v>pics\\Limon_3.jpg</v>
      </c>
      <c r="AR111" t="str">
        <f t="shared" si="40"/>
        <v/>
      </c>
      <c r="AS111" t="str">
        <f t="shared" ca="1" si="39"/>
        <v>pics\\Limon_3.jpg</v>
      </c>
      <c r="AT111">
        <f t="shared" ca="1" si="28"/>
        <v>0.12392405936361117</v>
      </c>
      <c r="AU111" t="s">
        <v>697</v>
      </c>
      <c r="AV111" t="str">
        <f t="shared" ca="1" si="29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_Жидкий_ли_</v>
      </c>
      <c r="BB111" t="str">
        <f t="shared" si="30"/>
        <v>_Жидкий_ли_ГОНИК?</v>
      </c>
      <c r="BD111" cm="1">
        <f t="array" aca="1" ref="BD111" ca="1">INDEX($L$106:$L$113,(RANK(AT7,$AT$2:$AT$9)))</f>
        <v>2114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VLOOKUP(B112,audio_list_stym!$A$3:$BP$18,52,FALSE)</f>
        <v>14</v>
      </c>
      <c r="F112" t="str">
        <f>VLOOKUP(E112,metki!$A$2:$B$9,2,FALSE)</f>
        <v>импл_новые_с_названием</v>
      </c>
      <c r="G112" t="str">
        <f t="shared" si="25"/>
        <v>импл_</v>
      </c>
      <c r="H112" t="str">
        <f>VLOOKUP(B112,audio_list_stym!$A$3:$AJ$18,20,FALSE)</f>
        <v>Noni</v>
      </c>
      <c r="I112" t="s">
        <v>694</v>
      </c>
      <c r="J112" t="str">
        <f t="shared" si="26"/>
        <v>Noni_7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263</v>
      </c>
      <c r="Q112" t="str">
        <f>IF(G112="экспл",0,IF(G112="импл_",VLOOKUP(J112,quest_импл!$A$1:$J$129,8,FALSE),0))</f>
        <v>sound\\Lohmatiy_li.wav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2024</v>
      </c>
      <c r="AD112" t="str">
        <f t="shared" ca="1" si="36"/>
        <v>pics\\Goroh_8.jpg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7"/>
        <v>pics\\Goroh_8.jpg</v>
      </c>
      <c r="AI112" t="s">
        <v>122</v>
      </c>
      <c r="AO112">
        <f t="shared" ca="1" si="32"/>
        <v>0.6026250536398452</v>
      </c>
      <c r="AP112" t="str">
        <f t="shared" ca="1" si="33"/>
        <v>pics\\Goroh_8.jpg</v>
      </c>
      <c r="AR112" t="str">
        <f t="shared" si="40"/>
        <v/>
      </c>
      <c r="AS112" t="str">
        <f t="shared" ca="1" si="39"/>
        <v>pics\\Goroh_8.jpg</v>
      </c>
      <c r="AT112">
        <f t="shared" ca="1" si="28"/>
        <v>4.144843801781406E-2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_Лохматый_ли_</v>
      </c>
      <c r="BB112" t="str">
        <f t="shared" si="30"/>
        <v>_Лохматый_ли_ГОНИК?</v>
      </c>
      <c r="BD112" cm="1">
        <f t="array" aca="1" ref="BD112" ca="1">INDEX($L$106:$L$113,(RANK(AT8,$AT$2:$AT$9)))</f>
        <v>2120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VLOOKUP(B113,audio_list_stym!$A$3:$BP$18,52,FALSE)</f>
        <v>14</v>
      </c>
      <c r="F113" t="str">
        <f>VLOOKUP(E113,metki!$A$2:$B$9,2,FALSE)</f>
        <v>импл_новые_с_названием</v>
      </c>
      <c r="G113" t="str">
        <f t="shared" si="25"/>
        <v>импл_</v>
      </c>
      <c r="H113" t="str">
        <f>VLOOKUP(B113,audio_list_stym!$A$3:$AJ$18,20,FALSE)</f>
        <v>Noni</v>
      </c>
      <c r="I113" t="s">
        <v>695</v>
      </c>
      <c r="J113" t="str">
        <f t="shared" si="26"/>
        <v>Noni_8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264</v>
      </c>
      <c r="Q113" t="str">
        <f>IF(G113="экспл",0,IF(G113="импл_",VLOOKUP(J113,quest_импл!$A$1:$J$129,8,FALSE),0))</f>
        <v>sound\\Zolotistiy_li.wav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2006</v>
      </c>
      <c r="AD113" t="str">
        <f t="shared" ca="1" si="36"/>
        <v>pics\\Banan_6.jpg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7"/>
        <v>pics\\Banan_6.jpg</v>
      </c>
      <c r="AI113" t="s">
        <v>123</v>
      </c>
      <c r="AO113">
        <f t="shared" ca="1" si="32"/>
        <v>0.8961474167406992</v>
      </c>
      <c r="AP113" t="str">
        <f t="shared" ca="1" si="33"/>
        <v>pics\\Banan_6.jpg</v>
      </c>
      <c r="AR113" t="str">
        <f t="shared" si="40"/>
        <v/>
      </c>
      <c r="AS113" t="str">
        <f t="shared" ca="1" si="39"/>
        <v>pics\\Banan_6.jpg</v>
      </c>
      <c r="AT113">
        <f t="shared" ca="1" si="28"/>
        <v>0.69671244310549485</v>
      </c>
      <c r="AU113" t="s">
        <v>697</v>
      </c>
      <c r="AV113" t="str">
        <f t="shared" ca="1" si="29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_Золотистый_ли_</v>
      </c>
      <c r="BB113" t="str">
        <f t="shared" si="30"/>
        <v>_Золотистый_ли_ГОНИК?</v>
      </c>
      <c r="BD113" cm="1">
        <f t="array" aca="1" ref="BD113" ca="1">INDEX($L$106:$L$113,(RANK(AT9,$AT$2:$AT$9)))</f>
        <v>2118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VLOOKUP(B114,audio_list_stym!$A$3:$BP$18,52,FALSE)</f>
        <v>15</v>
      </c>
      <c r="F114" t="str">
        <f>VLOOKUP(E114,metki!$A$2:$B$9,2,FALSE)</f>
        <v>экспл_новые_с_названием</v>
      </c>
      <c r="G114" t="str">
        <f t="shared" si="25"/>
        <v>экспл</v>
      </c>
      <c r="H114" t="str">
        <f>VLOOKUP(B114,audio_list_stym!$A$3:$AJ$18,20,FALSE)</f>
        <v>Sapota</v>
      </c>
      <c r="I114" t="s">
        <v>688</v>
      </c>
      <c r="J114" t="str">
        <f t="shared" si="26"/>
        <v>Sapota_1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137</v>
      </c>
      <c r="Z114" t="str">
        <f>IF(G114="экспл",VLOOKUP(J114,quest_экспл!$A$1:$N$129,12,FALSE),IF(G114="импл_",0,0))</f>
        <v>sound\\On_sharoobraxniy.wav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6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37"/>
        <v/>
      </c>
      <c r="AI114" t="s">
        <v>86</v>
      </c>
      <c r="AO114">
        <f t="shared" ca="1" si="32"/>
        <v>0.99593502944209034</v>
      </c>
      <c r="AP114" t="str">
        <f t="shared" ca="1" si="33"/>
        <v>pics\\Banan_1.jpg</v>
      </c>
      <c r="AR114" t="str">
        <f t="shared" si="40"/>
        <v/>
      </c>
      <c r="AS114" t="str">
        <f t="shared" si="39"/>
        <v/>
      </c>
      <c r="AT114">
        <f t="shared" ca="1" si="28"/>
        <v>0.52530215207520159</v>
      </c>
      <c r="AU114" t="s">
        <v>697</v>
      </c>
      <c r="AV114" t="str">
        <f t="shared" ca="1" si="29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_Он_шарообразный?</v>
      </c>
      <c r="BA114" t="e">
        <f>VLOOKUP(Q114,audio_list_stym!$B$2:$BQ$299,68,FALSE)</f>
        <v>#N/A</v>
      </c>
      <c r="BB114" t="str">
        <f t="shared" si="30"/>
        <v>На_экране_ТОДИС._Он_шарообразный?</v>
      </c>
      <c r="BC114">
        <f>A114</f>
        <v>1215</v>
      </c>
      <c r="BD114" cm="1">
        <f t="array" aca="1" ref="BD114" ca="1">INDEX($L$114:$L$121,(RANK(AT2,$AT$2:$AT$9)))</f>
        <v>2133</v>
      </c>
      <c r="BE114" cm="1">
        <f t="array" aca="1" ref="BE114" ca="1">INDEX(BD66:BD81,(RANK(AT8,$AT$2:$AT$17)))</f>
        <v>2065</v>
      </c>
      <c r="BF114" cm="1">
        <f t="array" aca="1" ref="BF114" ca="1">INDEX(BD82:BD97,(RANK(AT8,$AT$2:$AT$9)))</f>
        <v>2078</v>
      </c>
      <c r="BG114" cm="1">
        <f t="array" aca="1" ref="BG114" ca="1">INDEX(BD98:BD113,(RANK(AT8,$AT$2:$AT$9)))</f>
        <v>2094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VLOOKUP(B115,audio_list_stym!$A$3:$BP$18,52,FALSE)</f>
        <v>15</v>
      </c>
      <c r="F115" t="str">
        <f>VLOOKUP(E115,metki!$A$2:$B$9,2,FALSE)</f>
        <v>экспл_новые_с_названием</v>
      </c>
      <c r="G115" t="str">
        <f t="shared" si="25"/>
        <v>экспл</v>
      </c>
      <c r="H115" t="str">
        <f>VLOOKUP(B115,audio_list_stym!$A$3:$AJ$18,20,FALSE)</f>
        <v>Sapota</v>
      </c>
      <c r="I115" t="s">
        <v>689</v>
      </c>
      <c r="J115" t="str">
        <f t="shared" si="26"/>
        <v>Sapota_2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138</v>
      </c>
      <c r="Z115" t="str">
        <f>IF(G115="экспл",VLOOKUP(J115,quest_экспл!$A$1:$N$129,12,FALSE),IF(G115="импл_",0,0))</f>
        <v>sound\\On_nadrezan.wav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6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37"/>
        <v/>
      </c>
      <c r="AI115" t="s">
        <v>87</v>
      </c>
      <c r="AO115">
        <f t="shared" ca="1" si="32"/>
        <v>0.62333156933655898</v>
      </c>
      <c r="AP115" t="str">
        <f t="shared" ca="1" si="33"/>
        <v>pics\\Goroh_6.jpg</v>
      </c>
      <c r="AR115" t="str">
        <f t="shared" si="40"/>
        <v/>
      </c>
      <c r="AS115" t="str">
        <f t="shared" si="39"/>
        <v/>
      </c>
      <c r="AT115">
        <f t="shared" ca="1" si="28"/>
        <v>0.57025966382825666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_Он_надрезан?</v>
      </c>
      <c r="BA115" t="e">
        <f>VLOOKUP(Q115,audio_list_stym!$B$2:$BQ$299,68,FALSE)</f>
        <v>#N/A</v>
      </c>
      <c r="BB115" t="str">
        <f t="shared" si="30"/>
        <v>Посмотрите,_вот_ТОДИС._Он_надрезан?</v>
      </c>
      <c r="BD115" cm="1">
        <f t="array" aca="1" ref="BD115" ca="1">INDEX($L$114:$L$121,(RANK(AT3,$AT$2:$AT$9)))</f>
        <v>2129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VLOOKUP(B116,audio_list_stym!$A$3:$BP$18,52,FALSE)</f>
        <v>15</v>
      </c>
      <c r="F116" t="str">
        <f>VLOOKUP(E116,metki!$A$2:$B$9,2,FALSE)</f>
        <v>экспл_новые_с_названием</v>
      </c>
      <c r="G116" t="str">
        <f t="shared" si="25"/>
        <v>экспл</v>
      </c>
      <c r="H116" t="str">
        <f>VLOOKUP(B116,audio_list_stym!$A$3:$AJ$18,20,FALSE)</f>
        <v>Sapota</v>
      </c>
      <c r="I116" t="s">
        <v>690</v>
      </c>
      <c r="J116" t="str">
        <f t="shared" si="26"/>
        <v>Sapota_3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139</v>
      </c>
      <c r="Z116" t="str">
        <f>IF(G116="экспл",VLOOKUP(J116,quest_экспл!$A$1:$N$129,12,FALSE),IF(G116="импл_",0,0))</f>
        <v>sound\\On_perekruchen.wav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6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37"/>
        <v/>
      </c>
      <c r="AI116" t="s">
        <v>88</v>
      </c>
      <c r="AO116">
        <f t="shared" ca="1" si="32"/>
        <v>0.87733219333082935</v>
      </c>
      <c r="AP116" t="str">
        <f t="shared" ca="1" si="33"/>
        <v>pics\\Banan_7.jpg</v>
      </c>
      <c r="AR116" t="str">
        <f t="shared" si="40"/>
        <v/>
      </c>
      <c r="AS116" t="str">
        <f t="shared" si="39"/>
        <v/>
      </c>
      <c r="AT116">
        <f t="shared" ca="1" si="28"/>
        <v>0.65765392432194558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_Он_перекручен?</v>
      </c>
      <c r="BA116" t="e">
        <f>VLOOKUP(Q116,audio_list_stym!$B$2:$BQ$299,68,FALSE)</f>
        <v>#N/A</v>
      </c>
      <c r="BB116" t="str">
        <f t="shared" si="30"/>
        <v>Вот_ТОДИС._Он_перекручен?</v>
      </c>
      <c r="BD116" cm="1">
        <f t="array" aca="1" ref="BD116" ca="1">INDEX($L$114:$L$121,(RANK(AT4,$AT$2:$AT$9)))</f>
        <v>2131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VLOOKUP(B117,audio_list_stym!$A$3:$BP$18,52,FALSE)</f>
        <v>15</v>
      </c>
      <c r="F117" t="str">
        <f>VLOOKUP(E117,metki!$A$2:$B$9,2,FALSE)</f>
        <v>экспл_новые_с_названием</v>
      </c>
      <c r="G117" t="str">
        <f t="shared" si="25"/>
        <v>экспл</v>
      </c>
      <c r="H117" t="str">
        <f>VLOOKUP(B117,audio_list_stym!$A$3:$AJ$18,20,FALSE)</f>
        <v>Sapota</v>
      </c>
      <c r="I117" t="s">
        <v>691</v>
      </c>
      <c r="J117" t="str">
        <f t="shared" si="26"/>
        <v>Sapota_4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140</v>
      </c>
      <c r="Z117" t="str">
        <f>IF(G117="экспл",VLOOKUP(J117,quest_экспл!$A$1:$N$129,12,FALSE),IF(G117="импл_",0,0))</f>
        <v>sound\\Sorvan_li_on.wav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6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37"/>
        <v/>
      </c>
      <c r="AI117" t="s">
        <v>89</v>
      </c>
      <c r="AO117">
        <f t="shared" ca="1" si="32"/>
        <v>0.93439230009091212</v>
      </c>
      <c r="AP117" t="str">
        <f t="shared" ca="1" si="33"/>
        <v>pics\\Banan_3.jpg</v>
      </c>
      <c r="AR117" t="str">
        <f t="shared" si="40"/>
        <v/>
      </c>
      <c r="AS117" t="str">
        <f t="shared" si="39"/>
        <v/>
      </c>
      <c r="AT117">
        <f t="shared" ca="1" si="28"/>
        <v>0.35114678914419106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_Сорван_ли_он?</v>
      </c>
      <c r="BA117" t="e">
        <f>VLOOKUP(Q117,audio_list_stym!$B$2:$BQ$299,68,FALSE)</f>
        <v>#N/A</v>
      </c>
      <c r="BB117" t="str">
        <f t="shared" si="30"/>
        <v>Это_ТОДИС._Сорван_ли_он?</v>
      </c>
      <c r="BD117" cm="1">
        <f t="array" aca="1" ref="BD117" ca="1">INDEX($L$114:$L$121,(RANK(AT5,$AT$2:$AT$9)))</f>
        <v>2135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VLOOKUP(B118,audio_list_stym!$A$3:$BP$18,52,FALSE)</f>
        <v>15</v>
      </c>
      <c r="F118" t="str">
        <f>VLOOKUP(E118,metki!$A$2:$B$9,2,FALSE)</f>
        <v>экспл_новые_с_названием</v>
      </c>
      <c r="G118" t="str">
        <f t="shared" si="25"/>
        <v>экспл</v>
      </c>
      <c r="H118" t="str">
        <f>VLOOKUP(B118,audio_list_stym!$A$3:$AJ$18,20,FALSE)</f>
        <v>Sapota</v>
      </c>
      <c r="I118" t="s">
        <v>692</v>
      </c>
      <c r="J118" t="str">
        <f t="shared" si="26"/>
        <v>Sapota_5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141</v>
      </c>
      <c r="Z118" t="str">
        <f>IF(G118="экспл",VLOOKUP(J118,quest_экспл!$A$1:$N$129,12,FALSE),IF(G118="импл_",0,0))</f>
        <v>sound\\Spressovan_li_on.wav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6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37"/>
        <v/>
      </c>
      <c r="AI118" t="s">
        <v>90</v>
      </c>
      <c r="AO118">
        <f t="shared" ca="1" si="32"/>
        <v>0.18274387373070256</v>
      </c>
      <c r="AP118" t="str">
        <f t="shared" ca="1" si="33"/>
        <v>pics\\Redis_1.jpg</v>
      </c>
      <c r="AR118" t="str">
        <f t="shared" si="40"/>
        <v/>
      </c>
      <c r="AS118" t="str">
        <f t="shared" si="39"/>
        <v/>
      </c>
      <c r="AT118">
        <f t="shared" ca="1" si="28"/>
        <v>0.10682268044404852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_Спрессован_ли_он?</v>
      </c>
      <c r="BA118" t="e">
        <f>VLOOKUP(Q118,audio_list_stym!$B$2:$BQ$299,68,FALSE)</f>
        <v>#N/A</v>
      </c>
      <c r="BB118" t="str">
        <f t="shared" si="30"/>
        <v>На_картинке_ТОДИС._Спрессован_ли_он?</v>
      </c>
      <c r="BD118" cm="1">
        <f t="array" aca="1" ref="BD118" ca="1">INDEX($L$114:$L$121,(RANK(AT6,$AT$2:$AT$9)))</f>
        <v>2132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VLOOKUP(B119,audio_list_stym!$A$3:$BP$18,52,FALSE)</f>
        <v>15</v>
      </c>
      <c r="F119" t="str">
        <f>VLOOKUP(E119,metki!$A$2:$B$9,2,FALSE)</f>
        <v>экспл_новые_с_названием</v>
      </c>
      <c r="G119" t="str">
        <f t="shared" si="25"/>
        <v>экспл</v>
      </c>
      <c r="H119" t="str">
        <f>VLOOKUP(B119,audio_list_stym!$A$3:$AJ$18,20,FALSE)</f>
        <v>Sapota</v>
      </c>
      <c r="I119" t="s">
        <v>693</v>
      </c>
      <c r="J119" t="str">
        <f t="shared" si="26"/>
        <v>Sapota_6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142</v>
      </c>
      <c r="Z119" t="str">
        <f>IF(G119="экспл",VLOOKUP(J119,quest_экспл!$A$1:$N$129,12,FALSE),IF(G119="импл_",0,0))</f>
        <v>sound\\Zheltiy_li_on.wav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6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37"/>
        <v/>
      </c>
      <c r="AI119" t="s">
        <v>91</v>
      </c>
      <c r="AO119">
        <f t="shared" ca="1" si="32"/>
        <v>0.72632036439105851</v>
      </c>
      <c r="AP119" t="str">
        <f t="shared" ca="1" si="33"/>
        <v>pics\\Finik_8.jpg</v>
      </c>
      <c r="AR119" t="str">
        <f t="shared" si="40"/>
        <v/>
      </c>
      <c r="AS119" t="str">
        <f t="shared" si="39"/>
        <v/>
      </c>
      <c r="AT119">
        <f t="shared" ca="1" si="28"/>
        <v>8.1299544437329008E-2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_Желтый_ли_он?</v>
      </c>
      <c r="BA119" t="e">
        <f>VLOOKUP(Q119,audio_list_stym!$B$2:$BQ$299,68,FALSE)</f>
        <v>#N/A</v>
      </c>
      <c r="BB119" t="str">
        <f t="shared" si="30"/>
        <v>На_мониторе_ТОДИС._Желтый_ли_он?</v>
      </c>
      <c r="BD119" cm="1">
        <f t="array" aca="1" ref="BD119" ca="1">INDEX($L$114:$L$121,(RANK(AT7,$AT$2:$AT$9)))</f>
        <v>2130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VLOOKUP(B120,audio_list_stym!$A$3:$BP$18,52,FALSE)</f>
        <v>15</v>
      </c>
      <c r="F120" t="str">
        <f>VLOOKUP(E120,metki!$A$2:$B$9,2,FALSE)</f>
        <v>экспл_новые_с_названием</v>
      </c>
      <c r="G120" t="str">
        <f t="shared" si="25"/>
        <v>экспл</v>
      </c>
      <c r="H120" t="str">
        <f>VLOOKUP(B120,audio_list_stym!$A$3:$AJ$18,20,FALSE)</f>
        <v>Sapota</v>
      </c>
      <c r="I120" t="s">
        <v>694</v>
      </c>
      <c r="J120" t="str">
        <f t="shared" si="26"/>
        <v>Sapota_7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143</v>
      </c>
      <c r="Z120" t="str">
        <f>IF(G120="экспл",VLOOKUP(J120,quest_экспл!$A$1:$N$129,12,FALSE),IF(G120="импл_",0,0))</f>
        <v>sound\\Rovniy_li_on.wav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6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37"/>
        <v/>
      </c>
      <c r="AI120" t="s">
        <v>92</v>
      </c>
      <c r="AO120">
        <f t="shared" ca="1" si="32"/>
        <v>0.91772922028362669</v>
      </c>
      <c r="AP120" t="str">
        <f t="shared" ca="1" si="33"/>
        <v>pics\\Banan_5.jpg</v>
      </c>
      <c r="AR120" t="str">
        <f t="shared" si="40"/>
        <v/>
      </c>
      <c r="AS120" t="str">
        <f t="shared" si="39"/>
        <v/>
      </c>
      <c r="AT120">
        <f t="shared" ca="1" si="28"/>
        <v>0.85003664461155048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_Ровный_ли_он?</v>
      </c>
      <c r="BA120" t="e">
        <f>VLOOKUP(Q120,audio_list_stym!$B$2:$BQ$299,68,FALSE)</f>
        <v>#N/A</v>
      </c>
      <c r="BB120" t="str">
        <f t="shared" si="30"/>
        <v>Перед_Вами_ТОДИС._Ровный_ли_он?</v>
      </c>
      <c r="BD120" cm="1">
        <f t="array" aca="1" ref="BD120" ca="1">INDEX($L$114:$L$121,(RANK(AT8,$AT$2:$AT$9)))</f>
        <v>2136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VLOOKUP(B121,audio_list_stym!$A$3:$BP$18,52,FALSE)</f>
        <v>15</v>
      </c>
      <c r="F121" t="str">
        <f>VLOOKUP(E121,metki!$A$2:$B$9,2,FALSE)</f>
        <v>экспл_новые_с_названием</v>
      </c>
      <c r="G121" t="str">
        <f t="shared" si="25"/>
        <v>экспл</v>
      </c>
      <c r="H121" t="str">
        <f>VLOOKUP(B121,audio_list_stym!$A$3:$AJ$18,20,FALSE)</f>
        <v>Sapota</v>
      </c>
      <c r="I121" t="s">
        <v>695</v>
      </c>
      <c r="J121" t="str">
        <f t="shared" si="26"/>
        <v>Sapota_8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144</v>
      </c>
      <c r="Z121" t="str">
        <f>IF(G121="экспл",VLOOKUP(J121,quest_экспл!$A$1:$N$129,12,FALSE),IF(G121="импл_",0,0))</f>
        <v>sound\\On_imeet_shipi.wav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6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37"/>
        <v/>
      </c>
      <c r="AI121" t="s">
        <v>93</v>
      </c>
      <c r="AO121">
        <f t="shared" ca="1" si="32"/>
        <v>0.26331736796830485</v>
      </c>
      <c r="AP121" t="str">
        <f t="shared" ca="1" si="33"/>
        <v>pics\\Peper_3.jpg</v>
      </c>
      <c r="AR121" t="str">
        <f>IF(AH121="sound\\Ogorod",AP49,"")</f>
        <v/>
      </c>
      <c r="AS121" t="str">
        <f t="shared" si="39"/>
        <v/>
      </c>
      <c r="AT121">
        <f t="shared" ca="1" si="28"/>
        <v>3.0459290677430362E-2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_Он_имеет_шипы?</v>
      </c>
      <c r="BA121" t="e">
        <f>VLOOKUP(Q121,audio_list_stym!$B$2:$BQ$299,68,FALSE)</f>
        <v>#N/A</v>
      </c>
      <c r="BB121" t="str">
        <f t="shared" si="30"/>
        <v>Вы_видите_ТОДИС._Он_имеет_шипы?</v>
      </c>
      <c r="BD121" cm="1">
        <f t="array" aca="1" ref="BD121" ca="1">INDEX($L$114:$L$121,(RANK(AT9,$AT$2:$AT$9)))</f>
        <v>2134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VLOOKUP(B122,audio_list_stym!$A$3:$BP$18,52,FALSE)</f>
        <v>16</v>
      </c>
      <c r="F122" t="str">
        <f>VLOOKUP(E122,metki!$A$2:$B$9,2,FALSE)</f>
        <v>импл_новые_без_названия</v>
      </c>
      <c r="G122" t="str">
        <f t="shared" si="25"/>
        <v>импл_</v>
      </c>
      <c r="H122" t="str">
        <f>VLOOKUP(B122,audio_list_stym!$A$3:$AJ$18,20,FALSE)</f>
        <v>Tamanid</v>
      </c>
      <c r="I122" t="s">
        <v>688</v>
      </c>
      <c r="J122" t="str">
        <f t="shared" si="26"/>
        <v>Tamanid_1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273</v>
      </c>
      <c r="Q122" t="str">
        <f>IF(G122="экспл",0,IF(G122="импл_",VLOOKUP(J122,quest_импл!$A$1:$J$129,8,FALSE),0))</f>
        <v>sound\\Krasnovatiy_li.wav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2009</v>
      </c>
      <c r="AD122" t="str">
        <f t="shared" ca="1" si="36"/>
        <v>pics\\Finik_1.jpg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7"/>
        <v>pics\\Finik_1.jpg</v>
      </c>
      <c r="AI122" t="s">
        <v>124</v>
      </c>
      <c r="AO122">
        <f t="shared" ca="1" si="32"/>
        <v>0.83589487220464775</v>
      </c>
      <c r="AP122" t="str">
        <f t="shared" ca="1" si="33"/>
        <v>pics\\Finik_1.jpg</v>
      </c>
      <c r="AR122" t="str">
        <f t="shared" ref="AR122:AR129" si="41">IF(AH122="sound\\Ogorod",AP50,"")</f>
        <v/>
      </c>
      <c r="AS122" t="str">
        <f t="shared" ca="1" si="39"/>
        <v>pics\\Finik_1.jpg</v>
      </c>
      <c r="AT122">
        <f t="shared" ca="1" si="28"/>
        <v>1.6113006043880662E-2</v>
      </c>
      <c r="AU122" t="s">
        <v>697</v>
      </c>
      <c r="AV122" t="str">
        <f t="shared" ca="1" si="29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_Красноватый_ли_</v>
      </c>
      <c r="BB122" t="str">
        <f t="shared" si="30"/>
        <v>_Красноватый_ли_XXXXX?</v>
      </c>
      <c r="BC122">
        <f>A122</f>
        <v>1216</v>
      </c>
      <c r="BD122" cm="1">
        <f t="array" aca="1" ref="BD122" ca="1">INDEX($L$122:$L$129,(RANK(AT2,$AT$2:$AT$9)))</f>
        <v>2141</v>
      </c>
      <c r="BE122" cm="1">
        <f t="array" aca="1" ref="BE122" ca="1">INDEX(BD66:BD81,(RANK(AT9,$AT$2:$AT$17)))</f>
        <v>2069</v>
      </c>
      <c r="BF122" cm="1">
        <f t="array" aca="1" ref="BF122" ca="1">INDEX(BD90:BD105,(RANK(AT9,$AT$2:$AT$17)))</f>
        <v>2086</v>
      </c>
      <c r="BG122" cm="1">
        <f t="array" aca="1" ref="BG122" ca="1">INDEX(BD106:BD121,(RANK(AT9,$AT$2:$AT$17)))</f>
        <v>2118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VLOOKUP(B123,audio_list_stym!$A$3:$BP$18,52,FALSE)</f>
        <v>16</v>
      </c>
      <c r="F123" t="str">
        <f>VLOOKUP(E123,metki!$A$2:$B$9,2,FALSE)</f>
        <v>импл_новые_без_названия</v>
      </c>
      <c r="G123" t="str">
        <f t="shared" si="25"/>
        <v>импл_</v>
      </c>
      <c r="H123" t="str">
        <f>VLOOKUP(B123,audio_list_stym!$A$3:$AJ$18,20,FALSE)</f>
        <v>Tamanid</v>
      </c>
      <c r="I123" t="s">
        <v>689</v>
      </c>
      <c r="J123" t="str">
        <f t="shared" si="26"/>
        <v>Tamanid_2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274</v>
      </c>
      <c r="Q123" t="str">
        <f>IF(G123="экспл",0,IF(G123="импл_",VLOOKUP(J123,quest_импл!$A$1:$J$129,8,FALSE),0))</f>
        <v>sound\\Izognut_li.wav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2051</v>
      </c>
      <c r="AD123" t="str">
        <f t="shared" ca="1" si="36"/>
        <v>pics\\Redis_3.jpg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7"/>
        <v>pics\\Redis_3.jpg</v>
      </c>
      <c r="AI123" t="s">
        <v>125</v>
      </c>
      <c r="AO123">
        <f t="shared" ca="1" si="32"/>
        <v>0.13530415590588629</v>
      </c>
      <c r="AP123" t="str">
        <f t="shared" ca="1" si="33"/>
        <v>pics\\Redis_3.jpg</v>
      </c>
      <c r="AR123" t="str">
        <f t="shared" si="41"/>
        <v/>
      </c>
      <c r="AS123" t="str">
        <f t="shared" ca="1" si="39"/>
        <v>pics\\Redis_3.jpg</v>
      </c>
      <c r="AT123">
        <f t="shared" ca="1" si="28"/>
        <v>0.75070442417648053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_Изогнут_ли_</v>
      </c>
      <c r="BB123" t="str">
        <f t="shared" si="30"/>
        <v>_Изогнут_ли_XXXXX?</v>
      </c>
      <c r="BD123" cm="1">
        <f t="array" aca="1" ref="BD123" ca="1">INDEX($L$122:$L$129,(RANK(AT3,$AT$2:$AT$9)))</f>
        <v>2137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VLOOKUP(B124,audio_list_stym!$A$3:$BP$18,52,FALSE)</f>
        <v>16</v>
      </c>
      <c r="F124" t="str">
        <f>VLOOKUP(E124,metki!$A$2:$B$9,2,FALSE)</f>
        <v>импл_новые_без_названия</v>
      </c>
      <c r="G124" t="str">
        <f t="shared" si="25"/>
        <v>импл_</v>
      </c>
      <c r="H124" t="str">
        <f>VLOOKUP(B124,audio_list_stym!$A$3:$AJ$18,20,FALSE)</f>
        <v>Tamanid</v>
      </c>
      <c r="I124" t="s">
        <v>690</v>
      </c>
      <c r="J124" t="str">
        <f t="shared" si="26"/>
        <v>Tamanid_3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275</v>
      </c>
      <c r="Q124" t="str">
        <f>IF(G124="экспл",0,IF(G124="импл_",VLOOKUP(J124,quest_импл!$A$1:$J$129,8,FALSE),0))</f>
        <v>sound\\Barhatistiy_li.wav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2044</v>
      </c>
      <c r="AD124" t="str">
        <f t="shared" ca="1" si="36"/>
        <v>pics\\Peper_4.jpg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7"/>
        <v>pics\\Peper_4.jpg</v>
      </c>
      <c r="AI124" t="s">
        <v>126</v>
      </c>
      <c r="AO124">
        <f t="shared" ca="1" si="32"/>
        <v>0.2332571954784769</v>
      </c>
      <c r="AP124" t="str">
        <f t="shared" ca="1" si="33"/>
        <v>pics\\Peper_4.jpg</v>
      </c>
      <c r="AR124" t="str">
        <f t="shared" si="41"/>
        <v/>
      </c>
      <c r="AS124" t="str">
        <f t="shared" ca="1" si="39"/>
        <v>pics\\Peper_4.jpg</v>
      </c>
      <c r="AT124">
        <f t="shared" ca="1" si="28"/>
        <v>0.87513731569180486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_Бархатистый_ли_</v>
      </c>
      <c r="BB124" t="str">
        <f t="shared" si="30"/>
        <v>_Бархатистый_ли_XXXXX?</v>
      </c>
      <c r="BD124" cm="1">
        <f t="array" aca="1" ref="BD124" ca="1">INDEX($L$122:$L$129,(RANK(AT4,$AT$2:$AT$9)))</f>
        <v>2139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VLOOKUP(B125,audio_list_stym!$A$3:$BP$18,52,FALSE)</f>
        <v>16</v>
      </c>
      <c r="F125" t="str">
        <f>VLOOKUP(E125,metki!$A$2:$B$9,2,FALSE)</f>
        <v>импл_новые_без_названия</v>
      </c>
      <c r="G125" t="str">
        <f t="shared" si="25"/>
        <v>импл_</v>
      </c>
      <c r="H125" t="str">
        <f>VLOOKUP(B125,audio_list_stym!$A$3:$AJ$18,20,FALSE)</f>
        <v>Tamanid</v>
      </c>
      <c r="I125" t="s">
        <v>691</v>
      </c>
      <c r="J125" t="str">
        <f t="shared" si="26"/>
        <v>Tamanid_4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276</v>
      </c>
      <c r="Q125" t="str">
        <f>IF(G125="экспл",0,IF(G125="импл_",VLOOKUP(J125,quest_импл!$A$1:$J$129,8,FALSE),0))</f>
        <v>sound\\Odnotonniy_li.wav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2015</v>
      </c>
      <c r="AD125" t="str">
        <f t="shared" ca="1" si="36"/>
        <v>pics\\Finik_7.jpg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7"/>
        <v>pics\\Finik_7.jpg</v>
      </c>
      <c r="AI125" t="s">
        <v>127</v>
      </c>
      <c r="AO125">
        <f t="shared" ca="1" si="32"/>
        <v>0.76701038989238091</v>
      </c>
      <c r="AP125" t="str">
        <f t="shared" ca="1" si="33"/>
        <v>pics\\Finik_7.jpg</v>
      </c>
      <c r="AR125" t="str">
        <f t="shared" si="41"/>
        <v/>
      </c>
      <c r="AS125" t="str">
        <f t="shared" ca="1" si="39"/>
        <v>pics\\Finik_7.jpg</v>
      </c>
      <c r="AT125">
        <f t="shared" ca="1" si="28"/>
        <v>0.44580022961214116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_Однотонный_ли_</v>
      </c>
      <c r="BB125" t="str">
        <f t="shared" si="30"/>
        <v>_Однотонный_ли_XXXXX?</v>
      </c>
      <c r="BD125" cm="1">
        <f t="array" aca="1" ref="BD125" ca="1">INDEX($L$122:$L$129,(RANK(AT5,$AT$2:$AT$9)))</f>
        <v>2143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VLOOKUP(B126,audio_list_stym!$A$3:$BP$18,52,FALSE)</f>
        <v>16</v>
      </c>
      <c r="F126" t="str">
        <f>VLOOKUP(E126,metki!$A$2:$B$9,2,FALSE)</f>
        <v>импл_новые_без_названия</v>
      </c>
      <c r="G126" t="str">
        <f t="shared" si="25"/>
        <v>импл_</v>
      </c>
      <c r="H126" t="str">
        <f>VLOOKUP(B126,audio_list_stym!$A$3:$AJ$18,20,FALSE)</f>
        <v>Tamanid</v>
      </c>
      <c r="I126" t="s">
        <v>692</v>
      </c>
      <c r="J126" t="str">
        <f t="shared" si="26"/>
        <v>Tamanid_5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277</v>
      </c>
      <c r="Q126" t="str">
        <f>IF(G126="экспл",0,IF(G126="импл_",VLOOKUP(J126,quest_импл!$A$1:$J$129,8,FALSE),0))</f>
        <v>sound\\Prozrachniy_li.wav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2040</v>
      </c>
      <c r="AD126" t="str">
        <f t="shared" ca="1" si="36"/>
        <v>pics\\Limon_8.jpg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7"/>
        <v>pics\\Limon_8.jpg</v>
      </c>
      <c r="AI126" t="s">
        <v>128</v>
      </c>
      <c r="AO126">
        <f t="shared" ca="1" si="32"/>
        <v>0.26902499768545762</v>
      </c>
      <c r="AP126" t="str">
        <f t="shared" ca="1" si="33"/>
        <v>pics\\Limon_8.jpg</v>
      </c>
      <c r="AR126" t="str">
        <f t="shared" si="41"/>
        <v/>
      </c>
      <c r="AS126" t="str">
        <f t="shared" ca="1" si="39"/>
        <v>pics\\Limon_8.jpg</v>
      </c>
      <c r="AT126">
        <f t="shared" ca="1" si="28"/>
        <v>0.3878722459303221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_Прозрачный_ли_</v>
      </c>
      <c r="BB126" t="str">
        <f t="shared" si="30"/>
        <v>_Прозрачный_ли_XXXXX?</v>
      </c>
      <c r="BD126" cm="1">
        <f t="array" aca="1" ref="BD126" ca="1">INDEX($L$122:$L$129,(RANK(AT6,$AT$2:$AT$9)))</f>
        <v>2140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VLOOKUP(B127,audio_list_stym!$A$3:$BP$18,52,FALSE)</f>
        <v>16</v>
      </c>
      <c r="F127" t="str">
        <f>VLOOKUP(E127,metki!$A$2:$B$9,2,FALSE)</f>
        <v>импл_новые_без_названия</v>
      </c>
      <c r="G127" t="str">
        <f t="shared" si="25"/>
        <v>импл_</v>
      </c>
      <c r="H127" t="str">
        <f>VLOOKUP(B127,audio_list_stym!$A$3:$AJ$18,20,FALSE)</f>
        <v>Tamanid</v>
      </c>
      <c r="I127" t="s">
        <v>693</v>
      </c>
      <c r="J127" t="str">
        <f t="shared" si="26"/>
        <v>Tamanid_6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278</v>
      </c>
      <c r="Q127" t="str">
        <f>IF(G127="экспл",0,IF(G127="импл_",VLOOKUP(J127,quest_импл!$A$1:$J$129,8,FALSE),0))</f>
        <v>sound\\Izmelchen_li.wav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2053</v>
      </c>
      <c r="AD127" t="str">
        <f t="shared" ca="1" si="36"/>
        <v>pics\\Redis_5.jpg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7"/>
        <v>pics\\Redis_5.jpg</v>
      </c>
      <c r="AI127" t="s">
        <v>129</v>
      </c>
      <c r="AO127">
        <f t="shared" ca="1" si="32"/>
        <v>0.11715652578765789</v>
      </c>
      <c r="AP127" t="str">
        <f t="shared" ca="1" si="33"/>
        <v>pics\\Redis_5.jpg</v>
      </c>
      <c r="AR127" t="str">
        <f t="shared" si="41"/>
        <v/>
      </c>
      <c r="AS127" t="str">
        <f t="shared" ca="1" si="39"/>
        <v>pics\\Redis_5.jpg</v>
      </c>
      <c r="AT127">
        <f t="shared" ca="1" si="28"/>
        <v>0.33880714263227096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_Измельчен_ли_</v>
      </c>
      <c r="BB127" t="str">
        <f t="shared" si="30"/>
        <v>_Измельчен_ли_XXXXX?</v>
      </c>
      <c r="BD127" cm="1">
        <f t="array" aca="1" ref="BD127" ca="1">INDEX($L$122:$L$129,(RANK(AT7,$AT$2:$AT$9)))</f>
        <v>2138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VLOOKUP(B128,audio_list_stym!$A$3:$BP$18,52,FALSE)</f>
        <v>16</v>
      </c>
      <c r="F128" t="str">
        <f>VLOOKUP(E128,metki!$A$2:$B$9,2,FALSE)</f>
        <v>импл_новые_без_названия</v>
      </c>
      <c r="G128" t="str">
        <f t="shared" si="25"/>
        <v>импл_</v>
      </c>
      <c r="H128" t="str">
        <f>VLOOKUP(B128,audio_list_stym!$A$3:$AJ$18,20,FALSE)</f>
        <v>Tamanid</v>
      </c>
      <c r="I128" t="s">
        <v>694</v>
      </c>
      <c r="J128" t="str">
        <f t="shared" si="26"/>
        <v>Tamanid_7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279</v>
      </c>
      <c r="Q128" t="str">
        <f>IF(G128="экспл",0,IF(G128="импл_",VLOOKUP(J128,quest_импл!$A$1:$J$129,8,FALSE),0))</f>
        <v>sound\\Cvetushiy_li.wav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2057</v>
      </c>
      <c r="AD128" t="str">
        <f t="shared" ca="1" si="36"/>
        <v>pics\\Tomat_1.jpg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7"/>
        <v>pics\\Tomat_1.jpg</v>
      </c>
      <c r="AI128" t="s">
        <v>130</v>
      </c>
      <c r="AO128">
        <f t="shared" ca="1" si="32"/>
        <v>9.4157873164216421E-2</v>
      </c>
      <c r="AP128" t="str">
        <f t="shared" ca="1" si="33"/>
        <v>pics\\Tomat_1.jpg</v>
      </c>
      <c r="AR128" t="str">
        <f t="shared" si="41"/>
        <v/>
      </c>
      <c r="AS128" t="str">
        <f t="shared" ca="1" si="39"/>
        <v>pics\\Tomat_1.jpg</v>
      </c>
      <c r="AT128">
        <f t="shared" ca="1" si="28"/>
        <v>0.58361892972688156</v>
      </c>
      <c r="AU128" t="s">
        <v>697</v>
      </c>
      <c r="AV128" t="str">
        <f t="shared" ca="1" si="29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_Цветущий_ли_</v>
      </c>
      <c r="BB128" t="str">
        <f t="shared" si="30"/>
        <v>_Цветущий_ли_XXXXX?</v>
      </c>
      <c r="BD128" cm="1">
        <f t="array" aca="1" ref="BD128" ca="1">INDEX($L$122:$L$129,(RANK(AT8,$AT$2:$AT$9)))</f>
        <v>2144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VLOOKUP(B129,audio_list_stym!$A$3:$BP$18,52,FALSE)</f>
        <v>16</v>
      </c>
      <c r="F129" t="str">
        <f>VLOOKUP(E129,metki!$A$2:$B$9,2,FALSE)</f>
        <v>импл_новые_без_названия</v>
      </c>
      <c r="G129" t="str">
        <f t="shared" si="25"/>
        <v>импл_</v>
      </c>
      <c r="H129" t="str">
        <f>VLOOKUP(B129,audio_list_stym!$A$3:$AJ$18,20,FALSE)</f>
        <v>Tamanid</v>
      </c>
      <c r="I129" t="s">
        <v>695</v>
      </c>
      <c r="J129" t="str">
        <f t="shared" si="26"/>
        <v>Tamanid_8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280</v>
      </c>
      <c r="Q129" t="str">
        <f>IF(G129="экспл",0,IF(G129="импл_",VLOOKUP(J129,quest_импл!$A$1:$J$129,8,FALSE),0))</f>
        <v>sound\\Skruchen_li.wav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2062</v>
      </c>
      <c r="AD129" t="str">
        <f t="shared" ca="1" si="36"/>
        <v>pics\\Tomat_6.jpg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7"/>
        <v>pics\\Tomat_6.jpg</v>
      </c>
      <c r="AI129" t="s">
        <v>131</v>
      </c>
      <c r="AO129">
        <f t="shared" ca="1" si="32"/>
        <v>5.0503220732008414E-2</v>
      </c>
      <c r="AP129" t="str">
        <f t="shared" ca="1" si="33"/>
        <v>pics\\Tomat_6.jpg</v>
      </c>
      <c r="AR129" t="str">
        <f t="shared" si="41"/>
        <v/>
      </c>
      <c r="AS129" t="str">
        <f t="shared" ca="1" si="39"/>
        <v>pics\\Tomat_6.jpg</v>
      </c>
      <c r="AT129">
        <f t="shared" ca="1" si="28"/>
        <v>0.59180855605214711</v>
      </c>
      <c r="AU129" t="s">
        <v>697</v>
      </c>
      <c r="AV129" t="str">
        <f t="shared" ca="1" si="29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_Скручен_ли_</v>
      </c>
      <c r="BB129" t="str">
        <f t="shared" si="30"/>
        <v>_Скручен_ли_XXXXX?</v>
      </c>
      <c r="BD129" cm="1">
        <f t="array" aca="1" ref="BD129" ca="1">INDEX($L$122:$L$129,(RANK(AT9,$AT$2:$AT$9)))</f>
        <v>2142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000-000000000000}"/>
  <pageMargins left="0.7" right="0.7" top="0.75" bottom="0.75" header="0.3" footer="0.3"/>
  <pageSetup paperSize="9" orientation="portrait" horizontalDpi="4294967293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H161"/>
  <sheetViews>
    <sheetView topLeftCell="AR1" zoomScale="57" zoomScaleNormal="5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VLOOKUP(B2,audio_list_stym!$A$3:$BP$18,53,FALSE)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VLOOKUP(B2,audio_list_stym!$A$3:$AJ$18,21,FALSE)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pics\\Banan_2.jpg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0.56243256182516865</v>
      </c>
      <c r="AP2" t="str">
        <f ca="1">INDEX($AM$2:$AM$25,(RANK(AO2,$AO$2:$AO$25)))</f>
        <v>pics\\Banan_2.jpg</v>
      </c>
      <c r="AQ2" t="str">
        <f ca="1">INDEX($AN$2:$AN$25,(RANK(AO2,$AO$2:$AO$25)))</f>
        <v>pics\\Goroh_2.jpg</v>
      </c>
      <c r="AR2" t="str">
        <f t="shared" ref="AR2:AR9" ca="1" si="6">IF(AH2="sound\\Ogorod",AP2,"")</f>
        <v>pics\\Banan_2.jpg</v>
      </c>
      <c r="AT2">
        <f t="shared" ref="AT2:AT65" ca="1" si="7">RAND()</f>
        <v>0.36805495825234635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2035</v>
      </c>
      <c r="BF2" cm="1">
        <f t="array" aca="1" ref="BF2" ca="1">INDEX(BD26:BD49,(RANK(AT2,$AT$2:$AT$16)))</f>
        <v>2051</v>
      </c>
      <c r="BG2" cm="1">
        <f t="array" aca="1" ref="BG2" ca="1">INDEX(BD50:BD65,(RANK(AT2,$AT$2:$AT$16)))</f>
        <v>2011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VLOOKUP(B3,audio_list_stym!$A$3:$BP$18,53,FALSE)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VLOOKUP(B3,audio_list_stym!$A$3:$AJ$18,21,FALSE)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2001</v>
      </c>
      <c r="AD3" t="str">
        <f t="shared" ref="AD3:AD66" ca="1" si="10">IF(ISTEXT(AE3),AE3,IF(ISTEXT(AF3),AF3,""))</f>
        <v>pics\\Banan_1.jpg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pics\\Banan_1.jpg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0.5836947526421844</v>
      </c>
      <c r="AP3" t="str">
        <f t="shared" ref="AP3:AP25" ca="1" si="12">INDEX($AM$2:$AM$25,(RANK(AO3,$AO$2:$AO$25)))</f>
        <v>pics\\Banan_1.jpg</v>
      </c>
      <c r="AQ3" t="str">
        <f t="shared" ref="AQ3:AQ25" ca="1" si="13">INDEX($AN$2:$AN$25,(RANK(AO3,$AO$2:$AO$25)))</f>
        <v>pics\\Goroh_1.jpg</v>
      </c>
      <c r="AR3" t="str">
        <f t="shared" ca="1" si="6"/>
        <v>pics\\Banan_1.jpg</v>
      </c>
      <c r="AT3">
        <f t="shared" ca="1" si="7"/>
        <v>0.32777596917627005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_Мясистый_ли_ТОМАТ?</v>
      </c>
      <c r="BD3" cm="1">
        <f t="array" aca="1" ref="BD3" ca="1">INDEX($L$2:$L$9,(RANK(AT3,$AT$2:$AT$9)))</f>
        <v>2062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VLOOKUP(B4,audio_list_stym!$A$3:$BP$18,53,FALSE)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VLOOKUP(B4,audio_list_stym!$A$3:$AJ$18,21,FALSE)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2038</v>
      </c>
      <c r="AD4" t="str">
        <f t="shared" ca="1" si="10"/>
        <v>pics\\Limon_6.jpg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pics\\Limon_6.jpg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0.72904134500816586</v>
      </c>
      <c r="AP4" t="str">
        <f t="shared" ca="1" si="12"/>
        <v>pics\\Limon_6.jpg</v>
      </c>
      <c r="AQ4" t="str">
        <f t="shared" ca="1" si="13"/>
        <v>pics\\Redis_6.jpg</v>
      </c>
      <c r="AR4" t="str">
        <f t="shared" ca="1" si="6"/>
        <v>pics\\Limon_6.jpg</v>
      </c>
      <c r="AT4">
        <f t="shared" ca="1" si="7"/>
        <v>0.74435853223137638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_Горький_ли_ТОМАТ?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VLOOKUP(B5,audio_list_stym!$A$3:$BP$18,53,FALSE)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VLOOKUP(B5,audio_list_stym!$A$3:$AJ$18,21,FALSE)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2158</v>
      </c>
      <c r="AD5" t="str">
        <f t="shared" ca="1" si="10"/>
        <v>pics\\Injir_6.jpg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5.1149398257713918E-2</v>
      </c>
      <c r="AP5" t="str">
        <f t="shared" ca="1" si="12"/>
        <v>pics\\Injir_6.jpg</v>
      </c>
      <c r="AQ5" t="str">
        <f t="shared" ca="1" si="13"/>
        <v>pics\\Tikva_6.jpg</v>
      </c>
      <c r="AR5" t="str">
        <f t="shared" ca="1" si="6"/>
        <v>pics\\Injir_6.jpg</v>
      </c>
      <c r="AT5">
        <f t="shared" ca="1" si="7"/>
        <v>0.27634968141322402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_Яркий_ли_ТОМАТ?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VLOOKUP(B6,audio_list_stym!$A$3:$BP$18,53,FALSE)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VLOOKUP(B6,audio_list_stym!$A$3:$AJ$18,21,FALSE)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2034</v>
      </c>
      <c r="AD6" t="str">
        <f t="shared" ca="1" si="10"/>
        <v>pics\\Limon_2.jpg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pics\\Limon_2.jpg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0.88098213254647117</v>
      </c>
      <c r="AP6" t="str">
        <f t="shared" ca="1" si="12"/>
        <v>pics\\Limon_2.jpg</v>
      </c>
      <c r="AQ6" t="str">
        <f t="shared" ca="1" si="13"/>
        <v>pics\\Redis_2.jpg</v>
      </c>
      <c r="AR6" t="str">
        <f t="shared" ca="1" si="6"/>
        <v>pics\\Limon_2.jpg</v>
      </c>
      <c r="AT6">
        <f t="shared" ca="1" si="7"/>
        <v>0.43006248397509439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_Острый_ли_ТОМАТ?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VLOOKUP(B7,audio_list_stym!$A$3:$BP$18,53,FALSE)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VLOOKUP(B7,audio_list_stym!$A$3:$AJ$18,21,FALSE)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2156</v>
      </c>
      <c r="AD7" t="str">
        <f t="shared" ca="1" si="10"/>
        <v>pics\\Injir_4.jpg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pics\\Injir_4.jpg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0.17617524697823328</v>
      </c>
      <c r="AP7" t="str">
        <f t="shared" ca="1" si="12"/>
        <v>pics\\Injir_4.jpg</v>
      </c>
      <c r="AQ7" t="str">
        <f t="shared" ca="1" si="13"/>
        <v>pics\\Tikva_4.jpg</v>
      </c>
      <c r="AR7" t="str">
        <f t="shared" ca="1" si="6"/>
        <v>pics\\Injir_4.jpg</v>
      </c>
      <c r="AT7">
        <f t="shared" ca="1" si="7"/>
        <v>0.23084909721393509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_Спелый_ли_ТОМАТ?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VLOOKUP(B8,audio_list_stym!$A$3:$BP$18,53,FALSE)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VLOOKUP(B8,audio_list_stym!$A$3:$AJ$18,21,FALSE)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2005</v>
      </c>
      <c r="AD8" t="str">
        <f t="shared" ca="1" si="10"/>
        <v>pics\\Banan_5.jpg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pics\\Banan_5.jpg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0.40708791616679785</v>
      </c>
      <c r="AP8" t="str">
        <f t="shared" ca="1" si="12"/>
        <v>pics\\Banan_5.jpg</v>
      </c>
      <c r="AQ8" t="str">
        <f t="shared" ca="1" si="13"/>
        <v>pics\\Goroh_5.jpg</v>
      </c>
      <c r="AR8" t="str">
        <f t="shared" ca="1" si="6"/>
        <v>pics\\Banan_5.jpg</v>
      </c>
      <c r="AT8">
        <f t="shared" ca="1" si="7"/>
        <v>0.53545893953267887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_Серый_ли_ТОМАТ?</v>
      </c>
      <c r="BD8" cm="1">
        <f t="array" aca="1" ref="BD8" ca="1">INDEX($L$2:$L$9,(RANK(AT8,$AT$2:$AT$9)))</f>
        <v>2058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VLOOKUP(B9,audio_list_stym!$A$3:$BP$18,53,FALSE)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VLOOKUP(B9,audio_list_stym!$A$3:$AJ$18,21,FALSE)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2040</v>
      </c>
      <c r="AD9" t="str">
        <f t="shared" ca="1" si="10"/>
        <v>pics\\Limon_8.jpg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pics\\Limon_8.jpg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0.59488752999845929</v>
      </c>
      <c r="AP9" t="str">
        <f t="shared" ca="1" si="12"/>
        <v>pics\\Limon_8.jpg</v>
      </c>
      <c r="AQ9" t="str">
        <f t="shared" ca="1" si="13"/>
        <v>pics\\Redis_8.jpg</v>
      </c>
      <c r="AR9" t="str">
        <f t="shared" ca="1" si="6"/>
        <v>pics\\Limon_8.jpg</v>
      </c>
      <c r="AT9">
        <f t="shared" ca="1" si="7"/>
        <v>0.47335179734234645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_Вязкий_ли_ТОМАТ?</v>
      </c>
      <c r="BD9" cm="1">
        <f t="array" aca="1" ref="BD9" ca="1">INDEX($L$2:$L$9,(RANK(AT9,$AT$2:$AT$9)))</f>
        <v>2059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VLOOKUP(B10,audio_list_stym!$A$3:$BP$18,53,FALSE)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VLOOKUP(B10,audio_list_stym!$A$3:$AJ$18,21,FALSE)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10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>LEFT(AI10,11)</f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0.30189908434577972</v>
      </c>
      <c r="AP10" t="str">
        <f t="shared" ca="1" si="12"/>
        <v>pics\\Injir_2.jpg</v>
      </c>
      <c r="AQ10" t="str">
        <f t="shared" ca="1" si="13"/>
        <v>pics\\Tikva_2.jpg</v>
      </c>
      <c r="AT10">
        <f t="shared" ca="1" si="7"/>
        <v>2.1591146704004194E-2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2064</v>
      </c>
      <c r="BF10" cm="1">
        <f t="array" aca="1" ref="BF10" ca="1">INDEX(BD18:BD33,(RANK(AT3,$AT$2:$AT$16)))</f>
        <v>2053</v>
      </c>
      <c r="BG10" cm="1">
        <f t="array" aca="1" ref="BG10" ca="1">INDEX(BD34:BD65,(RANK(AT3,$AT$2:$AT$16)))</f>
        <v>2005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VLOOKUP(B11,audio_list_stym!$A$3:$BP$18,53,FALSE)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VLOOKUP(B11,audio_list_stym!$A$3:$AJ$18,21,FALSE)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10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0.81074190463931595</v>
      </c>
      <c r="AP11" t="str">
        <f t="shared" ca="1" si="12"/>
        <v>pics\\Limon_5.jpg</v>
      </c>
      <c r="AQ11" t="str">
        <f t="shared" ca="1" si="13"/>
        <v>pics\\Redis_5.jpg</v>
      </c>
      <c r="AT11">
        <f t="shared" ca="1" si="7"/>
        <v>1.3836215895448811E-2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Посмотрите,_вот_ЛИМОН._Фиолетовый_ли_он?</v>
      </c>
      <c r="BD11" cm="1">
        <f t="array" aca="1" ref="BD11" ca="1">INDEX($L$10:$L$17,(RANK(AT3,$AT$2:$AT$9)))</f>
        <v>2038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VLOOKUP(B12,audio_list_stym!$A$3:$BP$18,53,FALSE)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VLOOKUP(B12,audio_list_stym!$A$3:$AJ$18,21,FALSE)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10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0.46113632617381017</v>
      </c>
      <c r="AP12" t="str">
        <f t="shared" ca="1" si="12"/>
        <v>pics\\Banan_4.jpg</v>
      </c>
      <c r="AQ12" t="str">
        <f t="shared" ca="1" si="13"/>
        <v>pics\\Goroh_4.jpg</v>
      </c>
      <c r="AT12">
        <f t="shared" ca="1" si="7"/>
        <v>0.79610299249077732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Вот_ЛИМОН._Он_с_цедрой?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VLOOKUP(B13,audio_list_stym!$A$3:$BP$18,53,FALSE)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VLOOKUP(B13,audio_list_stym!$A$3:$AJ$18,21,FALSE)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10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0.54410382622075104</v>
      </c>
      <c r="AP13" t="str">
        <f t="shared" ca="1" si="12"/>
        <v>pics\\Banan_3.jpg</v>
      </c>
      <c r="AQ13" t="str">
        <f t="shared" ca="1" si="13"/>
        <v>pics\\Goroh_3.jpg</v>
      </c>
      <c r="AT13">
        <f t="shared" ca="1" si="7"/>
        <v>0.1921709798063459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Это_ЛИМОН._Кислый_ли_он?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VLOOKUP(B14,audio_list_stym!$A$3:$BP$18,53,FALSE)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VLOOKUP(B14,audio_list_stym!$A$3:$AJ$18,21,FALSE)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10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0.25091674779958717</v>
      </c>
      <c r="AP14" t="str">
        <f t="shared" ca="1" si="12"/>
        <v>pics\\Injir_3.jpg</v>
      </c>
      <c r="AQ14" t="str">
        <f t="shared" ca="1" si="13"/>
        <v>pics\\Tikva_3.jpg</v>
      </c>
      <c r="AT14">
        <f t="shared" ca="1" si="7"/>
        <v>0.44350013137422084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На_картинке_ЛИМОН._Сочный_ли_он?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VLOOKUP(B15,audio_list_stym!$A$3:$BP$18,53,FALSE)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VLOOKUP(B15,audio_list_stym!$A$3:$AJ$18,21,FALSE)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10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0.38514797787383503</v>
      </c>
      <c r="AP15" t="str">
        <f t="shared" ca="1" si="12"/>
        <v>pics\\Banan_6.jpg</v>
      </c>
      <c r="AQ15" t="str">
        <f t="shared" ca="1" si="13"/>
        <v>pics\\Goroh_6.jpg</v>
      </c>
      <c r="AT15">
        <f t="shared" ca="1" si="7"/>
        <v>0.46944439740616251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На_мониторе_ЛИМОН._Упругий_ли_он?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VLOOKUP(B16,audio_list_stym!$A$3:$BP$18,53,FALSE)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VLOOKUP(B16,audio_list_stym!$A$3:$AJ$18,21,FALSE)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10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8.7614069864198951E-2</v>
      </c>
      <c r="AP16" t="str">
        <f t="shared" ca="1" si="12"/>
        <v>pics\\Injir_5.jpg</v>
      </c>
      <c r="AQ16" t="str">
        <f t="shared" ca="1" si="13"/>
        <v>pics\\Tikva_5.jpg</v>
      </c>
      <c r="AT16">
        <f t="shared" ca="1" si="7"/>
        <v>0.16029081251874966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Перед_Вами_ЛИМОН._Он_длинный?</v>
      </c>
      <c r="BD16" cm="1">
        <f t="array" aca="1" ref="BD16" ca="1">INDEX($L$10:$L$17,(RANK(AT8,$AT$2:$AT$9)))</f>
        <v>2034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VLOOKUP(B17,audio_list_stym!$A$3:$BP$18,53,FALSE)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VLOOKUP(B17,audio_list_stym!$A$3:$AJ$18,21,FALSE)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10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0.34816186007236871</v>
      </c>
      <c r="AP17" t="str">
        <f t="shared" ca="1" si="12"/>
        <v>pics\\Injir_1.jpg</v>
      </c>
      <c r="AQ17" t="str">
        <f t="shared" ca="1" si="13"/>
        <v>pics\\Tikva_1.jpg</v>
      </c>
      <c r="AT17">
        <f t="shared" ca="1" si="7"/>
        <v>5.7044351213403344E-2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Вы_видите_ЛИМОН._Он_без_кожуры?</v>
      </c>
      <c r="BD17" cm="1">
        <f t="array" aca="1" ref="BD17" ca="1">INDEX($L$10:$L$17,(RANK(AT9,$AT$2:$AT$9)))</f>
        <v>2035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VLOOKUP(B18,audio_list_stym!$A$3:$BP$18,53,FALSE)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VLOOKUP(B18,audio_list_stym!$A$3:$AJ$18,21,FALSE)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2167</v>
      </c>
      <c r="AD18" t="str">
        <f t="shared" ca="1" si="10"/>
        <v>pics\\Tikva_7.jpg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pics\\Tikva_7.jpg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4.53853358326608E-2</v>
      </c>
      <c r="AP18" t="str">
        <f t="shared" ca="1" si="12"/>
        <v>pics\\Injir_7.jpg</v>
      </c>
      <c r="AQ18" t="str">
        <f t="shared" ca="1" si="13"/>
        <v>pics\\Tikva_7.jpg</v>
      </c>
      <c r="AS18" t="str">
        <f t="shared" ref="AS18:AS25" ca="1" si="16">IF(AH18="sound\\Tropic",AQ18,"")</f>
        <v>pics\\Tikva_7.jpg</v>
      </c>
      <c r="AT18">
        <f t="shared" ca="1" si="7"/>
        <v>0.22815029922723284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_С_молоком_ли_XXXXX?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2062</v>
      </c>
      <c r="BF18" cm="1">
        <f t="array" aca="1" ref="BF18" ca="1">INDEX(BD26:BD49,(RANK(AT4,$AT$2:$AT$16)))</f>
        <v>2054</v>
      </c>
      <c r="BG18" cm="1">
        <f t="array" aca="1" ref="BG18" ca="1">INDEX(BD50:BD65,(RANK(AT4,$AT$2:$AT$16)))</f>
        <v>2014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VLOOKUP(B19,audio_list_stym!$A$3:$BP$18,53,FALSE)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VLOOKUP(B19,audio_list_stym!$A$3:$AJ$18,21,FALSE)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2023</v>
      </c>
      <c r="AD19" t="str">
        <f t="shared" ca="1" si="10"/>
        <v>pics\\Goroh_7.jpg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pics\\Goroh_7.jpg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0.37345727323781341</v>
      </c>
      <c r="AP19" t="str">
        <f t="shared" ca="1" si="12"/>
        <v>pics\\Banan_7.jpg</v>
      </c>
      <c r="AQ19" t="str">
        <f t="shared" ca="1" si="13"/>
        <v>pics\\Goroh_7.jpg</v>
      </c>
      <c r="AS19" t="str">
        <f t="shared" ca="1" si="16"/>
        <v>pics\\Goroh_7.jpg</v>
      </c>
      <c r="AT19">
        <f t="shared" ca="1" si="7"/>
        <v>0.63938038103839101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_Полый_ли_XXXXX?</v>
      </c>
      <c r="BD19" cm="1">
        <f t="array" aca="1" ref="BD19" ca="1">INDEX($L$18:$L$25,(RANK(AT3,$AT$2:$AT$9)))</f>
        <v>2030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VLOOKUP(B20,audio_list_stym!$A$3:$BP$18,53,FALSE)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VLOOKUP(B20,audio_list_stym!$A$3:$AJ$18,21,FALSE)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2052</v>
      </c>
      <c r="AD20" t="str">
        <f t="shared" ca="1" si="10"/>
        <v>pics\\Redis_4.jpg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pics\\Redis_4.jpg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0.83086495382335823</v>
      </c>
      <c r="AP20" t="str">
        <f t="shared" ca="1" si="12"/>
        <v>pics\\Limon_4.jpg</v>
      </c>
      <c r="AQ20" t="str">
        <f t="shared" ca="1" si="13"/>
        <v>pics\\Redis_4.jpg</v>
      </c>
      <c r="AS20" t="str">
        <f t="shared" ca="1" si="16"/>
        <v>pics\\Redis_4.jpg</v>
      </c>
      <c r="AT20">
        <f t="shared" ca="1" si="7"/>
        <v>0.59199614058099059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_Гладкий_ли_XXXXX?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VLOOKUP(B21,audio_list_stym!$A$3:$BP$18,53,FALSE)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VLOOKUP(B21,audio_list_stym!$A$3:$AJ$18,21,FALSE)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2049</v>
      </c>
      <c r="AD21" t="str">
        <f t="shared" ca="1" si="10"/>
        <v>pics\\Redis_1.jpg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pics\\Redis_1.jpg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0.9361927941678404</v>
      </c>
      <c r="AP21" t="str">
        <f t="shared" ca="1" si="12"/>
        <v>pics\\Limon_1.jpg</v>
      </c>
      <c r="AQ21" t="str">
        <f t="shared" ca="1" si="13"/>
        <v>pics\\Redis_1.jpg</v>
      </c>
      <c r="AS21" t="str">
        <f t="shared" ca="1" si="16"/>
        <v>pics\\Redis_1.jpg</v>
      </c>
      <c r="AT21">
        <f t="shared" ca="1" si="7"/>
        <v>0.7382928610733055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_Пористый_ли_XXXXX?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VLOOKUP(B22,audio_list_stym!$A$3:$BP$18,53,FALSE)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VLOOKUP(B22,audio_list_stym!$A$3:$AJ$18,21,FALSE)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2055</v>
      </c>
      <c r="AD22" t="str">
        <f t="shared" ca="1" si="10"/>
        <v>pics\\Redis_7.jpg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0.60145204351088299</v>
      </c>
      <c r="AP22" t="str">
        <f t="shared" ca="1" si="12"/>
        <v>pics\\Limon_7.jpg</v>
      </c>
      <c r="AQ22" t="str">
        <f t="shared" ca="1" si="13"/>
        <v>pics\\Redis_7.jpg</v>
      </c>
      <c r="AS22" t="str">
        <f t="shared" ca="1" si="16"/>
        <v>pics\\Redis_7.jpg</v>
      </c>
      <c r="AT22">
        <f t="shared" ca="1" si="7"/>
        <v>5.9413411279594985E-2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_Вареный_ли_XXXXX?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VLOOKUP(B23,audio_list_stym!$A$3:$BP$18,53,FALSE)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VLOOKUP(B23,audio_list_stym!$A$3:$AJ$18,21,FALSE)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2024</v>
      </c>
      <c r="AD23" t="str">
        <f t="shared" ca="1" si="10"/>
        <v>pics\\Goroh_8.jpg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pics\\Goroh_8.jpg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0.37307180708017562</v>
      </c>
      <c r="AP23" t="str">
        <f t="shared" ca="1" si="12"/>
        <v>pics\\Banan_8.jpg</v>
      </c>
      <c r="AQ23" t="str">
        <f t="shared" ca="1" si="13"/>
        <v>pics\\Goroh_8.jpg</v>
      </c>
      <c r="AS23" t="str">
        <f t="shared" ca="1" si="16"/>
        <v>pics\\Goroh_8.jpg</v>
      </c>
      <c r="AT23">
        <f t="shared" ca="1" si="7"/>
        <v>0.65355353776003011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_Плотный_ли_XXXXX?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VLOOKUP(B24,audio_list_stym!$A$3:$BP$18,53,FALSE)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VLOOKUP(B24,audio_list_stym!$A$3:$AJ$18,21,FALSE)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2051</v>
      </c>
      <c r="AD24" t="str">
        <f t="shared" ca="1" si="10"/>
        <v>pics\\Redis_3.jpg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0.83891348144066802</v>
      </c>
      <c r="AP24" t="str">
        <f t="shared" ca="1" si="12"/>
        <v>pics\\Limon_3.jpg</v>
      </c>
      <c r="AQ24" t="str">
        <f t="shared" ca="1" si="13"/>
        <v>pics\\Redis_3.jpg</v>
      </c>
      <c r="AS24" t="str">
        <f t="shared" ca="1" si="16"/>
        <v>pics\\Redis_3.jpg</v>
      </c>
      <c r="AT24">
        <f t="shared" ca="1" si="7"/>
        <v>0.71051347281635746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_Ворсистый_ли_XXXXX?</v>
      </c>
      <c r="BD24" cm="1">
        <f t="array" aca="1" ref="BD24" ca="1">INDEX($L$18:$L$25,(RANK(AT8,$AT$2:$AT$9)))</f>
        <v>2026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VLOOKUP(B25,audio_list_stym!$A$3:$BP$18,53,FALSE)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VLOOKUP(B25,audio_list_stym!$A$3:$AJ$18,21,FALSE)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2168</v>
      </c>
      <c r="AD25" t="str">
        <f t="shared" ca="1" si="10"/>
        <v>pics\\Tikva_8.jpg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pics\\Tikva_8.jpg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3.7622536172180587E-2</v>
      </c>
      <c r="AP25" t="str">
        <f t="shared" ca="1" si="12"/>
        <v>pics\\Injir_8.jpg</v>
      </c>
      <c r="AQ25" t="str">
        <f t="shared" ca="1" si="13"/>
        <v>pics\\Tikva_8.jpg</v>
      </c>
      <c r="AS25" t="str">
        <f t="shared" ca="1" si="16"/>
        <v>pics\\Tikva_8.jpg</v>
      </c>
      <c r="AT25">
        <f t="shared" ca="1" si="7"/>
        <v>0.30091936546937137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_Мягкий_ли_XXXXX?</v>
      </c>
      <c r="BD25" cm="1">
        <f t="array" aca="1" ref="BD25" ca="1">INDEX($L$18:$L$25,(RANK(AT9,$AT$2:$AT$9)))</f>
        <v>2027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VLOOKUP(B26,audio_list_stym!$A$3:$BP$18,53,FALSE)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VLOOKUP(B26,audio_list_stym!$A$3:$AJ$18,21,FALSE)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0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7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0.45627028025380956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2038</v>
      </c>
      <c r="BF26" cm="1">
        <f t="array" aca="1" ref="BF26" ca="1">INDEX(BD34:BD49,(RANK(AT5,$AT$2:$AT$16)))</f>
        <v>2006</v>
      </c>
      <c r="BG26" cm="1">
        <f t="array" aca="1" ref="BG26" ca="1">INDEX(BD50:BD65,(RANK(AT5,$AT$2:$AT$16)))</f>
        <v>2022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VLOOKUP(B27,audio_list_stym!$A$3:$BP$18,53,FALSE)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VLOOKUP(B27,audio_list_stym!$A$3:$AJ$18,21,FALSE)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10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7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0.48714145152839283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Посмотрите,_вот_XXXXX._Он_алый?</v>
      </c>
      <c r="BD27" cm="1">
        <f t="array" aca="1" ref="BD27" ca="1">INDEX($L$26:$L$33,(RANK(AT3,$AT$2:$AT$9)))</f>
        <v>2054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VLOOKUP(B28,audio_list_stym!$A$3:$BP$18,53,FALSE)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VLOOKUP(B28,audio_list_stym!$A$3:$AJ$18,21,FALSE)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10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7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0.45576774408014398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Вот_XXXXX._Пряный_ли_он?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VLOOKUP(B29,audio_list_stym!$A$3:$BP$18,53,FALSE)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VLOOKUP(B29,audio_list_stym!$A$3:$AJ$18,21,FALSE)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0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7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0.62602604266550843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Это_XXXXX._Жирный_ли_он?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VLOOKUP(B30,audio_list_stym!$A$3:$BP$18,53,FALSE)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VLOOKUP(B30,audio_list_stym!$A$3:$AJ$18,21,FALSE)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10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7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0.15662224927365753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На_картинке_XXXXX._Он_соленый?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VLOOKUP(B31,audio_list_stym!$A$3:$BP$18,53,FALSE)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VLOOKUP(B31,audio_list_stym!$A$3:$AJ$18,21,FALSE)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10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7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0.64503706672875716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На_мониторе_XXXXX._Пышный_ли_он?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VLOOKUP(B32,audio_list_stym!$A$3:$BP$18,53,FALSE)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VLOOKUP(B32,audio_list_stym!$A$3:$AJ$18,21,FALSE)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10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7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0.51017075697657288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Перед_Вами_XXXXX._Крепкий_ли_он?</v>
      </c>
      <c r="BD32" cm="1">
        <f t="array" aca="1" ref="BD32" ca="1">INDEX($L$26:$L$33,(RANK(AT8,$AT$2:$AT$9)))</f>
        <v>2050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VLOOKUP(B33,audio_list_stym!$A$3:$BP$18,53,FALSE)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VLOOKUP(B33,audio_list_stym!$A$3:$AJ$18,21,FALSE)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10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7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9.9029731142306288E-2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Вы_видите_XXXXX._Он_круглый?</v>
      </c>
      <c r="BD33" cm="1">
        <f t="array" aca="1" ref="BD33" ca="1">INDEX($L$26:$L$33,(RANK(AT9,$AT$2:$AT$9)))</f>
        <v>2051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VLOOKUP(B34,audio_list_stym!$A$3:$BP$18,53,FALSE)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VLOOKUP(B34,audio_list_stym!$A$3:$AJ$18,21,FALSE)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2154</v>
      </c>
      <c r="AD34" t="str">
        <f t="shared" ca="1" si="10"/>
        <v>pics\\Injir_2.jpg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pics\\Injir_2.jpg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8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pics\\Injir_2.jpg</v>
      </c>
      <c r="AT34">
        <f t="shared" ca="1" si="7"/>
        <v>0.72646197616977948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_Сырой_ли_ПЕРЕЦ?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2014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VLOOKUP(B35,audio_list_stym!$A$3:$BP$18,53,FALSE)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VLOOKUP(B35,audio_list_stym!$A$3:$AJ$18,21,FALSE)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2037</v>
      </c>
      <c r="AD35" t="str">
        <f t="shared" ca="1" si="10"/>
        <v>pics\\Limon_5.jpg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pics\\Limon_5.jpg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8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pics\\Limon_5.jpg</v>
      </c>
      <c r="AT35">
        <f t="shared" ca="1" si="7"/>
        <v>0.63212736659429825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_Слоеный_ли_ПЕРЕЦ?</v>
      </c>
      <c r="BD35" cm="1">
        <f t="array" aca="1" ref="BD35" ca="1">INDEX($L$34:$L$41,(RANK(AT3,$AT$2:$AT$9)))</f>
        <v>2046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VLOOKUP(B36,audio_list_stym!$A$3:$BP$18,53,FALSE)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VLOOKUP(B36,audio_list_stym!$A$3:$AJ$18,21,FALSE)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2004</v>
      </c>
      <c r="AD36" t="str">
        <f t="shared" ca="1" si="10"/>
        <v>pics\\Banan_4.jpg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pics\\Banan_4.jpg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8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pics\\Banan_4.jpg</v>
      </c>
      <c r="AT36">
        <f t="shared" ca="1" si="7"/>
        <v>0.91251381044345792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_Гнилой_ли_ПЕРЕЦ?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VLOOKUP(B37,audio_list_stym!$A$3:$BP$18,53,FALSE)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VLOOKUP(B37,audio_list_stym!$A$3:$AJ$18,21,FALSE)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2003</v>
      </c>
      <c r="AD37" t="str">
        <f t="shared" ca="1" si="10"/>
        <v>pics\\Banan_3.jpg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pics\\Banan_3.jpg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8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pics\\Banan_3.jpg</v>
      </c>
      <c r="AT37">
        <f t="shared" ca="1" si="7"/>
        <v>0.56637519288643356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_Бугристый_ли_ПЕРЕЦ?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VLOOKUP(B38,audio_list_stym!$A$3:$BP$18,53,FALSE)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VLOOKUP(B38,audio_list_stym!$A$3:$AJ$18,21,FALSE)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2155</v>
      </c>
      <c r="AD38" t="str">
        <f t="shared" ca="1" si="10"/>
        <v>pics\\Injir_3.jpg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pics\\Injir_3.jpg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8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pics\\Injir_3.jpg</v>
      </c>
      <c r="AT38">
        <f t="shared" ca="1" si="7"/>
        <v>0.92326001857415019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_Черный_ли_ПЕРЕЦ?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VLOOKUP(B39,audio_list_stym!$A$3:$BP$18,53,FALSE)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VLOOKUP(B39,audio_list_stym!$A$3:$AJ$18,21,FALSE)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2006</v>
      </c>
      <c r="AD39" t="str">
        <f t="shared" ca="1" si="10"/>
        <v>pics\\Banan_6.jpg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pics\\Banan_6.jpg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8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pics\\Banan_6.jpg</v>
      </c>
      <c r="AT39">
        <f t="shared" ca="1" si="7"/>
        <v>0.76205951215763035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_Хрустящий_ли_ПЕРЕЦ?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VLOOKUP(B40,audio_list_stym!$A$3:$BP$18,53,FALSE)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VLOOKUP(B40,audio_list_stym!$A$3:$AJ$18,21,FALSE)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2157</v>
      </c>
      <c r="AD40" t="str">
        <f t="shared" ca="1" si="10"/>
        <v>pics\\Injir_5.jpg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pics\\Injir_5.jpg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8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pics\\Injir_5.jpg</v>
      </c>
      <c r="AT40">
        <f t="shared" ca="1" si="7"/>
        <v>0.80608172879522366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_Блестит_ли_ПЕРЕЦ?</v>
      </c>
      <c r="BD40" cm="1">
        <f t="array" aca="1" ref="BD40" ca="1">INDEX($L$34:$L$41,(RANK(AT8,$AT$2:$AT$9)))</f>
        <v>2042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VLOOKUP(B41,audio_list_stym!$A$3:$BP$18,53,FALSE)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VLOOKUP(B41,audio_list_stym!$A$3:$AJ$18,21,FALSE)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2153</v>
      </c>
      <c r="AD41" t="str">
        <f t="shared" ca="1" si="10"/>
        <v>pics\\Injir_1.jpg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pics\\Injir_1.jpg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8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pics\\Injir_1.jpg</v>
      </c>
      <c r="AT41">
        <f t="shared" ca="1" si="7"/>
        <v>0.62186663623673588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_Цитрусовый_ли_ПЕРЕЦ?</v>
      </c>
      <c r="BD41" cm="1">
        <f t="array" aca="1" ref="BD41" ca="1">INDEX($L$34:$L$41,(RANK(AT9,$AT$2:$AT$9)))</f>
        <v>2043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VLOOKUP(B42,audio_list_stym!$A$3:$BP$18,53,FALSE)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VLOOKUP(B42,audio_list_stym!$A$3:$AJ$18,21,FALSE)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10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0.57799349180921133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2058</v>
      </c>
      <c r="BF42" cm="1">
        <f t="array" aca="1" ref="BF42" ca="1">INDEX(BD26:BD41,(RANK(AT6,$AT$2:$AT$17)))</f>
        <v>2050</v>
      </c>
      <c r="BG42" cm="1">
        <f t="array" aca="1" ref="BG42" ca="1">INDEX(BD50:BD65,(RANK(AT6,$AT$2:$AT$17)))</f>
        <v>2010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VLOOKUP(B43,audio_list_stym!$A$3:$BP$18,53,FALSE)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VLOOKUP(B43,audio_list_stym!$A$3:$AJ$18,21,FALSE)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10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0.81046430242237721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Посмотрите,_вот_БАНАН._Свежий_ли_он?</v>
      </c>
      <c r="BD43" cm="1">
        <f t="array" aca="1" ref="BD43" ca="1">INDEX($L$42:$L$49,(RANK(AT3,$AT$2:$AT$9)))</f>
        <v>2006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VLOOKUP(B44,audio_list_stym!$A$3:$BP$18,53,FALSE)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VLOOKUP(B44,audio_list_stym!$A$3:$AJ$18,21,FALSE)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10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0.49089241399379102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Вот_БАНАН._Он_жаренный?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VLOOKUP(B45,audio_list_stym!$A$3:$BP$18,53,FALSE)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VLOOKUP(B45,audio_list_stym!$A$3:$AJ$18,21,FALSE)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10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0.18257666903809333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Это_БАНАН._Сладкий_ли_он?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VLOOKUP(B46,audio_list_stym!$A$3:$BP$18,53,FALSE)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VLOOKUP(B46,audio_list_stym!$A$3:$AJ$18,21,FALSE)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10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8.7000422472622518E-2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На_картинке_БАНАН._Влажный_ли_он?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VLOOKUP(B47,audio_list_stym!$A$3:$BP$18,53,FALSE)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VLOOKUP(B47,audio_list_stym!$A$3:$AJ$18,21,FALSE)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10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0.44055866634214302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На_мониторе_БАНАН._Он_съедобный?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VLOOKUP(B48,audio_list_stym!$A$3:$BP$18,53,FALSE)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VLOOKUP(B48,audio_list_stym!$A$3:$AJ$18,21,FALSE)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10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0.57314441697374263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Перед_Вами_БАНАН._Сиреневый_ли_он?</v>
      </c>
      <c r="BD48" cm="1">
        <f t="array" aca="1" ref="BD48" ca="1">INDEX($L$42:$L$49,(RANK(AT8,$AT$2:$AT$9)))</f>
        <v>2002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VLOOKUP(B49,audio_list_stym!$A$3:$BP$18,53,FALSE)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VLOOKUP(B49,audio_list_stym!$A$3:$AJ$18,21,FALSE)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10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0.37155433827715789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Вы_видите_БАНАН._Он_репчатый?</v>
      </c>
      <c r="BD49" cm="1">
        <f t="array" aca="1" ref="BD49" ca="1">INDEX($L$42:$L$49,(RANK(AT9,$AT$2:$AT$9)))</f>
        <v>2003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VLOOKUP(B50,audio_list_stym!$A$3:$BP$18,53,FALSE)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VLOOKUP(B50,audio_list_stym!$A$3:$AJ$18,21,FALSE)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2018</v>
      </c>
      <c r="AD50" t="str">
        <f t="shared" ca="1" si="10"/>
        <v>pics\\Goroh_2.jpg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pics\\Goroh_2.jpg</v>
      </c>
      <c r="AH50" t="str">
        <f t="shared" si="3"/>
        <v>sound\\Tropic</v>
      </c>
      <c r="AS50" t="str">
        <f ca="1">IF(AH50="sound\\Tropic",AQ2,"")</f>
        <v>pics\\Goroh_2.jpg</v>
      </c>
      <c r="AT50">
        <f t="shared" ca="1" si="7"/>
        <v>0.62005175239058741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_Коричневый_ли_XXXXX?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2019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VLOOKUP(B51,audio_list_stym!$A$3:$BP$18,53,FALSE)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VLOOKUP(B51,audio_list_stym!$A$3:$AJ$18,21,FALSE)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2017</v>
      </c>
      <c r="AD51" t="str">
        <f t="shared" ca="1" si="10"/>
        <v>pics\\Goroh_1.jpg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pics\\Goroh_1.jpg</v>
      </c>
      <c r="AH51" t="str">
        <f t="shared" si="3"/>
        <v>sound\\Tropic</v>
      </c>
      <c r="AS51" t="str">
        <f t="shared" ref="AS51:AS57" ca="1" si="22">IF(AH51="sound\\Tropic",AQ3,"")</f>
        <v>pics\\Goroh_1.jpg</v>
      </c>
      <c r="AT51">
        <f t="shared" ca="1" si="7"/>
        <v>0.96816756955266758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_Сахаристый_ли_XXXXX?</v>
      </c>
      <c r="BD51" cm="1">
        <f t="array" aca="1" ref="BD51" ca="1">INDEX($L$50:$L$57,(RANK(AT3,$AT$2:$AT$9)))</f>
        <v>2014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VLOOKUP(B52,audio_list_stym!$A$3:$BP$18,53,FALSE)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VLOOKUP(B52,audio_list_stym!$A$3:$AJ$18,21,FALSE)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2054</v>
      </c>
      <c r="AD52" t="str">
        <f t="shared" ca="1" si="10"/>
        <v>pics\\Redis_6.jpg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pics\\Redis_6.jpg</v>
      </c>
      <c r="AH52" t="str">
        <f t="shared" si="3"/>
        <v>sound\\Tropic</v>
      </c>
      <c r="AS52" t="str">
        <f t="shared" ca="1" si="22"/>
        <v>pics\\Redis_6.jpg</v>
      </c>
      <c r="AT52">
        <f t="shared" ca="1" si="7"/>
        <v>0.78586238809644826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_Скользкий_ли_XXXXX?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VLOOKUP(B53,audio_list_stym!$A$3:$BP$18,53,FALSE)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VLOOKUP(B53,audio_list_stym!$A$3:$AJ$18,21,FALSE)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2166</v>
      </c>
      <c r="AD53" t="str">
        <f t="shared" ca="1" si="10"/>
        <v>pics\\Tikva_6.jpg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pics\\Tikva_6.jpg</v>
      </c>
      <c r="AH53" t="str">
        <f t="shared" si="3"/>
        <v>sound\\Tropic</v>
      </c>
      <c r="AS53" t="str">
        <f t="shared" ca="1" si="22"/>
        <v>pics\\Tikva_6.jpg</v>
      </c>
      <c r="AT53">
        <f t="shared" ca="1" si="7"/>
        <v>0.58216672129211211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_Ломкий_ли_XXXXX?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VLOOKUP(B54,audio_list_stym!$A$3:$BP$18,53,FALSE)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VLOOKUP(B54,audio_list_stym!$A$3:$AJ$18,21,FALSE)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2050</v>
      </c>
      <c r="AD54" t="str">
        <f t="shared" ca="1" si="10"/>
        <v>pics\\Redis_2.jpg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pics\\Redis_2.jpg</v>
      </c>
      <c r="AH54" t="str">
        <f t="shared" si="3"/>
        <v>sound\\Tropic</v>
      </c>
      <c r="AI54" s="11"/>
      <c r="AS54" t="str">
        <f t="shared" ca="1" si="22"/>
        <v>pics\\Redis_2.jpg</v>
      </c>
      <c r="AT54">
        <f t="shared" ca="1" si="7"/>
        <v>1.2465753706285443E-2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_Мохнатый_ли_XXXXX?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VLOOKUP(B55,audio_list_stym!$A$3:$BP$18,53,FALSE)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VLOOKUP(B55,audio_list_stym!$A$3:$AJ$18,21,FALSE)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2164</v>
      </c>
      <c r="AD55" t="str">
        <f t="shared" ca="1" si="10"/>
        <v>pics\\Tikva_4.jpg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pics\\Tikva_4.jpg</v>
      </c>
      <c r="AH55" t="str">
        <f t="shared" si="3"/>
        <v>sound\\Tropic</v>
      </c>
      <c r="AS55" t="str">
        <f t="shared" ca="1" si="22"/>
        <v>pics\\Tikva_4.jpg</v>
      </c>
      <c r="AT55">
        <f t="shared" ca="1" si="7"/>
        <v>0.18023756011565861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_Сморщенный_ли_XXXXX?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VLOOKUP(B56,audio_list_stym!$A$3:$BP$18,53,FALSE)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VLOOKUP(B56,audio_list_stym!$A$3:$AJ$18,21,FALSE)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2021</v>
      </c>
      <c r="AD56" t="str">
        <f t="shared" ca="1" si="10"/>
        <v>pics\\Goroh_5.jpg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pics\\Goroh_5.jpg</v>
      </c>
      <c r="AH56" t="str">
        <f t="shared" si="3"/>
        <v>sound\\Tropic</v>
      </c>
      <c r="AS56" t="str">
        <f t="shared" ca="1" si="22"/>
        <v>pics\\Goroh_5.jpg</v>
      </c>
      <c r="AT56">
        <f t="shared" ca="1" si="7"/>
        <v>0.90238755395573178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_С_косточкой_ли_XXXXX?</v>
      </c>
      <c r="BD56" cm="1">
        <f t="array" aca="1" ref="BD56" ca="1">INDEX($L$50:$L$57,(RANK(AT8,$AT$2:$AT$9)))</f>
        <v>2010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VLOOKUP(B57,audio_list_stym!$A$3:$BP$18,53,FALSE)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VLOOKUP(B57,audio_list_stym!$A$3:$AJ$18,21,FALSE)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2056</v>
      </c>
      <c r="AD57" t="str">
        <f t="shared" ca="1" si="10"/>
        <v>pics\\Redis_8.jpg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pics\\Redis_8.jpg</v>
      </c>
      <c r="AH57" t="str">
        <f t="shared" si="3"/>
        <v>sound\\Tropic</v>
      </c>
      <c r="AI57" s="11"/>
      <c r="AS57" t="str">
        <f t="shared" ca="1" si="22"/>
        <v>pics\\Redis_8.jpg</v>
      </c>
      <c r="AT57">
        <f t="shared" ca="1" si="7"/>
        <v>0.20035678936038559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_Треугольный_ли_XXXXX?</v>
      </c>
      <c r="BD57" cm="1">
        <f t="array" aca="1" ref="BD57" ca="1">INDEX($L$50:$L$57,(RANK(AT9,$AT$2:$AT$9)))</f>
        <v>2011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VLOOKUP(B58,audio_list_stym!$A$3:$BP$18,53,FALSE)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VLOOKUP(B58,audio_list_stym!$A$3:$AJ$18,21,FALSE)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0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3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0.77427099783491249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2057</v>
      </c>
      <c r="BF58" cm="1">
        <f t="array" aca="1" ref="BF58" ca="1">INDEX(BD18:BD33,(RANK(AT8,$AT$2:$AT$17)))</f>
        <v>2025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VLOOKUP(B59,audio_list_stym!$A$3:$BP$18,53,FALSE)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VLOOKUP(B59,audio_list_stym!$A$3:$AJ$18,21,FALSE)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10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3"/>
        <v/>
      </c>
      <c r="AG59" t="str">
        <f t="shared" si="14"/>
        <v>pics\\Goroh_2.jpg</v>
      </c>
      <c r="AH59">
        <f t="shared" si="3"/>
        <v>0</v>
      </c>
      <c r="AT59">
        <f t="shared" ca="1" si="7"/>
        <v>6.6972021110250801E-2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Посмотрите,_вот_XXXXX._Он_в_стручке?</v>
      </c>
      <c r="BD59" cm="1">
        <f t="array" aca="1" ref="BD59" ca="1">INDEX($L$58:$L$65,(RANK(AT3,$AT$2:$AT$9)))</f>
        <v>2022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VLOOKUP(B60,audio_list_stym!$A$3:$BP$18,53,FALSE)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VLOOKUP(B60,audio_list_stym!$A$3:$AJ$18,21,FALSE)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10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3"/>
        <v/>
      </c>
      <c r="AG60" t="str">
        <f t="shared" si="14"/>
        <v>pics\\Goroh_3.jpg</v>
      </c>
      <c r="AH60">
        <f t="shared" si="3"/>
        <v>0</v>
      </c>
      <c r="AT60">
        <f t="shared" ca="1" si="7"/>
        <v>0.9191698959884852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Вот_XXXXX._Ядовитый_ли_он?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VLOOKUP(B61,audio_list_stym!$A$3:$BP$18,53,FALSE)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VLOOKUP(B61,audio_list_stym!$A$3:$AJ$18,21,FALSE)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10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3"/>
        <v/>
      </c>
      <c r="AG61" t="str">
        <f t="shared" si="14"/>
        <v>pics\\Goroh_4.jpg</v>
      </c>
      <c r="AH61">
        <f t="shared" si="3"/>
        <v>0</v>
      </c>
      <c r="AT61">
        <f t="shared" ca="1" si="7"/>
        <v>5.0552393989626077E-2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Это_XXXXX._Он_полосатый?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VLOOKUP(B62,audio_list_stym!$A$3:$BP$18,53,FALSE)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VLOOKUP(B62,audio_list_stym!$A$3:$AJ$18,21,FALSE)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10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3"/>
        <v/>
      </c>
      <c r="AG62" t="str">
        <f t="shared" si="14"/>
        <v>pics\\Goroh_5.jpg</v>
      </c>
      <c r="AH62">
        <f t="shared" si="3"/>
        <v>0</v>
      </c>
      <c r="AT62">
        <f t="shared" ca="1" si="7"/>
        <v>1.2427513423280967E-2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На_картинке_XXXXX._Он_плоский?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VLOOKUP(B63,audio_list_stym!$A$3:$BP$18,53,FALSE)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VLOOKUP(B63,audio_list_stym!$A$3:$AJ$18,21,FALSE)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10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3"/>
        <v/>
      </c>
      <c r="AG63" t="str">
        <f t="shared" si="14"/>
        <v>pics\\Goroh_6.jpg</v>
      </c>
      <c r="AH63">
        <f t="shared" si="3"/>
        <v>0</v>
      </c>
      <c r="AT63">
        <f t="shared" ca="1" si="7"/>
        <v>0.10354377744931031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На_мониторе_XXXXX._Он_толченый?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VLOOKUP(B64,audio_list_stym!$A$3:$BP$18,53,FALSE)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VLOOKUP(B64,audio_list_stym!$A$3:$AJ$18,21,FALSE)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10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3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0.70818261205641808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Перед_Вами_XXXXX._Зеленый_ли_он?</v>
      </c>
      <c r="BD64" cm="1">
        <f t="array" aca="1" ref="BD64" ca="1">INDEX($L$58:$L$65,(RANK(AT8,$AT$2:$AT$9)))</f>
        <v>2018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VLOOKUP(B65,audio_list_stym!$A$3:$BP$18,53,FALSE)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VLOOKUP(B65,audio_list_stym!$A$3:$AJ$18,21,FALSE)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10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3"/>
        <v/>
      </c>
      <c r="AG65" t="str">
        <f t="shared" si="14"/>
        <v>pics\\Goroh_8.jpg</v>
      </c>
      <c r="AH65">
        <f t="shared" si="3"/>
        <v>0</v>
      </c>
      <c r="AT65">
        <f t="shared" ca="1" si="7"/>
        <v>0.96078068396963978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Вы_видите_XXXXX._Легкий_ли_он?</v>
      </c>
      <c r="BD65" cm="1">
        <f t="array" aca="1" ref="BD65" ca="1">INDEX($L$58:$L$65,(RANK(AT9,$AT$2:$AT$9)))</f>
        <v>2019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VLOOKUP(B66,audio_list_stym!$A$3:$BP$18,53,FALSE)</f>
        <v>14</v>
      </c>
      <c r="F66" t="str">
        <f>VLOOKUP(E66,metki!$A$2:$B$9,2,FALSE)</f>
        <v>импл_новые_с_названием</v>
      </c>
      <c r="G66" t="str">
        <f t="shared" ref="G66:G129" si="24">LEFT(F66,5)</f>
        <v>импл_</v>
      </c>
      <c r="H66" t="str">
        <f>VLOOKUP(B66,audio_list_stym!$A$3:$AJ$18,21,FALSE)</f>
        <v>Ackee</v>
      </c>
      <c r="I66" t="s">
        <v>688</v>
      </c>
      <c r="J66" t="str">
        <f t="shared" ref="J66:J129" si="25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225</v>
      </c>
      <c r="Q66" t="str">
        <f>IF(G66="экспл",0,IF(G66="импл_",VLOOKUP(J66,quest_импл!$A$1:$J$129,8,FALSE),0))</f>
        <v>sound\\Sushenniy_li.wav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2015</v>
      </c>
      <c r="AD66" t="str">
        <f t="shared" ca="1" si="10"/>
        <v>pics\\Finik_7.jpg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6">AS66</f>
        <v>pics\\Finik_7.jpg</v>
      </c>
      <c r="AG66" t="str">
        <f>IF(OR(E66=11,E66=13),M66,"")</f>
        <v/>
      </c>
      <c r="AI66" t="s">
        <v>67</v>
      </c>
      <c r="AO66">
        <f ca="1">RAND()</f>
        <v>0.73856550111608521</v>
      </c>
      <c r="AP66" t="str">
        <f ca="1">INDEX($AI$66:$AI$129,(RANK(AO66,$AO$66:$AO$129)))</f>
        <v>pics\\Finik_7.jpg</v>
      </c>
      <c r="AS66" t="str">
        <f t="shared" ref="AS66:AS81" ca="1" si="27">IF(G66="импл_",AP66,"")</f>
        <v>pics\\Finik_7.jpg</v>
      </c>
      <c r="AT66">
        <f t="shared" ref="AT66:AT129" ca="1" si="28">RAND()</f>
        <v>0.52025604558598804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_Сушеный_ли_</v>
      </c>
      <c r="BB66" t="str">
        <f t="shared" ref="BB66:BB129" si="30">IF(G66="экспл",AY66&amp;AX66&amp;"."&amp;AZ66,IF(G66="импл_",BA66&amp;AX66&amp;"?"))</f>
        <v>_Сушеный_ли_РЕНАН?</v>
      </c>
      <c r="BC66">
        <f>A66</f>
        <v>1209</v>
      </c>
      <c r="BD66" cm="1">
        <f t="array" aca="1" ref="BD66" ca="1">INDEX(L66:L73,(RANK(AT2,$AT$2:$AT$9)))</f>
        <v>2069</v>
      </c>
      <c r="BE66" cm="1">
        <f t="array" aca="1" ref="BE66" ca="1">INDEX(BD74:BD89,(RANK(AT2,$AT$2:$AT$7)))</f>
        <v>2073</v>
      </c>
      <c r="BF66" cm="1">
        <f t="array" aca="1" ref="BF66" ca="1">INDEX(BD90:BD113,(RANK(AT2,$AT$2:$AT$17)))</f>
        <v>2091</v>
      </c>
      <c r="BG66" cm="1">
        <f t="array" aca="1" ref="BG66" ca="1">INDEX(BD114:BD129,(RANK(AT2,$AT$2:$AT$17)))</f>
        <v>2139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VLOOKUP(B67,audio_list_stym!$A$3:$BP$18,53,FALSE)</f>
        <v>14</v>
      </c>
      <c r="F67" t="str">
        <f>VLOOKUP(E67,metki!$A$2:$B$9,2,FALSE)</f>
        <v>импл_новые_с_названием</v>
      </c>
      <c r="G67" t="str">
        <f t="shared" si="24"/>
        <v>импл_</v>
      </c>
      <c r="H67" t="str">
        <f>VLOOKUP(B67,audio_list_stym!$A$3:$AJ$18,21,FALSE)</f>
        <v>Ackee</v>
      </c>
      <c r="I67" t="s">
        <v>689</v>
      </c>
      <c r="J67" t="str">
        <f t="shared" si="25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226</v>
      </c>
      <c r="Q67" t="str">
        <f>IF(G67="экспл",0,IF(G67="импл_",VLOOKUP(J67,quest_импл!$A$1:$J$129,8,FALSE),0))</f>
        <v>sound\\S_vetochkoy_li.wav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2013</v>
      </c>
      <c r="AD67" t="str">
        <f t="shared" ref="AD67:AD129" ca="1" si="31">IF(ISTEXT(AE67),AE67,IF(ISTEXT(AF67),AF67,""))</f>
        <v>pics\\Finik_5.jpg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6"/>
        <v>pics\\Finik_5.jpg</v>
      </c>
      <c r="AI67" t="s">
        <v>68</v>
      </c>
      <c r="AO67">
        <f t="shared" ref="AO67:AO129" ca="1" si="32">RAND()</f>
        <v>0.75974533083995621</v>
      </c>
      <c r="AP67" t="str">
        <f t="shared" ref="AP67:AP129" ca="1" si="33">INDEX($AI$66:$AI$129,(RANK(AO67,$AO$66:$AO$129)))</f>
        <v>pics\\Finik_5.jpg</v>
      </c>
      <c r="AR67" t="str">
        <f t="shared" ref="AR67:AR73" si="34">IF(AH67="sound\\Ogorod",AP19,"")</f>
        <v/>
      </c>
      <c r="AS67" t="str">
        <f t="shared" ca="1" si="27"/>
        <v>pics\\Finik_5.jpg</v>
      </c>
      <c r="AT67">
        <f t="shared" ca="1" si="28"/>
        <v>0.1618807060235099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_С_веточкой_ли_</v>
      </c>
      <c r="BB67" t="str">
        <f t="shared" si="30"/>
        <v>_С_веточкой_ли_РЕНАН?</v>
      </c>
      <c r="BD67" cm="1">
        <f t="array" aca="1" ref="BD67" ca="1">INDEX(L67:L74,(RANK(AT3,$AT$2:$AT$9)))</f>
        <v>2071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VLOOKUP(B68,audio_list_stym!$A$3:$BP$18,53,FALSE)</f>
        <v>14</v>
      </c>
      <c r="F68" t="str">
        <f>VLOOKUP(E68,metki!$A$2:$B$9,2,FALSE)</f>
        <v>импл_новые_с_названием</v>
      </c>
      <c r="G68" t="str">
        <f t="shared" si="24"/>
        <v>импл_</v>
      </c>
      <c r="H68" t="str">
        <f>VLOOKUP(B68,audio_list_stym!$A$3:$AJ$18,21,FALSE)</f>
        <v>Ackee</v>
      </c>
      <c r="I68" t="s">
        <v>690</v>
      </c>
      <c r="J68" t="str">
        <f t="shared" si="25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227</v>
      </c>
      <c r="Q68" t="str">
        <f>IF(G68="экспл",0,IF(G68="импл_",VLOOKUP(J68,quest_импл!$A$1:$J$129,8,FALSE),0))</f>
        <v>sound\\Rasskrit_li.wav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2024</v>
      </c>
      <c r="AD68" t="str">
        <f t="shared" ca="1" si="31"/>
        <v>pics\\Goroh_8.jpg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6"/>
        <v>pics\\Goroh_8.jpg</v>
      </c>
      <c r="AI68" t="s">
        <v>69</v>
      </c>
      <c r="AO68">
        <f t="shared" ca="1" si="32"/>
        <v>0.64263540456277746</v>
      </c>
      <c r="AP68" t="str">
        <f t="shared" ca="1" si="33"/>
        <v>pics\\Goroh_8.jpg</v>
      </c>
      <c r="AR68" t="str">
        <f t="shared" si="34"/>
        <v/>
      </c>
      <c r="AS68" t="str">
        <f t="shared" ca="1" si="27"/>
        <v>pics\\Goroh_8.jpg</v>
      </c>
      <c r="AT68">
        <f t="shared" ca="1" si="28"/>
        <v>0.54922526057559096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_Раскрыт_ли_</v>
      </c>
      <c r="BB68" t="str">
        <f t="shared" si="30"/>
        <v>_Раскрыт_ли_РЕНАН?</v>
      </c>
      <c r="BD68" cm="1">
        <f t="array" aca="1" ref="BD68" ca="1">INDEX(L68:L75,(RANK(AT4,$AT$2:$AT$9)))</f>
        <v>2067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VLOOKUP(B69,audio_list_stym!$A$3:$BP$18,53,FALSE)</f>
        <v>14</v>
      </c>
      <c r="F69" t="str">
        <f>VLOOKUP(E69,metki!$A$2:$B$9,2,FALSE)</f>
        <v>импл_новые_с_названием</v>
      </c>
      <c r="G69" t="str">
        <f t="shared" si="24"/>
        <v>импл_</v>
      </c>
      <c r="H69" t="str">
        <f>VLOOKUP(B69,audio_list_stym!$A$3:$AJ$18,21,FALSE)</f>
        <v>Ackee</v>
      </c>
      <c r="I69" t="s">
        <v>691</v>
      </c>
      <c r="J69" t="str">
        <f t="shared" si="25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228</v>
      </c>
      <c r="Q69" t="str">
        <f>IF(G69="экспл",0,IF(G69="импл_",VLOOKUP(J69,quest_импл!$A$1:$J$129,8,FALSE),0))</f>
        <v>sound\\Pushistiy_li.wav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2009</v>
      </c>
      <c r="AD69" t="str">
        <f t="shared" ca="1" si="31"/>
        <v>pics\\Finik_1.jpg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ca="1">AS69</f>
        <v>pics\\Finik_1.jpg</v>
      </c>
      <c r="AI69" t="s">
        <v>70</v>
      </c>
      <c r="AO69">
        <f t="shared" ca="1" si="32"/>
        <v>0.92506961435242308</v>
      </c>
      <c r="AP69" t="str">
        <f t="shared" ca="1" si="33"/>
        <v>pics\\Finik_1.jpg</v>
      </c>
      <c r="AR69" t="str">
        <f t="shared" si="34"/>
        <v/>
      </c>
      <c r="AS69" t="str">
        <f t="shared" ca="1" si="27"/>
        <v>pics\\Finik_1.jpg</v>
      </c>
      <c r="AT69">
        <f t="shared" ca="1" si="28"/>
        <v>6.1987291280242829E-2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_Пушистый_ли_</v>
      </c>
      <c r="BB69" t="str">
        <f t="shared" si="30"/>
        <v>_Пушистый_ли_РЕНАН?</v>
      </c>
      <c r="BD69" cm="1">
        <f t="array" aca="1" ref="BD69" ca="1">INDEX(L69:L76,(RANK(AT5,$AT$2:$AT$9)))</f>
        <v>2074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VLOOKUP(B70,audio_list_stym!$A$3:$BP$18,53,FALSE)</f>
        <v>14</v>
      </c>
      <c r="F70" t="str">
        <f>VLOOKUP(E70,metki!$A$2:$B$9,2,FALSE)</f>
        <v>импл_новые_с_названием</v>
      </c>
      <c r="G70" t="str">
        <f t="shared" si="24"/>
        <v>импл_</v>
      </c>
      <c r="H70" t="str">
        <f>VLOOKUP(B70,audio_list_stym!$A$3:$AJ$18,21,FALSE)</f>
        <v>Ackee</v>
      </c>
      <c r="I70" t="s">
        <v>692</v>
      </c>
      <c r="J70" t="str">
        <f t="shared" si="25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229</v>
      </c>
      <c r="Q70" t="str">
        <f>IF(G70="экспл",0,IF(G70="импл_",VLOOKUP(J70,quest_импл!$A$1:$J$129,8,FALSE),0))</f>
        <v>sound\\Kvadratniy_li.wav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2058</v>
      </c>
      <c r="AD70" t="str">
        <f t="shared" ca="1" si="31"/>
        <v>pics\\Tomat_2.jpg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6"/>
        <v>pics\\Tomat_2.jpg</v>
      </c>
      <c r="AI70" t="s">
        <v>71</v>
      </c>
      <c r="AO70">
        <f t="shared" ca="1" si="32"/>
        <v>0.15520497075253881</v>
      </c>
      <c r="AP70" t="str">
        <f t="shared" ca="1" si="33"/>
        <v>pics\\Tomat_2.jpg</v>
      </c>
      <c r="AR70" t="str">
        <f t="shared" si="34"/>
        <v/>
      </c>
      <c r="AS70" t="str">
        <f t="shared" ca="1" si="27"/>
        <v>pics\\Tomat_2.jpg</v>
      </c>
      <c r="AT70">
        <f t="shared" ca="1" si="28"/>
        <v>0.57593846856805808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_Квадратный_ли_</v>
      </c>
      <c r="BB70" t="str">
        <f t="shared" si="30"/>
        <v>_Квадратный_ли_РЕНАН?</v>
      </c>
      <c r="BD70" cm="1">
        <f t="array" aca="1" ref="BD70" ca="1">INDEX(L70:L77,(RANK(AT6,$AT$2:$AT$9)))</f>
        <v>2072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VLOOKUP(B71,audio_list_stym!$A$3:$BP$18,53,FALSE)</f>
        <v>14</v>
      </c>
      <c r="F71" t="str">
        <f>VLOOKUP(E71,metki!$A$2:$B$9,2,FALSE)</f>
        <v>импл_новые_с_названием</v>
      </c>
      <c r="G71" t="str">
        <f t="shared" si="24"/>
        <v>импл_</v>
      </c>
      <c r="H71" t="str">
        <f>VLOOKUP(B71,audio_list_stym!$A$3:$AJ$18,21,FALSE)</f>
        <v>Ackee</v>
      </c>
      <c r="I71" t="s">
        <v>693</v>
      </c>
      <c r="J71" t="str">
        <f t="shared" si="25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230</v>
      </c>
      <c r="Q71" t="str">
        <f>IF(G71="экспл",0,IF(G71="импл_",VLOOKUP(J71,quest_импл!$A$1:$J$129,8,FALSE),0))</f>
        <v>sound\\Sklizskiy_li.wav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2040</v>
      </c>
      <c r="AD71" t="str">
        <f t="shared" ca="1" si="31"/>
        <v>pics\\Limon_8.jpg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6"/>
        <v>pics\\Limon_8.jpg</v>
      </c>
      <c r="AI71" t="s">
        <v>72</v>
      </c>
      <c r="AO71">
        <f t="shared" ca="1" si="32"/>
        <v>0.37840607951202432</v>
      </c>
      <c r="AP71" t="str">
        <f t="shared" ca="1" si="33"/>
        <v>pics\\Limon_8.jpg</v>
      </c>
      <c r="AR71" t="str">
        <f t="shared" si="34"/>
        <v/>
      </c>
      <c r="AS71" t="str">
        <f t="shared" ca="1" si="27"/>
        <v>pics\\Limon_8.jpg</v>
      </c>
      <c r="AT71">
        <f t="shared" ca="1" si="28"/>
        <v>8.0603332032282093E-2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_Склизкий_ли_</v>
      </c>
      <c r="BB71" t="str">
        <f t="shared" si="30"/>
        <v>_Склизкий_ли_РЕНАН?</v>
      </c>
      <c r="BD71" cm="1">
        <f t="array" aca="1" ref="BD71" ca="1">INDEX(L71:L78,(RANK(AT7,$AT$2:$AT$9)))</f>
        <v>2077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VLOOKUP(B72,audio_list_stym!$A$3:$BP$18,53,FALSE)</f>
        <v>14</v>
      </c>
      <c r="F72" t="str">
        <f>VLOOKUP(E72,metki!$A$2:$B$9,2,FALSE)</f>
        <v>импл_новые_с_названием</v>
      </c>
      <c r="G72" t="str">
        <f t="shared" si="24"/>
        <v>импл_</v>
      </c>
      <c r="H72" t="str">
        <f>VLOOKUP(B72,audio_list_stym!$A$3:$AJ$18,21,FALSE)</f>
        <v>Ackee</v>
      </c>
      <c r="I72" t="s">
        <v>694</v>
      </c>
      <c r="J72" t="str">
        <f t="shared" si="25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231</v>
      </c>
      <c r="Q72" t="str">
        <f>IF(G72="экспл",0,IF(G72="импл_",VLOOKUP(J72,quest_импл!$A$1:$J$129,8,FALSE),0))</f>
        <v>sound\\Uvyadshiy_li.wav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2018</v>
      </c>
      <c r="AD72" t="str">
        <f t="shared" ca="1" si="31"/>
        <v>pics\\Goroh_2.jpg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6"/>
        <v>pics\\Goroh_2.jpg</v>
      </c>
      <c r="AI72" t="s">
        <v>73</v>
      </c>
      <c r="AO72">
        <f t="shared" ca="1" si="32"/>
        <v>0.70309789567030012</v>
      </c>
      <c r="AP72" t="str">
        <f t="shared" ca="1" si="33"/>
        <v>pics\\Goroh_2.jpg</v>
      </c>
      <c r="AR72" t="str">
        <f t="shared" si="34"/>
        <v/>
      </c>
      <c r="AS72" t="str">
        <f t="shared" ca="1" si="27"/>
        <v>pics\\Goroh_2.jpg</v>
      </c>
      <c r="AT72">
        <f t="shared" ca="1" si="28"/>
        <v>0.75146124962909233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_Увядший_ли_</v>
      </c>
      <c r="BB72" t="str">
        <f t="shared" si="30"/>
        <v>_Увядший_ли_РЕНАН?</v>
      </c>
      <c r="BD72" cm="1">
        <f t="array" aca="1" ref="BD72" ca="1">INDEX(L72:L79,(RANK(AT8,$AT$2:$AT$9)))</f>
        <v>2072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VLOOKUP(B73,audio_list_stym!$A$3:$BP$18,53,FALSE)</f>
        <v>14</v>
      </c>
      <c r="F73" t="str">
        <f>VLOOKUP(E73,metki!$A$2:$B$9,2,FALSE)</f>
        <v>импл_новые_с_названием</v>
      </c>
      <c r="G73" t="str">
        <f t="shared" si="24"/>
        <v>импл_</v>
      </c>
      <c r="H73" t="str">
        <f>VLOOKUP(B73,audio_list_stym!$A$3:$AJ$18,21,FALSE)</f>
        <v>Ackee</v>
      </c>
      <c r="I73" t="s">
        <v>695</v>
      </c>
      <c r="J73" t="str">
        <f t="shared" si="25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232</v>
      </c>
      <c r="Q73" t="str">
        <f>IF(G73="экспл",0,IF(G73="импл_",VLOOKUP(J73,quest_импл!$A$1:$J$129,8,FALSE),0))</f>
        <v>sound\\Raznocvetniy_li.wav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2002</v>
      </c>
      <c r="AD73" t="str">
        <f t="shared" ca="1" si="31"/>
        <v>pics\\Banan_2.jpg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6"/>
        <v>pics\\Banan_2.jpg</v>
      </c>
      <c r="AI73" t="s">
        <v>74</v>
      </c>
      <c r="AO73">
        <f t="shared" ca="1" si="32"/>
        <v>0.9868731047542878</v>
      </c>
      <c r="AP73" t="str">
        <f t="shared" ca="1" si="33"/>
        <v>pics\\Banan_2.jpg</v>
      </c>
      <c r="AR73" t="str">
        <f t="shared" si="34"/>
        <v/>
      </c>
      <c r="AS73" t="str">
        <f t="shared" ca="1" si="27"/>
        <v>pics\\Banan_2.jpg</v>
      </c>
      <c r="AT73">
        <f t="shared" ca="1" si="28"/>
        <v>5.3837454454467193E-2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_Разноцветный_ли_</v>
      </c>
      <c r="BB73" t="str">
        <f t="shared" si="30"/>
        <v>_Разноцветный_ли_РЕНАН?</v>
      </c>
      <c r="BD73" cm="1">
        <f t="array" aca="1" ref="BD73" ca="1">INDEX(L73:L80,(RANK(AT9,$AT$2:$AT$9)))</f>
        <v>2074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VLOOKUP(B74,audio_list_stym!$A$3:$BP$18,53,FALSE)</f>
        <v>15</v>
      </c>
      <c r="F74" t="str">
        <f>VLOOKUP(E74,metki!$A$2:$B$9,2,FALSE)</f>
        <v>экспл_новые_с_названием</v>
      </c>
      <c r="G74" t="str">
        <f t="shared" si="24"/>
        <v>экспл</v>
      </c>
      <c r="H74" t="str">
        <f>VLOOKUP(B74,audio_list_stym!$A$3:$AJ$18,21,FALSE)</f>
        <v>Ake</v>
      </c>
      <c r="I74" t="s">
        <v>688</v>
      </c>
      <c r="J74" t="str">
        <f t="shared" si="25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105</v>
      </c>
      <c r="Z74" t="str">
        <f>IF(G74="экспл",VLOOKUP(J74,quest_экспл!$A$1:$N$129,12,FALSE),IF(G74="импл_",0,0))</f>
        <v>sound\\On_imeet_myakot.wav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31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26"/>
        <v/>
      </c>
      <c r="AI74" t="s">
        <v>76</v>
      </c>
      <c r="AO74">
        <f t="shared" ca="1" si="32"/>
        <v>0.84562987955648039</v>
      </c>
      <c r="AP74" t="str">
        <f t="shared" ca="1" si="33"/>
        <v>pics\\Finik_2.jpg</v>
      </c>
      <c r="AR74" t="str">
        <f>IF(AH74="sound\\Ogorod",AP2,"")</f>
        <v/>
      </c>
      <c r="AS74" t="str">
        <f t="shared" si="27"/>
        <v/>
      </c>
      <c r="AT74">
        <f t="shared" ca="1" si="28"/>
        <v>0.79680483921861278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_Он_имеет_мякоть?</v>
      </c>
      <c r="BA74" t="e">
        <f>VLOOKUP(Q74,audio_list_stym!$B$2:$BQ$299,68,FALSE)</f>
        <v>#N/A</v>
      </c>
      <c r="BB74" t="str">
        <f t="shared" si="30"/>
        <v>На_экране_БАРОХ._Он_имеет_мякоть?</v>
      </c>
      <c r="BC74">
        <f>A74</f>
        <v>1210</v>
      </c>
      <c r="BD74" cm="1">
        <f t="array" aca="1" ref="BD74" ca="1">INDEX($L$74:$L$81,(RANK(AT2,$AT$2:$AT$9)))</f>
        <v>2077</v>
      </c>
      <c r="BE74" cm="1">
        <f t="array" aca="1" ref="BE74" ca="1">INDEX(BD66:BD73,(RANK(AT3,$AT$2:$AT$9)))</f>
        <v>2077</v>
      </c>
      <c r="BF74" cm="1">
        <f t="array" aca="1" ref="BF74" ca="1">INDEX(BD82:BD105,(RANK(AT3,$AT$2:$AT$17)))</f>
        <v>2093</v>
      </c>
      <c r="BG74" cm="1">
        <f t="array" aca="1" ref="BG74" ca="1">INDEX(BD106:BD129,(RANK(AT3,$AT$2:$AT$9)))</f>
        <v>2136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VLOOKUP(B75,audio_list_stym!$A$3:$BP$18,53,FALSE)</f>
        <v>15</v>
      </c>
      <c r="F75" t="str">
        <f>VLOOKUP(E75,metki!$A$2:$B$9,2,FALSE)</f>
        <v>экспл_новые_с_названием</v>
      </c>
      <c r="G75" t="str">
        <f t="shared" si="24"/>
        <v>экспл</v>
      </c>
      <c r="H75" t="str">
        <f>VLOOKUP(B75,audio_list_stym!$A$3:$AJ$18,21,FALSE)</f>
        <v>Ake</v>
      </c>
      <c r="I75" t="s">
        <v>689</v>
      </c>
      <c r="J75" t="str">
        <f t="shared" si="25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106</v>
      </c>
      <c r="Z75" t="str">
        <f>IF(G75="экспл",VLOOKUP(J75,quest_экспл!$A$1:$N$129,12,FALSE),IF(G75="импл_",0,0))</f>
        <v>sound\\Prodolgovatiy_li_on.wav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ca="1" si="31"/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si="26"/>
        <v/>
      </c>
      <c r="AI75" t="s">
        <v>77</v>
      </c>
      <c r="AO75">
        <f t="shared" ca="1" si="32"/>
        <v>0.28317670816823404</v>
      </c>
      <c r="AP75" t="str">
        <f t="shared" ca="1" si="33"/>
        <v>pics\\Peper_7.jpg</v>
      </c>
      <c r="AR75" t="str">
        <f t="shared" ref="AR75:AR97" si="35">IF(AH75="sound\\Ogorod",AP3,"")</f>
        <v/>
      </c>
      <c r="AS75" t="str">
        <f t="shared" si="27"/>
        <v/>
      </c>
      <c r="AT75">
        <f t="shared" ca="1" si="28"/>
        <v>3.0524086301421449E-2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_Продолговатый_ли_он?</v>
      </c>
      <c r="BA75" t="e">
        <f>VLOOKUP(Q75,audio_list_stym!$B$2:$BQ$299,68,FALSE)</f>
        <v>#N/A</v>
      </c>
      <c r="BB75" t="str">
        <f t="shared" si="30"/>
        <v>Посмотрите,_вот_БАРОХ._Продолговатый_ли_он?</v>
      </c>
      <c r="BD75" cm="1">
        <f t="array" aca="1" ref="BD75" ca="1">INDEX($L$74:$L$81,(RANK(AT3,$AT$2:$AT$9)))</f>
        <v>2078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VLOOKUP(B76,audio_list_stym!$A$3:$BP$18,53,FALSE)</f>
        <v>15</v>
      </c>
      <c r="F76" t="str">
        <f>VLOOKUP(E76,metki!$A$2:$B$9,2,FALSE)</f>
        <v>экспл_новые_с_названием</v>
      </c>
      <c r="G76" t="str">
        <f t="shared" si="24"/>
        <v>экспл</v>
      </c>
      <c r="H76" t="str">
        <f>VLOOKUP(B76,audio_list_stym!$A$3:$AJ$18,21,FALSE)</f>
        <v>Ake</v>
      </c>
      <c r="I76" t="s">
        <v>690</v>
      </c>
      <c r="J76" t="str">
        <f t="shared" si="25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107</v>
      </c>
      <c r="Z76" t="str">
        <f>IF(G76="экспл",VLOOKUP(J76,quest_экспл!$A$1:$N$129,12,FALSE),IF(G76="импл_",0,0))</f>
        <v>sound\\Pyatnistiy_li_on.wav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1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26"/>
        <v/>
      </c>
      <c r="AI76" t="s">
        <v>78</v>
      </c>
      <c r="AO76">
        <f t="shared" ca="1" si="32"/>
        <v>0.3769750756554634</v>
      </c>
      <c r="AP76" t="str">
        <f t="shared" ca="1" si="33"/>
        <v>pics\\Peper_1.jpg</v>
      </c>
      <c r="AR76" t="str">
        <f t="shared" si="35"/>
        <v/>
      </c>
      <c r="AS76" t="str">
        <f t="shared" si="27"/>
        <v/>
      </c>
      <c r="AT76">
        <f t="shared" ca="1" si="28"/>
        <v>0.10440307896636869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_Пятнистый_ли_он?</v>
      </c>
      <c r="BA76" t="e">
        <f>VLOOKUP(Q76,audio_list_stym!$B$2:$BQ$299,68,FALSE)</f>
        <v>#N/A</v>
      </c>
      <c r="BB76" t="str">
        <f t="shared" si="30"/>
        <v>Вот_БАРОХ._Пятнистый_ли_он?</v>
      </c>
      <c r="BD76" cm="1">
        <f t="array" aca="1" ref="BD76" ca="1">INDEX($L$74:$L$81,(RANK(AT4,$AT$2:$AT$9)))</f>
        <v>2073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VLOOKUP(B77,audio_list_stym!$A$3:$BP$18,53,FALSE)</f>
        <v>15</v>
      </c>
      <c r="F77" t="str">
        <f>VLOOKUP(E77,metki!$A$2:$B$9,2,FALSE)</f>
        <v>экспл_новые_с_названием</v>
      </c>
      <c r="G77" t="str">
        <f t="shared" si="24"/>
        <v>экспл</v>
      </c>
      <c r="H77" t="str">
        <f>VLOOKUP(B77,audio_list_stym!$A$3:$AJ$18,21,FALSE)</f>
        <v>Ake</v>
      </c>
      <c r="I77" t="s">
        <v>691</v>
      </c>
      <c r="J77" t="str">
        <f t="shared" si="25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108</v>
      </c>
      <c r="Z77" t="str">
        <f>IF(G77="экспл",VLOOKUP(J77,quest_экспл!$A$1:$N$129,12,FALSE),IF(G77="импл_",0,0))</f>
        <v>sound\\On_s_kozhuroy.wav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1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26"/>
        <v/>
      </c>
      <c r="AI77" t="s">
        <v>79</v>
      </c>
      <c r="AO77">
        <f t="shared" ca="1" si="32"/>
        <v>0.48335389679312502</v>
      </c>
      <c r="AP77" t="str">
        <f t="shared" ca="1" si="33"/>
        <v>pics\\Limon_3.jpg</v>
      </c>
      <c r="AR77" t="str">
        <f t="shared" si="35"/>
        <v/>
      </c>
      <c r="AS77" t="str">
        <f t="shared" si="27"/>
        <v/>
      </c>
      <c r="AT77">
        <f t="shared" ca="1" si="28"/>
        <v>0.1893820336666322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_Он_с_кожурой?</v>
      </c>
      <c r="BA77" t="e">
        <f>VLOOKUP(Q77,audio_list_stym!$B$2:$BQ$299,68,FALSE)</f>
        <v>#N/A</v>
      </c>
      <c r="BB77" t="str">
        <f t="shared" si="30"/>
        <v>Это_БАРОХ._Он_с_кожурой?</v>
      </c>
      <c r="BD77" cm="1">
        <f t="array" aca="1" ref="BD77" ca="1">INDEX($L$74:$L$81,(RANK(AT5,$AT$2:$AT$9)))</f>
        <v>2079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VLOOKUP(B78,audio_list_stym!$A$3:$BP$18,53,FALSE)</f>
        <v>15</v>
      </c>
      <c r="F78" t="str">
        <f>VLOOKUP(E78,metki!$A$2:$B$9,2,FALSE)</f>
        <v>экспл_новые_с_названием</v>
      </c>
      <c r="G78" t="str">
        <f t="shared" si="24"/>
        <v>экспл</v>
      </c>
      <c r="H78" t="str">
        <f>VLOOKUP(B78,audio_list_stym!$A$3:$AJ$18,21,FALSE)</f>
        <v>Ake</v>
      </c>
      <c r="I78" t="s">
        <v>692</v>
      </c>
      <c r="J78" t="str">
        <f t="shared" si="25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109</v>
      </c>
      <c r="Z78" t="str">
        <f>IF(G78="экспл",VLOOKUP(J78,quest_экспл!$A$1:$N$129,12,FALSE),IF(G78="импл_",0,0))</f>
        <v>sound\\Fioletoviy_li_on.wav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1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26"/>
        <v/>
      </c>
      <c r="AI78" t="s">
        <v>80</v>
      </c>
      <c r="AO78">
        <f t="shared" ca="1" si="32"/>
        <v>0.96200148654243645</v>
      </c>
      <c r="AP78" t="str">
        <f t="shared" ca="1" si="33"/>
        <v>pics\\Banan_5.jpg</v>
      </c>
      <c r="AR78" t="str">
        <f t="shared" si="35"/>
        <v/>
      </c>
      <c r="AS78" t="str">
        <f t="shared" si="27"/>
        <v/>
      </c>
      <c r="AT78">
        <f t="shared" ca="1" si="28"/>
        <v>0.38399672571142229</v>
      </c>
      <c r="AU78" t="s">
        <v>697</v>
      </c>
      <c r="AV78" t="str">
        <f t="shared" ca="1" si="29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_Синий_ли_он?</v>
      </c>
      <c r="BA78" t="e">
        <f>VLOOKUP(Q78,audio_list_stym!$B$2:$BQ$299,68,FALSE)</f>
        <v>#N/A</v>
      </c>
      <c r="BB78" t="str">
        <f t="shared" si="30"/>
        <v>На_картинке_БАРОХ._Синий_ли_он?</v>
      </c>
      <c r="BD78" cm="1">
        <f t="array" aca="1" ref="BD78" ca="1">INDEX($L$74:$L$81,(RANK(AT6,$AT$2:$AT$9)))</f>
        <v>2076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VLOOKUP(B79,audio_list_stym!$A$3:$BP$18,53,FALSE)</f>
        <v>15</v>
      </c>
      <c r="F79" t="str">
        <f>VLOOKUP(E79,metki!$A$2:$B$9,2,FALSE)</f>
        <v>экспл_новые_с_названием</v>
      </c>
      <c r="G79" t="str">
        <f t="shared" si="24"/>
        <v>экспл</v>
      </c>
      <c r="H79" t="str">
        <f>VLOOKUP(B79,audio_list_stym!$A$3:$AJ$18,21,FALSE)</f>
        <v>Ake</v>
      </c>
      <c r="I79" t="s">
        <v>693</v>
      </c>
      <c r="J79" t="str">
        <f t="shared" si="25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110</v>
      </c>
      <c r="Z79" t="str">
        <f>IF(G79="экспл",VLOOKUP(J79,quest_экспл!$A$1:$N$129,12,FALSE),IF(G79="импл_",0,0))</f>
        <v>sound\\On_s_dolkami.wav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1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26"/>
        <v/>
      </c>
      <c r="AI79" t="s">
        <v>81</v>
      </c>
      <c r="AO79">
        <f t="shared" ca="1" si="32"/>
        <v>0.20430166461157917</v>
      </c>
      <c r="AP79" t="str">
        <f t="shared" ca="1" si="33"/>
        <v>pics\\Redis_2.jpg</v>
      </c>
      <c r="AR79" t="str">
        <f t="shared" si="35"/>
        <v/>
      </c>
      <c r="AS79" t="str">
        <f t="shared" si="27"/>
        <v/>
      </c>
      <c r="AT79">
        <f t="shared" ca="1" si="28"/>
        <v>0.85449946460712034</v>
      </c>
      <c r="AU79" t="s">
        <v>697</v>
      </c>
      <c r="AV79" t="str">
        <f t="shared" ca="1" si="29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_Он_с_дольками?</v>
      </c>
      <c r="BA79" t="e">
        <f>VLOOKUP(Q79,audio_list_stym!$B$2:$BQ$299,68,FALSE)</f>
        <v>#N/A</v>
      </c>
      <c r="BB79" t="str">
        <f t="shared" si="30"/>
        <v>На_мониторе_БАРОХ._Он_с_дольками?</v>
      </c>
      <c r="BD79" cm="1">
        <f t="array" aca="1" ref="BD79" ca="1">INDEX($L$74:$L$81,(RANK(AT7,$AT$2:$AT$9)))</f>
        <v>2080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VLOOKUP(B80,audio_list_stym!$A$3:$BP$18,53,FALSE)</f>
        <v>15</v>
      </c>
      <c r="F80" t="str">
        <f>VLOOKUP(E80,metki!$A$2:$B$9,2,FALSE)</f>
        <v>экспл_новые_с_названием</v>
      </c>
      <c r="G80" t="str">
        <f t="shared" si="24"/>
        <v>экспл</v>
      </c>
      <c r="H80" t="str">
        <f>VLOOKUP(B80,audio_list_stym!$A$3:$AJ$18,21,FALSE)</f>
        <v>Ake</v>
      </c>
      <c r="I80" t="s">
        <v>694</v>
      </c>
      <c r="J80" t="str">
        <f t="shared" si="25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111</v>
      </c>
      <c r="Z80" t="str">
        <f>IF(G80="экспл",VLOOKUP(J80,quest_экспл!$A$1:$N$129,12,FALSE),IF(G80="импл_",0,0))</f>
        <v>sound\\On_visushenniy.wav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1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26"/>
        <v/>
      </c>
      <c r="AI80" t="s">
        <v>82</v>
      </c>
      <c r="AO80">
        <f t="shared" ca="1" si="32"/>
        <v>0.30750194431720645</v>
      </c>
      <c r="AP80" t="str">
        <f t="shared" ca="1" si="33"/>
        <v>pics\\Peper_5.jpg</v>
      </c>
      <c r="AR80" t="str">
        <f t="shared" si="35"/>
        <v/>
      </c>
      <c r="AS80" t="str">
        <f t="shared" si="27"/>
        <v/>
      </c>
      <c r="AT80">
        <f t="shared" ca="1" si="28"/>
        <v>0.4821799712273761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_Он_высушенный?</v>
      </c>
      <c r="BA80" t="e">
        <f>VLOOKUP(Q80,audio_list_stym!$B$2:$BQ$299,68,FALSE)</f>
        <v>#N/A</v>
      </c>
      <c r="BB80" t="str">
        <f t="shared" si="30"/>
        <v>Перед_Вами_БАРОХ._Он_высушенный?</v>
      </c>
      <c r="BD80" cm="1">
        <f t="array" aca="1" ref="BD80" ca="1">INDEX($L$74:$L$81,(RANK(AT8,$AT$2:$AT$9)))</f>
        <v>2074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VLOOKUP(B81,audio_list_stym!$A$3:$BP$18,53,FALSE)</f>
        <v>15</v>
      </c>
      <c r="F81" t="str">
        <f>VLOOKUP(E81,metki!$A$2:$B$9,2,FALSE)</f>
        <v>экспл_новые_с_названием</v>
      </c>
      <c r="G81" t="str">
        <f t="shared" si="24"/>
        <v>экспл</v>
      </c>
      <c r="H81" t="str">
        <f>VLOOKUP(B81,audio_list_stym!$A$3:$AJ$18,21,FALSE)</f>
        <v>Ake</v>
      </c>
      <c r="I81" t="s">
        <v>695</v>
      </c>
      <c r="J81" t="str">
        <f t="shared" si="25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112</v>
      </c>
      <c r="Z81" t="str">
        <f>IF(G81="экспл",VLOOKUP(J81,quest_экспл!$A$1:$N$129,12,FALSE),IF(G81="импл_",0,0))</f>
        <v>sound\\Myatiy_li_on.wav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1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26"/>
        <v/>
      </c>
      <c r="AI81" t="s">
        <v>83</v>
      </c>
      <c r="AO81">
        <f t="shared" ca="1" si="32"/>
        <v>0.15566378619455634</v>
      </c>
      <c r="AP81" t="str">
        <f t="shared" ca="1" si="33"/>
        <v>pics\\Tomat_1.jpg</v>
      </c>
      <c r="AR81" t="str">
        <f t="shared" si="35"/>
        <v/>
      </c>
      <c r="AS81" t="str">
        <f t="shared" si="27"/>
        <v/>
      </c>
      <c r="AT81">
        <f t="shared" ca="1" si="28"/>
        <v>2.6545803138802171E-3</v>
      </c>
      <c r="AU81" t="s">
        <v>697</v>
      </c>
      <c r="AV81" t="str">
        <f t="shared" ca="1" si="29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_Мятый_ли_он?</v>
      </c>
      <c r="BA81" t="e">
        <f>VLOOKUP(Q81,audio_list_stym!$B$2:$BQ$299,68,FALSE)</f>
        <v>#N/A</v>
      </c>
      <c r="BB81" t="str">
        <f t="shared" si="30"/>
        <v>Вы_видите_БАРОХ._Мятый_ли_он?</v>
      </c>
      <c r="BD81" cm="1">
        <f t="array" aca="1" ref="BD81" ca="1">INDEX($L$74:$L$81,(RANK(AT9,$AT$2:$AT$9)))</f>
        <v>2075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VLOOKUP(B82,audio_list_stym!$A$3:$BP$18,53,FALSE)</f>
        <v>16</v>
      </c>
      <c r="F82" t="str">
        <f>VLOOKUP(E82,metki!$A$2:$B$9,2,FALSE)</f>
        <v>импл_новые_без_названия</v>
      </c>
      <c r="G82" t="str">
        <f t="shared" si="24"/>
        <v>импл_</v>
      </c>
      <c r="H82" t="str">
        <f>VLOOKUP(B82,audio_list_stym!$A$3:$AJ$18,21,FALSE)</f>
        <v>Finger</v>
      </c>
      <c r="I82" t="s">
        <v>688</v>
      </c>
      <c r="J82" t="str">
        <f t="shared" si="25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241</v>
      </c>
      <c r="Q82" t="str">
        <f>IF(G82="экспл",0,IF(G82="импл_",VLOOKUP(J82,quest_импл!$A$1:$J$129,8,FALSE),0))</f>
        <v>sound\\Vityanut_li.wav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2031</v>
      </c>
      <c r="AD82" t="str">
        <f t="shared" ca="1" si="31"/>
        <v>pics\\Kokos_7.jpg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6"/>
        <v>pics\\Kokos_7.jpg</v>
      </c>
      <c r="AI82" t="s">
        <v>84</v>
      </c>
      <c r="AO82">
        <f t="shared" ca="1" si="32"/>
        <v>0.56539929225912677</v>
      </c>
      <c r="AP82" t="str">
        <f t="shared" ca="1" si="33"/>
        <v>pics\\Kokos_7.jpg</v>
      </c>
      <c r="AR82" t="str">
        <f t="shared" si="35"/>
        <v/>
      </c>
      <c r="AS82" t="str">
        <f t="shared" ref="AS82:AS129" ca="1" si="36">IF(G82="импл_",AP82,"")</f>
        <v>pics\\Kokos_7.jpg</v>
      </c>
      <c r="AT82">
        <f t="shared" ca="1" si="28"/>
        <v>0.53890090096695853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_Вытянут_ли_</v>
      </c>
      <c r="BB82" t="str">
        <f t="shared" si="30"/>
        <v>_Вытянут_ли_XXXXX?</v>
      </c>
      <c r="BC82">
        <f>A82</f>
        <v>1211</v>
      </c>
      <c r="BD82" cm="1">
        <f t="array" aca="1" ref="BD82" ca="1">INDEX($L$82:$L$89,(RANK(AT2,$AT$2:$AT$9)))</f>
        <v>2085</v>
      </c>
      <c r="BE82" cm="1">
        <f t="array" aca="1" ref="BE82" ca="1">INDEX(BD66:BD81,(RANK(AT4,$AT$2:$AT$17)))</f>
        <v>2071</v>
      </c>
      <c r="BF82" cm="1">
        <f t="array" aca="1" ref="BF82" ca="1">INDEX(BD90:BD105,(RANK(AT4,$AT$2:$AT$17)))</f>
        <v>2094</v>
      </c>
      <c r="BG82" cm="1">
        <f t="array" aca="1" ref="BG82" ca="1">INDEX(BD106:BD129,(RANK(AT4,$AT$2:$AT$9)))</f>
        <v>2133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VLOOKUP(B83,audio_list_stym!$A$3:$BP$18,53,FALSE)</f>
        <v>16</v>
      </c>
      <c r="F83" t="str">
        <f>VLOOKUP(E83,metki!$A$2:$B$9,2,FALSE)</f>
        <v>импл_новые_без_названия</v>
      </c>
      <c r="G83" t="str">
        <f t="shared" si="24"/>
        <v>импл_</v>
      </c>
      <c r="H83" t="str">
        <f>VLOOKUP(B83,audio_list_stym!$A$3:$AJ$18,21,FALSE)</f>
        <v>Finger</v>
      </c>
      <c r="I83" t="s">
        <v>689</v>
      </c>
      <c r="J83" t="str">
        <f t="shared" si="25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242</v>
      </c>
      <c r="Q83" t="str">
        <f>IF(G83="экспл",0,IF(G83="импл_",VLOOKUP(J83,quest_импл!$A$1:$J$129,8,FALSE),0))</f>
        <v>sound\\Nadloman_li.wav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2030</v>
      </c>
      <c r="AD83" t="str">
        <f t="shared" ca="1" si="31"/>
        <v>pics\\Kokos_6.jpg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6"/>
        <v>pics\\Kokos_6.jpg</v>
      </c>
      <c r="AI83" t="s">
        <v>85</v>
      </c>
      <c r="AO83">
        <f t="shared" ca="1" si="32"/>
        <v>0.57007861080186906</v>
      </c>
      <c r="AP83" t="str">
        <f t="shared" ca="1" si="33"/>
        <v>pics\\Kokos_6.jpg</v>
      </c>
      <c r="AR83" t="str">
        <f t="shared" si="35"/>
        <v/>
      </c>
      <c r="AS83" t="str">
        <f t="shared" ca="1" si="36"/>
        <v>pics\\Kokos_6.jpg</v>
      </c>
      <c r="AT83">
        <f t="shared" ca="1" si="28"/>
        <v>0.26214233816102406</v>
      </c>
      <c r="AU83" t="s">
        <v>697</v>
      </c>
      <c r="AV83" t="str">
        <f t="shared" ca="1" si="29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_Надломан_ли_</v>
      </c>
      <c r="BB83" t="str">
        <f t="shared" si="30"/>
        <v>_Надломан_ли_XXXXX?</v>
      </c>
      <c r="BD83" cm="1">
        <f t="array" aca="1" ref="BD83" ca="1">INDEX($L$82:$L$89,(RANK(AT3,$AT$2:$AT$9)))</f>
        <v>2086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VLOOKUP(B84,audio_list_stym!$A$3:$BP$18,53,FALSE)</f>
        <v>16</v>
      </c>
      <c r="F84" t="str">
        <f>VLOOKUP(E84,metki!$A$2:$B$9,2,FALSE)</f>
        <v>импл_новые_без_названия</v>
      </c>
      <c r="G84" t="str">
        <f t="shared" si="24"/>
        <v>импл_</v>
      </c>
      <c r="H84" t="str">
        <f>VLOOKUP(B84,audio_list_stym!$A$3:$AJ$18,21,FALSE)</f>
        <v>Finger</v>
      </c>
      <c r="I84" t="s">
        <v>690</v>
      </c>
      <c r="J84" t="str">
        <f t="shared" si="25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243</v>
      </c>
      <c r="Q84" t="str">
        <f>IF(G84="экспл",0,IF(G84="импл_",VLOOKUP(J84,quest_импл!$A$1:$J$129,8,FALSE),0))</f>
        <v>sound\\Volnistiy_li.wav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2059</v>
      </c>
      <c r="AD84" t="str">
        <f t="shared" ca="1" si="31"/>
        <v>pics\\Tomat_3.jpg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6"/>
        <v>pics\\Tomat_3.jpg</v>
      </c>
      <c r="AI84" t="s">
        <v>94</v>
      </c>
      <c r="AO84">
        <f t="shared" ca="1" si="32"/>
        <v>0.14460111482717997</v>
      </c>
      <c r="AP84" t="str">
        <f t="shared" ca="1" si="33"/>
        <v>pics\\Tomat_3.jpg</v>
      </c>
      <c r="AR84" t="str">
        <f t="shared" si="35"/>
        <v/>
      </c>
      <c r="AS84" t="str">
        <f t="shared" ca="1" si="36"/>
        <v>pics\\Tomat_3.jpg</v>
      </c>
      <c r="AT84">
        <f t="shared" ca="1" si="28"/>
        <v>3.7676343163427162E-2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_Волнистый_ли_</v>
      </c>
      <c r="BB84" t="str">
        <f t="shared" si="30"/>
        <v>_Волнистый_ли_XXXXX?</v>
      </c>
      <c r="BD84" cm="1">
        <f t="array" aca="1" ref="BD84" ca="1">INDEX($L$82:$L$89,(RANK(AT4,$AT$2:$AT$9)))</f>
        <v>2081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VLOOKUP(B85,audio_list_stym!$A$3:$BP$18,53,FALSE)</f>
        <v>16</v>
      </c>
      <c r="F85" t="str">
        <f>VLOOKUP(E85,metki!$A$2:$B$9,2,FALSE)</f>
        <v>импл_новые_без_названия</v>
      </c>
      <c r="G85" t="str">
        <f t="shared" si="24"/>
        <v>импл_</v>
      </c>
      <c r="H85" t="str">
        <f>VLOOKUP(B85,audio_list_stym!$A$3:$AJ$18,21,FALSE)</f>
        <v>Finger</v>
      </c>
      <c r="I85" t="s">
        <v>691</v>
      </c>
      <c r="J85" t="str">
        <f t="shared" si="25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244</v>
      </c>
      <c r="Q85" t="str">
        <f>IF(G85="экспл",0,IF(G85="импл_",VLOOKUP(J85,quest_импл!$A$1:$J$129,8,FALSE),0))</f>
        <v>sound\\Buriy_li.wav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2012</v>
      </c>
      <c r="AD85" t="str">
        <f t="shared" ca="1" si="31"/>
        <v>pics\\Finik_4.jpg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6"/>
        <v>pics\\Finik_4.jpg</v>
      </c>
      <c r="AI85" t="s">
        <v>95</v>
      </c>
      <c r="AO85">
        <f t="shared" ca="1" si="32"/>
        <v>0.79958453848965816</v>
      </c>
      <c r="AP85" t="str">
        <f t="shared" ca="1" si="33"/>
        <v>pics\\Finik_4.jpg</v>
      </c>
      <c r="AR85" t="str">
        <f t="shared" si="35"/>
        <v/>
      </c>
      <c r="AS85" t="str">
        <f t="shared" ca="1" si="36"/>
        <v>pics\\Finik_4.jpg</v>
      </c>
      <c r="AT85">
        <f t="shared" ca="1" si="28"/>
        <v>0.46676529536013978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_Бурый_ли_</v>
      </c>
      <c r="BB85" t="str">
        <f t="shared" si="30"/>
        <v>_Бурый_ли_XXXXX?</v>
      </c>
      <c r="BD85" cm="1">
        <f t="array" aca="1" ref="BD85" ca="1">INDEX($L$82:$L$89,(RANK(AT5,$AT$2:$AT$9)))</f>
        <v>2087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VLOOKUP(B86,audio_list_stym!$A$3:$BP$18,53,FALSE)</f>
        <v>16</v>
      </c>
      <c r="F86" t="str">
        <f>VLOOKUP(E86,metki!$A$2:$B$9,2,FALSE)</f>
        <v>импл_новые_без_названия</v>
      </c>
      <c r="G86" t="str">
        <f t="shared" si="24"/>
        <v>импл_</v>
      </c>
      <c r="H86" t="str">
        <f>VLOOKUP(B86,audio_list_stym!$A$3:$AJ$18,21,FALSE)</f>
        <v>Finger</v>
      </c>
      <c r="I86" t="s">
        <v>692</v>
      </c>
      <c r="J86" t="str">
        <f t="shared" si="25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245</v>
      </c>
      <c r="Q86" t="str">
        <f>IF(G86="экспл",0,IF(G86="импл_",VLOOKUP(J86,quest_импл!$A$1:$J$129,8,FALSE),0))</f>
        <v>sound\\Vizhatiy_li.wav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2006</v>
      </c>
      <c r="AD86" t="str">
        <f t="shared" ca="1" si="31"/>
        <v>pics\\Banan_6.jpg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6"/>
        <v>pics\\Banan_6.jpg</v>
      </c>
      <c r="AI86" t="s">
        <v>96</v>
      </c>
      <c r="AO86">
        <f t="shared" ca="1" si="32"/>
        <v>0.94748627508081562</v>
      </c>
      <c r="AP86" t="str">
        <f t="shared" ca="1" si="33"/>
        <v>pics\\Banan_6.jpg</v>
      </c>
      <c r="AR86" t="str">
        <f t="shared" si="35"/>
        <v/>
      </c>
      <c r="AS86" t="str">
        <f t="shared" ca="1" si="36"/>
        <v>pics\\Banan_6.jpg</v>
      </c>
      <c r="AT86">
        <f t="shared" ca="1" si="28"/>
        <v>0.27507316339007681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_Выжатый_ли_</v>
      </c>
      <c r="BB86" t="str">
        <f t="shared" si="30"/>
        <v>_Выжатый_ли_XXXXX?</v>
      </c>
      <c r="BD86" cm="1">
        <f t="array" aca="1" ref="BD86" ca="1">INDEX($L$82:$L$89,(RANK(AT6,$AT$2:$AT$9)))</f>
        <v>2084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VLOOKUP(B87,audio_list_stym!$A$3:$BP$18,53,FALSE)</f>
        <v>16</v>
      </c>
      <c r="F87" t="str">
        <f>VLOOKUP(E87,metki!$A$2:$B$9,2,FALSE)</f>
        <v>импл_новые_без_названия</v>
      </c>
      <c r="G87" t="str">
        <f t="shared" si="24"/>
        <v>импл_</v>
      </c>
      <c r="H87" t="str">
        <f>VLOOKUP(B87,audio_list_stym!$A$3:$AJ$18,21,FALSE)</f>
        <v>Finger</v>
      </c>
      <c r="I87" t="s">
        <v>693</v>
      </c>
      <c r="J87" t="str">
        <f t="shared" si="25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246</v>
      </c>
      <c r="Q87" t="str">
        <f>IF(G87="экспл",0,IF(G87="импл_",VLOOKUP(J87,quest_импл!$A$1:$J$129,8,FALSE),0))</f>
        <v>sound\\Obemniy_li.wav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2027</v>
      </c>
      <c r="AD87" t="str">
        <f t="shared" ca="1" si="31"/>
        <v>pics\\Kokos_3.jpg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6"/>
        <v>pics\\Kokos_3.jpg</v>
      </c>
      <c r="AI87" t="s">
        <v>97</v>
      </c>
      <c r="AO87">
        <f t="shared" ca="1" si="32"/>
        <v>0.62743598346094664</v>
      </c>
      <c r="AP87" t="str">
        <f t="shared" ca="1" si="33"/>
        <v>pics\\Kokos_3.jpg</v>
      </c>
      <c r="AR87" t="str">
        <f t="shared" si="35"/>
        <v/>
      </c>
      <c r="AS87" t="str">
        <f t="shared" ca="1" si="36"/>
        <v>pics\\Kokos_3.jpg</v>
      </c>
      <c r="AT87">
        <f t="shared" ca="1" si="28"/>
        <v>0.46061721558087232</v>
      </c>
      <c r="AU87" t="s">
        <v>697</v>
      </c>
      <c r="AV87" t="str">
        <f t="shared" ca="1" si="29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_Объемный_ли_</v>
      </c>
      <c r="BB87" t="str">
        <f t="shared" si="30"/>
        <v>_Объемный_ли_XXXXX?</v>
      </c>
      <c r="BD87" cm="1">
        <f t="array" aca="1" ref="BD87" ca="1">INDEX($L$82:$L$89,(RANK(AT7,$AT$2:$AT$9)))</f>
        <v>2088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VLOOKUP(B88,audio_list_stym!$A$3:$BP$18,53,FALSE)</f>
        <v>16</v>
      </c>
      <c r="F88" t="str">
        <f>VLOOKUP(E88,metki!$A$2:$B$9,2,FALSE)</f>
        <v>импл_новые_без_названия</v>
      </c>
      <c r="G88" t="str">
        <f t="shared" si="24"/>
        <v>импл_</v>
      </c>
      <c r="H88" t="str">
        <f>VLOOKUP(B88,audio_list_stym!$A$3:$AJ$18,21,FALSE)</f>
        <v>Finger</v>
      </c>
      <c r="I88" t="s">
        <v>694</v>
      </c>
      <c r="J88" t="str">
        <f t="shared" si="25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247</v>
      </c>
      <c r="Q88" t="str">
        <f>IF(G88="экспл",0,IF(G88="импл_",VLOOKUP(J88,quest_импл!$A$1:$J$129,8,FALSE),0))</f>
        <v>sound\\Pustoy_li.wav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2055</v>
      </c>
      <c r="AD88" t="str">
        <f t="shared" ca="1" si="31"/>
        <v>pics\\Redis_7.jpg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6"/>
        <v>pics\\Redis_7.jpg</v>
      </c>
      <c r="AI88" t="s">
        <v>98</v>
      </c>
      <c r="AO88">
        <f t="shared" ca="1" si="32"/>
        <v>0.18285016585652036</v>
      </c>
      <c r="AP88" t="str">
        <f t="shared" ca="1" si="33"/>
        <v>pics\\Redis_7.jpg</v>
      </c>
      <c r="AR88" t="str">
        <f t="shared" si="35"/>
        <v/>
      </c>
      <c r="AS88" t="str">
        <f t="shared" ca="1" si="36"/>
        <v>pics\\Redis_7.jpg</v>
      </c>
      <c r="AT88">
        <f t="shared" ca="1" si="28"/>
        <v>0.74910874744620626</v>
      </c>
      <c r="AU88" t="s">
        <v>697</v>
      </c>
      <c r="AV88" t="str">
        <f t="shared" ca="1" si="29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_Пустой_ли_</v>
      </c>
      <c r="BB88" t="str">
        <f t="shared" si="30"/>
        <v>_Пустой_ли_XXXXX?</v>
      </c>
      <c r="BD88" cm="1">
        <f t="array" aca="1" ref="BD88" ca="1">INDEX($L$82:$L$89,(RANK(AT8,$AT$2:$AT$9)))</f>
        <v>2082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VLOOKUP(B89,audio_list_stym!$A$3:$BP$18,53,FALSE)</f>
        <v>16</v>
      </c>
      <c r="F89" t="str">
        <f>VLOOKUP(E89,metki!$A$2:$B$9,2,FALSE)</f>
        <v>импл_новые_без_названия</v>
      </c>
      <c r="G89" t="str">
        <f t="shared" si="24"/>
        <v>импл_</v>
      </c>
      <c r="H89" t="str">
        <f>VLOOKUP(B89,audio_list_stym!$A$3:$AJ$18,21,FALSE)</f>
        <v>Finger</v>
      </c>
      <c r="I89" t="s">
        <v>695</v>
      </c>
      <c r="J89" t="str">
        <f t="shared" si="25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248</v>
      </c>
      <c r="Q89" t="str">
        <f>IF(G89="экспл",0,IF(G89="импл_",VLOOKUP(J89,quest_импл!$A$1:$J$129,8,FALSE),0))</f>
        <v>sound\\Beliy_li.wav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2060</v>
      </c>
      <c r="AD89" t="str">
        <f t="shared" ca="1" si="31"/>
        <v>pics\\Tomat_4.jpg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6"/>
        <v>pics\\Tomat_4.jpg</v>
      </c>
      <c r="AI89" t="s">
        <v>99</v>
      </c>
      <c r="AO89">
        <f t="shared" ca="1" si="32"/>
        <v>0.14161529789613658</v>
      </c>
      <c r="AP89" t="str">
        <f t="shared" ca="1" si="33"/>
        <v>pics\\Tomat_4.jpg</v>
      </c>
      <c r="AR89" t="str">
        <f t="shared" si="35"/>
        <v/>
      </c>
      <c r="AS89" t="str">
        <f t="shared" ca="1" si="36"/>
        <v>pics\\Tomat_4.jpg</v>
      </c>
      <c r="AT89">
        <f t="shared" ca="1" si="28"/>
        <v>0.97402211452648513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_Белый_ли_</v>
      </c>
      <c r="BB89" t="str">
        <f t="shared" si="30"/>
        <v>_Белый_ли_XXXXX?</v>
      </c>
      <c r="BD89" cm="1">
        <f t="array" aca="1" ref="BD89" ca="1">INDEX($L$82:$L$89,(RANK(AT9,$AT$2:$AT$9)))</f>
        <v>2083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VLOOKUP(B90,audio_list_stym!$A$3:$BP$18,53,FALSE)</f>
        <v>17</v>
      </c>
      <c r="F90" t="str">
        <f>VLOOKUP(E90,metki!$A$2:$B$9,2,FALSE)</f>
        <v>экспл_новые_без_названия</v>
      </c>
      <c r="G90" t="str">
        <f t="shared" si="24"/>
        <v>экспл</v>
      </c>
      <c r="H90" t="str">
        <f>VLOOKUP(B90,audio_list_stym!$A$3:$AJ$18,21,FALSE)</f>
        <v>Gac</v>
      </c>
      <c r="I90" t="s">
        <v>688</v>
      </c>
      <c r="J90" t="str">
        <f t="shared" si="25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121</v>
      </c>
      <c r="Z90" t="str">
        <f>IF(G90="экспл",VLOOKUP(J90,quest_экспл!$A$1:$N$129,12,FALSE),IF(G90="импл_",0,0))</f>
        <v>sound\\Ispachkan_li_on.wav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1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26"/>
        <v/>
      </c>
      <c r="AI90" t="s">
        <v>100</v>
      </c>
      <c r="AO90">
        <f t="shared" ca="1" si="32"/>
        <v>0.19950009478731734</v>
      </c>
      <c r="AP90" t="str">
        <f t="shared" ca="1" si="33"/>
        <v>pics\\Redis_3.jpg</v>
      </c>
      <c r="AR90" t="str">
        <f t="shared" si="35"/>
        <v/>
      </c>
      <c r="AS90" t="str">
        <f t="shared" si="36"/>
        <v/>
      </c>
      <c r="AT90">
        <f t="shared" ca="1" si="28"/>
        <v>0.86966935117140154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_Испачкан_ли_он?</v>
      </c>
      <c r="BA90" t="e">
        <f>VLOOKUP(Q90,audio_list_stym!$B$2:$BQ$299,68,FALSE)</f>
        <v>#N/A</v>
      </c>
      <c r="BB90" t="str">
        <f t="shared" si="30"/>
        <v>На_экране_XXXXX._Испачкан_ли_он?</v>
      </c>
      <c r="BC90">
        <f>A90</f>
        <v>1212</v>
      </c>
      <c r="BD90" cm="1">
        <f t="array" aca="1" ref="BD90" ca="1">INDEX($L$90:$L$97,(RANK(AT2,$AT$2:$AT$9)))</f>
        <v>2093</v>
      </c>
      <c r="BE90" cm="1">
        <f t="array" aca="1" ref="BE90" ca="1">INDEX(BD66:BD81,(RANK(AT5,$AT$2:$AT$17)))</f>
        <v>2078</v>
      </c>
      <c r="BF90" cm="1">
        <f t="array" aca="1" ref="BF90" ca="1">INDEX(BD98:BD113,(RANK(AT5,$AT$2:$AT$17)))</f>
        <v>2134</v>
      </c>
      <c r="BG90" cm="1">
        <f t="array" aca="1" ref="BG90" ca="1">INDEX(BD114:BD129,(RANK(AT5,$AT$2:$AT$9)))</f>
        <v>2138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VLOOKUP(B91,audio_list_stym!$A$3:$BP$18,53,FALSE)</f>
        <v>17</v>
      </c>
      <c r="F91" t="str">
        <f>VLOOKUP(E91,metki!$A$2:$B$9,2,FALSE)</f>
        <v>экспл_новые_без_названия</v>
      </c>
      <c r="G91" t="str">
        <f t="shared" si="24"/>
        <v>экспл</v>
      </c>
      <c r="H91" t="str">
        <f>VLOOKUP(B91,audio_list_stym!$A$3:$AJ$18,21,FALSE)</f>
        <v>Gac</v>
      </c>
      <c r="I91" t="s">
        <v>689</v>
      </c>
      <c r="J91" t="str">
        <f t="shared" si="25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122</v>
      </c>
      <c r="Z91" t="str">
        <f>IF(G91="экспл",VLOOKUP(J91,quest_экспл!$A$1:$N$129,12,FALSE),IF(G91="импл_",0,0))</f>
        <v>sound\\On_farshirovanniy.wav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1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26"/>
        <v/>
      </c>
      <c r="AI91" t="s">
        <v>101</v>
      </c>
      <c r="AO91">
        <f t="shared" ca="1" si="32"/>
        <v>0.48219163260392139</v>
      </c>
      <c r="AP91" t="str">
        <f t="shared" ca="1" si="33"/>
        <v>pics\\Limon_4.jpg</v>
      </c>
      <c r="AR91" t="str">
        <f t="shared" si="35"/>
        <v/>
      </c>
      <c r="AS91" t="str">
        <f t="shared" si="36"/>
        <v/>
      </c>
      <c r="AT91">
        <f t="shared" ca="1" si="28"/>
        <v>0.77751033793511271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_Он_фаршированный?</v>
      </c>
      <c r="BA91" t="e">
        <f>VLOOKUP(Q91,audio_list_stym!$B$2:$BQ$299,68,FALSE)</f>
        <v>#N/A</v>
      </c>
      <c r="BB91" t="str">
        <f t="shared" si="30"/>
        <v>Посмотрите,_вот_XXXXX._Он_фаршированный?</v>
      </c>
      <c r="BD91" cm="1">
        <f t="array" aca="1" ref="BD91" ca="1">INDEX($L$90:$L$97,(RANK(AT3,$AT$2:$AT$9)))</f>
        <v>2094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VLOOKUP(B92,audio_list_stym!$A$3:$BP$18,53,FALSE)</f>
        <v>17</v>
      </c>
      <c r="F92" t="str">
        <f>VLOOKUP(E92,metki!$A$2:$B$9,2,FALSE)</f>
        <v>экспл_новые_без_названия</v>
      </c>
      <c r="G92" t="str">
        <f t="shared" si="24"/>
        <v>экспл</v>
      </c>
      <c r="H92" t="str">
        <f>VLOOKUP(B92,audio_list_stym!$A$3:$AJ$18,21,FALSE)</f>
        <v>Gac</v>
      </c>
      <c r="I92" t="s">
        <v>690</v>
      </c>
      <c r="J92" t="str">
        <f t="shared" si="25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123</v>
      </c>
      <c r="Z92" t="str">
        <f>IF(G92="экспл",VLOOKUP(J92,quest_экспл!$A$1:$N$129,12,FALSE),IF(G92="импл_",0,0))</f>
        <v>sound\\On_razrezanniy.wav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1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26"/>
        <v/>
      </c>
      <c r="AI92" t="s">
        <v>102</v>
      </c>
      <c r="AO92">
        <f t="shared" ca="1" si="32"/>
        <v>0.29658245616689127</v>
      </c>
      <c r="AP92" t="str">
        <f t="shared" ca="1" si="33"/>
        <v>pics\\Peper_6.jpg</v>
      </c>
      <c r="AR92" t="str">
        <f t="shared" si="35"/>
        <v/>
      </c>
      <c r="AS92" t="str">
        <f t="shared" si="36"/>
        <v/>
      </c>
      <c r="AT92">
        <f t="shared" ca="1" si="28"/>
        <v>0.69221010373205094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_Он_разрезанный?</v>
      </c>
      <c r="BA92" t="e">
        <f>VLOOKUP(Q92,audio_list_stym!$B$2:$BQ$299,68,FALSE)</f>
        <v>#N/A</v>
      </c>
      <c r="BB92" t="str">
        <f t="shared" si="30"/>
        <v>Вот_XXXXX._Он_разрезанный?</v>
      </c>
      <c r="BD92" cm="1">
        <f t="array" aca="1" ref="BD92" ca="1">INDEX($L$90:$L$97,(RANK(AT4,$AT$2:$AT$9)))</f>
        <v>2089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VLOOKUP(B93,audio_list_stym!$A$3:$BP$18,53,FALSE)</f>
        <v>17</v>
      </c>
      <c r="F93" t="str">
        <f>VLOOKUP(E93,metki!$A$2:$B$9,2,FALSE)</f>
        <v>экспл_новые_без_названия</v>
      </c>
      <c r="G93" t="str">
        <f t="shared" si="24"/>
        <v>экспл</v>
      </c>
      <c r="H93" t="str">
        <f>VLOOKUP(B93,audio_list_stym!$A$3:$AJ$18,21,FALSE)</f>
        <v>Gac</v>
      </c>
      <c r="I93" t="s">
        <v>691</v>
      </c>
      <c r="J93" t="str">
        <f t="shared" si="25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124</v>
      </c>
      <c r="Z93" t="str">
        <f>IF(G93="экспл",VLOOKUP(J93,quest_экспл!$A$1:$N$129,12,FALSE),IF(G93="импл_",0,0))</f>
        <v>sound\\On_s_lepestkami.wav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1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26"/>
        <v/>
      </c>
      <c r="AI93" t="s">
        <v>103</v>
      </c>
      <c r="AO93">
        <f t="shared" ca="1" si="32"/>
        <v>7.6210599229941778E-2</v>
      </c>
      <c r="AP93" t="str">
        <f t="shared" ca="1" si="33"/>
        <v>pics\\Tomat_6.jpg</v>
      </c>
      <c r="AR93" t="str">
        <f t="shared" si="35"/>
        <v/>
      </c>
      <c r="AS93" t="str">
        <f t="shared" si="36"/>
        <v/>
      </c>
      <c r="AT93">
        <f t="shared" ca="1" si="28"/>
        <v>0.71499678455478843</v>
      </c>
      <c r="AU93" t="s">
        <v>697</v>
      </c>
      <c r="AV93" t="str">
        <f t="shared" ca="1" si="29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_Он_с_лепестками?</v>
      </c>
      <c r="BA93" t="e">
        <f>VLOOKUP(Q93,audio_list_stym!$B$2:$BQ$299,68,FALSE)</f>
        <v>#N/A</v>
      </c>
      <c r="BB93" t="str">
        <f t="shared" si="30"/>
        <v>Это_XXXXX._Он_с_лепестками?</v>
      </c>
      <c r="BD93" cm="1">
        <f t="array" aca="1" ref="BD93" ca="1">INDEX($L$90:$L$97,(RANK(AT5,$AT$2:$AT$9)))</f>
        <v>2095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VLOOKUP(B94,audio_list_stym!$A$3:$BP$18,53,FALSE)</f>
        <v>17</v>
      </c>
      <c r="F94" t="str">
        <f>VLOOKUP(E94,metki!$A$2:$B$9,2,FALSE)</f>
        <v>экспл_новые_без_названия</v>
      </c>
      <c r="G94" t="str">
        <f t="shared" si="24"/>
        <v>экспл</v>
      </c>
      <c r="H94" t="str">
        <f>VLOOKUP(B94,audio_list_stym!$A$3:$AJ$18,21,FALSE)</f>
        <v>Gac</v>
      </c>
      <c r="I94" t="s">
        <v>692</v>
      </c>
      <c r="J94" t="str">
        <f t="shared" si="25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125</v>
      </c>
      <c r="Z94" t="str">
        <f>IF(G94="экспл",VLOOKUP(J94,quest_экспл!$A$1:$N$129,12,FALSE),IF(G94="импл_",0,0))</f>
        <v>sound\\Kolyuchiy_li_on.wav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1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26"/>
        <v/>
      </c>
      <c r="AI94" t="s">
        <v>104</v>
      </c>
      <c r="AO94">
        <f t="shared" ca="1" si="32"/>
        <v>0.19534242792392509</v>
      </c>
      <c r="AP94" t="str">
        <f t="shared" ca="1" si="33"/>
        <v>pics\\Redis_4.jpg</v>
      </c>
      <c r="AR94" t="str">
        <f t="shared" si="35"/>
        <v/>
      </c>
      <c r="AS94" t="str">
        <f t="shared" si="36"/>
        <v/>
      </c>
      <c r="AT94">
        <f t="shared" ca="1" si="28"/>
        <v>0.49187570917289969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_Колючий_ли_он?</v>
      </c>
      <c r="BA94" t="e">
        <f>VLOOKUP(Q94,audio_list_stym!$B$2:$BQ$299,68,FALSE)</f>
        <v>#N/A</v>
      </c>
      <c r="BB94" t="str">
        <f t="shared" si="30"/>
        <v>На_картинке_XXXXX._Колючий_ли_он?</v>
      </c>
      <c r="BD94" cm="1">
        <f t="array" aca="1" ref="BD94" ca="1">INDEX($L$90:$L$97,(RANK(AT6,$AT$2:$AT$9)))</f>
        <v>2092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VLOOKUP(B95,audio_list_stym!$A$3:$BP$18,53,FALSE)</f>
        <v>17</v>
      </c>
      <c r="F95" t="str">
        <f>VLOOKUP(E95,metki!$A$2:$B$9,2,FALSE)</f>
        <v>экспл_новые_без_названия</v>
      </c>
      <c r="G95" t="str">
        <f t="shared" si="24"/>
        <v>экспл</v>
      </c>
      <c r="H95" t="str">
        <f>VLOOKUP(B95,audio_list_stym!$A$3:$AJ$18,21,FALSE)</f>
        <v>Gac</v>
      </c>
      <c r="I95" t="s">
        <v>693</v>
      </c>
      <c r="J95" t="str">
        <f t="shared" si="25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126</v>
      </c>
      <c r="Z95" t="str">
        <f>IF(G95="экспл",VLOOKUP(J95,quest_экспл!$A$1:$N$129,12,FALSE),IF(G95="импл_",0,0))</f>
        <v>sound\\Oranzheviy_li_on.wav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1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26"/>
        <v/>
      </c>
      <c r="AI95" t="s">
        <v>105</v>
      </c>
      <c r="AO95">
        <f t="shared" ca="1" si="32"/>
        <v>0.49148217118294013</v>
      </c>
      <c r="AP95" t="str">
        <f t="shared" ca="1" si="33"/>
        <v>pics\\Limon_2.jpg</v>
      </c>
      <c r="AR95" t="str">
        <f t="shared" si="35"/>
        <v/>
      </c>
      <c r="AS95" t="str">
        <f t="shared" si="36"/>
        <v/>
      </c>
      <c r="AT95">
        <f t="shared" ca="1" si="28"/>
        <v>0.76685543154998259</v>
      </c>
      <c r="AU95" t="s">
        <v>697</v>
      </c>
      <c r="AV95" t="str">
        <f t="shared" ca="1" si="29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_Оранжевый_ли_он?</v>
      </c>
      <c r="BA95" t="e">
        <f>VLOOKUP(Q95,audio_list_stym!$B$2:$BQ$299,68,FALSE)</f>
        <v>#N/A</v>
      </c>
      <c r="BB95" t="str">
        <f t="shared" si="30"/>
        <v>На_мониторе_XXXXX._Оранжевый_ли_он?</v>
      </c>
      <c r="BD95" cm="1">
        <f t="array" aca="1" ref="BD95" ca="1">INDEX($L$90:$L$97,(RANK(AT7,$AT$2:$AT$9)))</f>
        <v>2096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VLOOKUP(B96,audio_list_stym!$A$3:$BP$18,53,FALSE)</f>
        <v>17</v>
      </c>
      <c r="F96" t="str">
        <f>VLOOKUP(E96,metki!$A$2:$B$9,2,FALSE)</f>
        <v>экспл_новые_без_названия</v>
      </c>
      <c r="G96" t="str">
        <f t="shared" si="24"/>
        <v>экспл</v>
      </c>
      <c r="H96" t="str">
        <f>VLOOKUP(B96,audio_list_stym!$A$3:$AJ$18,21,FALSE)</f>
        <v>Gac</v>
      </c>
      <c r="I96" t="s">
        <v>694</v>
      </c>
      <c r="J96" t="str">
        <f t="shared" si="25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127</v>
      </c>
      <c r="Z96" t="str">
        <f>IF(G96="экспл",VLOOKUP(J96,quest_экспл!$A$1:$N$129,12,FALSE),IF(G96="импл_",0,0))</f>
        <v>sound\\On_zernistiy.wav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1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26"/>
        <v/>
      </c>
      <c r="AI96" t="s">
        <v>106</v>
      </c>
      <c r="AO96">
        <f t="shared" ca="1" si="32"/>
        <v>0.71060092725008273</v>
      </c>
      <c r="AP96" t="str">
        <f t="shared" ca="1" si="33"/>
        <v>pics\\Goroh_1.jpg</v>
      </c>
      <c r="AR96" t="str">
        <f t="shared" si="35"/>
        <v/>
      </c>
      <c r="AS96" t="str">
        <f t="shared" si="36"/>
        <v/>
      </c>
      <c r="AT96">
        <f t="shared" ca="1" si="28"/>
        <v>0.66376504292878025</v>
      </c>
      <c r="AU96" t="s">
        <v>697</v>
      </c>
      <c r="AV96" t="str">
        <f t="shared" ca="1" si="29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_Он_зернистый?</v>
      </c>
      <c r="BA96" t="e">
        <f>VLOOKUP(Q96,audio_list_stym!$B$2:$BQ$299,68,FALSE)</f>
        <v>#N/A</v>
      </c>
      <c r="BB96" t="str">
        <f t="shared" si="30"/>
        <v>Перед_Вами_XXXXX._Он_зернистый?</v>
      </c>
      <c r="BD96" cm="1">
        <f t="array" aca="1" ref="BD96" ca="1">INDEX($L$90:$L$97,(RANK(AT8,$AT$2:$AT$9)))</f>
        <v>2090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VLOOKUP(B97,audio_list_stym!$A$3:$BP$18,53,FALSE)</f>
        <v>17</v>
      </c>
      <c r="F97" t="str">
        <f>VLOOKUP(E97,metki!$A$2:$B$9,2,FALSE)</f>
        <v>экспл_новые_без_названия</v>
      </c>
      <c r="G97" t="str">
        <f t="shared" si="24"/>
        <v>экспл</v>
      </c>
      <c r="H97" t="str">
        <f>VLOOKUP(B97,audio_list_stym!$A$3:$AJ$18,21,FALSE)</f>
        <v>Gac</v>
      </c>
      <c r="I97" t="s">
        <v>695</v>
      </c>
      <c r="J97" t="str">
        <f t="shared" si="25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128</v>
      </c>
      <c r="Z97" t="str">
        <f>IF(G97="экспл",VLOOKUP(J97,quest_экспл!$A$1:$N$129,12,FALSE),IF(G97="импл_",0,0))</f>
        <v>sound\\Okruglya_li_on.wav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1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26"/>
        <v/>
      </c>
      <c r="AI97" t="s">
        <v>107</v>
      </c>
      <c r="AO97">
        <f t="shared" ca="1" si="32"/>
        <v>0.98845066298331796</v>
      </c>
      <c r="AP97" t="str">
        <f t="shared" ca="1" si="33"/>
        <v>pics\\Banan_1.jpg</v>
      </c>
      <c r="AR97" t="str">
        <f t="shared" si="35"/>
        <v/>
      </c>
      <c r="AS97" t="str">
        <f t="shared" si="36"/>
        <v/>
      </c>
      <c r="AT97">
        <f t="shared" ca="1" si="28"/>
        <v>0.91075467740491822</v>
      </c>
      <c r="AU97" t="s">
        <v>697</v>
      </c>
      <c r="AV97" t="str">
        <f t="shared" ca="1" si="29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_Округлый_ли_он?</v>
      </c>
      <c r="BA97" t="e">
        <f>VLOOKUP(Q97,audio_list_stym!$B$2:$BQ$299,68,FALSE)</f>
        <v>#N/A</v>
      </c>
      <c r="BB97" t="str">
        <f t="shared" si="30"/>
        <v>Вы_видите_XXXXX._Округлый_ли_он?</v>
      </c>
      <c r="BD97" cm="1">
        <f t="array" aca="1" ref="BD97" ca="1">INDEX($L$90:$L$97,(RANK(AT9,$AT$2:$AT$9)))</f>
        <v>2091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VLOOKUP(B98,audio_list_stym!$A$3:$BP$18,53,FALSE)</f>
        <v>14</v>
      </c>
      <c r="F98" t="str">
        <f>VLOOKUP(E98,metki!$A$2:$B$9,2,FALSE)</f>
        <v>импл_новые_с_названием</v>
      </c>
      <c r="G98" t="str">
        <f t="shared" si="24"/>
        <v>импл_</v>
      </c>
      <c r="H98" t="str">
        <f>VLOOKUP(B98,audio_list_stym!$A$3:$AJ$18,21,FALSE)</f>
        <v>Noni</v>
      </c>
      <c r="I98" t="s">
        <v>688</v>
      </c>
      <c r="J98" t="str">
        <f t="shared" si="25"/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257</v>
      </c>
      <c r="Q98" t="str">
        <f>IF(G98="экспл",0,IF(G98="импл_",VLOOKUP(J98,quest_импл!$A$1:$J$129,8,FALSE),0))</f>
        <v>sound\\Beliy_li_vnutri.wav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2025</v>
      </c>
      <c r="AD98" t="str">
        <f t="shared" ca="1" si="31"/>
        <v>pics\\Kokos_1.jpg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6"/>
        <v>pics\\Kokos_1.jpg</v>
      </c>
      <c r="AI98" t="s">
        <v>108</v>
      </c>
      <c r="AO98">
        <f t="shared" ca="1" si="32"/>
        <v>0.64048939206616606</v>
      </c>
      <c r="AP98" t="str">
        <f t="shared" ca="1" si="33"/>
        <v>pics\\Kokos_1.jpg</v>
      </c>
      <c r="AR98" t="str">
        <f>IF(AH98="sound\\Ogorod",AP26,"")</f>
        <v/>
      </c>
      <c r="AS98" t="str">
        <f t="shared" ca="1" si="36"/>
        <v>pics\\Kokos_1.jpg</v>
      </c>
      <c r="AT98">
        <f t="shared" ca="1" si="28"/>
        <v>0.11489868084914667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_Белый_ли_внутри_</v>
      </c>
      <c r="BB98" t="str">
        <f t="shared" si="30"/>
        <v>_Белый_ли_внутри_КОДИС?</v>
      </c>
      <c r="BC98">
        <f>A98</f>
        <v>1213</v>
      </c>
      <c r="BD98" cm="1">
        <f t="array" aca="1" ref="BD98" ca="1">INDEX($L$98:$L$105,(RANK(AT2,$AT$2:$AT$9)))</f>
        <v>2117</v>
      </c>
      <c r="BE98" cm="1">
        <f t="array" aca="1" ref="BE98" ca="1">INDEX(BD66:BD81,(RANK(AT6,$AT$2:$AT$9)))</f>
        <v>2074</v>
      </c>
      <c r="BF98" cm="1">
        <f t="array" aca="1" ref="BF98" ca="1">INDEX(BD82:BD97,(RANK(AT6,$AT$2:$AT$9)))</f>
        <v>2087</v>
      </c>
      <c r="BG98" cm="1">
        <f t="array" aca="1" ref="BG98" ca="1">INDEX(BD106:BD129,(RANK(AT6,$AT$2:$AT$17)))</f>
        <v>2130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VLOOKUP(B99,audio_list_stym!$A$3:$BP$18,53,FALSE)</f>
        <v>14</v>
      </c>
      <c r="F99" t="str">
        <f>VLOOKUP(E99,metki!$A$2:$B$9,2,FALSE)</f>
        <v>импл_новые_с_названием</v>
      </c>
      <c r="G99" t="str">
        <f t="shared" si="24"/>
        <v>импл_</v>
      </c>
      <c r="H99" t="str">
        <f>VLOOKUP(B99,audio_list_stym!$A$3:$AJ$18,21,FALSE)</f>
        <v>Noni</v>
      </c>
      <c r="I99" t="s">
        <v>689</v>
      </c>
      <c r="J99" t="str">
        <f t="shared" si="25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258</v>
      </c>
      <c r="Q99" t="str">
        <f>IF(G99="экспл",0,IF(G99="импл_",VLOOKUP(J99,quest_импл!$A$1:$J$129,8,FALSE),0))</f>
        <v>sound\\Rebristiy_li.wav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2033</v>
      </c>
      <c r="AD99" t="str">
        <f t="shared" ca="1" si="31"/>
        <v>pics\\Limon_1.jpg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6"/>
        <v>pics\\Limon_1.jpg</v>
      </c>
      <c r="AI99" t="s">
        <v>109</v>
      </c>
      <c r="AO99">
        <f t="shared" ca="1" si="32"/>
        <v>0.52007378106992441</v>
      </c>
      <c r="AP99" t="str">
        <f t="shared" ca="1" si="33"/>
        <v>pics\\Limon_1.jpg</v>
      </c>
      <c r="AR99" t="str">
        <f t="shared" ref="AR99:AR120" si="37">IF(AH99="sound\\Ogorod",AP27,"")</f>
        <v/>
      </c>
      <c r="AS99" t="str">
        <f t="shared" ca="1" si="36"/>
        <v>pics\\Limon_1.jpg</v>
      </c>
      <c r="AT99">
        <f t="shared" ca="1" si="28"/>
        <v>0.90435886388811104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_Ребристый_ли_</v>
      </c>
      <c r="BB99" t="str">
        <f t="shared" si="30"/>
        <v>_Ребристый_ли_КОДИС?</v>
      </c>
      <c r="BD99" cm="1">
        <f t="array" aca="1" ref="BD99" ca="1">INDEX($L$98:$L$105,(RANK(AT3,$AT$2:$AT$9)))</f>
        <v>2118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VLOOKUP(B100,audio_list_stym!$A$3:$BP$18,53,FALSE)</f>
        <v>14</v>
      </c>
      <c r="F100" t="str">
        <f>VLOOKUP(E100,metki!$A$2:$B$9,2,FALSE)</f>
        <v>импл_новые_с_названием</v>
      </c>
      <c r="G100" t="str">
        <f t="shared" si="24"/>
        <v>импл_</v>
      </c>
      <c r="H100" t="str">
        <f>VLOOKUP(B100,audio_list_stym!$A$3:$AJ$18,21,FALSE)</f>
        <v>Noni</v>
      </c>
      <c r="I100" t="s">
        <v>690</v>
      </c>
      <c r="J100" t="str">
        <f t="shared" si="25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259</v>
      </c>
      <c r="Q100" t="str">
        <f>IF(G100="экспл",0,IF(G100="импл_",VLOOKUP(J100,quest_импл!$A$1:$J$129,8,FALSE),0))</f>
        <v>sound\\Goluboy_li.wav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2039</v>
      </c>
      <c r="AD100" t="str">
        <f t="shared" ca="1" si="31"/>
        <v>pics\\Limon_7.jpg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6"/>
        <v>pics\\Limon_7.jpg</v>
      </c>
      <c r="AI100" t="s">
        <v>110</v>
      </c>
      <c r="AO100">
        <f t="shared" ca="1" si="32"/>
        <v>0.39161675009617547</v>
      </c>
      <c r="AP100" t="str">
        <f t="shared" ca="1" si="33"/>
        <v>pics\\Limon_7.jpg</v>
      </c>
      <c r="AR100" t="str">
        <f t="shared" si="37"/>
        <v/>
      </c>
      <c r="AS100" t="str">
        <f t="shared" ca="1" si="36"/>
        <v>pics\\Limon_7.jpg</v>
      </c>
      <c r="AT100">
        <f t="shared" ca="1" si="28"/>
        <v>0.97342303337636837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_Голубой_ли_</v>
      </c>
      <c r="BB100" t="str">
        <f t="shared" si="30"/>
        <v>_Голубой_ли_КОДИС?</v>
      </c>
      <c r="BD100" cm="1">
        <f t="array" aca="1" ref="BD100" ca="1">INDEX($L$98:$L$105,(RANK(AT4,$AT$2:$AT$9)))</f>
        <v>2113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VLOOKUP(B101,audio_list_stym!$A$3:$BP$18,53,FALSE)</f>
        <v>14</v>
      </c>
      <c r="F101" t="str">
        <f>VLOOKUP(E101,metki!$A$2:$B$9,2,FALSE)</f>
        <v>импл_новые_с_названием</v>
      </c>
      <c r="G101" t="str">
        <f t="shared" si="24"/>
        <v>импл_</v>
      </c>
      <c r="H101" t="str">
        <f>VLOOKUP(B101,audio_list_stym!$A$3:$AJ$18,21,FALSE)</f>
        <v>Noni</v>
      </c>
      <c r="I101" t="s">
        <v>691</v>
      </c>
      <c r="J101" t="str">
        <f t="shared" si="25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260</v>
      </c>
      <c r="Q101" t="str">
        <f>IF(G101="экспл",0,IF(G101="импл_",VLOOKUP(J101,quest_импл!$A$1:$J$129,8,FALSE),0))</f>
        <v>sound\\S_bugorkami_li.wav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2032</v>
      </c>
      <c r="AD101" t="str">
        <f t="shared" ca="1" si="31"/>
        <v>pics\\Kokos_8.jpg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6"/>
        <v>pics\\Kokos_8.jpg</v>
      </c>
      <c r="AI101" t="s">
        <v>111</v>
      </c>
      <c r="AO101">
        <f t="shared" ca="1" si="32"/>
        <v>0.53895839438601245</v>
      </c>
      <c r="AP101" t="str">
        <f t="shared" ca="1" si="33"/>
        <v>pics\\Kokos_8.jpg</v>
      </c>
      <c r="AR101" t="str">
        <f t="shared" si="37"/>
        <v/>
      </c>
      <c r="AS101" t="str">
        <f t="shared" ca="1" si="36"/>
        <v>pics\\Kokos_8.jpg</v>
      </c>
      <c r="AT101">
        <f t="shared" ca="1" si="28"/>
        <v>1.55924738649309E-2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_С_бугорками_ли_</v>
      </c>
      <c r="BB101" t="str">
        <f t="shared" si="30"/>
        <v>_С_бугорками_ли_КОДИС?</v>
      </c>
      <c r="BD101" cm="1">
        <f t="array" aca="1" ref="BD101" ca="1">INDEX($L$98:$L$105,(RANK(AT5,$AT$2:$AT$9)))</f>
        <v>2119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VLOOKUP(B102,audio_list_stym!$A$3:$BP$18,53,FALSE)</f>
        <v>14</v>
      </c>
      <c r="F102" t="str">
        <f>VLOOKUP(E102,metki!$A$2:$B$9,2,FALSE)</f>
        <v>импл_новые_с_названием</v>
      </c>
      <c r="G102" t="str">
        <f t="shared" si="24"/>
        <v>импл_</v>
      </c>
      <c r="H102" t="str">
        <f>VLOOKUP(B102,audio_list_stym!$A$3:$AJ$18,21,FALSE)</f>
        <v>Noni</v>
      </c>
      <c r="I102" t="s">
        <v>692</v>
      </c>
      <c r="J102" t="str">
        <f t="shared" si="25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261</v>
      </c>
      <c r="Q102" t="str">
        <f>IF(G102="экспл",0,IF(G102="импл_",VLOOKUP(J102,quest_импл!$A$1:$J$129,8,FALSE),0))</f>
        <v>sound\\Ovalniy_li.wav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2063</v>
      </c>
      <c r="AD102" t="str">
        <f t="shared" ca="1" si="31"/>
        <v>pics\\Tomat_7.jpg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6"/>
        <v>pics\\Tomat_7.jpg</v>
      </c>
      <c r="AI102" t="s">
        <v>112</v>
      </c>
      <c r="AO102">
        <f t="shared" ca="1" si="32"/>
        <v>5.0953583703103211E-2</v>
      </c>
      <c r="AP102" t="str">
        <f t="shared" ca="1" si="33"/>
        <v>pics\\Tomat_7.jpg</v>
      </c>
      <c r="AR102" t="str">
        <f t="shared" si="37"/>
        <v/>
      </c>
      <c r="AS102" t="str">
        <f t="shared" ca="1" si="36"/>
        <v>pics\\Tomat_7.jpg</v>
      </c>
      <c r="AT102">
        <f t="shared" ca="1" si="28"/>
        <v>0.97003659202532266</v>
      </c>
      <c r="AU102" t="s">
        <v>697</v>
      </c>
      <c r="AV102" t="str">
        <f t="shared" ca="1" si="29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_Овальный_ли_</v>
      </c>
      <c r="BB102" t="str">
        <f t="shared" si="30"/>
        <v>_Овальный_ли_КОДИС?</v>
      </c>
      <c r="BD102" cm="1">
        <f t="array" aca="1" ref="BD102" ca="1">INDEX($L$98:$L$105,(RANK(AT6,$AT$2:$AT$9)))</f>
        <v>2116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VLOOKUP(B103,audio_list_stym!$A$3:$BP$18,53,FALSE)</f>
        <v>14</v>
      </c>
      <c r="F103" t="str">
        <f>VLOOKUP(E103,metki!$A$2:$B$9,2,FALSE)</f>
        <v>импл_новые_с_названием</v>
      </c>
      <c r="G103" t="str">
        <f t="shared" si="24"/>
        <v>импл_</v>
      </c>
      <c r="H103" t="str">
        <f>VLOOKUP(B103,audio_list_stym!$A$3:$AJ$18,21,FALSE)</f>
        <v>Noni</v>
      </c>
      <c r="I103" t="s">
        <v>693</v>
      </c>
      <c r="J103" t="str">
        <f t="shared" si="25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262</v>
      </c>
      <c r="Q103" t="str">
        <f>IF(G103="экспл",0,IF(G103="импл_",VLOOKUP(J103,quest_импл!$A$1:$J$129,8,FALSE),0))</f>
        <v>sound\\Zhidkiy_li.wav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2004</v>
      </c>
      <c r="AD103" t="str">
        <f t="shared" ca="1" si="31"/>
        <v>pics\\Banan_4.jpg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6"/>
        <v>pics\\Banan_4.jpg</v>
      </c>
      <c r="AI103" t="s">
        <v>113</v>
      </c>
      <c r="AO103">
        <f t="shared" ca="1" si="32"/>
        <v>0.97611985522693578</v>
      </c>
      <c r="AP103" t="str">
        <f t="shared" ca="1" si="33"/>
        <v>pics\\Banan_4.jpg</v>
      </c>
      <c r="AR103" t="str">
        <f t="shared" si="37"/>
        <v/>
      </c>
      <c r="AS103" t="str">
        <f t="shared" ca="1" si="36"/>
        <v>pics\\Banan_4.jpg</v>
      </c>
      <c r="AT103">
        <f t="shared" ca="1" si="28"/>
        <v>0.14631081024854298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_Жидкий_ли_</v>
      </c>
      <c r="BB103" t="str">
        <f t="shared" si="30"/>
        <v>_Жидкий_ли_КОДИС?</v>
      </c>
      <c r="BD103" cm="1">
        <f t="array" aca="1" ref="BD103" ca="1">INDEX($L$98:$L$105,(RANK(AT7,$AT$2:$AT$9)))</f>
        <v>2120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VLOOKUP(B104,audio_list_stym!$A$3:$BP$18,53,FALSE)</f>
        <v>14</v>
      </c>
      <c r="F104" t="str">
        <f>VLOOKUP(E104,metki!$A$2:$B$9,2,FALSE)</f>
        <v>импл_новые_с_названием</v>
      </c>
      <c r="G104" t="str">
        <f t="shared" si="24"/>
        <v>импл_</v>
      </c>
      <c r="H104" t="str">
        <f>VLOOKUP(B104,audio_list_stym!$A$3:$AJ$18,21,FALSE)</f>
        <v>Noni</v>
      </c>
      <c r="I104" t="s">
        <v>694</v>
      </c>
      <c r="J104" t="str">
        <f t="shared" si="25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263</v>
      </c>
      <c r="Q104" t="str">
        <f>IF(G104="экспл",0,IF(G104="импл_",VLOOKUP(J104,quest_импл!$A$1:$J$129,8,FALSE),0))</f>
        <v>sound\\Lohmatiy_li.wav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2053</v>
      </c>
      <c r="AD104" t="str">
        <f t="shared" ca="1" si="31"/>
        <v>pics\\Redis_5.jpg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6"/>
        <v>pics\\Redis_5.jpg</v>
      </c>
      <c r="AI104" t="s">
        <v>114</v>
      </c>
      <c r="AO104">
        <f t="shared" ca="1" si="32"/>
        <v>0.19318753500049535</v>
      </c>
      <c r="AP104" t="str">
        <f t="shared" ca="1" si="33"/>
        <v>pics\\Redis_5.jpg</v>
      </c>
      <c r="AR104" t="str">
        <f t="shared" si="37"/>
        <v/>
      </c>
      <c r="AS104" t="str">
        <f t="shared" ca="1" si="36"/>
        <v>pics\\Redis_5.jpg</v>
      </c>
      <c r="AT104">
        <f t="shared" ca="1" si="28"/>
        <v>0.822229485730401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_Лохматый_ли_</v>
      </c>
      <c r="BB104" t="str">
        <f t="shared" si="30"/>
        <v>_Лохматый_ли_КОДИС?</v>
      </c>
      <c r="BD104" cm="1">
        <f t="array" aca="1" ref="BD104" ca="1">INDEX($L$98:$L$105,(RANK(AT8,$AT$2:$AT$9)))</f>
        <v>2114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VLOOKUP(B105,audio_list_stym!$A$3:$BP$18,53,FALSE)</f>
        <v>14</v>
      </c>
      <c r="F105" t="str">
        <f>VLOOKUP(E105,metki!$A$2:$B$9,2,FALSE)</f>
        <v>импл_новые_с_названием</v>
      </c>
      <c r="G105" t="str">
        <f t="shared" si="24"/>
        <v>импл_</v>
      </c>
      <c r="H105" t="str">
        <f>VLOOKUP(B105,audio_list_stym!$A$3:$AJ$18,21,FALSE)</f>
        <v>Noni</v>
      </c>
      <c r="I105" t="s">
        <v>695</v>
      </c>
      <c r="J105" t="str">
        <f t="shared" si="25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264</v>
      </c>
      <c r="Q105" t="str">
        <f>IF(G105="экспл",0,IF(G105="импл_",VLOOKUP(J105,quest_импл!$A$1:$J$129,8,FALSE),0))</f>
        <v>sound\\Zolotistiy_li.wav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2043</v>
      </c>
      <c r="AD105" t="str">
        <f t="shared" ca="1" si="31"/>
        <v>pics\\Peper_3.jpg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6"/>
        <v>pics\\Peper_3.jpg</v>
      </c>
      <c r="AI105" t="s">
        <v>115</v>
      </c>
      <c r="AO105">
        <f t="shared" ca="1" si="32"/>
        <v>0.34629807517576405</v>
      </c>
      <c r="AP105" t="str">
        <f t="shared" ca="1" si="33"/>
        <v>pics\\Peper_3.jpg</v>
      </c>
      <c r="AR105" t="str">
        <f t="shared" si="37"/>
        <v/>
      </c>
      <c r="AS105" t="str">
        <f t="shared" ca="1" si="36"/>
        <v>pics\\Peper_3.jpg</v>
      </c>
      <c r="AT105">
        <f t="shared" ca="1" si="28"/>
        <v>4.6058400107205077E-3</v>
      </c>
      <c r="AU105" t="s">
        <v>697</v>
      </c>
      <c r="AV105" t="str">
        <f t="shared" ca="1" si="29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_Золотистый_ли_</v>
      </c>
      <c r="BB105" t="str">
        <f t="shared" si="30"/>
        <v>_Золотистый_ли_КОДИС?</v>
      </c>
      <c r="BD105" cm="1">
        <f t="array" aca="1" ref="BD105" ca="1">INDEX($L$98:$L$105,(RANK(AT9,$AT$2:$AT$9)))</f>
        <v>2115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VLOOKUP(B106,audio_list_stym!$A$3:$BP$18,53,FALSE)</f>
        <v>15</v>
      </c>
      <c r="F106" t="str">
        <f>VLOOKUP(E106,metki!$A$2:$B$9,2,FALSE)</f>
        <v>экспл_новые_с_названием</v>
      </c>
      <c r="G106" t="str">
        <f t="shared" si="24"/>
        <v>экспл</v>
      </c>
      <c r="H106" t="str">
        <f>VLOOKUP(B106,audio_list_stym!$A$3:$AJ$18,21,FALSE)</f>
        <v>Sapota</v>
      </c>
      <c r="I106" t="s">
        <v>688</v>
      </c>
      <c r="J106" t="str">
        <f t="shared" si="25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137</v>
      </c>
      <c r="Z106" t="str">
        <f>IF(G106="экспл",VLOOKUP(J106,quest_экспл!$A$1:$N$129,12,FALSE),IF(G106="импл_",0,0))</f>
        <v>sound\\On_sharoobraxniy.wav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31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26"/>
        <v/>
      </c>
      <c r="AI106" t="s">
        <v>116</v>
      </c>
      <c r="AO106">
        <f t="shared" ca="1" si="32"/>
        <v>0.41792479071898481</v>
      </c>
      <c r="AP106" t="str">
        <f t="shared" ca="1" si="33"/>
        <v>pics\\Limon_5.jpg</v>
      </c>
      <c r="AR106" t="str">
        <f t="shared" si="37"/>
        <v/>
      </c>
      <c r="AS106" t="str">
        <f t="shared" si="36"/>
        <v/>
      </c>
      <c r="AT106">
        <f t="shared" ca="1" si="28"/>
        <v>0.85232480937953925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_Он_шарообразный?</v>
      </c>
      <c r="BA106" t="e">
        <f>VLOOKUP(Q106,audio_list_stym!$B$2:$BQ$299,68,FALSE)</f>
        <v>#N/A</v>
      </c>
      <c r="BB106" t="str">
        <f t="shared" si="30"/>
        <v>На_экране_ГОНИК._Он_шарообразный?</v>
      </c>
      <c r="BC106">
        <f>A106</f>
        <v>1214</v>
      </c>
      <c r="BD106" cm="1">
        <f t="array" aca="1" ref="BD106" ca="1">INDEX($L$106:$L$113,(RANK(AT2,$AT$2:$AT$9)))</f>
        <v>2133</v>
      </c>
      <c r="BE106" cm="1">
        <f t="array" aca="1" ref="BE106" ca="1">INDEX(BD66:BD81,(RANK(AT7,$AT$2:$AT$17)))</f>
        <v>2073</v>
      </c>
      <c r="BF106" cm="1">
        <f t="array" aca="1" ref="BF106" ca="1">INDEX(BD90:BD105,(RANK(AT7,$AT$2:$AT$17)))</f>
        <v>2113</v>
      </c>
      <c r="BG106" cm="1">
        <f t="array" aca="1" ref="BG106" ca="1">INDEX(BD114:BD129,(RANK(AT7,$AT$2:$AT$9)))</f>
        <v>2139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VLOOKUP(B107,audio_list_stym!$A$3:$BP$18,53,FALSE)</f>
        <v>15</v>
      </c>
      <c r="F107" t="str">
        <f>VLOOKUP(E107,metki!$A$2:$B$9,2,FALSE)</f>
        <v>экспл_новые_с_названием</v>
      </c>
      <c r="G107" t="str">
        <f t="shared" si="24"/>
        <v>экспл</v>
      </c>
      <c r="H107" t="str">
        <f>VLOOKUP(B107,audio_list_stym!$A$3:$AJ$18,21,FALSE)</f>
        <v>Sapota</v>
      </c>
      <c r="I107" t="s">
        <v>689</v>
      </c>
      <c r="J107" t="str">
        <f t="shared" si="25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138</v>
      </c>
      <c r="Z107" t="str">
        <f>IF(G107="экспл",VLOOKUP(J107,quest_экспл!$A$1:$N$129,12,FALSE),IF(G107="импл_",0,0))</f>
        <v>sound\\On_nadrezan.wav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1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26"/>
        <v/>
      </c>
      <c r="AI107" t="s">
        <v>117</v>
      </c>
      <c r="AO107">
        <f t="shared" ca="1" si="32"/>
        <v>0.66043376033436796</v>
      </c>
      <c r="AP107" t="str">
        <f t="shared" ca="1" si="33"/>
        <v>pics\\Goroh_6.jpg</v>
      </c>
      <c r="AR107" t="str">
        <f t="shared" si="37"/>
        <v/>
      </c>
      <c r="AS107" t="str">
        <f t="shared" si="36"/>
        <v/>
      </c>
      <c r="AT107">
        <f t="shared" ca="1" si="28"/>
        <v>2.7536025185472268E-2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_Он_надрезан?</v>
      </c>
      <c r="BA107" t="e">
        <f>VLOOKUP(Q107,audio_list_stym!$B$2:$BQ$299,68,FALSE)</f>
        <v>#N/A</v>
      </c>
      <c r="BB107" t="str">
        <f t="shared" si="30"/>
        <v>Посмотрите,_вот_ГОНИК._Он_надрезан?</v>
      </c>
      <c r="BD107" cm="1">
        <f t="array" aca="1" ref="BD107" ca="1">INDEX($L$106:$L$113,(RANK(AT3,$AT$2:$AT$9)))</f>
        <v>2134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VLOOKUP(B108,audio_list_stym!$A$3:$BP$18,53,FALSE)</f>
        <v>15</v>
      </c>
      <c r="F108" t="str">
        <f>VLOOKUP(E108,metki!$A$2:$B$9,2,FALSE)</f>
        <v>экспл_новые_с_названием</v>
      </c>
      <c r="G108" t="str">
        <f t="shared" si="24"/>
        <v>экспл</v>
      </c>
      <c r="H108" t="str">
        <f>VLOOKUP(B108,audio_list_stym!$A$3:$AJ$18,21,FALSE)</f>
        <v>Sapota</v>
      </c>
      <c r="I108" t="s">
        <v>690</v>
      </c>
      <c r="J108" t="str">
        <f t="shared" si="25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139</v>
      </c>
      <c r="Z108" t="str">
        <f>IF(G108="экспл",VLOOKUP(J108,quest_экспл!$A$1:$N$129,12,FALSE),IF(G108="импл_",0,0))</f>
        <v>sound\\On_perekruchen.wav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1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26"/>
        <v/>
      </c>
      <c r="AI108" t="s">
        <v>118</v>
      </c>
      <c r="AO108">
        <f t="shared" ca="1" si="32"/>
        <v>0.65907023144464671</v>
      </c>
      <c r="AP108" t="str">
        <f t="shared" ca="1" si="33"/>
        <v>pics\\Goroh_7.jpg</v>
      </c>
      <c r="AR108" t="str">
        <f t="shared" si="37"/>
        <v/>
      </c>
      <c r="AS108" t="str">
        <f t="shared" si="36"/>
        <v/>
      </c>
      <c r="AT108">
        <f t="shared" ca="1" si="28"/>
        <v>0.32482911587275198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_Он_перекручен?</v>
      </c>
      <c r="BA108" t="e">
        <f>VLOOKUP(Q108,audio_list_stym!$B$2:$BQ$299,68,FALSE)</f>
        <v>#N/A</v>
      </c>
      <c r="BB108" t="str">
        <f t="shared" si="30"/>
        <v>Вот_ГОНИК._Он_перекручен?</v>
      </c>
      <c r="BD108" cm="1">
        <f t="array" aca="1" ref="BD108" ca="1">INDEX($L$106:$L$113,(RANK(AT4,$AT$2:$AT$9)))</f>
        <v>2129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VLOOKUP(B109,audio_list_stym!$A$3:$BP$18,53,FALSE)</f>
        <v>15</v>
      </c>
      <c r="F109" t="str">
        <f>VLOOKUP(E109,metki!$A$2:$B$9,2,FALSE)</f>
        <v>экспл_новые_с_названием</v>
      </c>
      <c r="G109" t="str">
        <f t="shared" si="24"/>
        <v>экспл</v>
      </c>
      <c r="H109" t="str">
        <f>VLOOKUP(B109,audio_list_stym!$A$3:$AJ$18,21,FALSE)</f>
        <v>Sapota</v>
      </c>
      <c r="I109" t="s">
        <v>691</v>
      </c>
      <c r="J109" t="str">
        <f t="shared" si="25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140</v>
      </c>
      <c r="Z109" t="str">
        <f>IF(G109="экспл",VLOOKUP(J109,quest_экспл!$A$1:$N$129,12,FALSE),IF(G109="импл_",0,0))</f>
        <v>sound\\Sorvan_li_on.wav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1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26"/>
        <v/>
      </c>
      <c r="AI109" t="s">
        <v>119</v>
      </c>
      <c r="AO109">
        <f t="shared" ca="1" si="32"/>
        <v>0.98373666607845978</v>
      </c>
      <c r="AP109" t="str">
        <f t="shared" ca="1" si="33"/>
        <v>pics\\Banan_3.jpg</v>
      </c>
      <c r="AR109" t="str">
        <f t="shared" si="37"/>
        <v/>
      </c>
      <c r="AS109" t="str">
        <f t="shared" si="36"/>
        <v/>
      </c>
      <c r="AT109">
        <f t="shared" ca="1" si="28"/>
        <v>0.94044929300456825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_Сорван_ли_он?</v>
      </c>
      <c r="BA109" t="e">
        <f>VLOOKUP(Q109,audio_list_stym!$B$2:$BQ$299,68,FALSE)</f>
        <v>#N/A</v>
      </c>
      <c r="BB109" t="str">
        <f t="shared" si="30"/>
        <v>Это_ГОНИК._Сорван_ли_он?</v>
      </c>
      <c r="BD109" cm="1">
        <f t="array" aca="1" ref="BD109" ca="1">INDEX($L$106:$L$113,(RANK(AT5,$AT$2:$AT$9)))</f>
        <v>2135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VLOOKUP(B110,audio_list_stym!$A$3:$BP$18,53,FALSE)</f>
        <v>15</v>
      </c>
      <c r="F110" t="str">
        <f>VLOOKUP(E110,metki!$A$2:$B$9,2,FALSE)</f>
        <v>экспл_новые_с_названием</v>
      </c>
      <c r="G110" t="str">
        <f t="shared" si="24"/>
        <v>экспл</v>
      </c>
      <c r="H110" t="str">
        <f>VLOOKUP(B110,audio_list_stym!$A$3:$AJ$18,21,FALSE)</f>
        <v>Sapota</v>
      </c>
      <c r="I110" t="s">
        <v>692</v>
      </c>
      <c r="J110" t="str">
        <f t="shared" si="25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141</v>
      </c>
      <c r="Z110" t="str">
        <f>IF(G110="экспл",VLOOKUP(J110,quest_экспл!$A$1:$N$129,12,FALSE),IF(G110="импл_",0,0))</f>
        <v>sound\\Spressovan_li_on.wav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1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26"/>
        <v/>
      </c>
      <c r="AI110" t="s">
        <v>120</v>
      </c>
      <c r="AO110">
        <f t="shared" ca="1" si="32"/>
        <v>0.67133285931655351</v>
      </c>
      <c r="AP110" t="str">
        <f t="shared" ca="1" si="33"/>
        <v>pics\\Goroh_5.jpg</v>
      </c>
      <c r="AR110" t="str">
        <f t="shared" si="37"/>
        <v/>
      </c>
      <c r="AS110" t="str">
        <f t="shared" si="36"/>
        <v/>
      </c>
      <c r="AT110">
        <f t="shared" ca="1" si="28"/>
        <v>0.56889635612447964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_Спрессован_ли_он?</v>
      </c>
      <c r="BA110" t="e">
        <f>VLOOKUP(Q110,audio_list_stym!$B$2:$BQ$299,68,FALSE)</f>
        <v>#N/A</v>
      </c>
      <c r="BB110" t="str">
        <f t="shared" si="30"/>
        <v>На_картинке_ГОНИК._Спрессован_ли_он?</v>
      </c>
      <c r="BD110" cm="1">
        <f t="array" aca="1" ref="BD110" ca="1">INDEX($L$106:$L$113,(RANK(AT6,$AT$2:$AT$9)))</f>
        <v>2132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VLOOKUP(B111,audio_list_stym!$A$3:$BP$18,53,FALSE)</f>
        <v>15</v>
      </c>
      <c r="F111" t="str">
        <f>VLOOKUP(E111,metki!$A$2:$B$9,2,FALSE)</f>
        <v>экспл_новые_с_названием</v>
      </c>
      <c r="G111" t="str">
        <f t="shared" si="24"/>
        <v>экспл</v>
      </c>
      <c r="H111" t="str">
        <f>VLOOKUP(B111,audio_list_stym!$A$3:$AJ$18,21,FALSE)</f>
        <v>Sapota</v>
      </c>
      <c r="I111" t="s">
        <v>693</v>
      </c>
      <c r="J111" t="str">
        <f t="shared" si="25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142</v>
      </c>
      <c r="Z111" t="str">
        <f>IF(G111="экспл",VLOOKUP(J111,quest_экспл!$A$1:$N$129,12,FALSE),IF(G111="импл_",0,0))</f>
        <v>sound\\Zheltiy_li_on.wav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1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26"/>
        <v/>
      </c>
      <c r="AI111" t="s">
        <v>121</v>
      </c>
      <c r="AO111">
        <f t="shared" ca="1" si="32"/>
        <v>0.59200913840643976</v>
      </c>
      <c r="AP111" t="str">
        <f t="shared" ca="1" si="33"/>
        <v>pics\\Kokos_4.jpg</v>
      </c>
      <c r="AR111" t="str">
        <f t="shared" si="37"/>
        <v/>
      </c>
      <c r="AS111" t="str">
        <f t="shared" si="36"/>
        <v/>
      </c>
      <c r="AT111">
        <f t="shared" ca="1" si="28"/>
        <v>0.47957947839615356</v>
      </c>
      <c r="AU111" t="s">
        <v>697</v>
      </c>
      <c r="AV111" t="str">
        <f t="shared" ca="1" si="29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_Желтый_ли_он?</v>
      </c>
      <c r="BA111" t="e">
        <f>VLOOKUP(Q111,audio_list_stym!$B$2:$BQ$299,68,FALSE)</f>
        <v>#N/A</v>
      </c>
      <c r="BB111" t="str">
        <f t="shared" si="30"/>
        <v>На_мониторе_ГОНИК._Желтый_ли_он?</v>
      </c>
      <c r="BD111" cm="1">
        <f t="array" aca="1" ref="BD111" ca="1">INDEX($L$106:$L$113,(RANK(AT7,$AT$2:$AT$9)))</f>
        <v>2136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VLOOKUP(B112,audio_list_stym!$A$3:$BP$18,53,FALSE)</f>
        <v>15</v>
      </c>
      <c r="F112" t="str">
        <f>VLOOKUP(E112,metki!$A$2:$B$9,2,FALSE)</f>
        <v>экспл_новые_с_названием</v>
      </c>
      <c r="G112" t="str">
        <f t="shared" si="24"/>
        <v>экспл</v>
      </c>
      <c r="H112" t="str">
        <f>VLOOKUP(B112,audio_list_stym!$A$3:$AJ$18,21,FALSE)</f>
        <v>Sapota</v>
      </c>
      <c r="I112" t="s">
        <v>694</v>
      </c>
      <c r="J112" t="str">
        <f t="shared" si="25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143</v>
      </c>
      <c r="Z112" t="str">
        <f>IF(G112="экспл",VLOOKUP(J112,quest_экспл!$A$1:$N$129,12,FALSE),IF(G112="импл_",0,0))</f>
        <v>sound\\Rovniy_li_on.wav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1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26"/>
        <v/>
      </c>
      <c r="AI112" t="s">
        <v>122</v>
      </c>
      <c r="AO112">
        <f t="shared" ca="1" si="32"/>
        <v>0.62860852506607234</v>
      </c>
      <c r="AP112" t="str">
        <f t="shared" ca="1" si="33"/>
        <v>pics\\Kokos_2.jpg</v>
      </c>
      <c r="AR112" t="str">
        <f t="shared" si="37"/>
        <v/>
      </c>
      <c r="AS112" t="str">
        <f t="shared" si="36"/>
        <v/>
      </c>
      <c r="AT112">
        <f t="shared" ca="1" si="28"/>
        <v>0.48963663653017175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_Ровный_ли_он?</v>
      </c>
      <c r="BA112" t="e">
        <f>VLOOKUP(Q112,audio_list_stym!$B$2:$BQ$299,68,FALSE)</f>
        <v>#N/A</v>
      </c>
      <c r="BB112" t="str">
        <f t="shared" si="30"/>
        <v>Перед_Вами_ГОНИК._Ровный_ли_он?</v>
      </c>
      <c r="BD112" cm="1">
        <f t="array" aca="1" ref="BD112" ca="1">INDEX($L$106:$L$113,(RANK(AT8,$AT$2:$AT$9)))</f>
        <v>2130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VLOOKUP(B113,audio_list_stym!$A$3:$BP$18,53,FALSE)</f>
        <v>15</v>
      </c>
      <c r="F113" t="str">
        <f>VLOOKUP(E113,metki!$A$2:$B$9,2,FALSE)</f>
        <v>экспл_новые_с_названием</v>
      </c>
      <c r="G113" t="str">
        <f t="shared" si="24"/>
        <v>экспл</v>
      </c>
      <c r="H113" t="str">
        <f>VLOOKUP(B113,audio_list_stym!$A$3:$AJ$18,21,FALSE)</f>
        <v>Sapota</v>
      </c>
      <c r="I113" t="s">
        <v>695</v>
      </c>
      <c r="J113" t="str">
        <f t="shared" si="25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144</v>
      </c>
      <c r="Z113" t="str">
        <f>IF(G113="экспл",VLOOKUP(J113,quest_экспл!$A$1:$N$129,12,FALSE),IF(G113="импл_",0,0))</f>
        <v>sound\\On_imeet_shipi.wav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1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26"/>
        <v/>
      </c>
      <c r="AI113" t="s">
        <v>123</v>
      </c>
      <c r="AO113">
        <f t="shared" ca="1" si="32"/>
        <v>0.17487308720559602</v>
      </c>
      <c r="AP113" t="str">
        <f t="shared" ca="1" si="33"/>
        <v>pics\\Redis_8.jpg</v>
      </c>
      <c r="AR113" t="str">
        <f t="shared" si="37"/>
        <v/>
      </c>
      <c r="AS113" t="str">
        <f t="shared" si="36"/>
        <v/>
      </c>
      <c r="AT113">
        <f t="shared" ca="1" si="28"/>
        <v>0.17967071595738837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_Он_имеет_шипы?</v>
      </c>
      <c r="BA113" t="e">
        <f>VLOOKUP(Q113,audio_list_stym!$B$2:$BQ$299,68,FALSE)</f>
        <v>#N/A</v>
      </c>
      <c r="BB113" t="str">
        <f t="shared" si="30"/>
        <v>Вы_видите_ГОНИК._Он_имеет_шипы?</v>
      </c>
      <c r="BD113" cm="1">
        <f t="array" aca="1" ref="BD113" ca="1">INDEX($L$106:$L$113,(RANK(AT9,$AT$2:$AT$9)))</f>
        <v>2131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VLOOKUP(B114,audio_list_stym!$A$3:$BP$18,53,FALSE)</f>
        <v>16</v>
      </c>
      <c r="F114" t="str">
        <f>VLOOKUP(E114,metki!$A$2:$B$9,2,FALSE)</f>
        <v>импл_новые_без_названия</v>
      </c>
      <c r="G114" t="str">
        <f t="shared" si="24"/>
        <v>импл_</v>
      </c>
      <c r="H114" t="str">
        <f>VLOOKUP(B114,audio_list_stym!$A$3:$AJ$18,21,FALSE)</f>
        <v>Tamanid</v>
      </c>
      <c r="I114" t="s">
        <v>688</v>
      </c>
      <c r="J114" t="str">
        <f t="shared" si="25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273</v>
      </c>
      <c r="Q114" t="str">
        <f>IF(G114="экспл",0,IF(G114="импл_",VLOOKUP(J114,quest_импл!$A$1:$J$129,8,FALSE),0))</f>
        <v>sound\\Krasnovatiy_li.wav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2011</v>
      </c>
      <c r="AD114" t="str">
        <f t="shared" ca="1" si="31"/>
        <v>pics\\Finik_3.jpg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6"/>
        <v>pics\\Finik_3.jpg</v>
      </c>
      <c r="AI114" t="s">
        <v>86</v>
      </c>
      <c r="AO114">
        <f t="shared" ca="1" si="32"/>
        <v>0.8140936665999442</v>
      </c>
      <c r="AP114" t="str">
        <f t="shared" ca="1" si="33"/>
        <v>pics\\Finik_3.jpg</v>
      </c>
      <c r="AR114" t="str">
        <f t="shared" si="37"/>
        <v/>
      </c>
      <c r="AS114" t="str">
        <f t="shared" ca="1" si="36"/>
        <v>pics\\Finik_3.jpg</v>
      </c>
      <c r="AT114">
        <f t="shared" ca="1" si="28"/>
        <v>0.2359728321794089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_Красноватый_ли_</v>
      </c>
      <c r="BB114" t="str">
        <f t="shared" si="30"/>
        <v>_Красноватый_ли_XXXXX?</v>
      </c>
      <c r="BC114">
        <f>A114</f>
        <v>1215</v>
      </c>
      <c r="BD114" cm="1">
        <f t="array" aca="1" ref="BD114" ca="1">INDEX($L$114:$L$121,(RANK(AT2,$AT$2:$AT$9)))</f>
        <v>2141</v>
      </c>
      <c r="BE114" cm="1">
        <f t="array" aca="1" ref="BE114" ca="1">INDEX(BD66:BD81,(RANK(AT8,$AT$2:$AT$17)))</f>
        <v>2067</v>
      </c>
      <c r="BF114" cm="1">
        <f t="array" aca="1" ref="BF114" ca="1">INDEX(BD82:BD97,(RANK(AT8,$AT$2:$AT$9)))</f>
        <v>2086</v>
      </c>
      <c r="BG114" cm="1">
        <f t="array" aca="1" ref="BG114" ca="1">INDEX(BD98:BD113,(RANK(AT8,$AT$2:$AT$9)))</f>
        <v>2118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VLOOKUP(B115,audio_list_stym!$A$3:$BP$18,53,FALSE)</f>
        <v>16</v>
      </c>
      <c r="F115" t="str">
        <f>VLOOKUP(E115,metki!$A$2:$B$9,2,FALSE)</f>
        <v>импл_новые_без_названия</v>
      </c>
      <c r="G115" t="str">
        <f t="shared" si="24"/>
        <v>импл_</v>
      </c>
      <c r="H115" t="str">
        <f>VLOOKUP(B115,audio_list_stym!$A$3:$AJ$18,21,FALSE)</f>
        <v>Tamanid</v>
      </c>
      <c r="I115" t="s">
        <v>689</v>
      </c>
      <c r="J115" t="str">
        <f t="shared" si="25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274</v>
      </c>
      <c r="Q115" t="str">
        <f>IF(G115="экспл",0,IF(G115="импл_",VLOOKUP(J115,quest_импл!$A$1:$J$129,8,FALSE),0))</f>
        <v>sound\\Izognut_li.wav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2044</v>
      </c>
      <c r="AD115" t="str">
        <f t="shared" ca="1" si="31"/>
        <v>pics\\Peper_4.jpg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6"/>
        <v>pics\\Peper_4.jpg</v>
      </c>
      <c r="AI115" t="s">
        <v>87</v>
      </c>
      <c r="AO115">
        <f t="shared" ca="1" si="32"/>
        <v>0.33396348063748371</v>
      </c>
      <c r="AP115" t="str">
        <f t="shared" ca="1" si="33"/>
        <v>pics\\Peper_4.jpg</v>
      </c>
      <c r="AR115" t="str">
        <f t="shared" si="37"/>
        <v/>
      </c>
      <c r="AS115" t="str">
        <f t="shared" ca="1" si="36"/>
        <v>pics\\Peper_4.jpg</v>
      </c>
      <c r="AT115">
        <f t="shared" ca="1" si="28"/>
        <v>0.68727791469270583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_Изогнут_ли_</v>
      </c>
      <c r="BB115" t="str">
        <f t="shared" si="30"/>
        <v>_Изогнут_ли_XXXXX?</v>
      </c>
      <c r="BD115" cm="1">
        <f t="array" aca="1" ref="BD115" ca="1">INDEX($L$114:$L$121,(RANK(AT3,$AT$2:$AT$9)))</f>
        <v>2142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VLOOKUP(B116,audio_list_stym!$A$3:$BP$18,53,FALSE)</f>
        <v>16</v>
      </c>
      <c r="F116" t="str">
        <f>VLOOKUP(E116,metki!$A$2:$B$9,2,FALSE)</f>
        <v>импл_новые_без_названия</v>
      </c>
      <c r="G116" t="str">
        <f t="shared" si="24"/>
        <v>импл_</v>
      </c>
      <c r="H116" t="str">
        <f>VLOOKUP(B116,audio_list_stym!$A$3:$AJ$18,21,FALSE)</f>
        <v>Tamanid</v>
      </c>
      <c r="I116" t="s">
        <v>690</v>
      </c>
      <c r="J116" t="str">
        <f t="shared" si="25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275</v>
      </c>
      <c r="Q116" t="str">
        <f>IF(G116="экспл",0,IF(G116="импл_",VLOOKUP(J116,quest_импл!$A$1:$J$129,8,FALSE),0))</f>
        <v>sound\\Barhatistiy_li.wav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2048</v>
      </c>
      <c r="AD116" t="str">
        <f t="shared" ca="1" si="31"/>
        <v>pics\\Peper_8.jpg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6"/>
        <v>pics\\Peper_8.jpg</v>
      </c>
      <c r="AI116" t="s">
        <v>88</v>
      </c>
      <c r="AO116">
        <f t="shared" ca="1" si="32"/>
        <v>0.26743096836857028</v>
      </c>
      <c r="AP116" t="str">
        <f t="shared" ca="1" si="33"/>
        <v>pics\\Peper_8.jpg</v>
      </c>
      <c r="AR116" t="str">
        <f t="shared" si="37"/>
        <v/>
      </c>
      <c r="AS116" t="str">
        <f t="shared" ca="1" si="36"/>
        <v>pics\\Peper_8.jpg</v>
      </c>
      <c r="AT116">
        <f t="shared" ca="1" si="28"/>
        <v>0.52929392038888412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_Бархатистый_ли_</v>
      </c>
      <c r="BB116" t="str">
        <f t="shared" si="30"/>
        <v>_Бархатистый_ли_XXXXX?</v>
      </c>
      <c r="BD116" cm="1">
        <f t="array" aca="1" ref="BD116" ca="1">INDEX($L$114:$L$121,(RANK(AT4,$AT$2:$AT$9)))</f>
        <v>2137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VLOOKUP(B117,audio_list_stym!$A$3:$BP$18,53,FALSE)</f>
        <v>16</v>
      </c>
      <c r="F117" t="str">
        <f>VLOOKUP(E117,metki!$A$2:$B$9,2,FALSE)</f>
        <v>импл_новые_без_названия</v>
      </c>
      <c r="G117" t="str">
        <f t="shared" si="24"/>
        <v>импл_</v>
      </c>
      <c r="H117" t="str">
        <f>VLOOKUP(B117,audio_list_stym!$A$3:$AJ$18,21,FALSE)</f>
        <v>Tamanid</v>
      </c>
      <c r="I117" t="s">
        <v>691</v>
      </c>
      <c r="J117" t="str">
        <f t="shared" si="25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276</v>
      </c>
      <c r="Q117" t="str">
        <f>IF(G117="экспл",0,IF(G117="импл_",VLOOKUP(J117,quest_импл!$A$1:$J$129,8,FALSE),0))</f>
        <v>sound\\Odnotonniy_li.wav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2019</v>
      </c>
      <c r="AD117" t="str">
        <f t="shared" ca="1" si="31"/>
        <v>pics\\Goroh_3.jpg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6"/>
        <v>pics\\Goroh_3.jpg</v>
      </c>
      <c r="AI117" t="s">
        <v>89</v>
      </c>
      <c r="AO117">
        <f t="shared" ca="1" si="32"/>
        <v>0.68822595881007564</v>
      </c>
      <c r="AP117" t="str">
        <f t="shared" ca="1" si="33"/>
        <v>pics\\Goroh_3.jpg</v>
      </c>
      <c r="AR117" t="str">
        <f t="shared" si="37"/>
        <v/>
      </c>
      <c r="AS117" t="str">
        <f t="shared" ca="1" si="36"/>
        <v>pics\\Goroh_3.jpg</v>
      </c>
      <c r="AT117">
        <f t="shared" ca="1" si="28"/>
        <v>0.46926479542407185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_Однотонный_ли_</v>
      </c>
      <c r="BB117" t="str">
        <f t="shared" si="30"/>
        <v>_Однотонный_ли_XXXXX?</v>
      </c>
      <c r="BD117" cm="1">
        <f t="array" aca="1" ref="BD117" ca="1">INDEX($L$114:$L$121,(RANK(AT5,$AT$2:$AT$9)))</f>
        <v>2143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VLOOKUP(B118,audio_list_stym!$A$3:$BP$18,53,FALSE)</f>
        <v>16</v>
      </c>
      <c r="F118" t="str">
        <f>VLOOKUP(E118,metki!$A$2:$B$9,2,FALSE)</f>
        <v>импл_новые_без_названия</v>
      </c>
      <c r="G118" t="str">
        <f t="shared" si="24"/>
        <v>импл_</v>
      </c>
      <c r="H118" t="str">
        <f>VLOOKUP(B118,audio_list_stym!$A$3:$AJ$18,21,FALSE)</f>
        <v>Tamanid</v>
      </c>
      <c r="I118" t="s">
        <v>692</v>
      </c>
      <c r="J118" t="str">
        <f t="shared" si="25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277</v>
      </c>
      <c r="Q118" t="str">
        <f>IF(G118="экспл",0,IF(G118="импл_",VLOOKUP(J118,quest_импл!$A$1:$J$129,8,FALSE),0))</f>
        <v>sound\\Prozrachniy_li.wav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2014</v>
      </c>
      <c r="AD118" t="str">
        <f t="shared" ca="1" si="31"/>
        <v>pics\\Finik_6.jpg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6"/>
        <v>pics\\Finik_6.jpg</v>
      </c>
      <c r="AI118" t="s">
        <v>90</v>
      </c>
      <c r="AO118">
        <f t="shared" ca="1" si="32"/>
        <v>0.75685522089332569</v>
      </c>
      <c r="AP118" t="str">
        <f t="shared" ca="1" si="33"/>
        <v>pics\\Finik_6.jpg</v>
      </c>
      <c r="AR118" t="str">
        <f t="shared" si="37"/>
        <v/>
      </c>
      <c r="AS118" t="str">
        <f t="shared" ca="1" si="36"/>
        <v>pics\\Finik_6.jpg</v>
      </c>
      <c r="AT118">
        <f t="shared" ca="1" si="28"/>
        <v>0.54401914647364347</v>
      </c>
      <c r="AU118" t="s">
        <v>697</v>
      </c>
      <c r="AV118" t="str">
        <f t="shared" ca="1" si="29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_Прозрачный_ли_</v>
      </c>
      <c r="BB118" t="str">
        <f t="shared" si="30"/>
        <v>_Прозрачный_ли_XXXXX?</v>
      </c>
      <c r="BD118" cm="1">
        <f t="array" aca="1" ref="BD118" ca="1">INDEX($L$114:$L$121,(RANK(AT6,$AT$2:$AT$9)))</f>
        <v>2140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VLOOKUP(B119,audio_list_stym!$A$3:$BP$18,53,FALSE)</f>
        <v>16</v>
      </c>
      <c r="F119" t="str">
        <f>VLOOKUP(E119,metki!$A$2:$B$9,2,FALSE)</f>
        <v>импл_новые_без_названия</v>
      </c>
      <c r="G119" t="str">
        <f t="shared" si="24"/>
        <v>импл_</v>
      </c>
      <c r="H119" t="str">
        <f>VLOOKUP(B119,audio_list_stym!$A$3:$AJ$18,21,FALSE)</f>
        <v>Tamanid</v>
      </c>
      <c r="I119" t="s">
        <v>693</v>
      </c>
      <c r="J119" t="str">
        <f t="shared" si="25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278</v>
      </c>
      <c r="Q119" t="str">
        <f>IF(G119="экспл",0,IF(G119="импл_",VLOOKUP(J119,quest_импл!$A$1:$J$129,8,FALSE),0))</f>
        <v>sound\\Izmelchen_li.wav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2008</v>
      </c>
      <c r="AD119" t="str">
        <f t="shared" ca="1" si="31"/>
        <v>pics\\Banan_8.jpg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6"/>
        <v>pics\\Banan_8.jpg</v>
      </c>
      <c r="AI119" t="s">
        <v>91</v>
      </c>
      <c r="AO119">
        <f t="shared" ca="1" si="32"/>
        <v>0.92692535869612935</v>
      </c>
      <c r="AP119" t="str">
        <f t="shared" ca="1" si="33"/>
        <v>pics\\Banan_8.jpg</v>
      </c>
      <c r="AR119" t="str">
        <f t="shared" si="37"/>
        <v/>
      </c>
      <c r="AS119" t="str">
        <f t="shared" ca="1" si="36"/>
        <v>pics\\Banan_8.jpg</v>
      </c>
      <c r="AT119">
        <f t="shared" ca="1" si="28"/>
        <v>0.11561250585982386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_Измельчен_ли_</v>
      </c>
      <c r="BB119" t="str">
        <f t="shared" si="30"/>
        <v>_Измельчен_ли_XXXXX?</v>
      </c>
      <c r="BD119" cm="1">
        <f t="array" aca="1" ref="BD119" ca="1">INDEX($L$114:$L$121,(RANK(AT7,$AT$2:$AT$9)))</f>
        <v>2144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VLOOKUP(B120,audio_list_stym!$A$3:$BP$18,53,FALSE)</f>
        <v>16</v>
      </c>
      <c r="F120" t="str">
        <f>VLOOKUP(E120,metki!$A$2:$B$9,2,FALSE)</f>
        <v>импл_новые_без_названия</v>
      </c>
      <c r="G120" t="str">
        <f t="shared" si="24"/>
        <v>импл_</v>
      </c>
      <c r="H120" t="str">
        <f>VLOOKUP(B120,audio_list_stym!$A$3:$AJ$18,21,FALSE)</f>
        <v>Tamanid</v>
      </c>
      <c r="I120" t="s">
        <v>694</v>
      </c>
      <c r="J120" t="str">
        <f t="shared" si="25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279</v>
      </c>
      <c r="Q120" t="str">
        <f>IF(G120="экспл",0,IF(G120="импл_",VLOOKUP(J120,quest_импл!$A$1:$J$129,8,FALSE),0))</f>
        <v>sound\\Cvetushiy_li.wav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2029</v>
      </c>
      <c r="AD120" t="str">
        <f t="shared" ca="1" si="31"/>
        <v>pics\\Kokos_5.jpg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6"/>
        <v>pics\\Kokos_5.jpg</v>
      </c>
      <c r="AI120" t="s">
        <v>92</v>
      </c>
      <c r="AO120">
        <f t="shared" ca="1" si="32"/>
        <v>0.57865434559517603</v>
      </c>
      <c r="AP120" t="str">
        <f t="shared" ca="1" si="33"/>
        <v>pics\\Kokos_5.jpg</v>
      </c>
      <c r="AR120" t="str">
        <f t="shared" si="37"/>
        <v/>
      </c>
      <c r="AS120" t="str">
        <f t="shared" ca="1" si="36"/>
        <v>pics\\Kokos_5.jpg</v>
      </c>
      <c r="AT120">
        <f t="shared" ca="1" si="28"/>
        <v>0.34219485357517665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_Цветущий_ли_</v>
      </c>
      <c r="BB120" t="str">
        <f t="shared" si="30"/>
        <v>_Цветущий_ли_XXXXX?</v>
      </c>
      <c r="BD120" cm="1">
        <f t="array" aca="1" ref="BD120" ca="1">INDEX($L$114:$L$121,(RANK(AT8,$AT$2:$AT$9)))</f>
        <v>2138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VLOOKUP(B121,audio_list_stym!$A$3:$BP$18,53,FALSE)</f>
        <v>16</v>
      </c>
      <c r="F121" t="str">
        <f>VLOOKUP(E121,metki!$A$2:$B$9,2,FALSE)</f>
        <v>импл_новые_без_названия</v>
      </c>
      <c r="G121" t="str">
        <f t="shared" si="24"/>
        <v>импл_</v>
      </c>
      <c r="H121" t="str">
        <f>VLOOKUP(B121,audio_list_stym!$A$3:$AJ$18,21,FALSE)</f>
        <v>Tamanid</v>
      </c>
      <c r="I121" t="s">
        <v>695</v>
      </c>
      <c r="J121" t="str">
        <f t="shared" si="25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280</v>
      </c>
      <c r="Q121" t="str">
        <f>IF(G121="экспл",0,IF(G121="импл_",VLOOKUP(J121,quest_импл!$A$1:$J$129,8,FALSE),0))</f>
        <v>sound\\Skruchen_li.wav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2016</v>
      </c>
      <c r="AD121" t="str">
        <f t="shared" ca="1" si="31"/>
        <v>pics\\Finik_8.jpg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6"/>
        <v>pics\\Finik_8.jpg</v>
      </c>
      <c r="AI121" t="s">
        <v>93</v>
      </c>
      <c r="AO121">
        <f t="shared" ca="1" si="32"/>
        <v>0.73242314967274169</v>
      </c>
      <c r="AP121" t="str">
        <f t="shared" ca="1" si="33"/>
        <v>pics\\Finik_8.jpg</v>
      </c>
      <c r="AR121" t="str">
        <f>IF(AH121="sound\\Ogorod",AP49,"")</f>
        <v/>
      </c>
      <c r="AS121" t="str">
        <f t="shared" ca="1" si="36"/>
        <v>pics\\Finik_8.jpg</v>
      </c>
      <c r="AT121">
        <f t="shared" ca="1" si="28"/>
        <v>0.28977241071839777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_Скручен_ли_</v>
      </c>
      <c r="BB121" t="str">
        <f t="shared" si="30"/>
        <v>_Скручен_ли_XXXXX?</v>
      </c>
      <c r="BD121" cm="1">
        <f t="array" aca="1" ref="BD121" ca="1">INDEX($L$114:$L$121,(RANK(AT9,$AT$2:$AT$9)))</f>
        <v>2139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VLOOKUP(B122,audio_list_stym!$A$3:$BP$18,53,FALSE)</f>
        <v>17</v>
      </c>
      <c r="F122" t="str">
        <f>VLOOKUP(E122,metki!$A$2:$B$9,2,FALSE)</f>
        <v>экспл_новые_без_названия</v>
      </c>
      <c r="G122" t="str">
        <f t="shared" si="24"/>
        <v>экспл</v>
      </c>
      <c r="H122" t="str">
        <f>VLOOKUP(B122,audio_list_stym!$A$3:$AJ$18,21,FALSE)</f>
        <v>ZF</v>
      </c>
      <c r="I122" t="s">
        <v>688</v>
      </c>
      <c r="J122" t="str">
        <f t="shared" si="25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153</v>
      </c>
      <c r="Z122" t="str">
        <f>IF(G122="экспл",VLOOKUP(J122,quest_экспл!$A$1:$N$129,12,FALSE),IF(G122="импл_",0,0))</f>
        <v>sound\\On_s_chashuykami.wav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1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26"/>
        <v/>
      </c>
      <c r="AI122" t="s">
        <v>124</v>
      </c>
      <c r="AO122">
        <f t="shared" ca="1" si="32"/>
        <v>0.19078016069186265</v>
      </c>
      <c r="AP122" t="str">
        <f t="shared" ca="1" si="33"/>
        <v>pics\\Redis_6.jpg</v>
      </c>
      <c r="AR122" t="str">
        <f t="shared" ref="AR122:AR129" si="38">IF(AH122="sound\\Ogorod",AP50,"")</f>
        <v/>
      </c>
      <c r="AS122" t="str">
        <f t="shared" si="36"/>
        <v/>
      </c>
      <c r="AT122">
        <f t="shared" ca="1" si="28"/>
        <v>0.57129217092774653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_Он_с_чешуйками?</v>
      </c>
      <c r="BA122" t="e">
        <f>VLOOKUP(Q122,audio_list_stym!$B$2:$BQ$299,68,FALSE)</f>
        <v>#N/A</v>
      </c>
      <c r="BB122" t="str">
        <f t="shared" si="30"/>
        <v>На_экране_XXXXX._Он_с_чешуйками?</v>
      </c>
      <c r="BC122">
        <f>A122</f>
        <v>1216</v>
      </c>
      <c r="BD122" cm="1">
        <f t="array" aca="1" ref="BD122" ca="1">INDEX($L$122:$L$129,(RANK(AT2,$AT$2:$AT$9)))</f>
        <v>2149</v>
      </c>
      <c r="BE122" cm="1">
        <f t="array" aca="1" ref="BE122" ca="1">INDEX(BD66:BD81,(RANK(AT9,$AT$2:$AT$17)))</f>
        <v>2074</v>
      </c>
      <c r="BF122" cm="1">
        <f t="array" aca="1" ref="BF122" ca="1">INDEX(BD90:BD105,(RANK(AT9,$AT$2:$AT$17)))</f>
        <v>2095</v>
      </c>
      <c r="BG122" cm="1">
        <f t="array" aca="1" ref="BG122" ca="1">INDEX(BD106:BD121,(RANK(AT9,$AT$2:$AT$17)))</f>
        <v>2135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VLOOKUP(B123,audio_list_stym!$A$3:$BP$18,53,FALSE)</f>
        <v>17</v>
      </c>
      <c r="F123" t="str">
        <f>VLOOKUP(E123,metki!$A$2:$B$9,2,FALSE)</f>
        <v>экспл_новые_без_названия</v>
      </c>
      <c r="G123" t="str">
        <f t="shared" si="24"/>
        <v>экспл</v>
      </c>
      <c r="H123" t="str">
        <f>VLOOKUP(B123,audio_list_stym!$A$3:$AJ$18,21,FALSE)</f>
        <v>ZF</v>
      </c>
      <c r="I123" t="s">
        <v>689</v>
      </c>
      <c r="J123" t="str">
        <f t="shared" si="25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154</v>
      </c>
      <c r="Z123" t="str">
        <f>IF(G123="экспл",VLOOKUP(J123,quest_экспл!$A$1:$N$129,12,FALSE),IF(G123="импл_",0,0))</f>
        <v>sound\\On_rozoviy.wav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1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26"/>
        <v/>
      </c>
      <c r="AI123" t="s">
        <v>125</v>
      </c>
      <c r="AO123">
        <f t="shared" ca="1" si="32"/>
        <v>0.41683122784360904</v>
      </c>
      <c r="AP123" t="str">
        <f t="shared" ca="1" si="33"/>
        <v>pics\\Limon_6.jpg</v>
      </c>
      <c r="AR123" t="str">
        <f t="shared" si="38"/>
        <v/>
      </c>
      <c r="AS123" t="str">
        <f t="shared" si="36"/>
        <v/>
      </c>
      <c r="AT123">
        <f t="shared" ca="1" si="28"/>
        <v>0.74991210548960285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_Он_розовый?</v>
      </c>
      <c r="BA123" t="e">
        <f>VLOOKUP(Q123,audio_list_stym!$B$2:$BQ$299,68,FALSE)</f>
        <v>#N/A</v>
      </c>
      <c r="BB123" t="str">
        <f t="shared" si="30"/>
        <v>Посмотрите,_вот_XXXXX._Он_розовый?</v>
      </c>
      <c r="BD123" cm="1">
        <f t="array" aca="1" ref="BD123" ca="1">INDEX($L$122:$L$129,(RANK(AT3,$AT$2:$AT$9)))</f>
        <v>2150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VLOOKUP(B124,audio_list_stym!$A$3:$BP$18,53,FALSE)</f>
        <v>17</v>
      </c>
      <c r="F124" t="str">
        <f>VLOOKUP(E124,metki!$A$2:$B$9,2,FALSE)</f>
        <v>экспл_новые_без_названия</v>
      </c>
      <c r="G124" t="str">
        <f t="shared" si="24"/>
        <v>экспл</v>
      </c>
      <c r="H124" t="str">
        <f>VLOOKUP(B124,audio_list_stym!$A$3:$AJ$18,21,FALSE)</f>
        <v>ZF</v>
      </c>
      <c r="I124" t="s">
        <v>690</v>
      </c>
      <c r="J124" t="str">
        <f t="shared" si="25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155</v>
      </c>
      <c r="Z124" t="str">
        <f>IF(G124="экспл",VLOOKUP(J124,quest_экспл!$A$1:$N$129,12,FALSE),IF(G124="импл_",0,0))</f>
        <v>sound\\Tonkiy_li_on.wav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1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26"/>
        <v/>
      </c>
      <c r="AI124" t="s">
        <v>126</v>
      </c>
      <c r="AO124">
        <f t="shared" ca="1" si="32"/>
        <v>0.93932604568238687</v>
      </c>
      <c r="AP124" t="str">
        <f t="shared" ca="1" si="33"/>
        <v>pics\\Banan_7.jpg</v>
      </c>
      <c r="AR124" t="str">
        <f t="shared" si="38"/>
        <v/>
      </c>
      <c r="AS124" t="str">
        <f t="shared" si="36"/>
        <v/>
      </c>
      <c r="AT124">
        <f t="shared" ca="1" si="28"/>
        <v>0.29938131818811953</v>
      </c>
      <c r="AU124" t="s">
        <v>697</v>
      </c>
      <c r="AV124" t="str">
        <f t="shared" ca="1" si="29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_Тонкий_ли_он?</v>
      </c>
      <c r="BA124" t="e">
        <f>VLOOKUP(Q124,audio_list_stym!$B$2:$BQ$299,68,FALSE)</f>
        <v>#N/A</v>
      </c>
      <c r="BB124" t="str">
        <f t="shared" si="30"/>
        <v>Вот_XXXXX._Тонкий_ли_он?</v>
      </c>
      <c r="BD124" cm="1">
        <f t="array" aca="1" ref="BD124" ca="1">INDEX($L$122:$L$129,(RANK(AT4,$AT$2:$AT$9)))</f>
        <v>2145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VLOOKUP(B125,audio_list_stym!$A$3:$BP$18,53,FALSE)</f>
        <v>17</v>
      </c>
      <c r="F125" t="str">
        <f>VLOOKUP(E125,metki!$A$2:$B$9,2,FALSE)</f>
        <v>экспл_новые_без_названия</v>
      </c>
      <c r="G125" t="str">
        <f t="shared" si="24"/>
        <v>экспл</v>
      </c>
      <c r="H125" t="str">
        <f>VLOOKUP(B125,audio_list_stym!$A$3:$AJ$18,21,FALSE)</f>
        <v>ZF</v>
      </c>
      <c r="I125" t="s">
        <v>691</v>
      </c>
      <c r="J125" t="str">
        <f t="shared" si="25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156</v>
      </c>
      <c r="Z125" t="str">
        <f>IF(G125="экспл",VLOOKUP(J125,quest_экспл!$A$1:$N$129,12,FALSE),IF(G125="импл_",0,0))</f>
        <v>sound\\Celniy_li_on.wav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1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26"/>
        <v/>
      </c>
      <c r="AI125" t="s">
        <v>127</v>
      </c>
      <c r="AO125">
        <f t="shared" ca="1" si="32"/>
        <v>0.22316496988841372</v>
      </c>
      <c r="AP125" t="str">
        <f t="shared" ca="1" si="33"/>
        <v>pics\\Redis_1.jpg</v>
      </c>
      <c r="AR125" t="str">
        <f t="shared" si="38"/>
        <v/>
      </c>
      <c r="AS125" t="str">
        <f t="shared" si="36"/>
        <v/>
      </c>
      <c r="AT125">
        <f t="shared" ca="1" si="28"/>
        <v>0.21712781334709796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_Цельный_ли_он?</v>
      </c>
      <c r="BA125" t="e">
        <f>VLOOKUP(Q125,audio_list_stym!$B$2:$BQ$299,68,FALSE)</f>
        <v>#N/A</v>
      </c>
      <c r="BB125" t="str">
        <f t="shared" si="30"/>
        <v>Это_XXXXX._Цельный_ли_он?</v>
      </c>
      <c r="BD125" cm="1">
        <f t="array" aca="1" ref="BD125" ca="1">INDEX($L$122:$L$129,(RANK(AT5,$AT$2:$AT$9)))</f>
        <v>2151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VLOOKUP(B126,audio_list_stym!$A$3:$BP$18,53,FALSE)</f>
        <v>17</v>
      </c>
      <c r="F126" t="str">
        <f>VLOOKUP(E126,metki!$A$2:$B$9,2,FALSE)</f>
        <v>экспл_новые_без_названия</v>
      </c>
      <c r="G126" t="str">
        <f t="shared" si="24"/>
        <v>экспл</v>
      </c>
      <c r="H126" t="str">
        <f>VLOOKUP(B126,audio_list_stym!$A$3:$AJ$18,21,FALSE)</f>
        <v>ZF</v>
      </c>
      <c r="I126" t="s">
        <v>692</v>
      </c>
      <c r="J126" t="str">
        <f t="shared" si="25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157</v>
      </c>
      <c r="Z126" t="str">
        <f>IF(G126="экспл",VLOOKUP(J126,quest_экспл!$A$1:$N$129,12,FALSE),IF(G126="импл_",0,0))</f>
        <v>sound\\On_shershaviy.wav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1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26"/>
        <v/>
      </c>
      <c r="AI126" t="s">
        <v>128</v>
      </c>
      <c r="AO126">
        <f t="shared" ca="1" si="32"/>
        <v>2.7861866065723828E-2</v>
      </c>
      <c r="AP126" t="str">
        <f t="shared" ca="1" si="33"/>
        <v>pics\\Tomat_8.jpg</v>
      </c>
      <c r="AR126" t="str">
        <f t="shared" si="38"/>
        <v/>
      </c>
      <c r="AS126" t="str">
        <f t="shared" si="36"/>
        <v/>
      </c>
      <c r="AT126">
        <f t="shared" ca="1" si="28"/>
        <v>0.80931139568491905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_Он_шершавый?</v>
      </c>
      <c r="BA126" t="e">
        <f>VLOOKUP(Q126,audio_list_stym!$B$2:$BQ$299,68,FALSE)</f>
        <v>#N/A</v>
      </c>
      <c r="BB126" t="str">
        <f t="shared" si="30"/>
        <v>На_картинке_XXXXX._Он_шершавый?</v>
      </c>
      <c r="BD126" cm="1">
        <f t="array" aca="1" ref="BD126" ca="1">INDEX($L$122:$L$129,(RANK(AT6,$AT$2:$AT$9)))</f>
        <v>2148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VLOOKUP(B127,audio_list_stym!$A$3:$BP$18,53,FALSE)</f>
        <v>17</v>
      </c>
      <c r="F127" t="str">
        <f>VLOOKUP(E127,metki!$A$2:$B$9,2,FALSE)</f>
        <v>экспл_новые_без_названия</v>
      </c>
      <c r="G127" t="str">
        <f t="shared" si="24"/>
        <v>экспл</v>
      </c>
      <c r="H127" t="str">
        <f>VLOOKUP(B127,audio_list_stym!$A$3:$AJ$18,21,FALSE)</f>
        <v>ZF</v>
      </c>
      <c r="I127" t="s">
        <v>693</v>
      </c>
      <c r="J127" t="str">
        <f t="shared" si="25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158</v>
      </c>
      <c r="Z127" t="str">
        <f>IF(G127="экспл",VLOOKUP(J127,quest_экспл!$A$1:$N$129,12,FALSE),IF(G127="импл_",0,0))</f>
        <v>sound\\Zaostrin_li_on.wav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1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26"/>
        <v/>
      </c>
      <c r="AI127" t="s">
        <v>129</v>
      </c>
      <c r="AO127">
        <f t="shared" ca="1" si="32"/>
        <v>0.68740772907155279</v>
      </c>
      <c r="AP127" t="str">
        <f t="shared" ca="1" si="33"/>
        <v>pics\\Goroh_4.jpg</v>
      </c>
      <c r="AR127" t="str">
        <f t="shared" si="38"/>
        <v/>
      </c>
      <c r="AS127" t="str">
        <f t="shared" si="36"/>
        <v/>
      </c>
      <c r="AT127">
        <f t="shared" ca="1" si="28"/>
        <v>6.3676033829096923E-2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_Заострен_ли_он?</v>
      </c>
      <c r="BA127" t="e">
        <f>VLOOKUP(Q127,audio_list_stym!$B$2:$BQ$299,68,FALSE)</f>
        <v>#N/A</v>
      </c>
      <c r="BB127" t="str">
        <f t="shared" si="30"/>
        <v>На_мониторе_XXXXX._Заострен_ли_он?</v>
      </c>
      <c r="BD127" cm="1">
        <f t="array" aca="1" ref="BD127" ca="1">INDEX($L$122:$L$129,(RANK(AT7,$AT$2:$AT$9)))</f>
        <v>2152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VLOOKUP(B128,audio_list_stym!$A$3:$BP$18,53,FALSE)</f>
        <v>17</v>
      </c>
      <c r="F128" t="str">
        <f>VLOOKUP(E128,metki!$A$2:$B$9,2,FALSE)</f>
        <v>экспл_новые_без_названия</v>
      </c>
      <c r="G128" t="str">
        <f t="shared" si="24"/>
        <v>экспл</v>
      </c>
      <c r="H128" t="str">
        <f>VLOOKUP(B128,audio_list_stym!$A$3:$AJ$18,21,FALSE)</f>
        <v>ZF</v>
      </c>
      <c r="I128" t="s">
        <v>694</v>
      </c>
      <c r="J128" t="str">
        <f t="shared" si="25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159</v>
      </c>
      <c r="Z128" t="str">
        <f>IF(G128="экспл",VLOOKUP(J128,quest_экспл!$A$1:$N$129,12,FALSE),IF(G128="импл_",0,0))</f>
        <v>sound\\On_rassipchatiy.wav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1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26"/>
        <v/>
      </c>
      <c r="AI128" t="s">
        <v>130</v>
      </c>
      <c r="AO128">
        <f t="shared" ca="1" si="32"/>
        <v>0.36486059872726051</v>
      </c>
      <c r="AP128" t="str">
        <f t="shared" ca="1" si="33"/>
        <v>pics\\Peper_2.jpg</v>
      </c>
      <c r="AR128" t="str">
        <f t="shared" si="38"/>
        <v/>
      </c>
      <c r="AS128" t="str">
        <f t="shared" si="36"/>
        <v/>
      </c>
      <c r="AT128">
        <f t="shared" ca="1" si="28"/>
        <v>0.69457355307504642</v>
      </c>
      <c r="AU128" t="s">
        <v>697</v>
      </c>
      <c r="AV128" t="str">
        <f t="shared" ca="1" si="29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_Он_рассыпчатый?</v>
      </c>
      <c r="BA128" t="e">
        <f>VLOOKUP(Q128,audio_list_stym!$B$2:$BQ$299,68,FALSE)</f>
        <v>#N/A</v>
      </c>
      <c r="BB128" t="str">
        <f t="shared" si="30"/>
        <v>Перед_Вами_XXXXX._Он_рассыпчатый?</v>
      </c>
      <c r="BD128" cm="1">
        <f t="array" aca="1" ref="BD128" ca="1">INDEX($L$122:$L$129,(RANK(AT8,$AT$2:$AT$9)))</f>
        <v>2146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VLOOKUP(B129,audio_list_stym!$A$3:$BP$18,53,FALSE)</f>
        <v>17</v>
      </c>
      <c r="F129" t="str">
        <f>VLOOKUP(E129,metki!$A$2:$B$9,2,FALSE)</f>
        <v>экспл_новые_без_названия</v>
      </c>
      <c r="G129" t="str">
        <f t="shared" si="24"/>
        <v>экспл</v>
      </c>
      <c r="H129" t="str">
        <f>VLOOKUP(B129,audio_list_stym!$A$3:$AJ$18,21,FALSE)</f>
        <v>ZF</v>
      </c>
      <c r="I129" t="s">
        <v>695</v>
      </c>
      <c r="J129" t="str">
        <f t="shared" si="25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160</v>
      </c>
      <c r="Z129" t="str">
        <f>IF(G129="экспл",VLOOKUP(J129,quest_экспл!$A$1:$N$129,12,FALSE),IF(G129="импл_",0,0))</f>
        <v>sound\\Ochishen_li_on.wav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1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26"/>
        <v/>
      </c>
      <c r="AI129" t="s">
        <v>131</v>
      </c>
      <c r="AO129">
        <f t="shared" ca="1" si="32"/>
        <v>0.11865487366820615</v>
      </c>
      <c r="AP129" t="str">
        <f t="shared" ca="1" si="33"/>
        <v>pics\\Tomat_5.jpg</v>
      </c>
      <c r="AR129" t="str">
        <f t="shared" si="38"/>
        <v/>
      </c>
      <c r="AS129" t="str">
        <f t="shared" si="36"/>
        <v/>
      </c>
      <c r="AT129">
        <f t="shared" ca="1" si="28"/>
        <v>0.26126481138801372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_Очищен_ли_он?</v>
      </c>
      <c r="BA129" t="e">
        <f>VLOOKUP(Q129,audio_list_stym!$B$2:$BQ$299,68,FALSE)</f>
        <v>#N/A</v>
      </c>
      <c r="BB129" t="str">
        <f t="shared" si="30"/>
        <v>Вы_видите_XXXXX._Очищен_ли_он?</v>
      </c>
      <c r="BD129" cm="1">
        <f t="array" aca="1" ref="BD129" ca="1">INDEX($L$122:$L$129,(RANK(AT9,$AT$2:$AT$9)))</f>
        <v>2147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100-000000000000}"/>
  <pageMargins left="0.7" right="0.7" top="0.75" bottom="0.75" header="0.3" footer="0.3"/>
  <pageSetup paperSize="9" orientation="portrait" horizontalDpi="4294967293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H161"/>
  <sheetViews>
    <sheetView topLeftCell="AW1" zoomScale="57" zoomScaleNormal="57" zoomScaleSheetLayoutView="40" workbookViewId="0">
      <selection activeCell="BY57" sqref="BY57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VLOOKUP(B2,audio_list_stym!$A$3:$BP$18,54,FALSE)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VLOOKUP(B2,audio_list_stym!$A$3:$AJ$18,22,FALSE)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38" si="2">IF(ISTEXT(AR2),AR2,IF(ISTEXT(AS2),AS2,""))</f>
        <v/>
      </c>
      <c r="AG2" t="str">
        <f t="shared" ref="AG2:AG57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0.38154807500920729</v>
      </c>
      <c r="AP2" t="str">
        <f ca="1">INDEX($AM$2:$AM$25,(RANK(AO2,$AO$2:$AO$25)))</f>
        <v>pics\\Finik_6.jpg</v>
      </c>
      <c r="AQ2" t="str">
        <f ca="1">INDEX($AN$2:$AN$25,(RANK(AO2,$AO$2:$AO$25)))</f>
        <v>pics\\Peper_6.jpg</v>
      </c>
      <c r="AT2">
        <f t="shared" ref="AT2:AT65" ca="1" si="7">RAND()</f>
        <v>0.44669731365786736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2060</v>
      </c>
      <c r="BE2" cm="1">
        <f t="array" aca="1" ref="BE2" ca="1">INDEX(BD10:BD25,(RANK(AT2,$AT$2:$AT$16)))</f>
        <v>2028</v>
      </c>
      <c r="BF2" cm="1">
        <f t="array" aca="1" ref="BF2" ca="1">INDEX(BD26:BD49,(RANK(AT2,$AT$2:$AT$16)))</f>
        <v>2044</v>
      </c>
      <c r="BG2" cm="1">
        <f t="array" aca="1" ref="BG2" ca="1">INDEX(BD50:BD65,(RANK(AT2,$AT$2:$AT$16)))</f>
        <v>2020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VLOOKUP(B3,audio_list_stym!$A$3:$BP$18,54,FALSE)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VLOOKUP(B3,audio_list_stym!$A$3:$AJ$18,22,FALSE)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0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0.3655320123080309</v>
      </c>
      <c r="AP3" t="str">
        <f t="shared" ref="AP3:AP25" ca="1" si="12">INDEX($AM$2:$AM$25,(RANK(AO3,$AO$2:$AO$25)))</f>
        <v>pics\\Finik_7.jpg</v>
      </c>
      <c r="AQ3" t="str">
        <f t="shared" ref="AQ3:AQ25" ca="1" si="13">INDEX($AN$2:$AN$25,(RANK(AO3,$AO$2:$AO$25)))</f>
        <v>pics\\Peper_7.jpg</v>
      </c>
      <c r="AT3">
        <f t="shared" ca="1" si="7"/>
        <v>0.7531935157556251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2057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VLOOKUP(B4,audio_list_stym!$A$3:$BP$18,54,FALSE)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VLOOKUP(B4,audio_list_stym!$A$3:$AJ$18,22,FALSE)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0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0.74183412952191918</v>
      </c>
      <c r="AP4" t="str">
        <f t="shared" ca="1" si="12"/>
        <v>pics\\Kokos_5.jpg</v>
      </c>
      <c r="AQ4" t="str">
        <f t="shared" ca="1" si="13"/>
        <v>pics\\Tomat_5.jpg</v>
      </c>
      <c r="AT4">
        <f t="shared" ca="1" si="7"/>
        <v>2.4774838817395506E-2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2064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VLOOKUP(B5,audio_list_stym!$A$3:$BP$18,54,FALSE)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VLOOKUP(B5,audio_list_stym!$A$3:$AJ$18,22,FALSE)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0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0.91369122063586949</v>
      </c>
      <c r="AP5" t="str">
        <f t="shared" ca="1" si="12"/>
        <v>pics\\Kokos_2.jpg</v>
      </c>
      <c r="AQ5" t="str">
        <f t="shared" ca="1" si="13"/>
        <v>pics\\Tomat_2.jpg</v>
      </c>
      <c r="AT5">
        <f t="shared" ca="1" si="7"/>
        <v>0.17642457410262058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2062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VLOOKUP(B6,audio_list_stym!$A$3:$BP$18,54,FALSE)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VLOOKUP(B6,audio_list_stym!$A$3:$AJ$18,22,FALSE)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0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0.28335844878536198</v>
      </c>
      <c r="AP6" t="str">
        <f t="shared" ca="1" si="12"/>
        <v>pics\\Injir_2.jpg</v>
      </c>
      <c r="AQ6" t="str">
        <f t="shared" ca="1" si="13"/>
        <v>pics\\Tikva_2.jpg</v>
      </c>
      <c r="AT6">
        <f t="shared" ca="1" si="7"/>
        <v>0.72741548514302123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2058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VLOOKUP(B7,audio_list_stym!$A$3:$BP$18,54,FALSE)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VLOOKUP(B7,audio_list_stym!$A$3:$AJ$18,22,FALSE)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0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0.50608048544891082</v>
      </c>
      <c r="AP7" t="str">
        <f t="shared" ca="1" si="12"/>
        <v>pics\\Finik_4.jpg</v>
      </c>
      <c r="AQ7" t="str">
        <f t="shared" ca="1" si="13"/>
        <v>pics\\Peper_4.jpg</v>
      </c>
      <c r="AT7">
        <f t="shared" ca="1" si="7"/>
        <v>0.32333768350434178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2061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VLOOKUP(B8,audio_list_stym!$A$3:$BP$18,54,FALSE)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VLOOKUP(B8,audio_list_stym!$A$3:$AJ$18,22,FALSE)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0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0.23086700755685019</v>
      </c>
      <c r="AP8" t="str">
        <f t="shared" ca="1" si="12"/>
        <v>pics\\Injir_4.jpg</v>
      </c>
      <c r="AQ8" t="str">
        <f t="shared" ca="1" si="13"/>
        <v>pics\\Tikva_4.jpg</v>
      </c>
      <c r="AT8">
        <f t="shared" ca="1" si="7"/>
        <v>9.5947883498968989E-2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VLOOKUP(B9,audio_list_stym!$A$3:$BP$18,54,FALSE)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VLOOKUP(B9,audio_list_stym!$A$3:$AJ$18,22,FALSE)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0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0.20788963019205531</v>
      </c>
      <c r="AP9" t="str">
        <f t="shared" ca="1" si="12"/>
        <v>pics\\Injir_5.jpg</v>
      </c>
      <c r="AQ9" t="str">
        <f t="shared" ca="1" si="13"/>
        <v>pics\\Tikva_5.jpg</v>
      </c>
      <c r="AT9">
        <f t="shared" ca="1" si="7"/>
        <v>0.62862472169743966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2059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VLOOKUP(B10,audio_list_stym!$A$3:$BP$18,54,FALSE)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VLOOKUP(B10,audio_list_stym!$A$3:$AJ$18,22,FALSE)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2167</v>
      </c>
      <c r="AD10" t="str">
        <f t="shared" ca="1" si="10"/>
        <v>pics\\Tikva_7.jpg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pics\\Tikva_7.jpg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0.17482883558486983</v>
      </c>
      <c r="AP10" t="str">
        <f t="shared" ca="1" si="12"/>
        <v>pics\\Injir_7.jpg</v>
      </c>
      <c r="AQ10" t="str">
        <f t="shared" ca="1" si="13"/>
        <v>pics\\Tikva_7.jpg</v>
      </c>
      <c r="AS10" t="str">
        <f t="shared" ref="AS10:AS17" ca="1" si="15">IF(AH10="sound\\Tropic",AQ10,"")</f>
        <v>pics\\Tikva_7.jpg</v>
      </c>
      <c r="AT10">
        <f t="shared" ca="1" si="7"/>
        <v>0.57487919407093691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2036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VLOOKUP(B11,audio_list_stym!$A$3:$BP$18,54,FALSE)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VLOOKUP(B11,audio_list_stym!$A$3:$AJ$18,22,FALSE)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2060</v>
      </c>
      <c r="AD11" t="str">
        <f t="shared" ca="1" si="10"/>
        <v>pics\\Tomat_4.jpg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pics\\Tomat_4.jpg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0.74292119515715815</v>
      </c>
      <c r="AP11" t="str">
        <f t="shared" ca="1" si="12"/>
        <v>pics\\Kokos_4.jpg</v>
      </c>
      <c r="AQ11" t="str">
        <f t="shared" ca="1" si="13"/>
        <v>pics\\Tomat_4.jpg</v>
      </c>
      <c r="AS11" t="str">
        <f t="shared" ca="1" si="15"/>
        <v>pics\\Tomat_4.jpg</v>
      </c>
      <c r="AT11">
        <f t="shared" ca="1" si="7"/>
        <v>0.66430095817238544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2033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VLOOKUP(B12,audio_list_stym!$A$3:$BP$18,54,FALSE)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VLOOKUP(B12,audio_list_stym!$A$3:$AJ$18,22,FALSE)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2168</v>
      </c>
      <c r="AD12" t="str">
        <f t="shared" ca="1" si="10"/>
        <v>pics\\Tikva_8.jpg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pics\\Tikva_8.jpg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6.8858464323512059E-2</v>
      </c>
      <c r="AP12" t="str">
        <f t="shared" ca="1" si="12"/>
        <v>pics\\Injir_8.jpg</v>
      </c>
      <c r="AQ12" t="str">
        <f t="shared" ca="1" si="13"/>
        <v>pics\\Tikva_8.jpg</v>
      </c>
      <c r="AS12" t="str">
        <f t="shared" ca="1" si="15"/>
        <v>pics\\Tikva_8.jpg</v>
      </c>
      <c r="AT12">
        <f t="shared" ca="1" si="7"/>
        <v>0.32364793570868278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2040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VLOOKUP(B13,audio_list_stym!$A$3:$BP$18,54,FALSE)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VLOOKUP(B13,audio_list_stym!$A$3:$AJ$18,22,FALSE)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2041</v>
      </c>
      <c r="AD13" t="str">
        <f t="shared" ca="1" si="10"/>
        <v>pics\\Peper_1.jpg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pics\\Peper_1.jpg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0.65000407014724493</v>
      </c>
      <c r="AP13" t="str">
        <f t="shared" ca="1" si="12"/>
        <v>pics\\Finik_1.jpg</v>
      </c>
      <c r="AQ13" t="str">
        <f t="shared" ca="1" si="13"/>
        <v>pics\\Peper_1.jpg</v>
      </c>
      <c r="AS13" t="str">
        <f t="shared" ca="1" si="15"/>
        <v>pics\\Peper_1.jpg</v>
      </c>
      <c r="AT13">
        <f t="shared" ca="1" si="7"/>
        <v>0.43709785371995646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2038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VLOOKUP(B14,audio_list_stym!$A$3:$BP$18,54,FALSE)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VLOOKUP(B14,audio_list_stym!$A$3:$AJ$18,22,FALSE)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2045</v>
      </c>
      <c r="AD14" t="str">
        <f t="shared" ca="1" si="10"/>
        <v>pics\\Peper_5.jpg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pics\\Peper_5.jpg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0.48944071768382114</v>
      </c>
      <c r="AP14" t="str">
        <f t="shared" ca="1" si="12"/>
        <v>pics\\Finik_5.jpg</v>
      </c>
      <c r="AQ14" t="str">
        <f t="shared" ca="1" si="13"/>
        <v>pics\\Peper_5.jpg</v>
      </c>
      <c r="AS14" t="str">
        <f t="shared" ca="1" si="15"/>
        <v>pics\\Peper_5.jpg</v>
      </c>
      <c r="AT14">
        <f t="shared" ca="1" si="7"/>
        <v>0.74271888823911103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2034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VLOOKUP(B15,audio_list_stym!$A$3:$BP$18,54,FALSE)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VLOOKUP(B15,audio_list_stym!$A$3:$AJ$18,22,FALSE)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2163</v>
      </c>
      <c r="AD15" t="str">
        <f t="shared" ca="1" si="10"/>
        <v>pics\\Tikva_3.jpg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0.24593582966936767</v>
      </c>
      <c r="AP15" t="str">
        <f t="shared" ca="1" si="12"/>
        <v>pics\\Injir_3.jpg</v>
      </c>
      <c r="AQ15" t="str">
        <f t="shared" ca="1" si="13"/>
        <v>pics\\Tikva_3.jpg</v>
      </c>
      <c r="AS15" t="str">
        <f t="shared" ca="1" si="15"/>
        <v>pics\\Tikva_3.jpg</v>
      </c>
      <c r="AT15">
        <f t="shared" ca="1" si="7"/>
        <v>0.63488995219888855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2037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VLOOKUP(B16,audio_list_stym!$A$3:$BP$18,54,FALSE)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VLOOKUP(B16,audio_list_stym!$A$3:$AJ$18,22,FALSE)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2048</v>
      </c>
      <c r="AD16" t="str">
        <f t="shared" ca="1" si="10"/>
        <v>pics\\Peper_8.jpg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pics\\Peper_8.jpg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0.33133483324752888</v>
      </c>
      <c r="AP16" t="str">
        <f t="shared" ca="1" si="12"/>
        <v>pics\\Finik_8.jpg</v>
      </c>
      <c r="AQ16" t="str">
        <f t="shared" ca="1" si="13"/>
        <v>pics\\Peper_8.jpg</v>
      </c>
      <c r="AS16" t="str">
        <f t="shared" ca="1" si="15"/>
        <v>pics\\Peper_8.jpg</v>
      </c>
      <c r="AT16">
        <f t="shared" ca="1" si="7"/>
        <v>0.88719386307005821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VLOOKUP(B17,audio_list_stym!$A$3:$BP$18,54,FALSE)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VLOOKUP(B17,audio_list_stym!$A$3:$AJ$18,22,FALSE)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2064</v>
      </c>
      <c r="AD17" t="str">
        <f t="shared" ca="1" si="10"/>
        <v>pics\\Tomat_8.jpg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pics\\Tomat_8.jpg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0.66635915407770141</v>
      </c>
      <c r="AP17" t="str">
        <f t="shared" ca="1" si="12"/>
        <v>pics\\Kokos_8.jpg</v>
      </c>
      <c r="AQ17" t="str">
        <f t="shared" ca="1" si="13"/>
        <v>pics\\Tomat_8.jpg</v>
      </c>
      <c r="AS17" t="str">
        <f t="shared" ca="1" si="15"/>
        <v>pics\\Tomat_8.jpg</v>
      </c>
      <c r="AT17">
        <f t="shared" ca="1" si="7"/>
        <v>0.51332619846933591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2035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VLOOKUP(B18,audio_list_stym!$A$3:$BP$18,54,FALSE)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VLOOKUP(B18,audio_list_stym!$A$3:$AJ$18,22,FALSE)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0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si="3"/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0.73679816250304153</v>
      </c>
      <c r="AP18" t="str">
        <f t="shared" ca="1" si="12"/>
        <v>pics\\Kokos_6.jpg</v>
      </c>
      <c r="AQ18" t="str">
        <f t="shared" ca="1" si="13"/>
        <v>pics\\Tomat_6.jpg</v>
      </c>
      <c r="AT18">
        <f t="shared" ca="1" si="7"/>
        <v>0.51891272265247201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2028</v>
      </c>
      <c r="BE18" cm="1">
        <f t="array" aca="1" ref="BE18" ca="1">INDEX(BD2:BD17,(RANK(AT4,$AT$2:$AT$16)))</f>
        <v>2039</v>
      </c>
      <c r="BF18" cm="1">
        <f t="array" aca="1" ref="BF18" ca="1">INDEX(BD26:BD49,(RANK(AT4,$AT$2:$AT$16)))</f>
        <v>2047</v>
      </c>
      <c r="BG18" cm="1">
        <f t="array" aca="1" ref="BG18" ca="1">INDEX(BD50:BD65,(RANK(AT4,$AT$2:$AT$16)))</f>
        <v>2023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VLOOKUP(B19,audio_list_stym!$A$3:$BP$18,54,FALSE)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VLOOKUP(B19,audio_list_stym!$A$3:$AJ$18,22,FALSE)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0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si="2"/>
        <v/>
      </c>
      <c r="AG19" t="str">
        <f t="shared" si="3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0.79299698539829555</v>
      </c>
      <c r="AP19" t="str">
        <f t="shared" ca="1" si="12"/>
        <v>pics\\Kokos_3.jpg</v>
      </c>
      <c r="AQ19" t="str">
        <f t="shared" ca="1" si="13"/>
        <v>pics\\Tomat_3.jpg</v>
      </c>
      <c r="AT19">
        <f t="shared" ca="1" si="7"/>
        <v>0.14118010558802796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2025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VLOOKUP(B20,audio_list_stym!$A$3:$BP$18,54,FALSE)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VLOOKUP(B20,audio_list_stym!$A$3:$AJ$18,22,FALSE)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0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2"/>
        <v/>
      </c>
      <c r="AG20" t="str">
        <f t="shared" si="3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0.98786719814793711</v>
      </c>
      <c r="AP20" t="str">
        <f t="shared" ca="1" si="12"/>
        <v>pics\\Kokos_1.jpg</v>
      </c>
      <c r="AQ20" t="str">
        <f t="shared" ca="1" si="13"/>
        <v>pics\\Tomat_1.jpg</v>
      </c>
      <c r="AT20">
        <f t="shared" ca="1" si="7"/>
        <v>0.34828443298365841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2032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VLOOKUP(B21,audio_list_stym!$A$3:$BP$18,54,FALSE)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VLOOKUP(B21,audio_list_stym!$A$3:$AJ$18,22,FALSE)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0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2"/>
        <v/>
      </c>
      <c r="AG21" t="str">
        <f t="shared" si="3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0.17601045456187459</v>
      </c>
      <c r="AP21" t="str">
        <f t="shared" ca="1" si="12"/>
        <v>pics\\Injir_6.jpg</v>
      </c>
      <c r="AQ21" t="str">
        <f t="shared" ca="1" si="13"/>
        <v>pics\\Tikva_6.jpg</v>
      </c>
      <c r="AT21">
        <f t="shared" ca="1" si="7"/>
        <v>0.90630301007220737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2030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VLOOKUP(B22,audio_list_stym!$A$3:$BP$18,54,FALSE)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VLOOKUP(B22,audio_list_stym!$A$3:$AJ$18,22,FALSE)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0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2"/>
        <v/>
      </c>
      <c r="AG22" t="str">
        <f t="shared" si="3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0.59527963015209828</v>
      </c>
      <c r="AP22" t="str">
        <f t="shared" ca="1" si="12"/>
        <v>pics\\Finik_2.jpg</v>
      </c>
      <c r="AQ22" t="str">
        <f t="shared" ca="1" si="13"/>
        <v>pics\\Peper_2.jpg</v>
      </c>
      <c r="AT22">
        <f t="shared" ca="1" si="7"/>
        <v>0.77110812083724856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2026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VLOOKUP(B23,audio_list_stym!$A$3:$BP$18,54,FALSE)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VLOOKUP(B23,audio_list_stym!$A$3:$AJ$18,22,FALSE)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0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2"/>
        <v/>
      </c>
      <c r="AG23" t="str">
        <f t="shared" si="3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0.59211731059326866</v>
      </c>
      <c r="AP23" t="str">
        <f t="shared" ca="1" si="12"/>
        <v>pics\\Finik_3.jpg</v>
      </c>
      <c r="AQ23" t="str">
        <f t="shared" ca="1" si="13"/>
        <v>pics\\Peper_3.jpg</v>
      </c>
      <c r="AT23">
        <f t="shared" ca="1" si="7"/>
        <v>0.67973381350567785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2029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VLOOKUP(B24,audio_list_stym!$A$3:$BP$18,54,FALSE)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VLOOKUP(B24,audio_list_stym!$A$3:$AJ$18,22,FALSE)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0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2"/>
        <v/>
      </c>
      <c r="AG24" t="str">
        <f t="shared" si="3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0.68880732338432082</v>
      </c>
      <c r="AP24" t="str">
        <f t="shared" ca="1" si="12"/>
        <v>pics\\Kokos_7.jpg</v>
      </c>
      <c r="AQ24" t="str">
        <f t="shared" ca="1" si="13"/>
        <v>pics\\Tomat_7.jpg</v>
      </c>
      <c r="AT24">
        <f t="shared" ca="1" si="7"/>
        <v>0.25343879573634431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VLOOKUP(B25,audio_list_stym!$A$3:$BP$18,54,FALSE)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VLOOKUP(B25,audio_list_stym!$A$3:$AJ$18,22,FALSE)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0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2"/>
        <v/>
      </c>
      <c r="AG25" t="str">
        <f t="shared" si="3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0.29469858205784283</v>
      </c>
      <c r="AP25" t="str">
        <f t="shared" ca="1" si="12"/>
        <v>pics\\Injir_1.jpg</v>
      </c>
      <c r="AQ25" t="str">
        <f t="shared" ca="1" si="13"/>
        <v>pics\\Tikva_1.jpg</v>
      </c>
      <c r="AT25">
        <f t="shared" ca="1" si="7"/>
        <v>7.5372348506985598E-2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2027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VLOOKUP(B26,audio_list_stym!$A$3:$BP$18,54,FALSE)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VLOOKUP(B26,audio_list_stym!$A$3:$AJ$18,22,FALSE)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2014</v>
      </c>
      <c r="AD26" t="str">
        <f t="shared" ca="1" si="10"/>
        <v>pics\\Finik_6.jpg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pics\\Finik_6.jpg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pics\\Finik_6.jpg</v>
      </c>
      <c r="AT26">
        <f t="shared" ca="1" si="7"/>
        <v>0.91249826497505793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2052</v>
      </c>
      <c r="BE26" cm="1">
        <f t="array" aca="1" ref="BE26" ca="1">INDEX(BD2:BD25,(RANK(AT5,$AT$2:$AT$16)))</f>
        <v>2034</v>
      </c>
      <c r="BF26" cm="1">
        <f t="array" aca="1" ref="BF26" ca="1">INDEX(BD34:BD49,(RANK(AT5,$AT$2:$AT$16)))</f>
        <v>2002</v>
      </c>
      <c r="BG26" cm="1">
        <f t="array" aca="1" ref="BG26" ca="1">INDEX(BD50:BD65,(RANK(AT5,$AT$2:$AT$16)))</f>
        <v>2018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VLOOKUP(B27,audio_list_stym!$A$3:$BP$18,54,FALSE)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VLOOKUP(B27,audio_list_stym!$A$3:$AJ$18,22,FALSE)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2015</v>
      </c>
      <c r="AD27" t="str">
        <f t="shared" ca="1" si="10"/>
        <v>pics\\Finik_7.jpg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pics\\Finik_7.jpg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8">IF(AH27="sound\\Ogorod",AP3,"")</f>
        <v>pics\\Finik_7.jpg</v>
      </c>
      <c r="AT27">
        <f t="shared" ca="1" si="7"/>
        <v>0.19076384631140386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2049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VLOOKUP(B28,audio_list_stym!$A$3:$BP$18,54,FALSE)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VLOOKUP(B28,audio_list_stym!$A$3:$AJ$18,22,FALSE)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2029</v>
      </c>
      <c r="AD28" t="str">
        <f t="shared" ca="1" si="10"/>
        <v>pics\\Kokos_5.jpg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pics\\Kokos_5.jpg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pics\\Kokos_5.jpg</v>
      </c>
      <c r="AT28">
        <f t="shared" ca="1" si="7"/>
        <v>0.73730844128943862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2056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VLOOKUP(B29,audio_list_stym!$A$3:$BP$18,54,FALSE)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VLOOKUP(B29,audio_list_stym!$A$3:$AJ$18,22,FALSE)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2026</v>
      </c>
      <c r="AD29" t="str">
        <f t="shared" ca="1" si="10"/>
        <v>pics\\Kokos_2.jpg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pics\\Kokos_2.jpg</v>
      </c>
      <c r="AT29">
        <f t="shared" ca="1" si="7"/>
        <v>0.614541811245362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2054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VLOOKUP(B30,audio_list_stym!$A$3:$BP$18,54,FALSE)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VLOOKUP(B30,audio_list_stym!$A$3:$AJ$18,22,FALSE)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2154</v>
      </c>
      <c r="AD30" t="str">
        <f t="shared" ca="1" si="10"/>
        <v>pics\\Injir_2.jpg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pics\\Injir_2.jpg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pics\\Injir_2.jpg</v>
      </c>
      <c r="AT30">
        <f t="shared" ca="1" si="7"/>
        <v>0.40882594257762472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2050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VLOOKUP(B31,audio_list_stym!$A$3:$BP$18,54,FALSE)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VLOOKUP(B31,audio_list_stym!$A$3:$AJ$18,22,FALSE)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2012</v>
      </c>
      <c r="AD31" t="str">
        <f t="shared" ca="1" si="10"/>
        <v>pics\\Finik_4.jpg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pics\\Finik_4.jpg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pics\\Finik_4.jpg</v>
      </c>
      <c r="AT31">
        <f t="shared" ca="1" si="7"/>
        <v>0.69803557931901616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2053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VLOOKUP(B32,audio_list_stym!$A$3:$BP$18,54,FALSE)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VLOOKUP(B32,audio_list_stym!$A$3:$AJ$18,22,FALSE)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2156</v>
      </c>
      <c r="AD32" t="str">
        <f t="shared" ca="1" si="10"/>
        <v>pics\\Injir_4.jpg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pics\\Injir_4.jpg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pics\\Injir_4.jpg</v>
      </c>
      <c r="AT32">
        <f t="shared" ca="1" si="7"/>
        <v>0.98867208902453096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VLOOKUP(B33,audio_list_stym!$A$3:$BP$18,54,FALSE)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VLOOKUP(B33,audio_list_stym!$A$3:$AJ$18,22,FALSE)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2157</v>
      </c>
      <c r="AD33" t="str">
        <f t="shared" ca="1" si="10"/>
        <v>pics\\Injir_5.jpg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pics\\Injir_5.jpg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pics\\Injir_5.jpg</v>
      </c>
      <c r="AT33">
        <f t="shared" ca="1" si="7"/>
        <v>0.5081654040800635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2051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VLOOKUP(B34,audio_list_stym!$A$3:$BP$18,54,FALSE)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VLOOKUP(B34,audio_list_stym!$A$3:$AJ$18,22,FALSE)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0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2"/>
        <v/>
      </c>
      <c r="AG34" t="str">
        <f t="shared" si="3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0.55396028596837155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2044</v>
      </c>
      <c r="BE34" cm="1">
        <f t="array" aca="1" ref="BE34" ca="1">INDEX(BD2:BD17,(RANK(AT5,$AT$2:$AT$17)))</f>
        <v>2037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2013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VLOOKUP(B35,audio_list_stym!$A$3:$BP$18,54,FALSE)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VLOOKUP(B35,audio_list_stym!$A$3:$AJ$18,22,FALSE)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0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2"/>
        <v/>
      </c>
      <c r="AG35" t="str">
        <f t="shared" si="3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0.1151923174856172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2041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VLOOKUP(B36,audio_list_stym!$A$3:$BP$18,54,FALSE)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VLOOKUP(B36,audio_list_stym!$A$3:$AJ$18,22,FALSE)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0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2"/>
        <v/>
      </c>
      <c r="AG36" t="str">
        <f t="shared" si="3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0.30105667965070348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2048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VLOOKUP(B37,audio_list_stym!$A$3:$BP$18,54,FALSE)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VLOOKUP(B37,audio_list_stym!$A$3:$AJ$18,22,FALSE)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0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2"/>
        <v/>
      </c>
      <c r="AG37" t="str">
        <f t="shared" si="3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0.28472610836108347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2046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VLOOKUP(B38,audio_list_stym!$A$3:$BP$18,54,FALSE)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VLOOKUP(B38,audio_list_stym!$A$3:$AJ$18,22,FALSE)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0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2"/>
        <v/>
      </c>
      <c r="AG38" t="str">
        <f t="shared" si="3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0.7487620607944997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2042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VLOOKUP(B39,audio_list_stym!$A$3:$BP$18,54,FALSE)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VLOOKUP(B39,audio_list_stym!$A$3:$AJ$18,22,FALSE)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0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3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0.46940943479727426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2045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VLOOKUP(B40,audio_list_stym!$A$3:$BP$18,54,FALSE)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VLOOKUP(B40,audio_list_stym!$A$3:$AJ$18,22,FALSE)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0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3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0.42078344879117346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VLOOKUP(B41,audio_list_stym!$A$3:$BP$18,54,FALSE)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VLOOKUP(B41,audio_list_stym!$A$3:$AJ$18,22,FALSE)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0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0">IF(ISTEXT(AR41),AR41,IF(ISTEXT(AS41),AS41,""))</f>
        <v/>
      </c>
      <c r="AG41" t="str">
        <f t="shared" si="3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0.13249012185038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2043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VLOOKUP(B42,audio_list_stym!$A$3:$BP$18,54,FALSE)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VLOOKUP(B42,audio_list_stym!$A$3:$AJ$18,22,FALSE)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2062</v>
      </c>
      <c r="AD42" t="str">
        <f t="shared" ca="1" si="10"/>
        <v>pics\\Tomat_6.jpg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pics\\Tomat_6.jpg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pics\\Tomat_6.jpg</v>
      </c>
      <c r="AT42">
        <f t="shared" ca="1" si="7"/>
        <v>0.5936690636533194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2004</v>
      </c>
      <c r="BE42" cm="1">
        <f t="array" aca="1" ref="BE42" ca="1">INDEX(BD2:BD17,(RANK(AT6,$AT$2:$AT17)))</f>
        <v>2062</v>
      </c>
      <c r="BF42" cm="1">
        <f t="array" aca="1" ref="BF42" ca="1">INDEX(BD26:BD41,(RANK(AT6,$AT$2:$AT$17)))</f>
        <v>2054</v>
      </c>
      <c r="BG42" cm="1">
        <f t="array" aca="1" ref="BG42" ca="1">INDEX(BD50:BD65,(RANK(AT6,$AT$2:$AT$17)))</f>
        <v>2014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VLOOKUP(B43,audio_list_stym!$A$3:$BP$18,54,FALSE)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VLOOKUP(B43,audio_list_stym!$A$3:$AJ$18,22,FALSE)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2059</v>
      </c>
      <c r="AD43" t="str">
        <f t="shared" ca="1" si="10"/>
        <v>pics\\Tomat_3.jpg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pics\\Tomat_3.jpg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pics\\Tomat_3.jpg</v>
      </c>
      <c r="AT43">
        <f t="shared" ca="1" si="7"/>
        <v>0.43893205216113074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2001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VLOOKUP(B44,audio_list_stym!$A$3:$BP$18,54,FALSE)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VLOOKUP(B44,audio_list_stym!$A$3:$AJ$18,22,FALSE)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2057</v>
      </c>
      <c r="AD44" t="str">
        <f t="shared" ca="1" si="10"/>
        <v>pics\\Tomat_1.jpg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pics\\Tomat_1.jpg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pics\\Tomat_1.jpg</v>
      </c>
      <c r="AT44">
        <f t="shared" ca="1" si="7"/>
        <v>0.60769143113559621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2008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VLOOKUP(B45,audio_list_stym!$A$3:$BP$18,54,FALSE)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VLOOKUP(B45,audio_list_stym!$A$3:$AJ$18,22,FALSE)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2166</v>
      </c>
      <c r="AD45" t="str">
        <f t="shared" ca="1" si="10"/>
        <v>pics\\Tikva_6.jpg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pics\\Tikva_6.jpg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pics\\Tikva_6.jpg</v>
      </c>
      <c r="AT45">
        <f t="shared" ca="1" si="7"/>
        <v>0.40887670855235247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2006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VLOOKUP(B46,audio_list_stym!$A$3:$BP$18,54,FALSE)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VLOOKUP(B46,audio_list_stym!$A$3:$AJ$18,22,FALSE)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2042</v>
      </c>
      <c r="AD46" t="str">
        <f t="shared" ca="1" si="10"/>
        <v>pics\\Peper_2.jpg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pics\\Peper_2.jpg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pics\\Peper_2.jpg</v>
      </c>
      <c r="AT46">
        <f t="shared" ca="1" si="7"/>
        <v>0.65771259117835745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2002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VLOOKUP(B47,audio_list_stym!$A$3:$BP$18,54,FALSE)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VLOOKUP(B47,audio_list_stym!$A$3:$AJ$18,22,FALSE)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2043</v>
      </c>
      <c r="AD47" t="str">
        <f t="shared" ca="1" si="10"/>
        <v>pics\\Peper_3.jpg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pics\\Peper_3.jpg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pics\\Peper_3.jpg</v>
      </c>
      <c r="AT47">
        <f t="shared" ca="1" si="7"/>
        <v>0.13538360663348836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2005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VLOOKUP(B48,audio_list_stym!$A$3:$BP$18,54,FALSE)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VLOOKUP(B48,audio_list_stym!$A$3:$AJ$18,22,FALSE)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2063</v>
      </c>
      <c r="AD48" t="str">
        <f t="shared" ca="1" si="10"/>
        <v>pics\\Tomat_7.jpg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pics\\Tomat_7.jpg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pics\\Tomat_7.jpg</v>
      </c>
      <c r="AT48">
        <f t="shared" ca="1" si="7"/>
        <v>0.29334913754305736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VLOOKUP(B49,audio_list_stym!$A$3:$BP$18,54,FALSE)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VLOOKUP(B49,audio_list_stym!$A$3:$AJ$18,22,FALSE)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2161</v>
      </c>
      <c r="AD49" t="str">
        <f t="shared" ca="1" si="10"/>
        <v>pics\\Tikva_1.jpg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pics\\Tikva_1.jpg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pics\\Tikva_1.jpg</v>
      </c>
      <c r="AT49">
        <f t="shared" ca="1" si="7"/>
        <v>0.49296452581998607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2003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VLOOKUP(B50,audio_list_stym!$A$3:$BP$18,54,FALSE)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VLOOKUP(B50,audio_list_stym!$A$3:$AJ$18,22,FALSE)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0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0"/>
        <v/>
      </c>
      <c r="AG50" t="str">
        <f t="shared" si="3"/>
        <v>pics\\Finik_1.jpg</v>
      </c>
      <c r="AH50">
        <f t="shared" si="4"/>
        <v>0</v>
      </c>
      <c r="AT50">
        <f t="shared" ca="1" si="7"/>
        <v>0.66397953231398565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2012</v>
      </c>
      <c r="BE50" cm="1">
        <f t="array" aca="1" ref="BE50" ca="1">INDEX(BD2:BD17,(RANK(AT7,$AT$2:$AT$17)))</f>
        <v>2034</v>
      </c>
      <c r="BF50" cm="1">
        <f t="array" aca="1" ref="BF50" ca="1">INDEX(BD18:BD49,(RANK(AT7,$AT$2:$AT$17)))</f>
        <v>2050</v>
      </c>
      <c r="BG50" cm="1">
        <f t="array" aca="1" ref="BG50" ca="1">INDEX(BD58:BD65,(RANK(AT7,$AT$2:$AT$9)))</f>
        <v>2018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VLOOKUP(B51,audio_list_stym!$A$3:$BP$18,54,FALSE)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VLOOKUP(B51,audio_list_stym!$A$3:$AJ$18,22,FALSE)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0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0"/>
        <v/>
      </c>
      <c r="AG51" t="str">
        <f t="shared" si="3"/>
        <v>pics\\Finik_2.jpg</v>
      </c>
      <c r="AH51">
        <f t="shared" si="4"/>
        <v>0</v>
      </c>
      <c r="AT51">
        <f t="shared" ca="1" si="7"/>
        <v>0.78195291822459578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2009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VLOOKUP(B52,audio_list_stym!$A$3:$BP$18,54,FALSE)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VLOOKUP(B52,audio_list_stym!$A$3:$AJ$18,22,FALSE)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0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0"/>
        <v/>
      </c>
      <c r="AG52" t="str">
        <f t="shared" si="3"/>
        <v>pics\\Finik_3.jpg</v>
      </c>
      <c r="AH52">
        <f t="shared" si="4"/>
        <v>0</v>
      </c>
      <c r="AT52">
        <f t="shared" ca="1" si="7"/>
        <v>0.80362727085490671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2016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VLOOKUP(B53,audio_list_stym!$A$3:$BP$18,54,FALSE)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VLOOKUP(B53,audio_list_stym!$A$3:$AJ$18,22,FALSE)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0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0"/>
        <v/>
      </c>
      <c r="AG53" t="str">
        <f t="shared" si="3"/>
        <v>pics\\Finik_4.jpg</v>
      </c>
      <c r="AH53">
        <f t="shared" si="4"/>
        <v>0</v>
      </c>
      <c r="AT53">
        <f t="shared" ca="1" si="7"/>
        <v>0.92141993540030853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2014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VLOOKUP(B54,audio_list_stym!$A$3:$BP$18,54,FALSE)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VLOOKUP(B54,audio_list_stym!$A$3:$AJ$18,22,FALSE)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0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0"/>
        <v/>
      </c>
      <c r="AG54" t="str">
        <f t="shared" si="3"/>
        <v>pics\\Finik_5.jpg</v>
      </c>
      <c r="AH54">
        <f t="shared" si="4"/>
        <v>0</v>
      </c>
      <c r="AI54" s="11"/>
      <c r="AT54">
        <f t="shared" ca="1" si="7"/>
        <v>0.37089713179572514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2010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VLOOKUP(B55,audio_list_stym!$A$3:$BP$18,54,FALSE)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VLOOKUP(B55,audio_list_stym!$A$3:$AJ$18,22,FALSE)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0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0"/>
        <v/>
      </c>
      <c r="AG55" t="str">
        <f t="shared" si="3"/>
        <v>pics\\Finik_6.jpg</v>
      </c>
      <c r="AH55">
        <f t="shared" si="4"/>
        <v>0</v>
      </c>
      <c r="AT55">
        <f t="shared" ca="1" si="7"/>
        <v>0.62478389517838584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2013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VLOOKUP(B56,audio_list_stym!$A$3:$BP$18,54,FALSE)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VLOOKUP(B56,audio_list_stym!$A$3:$AJ$18,22,FALSE)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0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3"/>
        <v>pics\\Finik_7.jpg</v>
      </c>
      <c r="AH56">
        <f t="shared" si="4"/>
        <v>0</v>
      </c>
      <c r="AT56">
        <f t="shared" ca="1" si="7"/>
        <v>0.19431867257597801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VLOOKUP(B57,audio_list_stym!$A$3:$BP$18,54,FALSE)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VLOOKUP(B57,audio_list_stym!$A$3:$AJ$18,22,FALSE)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0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3"/>
        <v>pics\\Finik_8.jpg</v>
      </c>
      <c r="AH57">
        <f t="shared" si="4"/>
        <v>0</v>
      </c>
      <c r="AI57" s="11"/>
      <c r="AT57">
        <f t="shared" ca="1" si="7"/>
        <v>0.13808871126251177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2011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VLOOKUP(B58,audio_list_stym!$A$3:$BP$18,54,FALSE)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VLOOKUP(B58,audio_list_stym!$A$3:$AJ$18,22,FALSE)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2159</v>
      </c>
      <c r="AD58" t="str">
        <f t="shared" ca="1" si="10"/>
        <v>pics\\Injir_7.jpg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pics\\Injir_7.jpg</v>
      </c>
      <c r="AH58" t="str">
        <f t="shared" si="4"/>
        <v>sound\\Ogorod</v>
      </c>
      <c r="AI58" s="11"/>
      <c r="AR58" t="str">
        <f t="shared" ref="AR58:AR65" ca="1" si="24">IF(AH58="sound\\Ogorod",AP10,"")</f>
        <v>pics\\Injir_7.jpg</v>
      </c>
      <c r="AT58">
        <f t="shared" ca="1" si="7"/>
        <v>0.41699719920664369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2020</v>
      </c>
      <c r="BE58" cm="1">
        <f t="array" aca="1" ref="BE58" ca="1">INDEX(BD2:BD17,(RANK(AT8,$AT$2:$AT$17)))</f>
        <v>2039</v>
      </c>
      <c r="BF58" cm="1">
        <f t="array" aca="1" ref="BF58" ca="1">INDEX(BD18:BD33,(RANK(AT8,$AT$2:$AT$17)))</f>
        <v>2055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VLOOKUP(B59,audio_list_stym!$A$3:$BP$18,54,FALSE)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VLOOKUP(B59,audio_list_stym!$A$3:$AJ$18,22,FALSE)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2028</v>
      </c>
      <c r="AD59" t="str">
        <f t="shared" ca="1" si="10"/>
        <v>pics\\Kokos_4.jpg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pics\\Kokos_4.jpg</v>
      </c>
      <c r="AH59" t="str">
        <f t="shared" si="4"/>
        <v>sound\\Ogorod</v>
      </c>
      <c r="AR59" t="str">
        <f t="shared" ca="1" si="24"/>
        <v>pics\\Kokos_4.jpg</v>
      </c>
      <c r="AT59">
        <f t="shared" ca="1" si="7"/>
        <v>0.30972265676684252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2017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VLOOKUP(B60,audio_list_stym!$A$3:$BP$18,54,FALSE)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VLOOKUP(B60,audio_list_stym!$A$3:$AJ$18,22,FALSE)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2160</v>
      </c>
      <c r="AD60" t="str">
        <f t="shared" ca="1" si="10"/>
        <v>pics\\Injir_8.jpg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pics\\Injir_8.jpg</v>
      </c>
      <c r="AH60" t="str">
        <f t="shared" si="4"/>
        <v>sound\\Ogorod</v>
      </c>
      <c r="AR60" t="str">
        <f t="shared" ca="1" si="24"/>
        <v>pics\\Injir_8.jpg</v>
      </c>
      <c r="AT60">
        <f t="shared" ca="1" si="7"/>
        <v>0.14090279195758237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2024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VLOOKUP(B61,audio_list_stym!$A$3:$BP$18,54,FALSE)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VLOOKUP(B61,audio_list_stym!$A$3:$AJ$18,22,FALSE)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2009</v>
      </c>
      <c r="AD61" t="str">
        <f t="shared" ca="1" si="10"/>
        <v>pics\\Finik_1.jpg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pics\\Finik_1.jpg</v>
      </c>
      <c r="AH61" t="str">
        <f t="shared" si="4"/>
        <v>sound\\Ogorod</v>
      </c>
      <c r="AR61" t="str">
        <f t="shared" ca="1" si="24"/>
        <v>pics\\Finik_1.jpg</v>
      </c>
      <c r="AT61">
        <f t="shared" ca="1" si="7"/>
        <v>0.77073360722610018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2022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VLOOKUP(B62,audio_list_stym!$A$3:$BP$18,54,FALSE)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VLOOKUP(B62,audio_list_stym!$A$3:$AJ$18,22,FALSE)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2013</v>
      </c>
      <c r="AD62" t="str">
        <f t="shared" ca="1" si="10"/>
        <v>pics\\Finik_5.jpg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pics\\Finik_5.jpg</v>
      </c>
      <c r="AH62" t="str">
        <f t="shared" si="4"/>
        <v>sound\\Ogorod</v>
      </c>
      <c r="AR62" t="str">
        <f t="shared" ca="1" si="24"/>
        <v>pics\\Finik_5.jpg</v>
      </c>
      <c r="AT62">
        <f t="shared" ca="1" si="7"/>
        <v>0.25005290838639149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2018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VLOOKUP(B63,audio_list_stym!$A$3:$BP$18,54,FALSE)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VLOOKUP(B63,audio_list_stym!$A$3:$AJ$18,22,FALSE)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2155</v>
      </c>
      <c r="AD63" t="str">
        <f t="shared" ca="1" si="10"/>
        <v>pics\\Injir_3.jpg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pics\\Injir_3.jpg</v>
      </c>
      <c r="AH63" t="str">
        <f t="shared" si="4"/>
        <v>sound\\Ogorod</v>
      </c>
      <c r="AR63" t="str">
        <f t="shared" ca="1" si="24"/>
        <v>pics\\Injir_3.jpg</v>
      </c>
      <c r="AT63">
        <f t="shared" ca="1" si="7"/>
        <v>0.24897330267180029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2021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VLOOKUP(B64,audio_list_stym!$A$3:$BP$18,54,FALSE)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VLOOKUP(B64,audio_list_stym!$A$3:$AJ$18,22,FALSE)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2016</v>
      </c>
      <c r="AD64" t="str">
        <f t="shared" ca="1" si="10"/>
        <v>pics\\Finik_8.jpg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pics\\Finik_8.jpg</v>
      </c>
      <c r="AH64" t="str">
        <f t="shared" si="4"/>
        <v>sound\\Ogorod</v>
      </c>
      <c r="AI64" s="11"/>
      <c r="AR64" t="str">
        <f t="shared" ca="1" si="24"/>
        <v>pics\\Finik_8.jpg</v>
      </c>
      <c r="AT64">
        <f t="shared" ca="1" si="7"/>
        <v>0.65242651839667432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VLOOKUP(B65,audio_list_stym!$A$3:$BP$18,54,FALSE)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VLOOKUP(B65,audio_list_stym!$A$3:$AJ$18,22,FALSE)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2032</v>
      </c>
      <c r="AD65" t="str">
        <f t="shared" ca="1" si="10"/>
        <v>pics\\Kokos_8.jpg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pics\\Kokos_8.jpg</v>
      </c>
      <c r="AH65" t="str">
        <f t="shared" si="4"/>
        <v>sound\\Ogorod</v>
      </c>
      <c r="AR65" t="str">
        <f t="shared" ca="1" si="24"/>
        <v>pics\\Kokos_8.jpg</v>
      </c>
      <c r="AT65">
        <f t="shared" ca="1" si="7"/>
        <v>0.61781191605244146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2019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VLOOKUP(B66,audio_list_stym!$A$3:$BP$18,54,FALSE)</f>
        <v>15</v>
      </c>
      <c r="F66" t="str">
        <f>VLOOKUP(E66,metki!$A$2:$B$9,2,FALSE)</f>
        <v>экспл_новые_с_названием</v>
      </c>
      <c r="G66" t="str">
        <f t="shared" ref="G66:G129" si="25">LEFT(F66,5)</f>
        <v>экспл</v>
      </c>
      <c r="H66" t="str">
        <f>VLOOKUP(B66,audio_list_stym!$A$3:$AJ$18,22,FALSE)</f>
        <v>Ackee</v>
      </c>
      <c r="I66" t="s">
        <v>688</v>
      </c>
      <c r="J66" t="str">
        <f t="shared" ref="J66:J129" si="26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97</v>
      </c>
      <c r="Z66" t="str">
        <f>IF(G66="экспл",VLOOKUP(J66,quest_экспл!$A$1:$N$129,12,FALSE),IF(G66="импл_",0,0))</f>
        <v>sound\\Sushenniy_li_on.wav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0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 t="str">
        <f t="shared" ref="AF66:AF129" si="27">AS66</f>
        <v/>
      </c>
      <c r="AG66" t="str">
        <f>IF(OR(E66=11,E66=13),M66,"")</f>
        <v/>
      </c>
      <c r="AI66" t="s">
        <v>67</v>
      </c>
      <c r="AO66">
        <f ca="1">RAND()</f>
        <v>0.83700336609016401</v>
      </c>
      <c r="AP66" t="str">
        <f ca="1">INDEX($AI$66:$AI$129,(RANK(AO66,$AO$66:$AO$129)))</f>
        <v>pics\\Finik_4.jpg</v>
      </c>
      <c r="AS66" t="str">
        <f t="shared" ref="AS66:AS81" si="28">IF(G66="импл_",AP66,"")</f>
        <v/>
      </c>
      <c r="AT66">
        <f t="shared" ref="AT66:AT129" ca="1" si="29">RAND()</f>
        <v>0.77369023711701113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_Сушеный_ли_он?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На_экране_РЕНАН._Сушеный_ли_он?</v>
      </c>
      <c r="BC66">
        <f>A66</f>
        <v>1209</v>
      </c>
      <c r="BD66" cm="1">
        <f t="array" aca="1" ref="BD66" ca="1">INDEX(L66:L73,(RANK(AT2,$AT$2:$AT$9)))</f>
        <v>2068</v>
      </c>
      <c r="BE66" cm="1">
        <f t="array" aca="1" ref="BE66" ca="1">INDEX(BD74:BD89,(RANK(AT2,$AT$2:$AT$7)))</f>
        <v>2080</v>
      </c>
      <c r="BF66" cm="1">
        <f t="array" aca="1" ref="BF66" ca="1">INDEX(BD90:BD113,(RANK(AT2,$AT$2:$AT$17)))</f>
        <v>2113</v>
      </c>
      <c r="BG66" cm="1">
        <f t="array" aca="1" ref="BG66" ca="1">INDEX(BD114:BD129,(RANK(AT2,$AT$2:$AT$17)))</f>
        <v>2145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VLOOKUP(B67,audio_list_stym!$A$3:$BP$18,54,FALSE)</f>
        <v>15</v>
      </c>
      <c r="F67" t="str">
        <f>VLOOKUP(E67,metki!$A$2:$B$9,2,FALSE)</f>
        <v>экспл_новые_с_названием</v>
      </c>
      <c r="G67" t="str">
        <f t="shared" si="25"/>
        <v>экспл</v>
      </c>
      <c r="H67" t="str">
        <f>VLOOKUP(B67,audio_list_stym!$A$3:$AJ$18,22,FALSE)</f>
        <v>Ackee</v>
      </c>
      <c r="I67" t="s">
        <v>689</v>
      </c>
      <c r="J67" t="str">
        <f t="shared" si="26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98</v>
      </c>
      <c r="Z67" t="str">
        <f>IF(G67="экспл",VLOOKUP(J67,quest_экспл!$A$1:$N$129,12,FALSE),IF(G67="импл_",0,0))</f>
        <v>sound\\On_s_vetochkoy.wav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129" ca="1" si="32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si="27"/>
        <v/>
      </c>
      <c r="AI67" t="s">
        <v>68</v>
      </c>
      <c r="AO67">
        <f t="shared" ref="AO67:AO129" ca="1" si="33">RAND()</f>
        <v>0.44383252120905714</v>
      </c>
      <c r="AP67" t="str">
        <f t="shared" ref="AP67:AP129" ca="1" si="34">INDEX($AI$66:$AI$129,(RANK(AO67,$AO$66:$AO$129)))</f>
        <v>pics\\Limon_3.jpg</v>
      </c>
      <c r="AS67" t="str">
        <f t="shared" si="28"/>
        <v/>
      </c>
      <c r="AT67">
        <f t="shared" ca="1" si="29"/>
        <v>0.79224851887076853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_Он_с_веточкой?</v>
      </c>
      <c r="BA67" t="e">
        <f>VLOOKUP(Q67,audio_list_stym!$B$2:$BQ$299,68,FALSE)</f>
        <v>#N/A</v>
      </c>
      <c r="BB67" t="str">
        <f t="shared" si="31"/>
        <v>Посмотрите,_вот_РЕНАН._Он_с_веточкой?</v>
      </c>
      <c r="BD67" cm="1">
        <f t="array" aca="1" ref="BD67" ca="1">INDEX(L67:L74,(RANK(AT3,$AT$2:$AT$9)))</f>
        <v>2066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VLOOKUP(B68,audio_list_stym!$A$3:$BP$18,54,FALSE)</f>
        <v>15</v>
      </c>
      <c r="F68" t="str">
        <f>VLOOKUP(E68,metki!$A$2:$B$9,2,FALSE)</f>
        <v>экспл_новые_с_названием</v>
      </c>
      <c r="G68" t="str">
        <f t="shared" si="25"/>
        <v>экспл</v>
      </c>
      <c r="H68" t="str">
        <f>VLOOKUP(B68,audio_list_stym!$A$3:$AJ$18,22,FALSE)</f>
        <v>Ackee</v>
      </c>
      <c r="I68" t="s">
        <v>690</v>
      </c>
      <c r="J68" t="str">
        <f t="shared" si="26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99</v>
      </c>
      <c r="Z68" t="str">
        <f>IF(G68="экспл",VLOOKUP(J68,quest_экспл!$A$1:$N$129,12,FALSE),IF(G68="импл_",0,0))</f>
        <v>sound\\On_rasskrit.wav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2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si="27"/>
        <v/>
      </c>
      <c r="AI68" t="s">
        <v>69</v>
      </c>
      <c r="AO68">
        <f t="shared" ca="1" si="33"/>
        <v>0.79518841342962199</v>
      </c>
      <c r="AP68" t="str">
        <f t="shared" ca="1" si="34"/>
        <v>pics\\Finik_6.jpg</v>
      </c>
      <c r="AS68" t="str">
        <f t="shared" si="28"/>
        <v/>
      </c>
      <c r="AT68">
        <f t="shared" ca="1" si="29"/>
        <v>0.74257469832251966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_Он_раскрыт?</v>
      </c>
      <c r="BA68" t="e">
        <f>VLOOKUP(Q68,audio_list_stym!$B$2:$BQ$299,68,FALSE)</f>
        <v>#N/A</v>
      </c>
      <c r="BB68" t="str">
        <f t="shared" si="31"/>
        <v>Вот_РЕНАН._Он_раскрыт?</v>
      </c>
      <c r="BD68" cm="1">
        <f t="array" aca="1" ref="BD68" ca="1">INDEX(L68:L75,(RANK(AT4,$AT$2:$AT$9)))</f>
        <v>2074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VLOOKUP(B69,audio_list_stym!$A$3:$BP$18,54,FALSE)</f>
        <v>15</v>
      </c>
      <c r="F69" t="str">
        <f>VLOOKUP(E69,metki!$A$2:$B$9,2,FALSE)</f>
        <v>экспл_новые_с_названием</v>
      </c>
      <c r="G69" t="str">
        <f t="shared" si="25"/>
        <v>экспл</v>
      </c>
      <c r="H69" t="str">
        <f>VLOOKUP(B69,audio_list_stym!$A$3:$AJ$18,22,FALSE)</f>
        <v>Ackee</v>
      </c>
      <c r="I69" t="s">
        <v>691</v>
      </c>
      <c r="J69" t="str">
        <f t="shared" si="26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100</v>
      </c>
      <c r="Z69" t="str">
        <f>IF(G69="экспл",VLOOKUP(J69,quest_экспл!$A$1:$N$129,12,FALSE),IF(G69="импл_",0,0))</f>
        <v>sound\\Pushistiy_li_on.wav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2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si="27"/>
        <v/>
      </c>
      <c r="AI69" t="s">
        <v>70</v>
      </c>
      <c r="AO69">
        <f t="shared" ca="1" si="33"/>
        <v>0.95335597813925521</v>
      </c>
      <c r="AP69" t="str">
        <f t="shared" ca="1" si="34"/>
        <v>pics\\Banan_5.jpg</v>
      </c>
      <c r="AS69" t="str">
        <f t="shared" si="28"/>
        <v/>
      </c>
      <c r="AT69">
        <f t="shared" ca="1" si="29"/>
        <v>0.88243369544162964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_Пушистый_ли_он?</v>
      </c>
      <c r="BA69" t="e">
        <f>VLOOKUP(Q69,audio_list_stym!$B$2:$BQ$299,68,FALSE)</f>
        <v>#N/A</v>
      </c>
      <c r="BB69" t="str">
        <f t="shared" si="31"/>
        <v>Это_РЕНАН._Пушистый_ли_он?</v>
      </c>
      <c r="BD69" cm="1">
        <f t="array" aca="1" ref="BD69" ca="1">INDEX(L69:L76,(RANK(AT5,$AT$2:$AT$9)))</f>
        <v>2073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VLOOKUP(B70,audio_list_stym!$A$3:$BP$18,54,FALSE)</f>
        <v>15</v>
      </c>
      <c r="F70" t="str">
        <f>VLOOKUP(E70,metki!$A$2:$B$9,2,FALSE)</f>
        <v>экспл_новые_с_названием</v>
      </c>
      <c r="G70" t="str">
        <f t="shared" si="25"/>
        <v>экспл</v>
      </c>
      <c r="H70" t="str">
        <f>VLOOKUP(B70,audio_list_stym!$A$3:$AJ$18,22,FALSE)</f>
        <v>Ackee</v>
      </c>
      <c r="I70" t="s">
        <v>692</v>
      </c>
      <c r="J70" t="str">
        <f t="shared" si="26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101</v>
      </c>
      <c r="Z70" t="str">
        <f>IF(G70="экспл",VLOOKUP(J70,quest_экспл!$A$1:$N$129,12,FALSE),IF(G70="импл_",0,0))</f>
        <v>sound\\On_kvadratniy.wav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2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si="27"/>
        <v/>
      </c>
      <c r="AI70" t="s">
        <v>71</v>
      </c>
      <c r="AO70">
        <f t="shared" ca="1" si="33"/>
        <v>0.17706481369431248</v>
      </c>
      <c r="AP70" t="str">
        <f t="shared" ca="1" si="34"/>
        <v>pics\\Tomat_2.jpg</v>
      </c>
      <c r="AS70" t="str">
        <f t="shared" si="28"/>
        <v/>
      </c>
      <c r="AT70">
        <f t="shared" ca="1" si="29"/>
        <v>0.59859598612771259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_Он_квадратный?</v>
      </c>
      <c r="BA70" t="e">
        <f>VLOOKUP(Q70,audio_list_stym!$B$2:$BQ$299,68,FALSE)</f>
        <v>#N/A</v>
      </c>
      <c r="BB70" t="str">
        <f t="shared" si="31"/>
        <v>На_картинке_РЕНАН._Он_квадратный?</v>
      </c>
      <c r="BD70" cm="1">
        <f t="array" aca="1" ref="BD70" ca="1">INDEX(L70:L77,(RANK(AT6,$AT$2:$AT$9)))</f>
        <v>2070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VLOOKUP(B71,audio_list_stym!$A$3:$BP$18,54,FALSE)</f>
        <v>15</v>
      </c>
      <c r="F71" t="str">
        <f>VLOOKUP(E71,metki!$A$2:$B$9,2,FALSE)</f>
        <v>экспл_новые_с_названием</v>
      </c>
      <c r="G71" t="str">
        <f t="shared" si="25"/>
        <v>экспл</v>
      </c>
      <c r="H71" t="str">
        <f>VLOOKUP(B71,audio_list_stym!$A$3:$AJ$18,22,FALSE)</f>
        <v>Ackee</v>
      </c>
      <c r="I71" t="s">
        <v>693</v>
      </c>
      <c r="J71" t="str">
        <f t="shared" si="26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102</v>
      </c>
      <c r="Z71" t="str">
        <f>IF(G71="экспл",VLOOKUP(J71,quest_экспл!$A$1:$N$129,12,FALSE),IF(G71="импл_",0,0))</f>
        <v>sound\\Raznocvetniy_li_on.wav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2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si="27"/>
        <v/>
      </c>
      <c r="AI71" t="s">
        <v>72</v>
      </c>
      <c r="AO71">
        <f t="shared" ca="1" si="33"/>
        <v>0.380529984337315</v>
      </c>
      <c r="AP71" t="str">
        <f t="shared" ca="1" si="34"/>
        <v>pics\\Peper_2.jpg</v>
      </c>
      <c r="AS71" t="str">
        <f t="shared" si="28"/>
        <v/>
      </c>
      <c r="AT71">
        <f t="shared" ca="1" si="29"/>
        <v>0.19783970767920533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_Разноцветный_ли_он?</v>
      </c>
      <c r="BA71" t="e">
        <f>VLOOKUP(Q71,audio_list_stym!$B$2:$BQ$299,68,FALSE)</f>
        <v>#N/A</v>
      </c>
      <c r="BB71" t="str">
        <f t="shared" si="31"/>
        <v>На_мониторе_РЕНАН._Разноцветный_ли_он?</v>
      </c>
      <c r="BD71" cm="1">
        <f t="array" aca="1" ref="BD71" ca="1">INDEX(L71:L78,(RANK(AT7,$AT$2:$AT$9)))</f>
        <v>2074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VLOOKUP(B72,audio_list_stym!$A$3:$BP$18,54,FALSE)</f>
        <v>15</v>
      </c>
      <c r="F72" t="str">
        <f>VLOOKUP(E72,metki!$A$2:$B$9,2,FALSE)</f>
        <v>экспл_новые_с_названием</v>
      </c>
      <c r="G72" t="str">
        <f t="shared" si="25"/>
        <v>экспл</v>
      </c>
      <c r="H72" t="str">
        <f>VLOOKUP(B72,audio_list_stym!$A$3:$AJ$18,22,FALSE)</f>
        <v>Ackee</v>
      </c>
      <c r="I72" t="s">
        <v>694</v>
      </c>
      <c r="J72" t="str">
        <f t="shared" si="26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103</v>
      </c>
      <c r="Z72" t="str">
        <f>IF(G72="экспл",VLOOKUP(J72,quest_экспл!$A$1:$N$129,12,FALSE),IF(G72="импл_",0,0))</f>
        <v>sound\\Uvyadshiy_li_on.wav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2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si="27"/>
        <v/>
      </c>
      <c r="AI72" t="s">
        <v>73</v>
      </c>
      <c r="AO72">
        <f t="shared" ca="1" si="33"/>
        <v>0.74179385615933235</v>
      </c>
      <c r="AP72" t="str">
        <f t="shared" ca="1" si="34"/>
        <v>pics\\Goroh_2.jpg</v>
      </c>
      <c r="AR72" t="str">
        <f>IF(AH72="sound\\Ogorod",AP24,"")</f>
        <v/>
      </c>
      <c r="AS72" t="str">
        <f t="shared" si="28"/>
        <v/>
      </c>
      <c r="AT72">
        <f t="shared" ca="1" si="29"/>
        <v>0.65993574661749077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_Увядший_ли_он?</v>
      </c>
      <c r="BA72" t="e">
        <f>VLOOKUP(Q72,audio_list_stym!$B$2:$BQ$299,68,FALSE)</f>
        <v>#N/A</v>
      </c>
      <c r="BB72" t="str">
        <f t="shared" si="31"/>
        <v>Перед_Вами_РЕНАН._Увядший_ли_он?</v>
      </c>
      <c r="BD72" cm="1">
        <f t="array" aca="1" ref="BD72" ca="1">INDEX(L72:L79,(RANK(AT8,$AT$2:$AT$9)))</f>
        <v>2077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VLOOKUP(B73,audio_list_stym!$A$3:$BP$18,54,FALSE)</f>
        <v>15</v>
      </c>
      <c r="F73" t="str">
        <f>VLOOKUP(E73,metki!$A$2:$B$9,2,FALSE)</f>
        <v>экспл_новые_с_названием</v>
      </c>
      <c r="G73" t="str">
        <f t="shared" si="25"/>
        <v>экспл</v>
      </c>
      <c r="H73" t="str">
        <f>VLOOKUP(B73,audio_list_stym!$A$3:$AJ$18,22,FALSE)</f>
        <v>Ackee</v>
      </c>
      <c r="I73" t="s">
        <v>695</v>
      </c>
      <c r="J73" t="str">
        <f t="shared" si="26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104</v>
      </c>
      <c r="Z73" t="str">
        <f>IF(G73="экспл",VLOOKUP(J73,quest_экспл!$A$1:$N$129,12,FALSE),IF(G73="импл_",0,0))</f>
        <v>sound\\On_sklizskiy.wav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2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si="27"/>
        <v/>
      </c>
      <c r="AI73" t="s">
        <v>74</v>
      </c>
      <c r="AO73">
        <f t="shared" ca="1" si="33"/>
        <v>0.91581393011029311</v>
      </c>
      <c r="AP73" t="str">
        <f t="shared" ca="1" si="34"/>
        <v>pics\\Finik_2.jpg</v>
      </c>
      <c r="AR73" t="str">
        <f>IF(AH73="sound\\Ogorod",AP25,"")</f>
        <v/>
      </c>
      <c r="AS73" t="str">
        <f t="shared" si="28"/>
        <v/>
      </c>
      <c r="AT73">
        <f t="shared" ca="1" si="29"/>
        <v>0.53769125098247317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_Он_склизкий?</v>
      </c>
      <c r="BA73" t="e">
        <f>VLOOKUP(Q73,audio_list_stym!$B$2:$BQ$299,68,FALSE)</f>
        <v>#N/A</v>
      </c>
      <c r="BB73" t="str">
        <f t="shared" si="31"/>
        <v>Вы_видите_РЕНАН._Он_склизкий?</v>
      </c>
      <c r="BD73" cm="1">
        <f t="array" aca="1" ref="BD73" ca="1">INDEX(L73:L80,(RANK(AT9,$AT$2:$AT$9)))</f>
        <v>2074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VLOOKUP(B74,audio_list_stym!$A$3:$BP$18,54,FALSE)</f>
        <v>16</v>
      </c>
      <c r="F74" t="str">
        <f>VLOOKUP(E74,metki!$A$2:$B$9,2,FALSE)</f>
        <v>импл_новые_без_названия</v>
      </c>
      <c r="G74" t="str">
        <f t="shared" si="25"/>
        <v>импл_</v>
      </c>
      <c r="H74" t="str">
        <f>VLOOKUP(B74,audio_list_stym!$A$3:$AJ$18,22,FALSE)</f>
        <v>Ake</v>
      </c>
      <c r="I74" t="s">
        <v>688</v>
      </c>
      <c r="J74" t="str">
        <f t="shared" si="26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233</v>
      </c>
      <c r="Q74" t="str">
        <f>IF(G74="экспл",0,IF(G74="импл_",VLOOKUP(J74,quest_импл!$A$1:$J$129,8,FALSE),0))</f>
        <v>sound\\Imeet_li_myakot.wav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2061</v>
      </c>
      <c r="AD74" t="str">
        <f t="shared" ca="1" si="32"/>
        <v>pics\\Tomat_5.jpg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7"/>
        <v>pics\\Tomat_5.jpg</v>
      </c>
      <c r="AI74" t="s">
        <v>76</v>
      </c>
      <c r="AO74">
        <f t="shared" ca="1" si="33"/>
        <v>0.12261500131307213</v>
      </c>
      <c r="AP74" t="str">
        <f t="shared" ca="1" si="34"/>
        <v>pics\\Tomat_5.jpg</v>
      </c>
      <c r="AR74" t="str">
        <f>IF(AH74="sound\\Ogorod",AP2,"")</f>
        <v/>
      </c>
      <c r="AS74" t="str">
        <f t="shared" ca="1" si="28"/>
        <v>pics\\Tomat_5.jpg</v>
      </c>
      <c r="AT74">
        <f t="shared" ca="1" si="29"/>
        <v>0.18224659230915374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_Имеет_ли_мякоть_</v>
      </c>
      <c r="BB74" t="str">
        <f t="shared" si="31"/>
        <v>_Имеет_ли_мякоть_XXXXX?</v>
      </c>
      <c r="BC74">
        <f>A74</f>
        <v>1210</v>
      </c>
      <c r="BD74" cm="1">
        <f t="array" aca="1" ref="BD74" ca="1">INDEX($L$74:$L$81,(RANK(AT2,$AT$2:$AT$9)))</f>
        <v>2076</v>
      </c>
      <c r="BE74" cm="1">
        <f t="array" aca="1" ref="BE74" ca="1">INDEX(BD66:BD73,(RANK(AT3,$AT$2:$AT$9)))</f>
        <v>2068</v>
      </c>
      <c r="BF74" cm="1">
        <f t="array" aca="1" ref="BF74" ca="1">INDEX(BD82:BD105,(RANK(AT3,$AT$2:$AT$17)))</f>
        <v>2081</v>
      </c>
      <c r="BG74" cm="1">
        <f t="array" aca="1" ref="BG74" ca="1">INDEX(BD106:BD129,(RANK(AT3,$AT$2:$AT$9)))</f>
        <v>2132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VLOOKUP(B75,audio_list_stym!$A$3:$BP$18,54,FALSE)</f>
        <v>16</v>
      </c>
      <c r="F75" t="str">
        <f>VLOOKUP(E75,metki!$A$2:$B$9,2,FALSE)</f>
        <v>импл_новые_без_названия</v>
      </c>
      <c r="G75" t="str">
        <f t="shared" si="25"/>
        <v>импл_</v>
      </c>
      <c r="H75" t="str">
        <f>VLOOKUP(B75,audio_list_stym!$A$3:$AJ$18,22,FALSE)</f>
        <v>Ake</v>
      </c>
      <c r="I75" t="s">
        <v>689</v>
      </c>
      <c r="J75" t="str">
        <f t="shared" si="26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234</v>
      </c>
      <c r="Q75" t="str">
        <f>IF(G75="экспл",0,IF(G75="импл_",VLOOKUP(J75,quest_импл!$A$1:$J$129,8,FALSE),0))</f>
        <v>sound\\Prodolgovatiy_li.wav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2021</v>
      </c>
      <c r="AD75" t="str">
        <f t="shared" ca="1" si="32"/>
        <v>pics\\Goroh_5.jpg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7"/>
        <v>pics\\Goroh_5.jpg</v>
      </c>
      <c r="AI75" t="s">
        <v>77</v>
      </c>
      <c r="AO75">
        <f t="shared" ca="1" si="33"/>
        <v>0.6378970145916496</v>
      </c>
      <c r="AP75" t="str">
        <f t="shared" ca="1" si="34"/>
        <v>pics\\Goroh_5.jpg</v>
      </c>
      <c r="AR75" t="str">
        <f t="shared" ref="AR75:AR97" si="35">IF(AH75="sound\\Ogorod",AP3,"")</f>
        <v/>
      </c>
      <c r="AS75" t="str">
        <f t="shared" ca="1" si="28"/>
        <v>pics\\Goroh_5.jpg</v>
      </c>
      <c r="AT75">
        <f t="shared" ca="1" si="29"/>
        <v>0.54183116567127054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_Продолговатый_ли_</v>
      </c>
      <c r="BB75" t="str">
        <f t="shared" si="31"/>
        <v>_Продолговатый_ли_XXXXX?</v>
      </c>
      <c r="BD75" cm="1">
        <f t="array" aca="1" ref="BD75" ca="1">INDEX($L$74:$L$81,(RANK(AT3,$AT$2:$AT$9)))</f>
        <v>2073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VLOOKUP(B76,audio_list_stym!$A$3:$BP$18,54,FALSE)</f>
        <v>16</v>
      </c>
      <c r="F76" t="str">
        <f>VLOOKUP(E76,metki!$A$2:$B$9,2,FALSE)</f>
        <v>импл_новые_без_названия</v>
      </c>
      <c r="G76" t="str">
        <f t="shared" si="25"/>
        <v>импл_</v>
      </c>
      <c r="H76" t="str">
        <f>VLOOKUP(B76,audio_list_stym!$A$3:$AJ$18,22,FALSE)</f>
        <v>Ake</v>
      </c>
      <c r="I76" t="s">
        <v>690</v>
      </c>
      <c r="J76" t="str">
        <f t="shared" si="26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235</v>
      </c>
      <c r="Q76" t="str">
        <f>IF(G76="экспл",0,IF(G76="импл_",VLOOKUP(J76,quest_импл!$A$1:$J$129,8,FALSE),0))</f>
        <v>sound\\Pyatnistyi_li.wav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2013</v>
      </c>
      <c r="AD76" t="str">
        <f t="shared" ca="1" si="32"/>
        <v>pics\\Finik_5.jpg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7"/>
        <v>pics\\Finik_5.jpg</v>
      </c>
      <c r="AI76" t="s">
        <v>78</v>
      </c>
      <c r="AO76">
        <f t="shared" ca="1" si="33"/>
        <v>0.79611875697690648</v>
      </c>
      <c r="AP76" t="str">
        <f t="shared" ca="1" si="34"/>
        <v>pics\\Finik_5.jpg</v>
      </c>
      <c r="AR76" t="str">
        <f t="shared" si="35"/>
        <v/>
      </c>
      <c r="AS76" t="str">
        <f t="shared" ca="1" si="28"/>
        <v>pics\\Finik_5.jpg</v>
      </c>
      <c r="AT76">
        <f t="shared" ca="1" si="29"/>
        <v>0.97821945185187009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_Пятнистый_ли_</v>
      </c>
      <c r="BB76" t="str">
        <f t="shared" si="31"/>
        <v>_Пятнистый_ли_XXXXX?</v>
      </c>
      <c r="BD76" cm="1">
        <f t="array" aca="1" ref="BD76" ca="1">INDEX($L$74:$L$81,(RANK(AT4,$AT$2:$AT$9)))</f>
        <v>2080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VLOOKUP(B77,audio_list_stym!$A$3:$BP$18,54,FALSE)</f>
        <v>16</v>
      </c>
      <c r="F77" t="str">
        <f>VLOOKUP(E77,metki!$A$2:$B$9,2,FALSE)</f>
        <v>импл_новые_без_названия</v>
      </c>
      <c r="G77" t="str">
        <f t="shared" si="25"/>
        <v>импл_</v>
      </c>
      <c r="H77" t="str">
        <f>VLOOKUP(B77,audio_list_stym!$A$3:$AJ$18,22,FALSE)</f>
        <v>Ake</v>
      </c>
      <c r="I77" t="s">
        <v>691</v>
      </c>
      <c r="J77" t="str">
        <f t="shared" si="26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236</v>
      </c>
      <c r="Q77" t="str">
        <f>IF(G77="экспл",0,IF(G77="импл_",VLOOKUP(J77,quest_импл!$A$1:$J$129,8,FALSE),0))</f>
        <v>sound\\S_kochuroy_li.wav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2064</v>
      </c>
      <c r="AD77" t="str">
        <f t="shared" ca="1" si="32"/>
        <v>pics\\Tomat_8.jpg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7"/>
        <v>pics\\Tomat_8.jpg</v>
      </c>
      <c r="AI77" t="s">
        <v>79</v>
      </c>
      <c r="AO77">
        <f t="shared" ca="1" si="33"/>
        <v>4.9641720599853167E-2</v>
      </c>
      <c r="AP77" t="str">
        <f t="shared" ca="1" si="34"/>
        <v>pics\\Tomat_8.jpg</v>
      </c>
      <c r="AR77" t="str">
        <f t="shared" si="35"/>
        <v/>
      </c>
      <c r="AS77" t="str">
        <f t="shared" ca="1" si="28"/>
        <v>pics\\Tomat_8.jpg</v>
      </c>
      <c r="AT77">
        <f t="shared" ca="1" si="29"/>
        <v>1.1447112326701481E-2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_С_косточкой_ли_</v>
      </c>
      <c r="BB77" t="str">
        <f t="shared" si="31"/>
        <v>_С_косточкой_ли_XXXXX?</v>
      </c>
      <c r="BD77" cm="1">
        <f t="array" aca="1" ref="BD77" ca="1">INDEX($L$74:$L$81,(RANK(AT5,$AT$2:$AT$9)))</f>
        <v>2078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VLOOKUP(B78,audio_list_stym!$A$3:$BP$18,54,FALSE)</f>
        <v>16</v>
      </c>
      <c r="F78" t="str">
        <f>VLOOKUP(E78,metki!$A$2:$B$9,2,FALSE)</f>
        <v>импл_новые_без_названия</v>
      </c>
      <c r="G78" t="str">
        <f t="shared" si="25"/>
        <v>импл_</v>
      </c>
      <c r="H78" t="str">
        <f>VLOOKUP(B78,audio_list_stym!$A$3:$AJ$18,22,FALSE)</f>
        <v>Ake</v>
      </c>
      <c r="I78" t="s">
        <v>692</v>
      </c>
      <c r="J78" t="str">
        <f t="shared" si="26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237</v>
      </c>
      <c r="Q78" t="str">
        <f>IF(G78="экспл",0,IF(G78="импл_",VLOOKUP(J78,quest_импл!$A$1:$J$129,8,FALSE),0))</f>
        <v>sound\\Fioletoviy_li.wav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2054</v>
      </c>
      <c r="AD78" t="str">
        <f t="shared" ca="1" si="32"/>
        <v>pics\\Redis_6.jpg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7"/>
        <v>pics\\Redis_6.jpg</v>
      </c>
      <c r="AI78" t="s">
        <v>80</v>
      </c>
      <c r="AO78">
        <f t="shared" ca="1" si="33"/>
        <v>0.19170792934219505</v>
      </c>
      <c r="AP78" t="str">
        <f t="shared" ca="1" si="34"/>
        <v>pics\\Redis_6.jpg</v>
      </c>
      <c r="AR78" t="str">
        <f t="shared" si="35"/>
        <v/>
      </c>
      <c r="AS78" t="str">
        <f t="shared" ca="1" si="28"/>
        <v>pics\\Redis_6.jpg</v>
      </c>
      <c r="AT78">
        <f t="shared" ca="1" si="29"/>
        <v>0.77760562267042699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_Синий_ли_</v>
      </c>
      <c r="BB78" t="str">
        <f t="shared" si="31"/>
        <v>_Синий_ли_XXXXX?</v>
      </c>
      <c r="BD78" cm="1">
        <f t="array" aca="1" ref="BD78" ca="1">INDEX($L$74:$L$81,(RANK(AT6,$AT$2:$AT$9)))</f>
        <v>2074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VLOOKUP(B79,audio_list_stym!$A$3:$BP$18,54,FALSE)</f>
        <v>16</v>
      </c>
      <c r="F79" t="str">
        <f>VLOOKUP(E79,metki!$A$2:$B$9,2,FALSE)</f>
        <v>импл_новые_без_названия</v>
      </c>
      <c r="G79" t="str">
        <f t="shared" si="25"/>
        <v>импл_</v>
      </c>
      <c r="H79" t="str">
        <f>VLOOKUP(B79,audio_list_stym!$A$3:$AJ$18,22,FALSE)</f>
        <v>Ake</v>
      </c>
      <c r="I79" t="s">
        <v>693</v>
      </c>
      <c r="J79" t="str">
        <f t="shared" si="26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238</v>
      </c>
      <c r="Q79" t="str">
        <f>IF(G79="экспл",0,IF(G79="импл_",VLOOKUP(J79,quest_импл!$A$1:$J$129,8,FALSE),0))</f>
        <v>sound\\S_dolkami_li.wav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2040</v>
      </c>
      <c r="AD79" t="str">
        <f t="shared" ca="1" si="32"/>
        <v>pics\\Limon_8.jpg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7"/>
        <v>pics\\Limon_8.jpg</v>
      </c>
      <c r="AI79" t="s">
        <v>81</v>
      </c>
      <c r="AO79">
        <f t="shared" ca="1" si="33"/>
        <v>0.38549301020329796</v>
      </c>
      <c r="AP79" t="str">
        <f t="shared" ca="1" si="34"/>
        <v>pics\\Limon_8.jpg</v>
      </c>
      <c r="AR79" t="str">
        <f t="shared" si="35"/>
        <v/>
      </c>
      <c r="AS79" t="str">
        <f t="shared" ca="1" si="28"/>
        <v>pics\\Limon_8.jpg</v>
      </c>
      <c r="AT79">
        <f t="shared" ca="1" si="29"/>
        <v>0.13292771193282382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_С_дольками_ли_</v>
      </c>
      <c r="BB79" t="str">
        <f t="shared" si="31"/>
        <v>_С_дольками_ли_XXXXX?</v>
      </c>
      <c r="BD79" cm="1">
        <f t="array" aca="1" ref="BD79" ca="1">INDEX($L$74:$L$81,(RANK(AT7,$AT$2:$AT$9)))</f>
        <v>2077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VLOOKUP(B80,audio_list_stym!$A$3:$BP$18,54,FALSE)</f>
        <v>16</v>
      </c>
      <c r="F80" t="str">
        <f>VLOOKUP(E80,metki!$A$2:$B$9,2,FALSE)</f>
        <v>импл_новые_без_названия</v>
      </c>
      <c r="G80" t="str">
        <f t="shared" si="25"/>
        <v>импл_</v>
      </c>
      <c r="H80" t="str">
        <f>VLOOKUP(B80,audio_list_stym!$A$3:$AJ$18,22,FALSE)</f>
        <v>Ake</v>
      </c>
      <c r="I80" t="s">
        <v>694</v>
      </c>
      <c r="J80" t="str">
        <f t="shared" si="26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239</v>
      </c>
      <c r="Q80" t="str">
        <f>IF(G80="экспл",0,IF(G80="импл_",VLOOKUP(J80,quest_импл!$A$1:$J$129,8,FALSE),0))</f>
        <v>sound\\Visushenniy_li.wav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2041</v>
      </c>
      <c r="AD80" t="str">
        <f t="shared" ca="1" si="32"/>
        <v>pics\\Peper_1.jpg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7"/>
        <v>pics\\Peper_1.jpg</v>
      </c>
      <c r="AI80" t="s">
        <v>82</v>
      </c>
      <c r="AO80">
        <f t="shared" ca="1" si="33"/>
        <v>0.38063505517202978</v>
      </c>
      <c r="AP80" t="str">
        <f t="shared" ca="1" si="34"/>
        <v>pics\\Peper_1.jpg</v>
      </c>
      <c r="AR80" t="str">
        <f t="shared" si="35"/>
        <v/>
      </c>
      <c r="AS80" t="str">
        <f t="shared" ca="1" si="28"/>
        <v>pics\\Peper_1.jpg</v>
      </c>
      <c r="AT80">
        <f t="shared" ca="1" si="29"/>
        <v>0.7638627356745108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_Высушенный_ли_</v>
      </c>
      <c r="BB80" t="str">
        <f t="shared" si="31"/>
        <v>_Высушенный_ли_XXXXX?</v>
      </c>
      <c r="BD80" cm="1">
        <f t="array" aca="1" ref="BD80" ca="1">INDEX($L$74:$L$81,(RANK(AT8,$AT$2:$AT$9)))</f>
        <v>2079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VLOOKUP(B81,audio_list_stym!$A$3:$BP$18,54,FALSE)</f>
        <v>16</v>
      </c>
      <c r="F81" t="str">
        <f>VLOOKUP(E81,metki!$A$2:$B$9,2,FALSE)</f>
        <v>импл_новые_без_названия</v>
      </c>
      <c r="G81" t="str">
        <f t="shared" si="25"/>
        <v>импл_</v>
      </c>
      <c r="H81" t="str">
        <f>VLOOKUP(B81,audio_list_stym!$A$3:$AJ$18,22,FALSE)</f>
        <v>Ake</v>
      </c>
      <c r="I81" t="s">
        <v>695</v>
      </c>
      <c r="J81" t="str">
        <f t="shared" si="26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240</v>
      </c>
      <c r="Q81" t="str">
        <f>IF(G81="экспл",0,IF(G81="импл_",VLOOKUP(J81,quest_импл!$A$1:$J$129,8,FALSE),0))</f>
        <v>sound\\Myatiy_li.wav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2003</v>
      </c>
      <c r="AD81" t="str">
        <f t="shared" ca="1" si="32"/>
        <v>pics\\Banan_3.jpg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7"/>
        <v>pics\\Banan_3.jpg</v>
      </c>
      <c r="AI81" t="s">
        <v>83</v>
      </c>
      <c r="AO81">
        <f t="shared" ca="1" si="33"/>
        <v>0.97176459910798174</v>
      </c>
      <c r="AP81" t="str">
        <f t="shared" ca="1" si="34"/>
        <v>pics\\Banan_3.jpg</v>
      </c>
      <c r="AR81" t="str">
        <f t="shared" si="35"/>
        <v/>
      </c>
      <c r="AS81" t="str">
        <f t="shared" ca="1" si="28"/>
        <v>pics\\Banan_3.jpg</v>
      </c>
      <c r="AT81">
        <f t="shared" ca="1" si="29"/>
        <v>0.75028003840671442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_Мятый_ли_</v>
      </c>
      <c r="BB81" t="str">
        <f t="shared" si="31"/>
        <v>_Мятый_ли_XXXXX?</v>
      </c>
      <c r="BD81" cm="1">
        <f t="array" aca="1" ref="BD81" ca="1">INDEX($L$74:$L$81,(RANK(AT9,$AT$2:$AT$9)))</f>
        <v>2075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VLOOKUP(B82,audio_list_stym!$A$3:$BP$18,54,FALSE)</f>
        <v>17</v>
      </c>
      <c r="F82" t="str">
        <f>VLOOKUP(E82,metki!$A$2:$B$9,2,FALSE)</f>
        <v>экспл_новые_без_названия</v>
      </c>
      <c r="G82" t="str">
        <f t="shared" si="25"/>
        <v>экспл</v>
      </c>
      <c r="H82" t="str">
        <f>VLOOKUP(B82,audio_list_stym!$A$3:$AJ$18,22,FALSE)</f>
        <v>Finger</v>
      </c>
      <c r="I82" t="s">
        <v>688</v>
      </c>
      <c r="J82" t="str">
        <f t="shared" si="26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113</v>
      </c>
      <c r="Z82" t="str">
        <f>IF(G82="экспл",VLOOKUP(J82,quest_экспл!$A$1:$N$129,12,FALSE),IF(G82="импл_",0,0))</f>
        <v>sound\\On_vizhatiy.wav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2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27"/>
        <v/>
      </c>
      <c r="AI82" t="s">
        <v>84</v>
      </c>
      <c r="AO82">
        <f t="shared" ca="1" si="33"/>
        <v>0.16806445825372562</v>
      </c>
      <c r="AP82" t="str">
        <f t="shared" ca="1" si="34"/>
        <v>pics\\Tomat_3.jpg</v>
      </c>
      <c r="AR82" t="str">
        <f t="shared" si="35"/>
        <v/>
      </c>
      <c r="AS82" t="str">
        <f t="shared" ref="AS82:AS129" si="36">IF(G82="импл_",AP82,"")</f>
        <v/>
      </c>
      <c r="AT82">
        <f t="shared" ca="1" si="29"/>
        <v>0.66242134262582753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_Он_выжатый?</v>
      </c>
      <c r="BA82" t="e">
        <f>VLOOKUP(Q82,audio_list_stym!$B$2:$BQ$299,68,FALSE)</f>
        <v>#N/A</v>
      </c>
      <c r="BB82" t="str">
        <f t="shared" si="31"/>
        <v>На_экране_XXXXX._Он_выжатый?</v>
      </c>
      <c r="BC82">
        <f>A82</f>
        <v>1211</v>
      </c>
      <c r="BD82" cm="1">
        <f t="array" aca="1" ref="BD82" ca="1">INDEX($L$82:$L$89,(RANK(AT2,$AT$2:$AT$9)))</f>
        <v>2084</v>
      </c>
      <c r="BE82" cm="1">
        <f t="array" aca="1" ref="BE82" ca="1">INDEX(BD66:BD81,(RANK(AT4,$AT$2:$AT$17)))</f>
        <v>2075</v>
      </c>
      <c r="BF82" cm="1">
        <f t="array" aca="1" ref="BF82" ca="1">INDEX(BD90:BD105,(RANK(AT4,$AT$2:$AT$17)))</f>
        <v>2115</v>
      </c>
      <c r="BG82" cm="1">
        <f t="array" aca="1" ref="BG82" ca="1">INDEX(BD106:BD129,(RANK(AT4,$AT$2:$AT$9)))</f>
        <v>2131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VLOOKUP(B83,audio_list_stym!$A$3:$BP$18,54,FALSE)</f>
        <v>17</v>
      </c>
      <c r="F83" t="str">
        <f>VLOOKUP(E83,metki!$A$2:$B$9,2,FALSE)</f>
        <v>экспл_новые_без_названия</v>
      </c>
      <c r="G83" t="str">
        <f t="shared" si="25"/>
        <v>экспл</v>
      </c>
      <c r="H83" t="str">
        <f>VLOOKUP(B83,audio_list_stym!$A$3:$AJ$18,22,FALSE)</f>
        <v>Finger</v>
      </c>
      <c r="I83" t="s">
        <v>689</v>
      </c>
      <c r="J83" t="str">
        <f t="shared" si="26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114</v>
      </c>
      <c r="Z83" t="str">
        <f>IF(G83="экспл",VLOOKUP(J83,quest_экспл!$A$1:$N$129,12,FALSE),IF(G83="импл_",0,0))</f>
        <v>sound\\On_nadloman.wav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2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27"/>
        <v/>
      </c>
      <c r="AI83" t="s">
        <v>85</v>
      </c>
      <c r="AO83">
        <f t="shared" ca="1" si="33"/>
        <v>0.33375716743619233</v>
      </c>
      <c r="AP83" t="str">
        <f t="shared" ca="1" si="34"/>
        <v>pics\\Peper_6.jpg</v>
      </c>
      <c r="AR83" t="str">
        <f t="shared" si="35"/>
        <v/>
      </c>
      <c r="AS83" t="str">
        <f t="shared" si="36"/>
        <v/>
      </c>
      <c r="AT83">
        <f t="shared" ca="1" si="29"/>
        <v>0.7162260223857988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_Он_надломан?</v>
      </c>
      <c r="BA83" t="e">
        <f>VLOOKUP(Q83,audio_list_stym!$B$2:$BQ$299,68,FALSE)</f>
        <v>#N/A</v>
      </c>
      <c r="BB83" t="str">
        <f t="shared" si="31"/>
        <v>Посмотрите,_вот_XXXXX._Он_надломан?</v>
      </c>
      <c r="BD83" cm="1">
        <f t="array" aca="1" ref="BD83" ca="1">INDEX($L$82:$L$89,(RANK(AT3,$AT$2:$AT$9)))</f>
        <v>2081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VLOOKUP(B84,audio_list_stym!$A$3:$BP$18,54,FALSE)</f>
        <v>17</v>
      </c>
      <c r="F84" t="str">
        <f>VLOOKUP(E84,metki!$A$2:$B$9,2,FALSE)</f>
        <v>экспл_новые_без_названия</v>
      </c>
      <c r="G84" t="str">
        <f t="shared" si="25"/>
        <v>экспл</v>
      </c>
      <c r="H84" t="str">
        <f>VLOOKUP(B84,audio_list_stym!$A$3:$AJ$18,22,FALSE)</f>
        <v>Finger</v>
      </c>
      <c r="I84" t="s">
        <v>690</v>
      </c>
      <c r="J84" t="str">
        <f t="shared" si="26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115</v>
      </c>
      <c r="Z84" t="str">
        <f>IF(G84="экспл",VLOOKUP(J84,quest_экспл!$A$1:$N$129,12,FALSE),IF(G84="импл_",0,0))</f>
        <v>sound\\On_volnistiy.wav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2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27"/>
        <v/>
      </c>
      <c r="AI84" t="s">
        <v>94</v>
      </c>
      <c r="AO84">
        <f t="shared" ca="1" si="33"/>
        <v>0.50742895513045472</v>
      </c>
      <c r="AP84" t="str">
        <f t="shared" ca="1" si="34"/>
        <v>pics\\Kokos_4.jpg</v>
      </c>
      <c r="AR84" t="str">
        <f t="shared" si="35"/>
        <v/>
      </c>
      <c r="AS84" t="str">
        <f t="shared" si="36"/>
        <v/>
      </c>
      <c r="AT84">
        <f t="shared" ca="1" si="29"/>
        <v>0.51113056440692051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_Он_волнистый?</v>
      </c>
      <c r="BA84" t="e">
        <f>VLOOKUP(Q84,audio_list_stym!$B$2:$BQ$299,68,FALSE)</f>
        <v>#N/A</v>
      </c>
      <c r="BB84" t="str">
        <f t="shared" si="31"/>
        <v>Вот_XXXXX._Он_волнистый?</v>
      </c>
      <c r="BD84" cm="1">
        <f t="array" aca="1" ref="BD84" ca="1">INDEX($L$82:$L$89,(RANK(AT4,$AT$2:$AT$9)))</f>
        <v>2088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VLOOKUP(B85,audio_list_stym!$A$3:$BP$18,54,FALSE)</f>
        <v>17</v>
      </c>
      <c r="F85" t="str">
        <f>VLOOKUP(E85,metki!$A$2:$B$9,2,FALSE)</f>
        <v>экспл_новые_без_названия</v>
      </c>
      <c r="G85" t="str">
        <f t="shared" si="25"/>
        <v>экспл</v>
      </c>
      <c r="H85" t="str">
        <f>VLOOKUP(B85,audio_list_stym!$A$3:$AJ$18,22,FALSE)</f>
        <v>Finger</v>
      </c>
      <c r="I85" t="s">
        <v>691</v>
      </c>
      <c r="J85" t="str">
        <f t="shared" si="26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116</v>
      </c>
      <c r="Z85" t="str">
        <f>IF(G85="экспл",VLOOKUP(J85,quest_экспл!$A$1:$N$129,12,FALSE),IF(G85="импл_",0,0))</f>
        <v>sound\\On_buriy.wav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2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27"/>
        <v/>
      </c>
      <c r="AI85" t="s">
        <v>95</v>
      </c>
      <c r="AO85">
        <f t="shared" ca="1" si="33"/>
        <v>9.3590258977862661E-2</v>
      </c>
      <c r="AP85" t="str">
        <f t="shared" ca="1" si="34"/>
        <v>pics\\Tomat_6.jpg</v>
      </c>
      <c r="AR85" t="str">
        <f t="shared" si="35"/>
        <v/>
      </c>
      <c r="AS85" t="str">
        <f t="shared" si="36"/>
        <v/>
      </c>
      <c r="AT85">
        <f t="shared" ca="1" si="29"/>
        <v>0.50434221940801238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_Он_бурый?</v>
      </c>
      <c r="BA85" t="e">
        <f>VLOOKUP(Q85,audio_list_stym!$B$2:$BQ$299,68,FALSE)</f>
        <v>#N/A</v>
      </c>
      <c r="BB85" t="str">
        <f t="shared" si="31"/>
        <v>Это_XXXXX._Он_бурый?</v>
      </c>
      <c r="BD85" cm="1">
        <f t="array" aca="1" ref="BD85" ca="1">INDEX($L$82:$L$89,(RANK(AT5,$AT$2:$AT$9)))</f>
        <v>2086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VLOOKUP(B86,audio_list_stym!$A$3:$BP$18,54,FALSE)</f>
        <v>17</v>
      </c>
      <c r="F86" t="str">
        <f>VLOOKUP(E86,metki!$A$2:$B$9,2,FALSE)</f>
        <v>экспл_новые_без_названия</v>
      </c>
      <c r="G86" t="str">
        <f t="shared" si="25"/>
        <v>экспл</v>
      </c>
      <c r="H86" t="str">
        <f>VLOOKUP(B86,audio_list_stym!$A$3:$AJ$18,22,FALSE)</f>
        <v>Finger</v>
      </c>
      <c r="I86" t="s">
        <v>692</v>
      </c>
      <c r="J86" t="str">
        <f t="shared" si="26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117</v>
      </c>
      <c r="Z86" t="str">
        <f>IF(G86="экспл",VLOOKUP(J86,quest_экспл!$A$1:$N$129,12,FALSE),IF(G86="импл_",0,0))</f>
        <v>sound\\Vityanut_li_on.wav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2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27"/>
        <v/>
      </c>
      <c r="AI86" t="s">
        <v>96</v>
      </c>
      <c r="AO86">
        <f t="shared" ca="1" si="33"/>
        <v>0.71893944486802908</v>
      </c>
      <c r="AP86" t="str">
        <f t="shared" ca="1" si="34"/>
        <v>pics\\Goroh_3.jpg</v>
      </c>
      <c r="AR86" t="str">
        <f t="shared" si="35"/>
        <v/>
      </c>
      <c r="AS86" t="str">
        <f t="shared" si="36"/>
        <v/>
      </c>
      <c r="AT86">
        <f t="shared" ca="1" si="29"/>
        <v>0.85160567833761402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_Вытянут_ли_он?</v>
      </c>
      <c r="BA86" t="e">
        <f>VLOOKUP(Q86,audio_list_stym!$B$2:$BQ$299,68,FALSE)</f>
        <v>#N/A</v>
      </c>
      <c r="BB86" t="str">
        <f t="shared" si="31"/>
        <v>На_картинке_XXXXX._Вытянут_ли_он?</v>
      </c>
      <c r="BD86" cm="1">
        <f t="array" aca="1" ref="BD86" ca="1">INDEX($L$82:$L$89,(RANK(AT6,$AT$2:$AT$9)))</f>
        <v>2082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VLOOKUP(B87,audio_list_stym!$A$3:$BP$18,54,FALSE)</f>
        <v>17</v>
      </c>
      <c r="F87" t="str">
        <f>VLOOKUP(E87,metki!$A$2:$B$9,2,FALSE)</f>
        <v>экспл_новые_без_названия</v>
      </c>
      <c r="G87" t="str">
        <f t="shared" si="25"/>
        <v>экспл</v>
      </c>
      <c r="H87" t="str">
        <f>VLOOKUP(B87,audio_list_stym!$A$3:$AJ$18,22,FALSE)</f>
        <v>Finger</v>
      </c>
      <c r="I87" t="s">
        <v>693</v>
      </c>
      <c r="J87" t="str">
        <f t="shared" si="26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118</v>
      </c>
      <c r="Z87" t="str">
        <f>IF(G87="экспл",VLOOKUP(J87,quest_экспл!$A$1:$N$129,12,FALSE),IF(G87="импл_",0,0))</f>
        <v>sound\\Obyemniy_li_on.wav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2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27"/>
        <v/>
      </c>
      <c r="AI87" t="s">
        <v>97</v>
      </c>
      <c r="AO87">
        <f t="shared" ca="1" si="33"/>
        <v>0.1837305663508193</v>
      </c>
      <c r="AP87" t="str">
        <f t="shared" ca="1" si="34"/>
        <v>pics\\Tomat_1.jpg</v>
      </c>
      <c r="AR87" t="str">
        <f t="shared" si="35"/>
        <v/>
      </c>
      <c r="AS87" t="str">
        <f t="shared" si="36"/>
        <v/>
      </c>
      <c r="AT87">
        <f t="shared" ca="1" si="29"/>
        <v>0.47250861868265848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_Объемный_ли_он?</v>
      </c>
      <c r="BA87" t="e">
        <f>VLOOKUP(Q87,audio_list_stym!$B$2:$BQ$299,68,FALSE)</f>
        <v>#N/A</v>
      </c>
      <c r="BB87" t="str">
        <f t="shared" si="31"/>
        <v>На_мониторе_XXXXX._Объемный_ли_он?</v>
      </c>
      <c r="BD87" cm="1">
        <f t="array" aca="1" ref="BD87" ca="1">INDEX($L$82:$L$89,(RANK(AT7,$AT$2:$AT$9)))</f>
        <v>2085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VLOOKUP(B88,audio_list_stym!$A$3:$BP$18,54,FALSE)</f>
        <v>17</v>
      </c>
      <c r="F88" t="str">
        <f>VLOOKUP(E88,metki!$A$2:$B$9,2,FALSE)</f>
        <v>экспл_новые_без_названия</v>
      </c>
      <c r="G88" t="str">
        <f t="shared" si="25"/>
        <v>экспл</v>
      </c>
      <c r="H88" t="str">
        <f>VLOOKUP(B88,audio_list_stym!$A$3:$AJ$18,22,FALSE)</f>
        <v>Finger</v>
      </c>
      <c r="I88" t="s">
        <v>694</v>
      </c>
      <c r="J88" t="str">
        <f t="shared" si="26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119</v>
      </c>
      <c r="Z88" t="str">
        <f>IF(G88="экспл",VLOOKUP(J88,quest_экспл!$A$1:$N$129,12,FALSE),IF(G88="импл_",0,0))</f>
        <v>sound\\Pustoy_li_on.wav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2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27"/>
        <v/>
      </c>
      <c r="AI88" t="s">
        <v>98</v>
      </c>
      <c r="AO88">
        <f t="shared" ca="1" si="33"/>
        <v>0.39171430721225886</v>
      </c>
      <c r="AP88" t="str">
        <f t="shared" ca="1" si="34"/>
        <v>pics\\Limon_6.jpg</v>
      </c>
      <c r="AR88" t="str">
        <f t="shared" si="35"/>
        <v/>
      </c>
      <c r="AS88" t="str">
        <f t="shared" si="36"/>
        <v/>
      </c>
      <c r="AT88">
        <f t="shared" ca="1" si="29"/>
        <v>0.64322235505670144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_Пустой_ли_он?</v>
      </c>
      <c r="BA88" t="e">
        <f>VLOOKUP(Q88,audio_list_stym!$B$2:$BQ$299,68,FALSE)</f>
        <v>#N/A</v>
      </c>
      <c r="BB88" t="str">
        <f t="shared" si="31"/>
        <v>Перед_Вами_XXXXX._Пустой_ли_он?</v>
      </c>
      <c r="BD88" cm="1">
        <f t="array" aca="1" ref="BD88" ca="1">INDEX($L$82:$L$89,(RANK(AT8,$AT$2:$AT$9)))</f>
        <v>2087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VLOOKUP(B89,audio_list_stym!$A$3:$BP$18,54,FALSE)</f>
        <v>17</v>
      </c>
      <c r="F89" t="str">
        <f>VLOOKUP(E89,metki!$A$2:$B$9,2,FALSE)</f>
        <v>экспл_новые_без_названия</v>
      </c>
      <c r="G89" t="str">
        <f t="shared" si="25"/>
        <v>экспл</v>
      </c>
      <c r="H89" t="str">
        <f>VLOOKUP(B89,audio_list_stym!$A$3:$AJ$18,22,FALSE)</f>
        <v>Finger</v>
      </c>
      <c r="I89" t="s">
        <v>695</v>
      </c>
      <c r="J89" t="str">
        <f t="shared" si="26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120</v>
      </c>
      <c r="Z89" t="str">
        <f>IF(G89="экспл",VLOOKUP(J89,quest_экспл!$A$1:$N$129,12,FALSE),IF(G89="импл_",0,0))</f>
        <v>sound\\Belyi_li_on.wav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2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27"/>
        <v/>
      </c>
      <c r="AI89" t="s">
        <v>99</v>
      </c>
      <c r="AO89">
        <f t="shared" ca="1" si="33"/>
        <v>0.18737071950312967</v>
      </c>
      <c r="AP89" t="str">
        <f t="shared" ca="1" si="34"/>
        <v>pics\\Redis_7.jpg</v>
      </c>
      <c r="AR89" t="str">
        <f t="shared" si="35"/>
        <v/>
      </c>
      <c r="AS89" t="str">
        <f t="shared" si="36"/>
        <v/>
      </c>
      <c r="AT89">
        <f t="shared" ca="1" si="29"/>
        <v>0.78281828149361843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_Белый_ли_он?</v>
      </c>
      <c r="BA89" t="e">
        <f>VLOOKUP(Q89,audio_list_stym!$B$2:$BQ$299,68,FALSE)</f>
        <v>#N/A</v>
      </c>
      <c r="BB89" t="str">
        <f t="shared" si="31"/>
        <v>Вы_видите_XXXXX._Белый_ли_он?</v>
      </c>
      <c r="BD89" cm="1">
        <f t="array" aca="1" ref="BD89" ca="1">INDEX($L$82:$L$89,(RANK(AT9,$AT$2:$AT$9)))</f>
        <v>2083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VLOOKUP(B90,audio_list_stym!$A$3:$BP$18,54,FALSE)</f>
        <v>14</v>
      </c>
      <c r="F90" t="str">
        <f>VLOOKUP(E90,metki!$A$2:$B$9,2,FALSE)</f>
        <v>импл_новые_с_названием</v>
      </c>
      <c r="G90" t="str">
        <f t="shared" si="25"/>
        <v>импл_</v>
      </c>
      <c r="H90" t="str">
        <f>VLOOKUP(B90,audio_list_stym!$A$3:$AJ$18,22,FALSE)</f>
        <v>Gac</v>
      </c>
      <c r="I90" t="s">
        <v>688</v>
      </c>
      <c r="J90" t="str">
        <f t="shared" si="26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249</v>
      </c>
      <c r="Q90" t="str">
        <f>IF(G90="экспл",0,IF(G90="импл_",VLOOKUP(J90,quest_импл!$A$1:$J$129,8,FALSE),0))</f>
        <v>sound\\Ispachkan_li.wav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2027</v>
      </c>
      <c r="AD90" t="str">
        <f t="shared" ca="1" si="32"/>
        <v>pics\\Kokos_3.jpg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7"/>
        <v>pics\\Kokos_3.jpg</v>
      </c>
      <c r="AI90" t="s">
        <v>100</v>
      </c>
      <c r="AO90">
        <f t="shared" ca="1" si="33"/>
        <v>0.52538389994168722</v>
      </c>
      <c r="AP90" t="str">
        <f t="shared" ca="1" si="34"/>
        <v>pics\\Kokos_3.jpg</v>
      </c>
      <c r="AR90" t="str">
        <f t="shared" si="35"/>
        <v/>
      </c>
      <c r="AS90" t="str">
        <f t="shared" ca="1" si="36"/>
        <v>pics\\Kokos_3.jpg</v>
      </c>
      <c r="AT90">
        <f t="shared" ca="1" si="29"/>
        <v>0.39697763787690177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_Испачкан_ли_</v>
      </c>
      <c r="BB90" t="str">
        <f t="shared" si="31"/>
        <v>_Испачкан_ли_ФИМОН?</v>
      </c>
      <c r="BC90">
        <f>A90</f>
        <v>1212</v>
      </c>
      <c r="BD90" cm="1">
        <f t="array" aca="1" ref="BD90" ca="1">INDEX($L$90:$L$97,(RANK(AT2,$AT$2:$AT$9)))</f>
        <v>2092</v>
      </c>
      <c r="BE90" cm="1">
        <f t="array" aca="1" ref="BE90" ca="1">INDEX(BD66:BD81,(RANK(AT5,$AT$2:$AT$17)))</f>
        <v>2077</v>
      </c>
      <c r="BF90" cm="1">
        <f t="array" aca="1" ref="BF90" ca="1">INDEX(BD98:BD113,(RANK(AT5,$AT$2:$AT$17)))</f>
        <v>2133</v>
      </c>
      <c r="BG90" cm="1">
        <f t="array" aca="1" ref="BG90" ca="1">INDEX(BD114:BD129,(RANK(AT5,$AT$2:$AT$9)))</f>
        <v>2141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VLOOKUP(B91,audio_list_stym!$A$3:$BP$18,54,FALSE)</f>
        <v>14</v>
      </c>
      <c r="F91" t="str">
        <f>VLOOKUP(E91,metki!$A$2:$B$9,2,FALSE)</f>
        <v>импл_новые_с_названием</v>
      </c>
      <c r="G91" t="str">
        <f t="shared" si="25"/>
        <v>импл_</v>
      </c>
      <c r="H91" t="str">
        <f>VLOOKUP(B91,audio_list_stym!$A$3:$AJ$18,22,FALSE)</f>
        <v>Gac</v>
      </c>
      <c r="I91" t="s">
        <v>689</v>
      </c>
      <c r="J91" t="str">
        <f t="shared" si="26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250</v>
      </c>
      <c r="Q91" t="str">
        <f>IF(G91="экспл",0,IF(G91="импл_",VLOOKUP(J91,quest_импл!$A$1:$J$129,8,FALSE),0))</f>
        <v>sound\\Farshirovanniy_li.wav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2052</v>
      </c>
      <c r="AD91" t="str">
        <f t="shared" ca="1" si="32"/>
        <v>pics\\Redis_4.jpg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7"/>
        <v>pics\\Redis_4.jpg</v>
      </c>
      <c r="AI91" t="s">
        <v>101</v>
      </c>
      <c r="AO91">
        <f t="shared" ca="1" si="33"/>
        <v>0.22702081597250845</v>
      </c>
      <c r="AP91" t="str">
        <f t="shared" ca="1" si="34"/>
        <v>pics\\Redis_4.jpg</v>
      </c>
      <c r="AR91" t="str">
        <f t="shared" si="35"/>
        <v/>
      </c>
      <c r="AS91" t="str">
        <f t="shared" ca="1" si="36"/>
        <v>pics\\Redis_4.jpg</v>
      </c>
      <c r="AT91">
        <f t="shared" ca="1" si="29"/>
        <v>0.71658962428193307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_Фаршированный_ли_</v>
      </c>
      <c r="BB91" t="str">
        <f t="shared" si="31"/>
        <v>_Фаршированный_ли_ФИМОН?</v>
      </c>
      <c r="BD91" cm="1">
        <f t="array" aca="1" ref="BD91" ca="1">INDEX($L$90:$L$97,(RANK(AT3,$AT$2:$AT$9)))</f>
        <v>2089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VLOOKUP(B92,audio_list_stym!$A$3:$BP$18,54,FALSE)</f>
        <v>14</v>
      </c>
      <c r="F92" t="str">
        <f>VLOOKUP(E92,metki!$A$2:$B$9,2,FALSE)</f>
        <v>импл_новые_с_названием</v>
      </c>
      <c r="G92" t="str">
        <f t="shared" si="25"/>
        <v>импл_</v>
      </c>
      <c r="H92" t="str">
        <f>VLOOKUP(B92,audio_list_stym!$A$3:$AJ$18,22,FALSE)</f>
        <v>Gac</v>
      </c>
      <c r="I92" t="s">
        <v>690</v>
      </c>
      <c r="J92" t="str">
        <f t="shared" si="26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251</v>
      </c>
      <c r="Q92" t="str">
        <f>IF(G92="экспл",0,IF(G92="импл_",VLOOKUP(J92,quest_импл!$A$1:$J$129,8,FALSE),0))</f>
        <v>sound\\Razrezan_li.wav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2022</v>
      </c>
      <c r="AD92" t="str">
        <f t="shared" ca="1" si="32"/>
        <v>pics\\Goroh_6.jpg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7"/>
        <v>pics\\Goroh_6.jpg</v>
      </c>
      <c r="AI92" t="s">
        <v>102</v>
      </c>
      <c r="AO92">
        <f t="shared" ca="1" si="33"/>
        <v>0.63619786766472075</v>
      </c>
      <c r="AP92" t="str">
        <f t="shared" ca="1" si="34"/>
        <v>pics\\Goroh_6.jpg</v>
      </c>
      <c r="AR92" t="str">
        <f t="shared" si="35"/>
        <v/>
      </c>
      <c r="AS92" t="str">
        <f t="shared" ca="1" si="36"/>
        <v>pics\\Goroh_6.jpg</v>
      </c>
      <c r="AT92">
        <f t="shared" ca="1" si="29"/>
        <v>0.9681452082951062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_Разрезан_ли_</v>
      </c>
      <c r="BB92" t="str">
        <f t="shared" si="31"/>
        <v>_Разрезан_ли_ФИМОН?</v>
      </c>
      <c r="BD92" cm="1">
        <f t="array" aca="1" ref="BD92" ca="1">INDEX($L$90:$L$97,(RANK(AT4,$AT$2:$AT$9)))</f>
        <v>2096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VLOOKUP(B93,audio_list_stym!$A$3:$BP$18,54,FALSE)</f>
        <v>14</v>
      </c>
      <c r="F93" t="str">
        <f>VLOOKUP(E93,metki!$A$2:$B$9,2,FALSE)</f>
        <v>импл_новые_с_названием</v>
      </c>
      <c r="G93" t="str">
        <f t="shared" si="25"/>
        <v>импл_</v>
      </c>
      <c r="H93" t="str">
        <f>VLOOKUP(B93,audio_list_stym!$A$3:$AJ$18,22,FALSE)</f>
        <v>Gac</v>
      </c>
      <c r="I93" t="s">
        <v>691</v>
      </c>
      <c r="J93" t="str">
        <f t="shared" si="26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252</v>
      </c>
      <c r="Q93" t="str">
        <f>IF(G93="экспл",0,IF(G93="импл_",VLOOKUP(J93,quest_импл!$A$1:$J$129,8,FALSE),0))</f>
        <v>sound\\S_lepestkami_li.wav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2049</v>
      </c>
      <c r="AD93" t="str">
        <f t="shared" ca="1" si="32"/>
        <v>pics\\Redis_1.jpg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7"/>
        <v>pics\\Redis_1.jpg</v>
      </c>
      <c r="AI93" t="s">
        <v>103</v>
      </c>
      <c r="AO93">
        <f t="shared" ca="1" si="33"/>
        <v>0.30046717706858173</v>
      </c>
      <c r="AP93" t="str">
        <f t="shared" ca="1" si="34"/>
        <v>pics\\Redis_1.jpg</v>
      </c>
      <c r="AR93" t="str">
        <f t="shared" si="35"/>
        <v/>
      </c>
      <c r="AS93" t="str">
        <f t="shared" ca="1" si="36"/>
        <v>pics\\Redis_1.jpg</v>
      </c>
      <c r="AT93">
        <f t="shared" ca="1" si="29"/>
        <v>0.24449294780631337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_С_лепестками_ли_</v>
      </c>
      <c r="BB93" t="str">
        <f t="shared" si="31"/>
        <v>_С_лепестками_ли_ФИМОН?</v>
      </c>
      <c r="BD93" cm="1">
        <f t="array" aca="1" ref="BD93" ca="1">INDEX($L$90:$L$97,(RANK(AT5,$AT$2:$AT$9)))</f>
        <v>2094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VLOOKUP(B94,audio_list_stym!$A$3:$BP$18,54,FALSE)</f>
        <v>14</v>
      </c>
      <c r="F94" t="str">
        <f>VLOOKUP(E94,metki!$A$2:$B$9,2,FALSE)</f>
        <v>импл_новые_с_названием</v>
      </c>
      <c r="G94" t="str">
        <f t="shared" si="25"/>
        <v>импл_</v>
      </c>
      <c r="H94" t="str">
        <f>VLOOKUP(B94,audio_list_stym!$A$3:$AJ$18,22,FALSE)</f>
        <v>Gac</v>
      </c>
      <c r="I94" t="s">
        <v>692</v>
      </c>
      <c r="J94" t="str">
        <f t="shared" si="26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253</v>
      </c>
      <c r="Q94" t="str">
        <f>IF(G94="экспл",0,IF(G94="импл_",VLOOKUP(J94,quest_импл!$A$1:$J$129,8,FALSE),0))</f>
        <v>sound\\Kolyuchiy_li.wav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2017</v>
      </c>
      <c r="AD94" t="str">
        <f t="shared" ca="1" si="32"/>
        <v>pics\\Goroh_1.jpg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7"/>
        <v>pics\\Goroh_1.jpg</v>
      </c>
      <c r="AI94" t="s">
        <v>104</v>
      </c>
      <c r="AO94">
        <f t="shared" ca="1" si="33"/>
        <v>0.76037819630507053</v>
      </c>
      <c r="AP94" t="str">
        <f t="shared" ca="1" si="34"/>
        <v>pics\\Goroh_1.jpg</v>
      </c>
      <c r="AR94" t="str">
        <f t="shared" si="35"/>
        <v/>
      </c>
      <c r="AS94" t="str">
        <f t="shared" ca="1" si="36"/>
        <v>pics\\Goroh_1.jpg</v>
      </c>
      <c r="AT94">
        <f t="shared" ca="1" si="29"/>
        <v>0.57549281049075818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_Колючий_ли_</v>
      </c>
      <c r="BB94" t="str">
        <f t="shared" si="31"/>
        <v>_Колючий_ли_ФИМОН?</v>
      </c>
      <c r="BD94" cm="1">
        <f t="array" aca="1" ref="BD94" ca="1">INDEX($L$90:$L$97,(RANK(AT6,$AT$2:$AT$9)))</f>
        <v>2090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VLOOKUP(B95,audio_list_stym!$A$3:$BP$18,54,FALSE)</f>
        <v>14</v>
      </c>
      <c r="F95" t="str">
        <f>VLOOKUP(E95,metki!$A$2:$B$9,2,FALSE)</f>
        <v>импл_новые_с_названием</v>
      </c>
      <c r="G95" t="str">
        <f t="shared" si="25"/>
        <v>импл_</v>
      </c>
      <c r="H95" t="str">
        <f>VLOOKUP(B95,audio_list_stym!$A$3:$AJ$18,22,FALSE)</f>
        <v>Gac</v>
      </c>
      <c r="I95" t="s">
        <v>693</v>
      </c>
      <c r="J95" t="str">
        <f t="shared" si="26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254</v>
      </c>
      <c r="Q95" t="str">
        <f>IF(G95="экспл",0,IF(G95="импл_",VLOOKUP(J95,quest_импл!$A$1:$J$129,8,FALSE),0))</f>
        <v>sound\\Oranzhrviy_li.wav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2009</v>
      </c>
      <c r="AD95" t="str">
        <f t="shared" ca="1" si="32"/>
        <v>pics\\Finik_1.jpg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7"/>
        <v>pics\\Finik_1.jpg</v>
      </c>
      <c r="AI95" t="s">
        <v>105</v>
      </c>
      <c r="AO95">
        <f t="shared" ca="1" si="33"/>
        <v>0.91855366795646964</v>
      </c>
      <c r="AP95" t="str">
        <f t="shared" ca="1" si="34"/>
        <v>pics\\Finik_1.jpg</v>
      </c>
      <c r="AR95" t="str">
        <f t="shared" si="35"/>
        <v/>
      </c>
      <c r="AS95" t="str">
        <f t="shared" ca="1" si="36"/>
        <v>pics\\Finik_1.jpg</v>
      </c>
      <c r="AT95">
        <f t="shared" ca="1" si="29"/>
        <v>0.97580253339654088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_Оранжевый_ли_</v>
      </c>
      <c r="BB95" t="str">
        <f t="shared" si="31"/>
        <v>_Оранжевый_ли_ФИМОН?</v>
      </c>
      <c r="BD95" cm="1">
        <f t="array" aca="1" ref="BD95" ca="1">INDEX($L$90:$L$97,(RANK(AT7,$AT$2:$AT$9)))</f>
        <v>2093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VLOOKUP(B96,audio_list_stym!$A$3:$BP$18,54,FALSE)</f>
        <v>14</v>
      </c>
      <c r="F96" t="str">
        <f>VLOOKUP(E96,metki!$A$2:$B$9,2,FALSE)</f>
        <v>импл_новые_с_названием</v>
      </c>
      <c r="G96" t="str">
        <f t="shared" si="25"/>
        <v>импл_</v>
      </c>
      <c r="H96" t="str">
        <f>VLOOKUP(B96,audio_list_stym!$A$3:$AJ$18,22,FALSE)</f>
        <v>Gac</v>
      </c>
      <c r="I96" t="s">
        <v>694</v>
      </c>
      <c r="J96" t="str">
        <f t="shared" si="26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255</v>
      </c>
      <c r="Q96" t="str">
        <f>IF(G96="экспл",0,IF(G96="импл_",VLOOKUP(J96,quest_импл!$A$1:$J$129,8,FALSE),0))</f>
        <v>sound\\Zernistiy_li.wav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2024</v>
      </c>
      <c r="AD96" t="str">
        <f t="shared" ca="1" si="32"/>
        <v>pics\\Goroh_8.jpg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7"/>
        <v>pics\\Goroh_8.jpg</v>
      </c>
      <c r="AI96" t="s">
        <v>106</v>
      </c>
      <c r="AO96">
        <f t="shared" ca="1" si="33"/>
        <v>0.60413684924572997</v>
      </c>
      <c r="AP96" t="str">
        <f t="shared" ca="1" si="34"/>
        <v>pics\\Goroh_8.jpg</v>
      </c>
      <c r="AR96" t="str">
        <f t="shared" si="35"/>
        <v/>
      </c>
      <c r="AS96" t="str">
        <f t="shared" ca="1" si="36"/>
        <v>pics\\Goroh_8.jpg</v>
      </c>
      <c r="AT96">
        <f t="shared" ca="1" si="29"/>
        <v>0.99291103802653924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_Зернистый_ли_</v>
      </c>
      <c r="BB96" t="str">
        <f t="shared" si="31"/>
        <v>_Зернистый_ли_ФИМОН?</v>
      </c>
      <c r="BD96" cm="1">
        <f t="array" aca="1" ref="BD96" ca="1">INDEX($L$90:$L$97,(RANK(AT8,$AT$2:$AT$9)))</f>
        <v>2095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VLOOKUP(B97,audio_list_stym!$A$3:$BP$18,54,FALSE)</f>
        <v>14</v>
      </c>
      <c r="F97" t="str">
        <f>VLOOKUP(E97,metki!$A$2:$B$9,2,FALSE)</f>
        <v>импл_новые_с_названием</v>
      </c>
      <c r="G97" t="str">
        <f t="shared" si="25"/>
        <v>импл_</v>
      </c>
      <c r="H97" t="str">
        <f>VLOOKUP(B97,audio_list_stym!$A$3:$AJ$18,22,FALSE)</f>
        <v>Gac</v>
      </c>
      <c r="I97" t="s">
        <v>695</v>
      </c>
      <c r="J97" t="str">
        <f t="shared" si="26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256</v>
      </c>
      <c r="Q97" t="str">
        <f>IF(G97="экспл",0,IF(G97="импл_",VLOOKUP(J97,quest_импл!$A$1:$J$129,8,FALSE),0))</f>
        <v>sound\\Okrugliy_li.wav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2008</v>
      </c>
      <c r="AD97" t="str">
        <f t="shared" ca="1" si="32"/>
        <v>pics\\Banan_8.jpg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7"/>
        <v>pics\\Banan_8.jpg</v>
      </c>
      <c r="AI97" t="s">
        <v>107</v>
      </c>
      <c r="AO97">
        <f t="shared" ca="1" si="33"/>
        <v>0.93583408373890253</v>
      </c>
      <c r="AP97" t="str">
        <f t="shared" ca="1" si="34"/>
        <v>pics\\Banan_8.jpg</v>
      </c>
      <c r="AR97" t="str">
        <f t="shared" si="35"/>
        <v/>
      </c>
      <c r="AS97" t="str">
        <f t="shared" ca="1" si="36"/>
        <v>pics\\Banan_8.jpg</v>
      </c>
      <c r="AT97">
        <f t="shared" ca="1" si="29"/>
        <v>0.57249480813590747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_Округлый_ли_</v>
      </c>
      <c r="BB97" t="str">
        <f t="shared" si="31"/>
        <v>_Округлый_ли_ФИМОН?</v>
      </c>
      <c r="BD97" cm="1">
        <f t="array" aca="1" ref="BD97" ca="1">INDEX($L$90:$L$97,(RANK(AT9,$AT$2:$AT$9)))</f>
        <v>2091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VLOOKUP(B98,audio_list_stym!$A$3:$BP$18,54,FALSE)</f>
        <v>15</v>
      </c>
      <c r="F98" t="str">
        <f>VLOOKUP(E98,metki!$A$2:$B$9,2,FALSE)</f>
        <v>экспл_новые_с_названием</v>
      </c>
      <c r="G98" t="str">
        <f t="shared" si="25"/>
        <v>экспл</v>
      </c>
      <c r="H98" t="str">
        <f>VLOOKUP(B98,audio_list_stym!$A$3:$AJ$18,22,FALSE)</f>
        <v>Noni</v>
      </c>
      <c r="I98" t="s">
        <v>688</v>
      </c>
      <c r="J98" t="str">
        <f t="shared" si="26"/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129</v>
      </c>
      <c r="Z98" t="str">
        <f>IF(G98="экспл",VLOOKUP(J98,quest_экспл!$A$1:$N$129,12,FALSE),IF(G98="импл_",0,0))</f>
        <v>sound\\On_beliy_vnutri.wav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2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27"/>
        <v/>
      </c>
      <c r="AI98" t="s">
        <v>108</v>
      </c>
      <c r="AO98">
        <f t="shared" ca="1" si="33"/>
        <v>0.46047303269497952</v>
      </c>
      <c r="AP98" t="str">
        <f t="shared" ca="1" si="34"/>
        <v>pics\\Limon_1.jpg</v>
      </c>
      <c r="AR98" t="str">
        <f>IF(AH98="sound\\Ogorod",AP26,"")</f>
        <v/>
      </c>
      <c r="AS98" t="str">
        <f t="shared" si="36"/>
        <v/>
      </c>
      <c r="AT98">
        <f t="shared" ca="1" si="29"/>
        <v>0.34987996738692884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_Он_белый_внутри?</v>
      </c>
      <c r="BA98" t="e">
        <f>VLOOKUP(Q98,audio_list_stym!$B$2:$BQ$299,68,FALSE)</f>
        <v>#N/A</v>
      </c>
      <c r="BB98" t="str">
        <f t="shared" si="31"/>
        <v>На_экране_КОДИС._Он_белый_внутри?</v>
      </c>
      <c r="BC98">
        <f>A98</f>
        <v>1213</v>
      </c>
      <c r="BD98" cm="1">
        <f t="array" aca="1" ref="BD98" ca="1">INDEX($L$98:$L$105,(RANK(AT2,$AT$2:$AT$9)))</f>
        <v>2116</v>
      </c>
      <c r="BE98" cm="1">
        <f t="array" aca="1" ref="BE98" ca="1">INDEX(BD66:BD81,(RANK(AT6,$AT$2:$AT$9)))</f>
        <v>2066</v>
      </c>
      <c r="BF98" cm="1">
        <f t="array" aca="1" ref="BF98" ca="1">INDEX(BD82:BD97,(RANK(AT6,$AT$2:$AT$9)))</f>
        <v>2081</v>
      </c>
      <c r="BG98" cm="1">
        <f t="array" aca="1" ref="BG98" ca="1">INDEX(BD106:BD129,(RANK(AT6,$AT$2:$AT$17)))</f>
        <v>2134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VLOOKUP(B99,audio_list_stym!$A$3:$BP$18,54,FALSE)</f>
        <v>15</v>
      </c>
      <c r="F99" t="str">
        <f>VLOOKUP(E99,metki!$A$2:$B$9,2,FALSE)</f>
        <v>экспл_новые_с_названием</v>
      </c>
      <c r="G99" t="str">
        <f t="shared" si="25"/>
        <v>экспл</v>
      </c>
      <c r="H99" t="str">
        <f>VLOOKUP(B99,audio_list_stym!$A$3:$AJ$18,22,FALSE)</f>
        <v>Noni</v>
      </c>
      <c r="I99" t="s">
        <v>689</v>
      </c>
      <c r="J99" t="str">
        <f t="shared" si="26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130</v>
      </c>
      <c r="Z99" t="str">
        <f>IF(G99="экспл",VLOOKUP(J99,quest_экспл!$A$1:$N$129,12,FALSE),IF(G99="импл_",0,0))</f>
        <v>sound\\Rebristiy_li_on.wav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2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27"/>
        <v/>
      </c>
      <c r="AI99" t="s">
        <v>109</v>
      </c>
      <c r="AO99">
        <f t="shared" ca="1" si="33"/>
        <v>0.90327134170138035</v>
      </c>
      <c r="AP99" t="str">
        <f t="shared" ca="1" si="34"/>
        <v>pics\\Finik_3.jpg</v>
      </c>
      <c r="AR99" t="str">
        <f t="shared" ref="AR99:AR120" si="37">IF(AH99="sound\\Ogorod",AP27,"")</f>
        <v/>
      </c>
      <c r="AS99" t="str">
        <f t="shared" si="36"/>
        <v/>
      </c>
      <c r="AT99">
        <f t="shared" ca="1" si="29"/>
        <v>0.9581879213523582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_Ребристый_ли_он?</v>
      </c>
      <c r="BA99" t="e">
        <f>VLOOKUP(Q99,audio_list_stym!$B$2:$BQ$299,68,FALSE)</f>
        <v>#N/A</v>
      </c>
      <c r="BB99" t="str">
        <f t="shared" si="31"/>
        <v>Посмотрите,_вот_КОДИС._Ребристый_ли_он?</v>
      </c>
      <c r="BD99" cm="1">
        <f t="array" aca="1" ref="BD99" ca="1">INDEX($L$98:$L$105,(RANK(AT3,$AT$2:$AT$9)))</f>
        <v>2113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VLOOKUP(B100,audio_list_stym!$A$3:$BP$18,54,FALSE)</f>
        <v>15</v>
      </c>
      <c r="F100" t="str">
        <f>VLOOKUP(E100,metki!$A$2:$B$9,2,FALSE)</f>
        <v>экспл_новые_с_названием</v>
      </c>
      <c r="G100" t="str">
        <f t="shared" si="25"/>
        <v>экспл</v>
      </c>
      <c r="H100" t="str">
        <f>VLOOKUP(B100,audio_list_stym!$A$3:$AJ$18,22,FALSE)</f>
        <v>Noni</v>
      </c>
      <c r="I100" t="s">
        <v>690</v>
      </c>
      <c r="J100" t="str">
        <f t="shared" si="26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131</v>
      </c>
      <c r="Z100" t="str">
        <f>IF(G100="экспл",VLOOKUP(J100,quest_экспл!$A$1:$N$129,12,FALSE),IF(G100="импл_",0,0))</f>
        <v>sound\\Goluboy_li_on.wav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2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27"/>
        <v/>
      </c>
      <c r="AI100" t="s">
        <v>110</v>
      </c>
      <c r="AO100">
        <f t="shared" ca="1" si="33"/>
        <v>0.99559668034683191</v>
      </c>
      <c r="AP100" t="str">
        <f t="shared" ca="1" si="34"/>
        <v>pics\\Banan_1.jpg</v>
      </c>
      <c r="AR100" t="str">
        <f t="shared" si="37"/>
        <v/>
      </c>
      <c r="AS100" t="str">
        <f t="shared" si="36"/>
        <v/>
      </c>
      <c r="AT100">
        <f t="shared" ca="1" si="29"/>
        <v>0.15071879219926498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_Голубой_ли_он?</v>
      </c>
      <c r="BA100" t="e">
        <f>VLOOKUP(Q100,audio_list_stym!$B$2:$BQ$299,68,FALSE)</f>
        <v>#N/A</v>
      </c>
      <c r="BB100" t="str">
        <f t="shared" si="31"/>
        <v>Вот_КОДИС._Голубой_ли_он?</v>
      </c>
      <c r="BD100" cm="1">
        <f t="array" aca="1" ref="BD100" ca="1">INDEX($L$98:$L$105,(RANK(AT4,$AT$2:$AT$9)))</f>
        <v>2120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VLOOKUP(B101,audio_list_stym!$A$3:$BP$18,54,FALSE)</f>
        <v>15</v>
      </c>
      <c r="F101" t="str">
        <f>VLOOKUP(E101,metki!$A$2:$B$9,2,FALSE)</f>
        <v>экспл_новые_с_названием</v>
      </c>
      <c r="G101" t="str">
        <f t="shared" si="25"/>
        <v>экспл</v>
      </c>
      <c r="H101" t="str">
        <f>VLOOKUP(B101,audio_list_stym!$A$3:$AJ$18,22,FALSE)</f>
        <v>Noni</v>
      </c>
      <c r="I101" t="s">
        <v>691</v>
      </c>
      <c r="J101" t="str">
        <f t="shared" si="26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132</v>
      </c>
      <c r="Z101" t="str">
        <f>IF(G101="экспл",VLOOKUP(J101,quest_экспл!$A$1:$N$129,12,FALSE),IF(G101="импл_",0,0))</f>
        <v>sound\\On_s_bugorkami.wav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2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27"/>
        <v/>
      </c>
      <c r="AI101" t="s">
        <v>111</v>
      </c>
      <c r="AO101">
        <f t="shared" ca="1" si="33"/>
        <v>0.3672026214763825</v>
      </c>
      <c r="AP101" t="str">
        <f t="shared" ca="1" si="34"/>
        <v>pics\\Peper_4.jpg</v>
      </c>
      <c r="AR101" t="str">
        <f t="shared" si="37"/>
        <v/>
      </c>
      <c r="AS101" t="str">
        <f t="shared" si="36"/>
        <v/>
      </c>
      <c r="AT101">
        <f t="shared" ca="1" si="29"/>
        <v>0.64667963959829455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_Он_с_бугорками?</v>
      </c>
      <c r="BA101" t="e">
        <f>VLOOKUP(Q101,audio_list_stym!$B$2:$BQ$299,68,FALSE)</f>
        <v>#N/A</v>
      </c>
      <c r="BB101" t="str">
        <f t="shared" si="31"/>
        <v>Это_КОДИС._Он_с_бугорками?</v>
      </c>
      <c r="BD101" cm="1">
        <f t="array" aca="1" ref="BD101" ca="1">INDEX($L$98:$L$105,(RANK(AT5,$AT$2:$AT$9)))</f>
        <v>2118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VLOOKUP(B102,audio_list_stym!$A$3:$BP$18,54,FALSE)</f>
        <v>15</v>
      </c>
      <c r="F102" t="str">
        <f>VLOOKUP(E102,metki!$A$2:$B$9,2,FALSE)</f>
        <v>экспл_новые_с_названием</v>
      </c>
      <c r="G102" t="str">
        <f t="shared" si="25"/>
        <v>экспл</v>
      </c>
      <c r="H102" t="str">
        <f>VLOOKUP(B102,audio_list_stym!$A$3:$AJ$18,22,FALSE)</f>
        <v>Noni</v>
      </c>
      <c r="I102" t="s">
        <v>692</v>
      </c>
      <c r="J102" t="str">
        <f t="shared" si="26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133</v>
      </c>
      <c r="Z102" t="str">
        <f>IF(G102="экспл",VLOOKUP(J102,quest_экспл!$A$1:$N$129,12,FALSE),IF(G102="импл_",0,0))</f>
        <v>sound\\Ovalniy_li_on.wav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2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27"/>
        <v/>
      </c>
      <c r="AI102" t="s">
        <v>112</v>
      </c>
      <c r="AO102">
        <f t="shared" ca="1" si="33"/>
        <v>0.62472240912442456</v>
      </c>
      <c r="AP102" t="str">
        <f t="shared" ca="1" si="34"/>
        <v>pics\\Goroh_7.jpg</v>
      </c>
      <c r="AR102" t="str">
        <f t="shared" si="37"/>
        <v/>
      </c>
      <c r="AS102" t="str">
        <f t="shared" si="36"/>
        <v/>
      </c>
      <c r="AT102">
        <f t="shared" ca="1" si="29"/>
        <v>0.37203918708122941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_Овальный_ли_он?</v>
      </c>
      <c r="BA102" t="e">
        <f>VLOOKUP(Q102,audio_list_stym!$B$2:$BQ$299,68,FALSE)</f>
        <v>#N/A</v>
      </c>
      <c r="BB102" t="str">
        <f t="shared" si="31"/>
        <v>На_картинке_КОДИС._Овальный_ли_он?</v>
      </c>
      <c r="BD102" cm="1">
        <f t="array" aca="1" ref="BD102" ca="1">INDEX($L$98:$L$105,(RANK(AT6,$AT$2:$AT$9)))</f>
        <v>2114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VLOOKUP(B103,audio_list_stym!$A$3:$BP$18,54,FALSE)</f>
        <v>15</v>
      </c>
      <c r="F103" t="str">
        <f>VLOOKUP(E103,metki!$A$2:$B$9,2,FALSE)</f>
        <v>экспл_новые_с_названием</v>
      </c>
      <c r="G103" t="str">
        <f t="shared" si="25"/>
        <v>экспл</v>
      </c>
      <c r="H103" t="str">
        <f>VLOOKUP(B103,audio_list_stym!$A$3:$AJ$18,22,FALSE)</f>
        <v>Noni</v>
      </c>
      <c r="I103" t="s">
        <v>693</v>
      </c>
      <c r="J103" t="str">
        <f t="shared" si="26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134</v>
      </c>
      <c r="Z103" t="str">
        <f>IF(G103="экспл",VLOOKUP(J103,quest_экспл!$A$1:$N$129,12,FALSE),IF(G103="импл_",0,0))</f>
        <v>sound\\Zhidkiy_li_on.wav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2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27"/>
        <v/>
      </c>
      <c r="AI103" t="s">
        <v>113</v>
      </c>
      <c r="AO103">
        <f t="shared" ca="1" si="33"/>
        <v>0.15993667148301116</v>
      </c>
      <c r="AP103" t="str">
        <f t="shared" ca="1" si="34"/>
        <v>pics\\Tomat_4.jpg</v>
      </c>
      <c r="AR103" t="str">
        <f t="shared" si="37"/>
        <v/>
      </c>
      <c r="AS103" t="str">
        <f t="shared" si="36"/>
        <v/>
      </c>
      <c r="AT103">
        <f t="shared" ca="1" si="29"/>
        <v>0.61399089602425561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_Жидкий_ли_он?</v>
      </c>
      <c r="BA103" t="e">
        <f>VLOOKUP(Q103,audio_list_stym!$B$2:$BQ$299,68,FALSE)</f>
        <v>#N/A</v>
      </c>
      <c r="BB103" t="str">
        <f t="shared" si="31"/>
        <v>На_мониторе_КОДИС._Жидкий_ли_он?</v>
      </c>
      <c r="BD103" cm="1">
        <f t="array" aca="1" ref="BD103" ca="1">INDEX($L$98:$L$105,(RANK(AT7,$AT$2:$AT$9)))</f>
        <v>2117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VLOOKUP(B104,audio_list_stym!$A$3:$BP$18,54,FALSE)</f>
        <v>15</v>
      </c>
      <c r="F104" t="str">
        <f>VLOOKUP(E104,metki!$A$2:$B$9,2,FALSE)</f>
        <v>экспл_новые_с_названием</v>
      </c>
      <c r="G104" t="str">
        <f t="shared" si="25"/>
        <v>экспл</v>
      </c>
      <c r="H104" t="str">
        <f>VLOOKUP(B104,audio_list_stym!$A$3:$AJ$18,22,FALSE)</f>
        <v>Noni</v>
      </c>
      <c r="I104" t="s">
        <v>694</v>
      </c>
      <c r="J104" t="str">
        <f t="shared" si="26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135</v>
      </c>
      <c r="Z104" t="str">
        <f>IF(G104="экспл",VLOOKUP(J104,quest_экспл!$A$1:$N$129,12,FALSE),IF(G104="импл_",0,0))</f>
        <v>sound\\On_lohmatiy.wav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2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27"/>
        <v/>
      </c>
      <c r="AI104" t="s">
        <v>114</v>
      </c>
      <c r="AO104">
        <f t="shared" ca="1" si="33"/>
        <v>0.49743829278668339</v>
      </c>
      <c r="AP104" t="str">
        <f t="shared" ca="1" si="34"/>
        <v>pics\\Kokos_5.jpg</v>
      </c>
      <c r="AR104" t="str">
        <f t="shared" si="37"/>
        <v/>
      </c>
      <c r="AS104" t="str">
        <f t="shared" si="36"/>
        <v/>
      </c>
      <c r="AT104">
        <f t="shared" ca="1" si="29"/>
        <v>0.47262719833728173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_Он_лохматый?</v>
      </c>
      <c r="BA104" t="e">
        <f>VLOOKUP(Q104,audio_list_stym!$B$2:$BQ$299,68,FALSE)</f>
        <v>#N/A</v>
      </c>
      <c r="BB104" t="str">
        <f t="shared" si="31"/>
        <v>Перед_Вами_КОДИС._Он_лохматый?</v>
      </c>
      <c r="BD104" cm="1">
        <f t="array" aca="1" ref="BD104" ca="1">INDEX($L$98:$L$105,(RANK(AT8,$AT$2:$AT$9)))</f>
        <v>2119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VLOOKUP(B105,audio_list_stym!$A$3:$BP$18,54,FALSE)</f>
        <v>15</v>
      </c>
      <c r="F105" t="str">
        <f>VLOOKUP(E105,metki!$A$2:$B$9,2,FALSE)</f>
        <v>экспл_новые_с_названием</v>
      </c>
      <c r="G105" t="str">
        <f t="shared" si="25"/>
        <v>экспл</v>
      </c>
      <c r="H105" t="str">
        <f>VLOOKUP(B105,audio_list_stym!$A$3:$AJ$18,22,FALSE)</f>
        <v>Noni</v>
      </c>
      <c r="I105" t="s">
        <v>695</v>
      </c>
      <c r="J105" t="str">
        <f t="shared" si="26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136</v>
      </c>
      <c r="Z105" t="str">
        <f>IF(G105="экспл",VLOOKUP(J105,quest_экспл!$A$1:$N$129,12,FALSE),IF(G105="импл_",0,0))</f>
        <v>sound\\On_zolotistiy.wav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2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27"/>
        <v/>
      </c>
      <c r="AI105" t="s">
        <v>115</v>
      </c>
      <c r="AO105">
        <f t="shared" ca="1" si="33"/>
        <v>0.45892943723115776</v>
      </c>
      <c r="AP105" t="str">
        <f t="shared" ca="1" si="34"/>
        <v>pics\\Limon_2.jpg</v>
      </c>
      <c r="AR105" t="str">
        <f t="shared" si="37"/>
        <v/>
      </c>
      <c r="AS105" t="str">
        <f t="shared" si="36"/>
        <v/>
      </c>
      <c r="AT105">
        <f t="shared" ca="1" si="29"/>
        <v>0.7502759025626764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_Он_золотистый?</v>
      </c>
      <c r="BA105" t="e">
        <f>VLOOKUP(Q105,audio_list_stym!$B$2:$BQ$299,68,FALSE)</f>
        <v>#N/A</v>
      </c>
      <c r="BB105" t="str">
        <f t="shared" si="31"/>
        <v>Вы_видите_КОДИС._Он_золотистый?</v>
      </c>
      <c r="BD105" cm="1">
        <f t="array" aca="1" ref="BD105" ca="1">INDEX($L$98:$L$105,(RANK(AT9,$AT$2:$AT$9)))</f>
        <v>2115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VLOOKUP(B106,audio_list_stym!$A$3:$BP$18,54,FALSE)</f>
        <v>16</v>
      </c>
      <c r="F106" t="str">
        <f>VLOOKUP(E106,metki!$A$2:$B$9,2,FALSE)</f>
        <v>импл_новые_без_названия</v>
      </c>
      <c r="G106" t="str">
        <f t="shared" si="25"/>
        <v>импл_</v>
      </c>
      <c r="H106" t="str">
        <f>VLOOKUP(B106,audio_list_stym!$A$3:$AJ$18,22,FALSE)</f>
        <v>Sapota</v>
      </c>
      <c r="I106" t="s">
        <v>688</v>
      </c>
      <c r="J106" t="str">
        <f t="shared" si="26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265</v>
      </c>
      <c r="Q106" t="str">
        <f>IF(G106="экспл",0,IF(G106="импл_",VLOOKUP(J106,quest_импл!$A$1:$J$129,8,FALSE),0))</f>
        <v>sound\\Sharoobrazniy_li.wav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2043</v>
      </c>
      <c r="AD106" t="str">
        <f t="shared" ca="1" si="32"/>
        <v>pics\\Peper_3.jpg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7"/>
        <v>pics\\Peper_3.jpg</v>
      </c>
      <c r="AI106" t="s">
        <v>116</v>
      </c>
      <c r="AO106">
        <f t="shared" ca="1" si="33"/>
        <v>0.37592158007464882</v>
      </c>
      <c r="AP106" t="str">
        <f t="shared" ca="1" si="34"/>
        <v>pics\\Peper_3.jpg</v>
      </c>
      <c r="AR106" t="str">
        <f t="shared" si="37"/>
        <v/>
      </c>
      <c r="AS106" t="str">
        <f t="shared" ca="1" si="36"/>
        <v>pics\\Peper_3.jpg</v>
      </c>
      <c r="AT106">
        <f t="shared" ca="1" si="29"/>
        <v>4.3543217737274098E-2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_Шарообразный_ли_</v>
      </c>
      <c r="BB106" t="str">
        <f t="shared" si="31"/>
        <v>_Шарообразный_ли_XXXXX?</v>
      </c>
      <c r="BC106">
        <f>A106</f>
        <v>1214</v>
      </c>
      <c r="BD106" cm="1">
        <f t="array" aca="1" ref="BD106" ca="1">INDEX($L$106:$L$113,(RANK(AT2,$AT$2:$AT$9)))</f>
        <v>2132</v>
      </c>
      <c r="BE106" cm="1">
        <f t="array" aca="1" ref="BE106" ca="1">INDEX(BD66:BD81,(RANK(AT7,$AT$2:$AT$17)))</f>
        <v>2074</v>
      </c>
      <c r="BF106" cm="1">
        <f t="array" aca="1" ref="BF106" ca="1">INDEX(BD90:BD105,(RANK(AT7,$AT$2:$AT$17)))</f>
        <v>2114</v>
      </c>
      <c r="BG106" cm="1">
        <f t="array" aca="1" ref="BG106" ca="1">INDEX(BD114:BD129,(RANK(AT7,$AT$2:$AT$9)))</f>
        <v>2138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VLOOKUP(B107,audio_list_stym!$A$3:$BP$18,54,FALSE)</f>
        <v>16</v>
      </c>
      <c r="F107" t="str">
        <f>VLOOKUP(E107,metki!$A$2:$B$9,2,FALSE)</f>
        <v>импл_новые_без_названия</v>
      </c>
      <c r="G107" t="str">
        <f t="shared" si="25"/>
        <v>импл_</v>
      </c>
      <c r="H107" t="str">
        <f>VLOOKUP(B107,audio_list_stym!$A$3:$AJ$18,22,FALSE)</f>
        <v>Sapota</v>
      </c>
      <c r="I107" t="s">
        <v>689</v>
      </c>
      <c r="J107" t="str">
        <f t="shared" si="26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266</v>
      </c>
      <c r="Q107" t="str">
        <f>IF(G107="экспл",0,IF(G107="импл_",VLOOKUP(J107,quest_импл!$A$1:$J$129,8,FALSE),0))</f>
        <v>sound\\Nadrezan_li.wav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2002</v>
      </c>
      <c r="AD107" t="str">
        <f t="shared" ca="1" si="32"/>
        <v>pics\\Banan_2.jpg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7"/>
        <v>pics\\Banan_2.jpg</v>
      </c>
      <c r="AI107" t="s">
        <v>117</v>
      </c>
      <c r="AO107">
        <f t="shared" ca="1" si="33"/>
        <v>0.98411508505317113</v>
      </c>
      <c r="AP107" t="str">
        <f t="shared" ca="1" si="34"/>
        <v>pics\\Banan_2.jpg</v>
      </c>
      <c r="AR107" t="str">
        <f t="shared" si="37"/>
        <v/>
      </c>
      <c r="AS107" t="str">
        <f t="shared" ca="1" si="36"/>
        <v>pics\\Banan_2.jpg</v>
      </c>
      <c r="AT107">
        <f t="shared" ca="1" si="29"/>
        <v>0.71305065409445656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_Надрезан_ли_</v>
      </c>
      <c r="BB107" t="str">
        <f t="shared" si="31"/>
        <v>_Надрезан_ли_XXXXX?</v>
      </c>
      <c r="BD107" cm="1">
        <f t="array" aca="1" ref="BD107" ca="1">INDEX($L$106:$L$113,(RANK(AT3,$AT$2:$AT$9)))</f>
        <v>2129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VLOOKUP(B108,audio_list_stym!$A$3:$BP$18,54,FALSE)</f>
        <v>16</v>
      </c>
      <c r="F108" t="str">
        <f>VLOOKUP(E108,metki!$A$2:$B$9,2,FALSE)</f>
        <v>импл_новые_без_названия</v>
      </c>
      <c r="G108" t="str">
        <f t="shared" si="25"/>
        <v>импл_</v>
      </c>
      <c r="H108" t="str">
        <f>VLOOKUP(B108,audio_list_stym!$A$3:$AJ$18,22,FALSE)</f>
        <v>Sapota</v>
      </c>
      <c r="I108" t="s">
        <v>690</v>
      </c>
      <c r="J108" t="str">
        <f t="shared" si="26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267</v>
      </c>
      <c r="Q108" t="str">
        <f>IF(G108="экспл",0,IF(G108="импл_",VLOOKUP(J108,quest_импл!$A$1:$J$129,8,FALSE),0))</f>
        <v>sound\\Perekruchen_li.wav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2030</v>
      </c>
      <c r="AD108" t="str">
        <f t="shared" ca="1" si="32"/>
        <v>pics\\Kokos_6.jpg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7"/>
        <v>pics\\Kokos_6.jpg</v>
      </c>
      <c r="AI108" t="s">
        <v>118</v>
      </c>
      <c r="AO108">
        <f t="shared" ca="1" si="33"/>
        <v>0.48456608927795153</v>
      </c>
      <c r="AP108" t="str">
        <f t="shared" ca="1" si="34"/>
        <v>pics\\Kokos_6.jpg</v>
      </c>
      <c r="AR108" t="str">
        <f t="shared" si="37"/>
        <v/>
      </c>
      <c r="AS108" t="str">
        <f t="shared" ca="1" si="36"/>
        <v>pics\\Kokos_6.jpg</v>
      </c>
      <c r="AT108">
        <f t="shared" ca="1" si="29"/>
        <v>0.1067673858396968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_Перекручен_ли_</v>
      </c>
      <c r="BB108" t="str">
        <f t="shared" si="31"/>
        <v>_Перекручен_ли_XXXXX?</v>
      </c>
      <c r="BD108" cm="1">
        <f t="array" aca="1" ref="BD108" ca="1">INDEX($L$106:$L$113,(RANK(AT4,$AT$2:$AT$9)))</f>
        <v>2136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VLOOKUP(B109,audio_list_stym!$A$3:$BP$18,54,FALSE)</f>
        <v>16</v>
      </c>
      <c r="F109" t="str">
        <f>VLOOKUP(E109,metki!$A$2:$B$9,2,FALSE)</f>
        <v>импл_новые_без_названия</v>
      </c>
      <c r="G109" t="str">
        <f t="shared" si="25"/>
        <v>импл_</v>
      </c>
      <c r="H109" t="str">
        <f>VLOOKUP(B109,audio_list_stym!$A$3:$AJ$18,22,FALSE)</f>
        <v>Sapota</v>
      </c>
      <c r="I109" t="s">
        <v>691</v>
      </c>
      <c r="J109" t="str">
        <f t="shared" si="26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268</v>
      </c>
      <c r="Q109" t="str">
        <f>IF(G109="экспл",0,IF(G109="импл_",VLOOKUP(J109,quest_импл!$A$1:$J$129,8,FALSE),0))</f>
        <v>sound\\Sorvan_li.wav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2047</v>
      </c>
      <c r="AD109" t="str">
        <f t="shared" ca="1" si="32"/>
        <v>pics\\Peper_7.jpg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7"/>
        <v>pics\\Peper_7.jpg</v>
      </c>
      <c r="AI109" t="s">
        <v>119</v>
      </c>
      <c r="AO109">
        <f t="shared" ca="1" si="33"/>
        <v>0.32898575502540073</v>
      </c>
      <c r="AP109" t="str">
        <f t="shared" ca="1" si="34"/>
        <v>pics\\Peper_7.jpg</v>
      </c>
      <c r="AR109" t="str">
        <f t="shared" si="37"/>
        <v/>
      </c>
      <c r="AS109" t="str">
        <f t="shared" ca="1" si="36"/>
        <v>pics\\Peper_7.jpg</v>
      </c>
      <c r="AT109">
        <f t="shared" ca="1" si="29"/>
        <v>0.62630500140227563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_Сорван_ли_</v>
      </c>
      <c r="BB109" t="str">
        <f t="shared" si="31"/>
        <v>_Сорван_ли_XXXXX?</v>
      </c>
      <c r="BD109" cm="1">
        <f t="array" aca="1" ref="BD109" ca="1">INDEX($L$106:$L$113,(RANK(AT5,$AT$2:$AT$9)))</f>
        <v>2134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VLOOKUP(B110,audio_list_stym!$A$3:$BP$18,54,FALSE)</f>
        <v>16</v>
      </c>
      <c r="F110" t="str">
        <f>VLOOKUP(E110,metki!$A$2:$B$9,2,FALSE)</f>
        <v>импл_новые_без_названия</v>
      </c>
      <c r="G110" t="str">
        <f t="shared" si="25"/>
        <v>импл_</v>
      </c>
      <c r="H110" t="str">
        <f>VLOOKUP(B110,audio_list_stym!$A$3:$AJ$18,22,FALSE)</f>
        <v>Sapota</v>
      </c>
      <c r="I110" t="s">
        <v>692</v>
      </c>
      <c r="J110" t="str">
        <f t="shared" si="26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269</v>
      </c>
      <c r="Q110" t="str">
        <f>IF(G110="экспл",0,IF(G110="импл_",VLOOKUP(J110,quest_импл!$A$1:$J$129,8,FALSE),0))</f>
        <v>sound\\Spresovan_li.wav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2032</v>
      </c>
      <c r="AD110" t="str">
        <f t="shared" ca="1" si="32"/>
        <v>pics\\Kokos_8.jpg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7"/>
        <v>pics\\Kokos_8.jpg</v>
      </c>
      <c r="AI110" t="s">
        <v>120</v>
      </c>
      <c r="AO110">
        <f t="shared" ca="1" si="33"/>
        <v>0.46247693151818015</v>
      </c>
      <c r="AP110" t="str">
        <f t="shared" ca="1" si="34"/>
        <v>pics\\Kokos_8.jpg</v>
      </c>
      <c r="AR110" t="str">
        <f t="shared" si="37"/>
        <v/>
      </c>
      <c r="AS110" t="str">
        <f t="shared" ca="1" si="36"/>
        <v>pics\\Kokos_8.jpg</v>
      </c>
      <c r="AT110">
        <f t="shared" ca="1" si="29"/>
        <v>0.70579362173833038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_Спрессован_ли_</v>
      </c>
      <c r="BB110" t="str">
        <f t="shared" si="31"/>
        <v>_Спрессован_ли_XXXXX?</v>
      </c>
      <c r="BD110" cm="1">
        <f t="array" aca="1" ref="BD110" ca="1">INDEX($L$106:$L$113,(RANK(AT6,$AT$2:$AT$9)))</f>
        <v>2130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VLOOKUP(B111,audio_list_stym!$A$3:$BP$18,54,FALSE)</f>
        <v>16</v>
      </c>
      <c r="F111" t="str">
        <f>VLOOKUP(E111,metki!$A$2:$B$9,2,FALSE)</f>
        <v>импл_новые_без_названия</v>
      </c>
      <c r="G111" t="str">
        <f t="shared" si="25"/>
        <v>импл_</v>
      </c>
      <c r="H111" t="str">
        <f>VLOOKUP(B111,audio_list_stym!$A$3:$AJ$18,22,FALSE)</f>
        <v>Sapota</v>
      </c>
      <c r="I111" t="s">
        <v>693</v>
      </c>
      <c r="J111" t="str">
        <f t="shared" si="26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270</v>
      </c>
      <c r="Q111" t="str">
        <f>IF(G111="экспл",0,IF(G111="импл_",VLOOKUP(J111,quest_импл!$A$1:$J$129,8,FALSE),0))</f>
        <v>sound\\Zheltiy_li.wav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2016</v>
      </c>
      <c r="AD111" t="str">
        <f t="shared" ca="1" si="32"/>
        <v>pics\\Finik_8.jpg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7"/>
        <v>pics\\Finik_8.jpg</v>
      </c>
      <c r="AI111" t="s">
        <v>121</v>
      </c>
      <c r="AO111">
        <f t="shared" ca="1" si="33"/>
        <v>0.78702914506272093</v>
      </c>
      <c r="AP111" t="str">
        <f t="shared" ca="1" si="34"/>
        <v>pics\\Finik_8.jpg</v>
      </c>
      <c r="AR111" t="str">
        <f t="shared" si="37"/>
        <v/>
      </c>
      <c r="AS111" t="str">
        <f t="shared" ca="1" si="36"/>
        <v>pics\\Finik_8.jpg</v>
      </c>
      <c r="AT111">
        <f t="shared" ca="1" si="29"/>
        <v>0.6666811372397613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_Желтый_ли_</v>
      </c>
      <c r="BB111" t="str">
        <f t="shared" si="31"/>
        <v>_Желтый_ли_XXXXX?</v>
      </c>
      <c r="BD111" cm="1">
        <f t="array" aca="1" ref="BD111" ca="1">INDEX($L$106:$L$113,(RANK(AT7,$AT$2:$AT$9)))</f>
        <v>2133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VLOOKUP(B112,audio_list_stym!$A$3:$BP$18,54,FALSE)</f>
        <v>16</v>
      </c>
      <c r="F112" t="str">
        <f>VLOOKUP(E112,metki!$A$2:$B$9,2,FALSE)</f>
        <v>импл_новые_без_названия</v>
      </c>
      <c r="G112" t="str">
        <f t="shared" si="25"/>
        <v>импл_</v>
      </c>
      <c r="H112" t="str">
        <f>VLOOKUP(B112,audio_list_stym!$A$3:$AJ$18,22,FALSE)</f>
        <v>Sapota</v>
      </c>
      <c r="I112" t="s">
        <v>694</v>
      </c>
      <c r="J112" t="str">
        <f t="shared" si="26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271</v>
      </c>
      <c r="Q112" t="str">
        <f>IF(G112="экспл",0,IF(G112="импл_",VLOOKUP(J112,quest_импл!$A$1:$J$129,8,FALSE),0))</f>
        <v>sound\\Rovniy_li.wav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2051</v>
      </c>
      <c r="AD112" t="str">
        <f t="shared" ca="1" si="32"/>
        <v>pics\\Redis_3.jpg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7"/>
        <v>pics\\Redis_3.jpg</v>
      </c>
      <c r="AI112" t="s">
        <v>122</v>
      </c>
      <c r="AO112">
        <f t="shared" ca="1" si="33"/>
        <v>0.23563137529792888</v>
      </c>
      <c r="AP112" t="str">
        <f t="shared" ca="1" si="34"/>
        <v>pics\\Redis_3.jpg</v>
      </c>
      <c r="AR112" t="str">
        <f t="shared" si="37"/>
        <v/>
      </c>
      <c r="AS112" t="str">
        <f t="shared" ca="1" si="36"/>
        <v>pics\\Redis_3.jpg</v>
      </c>
      <c r="AT112">
        <f t="shared" ca="1" si="29"/>
        <v>7.8421289944789363E-2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_Ровный_ли_</v>
      </c>
      <c r="BB112" t="str">
        <f t="shared" si="31"/>
        <v>_Ровный_ли_XXXXX?</v>
      </c>
      <c r="BD112" cm="1">
        <f t="array" aca="1" ref="BD112" ca="1">INDEX($L$106:$L$113,(RANK(AT8,$AT$2:$AT$9)))</f>
        <v>2135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VLOOKUP(B113,audio_list_stym!$A$3:$BP$18,54,FALSE)</f>
        <v>16</v>
      </c>
      <c r="F113" t="str">
        <f>VLOOKUP(E113,metki!$A$2:$B$9,2,FALSE)</f>
        <v>импл_новые_без_названия</v>
      </c>
      <c r="G113" t="str">
        <f t="shared" si="25"/>
        <v>импл_</v>
      </c>
      <c r="H113" t="str">
        <f>VLOOKUP(B113,audio_list_stym!$A$3:$AJ$18,22,FALSE)</f>
        <v>Sapota</v>
      </c>
      <c r="I113" t="s">
        <v>695</v>
      </c>
      <c r="J113" t="str">
        <f t="shared" si="26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272</v>
      </c>
      <c r="Q113" t="str">
        <f>IF(G113="экспл",0,IF(G113="импл_",VLOOKUP(J113,quest_импл!$A$1:$J$129,8,FALSE),0))</f>
        <v>sound\\Imeet_li_shipi.wav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2056</v>
      </c>
      <c r="AD113" t="str">
        <f t="shared" ca="1" si="32"/>
        <v>pics\\Redis_8.jpg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7"/>
        <v>pics\\Redis_8.jpg</v>
      </c>
      <c r="AI113" t="s">
        <v>123</v>
      </c>
      <c r="AO113">
        <f t="shared" ca="1" si="33"/>
        <v>0.18671262106643971</v>
      </c>
      <c r="AP113" t="str">
        <f t="shared" ca="1" si="34"/>
        <v>pics\\Redis_8.jpg</v>
      </c>
      <c r="AR113" t="str">
        <f t="shared" si="37"/>
        <v/>
      </c>
      <c r="AS113" t="str">
        <f t="shared" ca="1" si="36"/>
        <v>pics\\Redis_8.jpg</v>
      </c>
      <c r="AT113">
        <f t="shared" ca="1" si="29"/>
        <v>0.15393040388353263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_Имеет_ли_шипы_</v>
      </c>
      <c r="BB113" t="str">
        <f t="shared" si="31"/>
        <v>_Имеет_ли_шипы_XXXXX?</v>
      </c>
      <c r="BD113" cm="1">
        <f t="array" aca="1" ref="BD113" ca="1">INDEX($L$106:$L$113,(RANK(AT9,$AT$2:$AT$9)))</f>
        <v>2131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VLOOKUP(B114,audio_list_stym!$A$3:$BP$18,54,FALSE)</f>
        <v>17</v>
      </c>
      <c r="F114" t="str">
        <f>VLOOKUP(E114,metki!$A$2:$B$9,2,FALSE)</f>
        <v>экспл_новые_без_названия</v>
      </c>
      <c r="G114" t="str">
        <f t="shared" si="25"/>
        <v>экспл</v>
      </c>
      <c r="H114" t="str">
        <f>VLOOKUP(B114,audio_list_stym!$A$3:$AJ$18,22,FALSE)</f>
        <v>Tamanid</v>
      </c>
      <c r="I114" t="s">
        <v>688</v>
      </c>
      <c r="J114" t="str">
        <f t="shared" si="26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145</v>
      </c>
      <c r="Z114" t="str">
        <f>IF(G114="экспл",VLOOKUP(J114,quest_экспл!$A$1:$N$129,12,FALSE),IF(G114="импл_",0,0))</f>
        <v>sound\\On_krasnovatiy.wav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2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27"/>
        <v/>
      </c>
      <c r="AI114" t="s">
        <v>86</v>
      </c>
      <c r="AO114">
        <f t="shared" ca="1" si="33"/>
        <v>0.57134756562423827</v>
      </c>
      <c r="AP114" t="str">
        <f t="shared" ca="1" si="34"/>
        <v>pics\\Kokos_2.jpg</v>
      </c>
      <c r="AR114" t="str">
        <f t="shared" si="37"/>
        <v/>
      </c>
      <c r="AS114" t="str">
        <f t="shared" si="36"/>
        <v/>
      </c>
      <c r="AT114">
        <f t="shared" ca="1" si="29"/>
        <v>0.17643981035671985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_Он_красноватый?</v>
      </c>
      <c r="BA114" t="e">
        <f>VLOOKUP(Q114,audio_list_stym!$B$2:$BQ$299,68,FALSE)</f>
        <v>#N/A</v>
      </c>
      <c r="BB114" t="str">
        <f t="shared" si="31"/>
        <v>На_экране_XXXXX._Он_красноватый?</v>
      </c>
      <c r="BC114">
        <f>A114</f>
        <v>1215</v>
      </c>
      <c r="BD114" cm="1">
        <f t="array" aca="1" ref="BD114" ca="1">INDEX($L$114:$L$121,(RANK(AT2,$AT$2:$AT$9)))</f>
        <v>2140</v>
      </c>
      <c r="BE114" cm="1">
        <f t="array" aca="1" ref="BE114" ca="1">INDEX(BD66:BD81,(RANK(AT8,$AT$2:$AT$17)))</f>
        <v>2079</v>
      </c>
      <c r="BF114" cm="1">
        <f t="array" aca="1" ref="BF114" ca="1">INDEX(BD82:BD97,(RANK(AT8,$AT$2:$AT$9)))</f>
        <v>2087</v>
      </c>
      <c r="BG114" cm="1">
        <f t="array" aca="1" ref="BG114" ca="1">INDEX(BD98:BD113,(RANK(AT8,$AT$2:$AT$9)))</f>
        <v>2119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VLOOKUP(B115,audio_list_stym!$A$3:$BP$18,54,FALSE)</f>
        <v>17</v>
      </c>
      <c r="F115" t="str">
        <f>VLOOKUP(E115,metki!$A$2:$B$9,2,FALSE)</f>
        <v>экспл_новые_без_названия</v>
      </c>
      <c r="G115" t="str">
        <f t="shared" si="25"/>
        <v>экспл</v>
      </c>
      <c r="H115" t="str">
        <f>VLOOKUP(B115,audio_list_stym!$A$3:$AJ$18,22,FALSE)</f>
        <v>Tamanid</v>
      </c>
      <c r="I115" t="s">
        <v>689</v>
      </c>
      <c r="J115" t="str">
        <f t="shared" si="26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146</v>
      </c>
      <c r="Z115" t="str">
        <f>IF(G115="экспл",VLOOKUP(J115,quest_экспл!$A$1:$N$129,12,FALSE),IF(G115="импл_",0,0))</f>
        <v>sound\\Izognut_li_on.wav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2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27"/>
        <v/>
      </c>
      <c r="AI115" t="s">
        <v>87</v>
      </c>
      <c r="AO115">
        <f t="shared" ca="1" si="33"/>
        <v>0.35507707391475396</v>
      </c>
      <c r="AP115" t="str">
        <f t="shared" ca="1" si="34"/>
        <v>pics\\Peper_5.jpg</v>
      </c>
      <c r="AR115" t="str">
        <f t="shared" si="37"/>
        <v/>
      </c>
      <c r="AS115" t="str">
        <f t="shared" si="36"/>
        <v/>
      </c>
      <c r="AT115">
        <f t="shared" ca="1" si="29"/>
        <v>2.2658420712134197E-2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_Изогнут_ли_он?</v>
      </c>
      <c r="BA115" t="e">
        <f>VLOOKUP(Q115,audio_list_stym!$B$2:$BQ$299,68,FALSE)</f>
        <v>#N/A</v>
      </c>
      <c r="BB115" t="str">
        <f t="shared" si="31"/>
        <v>Посмотрите,_вот_XXXXX._Изогнут_ли_он?</v>
      </c>
      <c r="BD115" cm="1">
        <f t="array" aca="1" ref="BD115" ca="1">INDEX($L$114:$L$121,(RANK(AT3,$AT$2:$AT$9)))</f>
        <v>2137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VLOOKUP(B116,audio_list_stym!$A$3:$BP$18,54,FALSE)</f>
        <v>17</v>
      </c>
      <c r="F116" t="str">
        <f>VLOOKUP(E116,metki!$A$2:$B$9,2,FALSE)</f>
        <v>экспл_новые_без_названия</v>
      </c>
      <c r="G116" t="str">
        <f t="shared" si="25"/>
        <v>экспл</v>
      </c>
      <c r="H116" t="str">
        <f>VLOOKUP(B116,audio_list_stym!$A$3:$AJ$18,22,FALSE)</f>
        <v>Tamanid</v>
      </c>
      <c r="I116" t="s">
        <v>690</v>
      </c>
      <c r="J116" t="str">
        <f t="shared" si="26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147</v>
      </c>
      <c r="Z116" t="str">
        <f>IF(G116="экспл",VLOOKUP(J116,quest_экспл!$A$1:$N$129,12,FALSE),IF(G116="импл_",0,0))</f>
        <v>sound\\On_barhatistiy.wav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2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27"/>
        <v/>
      </c>
      <c r="AI116" t="s">
        <v>88</v>
      </c>
      <c r="AO116">
        <f t="shared" ca="1" si="33"/>
        <v>0.96428942041881027</v>
      </c>
      <c r="AP116" t="str">
        <f t="shared" ca="1" si="34"/>
        <v>pics\\Banan_4.jpg</v>
      </c>
      <c r="AR116" t="str">
        <f t="shared" si="37"/>
        <v/>
      </c>
      <c r="AS116" t="str">
        <f t="shared" si="36"/>
        <v/>
      </c>
      <c r="AT116">
        <f t="shared" ca="1" si="29"/>
        <v>0.9863588413325759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_Он_бархатистый?</v>
      </c>
      <c r="BA116" t="e">
        <f>VLOOKUP(Q116,audio_list_stym!$B$2:$BQ$299,68,FALSE)</f>
        <v>#N/A</v>
      </c>
      <c r="BB116" t="str">
        <f t="shared" si="31"/>
        <v>Вот_XXXXX._Он_бархатистый?</v>
      </c>
      <c r="BD116" cm="1">
        <f t="array" aca="1" ref="BD116" ca="1">INDEX($L$114:$L$121,(RANK(AT4,$AT$2:$AT$9)))</f>
        <v>2144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VLOOKUP(B117,audio_list_stym!$A$3:$BP$18,54,FALSE)</f>
        <v>17</v>
      </c>
      <c r="F117" t="str">
        <f>VLOOKUP(E117,metki!$A$2:$B$9,2,FALSE)</f>
        <v>экспл_новые_без_названия</v>
      </c>
      <c r="G117" t="str">
        <f t="shared" si="25"/>
        <v>экспл</v>
      </c>
      <c r="H117" t="str">
        <f>VLOOKUP(B117,audio_list_stym!$A$3:$AJ$18,22,FALSE)</f>
        <v>Tamanid</v>
      </c>
      <c r="I117" t="s">
        <v>691</v>
      </c>
      <c r="J117" t="str">
        <f t="shared" si="26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148</v>
      </c>
      <c r="Z117" t="str">
        <f>IF(G117="экспл",VLOOKUP(J117,quest_экспл!$A$1:$N$129,12,FALSE),IF(G117="импл_",0,0))</f>
        <v>sound\\Odnotonniy_li_on.wav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2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27"/>
        <v/>
      </c>
      <c r="AI117" t="s">
        <v>89</v>
      </c>
      <c r="AO117">
        <f t="shared" ca="1" si="33"/>
        <v>0.46968649151640918</v>
      </c>
      <c r="AP117" t="str">
        <f t="shared" ca="1" si="34"/>
        <v>pics\\Kokos_7.jpg</v>
      </c>
      <c r="AR117" t="str">
        <f t="shared" si="37"/>
        <v/>
      </c>
      <c r="AS117" t="str">
        <f t="shared" si="36"/>
        <v/>
      </c>
      <c r="AT117">
        <f t="shared" ca="1" si="29"/>
        <v>0.97171177717922752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_Однотонный_ли_он?</v>
      </c>
      <c r="BA117" t="e">
        <f>VLOOKUP(Q117,audio_list_stym!$B$2:$BQ$299,68,FALSE)</f>
        <v>#N/A</v>
      </c>
      <c r="BB117" t="str">
        <f t="shared" si="31"/>
        <v>Это_XXXXX._Однотонный_ли_он?</v>
      </c>
      <c r="BD117" cm="1">
        <f t="array" aca="1" ref="BD117" ca="1">INDEX($L$114:$L$121,(RANK(AT5,$AT$2:$AT$9)))</f>
        <v>2142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VLOOKUP(B118,audio_list_stym!$A$3:$BP$18,54,FALSE)</f>
        <v>17</v>
      </c>
      <c r="F118" t="str">
        <f>VLOOKUP(E118,metki!$A$2:$B$9,2,FALSE)</f>
        <v>экспл_новые_без_названия</v>
      </c>
      <c r="G118" t="str">
        <f t="shared" si="25"/>
        <v>экспл</v>
      </c>
      <c r="H118" t="str">
        <f>VLOOKUP(B118,audio_list_stym!$A$3:$AJ$18,22,FALSE)</f>
        <v>Tamanid</v>
      </c>
      <c r="I118" t="s">
        <v>692</v>
      </c>
      <c r="J118" t="str">
        <f t="shared" si="26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149</v>
      </c>
      <c r="Z118" t="str">
        <f>IF(G118="экспл",VLOOKUP(J118,quest_экспл!$A$1:$N$129,12,FALSE),IF(G118="импл_",0,0))</f>
        <v>sound\\On_prozrachniy.wav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2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27"/>
        <v/>
      </c>
      <c r="AI118" t="s">
        <v>90</v>
      </c>
      <c r="AO118">
        <f t="shared" ca="1" si="33"/>
        <v>0.2774528549466766</v>
      </c>
      <c r="AP118" t="str">
        <f t="shared" ca="1" si="34"/>
        <v>pics\\Redis_2.jpg</v>
      </c>
      <c r="AR118" t="str">
        <f t="shared" si="37"/>
        <v/>
      </c>
      <c r="AS118" t="str">
        <f t="shared" si="36"/>
        <v/>
      </c>
      <c r="AT118">
        <f t="shared" ca="1" si="29"/>
        <v>0.15685736668360206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_Он_прозрачный?</v>
      </c>
      <c r="BA118" t="e">
        <f>VLOOKUP(Q118,audio_list_stym!$B$2:$BQ$299,68,FALSE)</f>
        <v>#N/A</v>
      </c>
      <c r="BB118" t="str">
        <f t="shared" si="31"/>
        <v>На_картинке_XXXXX._Он_прозрачный?</v>
      </c>
      <c r="BD118" cm="1">
        <f t="array" aca="1" ref="BD118" ca="1">INDEX($L$114:$L$121,(RANK(AT6,$AT$2:$AT$9)))</f>
        <v>2138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VLOOKUP(B119,audio_list_stym!$A$3:$BP$18,54,FALSE)</f>
        <v>17</v>
      </c>
      <c r="F119" t="str">
        <f>VLOOKUP(E119,metki!$A$2:$B$9,2,FALSE)</f>
        <v>экспл_новые_без_названия</v>
      </c>
      <c r="G119" t="str">
        <f t="shared" si="25"/>
        <v>экспл</v>
      </c>
      <c r="H119" t="str">
        <f>VLOOKUP(B119,audio_list_stym!$A$3:$AJ$18,22,FALSE)</f>
        <v>Tamanid</v>
      </c>
      <c r="I119" t="s">
        <v>693</v>
      </c>
      <c r="J119" t="str">
        <f t="shared" si="26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150</v>
      </c>
      <c r="Z119" t="str">
        <f>IF(G119="экспл",VLOOKUP(J119,quest_экспл!$A$1:$N$129,12,FALSE),IF(G119="импл_",0,0))</f>
        <v>sound\\On_izmelchen.wav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2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27"/>
        <v/>
      </c>
      <c r="AI119" t="s">
        <v>91</v>
      </c>
      <c r="AO119">
        <f t="shared" ca="1" si="33"/>
        <v>0.64437077375001717</v>
      </c>
      <c r="AP119" t="str">
        <f t="shared" ca="1" si="34"/>
        <v>pics\\Goroh_4.jpg</v>
      </c>
      <c r="AR119" t="str">
        <f t="shared" si="37"/>
        <v/>
      </c>
      <c r="AS119" t="str">
        <f t="shared" si="36"/>
        <v/>
      </c>
      <c r="AT119">
        <f t="shared" ca="1" si="29"/>
        <v>0.81140250437101313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_Он_измельчен?</v>
      </c>
      <c r="BA119" t="e">
        <f>VLOOKUP(Q119,audio_list_stym!$B$2:$BQ$299,68,FALSE)</f>
        <v>#N/A</v>
      </c>
      <c r="BB119" t="str">
        <f t="shared" si="31"/>
        <v>На_мониторе_XXXXX._Он_измельчен?</v>
      </c>
      <c r="BD119" cm="1">
        <f t="array" aca="1" ref="BD119" ca="1">INDEX($L$114:$L$121,(RANK(AT7,$AT$2:$AT$9)))</f>
        <v>2141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VLOOKUP(B120,audio_list_stym!$A$3:$BP$18,54,FALSE)</f>
        <v>17</v>
      </c>
      <c r="F120" t="str">
        <f>VLOOKUP(E120,metki!$A$2:$B$9,2,FALSE)</f>
        <v>экспл_новые_без_названия</v>
      </c>
      <c r="G120" t="str">
        <f t="shared" si="25"/>
        <v>экспл</v>
      </c>
      <c r="H120" t="str">
        <f>VLOOKUP(B120,audio_list_stym!$A$3:$AJ$18,22,FALSE)</f>
        <v>Tamanid</v>
      </c>
      <c r="I120" t="s">
        <v>694</v>
      </c>
      <c r="J120" t="str">
        <f t="shared" si="26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151</v>
      </c>
      <c r="Z120" t="str">
        <f>IF(G120="экспл",VLOOKUP(J120,quest_экспл!$A$1:$N$129,12,FALSE),IF(G120="импл_",0,0))</f>
        <v>sound\\Cvetushiy_li_on.wav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2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27"/>
        <v/>
      </c>
      <c r="AI120" t="s">
        <v>92</v>
      </c>
      <c r="AO120">
        <f t="shared" ca="1" si="33"/>
        <v>0.94048757227092472</v>
      </c>
      <c r="AP120" t="str">
        <f t="shared" ca="1" si="34"/>
        <v>pics\\Banan_7.jpg</v>
      </c>
      <c r="AR120" t="str">
        <f t="shared" si="37"/>
        <v/>
      </c>
      <c r="AS120" t="str">
        <f t="shared" si="36"/>
        <v/>
      </c>
      <c r="AT120">
        <f t="shared" ca="1" si="29"/>
        <v>0.33273050601035792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_Цветущий_ли_он?</v>
      </c>
      <c r="BA120" t="e">
        <f>VLOOKUP(Q120,audio_list_stym!$B$2:$BQ$299,68,FALSE)</f>
        <v>#N/A</v>
      </c>
      <c r="BB120" t="str">
        <f t="shared" si="31"/>
        <v>Перед_Вами_XXXXX._Цветущий_ли_он?</v>
      </c>
      <c r="BD120" cm="1">
        <f t="array" aca="1" ref="BD120" ca="1">INDEX($L$114:$L$121,(RANK(AT8,$AT$2:$AT$9)))</f>
        <v>2143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VLOOKUP(B121,audio_list_stym!$A$3:$BP$18,54,FALSE)</f>
        <v>17</v>
      </c>
      <c r="F121" t="str">
        <f>VLOOKUP(E121,metki!$A$2:$B$9,2,FALSE)</f>
        <v>экспл_новые_без_названия</v>
      </c>
      <c r="G121" t="str">
        <f t="shared" si="25"/>
        <v>экспл</v>
      </c>
      <c r="H121" t="str">
        <f>VLOOKUP(B121,audio_list_stym!$A$3:$AJ$18,22,FALSE)</f>
        <v>Tamanid</v>
      </c>
      <c r="I121" t="s">
        <v>695</v>
      </c>
      <c r="J121" t="str">
        <f t="shared" si="26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152</v>
      </c>
      <c r="Z121" t="str">
        <f>IF(G121="экспл",VLOOKUP(J121,quest_экспл!$A$1:$N$129,12,FALSE),IF(G121="импл_",0,0))</f>
        <v>sound\\Skruchen_li_on.wav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2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27"/>
        <v/>
      </c>
      <c r="AI121" t="s">
        <v>93</v>
      </c>
      <c r="AO121">
        <f t="shared" ca="1" si="33"/>
        <v>0.43661000414060491</v>
      </c>
      <c r="AP121" t="str">
        <f t="shared" ca="1" si="34"/>
        <v>pics\\Limon_4.jpg</v>
      </c>
      <c r="AR121" t="str">
        <f>IF(AH121="sound\\Ogorod",AP49,"")</f>
        <v/>
      </c>
      <c r="AS121" t="str">
        <f t="shared" si="36"/>
        <v/>
      </c>
      <c r="AT121">
        <f t="shared" ca="1" si="29"/>
        <v>3.4602119111409868E-3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_Скручен_ли_он?</v>
      </c>
      <c r="BA121" t="e">
        <f>VLOOKUP(Q121,audio_list_stym!$B$2:$BQ$299,68,FALSE)</f>
        <v>#N/A</v>
      </c>
      <c r="BB121" t="str">
        <f t="shared" si="31"/>
        <v>Вы_видите_XXXXX._Скручен_ли_он?</v>
      </c>
      <c r="BD121" cm="1">
        <f t="array" aca="1" ref="BD121" ca="1">INDEX($L$114:$L$121,(RANK(AT9,$AT$2:$AT$9)))</f>
        <v>2139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VLOOKUP(B122,audio_list_stym!$A$3:$BP$18,54,FALSE)</f>
        <v>14</v>
      </c>
      <c r="F122" t="str">
        <f>VLOOKUP(E122,metki!$A$2:$B$9,2,FALSE)</f>
        <v>импл_новые_с_названием</v>
      </c>
      <c r="G122" t="str">
        <f t="shared" si="25"/>
        <v>импл_</v>
      </c>
      <c r="H122" t="str">
        <f>VLOOKUP(B122,audio_list_stym!$A$3:$AJ$18,22,FALSE)</f>
        <v>ZF</v>
      </c>
      <c r="I122" t="s">
        <v>688</v>
      </c>
      <c r="J122" t="str">
        <f t="shared" si="26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281</v>
      </c>
      <c r="Q122" t="str">
        <f>IF(G122="экспл",0,IF(G122="импл_",VLOOKUP(J122,quest_импл!$A$1:$J$129,8,FALSE),0))</f>
        <v>sound\\S_chashuykami_li.wav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2039</v>
      </c>
      <c r="AD122" t="str">
        <f t="shared" ca="1" si="32"/>
        <v>pics\\Limon_7.jpg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7"/>
        <v>pics\\Limon_7.jpg</v>
      </c>
      <c r="AI122" t="s">
        <v>124</v>
      </c>
      <c r="AO122">
        <f t="shared" ca="1" si="33"/>
        <v>0.39051566411467031</v>
      </c>
      <c r="AP122" t="str">
        <f t="shared" ca="1" si="34"/>
        <v>pics\\Limon_7.jpg</v>
      </c>
      <c r="AR122" t="str">
        <f t="shared" ref="AR122:AR129" si="38">IF(AH122="sound\\Ogorod",AP50,"")</f>
        <v/>
      </c>
      <c r="AS122" t="str">
        <f t="shared" ca="1" si="36"/>
        <v>pics\\Limon_7.jpg</v>
      </c>
      <c r="AT122">
        <f t="shared" ca="1" si="29"/>
        <v>0.82566502883231951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_С_чешуйками_ли_</v>
      </c>
      <c r="BB122" t="str">
        <f t="shared" si="31"/>
        <v>_С_чешуйками_ли_ПЕМАТ?</v>
      </c>
      <c r="BC122">
        <f>A122</f>
        <v>1216</v>
      </c>
      <c r="BD122" cm="1">
        <f t="array" aca="1" ref="BD122" ca="1">INDEX($L$122:$L$129,(RANK(AT2,$AT$2:$AT$9)))</f>
        <v>2148</v>
      </c>
      <c r="BE122" cm="1">
        <f t="array" aca="1" ref="BE122" ca="1">INDEX(BD66:BD81,(RANK(AT9,$AT$2:$AT$17)))</f>
        <v>2077</v>
      </c>
      <c r="BF122" cm="1">
        <f t="array" aca="1" ref="BF122" ca="1">INDEX(BD90:BD105,(RANK(AT9,$AT$2:$AT$17)))</f>
        <v>2095</v>
      </c>
      <c r="BG122" cm="1">
        <f t="array" aca="1" ref="BG122" ca="1">INDEX(BD106:BD121,(RANK(AT9,$AT$2:$AT$17)))</f>
        <v>2135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VLOOKUP(B123,audio_list_stym!$A$3:$BP$18,54,FALSE)</f>
        <v>14</v>
      </c>
      <c r="F123" t="str">
        <f>VLOOKUP(E123,metki!$A$2:$B$9,2,FALSE)</f>
        <v>импл_новые_с_названием</v>
      </c>
      <c r="G123" t="str">
        <f t="shared" si="25"/>
        <v>импл_</v>
      </c>
      <c r="H123" t="str">
        <f>VLOOKUP(B123,audio_list_stym!$A$3:$AJ$18,22,FALSE)</f>
        <v>ZF</v>
      </c>
      <c r="I123" t="s">
        <v>689</v>
      </c>
      <c r="J123" t="str">
        <f t="shared" si="26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282</v>
      </c>
      <c r="Q123" t="str">
        <f>IF(G123="экспл",0,IF(G123="импл_",VLOOKUP(J123,quest_импл!$A$1:$J$129,8,FALSE),0))</f>
        <v>sound\\Rozoviy_li.wav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2006</v>
      </c>
      <c r="AD123" t="str">
        <f t="shared" ca="1" si="32"/>
        <v>pics\\Banan_6.jpg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7"/>
        <v>pics\\Banan_6.jpg</v>
      </c>
      <c r="AI123" t="s">
        <v>125</v>
      </c>
      <c r="AO123">
        <f t="shared" ca="1" si="33"/>
        <v>0.94544457679283267</v>
      </c>
      <c r="AP123" t="str">
        <f t="shared" ca="1" si="34"/>
        <v>pics\\Banan_6.jpg</v>
      </c>
      <c r="AR123" t="str">
        <f t="shared" si="38"/>
        <v/>
      </c>
      <c r="AS123" t="str">
        <f t="shared" ca="1" si="36"/>
        <v>pics\\Banan_6.jpg</v>
      </c>
      <c r="AT123">
        <f t="shared" ca="1" si="29"/>
        <v>0.99647248771463215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_Розовый_ли_</v>
      </c>
      <c r="BB123" t="str">
        <f t="shared" si="31"/>
        <v>_Розовый_ли_ПЕМАТ?</v>
      </c>
      <c r="BD123" cm="1">
        <f t="array" aca="1" ref="BD123" ca="1">INDEX($L$122:$L$129,(RANK(AT3,$AT$2:$AT$9)))</f>
        <v>2145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VLOOKUP(B124,audio_list_stym!$A$3:$BP$18,54,FALSE)</f>
        <v>14</v>
      </c>
      <c r="F124" t="str">
        <f>VLOOKUP(E124,metki!$A$2:$B$9,2,FALSE)</f>
        <v>импл_новые_с_названием</v>
      </c>
      <c r="G124" t="str">
        <f t="shared" si="25"/>
        <v>импл_</v>
      </c>
      <c r="H124" t="str">
        <f>VLOOKUP(B124,audio_list_stym!$A$3:$AJ$18,22,FALSE)</f>
        <v>ZF</v>
      </c>
      <c r="I124" t="s">
        <v>690</v>
      </c>
      <c r="J124" t="str">
        <f t="shared" si="26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283</v>
      </c>
      <c r="Q124" t="str">
        <f>IF(G124="экспл",0,IF(G124="импл_",VLOOKUP(J124,quest_импл!$A$1:$J$129,8,FALSE),0))</f>
        <v>sound\\Tonkiy_li.wav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2063</v>
      </c>
      <c r="AD124" t="str">
        <f t="shared" ca="1" si="32"/>
        <v>pics\\Tomat_7.jpg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7"/>
        <v>pics\\Tomat_7.jpg</v>
      </c>
      <c r="AI124" t="s">
        <v>126</v>
      </c>
      <c r="AO124">
        <f t="shared" ca="1" si="33"/>
        <v>8.4822376068499405E-2</v>
      </c>
      <c r="AP124" t="str">
        <f t="shared" ca="1" si="34"/>
        <v>pics\\Tomat_7.jpg</v>
      </c>
      <c r="AR124" t="str">
        <f t="shared" si="38"/>
        <v/>
      </c>
      <c r="AS124" t="str">
        <f t="shared" ca="1" si="36"/>
        <v>pics\\Tomat_7.jpg</v>
      </c>
      <c r="AT124">
        <f t="shared" ca="1" si="29"/>
        <v>0.59090729867476655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_Тонкий_ли_</v>
      </c>
      <c r="BB124" t="str">
        <f t="shared" si="31"/>
        <v>_Тонкий_ли_ПЕМАТ?</v>
      </c>
      <c r="BD124" cm="1">
        <f t="array" aca="1" ref="BD124" ca="1">INDEX($L$122:$L$129,(RANK(AT4,$AT$2:$AT$9)))</f>
        <v>2152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VLOOKUP(B125,audio_list_stym!$A$3:$BP$18,54,FALSE)</f>
        <v>14</v>
      </c>
      <c r="F125" t="str">
        <f>VLOOKUP(E125,metki!$A$2:$B$9,2,FALSE)</f>
        <v>импл_новые_с_названием</v>
      </c>
      <c r="G125" t="str">
        <f t="shared" si="25"/>
        <v>импл_</v>
      </c>
      <c r="H125" t="str">
        <f>VLOOKUP(B125,audio_list_stym!$A$3:$AJ$18,22,FALSE)</f>
        <v>ZF</v>
      </c>
      <c r="I125" t="s">
        <v>691</v>
      </c>
      <c r="J125" t="str">
        <f t="shared" si="26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284</v>
      </c>
      <c r="Q125" t="str">
        <f>IF(G125="экспл",0,IF(G125="импл_",VLOOKUP(J125,quest_импл!$A$1:$J$129,8,FALSE),0))</f>
        <v>sound\\Celniy_li.wav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2037</v>
      </c>
      <c r="AD125" t="str">
        <f t="shared" ca="1" si="32"/>
        <v>pics\\Limon_5.jpg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7"/>
        <v>pics\\Limon_5.jpg</v>
      </c>
      <c r="AI125" t="s">
        <v>127</v>
      </c>
      <c r="AO125">
        <f t="shared" ca="1" si="33"/>
        <v>0.43377903438313226</v>
      </c>
      <c r="AP125" t="str">
        <f t="shared" ca="1" si="34"/>
        <v>pics\\Limon_5.jpg</v>
      </c>
      <c r="AR125" t="str">
        <f t="shared" si="38"/>
        <v/>
      </c>
      <c r="AS125" t="str">
        <f t="shared" ca="1" si="36"/>
        <v>pics\\Limon_5.jpg</v>
      </c>
      <c r="AT125">
        <f t="shared" ca="1" si="29"/>
        <v>0.27347308226481915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_Цельный_ли_</v>
      </c>
      <c r="BB125" t="str">
        <f t="shared" si="31"/>
        <v>_Цельный_ли_ПЕМАТ?</v>
      </c>
      <c r="BD125" cm="1">
        <f t="array" aca="1" ref="BD125" ca="1">INDEX($L$122:$L$129,(RANK(AT5,$AT$2:$AT$9)))</f>
        <v>2150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VLOOKUP(B126,audio_list_stym!$A$3:$BP$18,54,FALSE)</f>
        <v>14</v>
      </c>
      <c r="F126" t="str">
        <f>VLOOKUP(E126,metki!$A$2:$B$9,2,FALSE)</f>
        <v>импл_новые_с_названием</v>
      </c>
      <c r="G126" t="str">
        <f t="shared" si="25"/>
        <v>импл_</v>
      </c>
      <c r="H126" t="str">
        <f>VLOOKUP(B126,audio_list_stym!$A$3:$AJ$18,22,FALSE)</f>
        <v>ZF</v>
      </c>
      <c r="I126" t="s">
        <v>692</v>
      </c>
      <c r="J126" t="str">
        <f t="shared" si="26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285</v>
      </c>
      <c r="Q126" t="str">
        <f>IF(G126="экспл",0,IF(G126="импл_",VLOOKUP(J126,quest_импл!$A$1:$J$129,8,FALSE),0))</f>
        <v>sound\\Shershaviy_li.wav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2015</v>
      </c>
      <c r="AD126" t="str">
        <f t="shared" ca="1" si="32"/>
        <v>pics\\Finik_7.jpg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7"/>
        <v>pics\\Finik_7.jpg</v>
      </c>
      <c r="AI126" t="s">
        <v>128</v>
      </c>
      <c r="AO126">
        <f t="shared" ca="1" si="33"/>
        <v>0.79239999287218599</v>
      </c>
      <c r="AP126" t="str">
        <f t="shared" ca="1" si="34"/>
        <v>pics\\Finik_7.jpg</v>
      </c>
      <c r="AR126" t="str">
        <f t="shared" si="38"/>
        <v/>
      </c>
      <c r="AS126" t="str">
        <f t="shared" ca="1" si="36"/>
        <v>pics\\Finik_7.jpg</v>
      </c>
      <c r="AT126">
        <f t="shared" ca="1" si="29"/>
        <v>0.22334571008065685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_Шершавый_ли_</v>
      </c>
      <c r="BB126" t="str">
        <f t="shared" si="31"/>
        <v>_Шершавый_ли_ПЕМАТ?</v>
      </c>
      <c r="BD126" cm="1">
        <f t="array" aca="1" ref="BD126" ca="1">INDEX($L$122:$L$129,(RANK(AT6,$AT$2:$AT$9)))</f>
        <v>2146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VLOOKUP(B127,audio_list_stym!$A$3:$BP$18,54,FALSE)</f>
        <v>14</v>
      </c>
      <c r="F127" t="str">
        <f>VLOOKUP(E127,metki!$A$2:$B$9,2,FALSE)</f>
        <v>импл_новые_с_названием</v>
      </c>
      <c r="G127" t="str">
        <f t="shared" si="25"/>
        <v>импл_</v>
      </c>
      <c r="H127" t="str">
        <f>VLOOKUP(B127,audio_list_stym!$A$3:$AJ$18,22,FALSE)</f>
        <v>ZF</v>
      </c>
      <c r="I127" t="s">
        <v>693</v>
      </c>
      <c r="J127" t="str">
        <f t="shared" si="26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286</v>
      </c>
      <c r="Q127" t="str">
        <f>IF(G127="экспл",0,IF(G127="импл_",VLOOKUP(J127,quest_импл!$A$1:$J$129,8,FALSE),0))</f>
        <v>sound\\Zaostryen_li.wav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2025</v>
      </c>
      <c r="AD127" t="str">
        <f t="shared" ca="1" si="32"/>
        <v>pics\\Kokos_1.jpg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7"/>
        <v>pics\\Kokos_1.jpg</v>
      </c>
      <c r="AI127" t="s">
        <v>129</v>
      </c>
      <c r="AO127">
        <f t="shared" ca="1" si="33"/>
        <v>0.60193778825202382</v>
      </c>
      <c r="AP127" t="str">
        <f t="shared" ca="1" si="34"/>
        <v>pics\\Kokos_1.jpg</v>
      </c>
      <c r="AR127" t="str">
        <f t="shared" si="38"/>
        <v/>
      </c>
      <c r="AS127" t="str">
        <f t="shared" ca="1" si="36"/>
        <v>pics\\Kokos_1.jpg</v>
      </c>
      <c r="AT127">
        <f t="shared" ca="1" si="29"/>
        <v>0.2319508060419172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_Заострен_ли_</v>
      </c>
      <c r="BB127" t="str">
        <f t="shared" si="31"/>
        <v>_Заострен_ли_ПЕМАТ?</v>
      </c>
      <c r="BD127" cm="1">
        <f t="array" aca="1" ref="BD127" ca="1">INDEX($L$122:$L$129,(RANK(AT7,$AT$2:$AT$9)))</f>
        <v>2149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VLOOKUP(B128,audio_list_stym!$A$3:$BP$18,54,FALSE)</f>
        <v>14</v>
      </c>
      <c r="F128" t="str">
        <f>VLOOKUP(E128,metki!$A$2:$B$9,2,FALSE)</f>
        <v>импл_новые_с_названием</v>
      </c>
      <c r="G128" t="str">
        <f t="shared" si="25"/>
        <v>импл_</v>
      </c>
      <c r="H128" t="str">
        <f>VLOOKUP(B128,audio_list_stym!$A$3:$AJ$18,22,FALSE)</f>
        <v>ZF</v>
      </c>
      <c r="I128" t="s">
        <v>694</v>
      </c>
      <c r="J128" t="str">
        <f t="shared" si="26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287</v>
      </c>
      <c r="Q128" t="str">
        <f>IF(G128="экспл",0,IF(G128="импл_",VLOOKUP(J128,quest_импл!$A$1:$J$129,8,FALSE),0))</f>
        <v>sound\\Rassipchatiy_li.wav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2048</v>
      </c>
      <c r="AD128" t="str">
        <f t="shared" ca="1" si="32"/>
        <v>pics\\Peper_8.jpg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7"/>
        <v>pics\\Peper_8.jpg</v>
      </c>
      <c r="AI128" t="s">
        <v>130</v>
      </c>
      <c r="AO128">
        <f t="shared" ca="1" si="33"/>
        <v>0.30828314257510492</v>
      </c>
      <c r="AP128" t="str">
        <f t="shared" ca="1" si="34"/>
        <v>pics\\Peper_8.jpg</v>
      </c>
      <c r="AR128" t="str">
        <f t="shared" si="38"/>
        <v/>
      </c>
      <c r="AS128" t="str">
        <f t="shared" ca="1" si="36"/>
        <v>pics\\Peper_8.jpg</v>
      </c>
      <c r="AT128">
        <f t="shared" ca="1" si="29"/>
        <v>0.11258293304487355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_Рассыпчатый_ли_</v>
      </c>
      <c r="BB128" t="str">
        <f t="shared" si="31"/>
        <v>_Рассыпчатый_ли_ПЕМАТ?</v>
      </c>
      <c r="BD128" cm="1">
        <f t="array" aca="1" ref="BD128" ca="1">INDEX($L$122:$L$129,(RANK(AT8,$AT$2:$AT$9)))</f>
        <v>2151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VLOOKUP(B129,audio_list_stym!$A$3:$BP$18,54,FALSE)</f>
        <v>14</v>
      </c>
      <c r="F129" t="str">
        <f>VLOOKUP(E129,metki!$A$2:$B$9,2,FALSE)</f>
        <v>импл_новые_с_названием</v>
      </c>
      <c r="G129" t="str">
        <f t="shared" si="25"/>
        <v>импл_</v>
      </c>
      <c r="H129" t="str">
        <f>VLOOKUP(B129,audio_list_stym!$A$3:$AJ$18,22,FALSE)</f>
        <v>ZF</v>
      </c>
      <c r="I129" t="s">
        <v>695</v>
      </c>
      <c r="J129" t="str">
        <f t="shared" si="26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288</v>
      </c>
      <c r="Q129" t="str">
        <f>IF(G129="экспл",0,IF(G129="импл_",VLOOKUP(J129,quest_импл!$A$1:$J$129,8,FALSE),0))</f>
        <v>sound\\Ochishen_li.wav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2053</v>
      </c>
      <c r="AD129" t="str">
        <f t="shared" ca="1" si="32"/>
        <v>pics\\Redis_5.jpg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7"/>
        <v>pics\\Redis_5.jpg</v>
      </c>
      <c r="AI129" t="s">
        <v>131</v>
      </c>
      <c r="AO129">
        <f t="shared" ca="1" si="33"/>
        <v>0.20347405669799878</v>
      </c>
      <c r="AP129" t="str">
        <f t="shared" ca="1" si="34"/>
        <v>pics\\Redis_5.jpg</v>
      </c>
      <c r="AR129" t="str">
        <f t="shared" si="38"/>
        <v/>
      </c>
      <c r="AS129" t="str">
        <f t="shared" ca="1" si="36"/>
        <v>pics\\Redis_5.jpg</v>
      </c>
      <c r="AT129">
        <f t="shared" ca="1" si="29"/>
        <v>0.10675316481098329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_Очищен_ли_</v>
      </c>
      <c r="BB129" t="str">
        <f t="shared" si="31"/>
        <v>_Очищен_ли_ПЕМАТ?</v>
      </c>
      <c r="BD129" cm="1">
        <f t="array" aca="1" ref="BD129" ca="1">INDEX($L$122:$L$129,(RANK(AT9,$AT$2:$AT$9)))</f>
        <v>2147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200-000000000000}"/>
  <pageMargins left="0.7" right="0.7" top="0.75" bottom="0.75" header="0.3" footer="0.3"/>
  <pageSetup paperSize="9"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49" width="27.796875" customWidth="1"/>
    <col min="50" max="51" width="13.46484375" customWidth="1"/>
    <col min="52" max="52" width="18.1328125" customWidth="1"/>
    <col min="53" max="53" width="19.46484375" customWidth="1"/>
    <col min="54" max="54" width="16.132812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VLOOKUP(B2,audio_list_stym!$A$3:$BP$18,55,FALSE)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VLOOKUP(B2,audio_list_stym!$A$3:$AJ$18,23,FALSE)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si="2">IF(ISTEXT(AR2),AR2,IF(ISTEXT(AS2),AS2,""))</f>
        <v/>
      </c>
      <c r="AH2" t="str">
        <f t="shared" ref="AH2:AH65" si="3">IF(OR(E2=10,E2=12),LEFT(AW2,13),0)</f>
        <v>XXXXX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2.4959564363462472E-2</v>
      </c>
      <c r="AP2" t="str">
        <f ca="1">INDEX($AM$2:$AM$25,(RANK(AO2,$AO$2:$AO$25)))</f>
        <v>pics\\Injir_8.jpg</v>
      </c>
      <c r="AQ2" t="str">
        <f ca="1">INDEX($AN$2:$AN$25,(RANK(AO2,$AO$2:$AO$25)))</f>
        <v>pics\\Tikva_8.jpg</v>
      </c>
      <c r="AR2" t="str">
        <f>IF(AH2="sound\\Ogorod",AP2,"")</f>
        <v/>
      </c>
      <c r="AT2">
        <f t="shared" ref="AT2:AT65" ca="1" si="6">RAND()</f>
        <v>0.15642926053085537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sound\\Redkiy_plod.wav</v>
      </c>
      <c r="AW2" t="str">
        <f>IF(OR(D2=10,D2=11,D2=14,D2=15),VLOOKUP(A2,audio_list_stym!$A$3:$BQ$189,69,FALSE),"XXXXX")</f>
        <v>XXXXX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2026</v>
      </c>
      <c r="BF2" cm="1">
        <f t="array" aca="1" ref="BF2" ca="1">INDEX(BD26:BD49,(RANK(AT2,$AT$2:$AT$16)))</f>
        <v>2042</v>
      </c>
      <c r="BG2" cm="1">
        <f t="array" aca="1" ref="BG2" ca="1">INDEX(BD50:BD65,(RANK(AT2,$AT$2:$AT$16)))</f>
        <v>2018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VLOOKUP(B3,audio_list_stym!$A$3:$BP$18,55,FALSE)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VLOOKUP(B3,audio_list_stym!$A$3:$AJ$18,23,FALSE)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v>2004</v>
      </c>
      <c r="AD3" t="str">
        <f t="shared" ref="AD3:AD66" si="9">IF(ISTEXT(AE3),AE3,IF(ISTEXT(AF3),AF3,""))</f>
        <v/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si="2"/>
        <v/>
      </c>
      <c r="AH3" t="str">
        <f t="shared" si="3"/>
        <v>XXXXX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0.29697082338924952</v>
      </c>
      <c r="AP3" t="str">
        <f t="shared" ref="AP3:AP25" ca="1" si="11">INDEX($AM$2:$AM$25,(RANK(AO3,$AO$2:$AO$25)))</f>
        <v>pics\\Injir_1.jpg</v>
      </c>
      <c r="AQ3" t="str">
        <f t="shared" ref="AQ3:AQ25" ca="1" si="12">INDEX($AN$2:$AN$25,(RANK(AO3,$AO$2:$AO$25)))</f>
        <v>pics\\Tikva_1.jpg</v>
      </c>
      <c r="AR3" t="str">
        <f t="shared" ref="AR3:AR9" si="13">IF(AH3="sound\\Ogorod",AP3,"")</f>
        <v/>
      </c>
      <c r="AT3">
        <f t="shared" ca="1" si="6"/>
        <v>0.83083122082193817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sound\\Noviy_plod.wav</v>
      </c>
      <c r="AW3" t="str">
        <f>IF(OR(D3=10,D3=11,D3=14,D3=15),VLOOKUP(A3,audio_list_stym!$A$3:$BQ$189,69,FALSE),"XXXXX")</f>
        <v>XXXXX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_Мясистый_ли_XXXXX?</v>
      </c>
      <c r="BD3" cm="1">
        <f t="array" aca="1" ref="BD3" ca="1">INDEX($L$2:$L$9,(RANK(AT3,$AT$2:$AT$9)))</f>
        <v>2057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VLOOKUP(B4,audio_list_stym!$A$3:$BP$18,55,FALSE)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VLOOKUP(B4,audio_list_stym!$A$3:$AJ$18,23,FALSE)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v>2033</v>
      </c>
      <c r="AD4" t="str">
        <f t="shared" si="9"/>
        <v/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si="2"/>
        <v/>
      </c>
      <c r="AH4" t="str">
        <f t="shared" si="3"/>
        <v>XXXXX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0.50241964928874272</v>
      </c>
      <c r="AP4" t="str">
        <f t="shared" ca="1" si="11"/>
        <v>pics\\Banan_3.jpg</v>
      </c>
      <c r="AQ4" t="str">
        <f t="shared" ca="1" si="12"/>
        <v>pics\\Goroh_3.jpg</v>
      </c>
      <c r="AR4" t="str">
        <f t="shared" si="13"/>
        <v/>
      </c>
      <c r="AT4">
        <f t="shared" ca="1" si="6"/>
        <v>0.74082394470038448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sound\\Noviy_plod.wav</v>
      </c>
      <c r="AW4" t="str">
        <f>IF(OR(D4=10,D4=11,D4=14,D4=15),VLOOKUP(A4,audio_list_stym!$A$3:$BQ$189,69,FALSE),"XXXXX")</f>
        <v>XXXXX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_Горький_ли_XXXXX?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VLOOKUP(B5,audio_list_stym!$A$3:$BP$18,55,FALSE)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VLOOKUP(B5,audio_list_stym!$A$3:$AJ$18,23,FALSE)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v>2157</v>
      </c>
      <c r="AD5" t="str">
        <f t="shared" si="9"/>
        <v/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si="2"/>
        <v/>
      </c>
      <c r="AH5" t="str">
        <f t="shared" si="3"/>
        <v>XXXXX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0.37104380648377278</v>
      </c>
      <c r="AP5" t="str">
        <f t="shared" ca="1" si="11"/>
        <v>pics\\Banan_7.jpg</v>
      </c>
      <c r="AQ5" t="str">
        <f t="shared" ca="1" si="12"/>
        <v>pics\\Goroh_7.jpg</v>
      </c>
      <c r="AR5" t="str">
        <f t="shared" si="13"/>
        <v/>
      </c>
      <c r="AT5">
        <f t="shared" ca="1" si="6"/>
        <v>0.62787733373695453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sound\\Noviy_plod.wav</v>
      </c>
      <c r="AW5" t="str">
        <f>IF(OR(D5=10,D5=11,D5=14,D5=15),VLOOKUP(A5,audio_list_stym!$A$3:$BQ$189,69,FALSE),"XXXXX")</f>
        <v>XXXXX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_Яркий_ли_XXXXX?</v>
      </c>
      <c r="BD5" cm="1">
        <f t="array" aca="1" ref="BD5" ca="1">INDEX($L$2:$L$9,(RANK(AT5,$AT$2:$AT$9)))</f>
        <v>2061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VLOOKUP(B6,audio_list_stym!$A$3:$BP$18,55,FALSE)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VLOOKUP(B6,audio_list_stym!$A$3:$AJ$18,23,FALSE)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v>2008</v>
      </c>
      <c r="AD6" t="str">
        <f t="shared" si="9"/>
        <v/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si="2"/>
        <v/>
      </c>
      <c r="AH6" t="str">
        <f t="shared" si="3"/>
        <v>XXXXX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0.28668927922316523</v>
      </c>
      <c r="AP6" t="str">
        <f t="shared" ca="1" si="11"/>
        <v>pics\\Injir_2.jpg</v>
      </c>
      <c r="AQ6" t="str">
        <f t="shared" ca="1" si="12"/>
        <v>pics\\Tikva_2.jpg</v>
      </c>
      <c r="AR6" t="str">
        <f t="shared" si="13"/>
        <v/>
      </c>
      <c r="AT6">
        <f t="shared" ca="1" si="6"/>
        <v>0.79244408853848747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sound\\Noviy_plod.wav</v>
      </c>
      <c r="AW6" t="str">
        <f>IF(OR(D6=10,D6=11,D6=14,D6=15),VLOOKUP(A6,audio_list_stym!$A$3:$BQ$189,69,FALSE),"XXXXX")</f>
        <v>XXXXX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_Острый_ли_XXXXX?</v>
      </c>
      <c r="BD6" cm="1">
        <f t="array" aca="1" ref="BD6" ca="1">INDEX($L$2:$L$9,(RANK(AT6,$AT$2:$AT$9)))</f>
        <v>2058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VLOOKUP(B7,audio_list_stym!$A$3:$BP$18,55,FALSE)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VLOOKUP(B7,audio_list_stym!$A$3:$AJ$18,23,FALSE)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v>2155</v>
      </c>
      <c r="AD7" t="str">
        <f t="shared" si="9"/>
        <v/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si="2"/>
        <v/>
      </c>
      <c r="AH7" t="str">
        <f t="shared" si="3"/>
        <v>XXXXX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0.97789918089343619</v>
      </c>
      <c r="AP7" t="str">
        <f t="shared" ca="1" si="11"/>
        <v>pics\\Limon_2.jpg</v>
      </c>
      <c r="AQ7" t="str">
        <f t="shared" ca="1" si="12"/>
        <v>pics\\Redis_2.jpg</v>
      </c>
      <c r="AR7" t="str">
        <f t="shared" si="13"/>
        <v/>
      </c>
      <c r="AT7">
        <f t="shared" ca="1" si="6"/>
        <v>0.7266912993909882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sound\\Noviy_plod.wav</v>
      </c>
      <c r="AW7" t="str">
        <f>IF(OR(D7=10,D7=11,D7=14,D7=15),VLOOKUP(A7,audio_list_stym!$A$3:$BQ$189,69,FALSE),"XXXXX")</f>
        <v>XXXXX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_Спелый_ли_XXXXX?</v>
      </c>
      <c r="BD7" cm="1">
        <f t="array" aca="1" ref="BD7" ca="1">INDEX($L$2:$L$9,(RANK(AT7,$AT$2:$AT$9)))</f>
        <v>2060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VLOOKUP(B8,audio_list_stym!$A$3:$BP$18,55,FALSE)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VLOOKUP(B8,audio_list_stym!$A$3:$AJ$18,23,FALSE)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v>2153</v>
      </c>
      <c r="AD8" t="str">
        <f t="shared" si="9"/>
        <v/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si="2"/>
        <v/>
      </c>
      <c r="AH8" t="str">
        <f t="shared" si="3"/>
        <v>XXXXX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0.94048522880595964</v>
      </c>
      <c r="AP8" t="str">
        <f t="shared" ca="1" si="11"/>
        <v>pics\\Limon_3.jpg</v>
      </c>
      <c r="AQ8" t="str">
        <f t="shared" ca="1" si="12"/>
        <v>pics\\Redis_3.jpg</v>
      </c>
      <c r="AR8" t="str">
        <f t="shared" si="13"/>
        <v/>
      </c>
      <c r="AT8">
        <f t="shared" ca="1" si="6"/>
        <v>7.1247983671378412E-2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tr">
        <f>IF(OR(D8=10,D8=11,D8=14,D8=15),VLOOKUP(A8,audio_list_stym!$A$3:$BQ$189,69,FALSE),"XXXXX")</f>
        <v>XXXXX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_Серый_ли_XXXXX?</v>
      </c>
      <c r="BD8" cm="1">
        <f t="array" aca="1" ref="BD8" ca="1">INDEX($L$2:$L$9,(RANK(AT8,$AT$2:$AT$9)))</f>
        <v>2064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VLOOKUP(B9,audio_list_stym!$A$3:$BP$18,55,FALSE)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VLOOKUP(B9,audio_list_stym!$A$3:$AJ$18,23,FALSE)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v>2007</v>
      </c>
      <c r="AD9" t="str">
        <f t="shared" si="9"/>
        <v/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si="2"/>
        <v/>
      </c>
      <c r="AH9" t="str">
        <f t="shared" si="3"/>
        <v>XXXXX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0.66900900781552675</v>
      </c>
      <c r="AP9" t="str">
        <f t="shared" ca="1" si="11"/>
        <v>pics\\Banan_1.jpg</v>
      </c>
      <c r="AQ9" t="str">
        <f t="shared" ca="1" si="12"/>
        <v>pics\\Goroh_1.jpg</v>
      </c>
      <c r="AR9" t="str">
        <f t="shared" si="13"/>
        <v/>
      </c>
      <c r="AT9">
        <f t="shared" ca="1" si="6"/>
        <v>0.59992175682383775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sound\\Noviy_plod.wav</v>
      </c>
      <c r="AW9" t="str">
        <f>IF(OR(D9=10,D9=11,D9=14,D9=15),VLOOKUP(A9,audio_list_stym!$A$3:$BQ$189,69,FALSE),"XXXXX")</f>
        <v>XXXXX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_Вязкий_ли_XXXXX?</v>
      </c>
      <c r="BD9" cm="1">
        <f t="array" aca="1" ref="BD9" ca="1">INDEX($L$2:$L$9,(RANK(AT9,$AT$2:$AT$9)))</f>
        <v>2062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VLOOKUP(B10,audio_list_stym!$A$3:$BP$18,55,FALSE)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VLOOKUP(B10,audio_list_stym!$A$3:$AJ$18,23,FALSE)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v>2189</v>
      </c>
      <c r="AD10" t="str">
        <f t="shared" ca="1" si="9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0.1953055578693792</v>
      </c>
      <c r="AP10" t="str">
        <f t="shared" ca="1" si="11"/>
        <v>pics\\Injir_5.jpg</v>
      </c>
      <c r="AQ10" t="str">
        <f t="shared" ca="1" si="12"/>
        <v>pics\\Tikva_5.jpg</v>
      </c>
      <c r="AT10">
        <f t="shared" ca="1" si="6"/>
        <v>0.1728897546638648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sound\\Redkiy_plod.wav</v>
      </c>
      <c r="AW10" t="str">
        <f>IF(OR(D10=10,D10=11,D10=14,D10=15),VLOOKUP(A10,audio_list_stym!$A$3:$BQ$189,69,FALSE),"XXXXX")</f>
        <v>XXXXX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На_экране_XXXXX._Он_старый?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2063</v>
      </c>
      <c r="BF10" cm="1">
        <f t="array" aca="1" ref="BF10" ca="1">INDEX(BD18:BD33,(RANK(AT3,$AT$2:$AT$16)))</f>
        <v>2027</v>
      </c>
      <c r="BG10" cm="1">
        <f t="array" aca="1" ref="BG10" ca="1">INDEX(BD34:BD65,(RANK(AT3,$AT$2:$AT$16)))</f>
        <v>2043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VLOOKUP(B11,audio_list_stym!$A$3:$BP$18,55,FALSE)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VLOOKUP(B11,audio_list_stym!$A$3:$AJ$18,23,FALSE)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v>2231</v>
      </c>
      <c r="AD11" t="str">
        <f t="shared" ca="1" si="9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0.41159956343249182</v>
      </c>
      <c r="AP11" t="str">
        <f t="shared" ca="1" si="11"/>
        <v>pics\\Banan_5.jpg</v>
      </c>
      <c r="AQ11" t="str">
        <f t="shared" ca="1" si="12"/>
        <v>pics\\Goroh_5.jpg</v>
      </c>
      <c r="AT11">
        <f t="shared" ca="1" si="6"/>
        <v>0.486973565954124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sound\\Redkiy_plod.wav</v>
      </c>
      <c r="AW11" t="str">
        <f>IF(OR(D11=10,D11=11,D11=14,D11=15),VLOOKUP(A11,audio_list_stym!$A$3:$BQ$189,69,FALSE),"XXXXX")</f>
        <v>XXXXX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Посмотрите,_вот_XXXXX._Фиолетовый_ли_он?</v>
      </c>
      <c r="BD11" cm="1">
        <f t="array" aca="1" ref="BD11" ca="1">INDEX($L$10:$L$17,(RANK(AT3,$AT$2:$AT$9)))</f>
        <v>2033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VLOOKUP(B12,audio_list_stym!$A$3:$BP$18,55,FALSE)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VLOOKUP(B12,audio_list_stym!$A$3:$AJ$18,23,FALSE)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v>2195</v>
      </c>
      <c r="AD12" t="str">
        <f t="shared" ca="1" si="9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0.82607334787624331</v>
      </c>
      <c r="AP12" t="str">
        <f t="shared" ca="1" si="11"/>
        <v>pics\\Limon_5.jpg</v>
      </c>
      <c r="AQ12" t="str">
        <f t="shared" ca="1" si="12"/>
        <v>pics\\Redis_5.jpg</v>
      </c>
      <c r="AT12">
        <f t="shared" ca="1" si="6"/>
        <v>0.84205107376730115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sound\\Noviy_plod.wav</v>
      </c>
      <c r="AW12" t="str">
        <f>IF(OR(D12=10,D12=11,D12=14,D12=15),VLOOKUP(A12,audio_list_stym!$A$3:$BQ$189,69,FALSE),"XXXXX")</f>
        <v>XXXXX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Вот_XXXXX._Он_с_цедрой?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VLOOKUP(B13,audio_list_stym!$A$3:$BP$18,55,FALSE)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VLOOKUP(B13,audio_list_stym!$A$3:$AJ$18,23,FALSE)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v>2172</v>
      </c>
      <c r="AD13" t="str">
        <f t="shared" ca="1" si="9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0.22341372272705995</v>
      </c>
      <c r="AP13" t="str">
        <f t="shared" ca="1" si="11"/>
        <v>pics\\Injir_4.jpg</v>
      </c>
      <c r="AQ13" t="str">
        <f t="shared" ca="1" si="12"/>
        <v>pics\\Tikva_4.jpg</v>
      </c>
      <c r="AT13">
        <f t="shared" ca="1" si="6"/>
        <v>0.4452538723049424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sound\\Redkiy_plod.wav</v>
      </c>
      <c r="AW13" t="str">
        <f>IF(OR(D13=10,D13=11,D13=14,D13=15),VLOOKUP(A13,audio_list_stym!$A$3:$BQ$189,69,FALSE),"XXXXX")</f>
        <v>XXXXX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Это_XXXXX._Кислый_ли_он?</v>
      </c>
      <c r="BD13" cm="1">
        <f t="array" aca="1" ref="BD13" ca="1">INDEX($L$10:$L$17,(RANK(AT5,$AT$2:$AT$9)))</f>
        <v>2037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VLOOKUP(B14,audio_list_stym!$A$3:$BP$18,55,FALSE)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VLOOKUP(B14,audio_list_stym!$A$3:$AJ$18,23,FALSE)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v>2174</v>
      </c>
      <c r="AD14" t="str">
        <f t="shared" ca="1" si="9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0.4525676255695753</v>
      </c>
      <c r="AP14" t="str">
        <f t="shared" ca="1" si="11"/>
        <v>pics\\Banan_4.jpg</v>
      </c>
      <c r="AQ14" t="str">
        <f t="shared" ca="1" si="12"/>
        <v>pics\\Goroh_4.jpg</v>
      </c>
      <c r="AT14">
        <f t="shared" ca="1" si="6"/>
        <v>0.97139876584422702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sound\\Noviy_plod.wav</v>
      </c>
      <c r="AW14" t="str">
        <f>IF(OR(D14=10,D14=11,D14=14,D14=15),VLOOKUP(A14,audio_list_stym!$A$3:$BQ$189,69,FALSE),"XXXXX")</f>
        <v>XXXXX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На_картинке_XXXXX._Сочный_ли_он?</v>
      </c>
      <c r="BD14" cm="1">
        <f t="array" aca="1" ref="BD14" ca="1">INDEX($L$10:$L$17,(RANK(AT6,$AT$2:$AT$9)))</f>
        <v>2034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VLOOKUP(B15,audio_list_stym!$A$3:$BP$18,55,FALSE)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VLOOKUP(B15,audio_list_stym!$A$3:$AJ$18,23,FALSE)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v>2177</v>
      </c>
      <c r="AD15" t="str">
        <f t="shared" ca="1" si="9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0.6659887195722014</v>
      </c>
      <c r="AP15" t="str">
        <f t="shared" ca="1" si="11"/>
        <v>pics\\Banan_2.jpg</v>
      </c>
      <c r="AQ15" t="str">
        <f t="shared" ca="1" si="12"/>
        <v>pics\\Goroh_2.jpg</v>
      </c>
      <c r="AT15">
        <f t="shared" ca="1" si="6"/>
        <v>0.32220319988868329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sound\\Redkiy_plod.wav</v>
      </c>
      <c r="AW15" t="str">
        <f>IF(OR(D15=10,D15=11,D15=14,D15=15),VLOOKUP(A15,audio_list_stym!$A$3:$BQ$189,69,FALSE),"XXXXX")</f>
        <v>XXXXX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На_мониторе_XXXXX._Упругий_ли_он?</v>
      </c>
      <c r="BD15" cm="1">
        <f t="array" aca="1" ref="BD15" ca="1">INDEX($L$10:$L$17,(RANK(AT7,$AT$2:$AT$9)))</f>
        <v>2036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VLOOKUP(B16,audio_list_stym!$A$3:$BP$18,55,FALSE)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VLOOKUP(B16,audio_list_stym!$A$3:$AJ$18,23,FALSE)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v>2176</v>
      </c>
      <c r="AD16" t="str">
        <f t="shared" ca="1" si="9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0.80581788815356159</v>
      </c>
      <c r="AP16" t="str">
        <f t="shared" ca="1" si="11"/>
        <v>pics\\Limon_6.jpg</v>
      </c>
      <c r="AQ16" t="str">
        <f t="shared" ca="1" si="12"/>
        <v>pics\\Redis_6.jpg</v>
      </c>
      <c r="AT16">
        <f t="shared" ca="1" si="6"/>
        <v>2.0001732592102583E-2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sound\\Redkiy_plod.wav</v>
      </c>
      <c r="AW16" t="str">
        <f>IF(OR(D16=10,D16=11,D16=14,D16=15),VLOOKUP(A16,audio_list_stym!$A$3:$BQ$189,69,FALSE),"XXXXX")</f>
        <v>XXXXX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Перед_Вами_XXXXX._Он_длинный?</v>
      </c>
      <c r="BD16" cm="1">
        <f t="array" aca="1" ref="BD16" ca="1">INDEX($L$10:$L$17,(RANK(AT8,$AT$2:$AT$9)))</f>
        <v>2040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VLOOKUP(B17,audio_list_stym!$A$3:$BP$18,55,FALSE)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VLOOKUP(B17,audio_list_stym!$A$3:$AJ$18,23,FALSE)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v>2171</v>
      </c>
      <c r="AD17" t="str">
        <f t="shared" ca="1" si="9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0.704909417487673</v>
      </c>
      <c r="AP17" t="str">
        <f t="shared" ca="1" si="11"/>
        <v>pics\\Limon_7.jpg</v>
      </c>
      <c r="AQ17" t="str">
        <f t="shared" ca="1" si="12"/>
        <v>pics\\Redis_7.jpg</v>
      </c>
      <c r="AT17">
        <f t="shared" ca="1" si="6"/>
        <v>0.43331812771788614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sound\\Redkiy_plod.wav</v>
      </c>
      <c r="AW17" t="str">
        <f>IF(OR(D17=10,D17=11,D17=14,D17=15),VLOOKUP(A17,audio_list_stym!$A$3:$BQ$189,69,FALSE),"XXXXX")</f>
        <v>XXXXX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Вы_видите_XXXXX._Он_без_кожуры?</v>
      </c>
      <c r="BD17" cm="1">
        <f t="array" aca="1" ref="BD17" ca="1">INDEX($L$10:$L$17,(RANK(AT9,$AT$2:$AT$9)))</f>
        <v>2038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VLOOKUP(B18,audio_list_stym!$A$3:$BP$18,55,FALSE)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VLOOKUP(B18,audio_list_stym!$A$3:$AJ$18,23,FALSE)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v>2054</v>
      </c>
      <c r="AD18" t="str">
        <f t="shared" si="9"/>
        <v/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si="2"/>
        <v/>
      </c>
      <c r="AH18" t="str">
        <f t="shared" si="3"/>
        <v>XXXXX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ref="AK18:AK25" si="17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0.14485983459861196</v>
      </c>
      <c r="AP18" t="str">
        <f t="shared" ca="1" si="11"/>
        <v>pics\\Injir_7.jpg</v>
      </c>
      <c r="AQ18" t="str">
        <f t="shared" ca="1" si="12"/>
        <v>pics\\Tikva_7.jpg</v>
      </c>
      <c r="AS18" t="str">
        <f t="shared" ref="AS18:AS25" si="18">IF(AH18="sound\\Tropic",AQ18,"")</f>
        <v/>
      </c>
      <c r="AT18">
        <f t="shared" ca="1" si="6"/>
        <v>0.19563853957458532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sound\\Redkiy_plod.wav</v>
      </c>
      <c r="AW18" t="str">
        <f>IF(OR(D18=10,D18=11,D18=14,D18=15),VLOOKUP(A18,audio_list_stym!$A$3:$BQ$189,69,FALSE),"XXXXX")</f>
        <v>XXXXX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_С_молоком_ли_КОКОС?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VLOOKUP(B19,audio_list_stym!$A$3:$BP$18,55,FALSE)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VLOOKUP(B19,audio_list_stym!$A$3:$AJ$18,23,FALSE)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v>2055</v>
      </c>
      <c r="AD19" t="str">
        <f t="shared" si="9"/>
        <v/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si="2"/>
        <v/>
      </c>
      <c r="AH19" t="str">
        <f t="shared" si="3"/>
        <v>XXXXX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17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0.69210301796631846</v>
      </c>
      <c r="AP19" t="str">
        <f t="shared" ca="1" si="11"/>
        <v>pics\\Limon_8.jpg</v>
      </c>
      <c r="AQ19" t="str">
        <f t="shared" ca="1" si="12"/>
        <v>pics\\Redis_8.jpg</v>
      </c>
      <c r="AS19" t="str">
        <f t="shared" si="18"/>
        <v/>
      </c>
      <c r="AT19">
        <f t="shared" ca="1" si="6"/>
        <v>0.45920700861678498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sound\\Redkiy_plod.wav</v>
      </c>
      <c r="AW19" t="str">
        <f>IF(OR(D19=10,D19=11,D19=14,D19=15),VLOOKUP(A19,audio_list_stym!$A$3:$BQ$189,69,FALSE),"XXXXX")</f>
        <v>XXXXX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_Полый_ли_КОКОС?</v>
      </c>
      <c r="BD19" cm="1">
        <f t="array" aca="1" ref="BD19" ca="1">INDEX($L$18:$L$25,(RANK(AT3,$AT$2:$AT$9)))</f>
        <v>2025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VLOOKUP(B20,audio_list_stym!$A$3:$BP$18,55,FALSE)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VLOOKUP(B20,audio_list_stym!$A$3:$AJ$18,23,FALSE)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v>2167</v>
      </c>
      <c r="AD20" t="str">
        <f t="shared" si="9"/>
        <v/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si="2"/>
        <v/>
      </c>
      <c r="AH20" t="str">
        <f t="shared" si="3"/>
        <v>XXXXX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17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0.85791042463703371</v>
      </c>
      <c r="AP20" t="str">
        <f t="shared" ca="1" si="11"/>
        <v>pics\\Limon_4.jpg</v>
      </c>
      <c r="AQ20" t="str">
        <f t="shared" ca="1" si="12"/>
        <v>pics\\Redis_4.jpg</v>
      </c>
      <c r="AS20" t="str">
        <f t="shared" si="18"/>
        <v/>
      </c>
      <c r="AT20">
        <f t="shared" ca="1" si="6"/>
        <v>0.53329327689536454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sound\\Redkiy_plod.wav</v>
      </c>
      <c r="AW20" t="str">
        <f>IF(OR(D20=10,D20=11,D20=14,D20=15),VLOOKUP(A20,audio_list_stym!$A$3:$BQ$189,69,FALSE),"XXXXX")</f>
        <v>XXXXX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_Гладкий_ли_КОКОС?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VLOOKUP(B21,audio_list_stym!$A$3:$BP$18,55,FALSE)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VLOOKUP(B21,audio_list_stym!$A$3:$AJ$18,23,FALSE)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v>2017</v>
      </c>
      <c r="AD21" t="str">
        <f t="shared" si="9"/>
        <v/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si="2"/>
        <v/>
      </c>
      <c r="AH21" t="str">
        <f t="shared" si="3"/>
        <v>XXXXX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17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0.99000568801168698</v>
      </c>
      <c r="AP21" t="str">
        <f t="shared" ca="1" si="11"/>
        <v>pics\\Limon_1.jpg</v>
      </c>
      <c r="AQ21" t="str">
        <f t="shared" ca="1" si="12"/>
        <v>pics\\Redis_1.jpg</v>
      </c>
      <c r="AS21" t="str">
        <f t="shared" si="18"/>
        <v/>
      </c>
      <c r="AT21">
        <f t="shared" ca="1" si="6"/>
        <v>0.24088545190058264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sound\\Redkiy_plod.wav</v>
      </c>
      <c r="AW21" t="str">
        <f>IF(OR(D21=10,D21=11,D21=14,D21=15),VLOOKUP(A21,audio_list_stym!$A$3:$BQ$189,69,FALSE),"XXXXX")</f>
        <v>XXXXX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_Пористый_ли_КОКОС?</v>
      </c>
      <c r="BD21" cm="1">
        <f t="array" aca="1" ref="BD21" ca="1">INDEX($L$18:$L$25,(RANK(AT5,$AT$2:$AT$9)))</f>
        <v>2029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VLOOKUP(B22,audio_list_stym!$A$3:$BP$18,55,FALSE)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VLOOKUP(B22,audio_list_stym!$A$3:$AJ$18,23,FALSE)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v>2051</v>
      </c>
      <c r="AD22" t="str">
        <f t="shared" si="9"/>
        <v/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si="2"/>
        <v/>
      </c>
      <c r="AH22" t="str">
        <f t="shared" si="3"/>
        <v>XXXXX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17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0.18524746625108868</v>
      </c>
      <c r="AP22" t="str">
        <f t="shared" ca="1" si="11"/>
        <v>pics\\Injir_6.jpg</v>
      </c>
      <c r="AQ22" t="str">
        <f t="shared" ca="1" si="12"/>
        <v>pics\\Tikva_6.jpg</v>
      </c>
      <c r="AS22" t="str">
        <f t="shared" si="18"/>
        <v/>
      </c>
      <c r="AT22">
        <f t="shared" ca="1" si="6"/>
        <v>0.32664103643838449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sound\\Redkiy_plod.wav</v>
      </c>
      <c r="AW22" t="str">
        <f>IF(OR(D22=10,D22=11,D22=14,D22=15),VLOOKUP(A22,audio_list_stym!$A$3:$BQ$189,69,FALSE),"XXXXX")</f>
        <v>XXXXX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_Вареный_ли_КОКОС?</v>
      </c>
      <c r="BD22" cm="1">
        <f t="array" aca="1" ref="BD22" ca="1">INDEX($L$18:$L$25,(RANK(AT6,$AT$2:$AT$9)))</f>
        <v>2026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VLOOKUP(B23,audio_list_stym!$A$3:$BP$18,55,FALSE)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VLOOKUP(B23,audio_list_stym!$A$3:$AJ$18,23,FALSE)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v>2168</v>
      </c>
      <c r="AD23" t="str">
        <f t="shared" si="9"/>
        <v/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si="2"/>
        <v/>
      </c>
      <c r="AH23" t="str">
        <f t="shared" si="3"/>
        <v>XXXXX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17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0.31509455106717288</v>
      </c>
      <c r="AP23" t="str">
        <f t="shared" ca="1" si="11"/>
        <v>pics\\Banan_8.jpg</v>
      </c>
      <c r="AQ23" t="str">
        <f t="shared" ca="1" si="12"/>
        <v>pics\\Goroh_8.jpg</v>
      </c>
      <c r="AS23" t="str">
        <f t="shared" si="18"/>
        <v/>
      </c>
      <c r="AT23">
        <f t="shared" ca="1" si="6"/>
        <v>0.97843758310527673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sound\\Noviy_plod.wav</v>
      </c>
      <c r="AW23" t="str">
        <f>IF(OR(D23=10,D23=11,D23=14,D23=15),VLOOKUP(A23,audio_list_stym!$A$3:$BQ$189,69,FALSE),"XXXXX")</f>
        <v>XXXXX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_Плотный_ли_КОКОС?</v>
      </c>
      <c r="BD23" cm="1">
        <f t="array" aca="1" ref="BD23" ca="1">INDEX($L$18:$L$25,(RANK(AT7,$AT$2:$AT$9)))</f>
        <v>2028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VLOOKUP(B24,audio_list_stym!$A$3:$BP$18,55,FALSE)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VLOOKUP(B24,audio_list_stym!$A$3:$AJ$18,23,FALSE)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v>2053</v>
      </c>
      <c r="AD24" t="str">
        <f t="shared" si="9"/>
        <v/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si="2"/>
        <v/>
      </c>
      <c r="AH24" t="str">
        <f t="shared" si="3"/>
        <v>XXXXX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17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0.3875434039286626</v>
      </c>
      <c r="AP24" t="str">
        <f t="shared" ca="1" si="11"/>
        <v>pics\\Banan_6.jpg</v>
      </c>
      <c r="AQ24" t="str">
        <f t="shared" ca="1" si="12"/>
        <v>pics\\Goroh_6.jpg</v>
      </c>
      <c r="AS24" t="str">
        <f t="shared" si="18"/>
        <v/>
      </c>
      <c r="AT24">
        <f t="shared" ca="1" si="6"/>
        <v>0.6751440958053847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sound\\Noviy_plod.wav</v>
      </c>
      <c r="AW24" t="str">
        <f>IF(OR(D24=10,D24=11,D24=14,D24=15),VLOOKUP(A24,audio_list_stym!$A$3:$BQ$189,69,FALSE),"XXXXX")</f>
        <v>XXXXX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_Ворсистый_ли_КОКОС?</v>
      </c>
      <c r="BD24" cm="1">
        <f t="array" aca="1" ref="BD24" ca="1">INDEX($L$18:$L$25,(RANK(AT8,$AT$2:$AT$9)))</f>
        <v>2032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VLOOKUP(B25,audio_list_stym!$A$3:$BP$18,55,FALSE)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VLOOKUP(B25,audio_list_stym!$A$3:$AJ$18,23,FALSE)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v>2021</v>
      </c>
      <c r="AD25" t="str">
        <f t="shared" si="9"/>
        <v/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si="2"/>
        <v/>
      </c>
      <c r="AH25" t="str">
        <f t="shared" si="3"/>
        <v>XXXXX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17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0.24947329815876196</v>
      </c>
      <c r="AP25" t="str">
        <f t="shared" ca="1" si="11"/>
        <v>pics\\Injir_3.jpg</v>
      </c>
      <c r="AQ25" t="str">
        <f t="shared" ca="1" si="12"/>
        <v>pics\\Tikva_3.jpg</v>
      </c>
      <c r="AS25" t="str">
        <f t="shared" si="18"/>
        <v/>
      </c>
      <c r="AT25">
        <f t="shared" ca="1" si="6"/>
        <v>0.31625004844817739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sound\\Redkiy_plod.wav</v>
      </c>
      <c r="AW25" t="str">
        <f>IF(OR(D25=10,D25=11,D25=14,D25=15),VLOOKUP(A25,audio_list_stym!$A$3:$BQ$189,69,FALSE),"XXXXX")</f>
        <v>XXXXX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_Мягкий_ли_КОКОС?</v>
      </c>
      <c r="BD25" cm="1">
        <f t="array" aca="1" ref="BD25" ca="1">INDEX($L$18:$L$25,(RANK(AT9,$AT$2:$AT$9)))</f>
        <v>2030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VLOOKUP(B26,audio_list_stym!$A$3:$BP$18,55,FALSE)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VLOOKUP(B26,audio_list_stym!$A$3:$AJ$18,23,FALSE)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v>2193</v>
      </c>
      <c r="AD26" t="str">
        <f t="shared" ca="1" si="9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ref="AG26:AG33" si="19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20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0.78869360937438071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sound\\Noviy_plod.wav</v>
      </c>
      <c r="AW26" t="str">
        <f>IF(OR(D26=10,D26=11,D26=14,D26=15),VLOOKUP(A26,audio_list_stym!$A$3:$BQ$189,69,FALSE),"XXXXX")</f>
        <v>XXXXX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2064</v>
      </c>
      <c r="BF26" cm="1">
        <f t="array" aca="1" ref="BF26" ca="1">INDEX(BD34:BD49,(RANK(AT5,$AT$2:$AT$16)))</f>
        <v>2048</v>
      </c>
      <c r="BG26" cm="1">
        <f t="array" aca="1" ref="BG26" ca="1">INDEX(BD50:BD65,(RANK(AT5,$AT$2:$AT$16)))</f>
        <v>2016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VLOOKUP(B27,audio_list_stym!$A$3:$BP$18,55,FALSE)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VLOOKUP(B27,audio_list_stym!$A$3:$AJ$18,23,FALSE)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v>2178</v>
      </c>
      <c r="AD27" t="str">
        <f t="shared" ca="1" si="9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2"/>
        <v/>
      </c>
      <c r="AG27" t="str">
        <f t="shared" si="19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20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0.16714176631469702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sound\\Redkiy_plod.wav</v>
      </c>
      <c r="AW27" t="str">
        <f>IF(OR(D27=10,D27=11,D27=14,D27=15),VLOOKUP(A27,audio_list_stym!$A$3:$BQ$189,69,FALSE),"XXXXX")</f>
        <v>XXXXX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Посмотрите,_вот_РЕДИС._Он_алый?</v>
      </c>
      <c r="BD27" cm="1">
        <f t="array" aca="1" ref="BD27" ca="1">INDEX($L$26:$L$33,(RANK(AT3,$AT$2:$AT$9)))</f>
        <v>2049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VLOOKUP(B28,audio_list_stym!$A$3:$BP$18,55,FALSE)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VLOOKUP(B28,audio_list_stym!$A$3:$AJ$18,23,FALSE)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v>2230</v>
      </c>
      <c r="AD28" t="str">
        <f t="shared" ca="1" si="9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2"/>
        <v/>
      </c>
      <c r="AG28" t="str">
        <f t="shared" si="19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20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3.1521308658731706E-2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sound\\Redkiy_plod.wav</v>
      </c>
      <c r="AW28" t="str">
        <f>IF(OR(D28=10,D28=11,D28=14,D28=15),VLOOKUP(A28,audio_list_stym!$A$3:$BQ$189,69,FALSE),"XXXXX")</f>
        <v>XXXXX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Вот_РЕДИС._Пряный_ли_он?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VLOOKUP(B29,audio_list_stym!$A$3:$BP$18,55,FALSE)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VLOOKUP(B29,audio_list_stym!$A$3:$AJ$18,23,FALSE)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v>2207</v>
      </c>
      <c r="AD29" t="str">
        <f t="shared" ca="1" si="9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9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20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0.40107237437114107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sound\\Redkiy_plod.wav</v>
      </c>
      <c r="AW29" t="str">
        <f>IF(OR(D29=10,D29=11,D29=14,D29=15),VLOOKUP(A29,audio_list_stym!$A$3:$BQ$189,69,FALSE),"XXXXX")</f>
        <v>XXXXX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Это_РЕДИС._Жирный_ли_он?</v>
      </c>
      <c r="BD29" cm="1">
        <f t="array" aca="1" ref="BD29" ca="1">INDEX($L$26:$L$33,(RANK(AT5,$AT$2:$AT$9)))</f>
        <v>2053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VLOOKUP(B30,audio_list_stym!$A$3:$BP$18,55,FALSE)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VLOOKUP(B30,audio_list_stym!$A$3:$AJ$18,23,FALSE)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v>2184</v>
      </c>
      <c r="AD30" t="str">
        <f t="shared" ca="1" si="9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2"/>
        <v/>
      </c>
      <c r="AG30" t="str">
        <f t="shared" si="19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20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0.53620157474286967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sound\\Redkiy_plod.wav</v>
      </c>
      <c r="AW30" t="str">
        <f>IF(OR(D30=10,D30=11,D30=14,D30=15),VLOOKUP(A30,audio_list_stym!$A$3:$BQ$189,69,FALSE),"XXXXX")</f>
        <v>XXXXX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На_картинке_РЕДИС._Он_соленый?</v>
      </c>
      <c r="BD30" cm="1">
        <f t="array" aca="1" ref="BD30" ca="1">INDEX($L$26:$L$33,(RANK(AT6,$AT$2:$AT$9)))</f>
        <v>2050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VLOOKUP(B31,audio_list_stym!$A$3:$BP$18,55,FALSE)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VLOOKUP(B31,audio_list_stym!$A$3:$AJ$18,23,FALSE)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v>2216</v>
      </c>
      <c r="AD31" t="str">
        <f t="shared" ca="1" si="9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2"/>
        <v/>
      </c>
      <c r="AG31" t="str">
        <f t="shared" si="19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20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0.67402743087750139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sound\\Noviy_plod.wav</v>
      </c>
      <c r="AW31" t="str">
        <f>IF(OR(D31=10,D31=11,D31=14,D31=15),VLOOKUP(A31,audio_list_stym!$A$3:$BQ$189,69,FALSE),"XXXXX")</f>
        <v>XXXXX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На_мониторе_РЕДИС._Пышный_ли_он?</v>
      </c>
      <c r="BD31" cm="1">
        <f t="array" aca="1" ref="BD31" ca="1">INDEX($L$26:$L$33,(RANK(AT7,$AT$2:$AT$9)))</f>
        <v>2052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VLOOKUP(B32,audio_list_stym!$A$3:$BP$18,55,FALSE)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VLOOKUP(B32,audio_list_stym!$A$3:$AJ$18,23,FALSE)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v>2228</v>
      </c>
      <c r="AD32" t="str">
        <f t="shared" ca="1" si="9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2"/>
        <v/>
      </c>
      <c r="AG32" t="str">
        <f t="shared" si="19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20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0.17381821501587691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sound\\Redkiy_plod.wav</v>
      </c>
      <c r="AW32" t="str">
        <f>IF(OR(D32=10,D32=11,D32=14,D32=15),VLOOKUP(A32,audio_list_stym!$A$3:$BQ$189,69,FALSE),"XXXXX")</f>
        <v>XXXXX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Перед_Вами_РЕДИС._Крепкий_ли_он?</v>
      </c>
      <c r="BD32" cm="1">
        <f t="array" aca="1" ref="BD32" ca="1">INDEX($L$26:$L$33,(RANK(AT8,$AT$2:$AT$9)))</f>
        <v>2056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VLOOKUP(B33,audio_list_stym!$A$3:$BP$18,55,FALSE)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VLOOKUP(B33,audio_list_stym!$A$3:$AJ$18,23,FALSE)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v>2179</v>
      </c>
      <c r="AD33" t="str">
        <f t="shared" ca="1" si="9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2"/>
        <v/>
      </c>
      <c r="AG33" t="str">
        <f t="shared" si="19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20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0.30492953475015294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sound\\Redkiy_plod.wav</v>
      </c>
      <c r="AW33" t="str">
        <f>IF(OR(D33=10,D33=11,D33=14,D33=15),VLOOKUP(A33,audio_list_stym!$A$3:$BQ$189,69,FALSE),"XXXXX")</f>
        <v>XXXXX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Вы_видите_РЕДИС._Он_круглый?</v>
      </c>
      <c r="BD33" cm="1">
        <f t="array" aca="1" ref="BD33" ca="1">INDEX($L$26:$L$33,(RANK(AT9,$AT$2:$AT$9)))</f>
        <v>2054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VLOOKUP(B34,audio_list_stym!$A$3:$BP$18,55,FALSE)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VLOOKUP(B34,audio_list_stym!$A$3:$AJ$18,23,FALSE)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v>2156</v>
      </c>
      <c r="AD34" t="str">
        <f t="shared" si="9"/>
        <v/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si="2"/>
        <v/>
      </c>
      <c r="AH34" t="str">
        <f t="shared" si="3"/>
        <v>XXXXX</v>
      </c>
      <c r="AI34" t="s">
        <v>720</v>
      </c>
      <c r="AJ34" t="str">
        <f t="shared" si="16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si="22">IF(AH34="sound\\Ogorod",AP10,"")</f>
        <v/>
      </c>
      <c r="AT34">
        <f t="shared" ca="1" si="6"/>
        <v>8.2438689979157487E-2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sound\\Redkiy_plod.wav</v>
      </c>
      <c r="AW34" t="str">
        <f>IF(OR(D34=10,D34=11,D34=14,D34=15),VLOOKUP(A34,audio_list_stym!$A$3:$BQ$189,69,FALSE),"XXXXX")</f>
        <v>XXXXX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_Сырой_ли_XXXXX?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2064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2008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VLOOKUP(B35,audio_list_stym!$A$3:$BP$18,55,FALSE)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VLOOKUP(B35,audio_list_stym!$A$3:$AJ$18,23,FALSE)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v>2002</v>
      </c>
      <c r="AD35" t="str">
        <f t="shared" si="9"/>
        <v/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si="2"/>
        <v/>
      </c>
      <c r="AH35" t="str">
        <f t="shared" si="3"/>
        <v>XXXXX</v>
      </c>
      <c r="AI35" t="s">
        <v>721</v>
      </c>
      <c r="AJ35" t="str">
        <f t="shared" si="16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si="22"/>
        <v/>
      </c>
      <c r="AT35">
        <f t="shared" ca="1" si="6"/>
        <v>0.42802734211747606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sound\\Redkiy_plod.wav</v>
      </c>
      <c r="AW35" t="str">
        <f>IF(OR(D35=10,D35=11,D35=14,D35=15),VLOOKUP(A35,audio_list_stym!$A$3:$BQ$189,69,FALSE),"XXXXX")</f>
        <v>XXXXX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_Слоеный_ли_XXXXX?</v>
      </c>
      <c r="BD35" cm="1">
        <f t="array" aca="1" ref="BD35" ca="1">INDEX($L$34:$L$41,(RANK(AT3,$AT$2:$AT$9)))</f>
        <v>2041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VLOOKUP(B36,audio_list_stym!$A$3:$BP$18,55,FALSE)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VLOOKUP(B36,audio_list_stym!$A$3:$AJ$18,23,FALSE)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v>2154</v>
      </c>
      <c r="AD36" t="str">
        <f t="shared" si="9"/>
        <v/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si="2"/>
        <v/>
      </c>
      <c r="AH36" t="str">
        <f t="shared" si="3"/>
        <v>XXXXX</v>
      </c>
      <c r="AI36" t="s">
        <v>722</v>
      </c>
      <c r="AJ36" t="str">
        <f t="shared" si="16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si="22"/>
        <v/>
      </c>
      <c r="AT36">
        <f t="shared" ca="1" si="6"/>
        <v>0.55666006469927387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tr">
        <f>IF(OR(D36=10,D36=11,D36=14,D36=15),VLOOKUP(A36,audio_list_stym!$A$3:$BQ$189,69,FALSE),"XXXXX")</f>
        <v>XXXXX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_Гнилой_ли_XXXXX?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VLOOKUP(B37,audio_list_stym!$A$3:$BP$18,55,FALSE)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VLOOKUP(B37,audio_list_stym!$A$3:$AJ$18,23,FALSE)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v>2040</v>
      </c>
      <c r="AD37" t="str">
        <f t="shared" si="9"/>
        <v/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si="2"/>
        <v/>
      </c>
      <c r="AH37" t="str">
        <f t="shared" si="3"/>
        <v>XXXXX</v>
      </c>
      <c r="AI37" t="s">
        <v>723</v>
      </c>
      <c r="AJ37" t="str">
        <f t="shared" si="16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si="22"/>
        <v/>
      </c>
      <c r="AT37">
        <f t="shared" ca="1" si="6"/>
        <v>0.7110046654661254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sound\\Noviy_plod.wav</v>
      </c>
      <c r="AW37" t="str">
        <f>IF(OR(D37=10,D37=11,D37=14,D37=15),VLOOKUP(A37,audio_list_stym!$A$3:$BQ$189,69,FALSE),"XXXXX")</f>
        <v>XXXXX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_Бугристый_ли_XXXXX?</v>
      </c>
      <c r="BD37" cm="1">
        <f t="array" aca="1" ref="BD37" ca="1">INDEX($L$34:$L$41,(RANK(AT5,$AT$2:$AT$9)))</f>
        <v>2045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VLOOKUP(B38,audio_list_stym!$A$3:$BP$18,55,FALSE)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VLOOKUP(B38,audio_list_stym!$A$3:$AJ$18,23,FALSE)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v>2034</v>
      </c>
      <c r="AD38" t="str">
        <f t="shared" si="9"/>
        <v/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si="2"/>
        <v/>
      </c>
      <c r="AH38" t="str">
        <f t="shared" si="3"/>
        <v>XXXXX</v>
      </c>
      <c r="AI38" t="s">
        <v>724</v>
      </c>
      <c r="AJ38" t="str">
        <f t="shared" si="16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si="22"/>
        <v/>
      </c>
      <c r="AT38">
        <f t="shared" ca="1" si="6"/>
        <v>6.8432944717274902E-2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sound\\Redkiy_plod.wav</v>
      </c>
      <c r="AW38" t="str">
        <f>IF(OR(D38=10,D38=11,D38=14,D38=15),VLOOKUP(A38,audio_list_stym!$A$3:$BQ$189,69,FALSE),"XXXXX")</f>
        <v>XXXXX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_Черный_ли_XXXXX?</v>
      </c>
      <c r="BD38" cm="1">
        <f t="array" aca="1" ref="BD38" ca="1">INDEX($L$34:$L$41,(RANK(AT6,$AT$2:$AT$9)))</f>
        <v>2042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VLOOKUP(B39,audio_list_stym!$A$3:$BP$18,55,FALSE)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VLOOKUP(B39,audio_list_stym!$A$3:$AJ$18,23,FALSE)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v>2003</v>
      </c>
      <c r="AD39" t="str">
        <f t="shared" si="9"/>
        <v/>
      </c>
      <c r="AE39" s="22">
        <f t="array" ref="AE39">IF(G39="экспл",INDEX(total_visual_stym!$C$146:$C$209,(RANK(total_visual_stym!E183,total_visual_stym!$E$146:$E$209))),0)</f>
        <v>0</v>
      </c>
      <c r="AF39" s="22" t="str">
        <f>IF(ISTEXT(AR39),AR39,IF(ISTEXT(AS39),AS39,""))</f>
        <v/>
      </c>
      <c r="AH39" t="str">
        <f t="shared" si="3"/>
        <v>XXXXX</v>
      </c>
      <c r="AI39" t="s">
        <v>725</v>
      </c>
      <c r="AJ39" t="str">
        <f t="shared" si="16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si="22"/>
        <v/>
      </c>
      <c r="AT39">
        <f t="shared" ca="1" si="6"/>
        <v>0.40914448525075131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sound\\Redkiy_plod.wav</v>
      </c>
      <c r="AW39" t="str">
        <f>IF(OR(D39=10,D39=11,D39=14,D39=15),VLOOKUP(A39,audio_list_stym!$A$3:$BQ$189,69,FALSE),"XXXXX")</f>
        <v>XXXXX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_Хрустящий_ли_XXXXX?</v>
      </c>
      <c r="BD39" cm="1">
        <f t="array" aca="1" ref="BD39" ca="1">INDEX($L$34:$L$41,(RANK(AT7,$AT$2:$AT$9)))</f>
        <v>2044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VLOOKUP(B40,audio_list_stym!$A$3:$BP$18,55,FALSE)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VLOOKUP(B40,audio_list_stym!$A$3:$AJ$18,23,FALSE)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v>2006</v>
      </c>
      <c r="AD40" t="str">
        <f t="shared" si="9"/>
        <v/>
      </c>
      <c r="AE40" s="22">
        <f t="array" ref="AE40">IF(G40="экспл",INDEX(total_visual_stym!$C$146:$C$209,(RANK(total_visual_stym!E184,total_visual_stym!$E$146:$E$209))),0)</f>
        <v>0</v>
      </c>
      <c r="AF40" s="22" t="str">
        <f>IF(ISTEXT(AR40),AR40,IF(ISTEXT(AS40),AS40,""))</f>
        <v/>
      </c>
      <c r="AH40" t="str">
        <f t="shared" si="3"/>
        <v>XXXXX</v>
      </c>
      <c r="AI40" t="s">
        <v>726</v>
      </c>
      <c r="AJ40" t="str">
        <f t="shared" si="16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si="22"/>
        <v/>
      </c>
      <c r="AT40">
        <f t="shared" ca="1" si="6"/>
        <v>0.30846887238045129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sound\\Redkiy_plod.wav</v>
      </c>
      <c r="AW40" t="str">
        <f>IF(OR(D40=10,D40=11,D40=14,D40=15),VLOOKUP(A40,audio_list_stym!$A$3:$BQ$189,69,FALSE),"XXXXX")</f>
        <v>XXXXX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_Блестит_ли_XXXXX?</v>
      </c>
      <c r="BD40" cm="1">
        <f t="array" aca="1" ref="BD40" ca="1">INDEX($L$34:$L$41,(RANK(AT8,$AT$2:$AT$9)))</f>
        <v>2048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VLOOKUP(B41,audio_list_stym!$A$3:$BP$18,55,FALSE)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VLOOKUP(B41,audio_list_stym!$A$3:$AJ$18,23,FALSE)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v>2158</v>
      </c>
      <c r="AD41" t="str">
        <f t="shared" si="9"/>
        <v/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si="23">IF(ISTEXT(AR41),AR41,IF(ISTEXT(AS41),AS41,""))</f>
        <v/>
      </c>
      <c r="AH41" t="str">
        <f t="shared" si="3"/>
        <v>XXXXX</v>
      </c>
      <c r="AI41" t="s">
        <v>727</v>
      </c>
      <c r="AJ41" t="str">
        <f t="shared" si="16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si="22"/>
        <v/>
      </c>
      <c r="AT41">
        <f t="shared" ca="1" si="6"/>
        <v>0.69017914676855185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sound\\Noviy_plod.wav</v>
      </c>
      <c r="AW41" t="str">
        <f>IF(OR(D41=10,D41=11,D41=14,D41=15),VLOOKUP(A41,audio_list_stym!$A$3:$BQ$189,69,FALSE),"XXXXX")</f>
        <v>XXXXX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_Цитрусовый_ли_XXXXX?</v>
      </c>
      <c r="BD41" cm="1">
        <f t="array" aca="1" ref="BD41" ca="1">INDEX($L$34:$L$41,(RANK(AT9,$AT$2:$AT$9)))</f>
        <v>2046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VLOOKUP(B42,audio_list_stym!$A$3:$BP$18,55,FALSE)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VLOOKUP(B42,audio_list_stym!$A$3:$AJ$18,23,FALSE)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v>2197</v>
      </c>
      <c r="AD42" t="str">
        <f t="shared" ca="1" si="9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3"/>
        <v/>
      </c>
      <c r="AG42" t="str">
        <f t="shared" ref="AG42:AG49" si="24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5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0.49898418894967134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sound\\Redkiy_plod.wav</v>
      </c>
      <c r="AW42" t="str">
        <f>IF(OR(D42=10,D42=11,D42=14,D42=15),VLOOKUP(A42,audio_list_stym!$A$3:$BQ$189,69,FALSE),"XXXXX")</f>
        <v>XXXXX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На_экране_XXXXX._Он_чистый?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VLOOKUP(B43,audio_list_stym!$A$3:$BP$18,55,FALSE)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VLOOKUP(B43,audio_list_stym!$A$3:$AJ$18,23,FALSE)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v>2217</v>
      </c>
      <c r="AD43" t="str">
        <f t="shared" ca="1" si="9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3"/>
        <v/>
      </c>
      <c r="AG43" t="str">
        <f t="shared" si="2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0.77329366547439771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sound\\Noviy_plod.wav</v>
      </c>
      <c r="AW43" t="str">
        <f>IF(OR(D43=10,D43=11,D43=14,D43=15),VLOOKUP(A43,audio_list_stym!$A$3:$BQ$189,69,FALSE),"XXXXX")</f>
        <v>XXXXX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Посмотрите,_вот_XXXXX._Свежий_ли_он?</v>
      </c>
      <c r="BD43" cm="1">
        <f t="array" aca="1" ref="BD43" ca="1">INDEX($L$42:$L$49,(RANK(AT3,$AT$2:$AT$9)))</f>
        <v>2001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VLOOKUP(B44,audio_list_stym!$A$3:$BP$18,55,FALSE)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VLOOKUP(B44,audio_list_stym!$A$3:$AJ$18,23,FALSE)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v>2221</v>
      </c>
      <c r="AD44" t="str">
        <f t="shared" ca="1" si="9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3"/>
        <v/>
      </c>
      <c r="AG44" t="str">
        <f t="shared" si="2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0.90606111154771063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sound\\Noviy_plod.wav</v>
      </c>
      <c r="AW44" t="str">
        <f>IF(OR(D44=10,D44=11,D44=14,D44=15),VLOOKUP(A44,audio_list_stym!$A$3:$BQ$189,69,FALSE),"XXXXX")</f>
        <v>XXXXX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Вот_XXXXX._Он_жаренный?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VLOOKUP(B45,audio_list_stym!$A$3:$BP$18,55,FALSE)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VLOOKUP(B45,audio_list_stym!$A$3:$AJ$18,23,FALSE)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v>2218</v>
      </c>
      <c r="AD45" t="str">
        <f t="shared" ca="1" si="9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3"/>
        <v/>
      </c>
      <c r="AG45" t="str">
        <f t="shared" si="2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0.70754082826506504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sound\\Noviy_plod.wav</v>
      </c>
      <c r="AW45" t="str">
        <f>IF(OR(D45=10,D45=11,D45=14,D45=15),VLOOKUP(A45,audio_list_stym!$A$3:$BQ$189,69,FALSE),"XXXXX")</f>
        <v>XXXXX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Это_XXXXX._Сладкий_ли_он?</v>
      </c>
      <c r="BD45" cm="1">
        <f t="array" aca="1" ref="BD45" ca="1">INDEX($L$42:$L$49,(RANK(AT5,$AT$2:$AT$9)))</f>
        <v>2005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VLOOKUP(B46,audio_list_stym!$A$3:$BP$18,55,FALSE)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VLOOKUP(B46,audio_list_stym!$A$3:$AJ$18,23,FALSE)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v>2219</v>
      </c>
      <c r="AD46" t="str">
        <f t="shared" ca="1" si="9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3"/>
        <v/>
      </c>
      <c r="AG46" t="str">
        <f t="shared" si="2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0.39869563013651033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sound\\Redkiy_plod.wav</v>
      </c>
      <c r="AW46" t="str">
        <f>IF(OR(D46=10,D46=11,D46=14,D46=15),VLOOKUP(A46,audio_list_stym!$A$3:$BQ$189,69,FALSE),"XXXXX")</f>
        <v>XXXXX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На_картинке_XXXXX._Влажный_ли_он?</v>
      </c>
      <c r="BD46" cm="1">
        <f t="array" aca="1" ref="BD46" ca="1">INDEX($L$42:$L$49,(RANK(AT6,$AT$2:$AT$9)))</f>
        <v>2002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VLOOKUP(B47,audio_list_stym!$A$3:$BP$18,55,FALSE)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VLOOKUP(B47,audio_list_stym!$A$3:$AJ$18,23,FALSE)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v>2201</v>
      </c>
      <c r="AD47" t="str">
        <f t="shared" ca="1" si="9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3"/>
        <v/>
      </c>
      <c r="AG47" t="str">
        <f t="shared" si="2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0.47464761924636234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sound\\Redkiy_plod.wav</v>
      </c>
      <c r="AW47" t="str">
        <f>IF(OR(D47=10,D47=11,D47=14,D47=15),VLOOKUP(A47,audio_list_stym!$A$3:$BQ$189,69,FALSE),"XXXXX")</f>
        <v>XXXXX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На_мониторе_XXXXX._Он_съедобный?</v>
      </c>
      <c r="BD47" cm="1">
        <f t="array" aca="1" ref="BD47" ca="1">INDEX($L$42:$L$49,(RANK(AT7,$AT$2:$AT$9)))</f>
        <v>2004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VLOOKUP(B48,audio_list_stym!$A$3:$BP$18,55,FALSE)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VLOOKUP(B48,audio_list_stym!$A$3:$AJ$18,23,FALSE)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v>2192</v>
      </c>
      <c r="AD48" t="str">
        <f t="shared" ca="1" si="9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3"/>
        <v/>
      </c>
      <c r="AG48" t="str">
        <f t="shared" si="2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1.2263591364487625E-2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sound\\Redkiy_plod.wav</v>
      </c>
      <c r="AW48" t="str">
        <f>IF(OR(D48=10,D48=11,D48=14,D48=15),VLOOKUP(A48,audio_list_stym!$A$3:$BQ$189,69,FALSE),"XXXXX")</f>
        <v>XXXXX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Перед_Вами_XXXXX._Сиреневый_ли_он?</v>
      </c>
      <c r="BD48" cm="1">
        <f t="array" aca="1" ref="BD48" ca="1">INDEX($L$42:$L$49,(RANK(AT8,$AT$2:$AT$9)))</f>
        <v>2008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VLOOKUP(B49,audio_list_stym!$A$3:$BP$18,55,FALSE)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VLOOKUP(B49,audio_list_stym!$A$3:$AJ$18,23,FALSE)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v>2229</v>
      </c>
      <c r="AD49" t="str">
        <f t="shared" ca="1" si="9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3"/>
        <v/>
      </c>
      <c r="AG49" t="str">
        <f t="shared" si="2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1.0151951130080161E-2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sound\\Redkiy_plod.wav</v>
      </c>
      <c r="AW49" t="str">
        <f>IF(OR(D49=10,D49=11,D49=14,D49=15),VLOOKUP(A49,audio_list_stym!$A$3:$BQ$189,69,FALSE),"XXXXX")</f>
        <v>XXXXX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Вы_видите_XXXXX._Он_репчатый?</v>
      </c>
      <c r="BD49" cm="1">
        <f t="array" aca="1" ref="BD49" ca="1">INDEX($L$42:$L$49,(RANK(AT9,$AT$2:$AT$9)))</f>
        <v>2006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VLOOKUP(B50,audio_list_stym!$A$3:$BP$18,55,FALSE)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VLOOKUP(B50,audio_list_stym!$A$3:$AJ$18,23,FALSE)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v>2052</v>
      </c>
      <c r="AD50" t="str">
        <f t="shared" si="9"/>
        <v/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si="23"/>
        <v/>
      </c>
      <c r="AH50" t="str">
        <f t="shared" si="3"/>
        <v>XXXXX</v>
      </c>
      <c r="AS50" t="str">
        <f>IF(AH50="sound\\Tropic",AQ2,"")</f>
        <v/>
      </c>
      <c r="AT50">
        <f t="shared" ca="1" si="6"/>
        <v>0.75784277744105111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sound\\Noviy_plod.wav</v>
      </c>
      <c r="AW50" t="str">
        <f>IF(OR(D50=10,D50=11,D50=14,D50=15),VLOOKUP(A50,audio_list_stym!$A$3:$BQ$189,69,FALSE),"XXXXX")</f>
        <v>XXXXX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_Коричневый_ли_ФИНИК?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2060</v>
      </c>
      <c r="BF50" cm="1">
        <f t="array" aca="1" ref="BF50" ca="1">INDEX(BD18:BD49,(RANK(AT7,$AT$2:$AT$17)))</f>
        <v>2028</v>
      </c>
      <c r="BG50" cm="1">
        <f t="array" aca="1" ref="BG50" ca="1">INDEX(BD58:BD65,(RANK(AT7,$AT$2:$AT$9)))</f>
        <v>2021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VLOOKUP(B51,audio_list_stym!$A$3:$BP$18,55,FALSE)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VLOOKUP(B51,audio_list_stym!$A$3:$AJ$18,23,FALSE)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v>2020</v>
      </c>
      <c r="AD51" t="str">
        <f t="shared" si="9"/>
        <v/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si="23"/>
        <v/>
      </c>
      <c r="AH51" t="str">
        <f t="shared" si="3"/>
        <v>XXXXX</v>
      </c>
      <c r="AS51" t="str">
        <f t="shared" ref="AS51:AS65" si="26">IF(AH51="sound\\Tropic",AQ3,"")</f>
        <v/>
      </c>
      <c r="AT51">
        <f t="shared" ca="1" si="6"/>
        <v>0.6047487126808696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sound\\Noviy_plod.wav</v>
      </c>
      <c r="AW51" t="str">
        <f>IF(OR(D51=10,D51=11,D51=14,D51=15),VLOOKUP(A51,audio_list_stym!$A$3:$BQ$189,69,FALSE),"XXXXX")</f>
        <v>XXXXX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_Сахаристый_ли_ФИНИК?</v>
      </c>
      <c r="BD51" cm="1">
        <f t="array" aca="1" ref="BD51" ca="1">INDEX($L$50:$L$57,(RANK(AT3,$AT$2:$AT$9)))</f>
        <v>2009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VLOOKUP(B52,audio_list_stym!$A$3:$BP$18,55,FALSE)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VLOOKUP(B52,audio_list_stym!$A$3:$AJ$18,23,FALSE)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v>2049</v>
      </c>
      <c r="AD52" t="str">
        <f t="shared" si="9"/>
        <v/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si="23"/>
        <v/>
      </c>
      <c r="AH52" t="str">
        <f t="shared" si="3"/>
        <v>XXXXX</v>
      </c>
      <c r="AS52" t="str">
        <f t="shared" si="26"/>
        <v/>
      </c>
      <c r="AT52">
        <f t="shared" ca="1" si="6"/>
        <v>0.98826823782012285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sound\\Noviy_plod.wav</v>
      </c>
      <c r="AW52" t="str">
        <f>IF(OR(D52=10,D52=11,D52=14,D52=15),VLOOKUP(A52,audio_list_stym!$A$3:$BQ$189,69,FALSE),"XXXXX")</f>
        <v>XXXXX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_Скользкий_ли_ФИНИК?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VLOOKUP(B53,audio_list_stym!$A$3:$BP$18,55,FALSE)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VLOOKUP(B53,audio_list_stym!$A$3:$AJ$18,23,FALSE)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v>2165</v>
      </c>
      <c r="AD53" t="str">
        <f t="shared" si="9"/>
        <v/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si="23"/>
        <v/>
      </c>
      <c r="AH53" t="str">
        <f t="shared" si="3"/>
        <v>XXXXX</v>
      </c>
      <c r="AS53" t="str">
        <f t="shared" si="26"/>
        <v/>
      </c>
      <c r="AT53">
        <f t="shared" ca="1" si="6"/>
        <v>0.62383842994740479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sound\\Noviy_plod.wav</v>
      </c>
      <c r="AW53" t="str">
        <f>IF(OR(D53=10,D53=11,D53=14,D53=15),VLOOKUP(A53,audio_list_stym!$A$3:$BQ$189,69,FALSE),"XXXXX")</f>
        <v>XXXXX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_Ломкий_ли_ФИНИК?</v>
      </c>
      <c r="BD53" cm="1">
        <f t="array" aca="1" ref="BD53" ca="1">INDEX($L$50:$L$57,(RANK(AT5,$AT$2:$AT$9)))</f>
        <v>2013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VLOOKUP(B54,audio_list_stym!$A$3:$BP$18,55,FALSE)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VLOOKUP(B54,audio_list_stym!$A$3:$AJ$18,23,FALSE)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v>2024</v>
      </c>
      <c r="AD54" t="str">
        <f t="shared" si="9"/>
        <v/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si="23"/>
        <v/>
      </c>
      <c r="AH54" t="str">
        <f t="shared" si="3"/>
        <v>XXXXX</v>
      </c>
      <c r="AI54" s="11"/>
      <c r="AS54" t="str">
        <f t="shared" si="26"/>
        <v/>
      </c>
      <c r="AT54">
        <f t="shared" ca="1" si="6"/>
        <v>0.40983974285955305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sound\\Redkiy_plod.wav</v>
      </c>
      <c r="AW54" t="str">
        <f>IF(OR(D54=10,D54=11,D54=14,D54=15),VLOOKUP(A54,audio_list_stym!$A$3:$BQ$189,69,FALSE),"XXXXX")</f>
        <v>XXXXX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_Мохнатый_ли_ФИНИК?</v>
      </c>
      <c r="BD54" cm="1">
        <f t="array" aca="1" ref="BD54" ca="1">INDEX($L$50:$L$57,(RANK(AT6,$AT$2:$AT$9)))</f>
        <v>2010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VLOOKUP(B55,audio_list_stym!$A$3:$BP$18,55,FALSE)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VLOOKUP(B55,audio_list_stym!$A$3:$AJ$18,23,FALSE)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v>2163</v>
      </c>
      <c r="AD55" t="str">
        <f t="shared" si="9"/>
        <v/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si="23"/>
        <v/>
      </c>
      <c r="AH55" t="str">
        <f t="shared" si="3"/>
        <v>XXXXX</v>
      </c>
      <c r="AS55" t="str">
        <f t="shared" si="26"/>
        <v/>
      </c>
      <c r="AT55">
        <f t="shared" ca="1" si="6"/>
        <v>0.22843077012327462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sound\\Redkiy_plod.wav</v>
      </c>
      <c r="AW55" t="str">
        <f>IF(OR(D55=10,D55=11,D55=14,D55=15),VLOOKUP(A55,audio_list_stym!$A$3:$BQ$189,69,FALSE),"XXXXX")</f>
        <v>XXXXX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_Сморщенный_ли_ФИНИК?</v>
      </c>
      <c r="BD55" cm="1">
        <f t="array" aca="1" ref="BD55" ca="1">INDEX($L$50:$L$57,(RANK(AT7,$AT$2:$AT$9)))</f>
        <v>2012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VLOOKUP(B56,audio_list_stym!$A$3:$BP$18,55,FALSE)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VLOOKUP(B56,audio_list_stym!$A$3:$AJ$18,23,FALSE)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v>2161</v>
      </c>
      <c r="AD56" t="str">
        <f t="shared" si="9"/>
        <v/>
      </c>
      <c r="AE56" s="22">
        <f t="array" ref="AE56">IF(G56="экспл",INDEX(total_visual_stym!$C$146:$C$209,(RANK(total_visual_stym!E200,total_visual_stym!$E$146:$E$209))),0)</f>
        <v>0</v>
      </c>
      <c r="AF56" s="22" t="str">
        <f>IF(ISTEXT(AR56),AR56,IF(ISTEXT(AS56),AS56,""))</f>
        <v/>
      </c>
      <c r="AH56" t="str">
        <f t="shared" si="3"/>
        <v>XXXXX</v>
      </c>
      <c r="AS56" t="str">
        <f t="shared" si="26"/>
        <v/>
      </c>
      <c r="AT56">
        <f t="shared" ca="1" si="6"/>
        <v>0.82146657139890467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sound\\Noviy_plod.wav</v>
      </c>
      <c r="AW56" t="str">
        <f>IF(OR(D56=10,D56=11,D56=14,D56=15),VLOOKUP(A56,audio_list_stym!$A$3:$BQ$189,69,FALSE),"XXXXX")</f>
        <v>XXXXX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_С_косточкой_ли_ФИНИК?</v>
      </c>
      <c r="BD56" cm="1">
        <f t="array" aca="1" ref="BD56" ca="1">INDEX($L$50:$L$57,(RANK(AT8,$AT$2:$AT$9)))</f>
        <v>2016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VLOOKUP(B57,audio_list_stym!$A$3:$BP$18,55,FALSE)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VLOOKUP(B57,audio_list_stym!$A$3:$AJ$18,23,FALSE)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v>2023</v>
      </c>
      <c r="AD57" t="str">
        <f t="shared" si="9"/>
        <v/>
      </c>
      <c r="AE57" s="22">
        <f t="array" ref="AE57">IF(G57="экспл",INDEX(total_visual_stym!$C$146:$C$209,(RANK(total_visual_stym!E201,total_visual_stym!$E$146:$E$209))),0)</f>
        <v>0</v>
      </c>
      <c r="AF57" s="22" t="str">
        <f>IF(ISTEXT(AR57),AR57,IF(ISTEXT(AS57),AS57,""))</f>
        <v/>
      </c>
      <c r="AH57" t="str">
        <f t="shared" si="3"/>
        <v>XXXXX</v>
      </c>
      <c r="AI57" s="11"/>
      <c r="AS57" t="str">
        <f t="shared" si="26"/>
        <v/>
      </c>
      <c r="AT57">
        <f t="shared" ca="1" si="6"/>
        <v>0.14473112321839998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sound\\Redkiy_plod.wav</v>
      </c>
      <c r="AW57" t="str">
        <f>IF(OR(D57=10,D57=11,D57=14,D57=15),VLOOKUP(A57,audio_list_stym!$A$3:$BQ$189,69,FALSE),"XXXXX")</f>
        <v>XXXXX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_Треугольный_ли_ФИНИК?</v>
      </c>
      <c r="BD57" cm="1">
        <f t="array" aca="1" ref="BD57" ca="1">INDEX($L$50:$L$57,(RANK(AT9,$AT$2:$AT$9)))</f>
        <v>2014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VLOOKUP(B58,audio_list_stym!$A$3:$BP$18,55,FALSE)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VLOOKUP(B58,audio_list_stym!$A$3:$AJ$18,23,FALSE)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v>2185</v>
      </c>
      <c r="AD58" t="str">
        <f t="shared" ca="1" si="9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7">IF(ISTEXT(AR58),AR58,IF(ISTEXT(AS58),AS58,""))</f>
        <v/>
      </c>
      <c r="AG58" t="str">
        <f t="shared" ref="AG58:AG66" si="28">IF(OR(E58=11,E58=13),M58,"")</f>
        <v>pics\\Goroh_1.jpg</v>
      </c>
      <c r="AH58">
        <f t="shared" si="3"/>
        <v>0</v>
      </c>
      <c r="AI58" s="11"/>
      <c r="AS58" t="str">
        <f t="shared" si="26"/>
        <v/>
      </c>
      <c r="AT58">
        <f t="shared" ca="1" si="6"/>
        <v>0.3251046047840308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sound\\Redkiy_plod.wav</v>
      </c>
      <c r="AW58" t="str">
        <f>IF(OR(D58=10,D58=11,D58=14,D58=15),VLOOKUP(A58,audio_list_stym!$A$3:$BQ$189,69,FALSE),"XXXXX")</f>
        <v>XXXXX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VLOOKUP(B59,audio_list_stym!$A$3:$BP$18,55,FALSE)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VLOOKUP(B59,audio_list_stym!$A$3:$AJ$18,23,FALSE)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v>2210</v>
      </c>
      <c r="AD59" t="str">
        <f t="shared" ca="1" si="9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7"/>
        <v/>
      </c>
      <c r="AG59" t="str">
        <f t="shared" si="28"/>
        <v>pics\\Goroh_2.jpg</v>
      </c>
      <c r="AH59">
        <f t="shared" si="3"/>
        <v>0</v>
      </c>
      <c r="AS59" t="str">
        <f t="shared" si="26"/>
        <v/>
      </c>
      <c r="AT59">
        <f t="shared" ca="1" si="6"/>
        <v>0.73905882522718258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sound\\Noviy_plod.wav</v>
      </c>
      <c r="AW59" t="str">
        <f>IF(OR(D59=10,D59=11,D59=14,D59=15),VLOOKUP(A59,audio_list_stym!$A$3:$BQ$189,69,FALSE),"XXXXX")</f>
        <v>XXXXX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Посмотрите,_вот_ГОРОХ._Он_в_стручке?</v>
      </c>
      <c r="BD59" cm="1">
        <f t="array" aca="1" ref="BD59" ca="1">INDEX($L$58:$L$65,(RANK(AT3,$AT$2:$AT$9)))</f>
        <v>2017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VLOOKUP(B60,audio_list_stym!$A$3:$BP$18,55,FALSE)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VLOOKUP(B60,audio_list_stym!$A$3:$AJ$18,23,FALSE)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v>2204</v>
      </c>
      <c r="AD60" t="str">
        <f t="shared" ca="1" si="9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7"/>
        <v/>
      </c>
      <c r="AG60" t="str">
        <f t="shared" si="28"/>
        <v>pics\\Goroh_3.jpg</v>
      </c>
      <c r="AH60">
        <f t="shared" si="3"/>
        <v>0</v>
      </c>
      <c r="AS60" t="str">
        <f t="shared" si="26"/>
        <v/>
      </c>
      <c r="AT60">
        <f t="shared" ca="1" si="6"/>
        <v>0.65391722010948972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sound\\Noviy_plod.wav</v>
      </c>
      <c r="AW60" t="str">
        <f>IF(OR(D60=10,D60=11,D60=14,D60=15),VLOOKUP(A60,audio_list_stym!$A$3:$BQ$189,69,FALSE),"XXXXX")</f>
        <v>XXXXX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Вот_ГОРОХ._Ядовитый_ли_он?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VLOOKUP(B61,audio_list_stym!$A$3:$BP$18,55,FALSE)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VLOOKUP(B61,audio_list_stym!$A$3:$AJ$18,23,FALSE)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v>2196</v>
      </c>
      <c r="AD61" t="str">
        <f t="shared" ca="1" si="9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7"/>
        <v/>
      </c>
      <c r="AG61" t="str">
        <f t="shared" si="28"/>
        <v>pics\\Goroh_4.jpg</v>
      </c>
      <c r="AH61">
        <f t="shared" si="3"/>
        <v>0</v>
      </c>
      <c r="AS61" t="str">
        <f t="shared" si="26"/>
        <v/>
      </c>
      <c r="AT61">
        <f t="shared" ca="1" si="6"/>
        <v>0.72765215605014899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sound\\Noviy_plod.wav</v>
      </c>
      <c r="AW61" t="str">
        <f>IF(OR(D61=10,D61=11,D61=14,D61=15),VLOOKUP(A61,audio_list_stym!$A$3:$BQ$189,69,FALSE),"XXXXX")</f>
        <v>XXXXX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Это_ГОРОХ._Он_полосатый?</v>
      </c>
      <c r="BD61" cm="1">
        <f t="array" aca="1" ref="BD61" ca="1">INDEX($L$58:$L$65,(RANK(AT5,$AT$2:$AT$9)))</f>
        <v>2021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VLOOKUP(B62,audio_list_stym!$A$3:$BP$18,55,FALSE)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VLOOKUP(B62,audio_list_stym!$A$3:$AJ$18,23,FALSE)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v>2200</v>
      </c>
      <c r="AD62" t="str">
        <f t="shared" ca="1" si="9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7"/>
        <v/>
      </c>
      <c r="AG62" t="str">
        <f t="shared" si="28"/>
        <v>pics\\Goroh_5.jpg</v>
      </c>
      <c r="AH62">
        <f t="shared" si="3"/>
        <v>0</v>
      </c>
      <c r="AS62" t="str">
        <f t="shared" si="26"/>
        <v/>
      </c>
      <c r="AT62">
        <f t="shared" ca="1" si="6"/>
        <v>0.85597087310801068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sound\\Noviy_plod.wav</v>
      </c>
      <c r="AW62" t="str">
        <f>IF(OR(D62=10,D62=11,D62=14,D62=15),VLOOKUP(A62,audio_list_stym!$A$3:$BQ$189,69,FALSE),"XXXXX")</f>
        <v>XXXXX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На_картинке_ГОРОХ._Он_плоский?</v>
      </c>
      <c r="BD62" cm="1">
        <f t="array" aca="1" ref="BD62" ca="1">INDEX($L$58:$L$65,(RANK(AT6,$AT$2:$AT$9)))</f>
        <v>2018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VLOOKUP(B63,audio_list_stym!$A$3:$BP$18,55,FALSE)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VLOOKUP(B63,audio_list_stym!$A$3:$AJ$18,23,FALSE)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v>2191</v>
      </c>
      <c r="AD63" t="str">
        <f t="shared" ca="1" si="9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7"/>
        <v/>
      </c>
      <c r="AG63" t="str">
        <f t="shared" si="28"/>
        <v>pics\\Goroh_6.jpg</v>
      </c>
      <c r="AH63">
        <f t="shared" si="3"/>
        <v>0</v>
      </c>
      <c r="AS63" t="str">
        <f t="shared" si="26"/>
        <v/>
      </c>
      <c r="AT63">
        <f t="shared" ca="1" si="6"/>
        <v>0.41337216990946291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sound\\Redkiy_plod.wav</v>
      </c>
      <c r="AW63" t="str">
        <f>IF(OR(D63=10,D63=11,D63=14,D63=15),VLOOKUP(A63,audio_list_stym!$A$3:$BQ$189,69,FALSE),"XXXXX")</f>
        <v>XXXXX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На_мониторе_ГОРОХ._Он_толченый?</v>
      </c>
      <c r="BD63" cm="1">
        <f t="array" aca="1" ref="BD63" ca="1">INDEX($L$58:$L$65,(RANK(AT7,$AT$2:$AT$9)))</f>
        <v>2020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VLOOKUP(B64,audio_list_stym!$A$3:$BP$18,55,FALSE)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VLOOKUP(B64,audio_list_stym!$A$3:$AJ$18,23,FALSE)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v>2227</v>
      </c>
      <c r="AD64" t="str">
        <f t="shared" ca="1" si="9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7"/>
        <v/>
      </c>
      <c r="AG64" t="str">
        <f t="shared" si="28"/>
        <v>pics\\Goroh_7.jpg</v>
      </c>
      <c r="AH64">
        <f t="shared" si="3"/>
        <v>0</v>
      </c>
      <c r="AI64" s="11"/>
      <c r="AS64" t="str">
        <f t="shared" si="26"/>
        <v/>
      </c>
      <c r="AT64">
        <f t="shared" ca="1" si="6"/>
        <v>0.14267313645768243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sound\\Redkiy_plod.wav</v>
      </c>
      <c r="AW64" t="str">
        <f>IF(OR(D64=10,D64=11,D64=14,D64=15),VLOOKUP(A64,audio_list_stym!$A$3:$BQ$189,69,FALSE),"XXXXX")</f>
        <v>XXXXX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Перед_Вами_ГОРОХ._Зеленый_ли_он?</v>
      </c>
      <c r="BD64" cm="1">
        <f t="array" aca="1" ref="BD64" ca="1">INDEX($L$58:$L$65,(RANK(AT8,$AT$2:$AT$9)))</f>
        <v>2024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VLOOKUP(B65,audio_list_stym!$A$3:$BP$18,55,FALSE)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VLOOKUP(B65,audio_list_stym!$A$3:$AJ$18,23,FALSE)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v>2211</v>
      </c>
      <c r="AD65" t="str">
        <f t="shared" ca="1" si="9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7"/>
        <v/>
      </c>
      <c r="AG65" t="str">
        <f t="shared" si="28"/>
        <v>pics\\Goroh_8.jpg</v>
      </c>
      <c r="AH65">
        <f t="shared" si="3"/>
        <v>0</v>
      </c>
      <c r="AS65" t="str">
        <f t="shared" si="26"/>
        <v/>
      </c>
      <c r="AT65">
        <f t="shared" ca="1" si="6"/>
        <v>0.71742840646478123</v>
      </c>
      <c r="AU65" t="s">
        <v>697</v>
      </c>
      <c r="AV65" t="str">
        <f t="shared" ca="1" si="7"/>
        <v>sound\\Noviy_plod.wav</v>
      </c>
      <c r="AW65" t="str">
        <f>IF(OR(D65=10,D65=11,D65=14,D65=15),VLOOKUP(A65,audio_list_stym!$A$3:$BQ$189,69,FALSE),"XXXXX")</f>
        <v>XXXXX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Вы_видите_ГОРОХ._Легкий_ли_он?</v>
      </c>
      <c r="BD65" cm="1">
        <f t="array" aca="1" ref="BD65" ca="1">INDEX($L$58:$L$65,(RANK(AT9,$AT$2:$AT$9)))</f>
        <v>2022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VLOOKUP(B66,audio_list_stym!$A$3:$BP$18,55,FALSE)</f>
        <v>16</v>
      </c>
      <c r="F66" t="str">
        <f>VLOOKUP(E66,metki!$A$2:$B$9,2,FALSE)</f>
        <v>импл_новые_без_названия</v>
      </c>
      <c r="G66" t="str">
        <f t="shared" ref="G66:G129" si="29">LEFT(F66,5)</f>
        <v>импл_</v>
      </c>
      <c r="H66" t="str">
        <f>VLOOKUP(B66,audio_list_stym!$A$3:$AJ$18,23,FALSE)</f>
        <v>Ake</v>
      </c>
      <c r="I66" t="s">
        <v>688</v>
      </c>
      <c r="J66" t="str">
        <f t="shared" ref="J66:J129" si="30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233</v>
      </c>
      <c r="Q66" t="str">
        <f>IF(G66="экспл",0,IF(G66="импл_",VLOOKUP(J66,quest_импл!$A$1:$J$129,8,FALSE),0))</f>
        <v>sound\\Imeet_li_myakot.wav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v>2053</v>
      </c>
      <c r="AD66" t="str">
        <f t="shared" ca="1" si="9"/>
        <v>pics\\Finik_5.jpg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1">AS66</f>
        <v>pics\\Finik_5.jpg</v>
      </c>
      <c r="AG66" t="str">
        <f t="shared" si="28"/>
        <v/>
      </c>
      <c r="AI66" t="s">
        <v>67</v>
      </c>
      <c r="AO66">
        <f ca="1">RAND()</f>
        <v>0.91563842019861896</v>
      </c>
      <c r="AP66" t="str">
        <f ca="1">INDEX($AI$66:$AI$129,(RANK(AO66,$AO$66:$AO$129)))</f>
        <v>pics\\Finik_5.jpg</v>
      </c>
      <c r="AS66" t="str">
        <f t="shared" ref="AS66:AS129" ca="1" si="32">IF(G66="импл_",AP66,"")</f>
        <v>pics\\Finik_5.jpg</v>
      </c>
      <c r="AT66">
        <f t="shared" ref="AT66:AT129" ca="1" si="33">RAND()</f>
        <v>9.5199767547648251E-2</v>
      </c>
      <c r="AU66" t="s">
        <v>697</v>
      </c>
      <c r="AV66" t="str">
        <f t="shared" ref="AV66:AV129" ca="1" si="34">INDEX($AU$2:$AU$129,(RANK(AT66,$AT$2:$AT$129)))</f>
        <v>sound\\Redkiy_plod.wav</v>
      </c>
      <c r="AW66" t="str">
        <f>IF(OR(D66=10,D66=11,D66=14,D66=15),VLOOKUP(A66,audio_list_stym!$A$3:$BQ$189,69,FALSE),"XXXXX")</f>
        <v>XXXXX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_Имеет_ли_мякоть_</v>
      </c>
      <c r="BB66" t="str">
        <f t="shared" ref="BB66:BB129" si="35">IF(G66="экспл",AY66&amp;AX66&amp;"."&amp;AZ66,IF(G66="импл_",BA66&amp;AX66&amp;"?"))</f>
        <v>_Имеет_ли_мякоть_XXXXX?</v>
      </c>
      <c r="BC66">
        <f>A66</f>
        <v>1209</v>
      </c>
      <c r="BD66" cm="1">
        <f t="array" aca="1" ref="BD66" ca="1">INDEX(L66:L73,(RANK(AT2,$AT$2:$AT$9)))</f>
        <v>2079</v>
      </c>
      <c r="BE66" cm="1">
        <f t="array" aca="1" ref="BE66" ca="1">INDEX(BD74:BD89,(RANK(AT2,$AT$2:$AT$7)))</f>
        <v>2084</v>
      </c>
      <c r="BF66" cm="1">
        <f t="array" aca="1" ref="BF66" ca="1">INDEX(BD90:BD113,(RANK(AT2,$AT$2:$AT$17)))</f>
        <v>2132</v>
      </c>
      <c r="BG66" cm="1">
        <f t="array" aca="1" ref="BG66" ca="1">INDEX(BD114:BD129,(RANK(AT2,$AT$2:$AT$17)))</f>
        <v>2068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VLOOKUP(B67,audio_list_stym!$A$3:$BP$18,55,FALSE)</f>
        <v>16</v>
      </c>
      <c r="F67" t="str">
        <f>VLOOKUP(E67,metki!$A$2:$B$9,2,FALSE)</f>
        <v>импл_новые_без_названия</v>
      </c>
      <c r="G67" t="str">
        <f t="shared" si="29"/>
        <v>импл_</v>
      </c>
      <c r="H67" t="str">
        <f>VLOOKUP(B67,audio_list_stym!$A$3:$AJ$18,23,FALSE)</f>
        <v>Ake</v>
      </c>
      <c r="I67" t="s">
        <v>689</v>
      </c>
      <c r="J67" t="str">
        <f t="shared" si="30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234</v>
      </c>
      <c r="Q67" t="str">
        <f>IF(G67="экспл",0,IF(G67="импл_",VLOOKUP(J67,quest_импл!$A$1:$J$129,8,FALSE),0))</f>
        <v>sound\\Prodolgovatiy_li.wav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v>2024</v>
      </c>
      <c r="AD67" t="str">
        <f t="shared" ref="AD67:AD129" ca="1" si="36">IF(ISTEXT(AE67),AE67,IF(ISTEXT(AF67),AF67,""))</f>
        <v>pics\\Tomat_8.jpg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1"/>
        <v>pics\\Tomat_8.jpg</v>
      </c>
      <c r="AI67" t="s">
        <v>68</v>
      </c>
      <c r="AO67">
        <f t="shared" ref="AO67:AO129" ca="1" si="37">RAND()</f>
        <v>3.4675331576814461E-3</v>
      </c>
      <c r="AP67" t="str">
        <f t="shared" ref="AP67:AP129" ca="1" si="38">INDEX($AI$66:$AI$129,(RANK(AO67,$AO$66:$AO$129)))</f>
        <v>pics\\Tomat_8.jpg</v>
      </c>
      <c r="AS67" t="str">
        <f t="shared" ca="1" si="32"/>
        <v>pics\\Tomat_8.jpg</v>
      </c>
      <c r="AT67">
        <f t="shared" ca="1" si="33"/>
        <v>9.6754315949109326E-2</v>
      </c>
      <c r="AU67" t="s">
        <v>697</v>
      </c>
      <c r="AV67" t="str">
        <f t="shared" ca="1" si="34"/>
        <v>sound\\Redkiy_plod.wav</v>
      </c>
      <c r="AW67" t="str">
        <f>IF(OR(D67=10,D67=11,D67=14,D67=15),VLOOKUP(A67,audio_list_stym!$A$3:$BQ$189,69,FALSE),"XXXXX")</f>
        <v>XXXXX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_Продолговатый_ли_</v>
      </c>
      <c r="BB67" t="str">
        <f t="shared" si="35"/>
        <v>_Продолговатый_ли_XXXXX?</v>
      </c>
      <c r="BD67" cm="1">
        <f t="array" aca="1" ref="BD67" ca="1">INDEX(L67:L74,(RANK(AT3,$AT$2:$AT$9)))</f>
        <v>2074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VLOOKUP(B68,audio_list_stym!$A$3:$BP$18,55,FALSE)</f>
        <v>16</v>
      </c>
      <c r="F68" t="str">
        <f>VLOOKUP(E68,metki!$A$2:$B$9,2,FALSE)</f>
        <v>импл_новые_без_названия</v>
      </c>
      <c r="G68" t="str">
        <f t="shared" si="29"/>
        <v>импл_</v>
      </c>
      <c r="H68" t="str">
        <f>VLOOKUP(B68,audio_list_stym!$A$3:$AJ$18,23,FALSE)</f>
        <v>Ake</v>
      </c>
      <c r="I68" t="s">
        <v>690</v>
      </c>
      <c r="J68" t="str">
        <f t="shared" si="30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235</v>
      </c>
      <c r="Q68" t="str">
        <f>IF(G68="экспл",0,IF(G68="импл_",VLOOKUP(J68,quest_импл!$A$1:$J$129,8,FALSE),0))</f>
        <v>sound\\Pyatnistyi_li.wav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v>2003</v>
      </c>
      <c r="AD68" t="str">
        <f t="shared" ca="1" si="36"/>
        <v>pics\\Tomat_6.jpg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1"/>
        <v>pics\\Tomat_6.jpg</v>
      </c>
      <c r="AI68" t="s">
        <v>69</v>
      </c>
      <c r="AO68">
        <f t="shared" ca="1" si="37"/>
        <v>6.420044365233446E-2</v>
      </c>
      <c r="AP68" t="str">
        <f t="shared" ca="1" si="38"/>
        <v>pics\\Tomat_6.jpg</v>
      </c>
      <c r="AS68" t="str">
        <f t="shared" ca="1" si="32"/>
        <v>pics\\Tomat_6.jpg</v>
      </c>
      <c r="AT68">
        <f t="shared" ca="1" si="33"/>
        <v>0.5453168559912519</v>
      </c>
      <c r="AU68" t="s">
        <v>697</v>
      </c>
      <c r="AV68" t="str">
        <f t="shared" ca="1" si="34"/>
        <v>sound\\Noviy_plod.wav</v>
      </c>
      <c r="AW68" t="str">
        <f>IF(OR(D68=10,D68=11,D68=14,D68=15),VLOOKUP(A68,audio_list_stym!$A$3:$BQ$189,69,FALSE),"XXXXX")</f>
        <v>XXXXX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_Пятнистый_ли_</v>
      </c>
      <c r="BB68" t="str">
        <f t="shared" si="35"/>
        <v>_Пятнистый_ли_XXXXX?</v>
      </c>
      <c r="BD68" cm="1">
        <f t="array" aca="1" ref="BD68" ca="1">INDEX(L68:L75,(RANK(AT4,$AT$2:$AT$9)))</f>
        <v>2077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VLOOKUP(B69,audio_list_stym!$A$3:$BP$18,55,FALSE)</f>
        <v>16</v>
      </c>
      <c r="F69" t="str">
        <f>VLOOKUP(E69,metki!$A$2:$B$9,2,FALSE)</f>
        <v>импл_новые_без_названия</v>
      </c>
      <c r="G69" t="str">
        <f t="shared" si="29"/>
        <v>импл_</v>
      </c>
      <c r="H69" t="str">
        <f>VLOOKUP(B69,audio_list_stym!$A$3:$AJ$18,23,FALSE)</f>
        <v>Ake</v>
      </c>
      <c r="I69" t="s">
        <v>691</v>
      </c>
      <c r="J69" t="str">
        <f t="shared" si="30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236</v>
      </c>
      <c r="Q69" t="str">
        <f>IF(G69="экспл",0,IF(G69="импл_",VLOOKUP(J69,quest_импл!$A$1:$J$129,8,FALSE),0))</f>
        <v>sound\\S_kochuroy_li.wav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v>2009</v>
      </c>
      <c r="AD69" t="str">
        <f t="shared" ca="1" si="36"/>
        <v>pics\\Kokos_8.jpg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1"/>
        <v>pics\\Kokos_8.jpg</v>
      </c>
      <c r="AI69" t="s">
        <v>70</v>
      </c>
      <c r="AO69">
        <f t="shared" ca="1" si="37"/>
        <v>0.64655133218728267</v>
      </c>
      <c r="AP69" t="str">
        <f t="shared" ca="1" si="38"/>
        <v>pics\\Kokos_8.jpg</v>
      </c>
      <c r="AS69" t="str">
        <f t="shared" ca="1" si="32"/>
        <v>pics\\Kokos_8.jpg</v>
      </c>
      <c r="AT69">
        <f t="shared" ca="1" si="33"/>
        <v>0.85022364391191252</v>
      </c>
      <c r="AU69" t="s">
        <v>697</v>
      </c>
      <c r="AV69" t="str">
        <f t="shared" ca="1" si="34"/>
        <v>sound\\Noviy_plod.wav</v>
      </c>
      <c r="AW69" t="str">
        <f>IF(OR(D69=10,D69=11,D69=14,D69=15),VLOOKUP(A69,audio_list_stym!$A$3:$BQ$189,69,FALSE),"XXXXX")</f>
        <v>XXXXX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_С_косточкой_ли_</v>
      </c>
      <c r="BB69" t="str">
        <f t="shared" si="35"/>
        <v>_С_косточкой_ли_XXXXX?</v>
      </c>
      <c r="BD69" cm="1">
        <f t="array" aca="1" ref="BD69" ca="1">INDEX(L69:L76,(RANK(AT5,$AT$2:$AT$9)))</f>
        <v>2080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VLOOKUP(B70,audio_list_stym!$A$3:$BP$18,55,FALSE)</f>
        <v>16</v>
      </c>
      <c r="F70" t="str">
        <f>VLOOKUP(E70,metki!$A$2:$B$9,2,FALSE)</f>
        <v>импл_новые_без_названия</v>
      </c>
      <c r="G70" t="str">
        <f t="shared" si="29"/>
        <v>импл_</v>
      </c>
      <c r="H70" t="str">
        <f>VLOOKUP(B70,audio_list_stym!$A$3:$AJ$18,23,FALSE)</f>
        <v>Ake</v>
      </c>
      <c r="I70" t="s">
        <v>692</v>
      </c>
      <c r="J70" t="str">
        <f t="shared" si="30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237</v>
      </c>
      <c r="Q70" t="str">
        <f>IF(G70="экспл",0,IF(G70="импл_",VLOOKUP(J70,quest_импл!$A$1:$J$129,8,FALSE),0))</f>
        <v>sound\\Fioletoviy_li.wav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v>2059</v>
      </c>
      <c r="AD70" t="str">
        <f t="shared" ca="1" si="36"/>
        <v>pics\\Tomat_4.jpg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1"/>
        <v>pics\\Tomat_4.jpg</v>
      </c>
      <c r="AI70" t="s">
        <v>71</v>
      </c>
      <c r="AO70">
        <f t="shared" ca="1" si="37"/>
        <v>8.9280668776742567E-2</v>
      </c>
      <c r="AP70" t="str">
        <f t="shared" ca="1" si="38"/>
        <v>pics\\Tomat_4.jpg</v>
      </c>
      <c r="AS70" t="str">
        <f t="shared" ca="1" si="32"/>
        <v>pics\\Tomat_4.jpg</v>
      </c>
      <c r="AT70">
        <f t="shared" ca="1" si="33"/>
        <v>0.50693877486146699</v>
      </c>
      <c r="AU70" t="s">
        <v>697</v>
      </c>
      <c r="AV70" t="str">
        <f t="shared" ca="1" si="34"/>
        <v>sound\\Redkiy_plod.wav</v>
      </c>
      <c r="AW70" t="str">
        <f>IF(OR(D70=10,D70=11,D70=14,D70=15),VLOOKUP(A70,audio_list_stym!$A$3:$BQ$189,69,FALSE),"XXXXX")</f>
        <v>XXXXX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_Синий_ли_</v>
      </c>
      <c r="BB70" t="str">
        <f t="shared" si="35"/>
        <v>_Синий_ли_XXXXX?</v>
      </c>
      <c r="BD70" cm="1">
        <f t="array" aca="1" ref="BD70" ca="1">INDEX(L70:L77,(RANK(AT6,$AT$2:$AT$9)))</f>
        <v>2078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VLOOKUP(B71,audio_list_stym!$A$3:$BP$18,55,FALSE)</f>
        <v>16</v>
      </c>
      <c r="F71" t="str">
        <f>VLOOKUP(E71,metki!$A$2:$B$9,2,FALSE)</f>
        <v>импл_новые_без_названия</v>
      </c>
      <c r="G71" t="str">
        <f t="shared" si="29"/>
        <v>импл_</v>
      </c>
      <c r="H71" t="str">
        <f>VLOOKUP(B71,audio_list_stym!$A$3:$AJ$18,23,FALSE)</f>
        <v>Ake</v>
      </c>
      <c r="I71" t="s">
        <v>693</v>
      </c>
      <c r="J71" t="str">
        <f t="shared" si="30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238</v>
      </c>
      <c r="Q71" t="str">
        <f>IF(G71="экспл",0,IF(G71="импл_",VLOOKUP(J71,quest_импл!$A$1:$J$129,8,FALSE),0))</f>
        <v>sound\\S_dolkami_li.wav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v>2062</v>
      </c>
      <c r="AD71" t="str">
        <f t="shared" ca="1" si="36"/>
        <v>pics\\Goroh_4.jpg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1"/>
        <v>pics\\Goroh_4.jpg</v>
      </c>
      <c r="AI71" t="s">
        <v>72</v>
      </c>
      <c r="AO71">
        <f t="shared" ca="1" si="37"/>
        <v>0.83648728532651606</v>
      </c>
      <c r="AP71" t="str">
        <f t="shared" ca="1" si="38"/>
        <v>pics\\Goroh_4.jpg</v>
      </c>
      <c r="AS71" t="str">
        <f t="shared" ca="1" si="32"/>
        <v>pics\\Goroh_4.jpg</v>
      </c>
      <c r="AT71">
        <f t="shared" ca="1" si="33"/>
        <v>0.15671887225894365</v>
      </c>
      <c r="AU71" t="s">
        <v>697</v>
      </c>
      <c r="AV71" t="str">
        <f t="shared" ca="1" si="34"/>
        <v>sound\\Redkiy_plod.wav</v>
      </c>
      <c r="AW71" t="str">
        <f>IF(OR(D71=10,D71=11,D71=14,D71=15),VLOOKUP(A71,audio_list_stym!$A$3:$BQ$189,69,FALSE),"XXXXX")</f>
        <v>XXXXX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_С_дольками_ли_</v>
      </c>
      <c r="BB71" t="str">
        <f t="shared" si="35"/>
        <v>_С_дольками_ли_XXXXX?</v>
      </c>
      <c r="BD71" cm="1">
        <f t="array" aca="1" ref="BD71" ca="1">INDEX(L71:L78,(RANK(AT7,$AT$2:$AT$9)))</f>
        <v>2081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VLOOKUP(B72,audio_list_stym!$A$3:$BP$18,55,FALSE)</f>
        <v>16</v>
      </c>
      <c r="F72" t="str">
        <f>VLOOKUP(E72,metki!$A$2:$B$9,2,FALSE)</f>
        <v>импл_новые_без_названия</v>
      </c>
      <c r="G72" t="str">
        <f t="shared" si="29"/>
        <v>импл_</v>
      </c>
      <c r="H72" t="str">
        <f>VLOOKUP(B72,audio_list_stym!$A$3:$AJ$18,23,FALSE)</f>
        <v>Ake</v>
      </c>
      <c r="I72" t="s">
        <v>694</v>
      </c>
      <c r="J72" t="str">
        <f t="shared" si="30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239</v>
      </c>
      <c r="Q72" t="str">
        <f>IF(G72="экспл",0,IF(G72="импл_",VLOOKUP(J72,quest_импл!$A$1:$J$129,8,FALSE),0))</f>
        <v>sound\\Visushenniy_li.wav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v>2019</v>
      </c>
      <c r="AD72" t="str">
        <f t="shared" ca="1" si="36"/>
        <v>pics\\Redis_4.jpg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1"/>
        <v>pics\\Redis_4.jpg</v>
      </c>
      <c r="AI72" t="s">
        <v>73</v>
      </c>
      <c r="AO72">
        <f t="shared" ca="1" si="37"/>
        <v>0.16137941336999095</v>
      </c>
      <c r="AP72" t="str">
        <f t="shared" ca="1" si="38"/>
        <v>pics\\Redis_4.jpg</v>
      </c>
      <c r="AR72" t="str">
        <f>IF(AH72="sound\\Ogorod",AP24,"")</f>
        <v/>
      </c>
      <c r="AS72" t="str">
        <f t="shared" ca="1" si="32"/>
        <v>pics\\Redis_4.jpg</v>
      </c>
      <c r="AT72">
        <f t="shared" ca="1" si="33"/>
        <v>0.98145923052830231</v>
      </c>
      <c r="AU72" t="s">
        <v>697</v>
      </c>
      <c r="AV72" t="str">
        <f t="shared" ca="1" si="34"/>
        <v>sound\\Noviy_plod.wav</v>
      </c>
      <c r="AW72" t="str">
        <f>IF(OR(D72=10,D72=11,D72=14,D72=15),VLOOKUP(A72,audio_list_stym!$A$3:$BQ$189,69,FALSE),"XXXXX")</f>
        <v>XXXXX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_Высушенный_ли_</v>
      </c>
      <c r="BB72" t="str">
        <f t="shared" si="35"/>
        <v>_Высушенный_ли_XXXXX?</v>
      </c>
      <c r="BD72" cm="1">
        <f t="array" aca="1" ref="BD72" ca="1">INDEX(L72:L79,(RANK(AT8,$AT$2:$AT$9)))</f>
        <v>2086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VLOOKUP(B73,audio_list_stym!$A$3:$BP$18,55,FALSE)</f>
        <v>16</v>
      </c>
      <c r="F73" t="str">
        <f>VLOOKUP(E73,metki!$A$2:$B$9,2,FALSE)</f>
        <v>импл_новые_без_названия</v>
      </c>
      <c r="G73" t="str">
        <f t="shared" si="29"/>
        <v>импл_</v>
      </c>
      <c r="H73" t="str">
        <f>VLOOKUP(B73,audio_list_stym!$A$3:$AJ$18,23,FALSE)</f>
        <v>Ake</v>
      </c>
      <c r="I73" t="s">
        <v>695</v>
      </c>
      <c r="J73" t="str">
        <f t="shared" si="30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240</v>
      </c>
      <c r="Q73" t="str">
        <f>IF(G73="экспл",0,IF(G73="импл_",VLOOKUP(J73,quest_импл!$A$1:$J$129,8,FALSE),0))</f>
        <v>sound\\Myatiy_li.wav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v>2030</v>
      </c>
      <c r="AD73" t="str">
        <f t="shared" ca="1" si="36"/>
        <v>pics\\Finik_6.jpg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1"/>
        <v>pics\\Finik_6.jpg</v>
      </c>
      <c r="AI73" t="s">
        <v>74</v>
      </c>
      <c r="AO73">
        <f t="shared" ca="1" si="37"/>
        <v>0.90245971674671932</v>
      </c>
      <c r="AP73" t="str">
        <f t="shared" ca="1" si="38"/>
        <v>pics\\Finik_6.jpg</v>
      </c>
      <c r="AR73" t="str">
        <f>IF(AH73="sound\\Ogorod",AP25,"")</f>
        <v/>
      </c>
      <c r="AS73" t="str">
        <f t="shared" ca="1" si="32"/>
        <v>pics\\Finik_6.jpg</v>
      </c>
      <c r="AT73">
        <f t="shared" ca="1" si="33"/>
        <v>0.82101682708634416</v>
      </c>
      <c r="AU73" t="s">
        <v>697</v>
      </c>
      <c r="AV73" t="str">
        <f t="shared" ca="1" si="34"/>
        <v>sound\\Noviy_plod.wav</v>
      </c>
      <c r="AW73" t="str">
        <f>IF(OR(D73=10,D73=11,D73=14,D73=15),VLOOKUP(A73,audio_list_stym!$A$3:$BQ$189,69,FALSE),"XXXXX")</f>
        <v>XXXXX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_Мятый_ли_</v>
      </c>
      <c r="BB73" t="str">
        <f t="shared" si="35"/>
        <v>_Мятый_ли_XXXXX?</v>
      </c>
      <c r="BD73" cm="1">
        <f t="array" aca="1" ref="BD73" ca="1">INDEX(L73:L80,(RANK(AT9,$AT$2:$AT$9)))</f>
        <v>2085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VLOOKUP(B74,audio_list_stym!$A$3:$BP$18,55,FALSE)</f>
        <v>17</v>
      </c>
      <c r="F74" t="str">
        <f>VLOOKUP(E74,metki!$A$2:$B$9,2,FALSE)</f>
        <v>экспл_новые_без_названия</v>
      </c>
      <c r="G74" t="str">
        <f t="shared" si="29"/>
        <v>экспл</v>
      </c>
      <c r="H74" t="str">
        <f>VLOOKUP(B74,audio_list_stym!$A$3:$AJ$18,23,FALSE)</f>
        <v>Finger</v>
      </c>
      <c r="I74" t="s">
        <v>688</v>
      </c>
      <c r="J74" t="str">
        <f t="shared" si="30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113</v>
      </c>
      <c r="Z74" t="str">
        <f>IF(G74="экспл",VLOOKUP(J74,quest_экспл!$A$1:$N$129,12,FALSE),IF(G74="импл_",0,0))</f>
        <v>sound\\On_vizhatiy.wav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v>2189</v>
      </c>
      <c r="AD74" t="str">
        <f t="shared" ca="1" si="36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31"/>
        <v/>
      </c>
      <c r="AI74" t="s">
        <v>76</v>
      </c>
      <c r="AO74">
        <f t="shared" ca="1" si="37"/>
        <v>0.21473940866541019</v>
      </c>
      <c r="AP74" t="str">
        <f t="shared" ca="1" si="38"/>
        <v>pics\\Redis_1.jpg</v>
      </c>
      <c r="AR74" t="str">
        <f>IF(AH74="sound\\Ogorod",AP2,"")</f>
        <v/>
      </c>
      <c r="AS74" t="str">
        <f t="shared" si="32"/>
        <v/>
      </c>
      <c r="AT74">
        <f t="shared" ca="1" si="33"/>
        <v>0.89417088036537529</v>
      </c>
      <c r="AU74" t="s">
        <v>697</v>
      </c>
      <c r="AV74" t="str">
        <f t="shared" ca="1" si="34"/>
        <v>sound\\Noviy_plod.wav</v>
      </c>
      <c r="AW74" t="str">
        <f>IF(OR(D74=10,D74=11,D74=14,D74=15),VLOOKUP(A74,audio_list_stym!$A$3:$BQ$189,69,FALSE),"XXXXX")</f>
        <v>XXXXX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_Он_выжатый?</v>
      </c>
      <c r="BA74" t="e">
        <f>VLOOKUP(Q74,audio_list_stym!$B$2:$BQ$299,68,FALSE)</f>
        <v>#N/A</v>
      </c>
      <c r="BB74" t="str">
        <f t="shared" si="35"/>
        <v>На_экране_XXXXX._Он_выжатый?</v>
      </c>
      <c r="BC74">
        <f>A74</f>
        <v>1210</v>
      </c>
      <c r="BD74" cm="1">
        <f t="array" aca="1" ref="BD74" ca="1">INDEX($L$74:$L$81,(RANK(AT2,$AT$2:$AT$9)))</f>
        <v>2087</v>
      </c>
      <c r="BE74" cm="1">
        <f t="array" aca="1" ref="BE74" ca="1">INDEX(BD66:BD73,(RANK(AT3,$AT$2:$AT$9)))</f>
        <v>2079</v>
      </c>
      <c r="BF74" cm="1">
        <f t="array" aca="1" ref="BF74" ca="1">INDEX(BD82:BD105,(RANK(AT3,$AT$2:$AT$17)))</f>
        <v>2091</v>
      </c>
      <c r="BG74" cm="1">
        <f t="array" aca="1" ref="BG74" ca="1">INDEX(BD106:BD129,(RANK(AT3,$AT$2:$AT$9)))</f>
        <v>2143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VLOOKUP(B75,audio_list_stym!$A$3:$BP$18,55,FALSE)</f>
        <v>17</v>
      </c>
      <c r="F75" t="str">
        <f>VLOOKUP(E75,metki!$A$2:$B$9,2,FALSE)</f>
        <v>экспл_новые_без_названия</v>
      </c>
      <c r="G75" t="str">
        <f t="shared" si="29"/>
        <v>экспл</v>
      </c>
      <c r="H75" t="str">
        <f>VLOOKUP(B75,audio_list_stym!$A$3:$AJ$18,23,FALSE)</f>
        <v>Finger</v>
      </c>
      <c r="I75" t="s">
        <v>689</v>
      </c>
      <c r="J75" t="str">
        <f t="shared" si="30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114</v>
      </c>
      <c r="Z75" t="str">
        <f>IF(G75="экспл",VLOOKUP(J75,quest_экспл!$A$1:$N$129,12,FALSE),IF(G75="импл_",0,0))</f>
        <v>sound\\On_nadloman.wav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v>2231</v>
      </c>
      <c r="AD75" t="str">
        <f t="shared" ca="1" si="36"/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si="31"/>
        <v/>
      </c>
      <c r="AI75" t="s">
        <v>77</v>
      </c>
      <c r="AO75">
        <f t="shared" ca="1" si="37"/>
        <v>0.89972696917062311</v>
      </c>
      <c r="AP75" t="str">
        <f t="shared" ca="1" si="38"/>
        <v>pics\\Finik_7.jpg</v>
      </c>
      <c r="AR75" t="str">
        <f t="shared" ref="AR75:AR97" si="39">IF(AH75="sound\\Ogorod",AP3,"")</f>
        <v/>
      </c>
      <c r="AS75" t="str">
        <f t="shared" si="32"/>
        <v/>
      </c>
      <c r="AT75">
        <f t="shared" ca="1" si="33"/>
        <v>0.58442338651144976</v>
      </c>
      <c r="AU75" t="s">
        <v>697</v>
      </c>
      <c r="AV75" t="str">
        <f t="shared" ca="1" si="34"/>
        <v>sound\\Noviy_plod.wav</v>
      </c>
      <c r="AW75" t="str">
        <f>IF(OR(D75=10,D75=11,D75=14,D75=15),VLOOKUP(A75,audio_list_stym!$A$3:$BQ$189,69,FALSE),"XXXXX")</f>
        <v>XXXXX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_Он_надломан?</v>
      </c>
      <c r="BA75" t="e">
        <f>VLOOKUP(Q75,audio_list_stym!$B$2:$BQ$299,68,FALSE)</f>
        <v>#N/A</v>
      </c>
      <c r="BB75" t="str">
        <f t="shared" si="35"/>
        <v>Посмотрите,_вот_XXXXX._Он_надломан?</v>
      </c>
      <c r="BD75" cm="1">
        <f t="array" aca="1" ref="BD75" ca="1">INDEX($L$74:$L$81,(RANK(AT3,$AT$2:$AT$9)))</f>
        <v>2081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VLOOKUP(B76,audio_list_stym!$A$3:$BP$18,55,FALSE)</f>
        <v>17</v>
      </c>
      <c r="F76" t="str">
        <f>VLOOKUP(E76,metki!$A$2:$B$9,2,FALSE)</f>
        <v>экспл_новые_без_названия</v>
      </c>
      <c r="G76" t="str">
        <f t="shared" si="29"/>
        <v>экспл</v>
      </c>
      <c r="H76" t="str">
        <f>VLOOKUP(B76,audio_list_stym!$A$3:$AJ$18,23,FALSE)</f>
        <v>Finger</v>
      </c>
      <c r="I76" t="s">
        <v>690</v>
      </c>
      <c r="J76" t="str">
        <f t="shared" si="30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115</v>
      </c>
      <c r="Z76" t="str">
        <f>IF(G76="экспл",VLOOKUP(J76,quest_экспл!$A$1:$N$129,12,FALSE),IF(G76="импл_",0,0))</f>
        <v>sound\\On_volnistiy.wav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v>2195</v>
      </c>
      <c r="AD76" t="str">
        <f t="shared" ca="1" si="36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31"/>
        <v/>
      </c>
      <c r="AI76" t="s">
        <v>78</v>
      </c>
      <c r="AO76">
        <f t="shared" ca="1" si="37"/>
        <v>0.79410424842896032</v>
      </c>
      <c r="AP76" t="str">
        <f t="shared" ca="1" si="38"/>
        <v>pics\\Goroh_7.jpg</v>
      </c>
      <c r="AR76" t="str">
        <f t="shared" si="39"/>
        <v/>
      </c>
      <c r="AS76" t="str">
        <f t="shared" si="32"/>
        <v/>
      </c>
      <c r="AT76">
        <f t="shared" ca="1" si="33"/>
        <v>0.35932105944052495</v>
      </c>
      <c r="AU76" t="s">
        <v>697</v>
      </c>
      <c r="AV76" t="str">
        <f t="shared" ca="1" si="34"/>
        <v>sound\\Redkiy_plod.wav</v>
      </c>
      <c r="AW76" t="str">
        <f>IF(OR(D76=10,D76=11,D76=14,D76=15),VLOOKUP(A76,audio_list_stym!$A$3:$BQ$189,69,FALSE),"XXXXX")</f>
        <v>XXXXX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_Он_волнистый?</v>
      </c>
      <c r="BA76" t="e">
        <f>VLOOKUP(Q76,audio_list_stym!$B$2:$BQ$299,68,FALSE)</f>
        <v>#N/A</v>
      </c>
      <c r="BB76" t="str">
        <f t="shared" si="35"/>
        <v>Вот_XXXXX._Он_волнистый?</v>
      </c>
      <c r="BD76" cm="1">
        <f t="array" aca="1" ref="BD76" ca="1">INDEX($L$74:$L$81,(RANK(AT4,$AT$2:$AT$9)))</f>
        <v>2083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VLOOKUP(B77,audio_list_stym!$A$3:$BP$18,55,FALSE)</f>
        <v>17</v>
      </c>
      <c r="F77" t="str">
        <f>VLOOKUP(E77,metki!$A$2:$B$9,2,FALSE)</f>
        <v>экспл_новые_без_названия</v>
      </c>
      <c r="G77" t="str">
        <f t="shared" si="29"/>
        <v>экспл</v>
      </c>
      <c r="H77" t="str">
        <f>VLOOKUP(B77,audio_list_stym!$A$3:$AJ$18,23,FALSE)</f>
        <v>Finger</v>
      </c>
      <c r="I77" t="s">
        <v>691</v>
      </c>
      <c r="J77" t="str">
        <f t="shared" si="30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116</v>
      </c>
      <c r="Z77" t="str">
        <f>IF(G77="экспл",VLOOKUP(J77,quest_экспл!$A$1:$N$129,12,FALSE),IF(G77="импл_",0,0))</f>
        <v>sound\\On_buriy.wav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v>2172</v>
      </c>
      <c r="AD77" t="str">
        <f t="shared" ca="1" si="36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31"/>
        <v/>
      </c>
      <c r="AI77" t="s">
        <v>79</v>
      </c>
      <c r="AO77">
        <f t="shared" ca="1" si="37"/>
        <v>0.12218739169566506</v>
      </c>
      <c r="AP77" t="str">
        <f t="shared" ca="1" si="38"/>
        <v>pics\\Tomat_1.jpg</v>
      </c>
      <c r="AR77" t="str">
        <f t="shared" si="39"/>
        <v/>
      </c>
      <c r="AS77" t="str">
        <f t="shared" si="32"/>
        <v/>
      </c>
      <c r="AT77">
        <f t="shared" ca="1" si="33"/>
        <v>0.53343311711411945</v>
      </c>
      <c r="AU77" t="s">
        <v>697</v>
      </c>
      <c r="AV77" t="str">
        <f t="shared" ca="1" si="34"/>
        <v>sound\\Redkiy_plod.wav</v>
      </c>
      <c r="AW77" t="str">
        <f>IF(OR(D77=10,D77=11,D77=14,D77=15),VLOOKUP(A77,audio_list_stym!$A$3:$BQ$189,69,FALSE),"XXXXX")</f>
        <v>XXXXX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_Он_бурый?</v>
      </c>
      <c r="BA77" t="e">
        <f>VLOOKUP(Q77,audio_list_stym!$B$2:$BQ$299,68,FALSE)</f>
        <v>#N/A</v>
      </c>
      <c r="BB77" t="str">
        <f t="shared" si="35"/>
        <v>Это_XXXXX._Он_бурый?</v>
      </c>
      <c r="BD77" cm="1">
        <f t="array" aca="1" ref="BD77" ca="1">INDEX($L$74:$L$81,(RANK(AT5,$AT$2:$AT$9)))</f>
        <v>2085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VLOOKUP(B78,audio_list_stym!$A$3:$BP$18,55,FALSE)</f>
        <v>17</v>
      </c>
      <c r="F78" t="str">
        <f>VLOOKUP(E78,metki!$A$2:$B$9,2,FALSE)</f>
        <v>экспл_новые_без_названия</v>
      </c>
      <c r="G78" t="str">
        <f t="shared" si="29"/>
        <v>экспл</v>
      </c>
      <c r="H78" t="str">
        <f>VLOOKUP(B78,audio_list_stym!$A$3:$AJ$18,23,FALSE)</f>
        <v>Finger</v>
      </c>
      <c r="I78" t="s">
        <v>692</v>
      </c>
      <c r="J78" t="str">
        <f t="shared" si="30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117</v>
      </c>
      <c r="Z78" t="str">
        <f>IF(G78="экспл",VLOOKUP(J78,quest_экспл!$A$1:$N$129,12,FALSE),IF(G78="импл_",0,0))</f>
        <v>sound\\Vityanut_li_on.wav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v>2174</v>
      </c>
      <c r="AD78" t="str">
        <f t="shared" ca="1" si="36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31"/>
        <v/>
      </c>
      <c r="AI78" t="s">
        <v>80</v>
      </c>
      <c r="AO78">
        <f t="shared" ca="1" si="37"/>
        <v>0.96407774629313714</v>
      </c>
      <c r="AP78" t="str">
        <f t="shared" ca="1" si="38"/>
        <v>pics\\Banan_6.jpg</v>
      </c>
      <c r="AR78" t="str">
        <f t="shared" si="39"/>
        <v/>
      </c>
      <c r="AS78" t="str">
        <f t="shared" si="32"/>
        <v/>
      </c>
      <c r="AT78">
        <f t="shared" ca="1" si="33"/>
        <v>0.43175748575761541</v>
      </c>
      <c r="AU78" t="s">
        <v>697</v>
      </c>
      <c r="AV78" t="str">
        <f t="shared" ca="1" si="34"/>
        <v>sound\\Redkiy_plod.wav</v>
      </c>
      <c r="AW78" t="str">
        <f>IF(OR(D78=10,D78=11,D78=14,D78=15),VLOOKUP(A78,audio_list_stym!$A$3:$BQ$189,69,FALSE),"XXXXX")</f>
        <v>XXXXX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_Вытянут_ли_он?</v>
      </c>
      <c r="BA78" t="e">
        <f>VLOOKUP(Q78,audio_list_stym!$B$2:$BQ$299,68,FALSE)</f>
        <v>#N/A</v>
      </c>
      <c r="BB78" t="str">
        <f t="shared" si="35"/>
        <v>На_картинке_XXXXX._Вытянут_ли_он?</v>
      </c>
      <c r="BD78" cm="1">
        <f t="array" aca="1" ref="BD78" ca="1">INDEX($L$74:$L$81,(RANK(AT6,$AT$2:$AT$9)))</f>
        <v>2082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VLOOKUP(B79,audio_list_stym!$A$3:$BP$18,55,FALSE)</f>
        <v>17</v>
      </c>
      <c r="F79" t="str">
        <f>VLOOKUP(E79,metki!$A$2:$B$9,2,FALSE)</f>
        <v>экспл_новые_без_названия</v>
      </c>
      <c r="G79" t="str">
        <f t="shared" si="29"/>
        <v>экспл</v>
      </c>
      <c r="H79" t="str">
        <f>VLOOKUP(B79,audio_list_stym!$A$3:$AJ$18,23,FALSE)</f>
        <v>Finger</v>
      </c>
      <c r="I79" t="s">
        <v>693</v>
      </c>
      <c r="J79" t="str">
        <f t="shared" si="30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118</v>
      </c>
      <c r="Z79" t="str">
        <f>IF(G79="экспл",VLOOKUP(J79,quest_экспл!$A$1:$N$129,12,FALSE),IF(G79="импл_",0,0))</f>
        <v>sound\\Obyemniy_li_on.wav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v>2177</v>
      </c>
      <c r="AD79" t="str">
        <f t="shared" ca="1" si="36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31"/>
        <v/>
      </c>
      <c r="AI79" t="s">
        <v>81</v>
      </c>
      <c r="AO79">
        <f t="shared" ca="1" si="37"/>
        <v>0.53156628281848051</v>
      </c>
      <c r="AP79" t="str">
        <f t="shared" ca="1" si="38"/>
        <v>pics\\Limon_6.jpg</v>
      </c>
      <c r="AR79" t="str">
        <f t="shared" si="39"/>
        <v/>
      </c>
      <c r="AS79" t="str">
        <f t="shared" si="32"/>
        <v/>
      </c>
      <c r="AT79">
        <f t="shared" ca="1" si="33"/>
        <v>0.92349770348719662</v>
      </c>
      <c r="AU79" t="s">
        <v>697</v>
      </c>
      <c r="AV79" t="str">
        <f t="shared" ca="1" si="34"/>
        <v>sound\\Noviy_plod.wav</v>
      </c>
      <c r="AW79" t="str">
        <f>IF(OR(D79=10,D79=11,D79=14,D79=15),VLOOKUP(A79,audio_list_stym!$A$3:$BQ$189,69,FALSE),"XXXXX")</f>
        <v>XXXXX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_Объемный_ли_он?</v>
      </c>
      <c r="BA79" t="e">
        <f>VLOOKUP(Q79,audio_list_stym!$B$2:$BQ$299,68,FALSE)</f>
        <v>#N/A</v>
      </c>
      <c r="BB79" t="str">
        <f t="shared" si="35"/>
        <v>На_мониторе_XXXXX._Объемный_ли_он?</v>
      </c>
      <c r="BD79" cm="1">
        <f t="array" aca="1" ref="BD79" ca="1">INDEX($L$74:$L$81,(RANK(AT7,$AT$2:$AT$9)))</f>
        <v>2084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VLOOKUP(B80,audio_list_stym!$A$3:$BP$18,55,FALSE)</f>
        <v>17</v>
      </c>
      <c r="F80" t="str">
        <f>VLOOKUP(E80,metki!$A$2:$B$9,2,FALSE)</f>
        <v>экспл_новые_без_названия</v>
      </c>
      <c r="G80" t="str">
        <f t="shared" si="29"/>
        <v>экспл</v>
      </c>
      <c r="H80" t="str">
        <f>VLOOKUP(B80,audio_list_stym!$A$3:$AJ$18,23,FALSE)</f>
        <v>Finger</v>
      </c>
      <c r="I80" t="s">
        <v>694</v>
      </c>
      <c r="J80" t="str">
        <f t="shared" si="30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119</v>
      </c>
      <c r="Z80" t="str">
        <f>IF(G80="экспл",VLOOKUP(J80,quest_экспл!$A$1:$N$129,12,FALSE),IF(G80="импл_",0,0))</f>
        <v>sound\\Pustoy_li_on.wav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v>2176</v>
      </c>
      <c r="AD80" t="str">
        <f t="shared" ca="1" si="36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31"/>
        <v/>
      </c>
      <c r="AI80" t="s">
        <v>82</v>
      </c>
      <c r="AO80">
        <f t="shared" ca="1" si="37"/>
        <v>0.93224549761129938</v>
      </c>
      <c r="AP80" t="str">
        <f t="shared" ca="1" si="38"/>
        <v>pics\\Banan_8.jpg</v>
      </c>
      <c r="AR80" t="str">
        <f t="shared" si="39"/>
        <v/>
      </c>
      <c r="AS80" t="str">
        <f t="shared" si="32"/>
        <v/>
      </c>
      <c r="AT80">
        <f t="shared" ca="1" si="33"/>
        <v>0.97436360059795946</v>
      </c>
      <c r="AU80" t="s">
        <v>697</v>
      </c>
      <c r="AV80" t="str">
        <f t="shared" ca="1" si="34"/>
        <v>sound\\Noviy_plod.wav</v>
      </c>
      <c r="AW80" t="str">
        <f>IF(OR(D80=10,D80=11,D80=14,D80=15),VLOOKUP(A80,audio_list_stym!$A$3:$BQ$189,69,FALSE),"XXXXX")</f>
        <v>XXXXX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_Пустой_ли_он?</v>
      </c>
      <c r="BA80" t="e">
        <f>VLOOKUP(Q80,audio_list_stym!$B$2:$BQ$299,68,FALSE)</f>
        <v>#N/A</v>
      </c>
      <c r="BB80" t="str">
        <f t="shared" si="35"/>
        <v>Перед_Вами_XXXXX._Пустой_ли_он?</v>
      </c>
      <c r="BD80" cm="1">
        <f t="array" aca="1" ref="BD80" ca="1">INDEX($L$74:$L$81,(RANK(AT8,$AT$2:$AT$9)))</f>
        <v>2088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VLOOKUP(B81,audio_list_stym!$A$3:$BP$18,55,FALSE)</f>
        <v>17</v>
      </c>
      <c r="F81" t="str">
        <f>VLOOKUP(E81,metki!$A$2:$B$9,2,FALSE)</f>
        <v>экспл_новые_без_названия</v>
      </c>
      <c r="G81" t="str">
        <f t="shared" si="29"/>
        <v>экспл</v>
      </c>
      <c r="H81" t="str">
        <f>VLOOKUP(B81,audio_list_stym!$A$3:$AJ$18,23,FALSE)</f>
        <v>Finger</v>
      </c>
      <c r="I81" t="s">
        <v>695</v>
      </c>
      <c r="J81" t="str">
        <f t="shared" si="30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120</v>
      </c>
      <c r="Z81" t="str">
        <f>IF(G81="экспл",VLOOKUP(J81,quest_экспл!$A$1:$N$129,12,FALSE),IF(G81="импл_",0,0))</f>
        <v>sound\\Belyi_li_on.wav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v>2171</v>
      </c>
      <c r="AD81" t="str">
        <f t="shared" ca="1" si="36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31"/>
        <v/>
      </c>
      <c r="AI81" t="s">
        <v>83</v>
      </c>
      <c r="AO81">
        <f t="shared" ca="1" si="37"/>
        <v>0.82747545306035242</v>
      </c>
      <c r="AP81" t="str">
        <f t="shared" ca="1" si="38"/>
        <v>pics\\Goroh_5.jpg</v>
      </c>
      <c r="AR81" t="str">
        <f t="shared" si="39"/>
        <v/>
      </c>
      <c r="AS81" t="str">
        <f t="shared" si="32"/>
        <v/>
      </c>
      <c r="AT81">
        <f t="shared" ca="1" si="33"/>
        <v>0.80202544434382228</v>
      </c>
      <c r="AU81" t="s">
        <v>697</v>
      </c>
      <c r="AV81" t="str">
        <f t="shared" ca="1" si="34"/>
        <v>sound\\Noviy_plod.wav</v>
      </c>
      <c r="AW81" t="str">
        <f>IF(OR(D81=10,D81=11,D81=14,D81=15),VLOOKUP(A81,audio_list_stym!$A$3:$BQ$189,69,FALSE),"XXXXX")</f>
        <v>XXXXX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_Белый_ли_он?</v>
      </c>
      <c r="BA81" t="e">
        <f>VLOOKUP(Q81,audio_list_stym!$B$2:$BQ$299,68,FALSE)</f>
        <v>#N/A</v>
      </c>
      <c r="BB81" t="str">
        <f t="shared" si="35"/>
        <v>Вы_видите_XXXXX._Белый_ли_он?</v>
      </c>
      <c r="BD81" cm="1">
        <f t="array" aca="1" ref="BD81" ca="1">INDEX($L$74:$L$81,(RANK(AT9,$AT$2:$AT$9)))</f>
        <v>2086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VLOOKUP(B82,audio_list_stym!$A$3:$BP$18,55,FALSE)</f>
        <v>14</v>
      </c>
      <c r="F82" t="str">
        <f>VLOOKUP(E82,metki!$A$2:$B$9,2,FALSE)</f>
        <v>импл_новые_с_названием</v>
      </c>
      <c r="G82" t="str">
        <f t="shared" si="29"/>
        <v>импл_</v>
      </c>
      <c r="H82" t="str">
        <f>VLOOKUP(B82,audio_list_stym!$A$3:$AJ$18,23,FALSE)</f>
        <v>Gac</v>
      </c>
      <c r="I82" t="s">
        <v>688</v>
      </c>
      <c r="J82" t="str">
        <f t="shared" si="30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249</v>
      </c>
      <c r="Q82" t="str">
        <f>IF(G82="экспл",0,IF(G82="импл_",VLOOKUP(J82,quest_импл!$A$1:$J$129,8,FALSE),0))</f>
        <v>sound\\Ispachkan_li.wav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v>2049</v>
      </c>
      <c r="AD82" t="str">
        <f t="shared" ca="1" si="36"/>
        <v>pics\\Banan_5.jpg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1"/>
        <v>pics\\Banan_5.jpg</v>
      </c>
      <c r="AI82" t="s">
        <v>84</v>
      </c>
      <c r="AO82">
        <f t="shared" ca="1" si="37"/>
        <v>0.96850689633325127</v>
      </c>
      <c r="AP82" t="str">
        <f t="shared" ca="1" si="38"/>
        <v>pics\\Banan_5.jpg</v>
      </c>
      <c r="AR82" t="str">
        <f t="shared" si="39"/>
        <v/>
      </c>
      <c r="AS82" t="str">
        <f t="shared" ca="1" si="32"/>
        <v>pics\\Banan_5.jpg</v>
      </c>
      <c r="AT82">
        <f t="shared" ca="1" si="33"/>
        <v>0.58574659350918534</v>
      </c>
      <c r="AU82" t="s">
        <v>697</v>
      </c>
      <c r="AV82" t="str">
        <f t="shared" ca="1" si="34"/>
        <v>sound\\Noviy_plod.wav</v>
      </c>
      <c r="AW82" t="str">
        <f>IF(OR(D82=10,D82=11,D82=14,D82=15),VLOOKUP(A82,audio_list_stym!$A$3:$BQ$189,69,FALSE),"XXXXX")</f>
        <v>XXXXX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_Испачкан_ли_</v>
      </c>
      <c r="BB82" t="str">
        <f t="shared" si="35"/>
        <v>_Испачкан_ли_ЛИРОХ?</v>
      </c>
      <c r="BC82">
        <f>A82</f>
        <v>1211</v>
      </c>
      <c r="BD82" cm="1">
        <f t="array" aca="1" ref="BD82" ca="1">INDEX($L$82:$L$89,(RANK(AT2,$AT$2:$AT$9)))</f>
        <v>2095</v>
      </c>
      <c r="BE82" cm="1">
        <f t="array" aca="1" ref="BE82" ca="1">INDEX(BD66:BD81,(RANK(AT4,$AT$2:$AT$17)))</f>
        <v>2078</v>
      </c>
      <c r="BF82" cm="1">
        <f t="array" aca="1" ref="BF82" ca="1">INDEX(BD90:BD105,(RANK(AT4,$AT$2:$AT$17)))</f>
        <v>2114</v>
      </c>
      <c r="BG82" cm="1">
        <f t="array" aca="1" ref="BG82" ca="1">INDEX(BD106:BD129,(RANK(AT4,$AT$2:$AT$9)))</f>
        <v>2139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VLOOKUP(B83,audio_list_stym!$A$3:$BP$18,55,FALSE)</f>
        <v>14</v>
      </c>
      <c r="F83" t="str">
        <f>VLOOKUP(E83,metki!$A$2:$B$9,2,FALSE)</f>
        <v>импл_новые_с_названием</v>
      </c>
      <c r="G83" t="str">
        <f t="shared" si="29"/>
        <v>импл_</v>
      </c>
      <c r="H83" t="str">
        <f>VLOOKUP(B83,audio_list_stym!$A$3:$AJ$18,23,FALSE)</f>
        <v>Gac</v>
      </c>
      <c r="I83" t="s">
        <v>689</v>
      </c>
      <c r="J83" t="str">
        <f t="shared" si="30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250</v>
      </c>
      <c r="Q83" t="str">
        <f>IF(G83="экспл",0,IF(G83="импл_",VLOOKUP(J83,quest_импл!$A$1:$J$129,8,FALSE),0))</f>
        <v>sound\\Farshirovanniy_li.wav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v>2011</v>
      </c>
      <c r="AD83" t="str">
        <f t="shared" ca="1" si="36"/>
        <v>pics\\Redis_5.jpg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1"/>
        <v>pics\\Redis_5.jpg</v>
      </c>
      <c r="AI83" t="s">
        <v>85</v>
      </c>
      <c r="AO83">
        <f t="shared" ca="1" si="37"/>
        <v>0.14850917146815212</v>
      </c>
      <c r="AP83" t="str">
        <f t="shared" ca="1" si="38"/>
        <v>pics\\Redis_5.jpg</v>
      </c>
      <c r="AR83" t="str">
        <f t="shared" si="39"/>
        <v/>
      </c>
      <c r="AS83" t="str">
        <f t="shared" ca="1" si="32"/>
        <v>pics\\Redis_5.jpg</v>
      </c>
      <c r="AT83">
        <f t="shared" ca="1" si="33"/>
        <v>0.90044515764738642</v>
      </c>
      <c r="AU83" t="s">
        <v>697</v>
      </c>
      <c r="AV83" t="str">
        <f t="shared" ca="1" si="34"/>
        <v>sound\\Noviy_plod.wav</v>
      </c>
      <c r="AW83" t="str">
        <f>IF(OR(D83=10,D83=11,D83=14,D83=15),VLOOKUP(A83,audio_list_stym!$A$3:$BQ$189,69,FALSE),"XXXXX")</f>
        <v>XXXXX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_Фаршированный_ли_</v>
      </c>
      <c r="BB83" t="str">
        <f t="shared" si="35"/>
        <v>_Фаршированный_ли_ЛИРОХ?</v>
      </c>
      <c r="BD83" cm="1">
        <f t="array" aca="1" ref="BD83" ca="1">INDEX($L$82:$L$89,(RANK(AT3,$AT$2:$AT$9)))</f>
        <v>2089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VLOOKUP(B84,audio_list_stym!$A$3:$BP$18,55,FALSE)</f>
        <v>14</v>
      </c>
      <c r="F84" t="str">
        <f>VLOOKUP(E84,metki!$A$2:$B$9,2,FALSE)</f>
        <v>импл_новые_с_названием</v>
      </c>
      <c r="G84" t="str">
        <f t="shared" si="29"/>
        <v>импл_</v>
      </c>
      <c r="H84" t="str">
        <f>VLOOKUP(B84,audio_list_stym!$A$3:$AJ$18,23,FALSE)</f>
        <v>Gac</v>
      </c>
      <c r="I84" t="s">
        <v>690</v>
      </c>
      <c r="J84" t="str">
        <f t="shared" si="30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251</v>
      </c>
      <c r="Q84" t="str">
        <f>IF(G84="экспл",0,IF(G84="импл_",VLOOKUP(J84,quest_импл!$A$1:$J$129,8,FALSE),0))</f>
        <v>sound\\Razrezan_li.wav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v>2057</v>
      </c>
      <c r="AD84" t="str">
        <f t="shared" ca="1" si="36"/>
        <v>pics\\Banan_1.jpg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1"/>
        <v>pics\\Banan_1.jpg</v>
      </c>
      <c r="AI84" t="s">
        <v>94</v>
      </c>
      <c r="AO84">
        <f t="shared" ca="1" si="37"/>
        <v>0.99140039110308897</v>
      </c>
      <c r="AP84" t="str">
        <f t="shared" ca="1" si="38"/>
        <v>pics\\Banan_1.jpg</v>
      </c>
      <c r="AR84" t="str">
        <f t="shared" si="39"/>
        <v/>
      </c>
      <c r="AS84" t="str">
        <f t="shared" ca="1" si="32"/>
        <v>pics\\Banan_1.jpg</v>
      </c>
      <c r="AT84">
        <f t="shared" ca="1" si="33"/>
        <v>0.8944541792688967</v>
      </c>
      <c r="AU84" t="s">
        <v>697</v>
      </c>
      <c r="AV84" t="str">
        <f t="shared" ca="1" si="34"/>
        <v>sound\\Noviy_plod.wav</v>
      </c>
      <c r="AW84" t="str">
        <f>IF(OR(D84=10,D84=11,D84=14,D84=15),VLOOKUP(A84,audio_list_stym!$A$3:$BQ$189,69,FALSE),"XXXXX")</f>
        <v>XXXXX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_Разрезан_ли_</v>
      </c>
      <c r="BB84" t="str">
        <f t="shared" si="35"/>
        <v>_Разрезан_ли_ЛИРОХ?</v>
      </c>
      <c r="BD84" cm="1">
        <f t="array" aca="1" ref="BD84" ca="1">INDEX($L$82:$L$89,(RANK(AT4,$AT$2:$AT$9)))</f>
        <v>2091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VLOOKUP(B85,audio_list_stym!$A$3:$BP$18,55,FALSE)</f>
        <v>14</v>
      </c>
      <c r="F85" t="str">
        <f>VLOOKUP(E85,metki!$A$2:$B$9,2,FALSE)</f>
        <v>импл_новые_с_названием</v>
      </c>
      <c r="G85" t="str">
        <f t="shared" si="29"/>
        <v>импл_</v>
      </c>
      <c r="H85" t="str">
        <f>VLOOKUP(B85,audio_list_stym!$A$3:$AJ$18,23,FALSE)</f>
        <v>Gac</v>
      </c>
      <c r="I85" t="s">
        <v>691</v>
      </c>
      <c r="J85" t="str">
        <f t="shared" si="30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252</v>
      </c>
      <c r="Q85" t="str">
        <f>IF(G85="экспл",0,IF(G85="импл_",VLOOKUP(J85,quest_импл!$A$1:$J$129,8,FALSE),0))</f>
        <v>sound\\S_lepestkami_li.wav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v>2005</v>
      </c>
      <c r="AD85" t="str">
        <f t="shared" ca="1" si="36"/>
        <v>pics\\Peper_4.jpg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1"/>
        <v>pics\\Peper_4.jpg</v>
      </c>
      <c r="AI85" t="s">
        <v>95</v>
      </c>
      <c r="AO85">
        <f t="shared" ca="1" si="37"/>
        <v>0.27887147622631225</v>
      </c>
      <c r="AP85" t="str">
        <f t="shared" ca="1" si="38"/>
        <v>pics\\Peper_4.jpg</v>
      </c>
      <c r="AR85" t="str">
        <f t="shared" si="39"/>
        <v/>
      </c>
      <c r="AS85" t="str">
        <f t="shared" ca="1" si="32"/>
        <v>pics\\Peper_4.jpg</v>
      </c>
      <c r="AT85">
        <f t="shared" ca="1" si="33"/>
        <v>0.66152854600955857</v>
      </c>
      <c r="AU85" t="s">
        <v>697</v>
      </c>
      <c r="AV85" t="str">
        <f t="shared" ca="1" si="34"/>
        <v>sound\\Noviy_plod.wav</v>
      </c>
      <c r="AW85" t="str">
        <f>IF(OR(D85=10,D85=11,D85=14,D85=15),VLOOKUP(A85,audio_list_stym!$A$3:$BQ$189,69,FALSE),"XXXXX")</f>
        <v>XXXXX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_С_лепестками_ли_</v>
      </c>
      <c r="BB85" t="str">
        <f t="shared" si="35"/>
        <v>_С_лепестками_ли_ЛИРОХ?</v>
      </c>
      <c r="BD85" cm="1">
        <f t="array" aca="1" ref="BD85" ca="1">INDEX($L$82:$L$89,(RANK(AT5,$AT$2:$AT$9)))</f>
        <v>2093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VLOOKUP(B86,audio_list_stym!$A$3:$BP$18,55,FALSE)</f>
        <v>14</v>
      </c>
      <c r="F86" t="str">
        <f>VLOOKUP(E86,metki!$A$2:$B$9,2,FALSE)</f>
        <v>импл_новые_с_названием</v>
      </c>
      <c r="G86" t="str">
        <f t="shared" si="29"/>
        <v>импл_</v>
      </c>
      <c r="H86" t="str">
        <f>VLOOKUP(B86,audio_list_stym!$A$3:$AJ$18,23,FALSE)</f>
        <v>Gac</v>
      </c>
      <c r="I86" t="s">
        <v>692</v>
      </c>
      <c r="J86" t="str">
        <f t="shared" si="30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253</v>
      </c>
      <c r="Q86" t="str">
        <f>IF(G86="экспл",0,IF(G86="импл_",VLOOKUP(J86,quest_импл!$A$1:$J$129,8,FALSE),0))</f>
        <v>sound\\Kolyuchiy_li.wav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v>2017</v>
      </c>
      <c r="AD86" t="str">
        <f t="shared" ca="1" si="36"/>
        <v>pics\\Kokos_5.jpg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1"/>
        <v>pics\\Kokos_5.jpg</v>
      </c>
      <c r="AI86" t="s">
        <v>96</v>
      </c>
      <c r="AO86">
        <f t="shared" ca="1" si="37"/>
        <v>0.68244285594190879</v>
      </c>
      <c r="AP86" t="str">
        <f t="shared" ca="1" si="38"/>
        <v>pics\\Kokos_5.jpg</v>
      </c>
      <c r="AR86" t="str">
        <f t="shared" si="39"/>
        <v/>
      </c>
      <c r="AS86" t="str">
        <f t="shared" ca="1" si="32"/>
        <v>pics\\Kokos_5.jpg</v>
      </c>
      <c r="AT86">
        <f t="shared" ca="1" si="33"/>
        <v>0.77931754537175868</v>
      </c>
      <c r="AU86" t="s">
        <v>697</v>
      </c>
      <c r="AV86" t="str">
        <f t="shared" ca="1" si="34"/>
        <v>sound\\Noviy_plod.wav</v>
      </c>
      <c r="AW86" t="str">
        <f>IF(OR(D86=10,D86=11,D86=14,D86=15),VLOOKUP(A86,audio_list_stym!$A$3:$BQ$189,69,FALSE),"XXXXX")</f>
        <v>XXXXX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_Колючий_ли_</v>
      </c>
      <c r="BB86" t="str">
        <f t="shared" si="35"/>
        <v>_Колючий_ли_ЛИРОХ?</v>
      </c>
      <c r="BD86" cm="1">
        <f t="array" aca="1" ref="BD86" ca="1">INDEX($L$82:$L$89,(RANK(AT6,$AT$2:$AT$9)))</f>
        <v>2090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VLOOKUP(B87,audio_list_stym!$A$3:$BP$18,55,FALSE)</f>
        <v>14</v>
      </c>
      <c r="F87" t="str">
        <f>VLOOKUP(E87,metki!$A$2:$B$9,2,FALSE)</f>
        <v>импл_новые_с_названием</v>
      </c>
      <c r="G87" t="str">
        <f t="shared" si="29"/>
        <v>импл_</v>
      </c>
      <c r="H87" t="str">
        <f>VLOOKUP(B87,audio_list_stym!$A$3:$AJ$18,23,FALSE)</f>
        <v>Gac</v>
      </c>
      <c r="I87" t="s">
        <v>693</v>
      </c>
      <c r="J87" t="str">
        <f t="shared" si="30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254</v>
      </c>
      <c r="Q87" t="str">
        <f>IF(G87="экспл",0,IF(G87="импл_",VLOOKUP(J87,quest_импл!$A$1:$J$129,8,FALSE),0))</f>
        <v>sound\\Oranzhrviy_li.wav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v>2043</v>
      </c>
      <c r="AD87" t="str">
        <f t="shared" ca="1" si="36"/>
        <v>pics\\Finik_3.jpg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1"/>
        <v>pics\\Finik_3.jpg</v>
      </c>
      <c r="AI87" t="s">
        <v>97</v>
      </c>
      <c r="AO87">
        <f t="shared" ca="1" si="37"/>
        <v>0.92286963335904004</v>
      </c>
      <c r="AP87" t="str">
        <f t="shared" ca="1" si="38"/>
        <v>pics\\Finik_3.jpg</v>
      </c>
      <c r="AR87" t="str">
        <f t="shared" si="39"/>
        <v/>
      </c>
      <c r="AS87" t="str">
        <f t="shared" ca="1" si="32"/>
        <v>pics\\Finik_3.jpg</v>
      </c>
      <c r="AT87">
        <f t="shared" ca="1" si="33"/>
        <v>0.67779908832418934</v>
      </c>
      <c r="AU87" t="s">
        <v>697</v>
      </c>
      <c r="AV87" t="str">
        <f t="shared" ca="1" si="34"/>
        <v>sound\\Noviy_plod.wav</v>
      </c>
      <c r="AW87" t="str">
        <f>IF(OR(D87=10,D87=11,D87=14,D87=15),VLOOKUP(A87,audio_list_stym!$A$3:$BQ$189,69,FALSE),"XXXXX")</f>
        <v>XXXXX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_Оранжевый_ли_</v>
      </c>
      <c r="BB87" t="str">
        <f t="shared" si="35"/>
        <v>_Оранжевый_ли_ЛИРОХ?</v>
      </c>
      <c r="BD87" cm="1">
        <f t="array" aca="1" ref="BD87" ca="1">INDEX($L$82:$L$89,(RANK(AT7,$AT$2:$AT$9)))</f>
        <v>2092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VLOOKUP(B88,audio_list_stym!$A$3:$BP$18,55,FALSE)</f>
        <v>14</v>
      </c>
      <c r="F88" t="str">
        <f>VLOOKUP(E88,metki!$A$2:$B$9,2,FALSE)</f>
        <v>импл_новые_с_названием</v>
      </c>
      <c r="G88" t="str">
        <f t="shared" si="29"/>
        <v>импл_</v>
      </c>
      <c r="H88" t="str">
        <f>VLOOKUP(B88,audio_list_stym!$A$3:$AJ$18,23,FALSE)</f>
        <v>Gac</v>
      </c>
      <c r="I88" t="s">
        <v>694</v>
      </c>
      <c r="J88" t="str">
        <f t="shared" si="30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255</v>
      </c>
      <c r="Q88" t="str">
        <f>IF(G88="экспл",0,IF(G88="импл_",VLOOKUP(J88,quest_импл!$A$1:$J$129,8,FALSE),0))</f>
        <v>sound\\Zernistiy_li.wav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v>2010</v>
      </c>
      <c r="AD88" t="str">
        <f t="shared" ca="1" si="36"/>
        <v>pics\\Banan_3.jpg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1"/>
        <v>pics\\Banan_3.jpg</v>
      </c>
      <c r="AI88" t="s">
        <v>98</v>
      </c>
      <c r="AO88">
        <f t="shared" ca="1" si="37"/>
        <v>0.98892350917200855</v>
      </c>
      <c r="AP88" t="str">
        <f t="shared" ca="1" si="38"/>
        <v>pics\\Banan_3.jpg</v>
      </c>
      <c r="AR88" t="str">
        <f t="shared" si="39"/>
        <v/>
      </c>
      <c r="AS88" t="str">
        <f t="shared" ca="1" si="32"/>
        <v>pics\\Banan_3.jpg</v>
      </c>
      <c r="AT88">
        <f t="shared" ca="1" si="33"/>
        <v>0.89993764794641395</v>
      </c>
      <c r="AU88" t="s">
        <v>697</v>
      </c>
      <c r="AV88" t="str">
        <f t="shared" ca="1" si="34"/>
        <v>sound\\Noviy_plod.wav</v>
      </c>
      <c r="AW88" t="str">
        <f>IF(OR(D88=10,D88=11,D88=14,D88=15),VLOOKUP(A88,audio_list_stym!$A$3:$BQ$189,69,FALSE),"XXXXX")</f>
        <v>XXXXX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_Зернистый_ли_</v>
      </c>
      <c r="BB88" t="str">
        <f t="shared" si="35"/>
        <v>_Зернистый_ли_ЛИРОХ?</v>
      </c>
      <c r="BD88" cm="1">
        <f t="array" aca="1" ref="BD88" ca="1">INDEX($L$82:$L$89,(RANK(AT8,$AT$2:$AT$9)))</f>
        <v>2096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VLOOKUP(B89,audio_list_stym!$A$3:$BP$18,55,FALSE)</f>
        <v>14</v>
      </c>
      <c r="F89" t="str">
        <f>VLOOKUP(E89,metki!$A$2:$B$9,2,FALSE)</f>
        <v>импл_новые_с_названием</v>
      </c>
      <c r="G89" t="str">
        <f t="shared" si="29"/>
        <v>импл_</v>
      </c>
      <c r="H89" t="str">
        <f>VLOOKUP(B89,audio_list_stym!$A$3:$AJ$18,23,FALSE)</f>
        <v>Gac</v>
      </c>
      <c r="I89" t="s">
        <v>695</v>
      </c>
      <c r="J89" t="str">
        <f t="shared" si="30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256</v>
      </c>
      <c r="Q89" t="str">
        <f>IF(G89="экспл",0,IF(G89="импл_",VLOOKUP(J89,quest_импл!$A$1:$J$129,8,FALSE),0))</f>
        <v>sound\\Okrugliy_li.wav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v>2045</v>
      </c>
      <c r="AD89" t="str">
        <f t="shared" ca="1" si="36"/>
        <v>pics\\Limon_3.jpg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1"/>
        <v>pics\\Limon_3.jpg</v>
      </c>
      <c r="AI89" t="s">
        <v>99</v>
      </c>
      <c r="AO89">
        <f t="shared" ca="1" si="37"/>
        <v>0.56866400036474352</v>
      </c>
      <c r="AP89" t="str">
        <f t="shared" ca="1" si="38"/>
        <v>pics\\Limon_3.jpg</v>
      </c>
      <c r="AR89" t="str">
        <f t="shared" si="39"/>
        <v/>
      </c>
      <c r="AS89" t="str">
        <f t="shared" ca="1" si="32"/>
        <v>pics\\Limon_3.jpg</v>
      </c>
      <c r="AT89">
        <f t="shared" ca="1" si="33"/>
        <v>0.37722803030470076</v>
      </c>
      <c r="AU89" t="s">
        <v>697</v>
      </c>
      <c r="AV89" t="str">
        <f t="shared" ca="1" si="34"/>
        <v>sound\\Redkiy_plod.wav</v>
      </c>
      <c r="AW89" t="str">
        <f>IF(OR(D89=10,D89=11,D89=14,D89=15),VLOOKUP(A89,audio_list_stym!$A$3:$BQ$189,69,FALSE),"XXXXX")</f>
        <v>XXXXX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_Округлый_ли_</v>
      </c>
      <c r="BB89" t="str">
        <f t="shared" si="35"/>
        <v>_Округлый_ли_ЛИРОХ?</v>
      </c>
      <c r="BD89" cm="1">
        <f t="array" aca="1" ref="BD89" ca="1">INDEX($L$82:$L$89,(RANK(AT9,$AT$2:$AT$9)))</f>
        <v>2094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VLOOKUP(B90,audio_list_stym!$A$3:$BP$18,55,FALSE)</f>
        <v>15</v>
      </c>
      <c r="F90" t="str">
        <f>VLOOKUP(E90,metki!$A$2:$B$9,2,FALSE)</f>
        <v>экспл_новые_с_названием</v>
      </c>
      <c r="G90" t="str">
        <f t="shared" si="29"/>
        <v>экспл</v>
      </c>
      <c r="H90" t="str">
        <f>VLOOKUP(B90,audio_list_stym!$A$3:$AJ$18,23,FALSE)</f>
        <v>Noni</v>
      </c>
      <c r="I90" t="s">
        <v>688</v>
      </c>
      <c r="J90" t="str">
        <f t="shared" si="30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129</v>
      </c>
      <c r="Z90" t="str">
        <f>IF(G90="экспл",VLOOKUP(J90,quest_экспл!$A$1:$N$129,12,FALSE),IF(G90="импл_",0,0))</f>
        <v>sound\\On_beliy_vnutri.wav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v>2193</v>
      </c>
      <c r="AD90" t="str">
        <f t="shared" ca="1" si="36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1"/>
        <v/>
      </c>
      <c r="AI90" t="s">
        <v>100</v>
      </c>
      <c r="AO90">
        <f t="shared" ca="1" si="37"/>
        <v>0.54272328876747911</v>
      </c>
      <c r="AP90" t="str">
        <f t="shared" ca="1" si="38"/>
        <v>pics\\Limon_5.jpg</v>
      </c>
      <c r="AR90" t="str">
        <f t="shared" si="39"/>
        <v/>
      </c>
      <c r="AS90" t="str">
        <f t="shared" si="32"/>
        <v/>
      </c>
      <c r="AT90">
        <f t="shared" ca="1" si="33"/>
        <v>0.9334509698290856</v>
      </c>
      <c r="AU90" t="s">
        <v>697</v>
      </c>
      <c r="AV90" t="str">
        <f t="shared" ca="1" si="34"/>
        <v>sound\\Noviy_plod.wav</v>
      </c>
      <c r="AW90" t="str">
        <f>IF(OR(D90=10,D90=11,D90=14,D90=15),VLOOKUP(A90,audio_list_stym!$A$3:$BQ$189,69,FALSE),"XXXXX")</f>
        <v>XXXXX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_Он_белый_внутри?</v>
      </c>
      <c r="BA90" t="e">
        <f>VLOOKUP(Q90,audio_list_stym!$B$2:$BQ$299,68,FALSE)</f>
        <v>#N/A</v>
      </c>
      <c r="BB90" t="str">
        <f t="shared" si="35"/>
        <v>На_экране_ФИМОН._Он_белый_внутри?</v>
      </c>
      <c r="BC90">
        <f>A90</f>
        <v>1212</v>
      </c>
      <c r="BD90" cm="1">
        <f t="array" aca="1" ref="BD90" ca="1">INDEX($L$90:$L$97,(RANK(AT2,$AT$2:$AT$9)))</f>
        <v>2119</v>
      </c>
      <c r="BE90" cm="1">
        <f t="array" aca="1" ref="BE90" ca="1">INDEX(BD66:BD81,(RANK(AT5,$AT$2:$AT$17)))</f>
        <v>2086</v>
      </c>
      <c r="BF90" cm="1">
        <f t="array" aca="1" ref="BF90" ca="1">INDEX(BD98:BD113,(RANK(AT5,$AT$2:$AT$17)))</f>
        <v>2136</v>
      </c>
      <c r="BG90" cm="1">
        <f t="array" aca="1" ref="BG90" ca="1">INDEX(BD114:BD129,(RANK(AT5,$AT$2:$AT$9)))</f>
        <v>2146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VLOOKUP(B91,audio_list_stym!$A$3:$BP$18,55,FALSE)</f>
        <v>15</v>
      </c>
      <c r="F91" t="str">
        <f>VLOOKUP(E91,metki!$A$2:$B$9,2,FALSE)</f>
        <v>экспл_новые_с_названием</v>
      </c>
      <c r="G91" t="str">
        <f t="shared" si="29"/>
        <v>экспл</v>
      </c>
      <c r="H91" t="str">
        <f>VLOOKUP(B91,audio_list_stym!$A$3:$AJ$18,23,FALSE)</f>
        <v>Noni</v>
      </c>
      <c r="I91" t="s">
        <v>689</v>
      </c>
      <c r="J91" t="str">
        <f t="shared" si="30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130</v>
      </c>
      <c r="Z91" t="str">
        <f>IF(G91="экспл",VLOOKUP(J91,quest_экспл!$A$1:$N$129,12,FALSE),IF(G91="импл_",0,0))</f>
        <v>sound\\Rebristiy_li_on.wav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v>2178</v>
      </c>
      <c r="AD91" t="str">
        <f t="shared" ca="1" si="36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31"/>
        <v/>
      </c>
      <c r="AI91" t="s">
        <v>101</v>
      </c>
      <c r="AO91">
        <f t="shared" ca="1" si="37"/>
        <v>8.115344814331571E-2</v>
      </c>
      <c r="AP91" t="str">
        <f t="shared" ca="1" si="38"/>
        <v>pics\\Tomat_5.jpg</v>
      </c>
      <c r="AR91" t="str">
        <f t="shared" si="39"/>
        <v/>
      </c>
      <c r="AS91" t="str">
        <f t="shared" si="32"/>
        <v/>
      </c>
      <c r="AT91">
        <f t="shared" ca="1" si="33"/>
        <v>0.15649291773993734</v>
      </c>
      <c r="AU91" t="s">
        <v>697</v>
      </c>
      <c r="AV91" t="str">
        <f t="shared" ca="1" si="34"/>
        <v>sound\\Redkiy_plod.wav</v>
      </c>
      <c r="AW91" t="str">
        <f>IF(OR(D91=10,D91=11,D91=14,D91=15),VLOOKUP(A91,audio_list_stym!$A$3:$BQ$189,69,FALSE),"XXXXX")</f>
        <v>XXXXX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_Ребристый_ли_он?</v>
      </c>
      <c r="BA91" t="e">
        <f>VLOOKUP(Q91,audio_list_stym!$B$2:$BQ$299,68,FALSE)</f>
        <v>#N/A</v>
      </c>
      <c r="BB91" t="str">
        <f t="shared" si="35"/>
        <v>Посмотрите,_вот_ФИМОН._Ребристый_ли_он?</v>
      </c>
      <c r="BD91" cm="1">
        <f t="array" aca="1" ref="BD91" ca="1">INDEX($L$90:$L$97,(RANK(AT3,$AT$2:$AT$9)))</f>
        <v>2113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VLOOKUP(B92,audio_list_stym!$A$3:$BP$18,55,FALSE)</f>
        <v>15</v>
      </c>
      <c r="F92" t="str">
        <f>VLOOKUP(E92,metki!$A$2:$B$9,2,FALSE)</f>
        <v>экспл_новые_с_названием</v>
      </c>
      <c r="G92" t="str">
        <f t="shared" si="29"/>
        <v>экспл</v>
      </c>
      <c r="H92" t="str">
        <f>VLOOKUP(B92,audio_list_stym!$A$3:$AJ$18,23,FALSE)</f>
        <v>Noni</v>
      </c>
      <c r="I92" t="s">
        <v>690</v>
      </c>
      <c r="J92" t="str">
        <f t="shared" si="30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131</v>
      </c>
      <c r="Z92" t="str">
        <f>IF(G92="экспл",VLOOKUP(J92,quest_экспл!$A$1:$N$129,12,FALSE),IF(G92="импл_",0,0))</f>
        <v>sound\\Goluboy_li_on.wav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v>2230</v>
      </c>
      <c r="AD92" t="str">
        <f t="shared" ca="1" si="36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31"/>
        <v/>
      </c>
      <c r="AI92" t="s">
        <v>102</v>
      </c>
      <c r="AO92">
        <f t="shared" ca="1" si="37"/>
        <v>0.52810663913223843</v>
      </c>
      <c r="AP92" t="str">
        <f t="shared" ca="1" si="38"/>
        <v>pics\\Limon_7.jpg</v>
      </c>
      <c r="AR92" t="str">
        <f t="shared" si="39"/>
        <v/>
      </c>
      <c r="AS92" t="str">
        <f t="shared" si="32"/>
        <v/>
      </c>
      <c r="AT92">
        <f t="shared" ca="1" si="33"/>
        <v>7.3690723404389202E-2</v>
      </c>
      <c r="AU92" t="s">
        <v>697</v>
      </c>
      <c r="AV92" t="str">
        <f t="shared" ca="1" si="34"/>
        <v>sound\\Redkiy_plod.wav</v>
      </c>
      <c r="AW92" t="str">
        <f>IF(OR(D92=10,D92=11,D92=14,D92=15),VLOOKUP(A92,audio_list_stym!$A$3:$BQ$189,69,FALSE),"XXXXX")</f>
        <v>XXXXX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_Голубой_ли_он?</v>
      </c>
      <c r="BA92" t="e">
        <f>VLOOKUP(Q92,audio_list_stym!$B$2:$BQ$299,68,FALSE)</f>
        <v>#N/A</v>
      </c>
      <c r="BB92" t="str">
        <f t="shared" si="35"/>
        <v>Вот_ФИМОН._Голубой_ли_он?</v>
      </c>
      <c r="BD92" cm="1">
        <f t="array" aca="1" ref="BD92" ca="1">INDEX($L$90:$L$97,(RANK(AT4,$AT$2:$AT$9)))</f>
        <v>2115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VLOOKUP(B93,audio_list_stym!$A$3:$BP$18,55,FALSE)</f>
        <v>15</v>
      </c>
      <c r="F93" t="str">
        <f>VLOOKUP(E93,metki!$A$2:$B$9,2,FALSE)</f>
        <v>экспл_новые_с_названием</v>
      </c>
      <c r="G93" t="str">
        <f t="shared" si="29"/>
        <v>экспл</v>
      </c>
      <c r="H93" t="str">
        <f>VLOOKUP(B93,audio_list_stym!$A$3:$AJ$18,23,FALSE)</f>
        <v>Noni</v>
      </c>
      <c r="I93" t="s">
        <v>691</v>
      </c>
      <c r="J93" t="str">
        <f t="shared" si="30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132</v>
      </c>
      <c r="Z93" t="str">
        <f>IF(G93="экспл",VLOOKUP(J93,quest_экспл!$A$1:$N$129,12,FALSE),IF(G93="импл_",0,0))</f>
        <v>sound\\On_s_bugorkami.wav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v>2207</v>
      </c>
      <c r="AD93" t="str">
        <f t="shared" ca="1" si="36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1"/>
        <v/>
      </c>
      <c r="AI93" t="s">
        <v>103</v>
      </c>
      <c r="AO93">
        <f t="shared" ca="1" si="37"/>
        <v>0.86610809710443537</v>
      </c>
      <c r="AP93" t="str">
        <f t="shared" ca="1" si="38"/>
        <v>pics\\Goroh_1.jpg</v>
      </c>
      <c r="AR93" t="str">
        <f t="shared" si="39"/>
        <v/>
      </c>
      <c r="AS93" t="str">
        <f t="shared" si="32"/>
        <v/>
      </c>
      <c r="AT93">
        <f t="shared" ca="1" si="33"/>
        <v>6.2837200357773626E-2</v>
      </c>
      <c r="AU93" t="s">
        <v>697</v>
      </c>
      <c r="AV93" t="str">
        <f t="shared" ca="1" si="34"/>
        <v>sound\\Redkiy_plod.wav</v>
      </c>
      <c r="AW93" t="str">
        <f>IF(OR(D93=10,D93=11,D93=14,D93=15),VLOOKUP(A93,audio_list_stym!$A$3:$BQ$189,69,FALSE),"XXXXX")</f>
        <v>XXXXX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_Он_с_бугорками?</v>
      </c>
      <c r="BA93" t="e">
        <f>VLOOKUP(Q93,audio_list_stym!$B$2:$BQ$299,68,FALSE)</f>
        <v>#N/A</v>
      </c>
      <c r="BB93" t="str">
        <f t="shared" si="35"/>
        <v>Это_ФИМОН._Он_с_бугорками?</v>
      </c>
      <c r="BD93" cm="1">
        <f t="array" aca="1" ref="BD93" ca="1">INDEX($L$90:$L$97,(RANK(AT5,$AT$2:$AT$9)))</f>
        <v>2117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VLOOKUP(B94,audio_list_stym!$A$3:$BP$18,55,FALSE)</f>
        <v>15</v>
      </c>
      <c r="F94" t="str">
        <f>VLOOKUP(E94,metki!$A$2:$B$9,2,FALSE)</f>
        <v>экспл_новые_с_названием</v>
      </c>
      <c r="G94" t="str">
        <f t="shared" si="29"/>
        <v>экспл</v>
      </c>
      <c r="H94" t="str">
        <f>VLOOKUP(B94,audio_list_stym!$A$3:$AJ$18,23,FALSE)</f>
        <v>Noni</v>
      </c>
      <c r="I94" t="s">
        <v>692</v>
      </c>
      <c r="J94" t="str">
        <f t="shared" si="30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133</v>
      </c>
      <c r="Z94" t="str">
        <f>IF(G94="экспл",VLOOKUP(J94,quest_экспл!$A$1:$N$129,12,FALSE),IF(G94="импл_",0,0))</f>
        <v>sound\\Ovalniy_li_on.wav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v>2184</v>
      </c>
      <c r="AD94" t="str">
        <f t="shared" ca="1" si="36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31"/>
        <v/>
      </c>
      <c r="AI94" t="s">
        <v>104</v>
      </c>
      <c r="AO94">
        <f t="shared" ca="1" si="37"/>
        <v>0.49957732297249213</v>
      </c>
      <c r="AP94" t="str">
        <f t="shared" ca="1" si="38"/>
        <v>pics\\Limon_8.jpg</v>
      </c>
      <c r="AR94" t="str">
        <f t="shared" si="39"/>
        <v/>
      </c>
      <c r="AS94" t="str">
        <f t="shared" si="32"/>
        <v/>
      </c>
      <c r="AT94">
        <f t="shared" ca="1" si="33"/>
        <v>3.0895426726248454E-2</v>
      </c>
      <c r="AU94" t="s">
        <v>697</v>
      </c>
      <c r="AV94" t="str">
        <f t="shared" ca="1" si="34"/>
        <v>sound\\Redkiy_plod.wav</v>
      </c>
      <c r="AW94" t="str">
        <f>IF(OR(D94=10,D94=11,D94=14,D94=15),VLOOKUP(A94,audio_list_stym!$A$3:$BQ$189,69,FALSE),"XXXXX")</f>
        <v>XXXXX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_Овальный_ли_он?</v>
      </c>
      <c r="BA94" t="e">
        <f>VLOOKUP(Q94,audio_list_stym!$B$2:$BQ$299,68,FALSE)</f>
        <v>#N/A</v>
      </c>
      <c r="BB94" t="str">
        <f t="shared" si="35"/>
        <v>На_картинке_ФИМОН._Овальный_ли_он?</v>
      </c>
      <c r="BD94" cm="1">
        <f t="array" aca="1" ref="BD94" ca="1">INDEX($L$90:$L$97,(RANK(AT6,$AT$2:$AT$9)))</f>
        <v>2114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VLOOKUP(B95,audio_list_stym!$A$3:$BP$18,55,FALSE)</f>
        <v>15</v>
      </c>
      <c r="F95" t="str">
        <f>VLOOKUP(E95,metki!$A$2:$B$9,2,FALSE)</f>
        <v>экспл_новые_с_названием</v>
      </c>
      <c r="G95" t="str">
        <f t="shared" si="29"/>
        <v>экспл</v>
      </c>
      <c r="H95" t="str">
        <f>VLOOKUP(B95,audio_list_stym!$A$3:$AJ$18,23,FALSE)</f>
        <v>Noni</v>
      </c>
      <c r="I95" t="s">
        <v>693</v>
      </c>
      <c r="J95" t="str">
        <f t="shared" si="30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134</v>
      </c>
      <c r="Z95" t="str">
        <f>IF(G95="экспл",VLOOKUP(J95,quest_экспл!$A$1:$N$129,12,FALSE),IF(G95="импл_",0,0))</f>
        <v>sound\\Zhidkiy_li_on.wav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v>2216</v>
      </c>
      <c r="AD95" t="str">
        <f t="shared" ca="1" si="36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31"/>
        <v/>
      </c>
      <c r="AI95" t="s">
        <v>105</v>
      </c>
      <c r="AO95">
        <f t="shared" ca="1" si="37"/>
        <v>0.79757797754491577</v>
      </c>
      <c r="AP95" t="str">
        <f t="shared" ca="1" si="38"/>
        <v>pics\\Goroh_6.jpg</v>
      </c>
      <c r="AR95" t="str">
        <f t="shared" si="39"/>
        <v/>
      </c>
      <c r="AS95" t="str">
        <f t="shared" si="32"/>
        <v/>
      </c>
      <c r="AT95">
        <f t="shared" ca="1" si="33"/>
        <v>0.54152242049712584</v>
      </c>
      <c r="AU95" t="s">
        <v>697</v>
      </c>
      <c r="AV95" t="str">
        <f t="shared" ca="1" si="34"/>
        <v>sound\\Noviy_plod.wav</v>
      </c>
      <c r="AW95" t="str">
        <f>IF(OR(D95=10,D95=11,D95=14,D95=15),VLOOKUP(A95,audio_list_stym!$A$3:$BQ$189,69,FALSE),"XXXXX")</f>
        <v>XXXXX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_Жидкий_ли_он?</v>
      </c>
      <c r="BA95" t="e">
        <f>VLOOKUP(Q95,audio_list_stym!$B$2:$BQ$299,68,FALSE)</f>
        <v>#N/A</v>
      </c>
      <c r="BB95" t="str">
        <f t="shared" si="35"/>
        <v>На_мониторе_ФИМОН._Жидкий_ли_он?</v>
      </c>
      <c r="BD95" cm="1">
        <f t="array" aca="1" ref="BD95" ca="1">INDEX($L$90:$L$97,(RANK(AT7,$AT$2:$AT$9)))</f>
        <v>2116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VLOOKUP(B96,audio_list_stym!$A$3:$BP$18,55,FALSE)</f>
        <v>15</v>
      </c>
      <c r="F96" t="str">
        <f>VLOOKUP(E96,metki!$A$2:$B$9,2,FALSE)</f>
        <v>экспл_новые_с_названием</v>
      </c>
      <c r="G96" t="str">
        <f t="shared" si="29"/>
        <v>экспл</v>
      </c>
      <c r="H96" t="str">
        <f>VLOOKUP(B96,audio_list_stym!$A$3:$AJ$18,23,FALSE)</f>
        <v>Noni</v>
      </c>
      <c r="I96" t="s">
        <v>694</v>
      </c>
      <c r="J96" t="str">
        <f t="shared" si="30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135</v>
      </c>
      <c r="Z96" t="str">
        <f>IF(G96="экспл",VLOOKUP(J96,quest_экспл!$A$1:$N$129,12,FALSE),IF(G96="импл_",0,0))</f>
        <v>sound\\On_lohmatiy.wav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v>2228</v>
      </c>
      <c r="AD96" t="str">
        <f t="shared" ca="1" si="36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31"/>
        <v/>
      </c>
      <c r="AI96" t="s">
        <v>106</v>
      </c>
      <c r="AO96">
        <f t="shared" ca="1" si="37"/>
        <v>0.24028821661843902</v>
      </c>
      <c r="AP96" t="str">
        <f t="shared" ca="1" si="38"/>
        <v>pics\\Peper_7.jpg</v>
      </c>
      <c r="AR96" t="str">
        <f t="shared" si="39"/>
        <v/>
      </c>
      <c r="AS96" t="str">
        <f t="shared" si="32"/>
        <v/>
      </c>
      <c r="AT96">
        <f t="shared" ca="1" si="33"/>
        <v>0.67300443864974269</v>
      </c>
      <c r="AU96" t="s">
        <v>697</v>
      </c>
      <c r="AV96" t="str">
        <f t="shared" ca="1" si="34"/>
        <v>sound\\Noviy_plod.wav</v>
      </c>
      <c r="AW96" t="str">
        <f>IF(OR(D96=10,D96=11,D96=14,D96=15),VLOOKUP(A96,audio_list_stym!$A$3:$BQ$189,69,FALSE),"XXXXX")</f>
        <v>XXXXX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_Он_лохматый?</v>
      </c>
      <c r="BA96" t="e">
        <f>VLOOKUP(Q96,audio_list_stym!$B$2:$BQ$299,68,FALSE)</f>
        <v>#N/A</v>
      </c>
      <c r="BB96" t="str">
        <f t="shared" si="35"/>
        <v>Перед_Вами_ФИМОН._Он_лохматый?</v>
      </c>
      <c r="BD96" cm="1">
        <f t="array" aca="1" ref="BD96" ca="1">INDEX($L$90:$L$97,(RANK(AT8,$AT$2:$AT$9)))</f>
        <v>2120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VLOOKUP(B97,audio_list_stym!$A$3:$BP$18,55,FALSE)</f>
        <v>15</v>
      </c>
      <c r="F97" t="str">
        <f>VLOOKUP(E97,metki!$A$2:$B$9,2,FALSE)</f>
        <v>экспл_новые_с_названием</v>
      </c>
      <c r="G97" t="str">
        <f t="shared" si="29"/>
        <v>экспл</v>
      </c>
      <c r="H97" t="str">
        <f>VLOOKUP(B97,audio_list_stym!$A$3:$AJ$18,23,FALSE)</f>
        <v>Noni</v>
      </c>
      <c r="I97" t="s">
        <v>695</v>
      </c>
      <c r="J97" t="str">
        <f t="shared" si="30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136</v>
      </c>
      <c r="Z97" t="str">
        <f>IF(G97="экспл",VLOOKUP(J97,quest_экспл!$A$1:$N$129,12,FALSE),IF(G97="импл_",0,0))</f>
        <v>sound\\On_zolotistiy.wav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v>2179</v>
      </c>
      <c r="AD97" t="str">
        <f t="shared" ca="1" si="36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31"/>
        <v/>
      </c>
      <c r="AI97" t="s">
        <v>107</v>
      </c>
      <c r="AO97">
        <f t="shared" ca="1" si="37"/>
        <v>0.13378048294336398</v>
      </c>
      <c r="AP97" t="str">
        <f t="shared" ca="1" si="38"/>
        <v>pics\\Redis_7.jpg</v>
      </c>
      <c r="AR97" t="str">
        <f t="shared" si="39"/>
        <v/>
      </c>
      <c r="AS97" t="str">
        <f t="shared" si="32"/>
        <v/>
      </c>
      <c r="AT97">
        <f t="shared" ca="1" si="33"/>
        <v>0.66930924623485777</v>
      </c>
      <c r="AU97" t="s">
        <v>697</v>
      </c>
      <c r="AV97" t="str">
        <f t="shared" ca="1" si="34"/>
        <v>sound\\Noviy_plod.wav</v>
      </c>
      <c r="AW97" t="str">
        <f>IF(OR(D97=10,D97=11,D97=14,D97=15),VLOOKUP(A97,audio_list_stym!$A$3:$BQ$189,69,FALSE),"XXXXX")</f>
        <v>XXXXX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_Он_золотистый?</v>
      </c>
      <c r="BA97" t="e">
        <f>VLOOKUP(Q97,audio_list_stym!$B$2:$BQ$299,68,FALSE)</f>
        <v>#N/A</v>
      </c>
      <c r="BB97" t="str">
        <f t="shared" si="35"/>
        <v>Вы_видите_ФИМОН._Он_золотистый?</v>
      </c>
      <c r="BD97" cm="1">
        <f t="array" aca="1" ref="BD97" ca="1">INDEX($L$90:$L$97,(RANK(AT9,$AT$2:$AT$9)))</f>
        <v>2118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VLOOKUP(B98,audio_list_stym!$A$3:$BP$18,55,FALSE)</f>
        <v>16</v>
      </c>
      <c r="F98" t="str">
        <f>VLOOKUP(E98,metki!$A$2:$B$9,2,FALSE)</f>
        <v>импл_новые_без_названия</v>
      </c>
      <c r="G98" t="str">
        <f t="shared" si="29"/>
        <v>импл_</v>
      </c>
      <c r="H98" t="str">
        <f>VLOOKUP(B98,audio_list_stym!$A$3:$AJ$18,23,FALSE)</f>
        <v>Sapota</v>
      </c>
      <c r="I98" t="s">
        <v>688</v>
      </c>
      <c r="J98" t="str">
        <f t="shared" si="30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265</v>
      </c>
      <c r="Q98" t="str">
        <f>IF(G98="экспл",0,IF(G98="импл_",VLOOKUP(J98,quest_импл!$A$1:$J$129,8,FALSE),0))</f>
        <v>sound\\Sharoobrazniy_li.wav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v>2021</v>
      </c>
      <c r="AD98" t="str">
        <f t="shared" ca="1" si="36"/>
        <v>pics\\Limon_4.jpg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1"/>
        <v>pics\\Limon_4.jpg</v>
      </c>
      <c r="AI98" t="s">
        <v>108</v>
      </c>
      <c r="AO98">
        <f t="shared" ca="1" si="37"/>
        <v>0.56378683783263395</v>
      </c>
      <c r="AP98" t="str">
        <f t="shared" ca="1" si="38"/>
        <v>pics\\Limon_4.jpg</v>
      </c>
      <c r="AR98" t="str">
        <f>IF(AH98="sound\\Ogorod",AP26,"")</f>
        <v/>
      </c>
      <c r="AS98" t="str">
        <f t="shared" ca="1" si="32"/>
        <v>pics\\Limon_4.jpg</v>
      </c>
      <c r="AT98">
        <f t="shared" ca="1" si="33"/>
        <v>9.847922180215285E-2</v>
      </c>
      <c r="AU98" t="s">
        <v>697</v>
      </c>
      <c r="AV98" t="str">
        <f t="shared" ca="1" si="34"/>
        <v>sound\\Redkiy_plod.wav</v>
      </c>
      <c r="AW98" t="str">
        <f>IF(OR(D98=10,D98=11,D98=14,D98=15),VLOOKUP(A98,audio_list_stym!$A$3:$BQ$189,69,FALSE),"XXXXX")</f>
        <v>XXXXX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_Шарообразный_ли_</v>
      </c>
      <c r="BB98" t="str">
        <f t="shared" si="35"/>
        <v>_Шарообразный_ли_XXXXX?</v>
      </c>
      <c r="BC98">
        <f>A98</f>
        <v>1213</v>
      </c>
      <c r="BD98" cm="1">
        <f t="array" aca="1" ref="BD98" ca="1">INDEX($L$98:$L$105,(RANK(AT2,$AT$2:$AT$9)))</f>
        <v>2135</v>
      </c>
      <c r="BE98" cm="1">
        <f t="array" aca="1" ref="BE98" ca="1">INDEX(BD66:BD81,(RANK(AT6,$AT$2:$AT$9)))</f>
        <v>2074</v>
      </c>
      <c r="BF98" cm="1">
        <f t="array" aca="1" ref="BF98" ca="1">INDEX(BD82:BD97,(RANK(AT6,$AT$2:$AT$9)))</f>
        <v>2089</v>
      </c>
      <c r="BG98" cm="1">
        <f t="array" aca="1" ref="BG98" ca="1">INDEX(BD106:BD129,(RANK(AT6,$AT$2:$AT$17)))</f>
        <v>2141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VLOOKUP(B99,audio_list_stym!$A$3:$BP$18,55,FALSE)</f>
        <v>16</v>
      </c>
      <c r="F99" t="str">
        <f>VLOOKUP(E99,metki!$A$2:$B$9,2,FALSE)</f>
        <v>импл_новые_без_названия</v>
      </c>
      <c r="G99" t="str">
        <f t="shared" si="29"/>
        <v>импл_</v>
      </c>
      <c r="H99" t="str">
        <f>VLOOKUP(B99,audio_list_stym!$A$3:$AJ$18,23,FALSE)</f>
        <v>Sapota</v>
      </c>
      <c r="I99" t="s">
        <v>689</v>
      </c>
      <c r="J99" t="str">
        <f t="shared" si="30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266</v>
      </c>
      <c r="Q99" t="str">
        <f>IF(G99="экспл",0,IF(G99="импл_",VLOOKUP(J99,quest_импл!$A$1:$J$129,8,FALSE),0))</f>
        <v>sound\\Nadrezan_li.wav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v>2039</v>
      </c>
      <c r="AD99" t="str">
        <f t="shared" ca="1" si="36"/>
        <v>pics\\Finik_2.jpg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1"/>
        <v>pics\\Finik_2.jpg</v>
      </c>
      <c r="AI99" t="s">
        <v>109</v>
      </c>
      <c r="AO99">
        <f t="shared" ca="1" si="37"/>
        <v>0.92361387811987639</v>
      </c>
      <c r="AP99" t="str">
        <f t="shared" ca="1" si="38"/>
        <v>pics\\Finik_2.jpg</v>
      </c>
      <c r="AR99" t="str">
        <f t="shared" ref="AR99:AR120" si="40">IF(AH99="sound\\Ogorod",AP27,"")</f>
        <v/>
      </c>
      <c r="AS99" t="str">
        <f t="shared" ca="1" si="32"/>
        <v>pics\\Finik_2.jpg</v>
      </c>
      <c r="AT99">
        <f t="shared" ca="1" si="33"/>
        <v>0.7540720919728271</v>
      </c>
      <c r="AU99" t="s">
        <v>697</v>
      </c>
      <c r="AV99" t="str">
        <f t="shared" ca="1" si="34"/>
        <v>sound\\Noviy_plod.wav</v>
      </c>
      <c r="AW99" t="str">
        <f>IF(OR(D99=10,D99=11,D99=14,D99=15),VLOOKUP(A99,audio_list_stym!$A$3:$BQ$189,69,FALSE),"XXXXX")</f>
        <v>XXXXX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_Надрезан_ли_</v>
      </c>
      <c r="BB99" t="str">
        <f t="shared" si="35"/>
        <v>_Надрезан_ли_XXXXX?</v>
      </c>
      <c r="BD99" cm="1">
        <f t="array" aca="1" ref="BD99" ca="1">INDEX($L$98:$L$105,(RANK(AT3,$AT$2:$AT$9)))</f>
        <v>2129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VLOOKUP(B100,audio_list_stym!$A$3:$BP$18,55,FALSE)</f>
        <v>16</v>
      </c>
      <c r="F100" t="str">
        <f>VLOOKUP(E100,metki!$A$2:$B$9,2,FALSE)</f>
        <v>импл_новые_без_названия</v>
      </c>
      <c r="G100" t="str">
        <f t="shared" si="29"/>
        <v>импл_</v>
      </c>
      <c r="H100" t="str">
        <f>VLOOKUP(B100,audio_list_stym!$A$3:$AJ$18,23,FALSE)</f>
        <v>Sapota</v>
      </c>
      <c r="I100" t="s">
        <v>690</v>
      </c>
      <c r="J100" t="str">
        <f t="shared" si="30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267</v>
      </c>
      <c r="Q100" t="str">
        <f>IF(G100="экспл",0,IF(G100="импл_",VLOOKUP(J100,quest_импл!$A$1:$J$129,8,FALSE),0))</f>
        <v>sound\\Perekruchen_li.wav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v>2051</v>
      </c>
      <c r="AD100" t="str">
        <f t="shared" ca="1" si="36"/>
        <v>pics\\Tomat_3.jpg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1"/>
        <v>pics\\Tomat_3.jpg</v>
      </c>
      <c r="AI100" t="s">
        <v>110</v>
      </c>
      <c r="AO100">
        <f t="shared" ca="1" si="37"/>
        <v>9.570219628942267E-2</v>
      </c>
      <c r="AP100" t="str">
        <f t="shared" ca="1" si="38"/>
        <v>pics\\Tomat_3.jpg</v>
      </c>
      <c r="AR100" t="str">
        <f t="shared" si="40"/>
        <v/>
      </c>
      <c r="AS100" t="str">
        <f t="shared" ca="1" si="32"/>
        <v>pics\\Tomat_3.jpg</v>
      </c>
      <c r="AT100">
        <f t="shared" ca="1" si="33"/>
        <v>0.21553313815545416</v>
      </c>
      <c r="AU100" t="s">
        <v>697</v>
      </c>
      <c r="AV100" t="str">
        <f t="shared" ca="1" si="34"/>
        <v>sound\\Redkiy_plod.wav</v>
      </c>
      <c r="AW100" t="str">
        <f>IF(OR(D100=10,D100=11,D100=14,D100=15),VLOOKUP(A100,audio_list_stym!$A$3:$BQ$189,69,FALSE),"XXXXX")</f>
        <v>XXXXX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_Перекручен_ли_</v>
      </c>
      <c r="BB100" t="str">
        <f t="shared" si="35"/>
        <v>_Перекручен_ли_XXXXX?</v>
      </c>
      <c r="BD100" cm="1">
        <f t="array" aca="1" ref="BD100" ca="1">INDEX($L$98:$L$105,(RANK(AT4,$AT$2:$AT$9)))</f>
        <v>2131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VLOOKUP(B101,audio_list_stym!$A$3:$BP$18,55,FALSE)</f>
        <v>16</v>
      </c>
      <c r="F101" t="str">
        <f>VLOOKUP(E101,metki!$A$2:$B$9,2,FALSE)</f>
        <v>импл_новые_без_названия</v>
      </c>
      <c r="G101" t="str">
        <f t="shared" si="29"/>
        <v>импл_</v>
      </c>
      <c r="H101" t="str">
        <f>VLOOKUP(B101,audio_list_stym!$A$3:$AJ$18,23,FALSE)</f>
        <v>Sapota</v>
      </c>
      <c r="I101" t="s">
        <v>691</v>
      </c>
      <c r="J101" t="str">
        <f t="shared" si="30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268</v>
      </c>
      <c r="Q101" t="str">
        <f>IF(G101="экспл",0,IF(G101="импл_",VLOOKUP(J101,quest_импл!$A$1:$J$129,8,FALSE),0))</f>
        <v>sound\\Sorvan_li.wav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v>2044</v>
      </c>
      <c r="AD101" t="str">
        <f t="shared" ca="1" si="36"/>
        <v>pics\\Goroh_3.jpg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1"/>
        <v>pics\\Goroh_3.jpg</v>
      </c>
      <c r="AI101" t="s">
        <v>111</v>
      </c>
      <c r="AO101">
        <f t="shared" ca="1" si="37"/>
        <v>0.85371661982987845</v>
      </c>
      <c r="AP101" t="str">
        <f t="shared" ca="1" si="38"/>
        <v>pics\\Goroh_3.jpg</v>
      </c>
      <c r="AR101" t="str">
        <f t="shared" si="40"/>
        <v/>
      </c>
      <c r="AS101" t="str">
        <f t="shared" ca="1" si="32"/>
        <v>pics\\Goroh_3.jpg</v>
      </c>
      <c r="AT101">
        <f t="shared" ca="1" si="33"/>
        <v>0.5764050039642471</v>
      </c>
      <c r="AU101" t="s">
        <v>697</v>
      </c>
      <c r="AV101" t="str">
        <f t="shared" ca="1" si="34"/>
        <v>sound\\Noviy_plod.wav</v>
      </c>
      <c r="AW101" t="str">
        <f>IF(OR(D101=10,D101=11,D101=14,D101=15),VLOOKUP(A101,audio_list_stym!$A$3:$BQ$189,69,FALSE),"XXXXX")</f>
        <v>XXXXX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_Сорван_ли_</v>
      </c>
      <c r="BB101" t="str">
        <f t="shared" si="35"/>
        <v>_Сорван_ли_XXXXX?</v>
      </c>
      <c r="BD101" cm="1">
        <f t="array" aca="1" ref="BD101" ca="1">INDEX($L$98:$L$105,(RANK(AT5,$AT$2:$AT$9)))</f>
        <v>2133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VLOOKUP(B102,audio_list_stym!$A$3:$BP$18,55,FALSE)</f>
        <v>16</v>
      </c>
      <c r="F102" t="str">
        <f>VLOOKUP(E102,metki!$A$2:$B$9,2,FALSE)</f>
        <v>импл_новые_без_названия</v>
      </c>
      <c r="G102" t="str">
        <f t="shared" si="29"/>
        <v>импл_</v>
      </c>
      <c r="H102" t="str">
        <f>VLOOKUP(B102,audio_list_stym!$A$3:$AJ$18,23,FALSE)</f>
        <v>Sapota</v>
      </c>
      <c r="I102" t="s">
        <v>692</v>
      </c>
      <c r="J102" t="str">
        <f t="shared" si="30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269</v>
      </c>
      <c r="Q102" t="str">
        <f>IF(G102="экспл",0,IF(G102="импл_",VLOOKUP(J102,quest_импл!$A$1:$J$129,8,FALSE),0))</f>
        <v>sound\\Spresovan_li.wav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v>2015</v>
      </c>
      <c r="AD102" t="str">
        <f t="shared" ca="1" si="36"/>
        <v>pics\\Redis_8.jpg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1"/>
        <v>pics\\Redis_8.jpg</v>
      </c>
      <c r="AI102" t="s">
        <v>112</v>
      </c>
      <c r="AO102">
        <f t="shared" ca="1" si="37"/>
        <v>0.13223755765801815</v>
      </c>
      <c r="AP102" t="str">
        <f t="shared" ca="1" si="38"/>
        <v>pics\\Redis_8.jpg</v>
      </c>
      <c r="AR102" t="str">
        <f t="shared" si="40"/>
        <v/>
      </c>
      <c r="AS102" t="str">
        <f t="shared" ca="1" si="32"/>
        <v>pics\\Redis_8.jpg</v>
      </c>
      <c r="AT102">
        <f t="shared" ca="1" si="33"/>
        <v>2.6938080820709254E-2</v>
      </c>
      <c r="AU102" t="s">
        <v>697</v>
      </c>
      <c r="AV102" t="str">
        <f t="shared" ca="1" si="34"/>
        <v>sound\\Redkiy_plod.wav</v>
      </c>
      <c r="AW102" t="str">
        <f>IF(OR(D102=10,D102=11,D102=14,D102=15),VLOOKUP(A102,audio_list_stym!$A$3:$BQ$189,69,FALSE),"XXXXX")</f>
        <v>XXXXX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_Спрессован_ли_</v>
      </c>
      <c r="BB102" t="str">
        <f t="shared" si="35"/>
        <v>_Спрессован_ли_XXXXX?</v>
      </c>
      <c r="BD102" cm="1">
        <f t="array" aca="1" ref="BD102" ca="1">INDEX($L$98:$L$105,(RANK(AT6,$AT$2:$AT$9)))</f>
        <v>2130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VLOOKUP(B103,audio_list_stym!$A$3:$BP$18,55,FALSE)</f>
        <v>16</v>
      </c>
      <c r="F103" t="str">
        <f>VLOOKUP(E103,metki!$A$2:$B$9,2,FALSE)</f>
        <v>импл_новые_без_названия</v>
      </c>
      <c r="G103" t="str">
        <f t="shared" si="29"/>
        <v>импл_</v>
      </c>
      <c r="H103" t="str">
        <f>VLOOKUP(B103,audio_list_stym!$A$3:$AJ$18,23,FALSE)</f>
        <v>Sapota</v>
      </c>
      <c r="I103" t="s">
        <v>693</v>
      </c>
      <c r="J103" t="str">
        <f t="shared" si="30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270</v>
      </c>
      <c r="Q103" t="str">
        <f>IF(G103="экспл",0,IF(G103="импл_",VLOOKUP(J103,quest_импл!$A$1:$J$129,8,FALSE),0))</f>
        <v>sound\\Zheltiy_li.wav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v>2048</v>
      </c>
      <c r="AD103" t="str">
        <f t="shared" ca="1" si="36"/>
        <v>pics\\Tomat_2.jpg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1"/>
        <v>pics\\Tomat_2.jpg</v>
      </c>
      <c r="AI103" t="s">
        <v>113</v>
      </c>
      <c r="AO103">
        <f t="shared" ca="1" si="37"/>
        <v>0.11937066959639497</v>
      </c>
      <c r="AP103" t="str">
        <f t="shared" ca="1" si="38"/>
        <v>pics\\Tomat_2.jpg</v>
      </c>
      <c r="AR103" t="str">
        <f t="shared" si="40"/>
        <v/>
      </c>
      <c r="AS103" t="str">
        <f t="shared" ca="1" si="32"/>
        <v>pics\\Tomat_2.jpg</v>
      </c>
      <c r="AT103">
        <f t="shared" ca="1" si="33"/>
        <v>0.29125014197348664</v>
      </c>
      <c r="AU103" t="s">
        <v>697</v>
      </c>
      <c r="AV103" t="str">
        <f t="shared" ca="1" si="34"/>
        <v>sound\\Redkiy_plod.wav</v>
      </c>
      <c r="AW103" t="str">
        <f>IF(OR(D103=10,D103=11,D103=14,D103=15),VLOOKUP(A103,audio_list_stym!$A$3:$BQ$189,69,FALSE),"XXXXX")</f>
        <v>XXXXX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_Желтый_ли_</v>
      </c>
      <c r="BB103" t="str">
        <f t="shared" si="35"/>
        <v>_Желтый_ли_XXXXX?</v>
      </c>
      <c r="BD103" cm="1">
        <f t="array" aca="1" ref="BD103" ca="1">INDEX($L$98:$L$105,(RANK(AT7,$AT$2:$AT$9)))</f>
        <v>2132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VLOOKUP(B104,audio_list_stym!$A$3:$BP$18,55,FALSE)</f>
        <v>16</v>
      </c>
      <c r="F104" t="str">
        <f>VLOOKUP(E104,metki!$A$2:$B$9,2,FALSE)</f>
        <v>импл_новые_без_названия</v>
      </c>
      <c r="G104" t="str">
        <f t="shared" si="29"/>
        <v>импл_</v>
      </c>
      <c r="H104" t="str">
        <f>VLOOKUP(B104,audio_list_stym!$A$3:$AJ$18,23,FALSE)</f>
        <v>Sapota</v>
      </c>
      <c r="I104" t="s">
        <v>694</v>
      </c>
      <c r="J104" t="str">
        <f t="shared" si="30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271</v>
      </c>
      <c r="Q104" t="str">
        <f>IF(G104="экспл",0,IF(G104="импл_",VLOOKUP(J104,quest_импл!$A$1:$J$129,8,FALSE),0))</f>
        <v>sound\\Rovniy_li.wav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v>2029</v>
      </c>
      <c r="AD104" t="str">
        <f t="shared" ca="1" si="36"/>
        <v>pics\\Kokos_6.jpg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1"/>
        <v>pics\\Kokos_6.jpg</v>
      </c>
      <c r="AI104" t="s">
        <v>114</v>
      </c>
      <c r="AO104">
        <f t="shared" ca="1" si="37"/>
        <v>0.65805440338827981</v>
      </c>
      <c r="AP104" t="str">
        <f t="shared" ca="1" si="38"/>
        <v>pics\\Kokos_6.jpg</v>
      </c>
      <c r="AR104" t="str">
        <f t="shared" si="40"/>
        <v/>
      </c>
      <c r="AS104" t="str">
        <f t="shared" ca="1" si="32"/>
        <v>pics\\Kokos_6.jpg</v>
      </c>
      <c r="AT104">
        <f t="shared" ca="1" si="33"/>
        <v>0.77752288166116745</v>
      </c>
      <c r="AU104" t="s">
        <v>697</v>
      </c>
      <c r="AV104" t="str">
        <f t="shared" ca="1" si="34"/>
        <v>sound\\Noviy_plod.wav</v>
      </c>
      <c r="AW104" t="str">
        <f>IF(OR(D104=10,D104=11,D104=14,D104=15),VLOOKUP(A104,audio_list_stym!$A$3:$BQ$189,69,FALSE),"XXXXX")</f>
        <v>XXXXX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_Ровный_ли_</v>
      </c>
      <c r="BB104" t="str">
        <f t="shared" si="35"/>
        <v>_Ровный_ли_XXXXX?</v>
      </c>
      <c r="BD104" cm="1">
        <f t="array" aca="1" ref="BD104" ca="1">INDEX($L$98:$L$105,(RANK(AT8,$AT$2:$AT$9)))</f>
        <v>2136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VLOOKUP(B105,audio_list_stym!$A$3:$BP$18,55,FALSE)</f>
        <v>16</v>
      </c>
      <c r="F105" t="str">
        <f>VLOOKUP(E105,metki!$A$2:$B$9,2,FALSE)</f>
        <v>импл_новые_без_названия</v>
      </c>
      <c r="G105" t="str">
        <f t="shared" si="29"/>
        <v>импл_</v>
      </c>
      <c r="H105" t="str">
        <f>VLOOKUP(B105,audio_list_stym!$A$3:$AJ$18,23,FALSE)</f>
        <v>Sapota</v>
      </c>
      <c r="I105" t="s">
        <v>695</v>
      </c>
      <c r="J105" t="str">
        <f t="shared" si="30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272</v>
      </c>
      <c r="Q105" t="str">
        <f>IF(G105="экспл",0,IF(G105="импл_",VLOOKUP(J105,quest_импл!$A$1:$J$129,8,FALSE),0))</f>
        <v>sound\\Imeet_li_shipi.wav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v>2038</v>
      </c>
      <c r="AD105" t="str">
        <f t="shared" ca="1" si="36"/>
        <v>pics\\Redis_3.jpg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1"/>
        <v>pics\\Redis_3.jpg</v>
      </c>
      <c r="AI105" t="s">
        <v>115</v>
      </c>
      <c r="AO105">
        <f t="shared" ca="1" si="37"/>
        <v>0.19636826365223836</v>
      </c>
      <c r="AP105" t="str">
        <f t="shared" ca="1" si="38"/>
        <v>pics\\Redis_3.jpg</v>
      </c>
      <c r="AR105" t="str">
        <f t="shared" si="40"/>
        <v/>
      </c>
      <c r="AS105" t="str">
        <f t="shared" ca="1" si="32"/>
        <v>pics\\Redis_3.jpg</v>
      </c>
      <c r="AT105">
        <f t="shared" ca="1" si="33"/>
        <v>0.17989364385692208</v>
      </c>
      <c r="AU105" t="s">
        <v>697</v>
      </c>
      <c r="AV105" t="str">
        <f t="shared" ca="1" si="34"/>
        <v>sound\\Redkiy_plod.wav</v>
      </c>
      <c r="AW105" t="str">
        <f>IF(OR(D105=10,D105=11,D105=14,D105=15),VLOOKUP(A105,audio_list_stym!$A$3:$BQ$189,69,FALSE),"XXXXX")</f>
        <v>XXXXX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_Имеет_ли_шипы_</v>
      </c>
      <c r="BB105" t="str">
        <f t="shared" si="35"/>
        <v>_Имеет_ли_шипы_XXXXX?</v>
      </c>
      <c r="BD105" cm="1">
        <f t="array" aca="1" ref="BD105" ca="1">INDEX($L$98:$L$105,(RANK(AT9,$AT$2:$AT$9)))</f>
        <v>2134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VLOOKUP(B106,audio_list_stym!$A$3:$BP$18,55,FALSE)</f>
        <v>17</v>
      </c>
      <c r="F106" t="str">
        <f>VLOOKUP(E106,metki!$A$2:$B$9,2,FALSE)</f>
        <v>экспл_новые_без_названия</v>
      </c>
      <c r="G106" t="str">
        <f t="shared" si="29"/>
        <v>экспл</v>
      </c>
      <c r="H106" t="str">
        <f>VLOOKUP(B106,audio_list_stym!$A$3:$AJ$18,23,FALSE)</f>
        <v>Tamanid</v>
      </c>
      <c r="I106" t="s">
        <v>688</v>
      </c>
      <c r="J106" t="str">
        <f t="shared" si="30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145</v>
      </c>
      <c r="Z106" t="str">
        <f>IF(G106="экспл",VLOOKUP(J106,quest_экспл!$A$1:$N$129,12,FALSE),IF(G106="импл_",0,0))</f>
        <v>sound\\On_krasnovatiy.wav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v>2197</v>
      </c>
      <c r="AD106" t="str">
        <f t="shared" ca="1" si="36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31"/>
        <v/>
      </c>
      <c r="AI106" t="s">
        <v>116</v>
      </c>
      <c r="AO106">
        <f t="shared" ca="1" si="37"/>
        <v>0.9448343186326903</v>
      </c>
      <c r="AP106" t="str">
        <f t="shared" ca="1" si="38"/>
        <v>pics\\Banan_7.jpg</v>
      </c>
      <c r="AR106" t="str">
        <f t="shared" si="40"/>
        <v/>
      </c>
      <c r="AS106" t="str">
        <f t="shared" si="32"/>
        <v/>
      </c>
      <c r="AT106">
        <f t="shared" ca="1" si="33"/>
        <v>2.700817927811594E-2</v>
      </c>
      <c r="AU106" t="s">
        <v>697</v>
      </c>
      <c r="AV106" t="str">
        <f t="shared" ca="1" si="34"/>
        <v>sound\\Redkiy_plod.wav</v>
      </c>
      <c r="AW106" t="str">
        <f>IF(OR(D106=10,D106=11,D106=14,D106=15),VLOOKUP(A106,audio_list_stym!$A$3:$BQ$189,69,FALSE),"XXXXX")</f>
        <v>XXXXX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_Он_красноватый?</v>
      </c>
      <c r="BA106" t="e">
        <f>VLOOKUP(Q106,audio_list_stym!$B$2:$BQ$299,68,FALSE)</f>
        <v>#N/A</v>
      </c>
      <c r="BB106" t="str">
        <f t="shared" si="35"/>
        <v>На_экране_XXXXX._Он_красноватый?</v>
      </c>
      <c r="BC106">
        <f>A106</f>
        <v>1214</v>
      </c>
      <c r="BD106" cm="1">
        <f t="array" aca="1" ref="BD106" ca="1">INDEX($L$106:$L$113,(RANK(AT2,$AT$2:$AT$9)))</f>
        <v>2143</v>
      </c>
      <c r="BE106" cm="1">
        <f t="array" aca="1" ref="BE106" ca="1">INDEX(BD66:BD81,(RANK(AT7,$AT$2:$AT$17)))</f>
        <v>2081</v>
      </c>
      <c r="BF106" cm="1">
        <f t="array" aca="1" ref="BF106" ca="1">INDEX(BD90:BD105,(RANK(AT7,$AT$2:$AT$17)))</f>
        <v>2116</v>
      </c>
      <c r="BG106" cm="1">
        <f t="array" aca="1" ref="BG106" ca="1">INDEX(BD114:BD129,(RANK(AT7,$AT$2:$AT$9)))</f>
        <v>2149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VLOOKUP(B107,audio_list_stym!$A$3:$BP$18,55,FALSE)</f>
        <v>17</v>
      </c>
      <c r="F107" t="str">
        <f>VLOOKUP(E107,metki!$A$2:$B$9,2,FALSE)</f>
        <v>экспл_новые_без_названия</v>
      </c>
      <c r="G107" t="str">
        <f t="shared" si="29"/>
        <v>экспл</v>
      </c>
      <c r="H107" t="str">
        <f>VLOOKUP(B107,audio_list_stym!$A$3:$AJ$18,23,FALSE)</f>
        <v>Tamanid</v>
      </c>
      <c r="I107" t="s">
        <v>689</v>
      </c>
      <c r="J107" t="str">
        <f t="shared" si="30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146</v>
      </c>
      <c r="Z107" t="str">
        <f>IF(G107="экспл",VLOOKUP(J107,quest_экспл!$A$1:$N$129,12,FALSE),IF(G107="импл_",0,0))</f>
        <v>sound\\Izognut_li_on.wav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v>2217</v>
      </c>
      <c r="AD107" t="str">
        <f t="shared" ca="1" si="36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31"/>
        <v/>
      </c>
      <c r="AI107" t="s">
        <v>117</v>
      </c>
      <c r="AO107">
        <f t="shared" ca="1" si="37"/>
        <v>0.58143133767764432</v>
      </c>
      <c r="AP107" t="str">
        <f t="shared" ca="1" si="38"/>
        <v>pics\\Limon_2.jpg</v>
      </c>
      <c r="AR107" t="str">
        <f t="shared" si="40"/>
        <v/>
      </c>
      <c r="AS107" t="str">
        <f t="shared" si="32"/>
        <v/>
      </c>
      <c r="AT107">
        <f t="shared" ca="1" si="33"/>
        <v>1.2776432457059061E-2</v>
      </c>
      <c r="AU107" t="s">
        <v>697</v>
      </c>
      <c r="AV107" t="str">
        <f t="shared" ca="1" si="34"/>
        <v>sound\\Redkiy_plod.wav</v>
      </c>
      <c r="AW107" t="str">
        <f>IF(OR(D107=10,D107=11,D107=14,D107=15),VLOOKUP(A107,audio_list_stym!$A$3:$BQ$189,69,FALSE),"XXXXX")</f>
        <v>XXXXX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_Изогнут_ли_он?</v>
      </c>
      <c r="BA107" t="e">
        <f>VLOOKUP(Q107,audio_list_stym!$B$2:$BQ$299,68,FALSE)</f>
        <v>#N/A</v>
      </c>
      <c r="BB107" t="str">
        <f t="shared" si="35"/>
        <v>Посмотрите,_вот_XXXXX._Изогнут_ли_он?</v>
      </c>
      <c r="BD107" cm="1">
        <f t="array" aca="1" ref="BD107" ca="1">INDEX($L$106:$L$113,(RANK(AT3,$AT$2:$AT$9)))</f>
        <v>2137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VLOOKUP(B108,audio_list_stym!$A$3:$BP$18,55,FALSE)</f>
        <v>17</v>
      </c>
      <c r="F108" t="str">
        <f>VLOOKUP(E108,metki!$A$2:$B$9,2,FALSE)</f>
        <v>экспл_новые_без_названия</v>
      </c>
      <c r="G108" t="str">
        <f t="shared" si="29"/>
        <v>экспл</v>
      </c>
      <c r="H108" t="str">
        <f>VLOOKUP(B108,audio_list_stym!$A$3:$AJ$18,23,FALSE)</f>
        <v>Tamanid</v>
      </c>
      <c r="I108" t="s">
        <v>690</v>
      </c>
      <c r="J108" t="str">
        <f t="shared" si="30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147</v>
      </c>
      <c r="Z108" t="str">
        <f>IF(G108="экспл",VLOOKUP(J108,quest_экспл!$A$1:$N$129,12,FALSE),IF(G108="импл_",0,0))</f>
        <v>sound\\On_barhatistiy.wav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v>2221</v>
      </c>
      <c r="AD108" t="str">
        <f t="shared" ca="1" si="36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31"/>
        <v/>
      </c>
      <c r="AI108" t="s">
        <v>118</v>
      </c>
      <c r="AO108">
        <f t="shared" ca="1" si="37"/>
        <v>0.65478221614457344</v>
      </c>
      <c r="AP108" t="str">
        <f t="shared" ca="1" si="38"/>
        <v>pics\\Kokos_7.jpg</v>
      </c>
      <c r="AR108" t="str">
        <f t="shared" si="40"/>
        <v/>
      </c>
      <c r="AS108" t="str">
        <f t="shared" si="32"/>
        <v/>
      </c>
      <c r="AT108">
        <f t="shared" ca="1" si="33"/>
        <v>0.89420392686688743</v>
      </c>
      <c r="AU108" t="s">
        <v>697</v>
      </c>
      <c r="AV108" t="str">
        <f t="shared" ca="1" si="34"/>
        <v>sound\\Noviy_plod.wav</v>
      </c>
      <c r="AW108" t="str">
        <f>IF(OR(D108=10,D108=11,D108=14,D108=15),VLOOKUP(A108,audio_list_stym!$A$3:$BQ$189,69,FALSE),"XXXXX")</f>
        <v>XXXXX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_Он_бархатистый?</v>
      </c>
      <c r="BA108" t="e">
        <f>VLOOKUP(Q108,audio_list_stym!$B$2:$BQ$299,68,FALSE)</f>
        <v>#N/A</v>
      </c>
      <c r="BB108" t="str">
        <f t="shared" si="35"/>
        <v>Вот_XXXXX._Он_бархатистый?</v>
      </c>
      <c r="BD108" cm="1">
        <f t="array" aca="1" ref="BD108" ca="1">INDEX($L$106:$L$113,(RANK(AT4,$AT$2:$AT$9)))</f>
        <v>2139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VLOOKUP(B109,audio_list_stym!$A$3:$BP$18,55,FALSE)</f>
        <v>17</v>
      </c>
      <c r="F109" t="str">
        <f>VLOOKUP(E109,metki!$A$2:$B$9,2,FALSE)</f>
        <v>экспл_новые_без_названия</v>
      </c>
      <c r="G109" t="str">
        <f t="shared" si="29"/>
        <v>экспл</v>
      </c>
      <c r="H109" t="str">
        <f>VLOOKUP(B109,audio_list_stym!$A$3:$AJ$18,23,FALSE)</f>
        <v>Tamanid</v>
      </c>
      <c r="I109" t="s">
        <v>691</v>
      </c>
      <c r="J109" t="str">
        <f t="shared" si="30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148</v>
      </c>
      <c r="Z109" t="str">
        <f>IF(G109="экспл",VLOOKUP(J109,quest_экспл!$A$1:$N$129,12,FALSE),IF(G109="импл_",0,0))</f>
        <v>sound\\Odnotonniy_li_on.wav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v>2218</v>
      </c>
      <c r="AD109" t="str">
        <f t="shared" ca="1" si="36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31"/>
        <v/>
      </c>
      <c r="AI109" t="s">
        <v>119</v>
      </c>
      <c r="AO109">
        <f t="shared" ca="1" si="37"/>
        <v>0.979819099081784</v>
      </c>
      <c r="AP109" t="str">
        <f t="shared" ca="1" si="38"/>
        <v>pics\\Banan_4.jpg</v>
      </c>
      <c r="AR109" t="str">
        <f t="shared" si="40"/>
        <v/>
      </c>
      <c r="AS109" t="str">
        <f t="shared" si="32"/>
        <v/>
      </c>
      <c r="AT109">
        <f t="shared" ca="1" si="33"/>
        <v>0.23277233669553965</v>
      </c>
      <c r="AU109" t="s">
        <v>697</v>
      </c>
      <c r="AV109" t="str">
        <f t="shared" ca="1" si="34"/>
        <v>sound\\Redkiy_plod.wav</v>
      </c>
      <c r="AW109" t="str">
        <f>IF(OR(D109=10,D109=11,D109=14,D109=15),VLOOKUP(A109,audio_list_stym!$A$3:$BQ$189,69,FALSE),"XXXXX")</f>
        <v>XXXXX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_Однотонный_ли_он?</v>
      </c>
      <c r="BA109" t="e">
        <f>VLOOKUP(Q109,audio_list_stym!$B$2:$BQ$299,68,FALSE)</f>
        <v>#N/A</v>
      </c>
      <c r="BB109" t="str">
        <f t="shared" si="35"/>
        <v>Это_XXXXX._Однотонный_ли_он?</v>
      </c>
      <c r="BD109" cm="1">
        <f t="array" aca="1" ref="BD109" ca="1">INDEX($L$106:$L$113,(RANK(AT5,$AT$2:$AT$9)))</f>
        <v>2141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VLOOKUP(B110,audio_list_stym!$A$3:$BP$18,55,FALSE)</f>
        <v>17</v>
      </c>
      <c r="F110" t="str">
        <f>VLOOKUP(E110,metki!$A$2:$B$9,2,FALSE)</f>
        <v>экспл_новые_без_названия</v>
      </c>
      <c r="G110" t="str">
        <f t="shared" si="29"/>
        <v>экспл</v>
      </c>
      <c r="H110" t="str">
        <f>VLOOKUP(B110,audio_list_stym!$A$3:$AJ$18,23,FALSE)</f>
        <v>Tamanid</v>
      </c>
      <c r="I110" t="s">
        <v>692</v>
      </c>
      <c r="J110" t="str">
        <f t="shared" si="30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149</v>
      </c>
      <c r="Z110" t="str">
        <f>IF(G110="экспл",VLOOKUP(J110,quest_экспл!$A$1:$N$129,12,FALSE),IF(G110="импл_",0,0))</f>
        <v>sound\\On_prozrachniy.wav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v>2219</v>
      </c>
      <c r="AD110" t="str">
        <f t="shared" ca="1" si="36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31"/>
        <v/>
      </c>
      <c r="AI110" t="s">
        <v>120</v>
      </c>
      <c r="AO110">
        <f t="shared" ca="1" si="37"/>
        <v>0.93216036171984762</v>
      </c>
      <c r="AP110" t="str">
        <f t="shared" ca="1" si="38"/>
        <v>pics\\Finik_1.jpg</v>
      </c>
      <c r="AR110" t="str">
        <f t="shared" si="40"/>
        <v/>
      </c>
      <c r="AS110" t="str">
        <f t="shared" si="32"/>
        <v/>
      </c>
      <c r="AT110">
        <f t="shared" ca="1" si="33"/>
        <v>0.3423774502829281</v>
      </c>
      <c r="AU110" t="s">
        <v>697</v>
      </c>
      <c r="AV110" t="str">
        <f t="shared" ca="1" si="34"/>
        <v>sound\\Redkiy_plod.wav</v>
      </c>
      <c r="AW110" t="str">
        <f>IF(OR(D110=10,D110=11,D110=14,D110=15),VLOOKUP(A110,audio_list_stym!$A$3:$BQ$189,69,FALSE),"XXXXX")</f>
        <v>XXXXX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_Он_прозрачный?</v>
      </c>
      <c r="BA110" t="e">
        <f>VLOOKUP(Q110,audio_list_stym!$B$2:$BQ$299,68,FALSE)</f>
        <v>#N/A</v>
      </c>
      <c r="BB110" t="str">
        <f t="shared" si="35"/>
        <v>На_картинке_XXXXX._Он_прозрачный?</v>
      </c>
      <c r="BD110" cm="1">
        <f t="array" aca="1" ref="BD110" ca="1">INDEX($L$106:$L$113,(RANK(AT6,$AT$2:$AT$9)))</f>
        <v>2138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VLOOKUP(B111,audio_list_stym!$A$3:$BP$18,55,FALSE)</f>
        <v>17</v>
      </c>
      <c r="F111" t="str">
        <f>VLOOKUP(E111,metki!$A$2:$B$9,2,FALSE)</f>
        <v>экспл_новые_без_названия</v>
      </c>
      <c r="G111" t="str">
        <f t="shared" si="29"/>
        <v>экспл</v>
      </c>
      <c r="H111" t="str">
        <f>VLOOKUP(B111,audio_list_stym!$A$3:$AJ$18,23,FALSE)</f>
        <v>Tamanid</v>
      </c>
      <c r="I111" t="s">
        <v>693</v>
      </c>
      <c r="J111" t="str">
        <f t="shared" si="30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150</v>
      </c>
      <c r="Z111" t="str">
        <f>IF(G111="экспл",VLOOKUP(J111,quest_экспл!$A$1:$N$129,12,FALSE),IF(G111="импл_",0,0))</f>
        <v>sound\\On_izmelchen.wav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v>2201</v>
      </c>
      <c r="AD111" t="str">
        <f t="shared" ca="1" si="36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31"/>
        <v/>
      </c>
      <c r="AI111" t="s">
        <v>121</v>
      </c>
      <c r="AO111">
        <f t="shared" ca="1" si="37"/>
        <v>0.91881412457658018</v>
      </c>
      <c r="AP111" t="str">
        <f t="shared" ca="1" si="38"/>
        <v>pics\\Finik_4.jpg</v>
      </c>
      <c r="AR111" t="str">
        <f t="shared" si="40"/>
        <v/>
      </c>
      <c r="AS111" t="str">
        <f t="shared" si="32"/>
        <v/>
      </c>
      <c r="AT111">
        <f t="shared" ca="1" si="33"/>
        <v>0.99065087608996016</v>
      </c>
      <c r="AU111" t="s">
        <v>697</v>
      </c>
      <c r="AV111" t="str">
        <f t="shared" ca="1" si="34"/>
        <v>sound\\Noviy_plod.wav</v>
      </c>
      <c r="AW111" t="str">
        <f>IF(OR(D111=10,D111=11,D111=14,D111=15),VLOOKUP(A111,audio_list_stym!$A$3:$BQ$189,69,FALSE),"XXXXX")</f>
        <v>XXXXX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_Он_измельчен?</v>
      </c>
      <c r="BA111" t="e">
        <f>VLOOKUP(Q111,audio_list_stym!$B$2:$BQ$299,68,FALSE)</f>
        <v>#N/A</v>
      </c>
      <c r="BB111" t="str">
        <f t="shared" si="35"/>
        <v>На_мониторе_XXXXX._Он_измельчен?</v>
      </c>
      <c r="BD111" cm="1">
        <f t="array" aca="1" ref="BD111" ca="1">INDEX($L$106:$L$113,(RANK(AT7,$AT$2:$AT$9)))</f>
        <v>2140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VLOOKUP(B112,audio_list_stym!$A$3:$BP$18,55,FALSE)</f>
        <v>17</v>
      </c>
      <c r="F112" t="str">
        <f>VLOOKUP(E112,metki!$A$2:$B$9,2,FALSE)</f>
        <v>экспл_новые_без_названия</v>
      </c>
      <c r="G112" t="str">
        <f t="shared" si="29"/>
        <v>экспл</v>
      </c>
      <c r="H112" t="str">
        <f>VLOOKUP(B112,audio_list_stym!$A$3:$AJ$18,23,FALSE)</f>
        <v>Tamanid</v>
      </c>
      <c r="I112" t="s">
        <v>694</v>
      </c>
      <c r="J112" t="str">
        <f t="shared" si="30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151</v>
      </c>
      <c r="Z112" t="str">
        <f>IF(G112="экспл",VLOOKUP(J112,quest_экспл!$A$1:$N$129,12,FALSE),IF(G112="импл_",0,0))</f>
        <v>sound\\Cvetushiy_li_on.wav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v>2192</v>
      </c>
      <c r="AD112" t="str">
        <f t="shared" ca="1" si="36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31"/>
        <v/>
      </c>
      <c r="AI112" t="s">
        <v>122</v>
      </c>
      <c r="AO112">
        <f t="shared" ca="1" si="37"/>
        <v>0.75340203396912886</v>
      </c>
      <c r="AP112" t="str">
        <f t="shared" ca="1" si="38"/>
        <v>pics\\Kokos_3.jpg</v>
      </c>
      <c r="AR112" t="str">
        <f t="shared" si="40"/>
        <v/>
      </c>
      <c r="AS112" t="str">
        <f t="shared" si="32"/>
        <v/>
      </c>
      <c r="AT112">
        <f t="shared" ca="1" si="33"/>
        <v>0.98696752834217361</v>
      </c>
      <c r="AU112" t="s">
        <v>697</v>
      </c>
      <c r="AV112" t="str">
        <f t="shared" ca="1" si="34"/>
        <v>sound\\Noviy_plod.wav</v>
      </c>
      <c r="AW112" t="str">
        <f>IF(OR(D112=10,D112=11,D112=14,D112=15),VLOOKUP(A112,audio_list_stym!$A$3:$BQ$189,69,FALSE),"XXXXX")</f>
        <v>XXXXX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_Цветущий_ли_он?</v>
      </c>
      <c r="BA112" t="e">
        <f>VLOOKUP(Q112,audio_list_stym!$B$2:$BQ$299,68,FALSE)</f>
        <v>#N/A</v>
      </c>
      <c r="BB112" t="str">
        <f t="shared" si="35"/>
        <v>Перед_Вами_XXXXX._Цветущий_ли_он?</v>
      </c>
      <c r="BD112" cm="1">
        <f t="array" aca="1" ref="BD112" ca="1">INDEX($L$106:$L$113,(RANK(AT8,$AT$2:$AT$9)))</f>
        <v>2144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VLOOKUP(B113,audio_list_stym!$A$3:$BP$18,55,FALSE)</f>
        <v>17</v>
      </c>
      <c r="F113" t="str">
        <f>VLOOKUP(E113,metki!$A$2:$B$9,2,FALSE)</f>
        <v>экспл_новые_без_названия</v>
      </c>
      <c r="G113" t="str">
        <f t="shared" si="29"/>
        <v>экспл</v>
      </c>
      <c r="H113" t="str">
        <f>VLOOKUP(B113,audio_list_stym!$A$3:$AJ$18,23,FALSE)</f>
        <v>Tamanid</v>
      </c>
      <c r="I113" t="s">
        <v>695</v>
      </c>
      <c r="J113" t="str">
        <f t="shared" si="30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152</v>
      </c>
      <c r="Z113" t="str">
        <f>IF(G113="экспл",VLOOKUP(J113,quest_экспл!$A$1:$N$129,12,FALSE),IF(G113="импл_",0,0))</f>
        <v>sound\\Skruchen_li_on.wav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v>2229</v>
      </c>
      <c r="AD113" t="str">
        <f t="shared" ca="1" si="36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31"/>
        <v/>
      </c>
      <c r="AI113" t="s">
        <v>123</v>
      </c>
      <c r="AO113">
        <f t="shared" ca="1" si="37"/>
        <v>0.89452818612607554</v>
      </c>
      <c r="AP113" t="str">
        <f t="shared" ca="1" si="38"/>
        <v>pics\\Finik_8.jpg</v>
      </c>
      <c r="AR113" t="str">
        <f t="shared" si="40"/>
        <v/>
      </c>
      <c r="AS113" t="str">
        <f t="shared" si="32"/>
        <v/>
      </c>
      <c r="AT113">
        <f t="shared" ca="1" si="33"/>
        <v>0.81909413998462699</v>
      </c>
      <c r="AU113" t="s">
        <v>697</v>
      </c>
      <c r="AV113" t="str">
        <f t="shared" ca="1" si="34"/>
        <v>sound\\Noviy_plod.wav</v>
      </c>
      <c r="AW113" t="str">
        <f>IF(OR(D113=10,D113=11,D113=14,D113=15),VLOOKUP(A113,audio_list_stym!$A$3:$BQ$189,69,FALSE),"XXXXX")</f>
        <v>XXXXX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_Скручен_ли_он?</v>
      </c>
      <c r="BA113" t="e">
        <f>VLOOKUP(Q113,audio_list_stym!$B$2:$BQ$299,68,FALSE)</f>
        <v>#N/A</v>
      </c>
      <c r="BB113" t="str">
        <f t="shared" si="35"/>
        <v>Вы_видите_XXXXX._Скручен_ли_он?</v>
      </c>
      <c r="BD113" cm="1">
        <f t="array" aca="1" ref="BD113" ca="1">INDEX($L$106:$L$113,(RANK(AT9,$AT$2:$AT$9)))</f>
        <v>2142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VLOOKUP(B114,audio_list_stym!$A$3:$BP$18,55,FALSE)</f>
        <v>14</v>
      </c>
      <c r="F114" t="str">
        <f>VLOOKUP(E114,metki!$A$2:$B$9,2,FALSE)</f>
        <v>импл_новые_с_названием</v>
      </c>
      <c r="G114" t="str">
        <f t="shared" si="29"/>
        <v>импл_</v>
      </c>
      <c r="H114" t="str">
        <f>VLOOKUP(B114,audio_list_stym!$A$3:$AJ$18,23,FALSE)</f>
        <v>ZF</v>
      </c>
      <c r="I114" t="s">
        <v>688</v>
      </c>
      <c r="J114" t="str">
        <f t="shared" si="30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281</v>
      </c>
      <c r="Q114" t="str">
        <f>IF(G114="экспл",0,IF(G114="импл_",VLOOKUP(J114,quest_импл!$A$1:$J$129,8,FALSE),0))</f>
        <v>sound\\S_chashuykami_li.wav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v>2002</v>
      </c>
      <c r="AD114" t="str">
        <f t="shared" ca="1" si="36"/>
        <v>pics\\Redis_2.jpg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1"/>
        <v>pics\\Redis_2.jpg</v>
      </c>
      <c r="AI114" t="s">
        <v>86</v>
      </c>
      <c r="AO114">
        <f t="shared" ca="1" si="37"/>
        <v>0.21151602311689444</v>
      </c>
      <c r="AP114" t="str">
        <f t="shared" ca="1" si="38"/>
        <v>pics\\Redis_2.jpg</v>
      </c>
      <c r="AR114" t="str">
        <f t="shared" si="40"/>
        <v/>
      </c>
      <c r="AS114" t="str">
        <f t="shared" ca="1" si="32"/>
        <v>pics\\Redis_2.jpg</v>
      </c>
      <c r="AT114">
        <f t="shared" ca="1" si="33"/>
        <v>0.64468784530243906</v>
      </c>
      <c r="AU114" t="s">
        <v>697</v>
      </c>
      <c r="AV114" t="str">
        <f t="shared" ca="1" si="34"/>
        <v>sound\\Noviy_plod.wav</v>
      </c>
      <c r="AW114" t="str">
        <f>IF(OR(D114=10,D114=11,D114=14,D114=15),VLOOKUP(A114,audio_list_stym!$A$3:$BQ$189,69,FALSE),"XXXXX")</f>
        <v>XXXXX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_С_чешуйками_ли_</v>
      </c>
      <c r="BB114" t="str">
        <f t="shared" si="35"/>
        <v>_С_чешуйками_ли_ТОДИС?</v>
      </c>
      <c r="BC114">
        <f>A114</f>
        <v>1215</v>
      </c>
      <c r="BD114" cm="1">
        <f t="array" aca="1" ref="BD114" ca="1">INDEX($L$114:$L$121,(RANK(AT2,$AT$2:$AT$9)))</f>
        <v>2151</v>
      </c>
      <c r="BE114" cm="1">
        <f t="array" aca="1" ref="BE114" ca="1">INDEX(BD66:BD81,(RANK(AT8,$AT$2:$AT$17)))</f>
        <v>2088</v>
      </c>
      <c r="BF114" cm="1">
        <f t="array" aca="1" ref="BF114" ca="1">INDEX(BD82:BD97,(RANK(AT8,$AT$2:$AT$9)))</f>
        <v>2094</v>
      </c>
      <c r="BG114" cm="1">
        <f t="array" aca="1" ref="BG114" ca="1">INDEX(BD98:BD113,(RANK(AT8,$AT$2:$AT$9)))</f>
        <v>2134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VLOOKUP(B115,audio_list_stym!$A$3:$BP$18,55,FALSE)</f>
        <v>14</v>
      </c>
      <c r="F115" t="str">
        <f>VLOOKUP(E115,metki!$A$2:$B$9,2,FALSE)</f>
        <v>импл_новые_с_названием</v>
      </c>
      <c r="G115" t="str">
        <f t="shared" si="29"/>
        <v>импл_</v>
      </c>
      <c r="H115" t="str">
        <f>VLOOKUP(B115,audio_list_stym!$A$3:$AJ$18,23,FALSE)</f>
        <v>ZF</v>
      </c>
      <c r="I115" t="s">
        <v>689</v>
      </c>
      <c r="J115" t="str">
        <f t="shared" si="30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282</v>
      </c>
      <c r="Q115" t="str">
        <f>IF(G115="экспл",0,IF(G115="импл_",VLOOKUP(J115,quest_импл!$A$1:$J$129,8,FALSE),0))</f>
        <v>sound\\Rozoviy_li.wav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v>2052</v>
      </c>
      <c r="AD115" t="str">
        <f t="shared" ca="1" si="36"/>
        <v>pics\\Redis_6.jpg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1"/>
        <v>pics\\Redis_6.jpg</v>
      </c>
      <c r="AI115" t="s">
        <v>87</v>
      </c>
      <c r="AO115">
        <f t="shared" ca="1" si="37"/>
        <v>0.14291945527052885</v>
      </c>
      <c r="AP115" t="str">
        <f t="shared" ca="1" si="38"/>
        <v>pics\\Redis_6.jpg</v>
      </c>
      <c r="AR115" t="str">
        <f t="shared" si="40"/>
        <v/>
      </c>
      <c r="AS115" t="str">
        <f t="shared" ca="1" si="32"/>
        <v>pics\\Redis_6.jpg</v>
      </c>
      <c r="AT115">
        <f t="shared" ca="1" si="33"/>
        <v>0.49600820180028582</v>
      </c>
      <c r="AU115" t="s">
        <v>697</v>
      </c>
      <c r="AV115" t="str">
        <f t="shared" ca="1" si="34"/>
        <v>sound\\Redkiy_plod.wav</v>
      </c>
      <c r="AW115" t="str">
        <f>IF(OR(D115=10,D115=11,D115=14,D115=15),VLOOKUP(A115,audio_list_stym!$A$3:$BQ$189,69,FALSE),"XXXXX")</f>
        <v>XXXXX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_Розовый_ли_</v>
      </c>
      <c r="BB115" t="str">
        <f t="shared" si="35"/>
        <v>_Розовый_ли_ТОДИС?</v>
      </c>
      <c r="BD115" cm="1">
        <f t="array" aca="1" ref="BD115" ca="1">INDEX($L$114:$L$121,(RANK(AT3,$AT$2:$AT$9)))</f>
        <v>2145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VLOOKUP(B116,audio_list_stym!$A$3:$BP$18,55,FALSE)</f>
        <v>14</v>
      </c>
      <c r="F116" t="str">
        <f>VLOOKUP(E116,metki!$A$2:$B$9,2,FALSE)</f>
        <v>импл_новые_с_названием</v>
      </c>
      <c r="G116" t="str">
        <f t="shared" si="29"/>
        <v>импл_</v>
      </c>
      <c r="H116" t="str">
        <f>VLOOKUP(B116,audio_list_stym!$A$3:$AJ$18,23,FALSE)</f>
        <v>ZF</v>
      </c>
      <c r="I116" t="s">
        <v>690</v>
      </c>
      <c r="J116" t="str">
        <f t="shared" si="30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283</v>
      </c>
      <c r="Q116" t="str">
        <f>IF(G116="экспл",0,IF(G116="импл_",VLOOKUP(J116,quest_импл!$A$1:$J$129,8,FALSE),0))</f>
        <v>sound\\Tonkiy_li.wav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v>2037</v>
      </c>
      <c r="AD116" t="str">
        <f t="shared" ca="1" si="36"/>
        <v>pics\\Peper_6.jpg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1"/>
        <v>pics\\Peper_6.jpg</v>
      </c>
      <c r="AI116" t="s">
        <v>88</v>
      </c>
      <c r="AO116">
        <f t="shared" ca="1" si="37"/>
        <v>0.25107588076976706</v>
      </c>
      <c r="AP116" t="str">
        <f t="shared" ca="1" si="38"/>
        <v>pics\\Peper_6.jpg</v>
      </c>
      <c r="AR116" t="str">
        <f t="shared" si="40"/>
        <v/>
      </c>
      <c r="AS116" t="str">
        <f t="shared" ca="1" si="32"/>
        <v>pics\\Peper_6.jpg</v>
      </c>
      <c r="AT116">
        <f t="shared" ca="1" si="33"/>
        <v>0.26327704736639679</v>
      </c>
      <c r="AU116" t="s">
        <v>697</v>
      </c>
      <c r="AV116" t="str">
        <f t="shared" ca="1" si="34"/>
        <v>sound\\Redkiy_plod.wav</v>
      </c>
      <c r="AW116" t="str">
        <f>IF(OR(D116=10,D116=11,D116=14,D116=15),VLOOKUP(A116,audio_list_stym!$A$3:$BQ$189,69,FALSE),"XXXXX")</f>
        <v>XXXXX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_Тонкий_ли_</v>
      </c>
      <c r="BB116" t="str">
        <f t="shared" si="35"/>
        <v>_Тонкий_ли_ТОДИС?</v>
      </c>
      <c r="BD116" cm="1">
        <f t="array" aca="1" ref="BD116" ca="1">INDEX($L$114:$L$121,(RANK(AT4,$AT$2:$AT$9)))</f>
        <v>2147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VLOOKUP(B117,audio_list_stym!$A$3:$BP$18,55,FALSE)</f>
        <v>14</v>
      </c>
      <c r="F117" t="str">
        <f>VLOOKUP(E117,metki!$A$2:$B$9,2,FALSE)</f>
        <v>импл_новые_с_названием</v>
      </c>
      <c r="G117" t="str">
        <f t="shared" si="29"/>
        <v>импл_</v>
      </c>
      <c r="H117" t="str">
        <f>VLOOKUP(B117,audio_list_stym!$A$3:$AJ$18,23,FALSE)</f>
        <v>ZF</v>
      </c>
      <c r="I117" t="s">
        <v>691</v>
      </c>
      <c r="J117" t="str">
        <f t="shared" si="30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284</v>
      </c>
      <c r="Q117" t="str">
        <f>IF(G117="экспл",0,IF(G117="импл_",VLOOKUP(J117,quest_импл!$A$1:$J$129,8,FALSE),0))</f>
        <v>sound\\Celniy_li.wav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v>2056</v>
      </c>
      <c r="AD117" t="str">
        <f t="shared" ca="1" si="36"/>
        <v>pics\\Limon_1.jpg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1"/>
        <v>pics\\Limon_1.jpg</v>
      </c>
      <c r="AI117" t="s">
        <v>89</v>
      </c>
      <c r="AO117">
        <f t="shared" ca="1" si="37"/>
        <v>0.61588085400979276</v>
      </c>
      <c r="AP117" t="str">
        <f t="shared" ca="1" si="38"/>
        <v>pics\\Limon_1.jpg</v>
      </c>
      <c r="AR117" t="str">
        <f t="shared" si="40"/>
        <v/>
      </c>
      <c r="AS117" t="str">
        <f t="shared" ca="1" si="32"/>
        <v>pics\\Limon_1.jpg</v>
      </c>
      <c r="AT117">
        <f t="shared" ca="1" si="33"/>
        <v>0.59745570424979966</v>
      </c>
      <c r="AU117" t="s">
        <v>697</v>
      </c>
      <c r="AV117" t="str">
        <f t="shared" ca="1" si="34"/>
        <v>sound\\Noviy_plod.wav</v>
      </c>
      <c r="AW117" t="str">
        <f>IF(OR(D117=10,D117=11,D117=14,D117=15),VLOOKUP(A117,audio_list_stym!$A$3:$BQ$189,69,FALSE),"XXXXX")</f>
        <v>XXXXX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_Цельный_ли_</v>
      </c>
      <c r="BB117" t="str">
        <f t="shared" si="35"/>
        <v>_Цельный_ли_ТОДИС?</v>
      </c>
      <c r="BD117" cm="1">
        <f t="array" aca="1" ref="BD117" ca="1">INDEX($L$114:$L$121,(RANK(AT5,$AT$2:$AT$9)))</f>
        <v>2149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VLOOKUP(B118,audio_list_stym!$A$3:$BP$18,55,FALSE)</f>
        <v>14</v>
      </c>
      <c r="F118" t="str">
        <f>VLOOKUP(E118,metki!$A$2:$B$9,2,FALSE)</f>
        <v>импл_новые_с_названием</v>
      </c>
      <c r="G118" t="str">
        <f t="shared" si="29"/>
        <v>импл_</v>
      </c>
      <c r="H118" t="str">
        <f>VLOOKUP(B118,audio_list_stym!$A$3:$AJ$18,23,FALSE)</f>
        <v>ZF</v>
      </c>
      <c r="I118" t="s">
        <v>692</v>
      </c>
      <c r="J118" t="str">
        <f t="shared" si="30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285</v>
      </c>
      <c r="Q118" t="str">
        <f>IF(G118="экспл",0,IF(G118="импл_",VLOOKUP(J118,quest_импл!$A$1:$J$129,8,FALSE),0))</f>
        <v>sound\\Shershaviy_li.wav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v>2061</v>
      </c>
      <c r="AD118" t="str">
        <f t="shared" ca="1" si="36"/>
        <v>pics\\Tomat_7.jpg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1"/>
        <v>pics\\Tomat_7.jpg</v>
      </c>
      <c r="AI118" t="s">
        <v>90</v>
      </c>
      <c r="AO118">
        <f t="shared" ca="1" si="37"/>
        <v>5.0788176850213862E-2</v>
      </c>
      <c r="AP118" t="str">
        <f t="shared" ca="1" si="38"/>
        <v>pics\\Tomat_7.jpg</v>
      </c>
      <c r="AR118" t="str">
        <f t="shared" si="40"/>
        <v/>
      </c>
      <c r="AS118" t="str">
        <f t="shared" ca="1" si="32"/>
        <v>pics\\Tomat_7.jpg</v>
      </c>
      <c r="AT118">
        <f t="shared" ca="1" si="33"/>
        <v>0.1485036660995257</v>
      </c>
      <c r="AU118" t="s">
        <v>697</v>
      </c>
      <c r="AV118" t="str">
        <f t="shared" ca="1" si="34"/>
        <v>sound\\Redkiy_plod.wav</v>
      </c>
      <c r="AW118" t="str">
        <f>IF(OR(D118=10,D118=11,D118=14,D118=15),VLOOKUP(A118,audio_list_stym!$A$3:$BQ$189,69,FALSE),"XXXXX")</f>
        <v>XXXXX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_Шершавый_ли_</v>
      </c>
      <c r="BB118" t="str">
        <f t="shared" si="35"/>
        <v>_Шершавый_ли_ТОДИС?</v>
      </c>
      <c r="BD118" cm="1">
        <f t="array" aca="1" ref="BD118" ca="1">INDEX($L$114:$L$121,(RANK(AT6,$AT$2:$AT$9)))</f>
        <v>2146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VLOOKUP(B119,audio_list_stym!$A$3:$BP$18,55,FALSE)</f>
        <v>14</v>
      </c>
      <c r="F119" t="str">
        <f>VLOOKUP(E119,metki!$A$2:$B$9,2,FALSE)</f>
        <v>импл_новые_с_названием</v>
      </c>
      <c r="G119" t="str">
        <f t="shared" si="29"/>
        <v>импл_</v>
      </c>
      <c r="H119" t="str">
        <f>VLOOKUP(B119,audio_list_stym!$A$3:$AJ$18,23,FALSE)</f>
        <v>ZF</v>
      </c>
      <c r="I119" t="s">
        <v>693</v>
      </c>
      <c r="J119" t="str">
        <f t="shared" si="30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286</v>
      </c>
      <c r="Q119" t="str">
        <f>IF(G119="экспл",0,IF(G119="импл_",VLOOKUP(J119,quest_импл!$A$1:$J$129,8,FALSE),0))</f>
        <v>sound\\Zaostryen_li.wav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v>2032</v>
      </c>
      <c r="AD119" t="str">
        <f t="shared" ca="1" si="36"/>
        <v>pics\\Kokos_2.jpg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1"/>
        <v>pics\\Kokos_2.jpg</v>
      </c>
      <c r="AI119" t="s">
        <v>91</v>
      </c>
      <c r="AO119">
        <f t="shared" ca="1" si="37"/>
        <v>0.76249576774931282</v>
      </c>
      <c r="AP119" t="str">
        <f t="shared" ca="1" si="38"/>
        <v>pics\\Kokos_2.jpg</v>
      </c>
      <c r="AR119" t="str">
        <f t="shared" si="40"/>
        <v/>
      </c>
      <c r="AS119" t="str">
        <f t="shared" ca="1" si="32"/>
        <v>pics\\Kokos_2.jpg</v>
      </c>
      <c r="AT119">
        <f t="shared" ca="1" si="33"/>
        <v>8.4795505394440696E-2</v>
      </c>
      <c r="AU119" t="s">
        <v>697</v>
      </c>
      <c r="AV119" t="str">
        <f t="shared" ca="1" si="34"/>
        <v>sound\\Redkiy_plod.wav</v>
      </c>
      <c r="AW119" t="str">
        <f>IF(OR(D119=10,D119=11,D119=14,D119=15),VLOOKUP(A119,audio_list_stym!$A$3:$BQ$189,69,FALSE),"XXXXX")</f>
        <v>XXXXX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_Заострен_ли_</v>
      </c>
      <c r="BB119" t="str">
        <f t="shared" si="35"/>
        <v>_Заострен_ли_ТОДИС?</v>
      </c>
      <c r="BD119" cm="1">
        <f t="array" aca="1" ref="BD119" ca="1">INDEX($L$114:$L$121,(RANK(AT7,$AT$2:$AT$9)))</f>
        <v>2148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VLOOKUP(B120,audio_list_stym!$A$3:$BP$18,55,FALSE)</f>
        <v>14</v>
      </c>
      <c r="F120" t="str">
        <f>VLOOKUP(E120,metki!$A$2:$B$9,2,FALSE)</f>
        <v>импл_новые_с_названием</v>
      </c>
      <c r="G120" t="str">
        <f t="shared" si="29"/>
        <v>импл_</v>
      </c>
      <c r="H120" t="str">
        <f>VLOOKUP(B120,audio_list_stym!$A$3:$AJ$18,23,FALSE)</f>
        <v>ZF</v>
      </c>
      <c r="I120" t="s">
        <v>694</v>
      </c>
      <c r="J120" t="str">
        <f t="shared" si="30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287</v>
      </c>
      <c r="Q120" t="str">
        <f>IF(G120="экспл",0,IF(G120="импл_",VLOOKUP(J120,quest_импл!$A$1:$J$129,8,FALSE),0))</f>
        <v>sound\\Rassipchatiy_li.wav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v>2050</v>
      </c>
      <c r="AD120" t="str">
        <f t="shared" ca="1" si="36"/>
        <v>pics\\Kokos_1.jpg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1"/>
        <v>pics\\Kokos_1.jpg</v>
      </c>
      <c r="AI120" t="s">
        <v>92</v>
      </c>
      <c r="AO120">
        <f t="shared" ca="1" si="37"/>
        <v>0.77144467404684991</v>
      </c>
      <c r="AP120" t="str">
        <f t="shared" ca="1" si="38"/>
        <v>pics\\Kokos_1.jpg</v>
      </c>
      <c r="AR120" t="str">
        <f t="shared" si="40"/>
        <v/>
      </c>
      <c r="AS120" t="str">
        <f t="shared" ca="1" si="32"/>
        <v>pics\\Kokos_1.jpg</v>
      </c>
      <c r="AT120">
        <f t="shared" ca="1" si="33"/>
        <v>0.66925992303170379</v>
      </c>
      <c r="AU120" t="s">
        <v>697</v>
      </c>
      <c r="AV120" t="str">
        <f t="shared" ca="1" si="34"/>
        <v>sound\\Noviy_plod.wav</v>
      </c>
      <c r="AW120" t="str">
        <f>IF(OR(D120=10,D120=11,D120=14,D120=15),VLOOKUP(A120,audio_list_stym!$A$3:$BQ$189,69,FALSE),"XXXXX")</f>
        <v>XXXXX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_Рассыпчатый_ли_</v>
      </c>
      <c r="BB120" t="str">
        <f t="shared" si="35"/>
        <v>_Рассыпчатый_ли_ТОДИС?</v>
      </c>
      <c r="BD120" cm="1">
        <f t="array" aca="1" ref="BD120" ca="1">INDEX($L$114:$L$121,(RANK(AT8,$AT$2:$AT$9)))</f>
        <v>2152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VLOOKUP(B121,audio_list_stym!$A$3:$BP$18,55,FALSE)</f>
        <v>14</v>
      </c>
      <c r="F121" t="str">
        <f>VLOOKUP(E121,metki!$A$2:$B$9,2,FALSE)</f>
        <v>импл_новые_с_названием</v>
      </c>
      <c r="G121" t="str">
        <f t="shared" si="29"/>
        <v>импл_</v>
      </c>
      <c r="H121" t="str">
        <f>VLOOKUP(B121,audio_list_stym!$A$3:$AJ$18,23,FALSE)</f>
        <v>ZF</v>
      </c>
      <c r="I121" t="s">
        <v>695</v>
      </c>
      <c r="J121" t="str">
        <f t="shared" si="30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288</v>
      </c>
      <c r="Q121" t="str">
        <f>IF(G121="экспл",0,IF(G121="импл_",VLOOKUP(J121,quest_импл!$A$1:$J$129,8,FALSE),0))</f>
        <v>sound\\Ochishen_li.wav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v>2028</v>
      </c>
      <c r="AD121" t="str">
        <f t="shared" ca="1" si="36"/>
        <v>pics\\Banan_2.jpg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1"/>
        <v>pics\\Banan_2.jpg</v>
      </c>
      <c r="AI121" t="s">
        <v>93</v>
      </c>
      <c r="AO121">
        <f t="shared" ca="1" si="37"/>
        <v>0.99021414397174756</v>
      </c>
      <c r="AP121" t="str">
        <f t="shared" ca="1" si="38"/>
        <v>pics\\Banan_2.jpg</v>
      </c>
      <c r="AR121" t="str">
        <f>IF(AH121="sound\\Ogorod",AP49,"")</f>
        <v/>
      </c>
      <c r="AS121" t="str">
        <f t="shared" ca="1" si="32"/>
        <v>pics\\Banan_2.jpg</v>
      </c>
      <c r="AT121">
        <f t="shared" ca="1" si="33"/>
        <v>0.25304970975261531</v>
      </c>
      <c r="AU121" t="s">
        <v>697</v>
      </c>
      <c r="AV121" t="str">
        <f t="shared" ca="1" si="34"/>
        <v>sound\\Redkiy_plod.wav</v>
      </c>
      <c r="AW121" t="str">
        <f>IF(OR(D121=10,D121=11,D121=14,D121=15),VLOOKUP(A121,audio_list_stym!$A$3:$BQ$189,69,FALSE),"XXXXX")</f>
        <v>XXXXX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_Очищен_ли_</v>
      </c>
      <c r="BB121" t="str">
        <f t="shared" si="35"/>
        <v>_Очищен_ли_ТОДИС?</v>
      </c>
      <c r="BD121" cm="1">
        <f t="array" aca="1" ref="BD121" ca="1">INDEX($L$114:$L$121,(RANK(AT9,$AT$2:$AT$9)))</f>
        <v>2150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VLOOKUP(B122,audio_list_stym!$A$3:$BP$18,55,FALSE)</f>
        <v>15</v>
      </c>
      <c r="F122" t="str">
        <f>VLOOKUP(E122,metki!$A$2:$B$9,2,FALSE)</f>
        <v>экспл_новые_с_названием</v>
      </c>
      <c r="G122" t="str">
        <f t="shared" si="29"/>
        <v>экспл</v>
      </c>
      <c r="H122" t="str">
        <f>VLOOKUP(B122,audio_list_stym!$A$3:$AJ$18,23,FALSE)</f>
        <v>Ackee</v>
      </c>
      <c r="I122" t="s">
        <v>688</v>
      </c>
      <c r="J122" t="str">
        <f t="shared" si="30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97</v>
      </c>
      <c r="Z122" t="str">
        <f>IF(G122="экспл",VLOOKUP(J122,quest_экспл!$A$1:$N$129,12,FALSE),IF(G122="импл_",0,0))</f>
        <v>sound\\Sushenniy_li_on.wav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v>2185</v>
      </c>
      <c r="AD122" t="str">
        <f t="shared" ca="1" si="36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1"/>
        <v/>
      </c>
      <c r="AI122" t="s">
        <v>124</v>
      </c>
      <c r="AO122">
        <f t="shared" ca="1" si="37"/>
        <v>0.85712600976768327</v>
      </c>
      <c r="AP122" t="str">
        <f t="shared" ca="1" si="38"/>
        <v>pics\\Goroh_2.jpg</v>
      </c>
      <c r="AR122" t="str">
        <f t="shared" ref="AR122:AR129" si="41">IF(AH122="sound\\Ogorod",AP50,"")</f>
        <v/>
      </c>
      <c r="AS122" t="str">
        <f t="shared" si="32"/>
        <v/>
      </c>
      <c r="AT122">
        <f t="shared" ca="1" si="33"/>
        <v>0.95387130467569259</v>
      </c>
      <c r="AU122" t="s">
        <v>697</v>
      </c>
      <c r="AV122" t="str">
        <f t="shared" ca="1" si="34"/>
        <v>sound\\Noviy_plod.wav</v>
      </c>
      <c r="AW122" t="str">
        <f>IF(OR(D122=10,D122=11,D122=14,D122=15),VLOOKUP(A122,audio_list_stym!$A$3:$BQ$189,69,FALSE),"XXXXX")</f>
        <v>XXXXX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_Сушеный_ли_он?</v>
      </c>
      <c r="BA122" t="e">
        <f>VLOOKUP(Q122,audio_list_stym!$B$2:$BQ$299,68,FALSE)</f>
        <v>#N/A</v>
      </c>
      <c r="BB122" t="str">
        <f t="shared" si="35"/>
        <v>На_экране_ПЕМАТ._Сушеный_ли_он?</v>
      </c>
      <c r="BC122">
        <f>A122</f>
        <v>1216</v>
      </c>
      <c r="BD122" cm="1">
        <f t="array" aca="1" ref="BD122" ca="1">INDEX($L$122:$L$129,(RANK(AT2,$AT$2:$AT$9)))</f>
        <v>2071</v>
      </c>
      <c r="BE122" cm="1">
        <f t="array" aca="1" ref="BE122" ca="1">INDEX(BD66:BD81,(RANK(AT9,$AT$2:$AT$17)))</f>
        <v>2085</v>
      </c>
      <c r="BF122" cm="1">
        <f t="array" aca="1" ref="BF122" ca="1">INDEX(BD90:BD105,(RANK(AT9,$AT$2:$AT$17)))</f>
        <v>2118</v>
      </c>
      <c r="BG122" cm="1">
        <f t="array" aca="1" ref="BG122" ca="1">INDEX(BD106:BD121,(RANK(AT9,$AT$2:$AT$17)))</f>
        <v>2142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VLOOKUP(B123,audio_list_stym!$A$3:$BP$18,55,FALSE)</f>
        <v>15</v>
      </c>
      <c r="F123" t="str">
        <f>VLOOKUP(E123,metki!$A$2:$B$9,2,FALSE)</f>
        <v>экспл_новые_с_названием</v>
      </c>
      <c r="G123" t="str">
        <f t="shared" si="29"/>
        <v>экспл</v>
      </c>
      <c r="H123" t="str">
        <f>VLOOKUP(B123,audio_list_stym!$A$3:$AJ$18,23,FALSE)</f>
        <v>Ackee</v>
      </c>
      <c r="I123" t="s">
        <v>689</v>
      </c>
      <c r="J123" t="str">
        <f t="shared" si="30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98</v>
      </c>
      <c r="Z123" t="str">
        <f>IF(G123="экспл",VLOOKUP(J123,quest_экспл!$A$1:$N$129,12,FALSE),IF(G123="импл_",0,0))</f>
        <v>sound\\On_s_vetochkoy.wav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v>2210</v>
      </c>
      <c r="AD123" t="str">
        <f t="shared" ca="1" si="36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31"/>
        <v/>
      </c>
      <c r="AI123" t="s">
        <v>125</v>
      </c>
      <c r="AO123">
        <f t="shared" ca="1" si="37"/>
        <v>0.26278346320676416</v>
      </c>
      <c r="AP123" t="str">
        <f t="shared" ca="1" si="38"/>
        <v>pics\\Peper_5.jpg</v>
      </c>
      <c r="AR123" t="str">
        <f t="shared" si="41"/>
        <v/>
      </c>
      <c r="AS123" t="str">
        <f t="shared" si="32"/>
        <v/>
      </c>
      <c r="AT123">
        <f t="shared" ca="1" si="33"/>
        <v>0.86161544153891845</v>
      </c>
      <c r="AU123" t="s">
        <v>697</v>
      </c>
      <c r="AV123" t="str">
        <f t="shared" ca="1" si="34"/>
        <v>sound\\Noviy_plod.wav</v>
      </c>
      <c r="AW123" t="str">
        <f>IF(OR(D123=10,D123=11,D123=14,D123=15),VLOOKUP(A123,audio_list_stym!$A$3:$BQ$189,69,FALSE),"XXXXX")</f>
        <v>XXXXX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_Он_с_веточкой?</v>
      </c>
      <c r="BA123" t="e">
        <f>VLOOKUP(Q123,audio_list_stym!$B$2:$BQ$299,68,FALSE)</f>
        <v>#N/A</v>
      </c>
      <c r="BB123" t="str">
        <f t="shared" si="35"/>
        <v>Посмотрите,_вот_ПЕМАТ._Он_с_веточкой?</v>
      </c>
      <c r="BD123" cm="1">
        <f t="array" aca="1" ref="BD123" ca="1">INDEX($L$122:$L$129,(RANK(AT3,$AT$2:$AT$9)))</f>
        <v>2065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VLOOKUP(B124,audio_list_stym!$A$3:$BP$18,55,FALSE)</f>
        <v>15</v>
      </c>
      <c r="F124" t="str">
        <f>VLOOKUP(E124,metki!$A$2:$B$9,2,FALSE)</f>
        <v>экспл_новые_с_названием</v>
      </c>
      <c r="G124" t="str">
        <f t="shared" si="29"/>
        <v>экспл</v>
      </c>
      <c r="H124" t="str">
        <f>VLOOKUP(B124,audio_list_stym!$A$3:$AJ$18,23,FALSE)</f>
        <v>Ackee</v>
      </c>
      <c r="I124" t="s">
        <v>690</v>
      </c>
      <c r="J124" t="str">
        <f t="shared" si="30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99</v>
      </c>
      <c r="Z124" t="str">
        <f>IF(G124="экспл",VLOOKUP(J124,quest_экспл!$A$1:$N$129,12,FALSE),IF(G124="импл_",0,0))</f>
        <v>sound\\On_rasskrit.wav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v>2204</v>
      </c>
      <c r="AD124" t="str">
        <f t="shared" ca="1" si="36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31"/>
        <v/>
      </c>
      <c r="AI124" t="s">
        <v>126</v>
      </c>
      <c r="AO124">
        <f t="shared" ca="1" si="37"/>
        <v>0.72950727530449477</v>
      </c>
      <c r="AP124" t="str">
        <f t="shared" ca="1" si="38"/>
        <v>pics\\Kokos_4.jpg</v>
      </c>
      <c r="AR124" t="str">
        <f t="shared" si="41"/>
        <v/>
      </c>
      <c r="AS124" t="str">
        <f t="shared" si="32"/>
        <v/>
      </c>
      <c r="AT124">
        <f t="shared" ca="1" si="33"/>
        <v>0.65149349938918255</v>
      </c>
      <c r="AU124" t="s">
        <v>697</v>
      </c>
      <c r="AV124" t="str">
        <f t="shared" ca="1" si="34"/>
        <v>sound\\Noviy_plod.wav</v>
      </c>
      <c r="AW124" t="str">
        <f>IF(OR(D124=10,D124=11,D124=14,D124=15),VLOOKUP(A124,audio_list_stym!$A$3:$BQ$189,69,FALSE),"XXXXX")</f>
        <v>XXXXX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_Он_раскрыт?</v>
      </c>
      <c r="BA124" t="e">
        <f>VLOOKUP(Q124,audio_list_stym!$B$2:$BQ$299,68,FALSE)</f>
        <v>#N/A</v>
      </c>
      <c r="BB124" t="str">
        <f t="shared" si="35"/>
        <v>Вот_ПЕМАТ._Он_раскрыт?</v>
      </c>
      <c r="BD124" cm="1">
        <f t="array" aca="1" ref="BD124" ca="1">INDEX($L$122:$L$129,(RANK(AT4,$AT$2:$AT$9)))</f>
        <v>2067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VLOOKUP(B125,audio_list_stym!$A$3:$BP$18,55,FALSE)</f>
        <v>15</v>
      </c>
      <c r="F125" t="str">
        <f>VLOOKUP(E125,metki!$A$2:$B$9,2,FALSE)</f>
        <v>экспл_новые_с_названием</v>
      </c>
      <c r="G125" t="str">
        <f t="shared" si="29"/>
        <v>экспл</v>
      </c>
      <c r="H125" t="str">
        <f>VLOOKUP(B125,audio_list_stym!$A$3:$AJ$18,23,FALSE)</f>
        <v>Ackee</v>
      </c>
      <c r="I125" t="s">
        <v>691</v>
      </c>
      <c r="J125" t="str">
        <f t="shared" si="30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100</v>
      </c>
      <c r="Z125" t="str">
        <f>IF(G125="экспл",VLOOKUP(J125,quest_экспл!$A$1:$N$129,12,FALSE),IF(G125="импл_",0,0))</f>
        <v>sound\\Pushistiy_li_on.wav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v>2196</v>
      </c>
      <c r="AD125" t="str">
        <f t="shared" ca="1" si="36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31"/>
        <v/>
      </c>
      <c r="AI125" t="s">
        <v>127</v>
      </c>
      <c r="AO125">
        <f t="shared" ca="1" si="37"/>
        <v>0.35971752937818813</v>
      </c>
      <c r="AP125" t="str">
        <f t="shared" ca="1" si="38"/>
        <v>pics\\Peper_1.jpg</v>
      </c>
      <c r="AR125" t="str">
        <f t="shared" si="41"/>
        <v/>
      </c>
      <c r="AS125" t="str">
        <f t="shared" si="32"/>
        <v/>
      </c>
      <c r="AT125">
        <f t="shared" ca="1" si="33"/>
        <v>0.15063476559575084</v>
      </c>
      <c r="AU125" t="s">
        <v>697</v>
      </c>
      <c r="AV125" t="str">
        <f t="shared" ca="1" si="34"/>
        <v>sound\\Redkiy_plod.wav</v>
      </c>
      <c r="AW125" t="str">
        <f>IF(OR(D125=10,D125=11,D125=14,D125=15),VLOOKUP(A125,audio_list_stym!$A$3:$BQ$189,69,FALSE),"XXXXX")</f>
        <v>XXXXX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_Пушистый_ли_он?</v>
      </c>
      <c r="BA125" t="e">
        <f>VLOOKUP(Q125,audio_list_stym!$B$2:$BQ$299,68,FALSE)</f>
        <v>#N/A</v>
      </c>
      <c r="BB125" t="str">
        <f t="shared" si="35"/>
        <v>Это_ПЕМАТ._Пушистый_ли_он?</v>
      </c>
      <c r="BD125" cm="1">
        <f t="array" aca="1" ref="BD125" ca="1">INDEX($L$122:$L$129,(RANK(AT5,$AT$2:$AT$9)))</f>
        <v>2069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VLOOKUP(B126,audio_list_stym!$A$3:$BP$18,55,FALSE)</f>
        <v>15</v>
      </c>
      <c r="F126" t="str">
        <f>VLOOKUP(E126,metki!$A$2:$B$9,2,FALSE)</f>
        <v>экспл_новые_с_названием</v>
      </c>
      <c r="G126" t="str">
        <f t="shared" si="29"/>
        <v>экспл</v>
      </c>
      <c r="H126" t="str">
        <f>VLOOKUP(B126,audio_list_stym!$A$3:$AJ$18,23,FALSE)</f>
        <v>Ackee</v>
      </c>
      <c r="I126" t="s">
        <v>692</v>
      </c>
      <c r="J126" t="str">
        <f t="shared" si="30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101</v>
      </c>
      <c r="Z126" t="str">
        <f>IF(G126="экспл",VLOOKUP(J126,quest_экспл!$A$1:$N$129,12,FALSE),IF(G126="импл_",0,0))</f>
        <v>sound\\On_kvadratniy.wav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v>2200</v>
      </c>
      <c r="AD126" t="str">
        <f t="shared" ca="1" si="36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31"/>
        <v/>
      </c>
      <c r="AI126" t="s">
        <v>128</v>
      </c>
      <c r="AO126">
        <f t="shared" ca="1" si="37"/>
        <v>0.23942476780400146</v>
      </c>
      <c r="AP126" t="str">
        <f t="shared" ca="1" si="38"/>
        <v>pics\\Peper_8.jpg</v>
      </c>
      <c r="AR126" t="str">
        <f t="shared" si="41"/>
        <v/>
      </c>
      <c r="AS126" t="str">
        <f t="shared" si="32"/>
        <v/>
      </c>
      <c r="AT126">
        <f t="shared" ca="1" si="33"/>
        <v>0.53679640445445997</v>
      </c>
      <c r="AU126" t="s">
        <v>697</v>
      </c>
      <c r="AV126" t="str">
        <f t="shared" ca="1" si="34"/>
        <v>sound\\Noviy_plod.wav</v>
      </c>
      <c r="AW126" t="str">
        <f>IF(OR(D126=10,D126=11,D126=14,D126=15),VLOOKUP(A126,audio_list_stym!$A$3:$BQ$189,69,FALSE),"XXXXX")</f>
        <v>XXXXX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_Он_квадратный?</v>
      </c>
      <c r="BA126" t="e">
        <f>VLOOKUP(Q126,audio_list_stym!$B$2:$BQ$299,68,FALSE)</f>
        <v>#N/A</v>
      </c>
      <c r="BB126" t="str">
        <f t="shared" si="35"/>
        <v>На_картинке_ПЕМАТ._Он_квадратный?</v>
      </c>
      <c r="BD126" cm="1">
        <f t="array" aca="1" ref="BD126" ca="1">INDEX($L$122:$L$129,(RANK(AT6,$AT$2:$AT$9)))</f>
        <v>2066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VLOOKUP(B127,audio_list_stym!$A$3:$BP$18,55,FALSE)</f>
        <v>15</v>
      </c>
      <c r="F127" t="str">
        <f>VLOOKUP(E127,metki!$A$2:$B$9,2,FALSE)</f>
        <v>экспл_новые_с_названием</v>
      </c>
      <c r="G127" t="str">
        <f t="shared" si="29"/>
        <v>экспл</v>
      </c>
      <c r="H127" t="str">
        <f>VLOOKUP(B127,audio_list_stym!$A$3:$AJ$18,23,FALSE)</f>
        <v>Ackee</v>
      </c>
      <c r="I127" t="s">
        <v>693</v>
      </c>
      <c r="J127" t="str">
        <f t="shared" si="30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102</v>
      </c>
      <c r="Z127" t="str">
        <f>IF(G127="экспл",VLOOKUP(J127,quest_экспл!$A$1:$N$129,12,FALSE),IF(G127="импл_",0,0))</f>
        <v>sound\\Raznocvetniy_li_on.wav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v>2191</v>
      </c>
      <c r="AD127" t="str">
        <f t="shared" ca="1" si="36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31"/>
        <v/>
      </c>
      <c r="AI127" t="s">
        <v>129</v>
      </c>
      <c r="AO127">
        <f t="shared" ca="1" si="37"/>
        <v>0.77895970604226639</v>
      </c>
      <c r="AP127" t="str">
        <f t="shared" ca="1" si="38"/>
        <v>pics\\Goroh_8.jpg</v>
      </c>
      <c r="AR127" t="str">
        <f t="shared" si="41"/>
        <v/>
      </c>
      <c r="AS127" t="str">
        <f t="shared" si="32"/>
        <v/>
      </c>
      <c r="AT127">
        <f t="shared" ca="1" si="33"/>
        <v>0.53367982749989606</v>
      </c>
      <c r="AU127" t="s">
        <v>697</v>
      </c>
      <c r="AV127" t="str">
        <f t="shared" ca="1" si="34"/>
        <v>sound\\Redkiy_plod.wav</v>
      </c>
      <c r="AW127" t="str">
        <f>IF(OR(D127=10,D127=11,D127=14,D127=15),VLOOKUP(A127,audio_list_stym!$A$3:$BQ$189,69,FALSE),"XXXXX")</f>
        <v>XXXXX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_Разноцветный_ли_он?</v>
      </c>
      <c r="BA127" t="e">
        <f>VLOOKUP(Q127,audio_list_stym!$B$2:$BQ$299,68,FALSE)</f>
        <v>#N/A</v>
      </c>
      <c r="BB127" t="str">
        <f t="shared" si="35"/>
        <v>На_мониторе_ПЕМАТ._Разноцветный_ли_он?</v>
      </c>
      <c r="BD127" cm="1">
        <f t="array" aca="1" ref="BD127" ca="1">INDEX($L$122:$L$129,(RANK(AT7,$AT$2:$AT$9)))</f>
        <v>2068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VLOOKUP(B128,audio_list_stym!$A$3:$BP$18,55,FALSE)</f>
        <v>15</v>
      </c>
      <c r="F128" t="str">
        <f>VLOOKUP(E128,metki!$A$2:$B$9,2,FALSE)</f>
        <v>экспл_новые_с_названием</v>
      </c>
      <c r="G128" t="str">
        <f t="shared" si="29"/>
        <v>экспл</v>
      </c>
      <c r="H128" t="str">
        <f>VLOOKUP(B128,audio_list_stym!$A$3:$AJ$18,23,FALSE)</f>
        <v>Ackee</v>
      </c>
      <c r="I128" t="s">
        <v>694</v>
      </c>
      <c r="J128" t="str">
        <f t="shared" si="30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103</v>
      </c>
      <c r="Z128" t="str">
        <f>IF(G128="экспл",VLOOKUP(J128,quest_экспл!$A$1:$N$129,12,FALSE),IF(G128="импл_",0,0))</f>
        <v>sound\\Uvyadshiy_li_on.wav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v>2227</v>
      </c>
      <c r="AD128" t="str">
        <f t="shared" ca="1" si="36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31"/>
        <v/>
      </c>
      <c r="AI128" t="s">
        <v>130</v>
      </c>
      <c r="AO128">
        <f t="shared" ca="1" si="37"/>
        <v>0.30415750880704573</v>
      </c>
      <c r="AP128" t="str">
        <f t="shared" ca="1" si="38"/>
        <v>pics\\Peper_2.jpg</v>
      </c>
      <c r="AR128" t="str">
        <f t="shared" si="41"/>
        <v/>
      </c>
      <c r="AS128" t="str">
        <f t="shared" si="32"/>
        <v/>
      </c>
      <c r="AT128">
        <f t="shared" ca="1" si="33"/>
        <v>0.81018502233006273</v>
      </c>
      <c r="AU128" t="s">
        <v>697</v>
      </c>
      <c r="AV128" t="str">
        <f t="shared" ca="1" si="34"/>
        <v>sound\\Noviy_plod.wav</v>
      </c>
      <c r="AW128" t="str">
        <f>IF(OR(D128=10,D128=11,D128=14,D128=15),VLOOKUP(A128,audio_list_stym!$A$3:$BQ$189,69,FALSE),"XXXXX")</f>
        <v>XXXXX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_Увядший_ли_он?</v>
      </c>
      <c r="BA128" t="e">
        <f>VLOOKUP(Q128,audio_list_stym!$B$2:$BQ$299,68,FALSE)</f>
        <v>#N/A</v>
      </c>
      <c r="BB128" t="str">
        <f t="shared" si="35"/>
        <v>Перед_Вами_ПЕМАТ._Увядший_ли_он?</v>
      </c>
      <c r="BD128" cm="1">
        <f t="array" aca="1" ref="BD128" ca="1">INDEX($L$122:$L$129,(RANK(AT8,$AT$2:$AT$9)))</f>
        <v>2072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VLOOKUP(B129,audio_list_stym!$A$3:$BP$18,55,FALSE)</f>
        <v>15</v>
      </c>
      <c r="F129" t="str">
        <f>VLOOKUP(E129,metki!$A$2:$B$9,2,FALSE)</f>
        <v>экспл_новые_с_названием</v>
      </c>
      <c r="G129" t="str">
        <f t="shared" si="29"/>
        <v>экспл</v>
      </c>
      <c r="H129" t="str">
        <f>VLOOKUP(B129,audio_list_stym!$A$3:$AJ$18,23,FALSE)</f>
        <v>Ackee</v>
      </c>
      <c r="I129" t="s">
        <v>695</v>
      </c>
      <c r="J129" t="str">
        <f t="shared" si="30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104</v>
      </c>
      <c r="Z129" t="str">
        <f>IF(G129="экспл",VLOOKUP(J129,quest_экспл!$A$1:$N$129,12,FALSE),IF(G129="импл_",0,0))</f>
        <v>sound\\On_sklizskiy.wav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v>2211</v>
      </c>
      <c r="AD129" t="str">
        <f t="shared" ca="1" si="36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31"/>
        <v/>
      </c>
      <c r="AI129" t="s">
        <v>131</v>
      </c>
      <c r="AO129">
        <f t="shared" ca="1" si="37"/>
        <v>0.28725367152388637</v>
      </c>
      <c r="AP129" t="str">
        <f t="shared" ca="1" si="38"/>
        <v>pics\\Peper_3.jpg</v>
      </c>
      <c r="AR129" t="str">
        <f t="shared" si="41"/>
        <v/>
      </c>
      <c r="AS129" t="str">
        <f t="shared" si="32"/>
        <v/>
      </c>
      <c r="AT129">
        <f t="shared" ca="1" si="33"/>
        <v>0.37120215144287017</v>
      </c>
      <c r="AU129" t="s">
        <v>697</v>
      </c>
      <c r="AV129" t="str">
        <f t="shared" ca="1" si="34"/>
        <v>sound\\Redkiy_plod.wav</v>
      </c>
      <c r="AW129" t="str">
        <f>IF(OR(D129=10,D129=11,D129=14,D129=15),VLOOKUP(A129,audio_list_stym!$A$3:$BQ$189,69,FALSE),"XXXXX")</f>
        <v>XXXXX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_Он_склизкий?</v>
      </c>
      <c r="BA129" t="e">
        <f>VLOOKUP(Q129,audio_list_stym!$B$2:$BQ$299,68,FALSE)</f>
        <v>#N/A</v>
      </c>
      <c r="BB129" t="str">
        <f t="shared" si="35"/>
        <v>Вы_видите_ПЕМАТ._Он_склизкий?</v>
      </c>
      <c r="BD129" cm="1">
        <f t="array" aca="1" ref="BD129" ca="1">INDEX($L$122:$L$129,(RANK(AT9,$AT$2:$AT$9)))</f>
        <v>2070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X130" s="23"/>
      <c r="AY130" s="23"/>
      <c r="AZ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X131" s="23"/>
      <c r="AY131" s="23"/>
      <c r="AZ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X132" s="23"/>
      <c r="AY132" s="23"/>
      <c r="AZ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X133" s="23"/>
      <c r="AY133" s="23"/>
      <c r="AZ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X134" s="23"/>
      <c r="AY134" s="23"/>
      <c r="AZ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X135" s="23"/>
      <c r="AY135" s="23"/>
      <c r="AZ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X136" s="23"/>
      <c r="AY136" s="23"/>
      <c r="AZ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X137" s="23"/>
      <c r="AY137" s="23"/>
      <c r="AZ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X138" s="23"/>
      <c r="AY138" s="23"/>
      <c r="AZ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X139" s="23"/>
      <c r="AY139" s="23"/>
      <c r="AZ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X140" s="23"/>
      <c r="AY140" s="23"/>
      <c r="AZ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X141" s="23"/>
      <c r="AY141" s="23"/>
      <c r="AZ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X142" s="23"/>
      <c r="AY142" s="23"/>
      <c r="AZ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X143" s="23"/>
      <c r="AY143" s="23"/>
      <c r="AZ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X144" s="23"/>
      <c r="AY144" s="23"/>
      <c r="AZ144" s="23"/>
    </row>
    <row r="145" spans="31:52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X145" s="23"/>
      <c r="AY145" s="23"/>
      <c r="AZ145" s="23"/>
    </row>
    <row r="146" spans="31:52" x14ac:dyDescent="0.45">
      <c r="AE146" s="22"/>
      <c r="AF146" s="22"/>
      <c r="AX146" s="23"/>
      <c r="AY146" s="23"/>
      <c r="AZ146" s="23"/>
    </row>
    <row r="157" spans="31:52" x14ac:dyDescent="0.45">
      <c r="AE157" s="22"/>
      <c r="AF157" s="22"/>
      <c r="AX157" s="23"/>
      <c r="AY157" s="23"/>
      <c r="AZ157" s="23"/>
    </row>
    <row r="158" spans="31:52" x14ac:dyDescent="0.45">
      <c r="AE158" s="22"/>
      <c r="AF158" s="22"/>
      <c r="AX158" s="23"/>
      <c r="AY158" s="23"/>
      <c r="AZ158" s="23"/>
    </row>
    <row r="159" spans="31:52" x14ac:dyDescent="0.45">
      <c r="AE159" s="22"/>
      <c r="AF159" s="22"/>
      <c r="AX159" s="23"/>
      <c r="AY159" s="23"/>
      <c r="AZ159" s="23"/>
    </row>
    <row r="160" spans="31:52" x14ac:dyDescent="0.45">
      <c r="AE160" s="22"/>
      <c r="AF160" s="22"/>
      <c r="AX160" s="23"/>
      <c r="AY160" s="23"/>
      <c r="AZ160" s="23"/>
    </row>
    <row r="161" spans="31:52" x14ac:dyDescent="0.45">
      <c r="AE161" s="22"/>
      <c r="AF161" s="22"/>
      <c r="AX161" s="23"/>
      <c r="AY161" s="23"/>
      <c r="AZ161" s="23"/>
    </row>
  </sheetData>
  <autoFilter ref="A1:BB145" xr:uid="{00000000-0001-0000-1300-000000000000}"/>
  <pageMargins left="0.7" right="0.7" top="0.75" bottom="0.75" header="0.3" footer="0.3"/>
  <pageSetup paperSize="9"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H161"/>
  <sheetViews>
    <sheetView topLeftCell="AS1" zoomScale="67" zoomScaleNormal="6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49" width="27.796875" customWidth="1"/>
    <col min="50" max="51" width="13.46484375" customWidth="1"/>
    <col min="52" max="52" width="18.1328125" customWidth="1"/>
    <col min="53" max="53" width="19.46484375" customWidth="1"/>
    <col min="54" max="54" width="16.132812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VLOOKUP(B2,audio_list_stym!$A$3:$BP$18,56,FALSE)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VLOOKUP(B2,audio_list_stym!$A$3:$AJ$18,24,FALSE)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0.7981191259550191</v>
      </c>
      <c r="AP2" t="str">
        <f ca="1">INDEX($AM$2:$AM$25,(RANK(AO2,$AO$2:$AO$25)))</f>
        <v>pics\\Kokos_5.jpg</v>
      </c>
      <c r="AQ2" t="str">
        <f ca="1">INDEX($AN$2:$AN$25,(RANK(AO2,$AO$2:$AO$25)))</f>
        <v>pics\\Tomat_5.jpg</v>
      </c>
      <c r="AT2">
        <f t="shared" ref="AT2:AT65" ca="1" si="7">RAND()</f>
        <v>0.77529536652895792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2036</v>
      </c>
      <c r="BF2" cm="1">
        <f t="array" aca="1" ref="BF2" ca="1">INDEX(BD26:BD49,(RANK(AT2,$AT$2:$AT$16)))</f>
        <v>2052</v>
      </c>
      <c r="BG2" cm="1">
        <f t="array" aca="1" ref="BG2" ca="1">INDEX(BD50:BD65,(RANK(AT2,$AT$2:$AT$16)))</f>
        <v>2012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VLOOKUP(B3,audio_list_stym!$A$3:$BP$18,56,FALSE)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VLOOKUP(B3,audio_list_stym!$A$3:$AJ$18,24,FALSE)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0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0.64075544144179319</v>
      </c>
      <c r="AP3" t="str">
        <f t="shared" ref="AP3:AP25" ca="1" si="12">INDEX($AM$2:$AM$25,(RANK(AO3,$AO$2:$AO$25)))</f>
        <v>pics\\Kokos_8.jpg</v>
      </c>
      <c r="AQ3" t="str">
        <f t="shared" ref="AQ3:AQ25" ca="1" si="13">INDEX($AN$2:$AN$25,(RANK(AO3,$AO$2:$AO$25)))</f>
        <v>pics\\Tomat_8.jpg</v>
      </c>
      <c r="AT3">
        <f t="shared" ca="1" si="7"/>
        <v>0.57229079858663989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VLOOKUP(B4,audio_list_stym!$A$3:$BP$18,56,FALSE)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VLOOKUP(B4,audio_list_stym!$A$3:$AJ$18,24,FALSE)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0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0.59109670305804296</v>
      </c>
      <c r="AP4" t="str">
        <f t="shared" ca="1" si="12"/>
        <v>pics\\Finik_1.jpg</v>
      </c>
      <c r="AQ4" t="str">
        <f t="shared" ca="1" si="13"/>
        <v>pics\\Peper_1.jpg</v>
      </c>
      <c r="AT4">
        <f t="shared" ca="1" si="7"/>
        <v>0.26842608700631732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2061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VLOOKUP(B5,audio_list_stym!$A$3:$BP$18,56,FALSE)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VLOOKUP(B5,audio_list_stym!$A$3:$AJ$18,24,FALSE)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0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0.79329641974864651</v>
      </c>
      <c r="AP5" t="str">
        <f t="shared" ca="1" si="12"/>
        <v>pics\\Kokos_6.jpg</v>
      </c>
      <c r="AQ5" t="str">
        <f t="shared" ca="1" si="13"/>
        <v>pics\\Tomat_6.jpg</v>
      </c>
      <c r="AT5">
        <f t="shared" ca="1" si="7"/>
        <v>0.54995180768595908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2060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VLOOKUP(B6,audio_list_stym!$A$3:$BP$18,56,FALSE)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VLOOKUP(B6,audio_list_stym!$A$3:$AJ$18,24,FALSE)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0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0.96440374713294541</v>
      </c>
      <c r="AP6" t="str">
        <f t="shared" ca="1" si="12"/>
        <v>pics\\Kokos_2.jpg</v>
      </c>
      <c r="AQ6" t="str">
        <f t="shared" ca="1" si="13"/>
        <v>pics\\Tomat_2.jpg</v>
      </c>
      <c r="AT6">
        <f t="shared" ca="1" si="7"/>
        <v>0.79270302715086838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2057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VLOOKUP(B7,audio_list_stym!$A$3:$BP$18,56,FALSE)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VLOOKUP(B7,audio_list_stym!$A$3:$AJ$18,24,FALSE)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0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0.84879327978758523</v>
      </c>
      <c r="AP7" t="str">
        <f t="shared" ca="1" si="12"/>
        <v>pics\\Kokos_4.jpg</v>
      </c>
      <c r="AQ7" t="str">
        <f t="shared" ca="1" si="13"/>
        <v>pics\\Tomat_4.jpg</v>
      </c>
      <c r="AT7">
        <f t="shared" ca="1" si="7"/>
        <v>6.9855487543616368E-3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VLOOKUP(B8,audio_list_stym!$A$3:$BP$18,56,FALSE)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VLOOKUP(B8,audio_list_stym!$A$3:$AJ$18,24,FALSE)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0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0.50236349765168586</v>
      </c>
      <c r="AP8" t="str">
        <f t="shared" ca="1" si="12"/>
        <v>pics\\Finik_4.jpg</v>
      </c>
      <c r="AQ8" t="str">
        <f t="shared" ca="1" si="13"/>
        <v>pics\\Peper_4.jpg</v>
      </c>
      <c r="AT8">
        <f t="shared" ca="1" si="7"/>
        <v>0.26620808966849718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2062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VLOOKUP(B9,audio_list_stym!$A$3:$BP$18,56,FALSE)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VLOOKUP(B9,audio_list_stym!$A$3:$AJ$18,24,FALSE)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0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0.35774128212453993</v>
      </c>
      <c r="AP9" t="str">
        <f t="shared" ca="1" si="12"/>
        <v>pics\\Injir_1.jpg</v>
      </c>
      <c r="AQ9" t="str">
        <f t="shared" ca="1" si="13"/>
        <v>pics\\Tikva_1.jpg</v>
      </c>
      <c r="AT9">
        <f t="shared" ca="1" si="7"/>
        <v>0.20131209470497891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2063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VLOOKUP(B10,audio_list_stym!$A$3:$BP$18,56,FALSE)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VLOOKUP(B10,audio_list_stym!$A$3:$AJ$18,24,FALSE)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2164</v>
      </c>
      <c r="AD10" t="str">
        <f t="shared" ca="1" si="10"/>
        <v>pics\\Tikva_4.jpg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0.29190355607580853</v>
      </c>
      <c r="AP10" t="str">
        <f t="shared" ca="1" si="12"/>
        <v>pics\\Injir_4.jpg</v>
      </c>
      <c r="AQ10" t="str">
        <f t="shared" ca="1" si="13"/>
        <v>pics\\Tikva_4.jpg</v>
      </c>
      <c r="AS10" t="str">
        <f t="shared" ref="AS10:AS17" ca="1" si="15">IF(AH10="sound\\Tropic",AQ10,"")</f>
        <v>pics\\Tikva_4.jpg</v>
      </c>
      <c r="AT10">
        <f t="shared" ca="1" si="7"/>
        <v>0.41720200524976991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VLOOKUP(B11,audio_list_stym!$A$3:$BP$18,56,FALSE)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VLOOKUP(B11,audio_list_stym!$A$3:$AJ$18,24,FALSE)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2059</v>
      </c>
      <c r="AD11" t="str">
        <f t="shared" ca="1" si="10"/>
        <v>pics\\Tomat_3.jpg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pics\\Tomat_3.jpg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0.87384971845857817</v>
      </c>
      <c r="AP11" t="str">
        <f t="shared" ca="1" si="12"/>
        <v>pics\\Kokos_3.jpg</v>
      </c>
      <c r="AQ11" t="str">
        <f t="shared" ca="1" si="13"/>
        <v>pics\\Tomat_3.jpg</v>
      </c>
      <c r="AS11" t="str">
        <f t="shared" ca="1" si="15"/>
        <v>pics\\Tomat_3.jpg</v>
      </c>
      <c r="AT11">
        <f t="shared" ca="1" si="7"/>
        <v>0.60488087766149923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VLOOKUP(B12,audio_list_stym!$A$3:$BP$18,56,FALSE)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VLOOKUP(B12,audio_list_stym!$A$3:$AJ$18,24,FALSE)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2045</v>
      </c>
      <c r="AD12" t="str">
        <f t="shared" ca="1" si="10"/>
        <v>pics\\Peper_5.jpg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pics\\Peper_5.jpg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0.44801203132555434</v>
      </c>
      <c r="AP12" t="str">
        <f t="shared" ca="1" si="12"/>
        <v>pics\\Finik_5.jpg</v>
      </c>
      <c r="AQ12" t="str">
        <f t="shared" ca="1" si="13"/>
        <v>pics\\Peper_5.jpg</v>
      </c>
      <c r="AS12" t="str">
        <f t="shared" ca="1" si="15"/>
        <v>pics\\Peper_5.jpg</v>
      </c>
      <c r="AT12">
        <f t="shared" ca="1" si="7"/>
        <v>0.79652378368629229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2037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VLOOKUP(B13,audio_list_stym!$A$3:$BP$18,56,FALSE)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VLOOKUP(B13,audio_list_stym!$A$3:$AJ$18,24,FALSE)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2048</v>
      </c>
      <c r="AD13" t="str">
        <f t="shared" ca="1" si="10"/>
        <v>pics\\Peper_8.jpg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pics\\Peper_8.jpg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0.37449435179831703</v>
      </c>
      <c r="AP13" t="str">
        <f t="shared" ca="1" si="12"/>
        <v>pics\\Finik_8.jpg</v>
      </c>
      <c r="AQ13" t="str">
        <f t="shared" ca="1" si="13"/>
        <v>pics\\Peper_8.jpg</v>
      </c>
      <c r="AS13" t="str">
        <f t="shared" ca="1" si="15"/>
        <v>pics\\Peper_8.jpg</v>
      </c>
      <c r="AT13">
        <f t="shared" ca="1" si="7"/>
        <v>2.5161993366348945E-2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2036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VLOOKUP(B14,audio_list_stym!$A$3:$BP$18,56,FALSE)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VLOOKUP(B14,audio_list_stym!$A$3:$AJ$18,24,FALSE)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2063</v>
      </c>
      <c r="AD14" t="str">
        <f t="shared" ca="1" si="10"/>
        <v>pics\\Tomat_7.jpg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0.65678832268774068</v>
      </c>
      <c r="AP14" t="str">
        <f t="shared" ca="1" si="12"/>
        <v>pics\\Kokos_7.jpg</v>
      </c>
      <c r="AQ14" t="str">
        <f t="shared" ca="1" si="13"/>
        <v>pics\\Tomat_7.jpg</v>
      </c>
      <c r="AS14" t="str">
        <f t="shared" ca="1" si="15"/>
        <v>pics\\Tomat_7.jpg</v>
      </c>
      <c r="AT14">
        <f t="shared" ca="1" si="7"/>
        <v>0.91487442813033504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2033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VLOOKUP(B15,audio_list_stym!$A$3:$BP$18,56,FALSE)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VLOOKUP(B15,audio_list_stym!$A$3:$AJ$18,24,FALSE)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2043</v>
      </c>
      <c r="AD15" t="str">
        <f t="shared" ca="1" si="10"/>
        <v>pics\\Peper_3.jpg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0.54488454949747944</v>
      </c>
      <c r="AP15" t="str">
        <f t="shared" ca="1" si="12"/>
        <v>pics\\Finik_3.jpg</v>
      </c>
      <c r="AQ15" t="str">
        <f t="shared" ca="1" si="13"/>
        <v>pics\\Peper_3.jpg</v>
      </c>
      <c r="AS15" t="str">
        <f t="shared" ca="1" si="15"/>
        <v>pics\\Peper_3.jpg</v>
      </c>
      <c r="AT15">
        <f t="shared" ca="1" si="7"/>
        <v>0.43280438242866115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VLOOKUP(B16,audio_list_stym!$A$3:$BP$18,56,FALSE)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VLOOKUP(B16,audio_list_stym!$A$3:$AJ$18,24,FALSE)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2166</v>
      </c>
      <c r="AD16" t="str">
        <f t="shared" ca="1" si="10"/>
        <v>pics\\Tikva_6.jpg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pics\\Tikva_6.jpg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0.18126710467113027</v>
      </c>
      <c r="AP16" t="str">
        <f t="shared" ca="1" si="12"/>
        <v>pics\\Injir_6.jpg</v>
      </c>
      <c r="AQ16" t="str">
        <f t="shared" ca="1" si="13"/>
        <v>pics\\Tikva_6.jpg</v>
      </c>
      <c r="AS16" t="str">
        <f t="shared" ca="1" si="15"/>
        <v>pics\\Tikva_6.jpg</v>
      </c>
      <c r="AT16">
        <f t="shared" ca="1" si="7"/>
        <v>0.16423015487904447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2038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VLOOKUP(B17,audio_list_stym!$A$3:$BP$18,56,FALSE)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VLOOKUP(B17,audio_list_stym!$A$3:$AJ$18,24,FALSE)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2165</v>
      </c>
      <c r="AD17" t="str">
        <f t="shared" ca="1" si="10"/>
        <v>pics\\Tikva_5.jpg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0.26013181894587201</v>
      </c>
      <c r="AP17" t="str">
        <f t="shared" ca="1" si="12"/>
        <v>pics\\Injir_5.jpg</v>
      </c>
      <c r="AQ17" t="str">
        <f t="shared" ca="1" si="13"/>
        <v>pics\\Tikva_5.jpg</v>
      </c>
      <c r="AS17" t="str">
        <f t="shared" ca="1" si="15"/>
        <v>pics\\Tikva_5.jpg</v>
      </c>
      <c r="AT17">
        <f t="shared" ca="1" si="7"/>
        <v>0.1735580271319237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2039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VLOOKUP(B18,audio_list_stym!$A$3:$BP$18,56,FALSE)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VLOOKUP(B18,audio_list_stym!$A$3:$AJ$18,24,FALSE)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0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ref="AG18:AG6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0.96793370922550626</v>
      </c>
      <c r="AP18" t="str">
        <f t="shared" ca="1" si="12"/>
        <v>pics\\Kokos_1.jpg</v>
      </c>
      <c r="AQ18" t="str">
        <f t="shared" ca="1" si="13"/>
        <v>pics\\Tomat_1.jpg</v>
      </c>
      <c r="AT18">
        <f t="shared" ca="1" si="7"/>
        <v>0.62789326668784018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2035</v>
      </c>
      <c r="BF18" cm="1">
        <f t="array" aca="1" ref="BF18" ca="1">INDEX(BD26:BD49,(RANK(AT4,$AT$2:$AT$16)))</f>
        <v>2043</v>
      </c>
      <c r="BG18" cm="1">
        <f t="array" aca="1" ref="BG18" ca="1">INDEX(BD50:BD65,(RANK(AT4,$AT$2:$AT$16)))</f>
        <v>2019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VLOOKUP(B19,audio_list_stym!$A$3:$BP$18,56,FALSE)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VLOOKUP(B19,audio_list_stym!$A$3:$AJ$18,24,FALSE)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0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0.31205592122142223</v>
      </c>
      <c r="AP19" t="str">
        <f t="shared" ca="1" si="12"/>
        <v>pics\\Injir_3.jpg</v>
      </c>
      <c r="AQ19" t="str">
        <f t="shared" ca="1" si="13"/>
        <v>pics\\Tikva_3.jpg</v>
      </c>
      <c r="AT19">
        <f t="shared" ca="1" si="7"/>
        <v>0.60936483031070254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VLOOKUP(B20,audio_list_stym!$A$3:$BP$18,56,FALSE)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VLOOKUP(B20,audio_list_stym!$A$3:$AJ$18,24,FALSE)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0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0.41675109626379747</v>
      </c>
      <c r="AP20" t="str">
        <f t="shared" ca="1" si="12"/>
        <v>pics\\Finik_6.jpg</v>
      </c>
      <c r="AQ20" t="str">
        <f t="shared" ca="1" si="13"/>
        <v>pics\\Peper_6.jpg</v>
      </c>
      <c r="AT20">
        <f t="shared" ca="1" si="7"/>
        <v>0.86974175691518429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2029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VLOOKUP(B21,audio_list_stym!$A$3:$BP$18,56,FALSE)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VLOOKUP(B21,audio_list_stym!$A$3:$AJ$18,24,FALSE)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0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0.3152071180207372</v>
      </c>
      <c r="AP21" t="str">
        <f t="shared" ca="1" si="12"/>
        <v>pics\\Injir_2.jpg</v>
      </c>
      <c r="AQ21" t="str">
        <f t="shared" ca="1" si="13"/>
        <v>pics\\Tikva_2.jpg</v>
      </c>
      <c r="AT21">
        <f t="shared" ca="1" si="7"/>
        <v>0.80745336772025911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2028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VLOOKUP(B22,audio_list_stym!$A$3:$BP$18,56,FALSE)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VLOOKUP(B22,audio_list_stym!$A$3:$AJ$18,24,FALSE)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0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0.11963310298227003</v>
      </c>
      <c r="AP22" t="str">
        <f t="shared" ca="1" si="12"/>
        <v>pics\\Injir_7.jpg</v>
      </c>
      <c r="AQ22" t="str">
        <f t="shared" ca="1" si="13"/>
        <v>pics\\Tikva_7.jpg</v>
      </c>
      <c r="AT22">
        <f t="shared" ca="1" si="7"/>
        <v>0.52025998130585827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2025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VLOOKUP(B23,audio_list_stym!$A$3:$BP$18,56,FALSE)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VLOOKUP(B23,audio_list_stym!$A$3:$AJ$18,24,FALSE)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0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0.39521363664197995</v>
      </c>
      <c r="AP23" t="str">
        <f t="shared" ca="1" si="12"/>
        <v>pics\\Finik_7.jpg</v>
      </c>
      <c r="AQ23" t="str">
        <f t="shared" ca="1" si="13"/>
        <v>pics\\Peper_7.jpg</v>
      </c>
      <c r="AT23">
        <f t="shared" ca="1" si="7"/>
        <v>0.55144384508063893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VLOOKUP(B24,audio_list_stym!$A$3:$BP$18,56,FALSE)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VLOOKUP(B24,audio_list_stym!$A$3:$AJ$18,24,FALSE)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0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0.11898636110603855</v>
      </c>
      <c r="AP24" t="str">
        <f t="shared" ca="1" si="12"/>
        <v>pics\\Injir_8.jpg</v>
      </c>
      <c r="AQ24" t="str">
        <f t="shared" ca="1" si="13"/>
        <v>pics\\Tikva_8.jpg</v>
      </c>
      <c r="AT24">
        <f t="shared" ca="1" si="7"/>
        <v>2.9120591158772746E-2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2030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VLOOKUP(B25,audio_list_stym!$A$3:$BP$18,56,FALSE)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VLOOKUP(B25,audio_list_stym!$A$3:$AJ$18,24,FALSE)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0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0.58790300981339583</v>
      </c>
      <c r="AP25" t="str">
        <f t="shared" ca="1" si="12"/>
        <v>pics\\Finik_2.jpg</v>
      </c>
      <c r="AQ25" t="str">
        <f t="shared" ca="1" si="13"/>
        <v>pics\\Peper_2.jpg</v>
      </c>
      <c r="AT25">
        <f t="shared" ca="1" si="7"/>
        <v>0.56413876988585265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2031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VLOOKUP(B26,audio_list_stym!$A$3:$BP$18,56,FALSE)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VLOOKUP(B26,audio_list_stym!$A$3:$AJ$18,24,FALSE)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2029</v>
      </c>
      <c r="AD26" t="str">
        <f t="shared" ca="1" si="10"/>
        <v>pics\\Kokos_5.jpg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pics\\Kokos_5.jpg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pics\\Kokos_5.jpg</v>
      </c>
      <c r="AT26">
        <f t="shared" ca="1" si="7"/>
        <v>0.41555144055737581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2062</v>
      </c>
      <c r="BF26" cm="1">
        <f t="array" aca="1" ref="BF26" ca="1">INDEX(BD34:BD49,(RANK(AT5,$AT$2:$AT$16)))</f>
        <v>2046</v>
      </c>
      <c r="BG26" cm="1">
        <f t="array" aca="1" ref="BG26" ca="1">INDEX(BD50:BD65,(RANK(AT5,$AT$2:$AT$16)))</f>
        <v>2014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VLOOKUP(B27,audio_list_stym!$A$3:$BP$18,56,FALSE)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VLOOKUP(B27,audio_list_stym!$A$3:$AJ$18,24,FALSE)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2032</v>
      </c>
      <c r="AD27" t="str">
        <f t="shared" ca="1" si="10"/>
        <v>pics\\Kokos_8.jpg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pics\\Kokos_8.jpg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pics\\Kokos_8.jpg</v>
      </c>
      <c r="AT27">
        <f t="shared" ca="1" si="7"/>
        <v>0.32663635771042865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VLOOKUP(B28,audio_list_stym!$A$3:$BP$18,56,FALSE)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VLOOKUP(B28,audio_list_stym!$A$3:$AJ$18,24,FALSE)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2009</v>
      </c>
      <c r="AD28" t="str">
        <f t="shared" ca="1" si="10"/>
        <v>pics\\Finik_1.jpg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pics\\Finik_1.jpg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pics\\Finik_1.jpg</v>
      </c>
      <c r="AT28">
        <f t="shared" ca="1" si="7"/>
        <v>7.2830459529934721E-2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2053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VLOOKUP(B29,audio_list_stym!$A$3:$BP$18,56,FALSE)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VLOOKUP(B29,audio_list_stym!$A$3:$AJ$18,24,FALSE)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2030</v>
      </c>
      <c r="AD29" t="str">
        <f t="shared" ca="1" si="10"/>
        <v>pics\\Kokos_6.jpg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pics\\Kokos_6.jpg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pics\\Kokos_6.jpg</v>
      </c>
      <c r="AT29">
        <f t="shared" ca="1" si="7"/>
        <v>0.82586145914541131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2052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VLOOKUP(B30,audio_list_stym!$A$3:$BP$18,56,FALSE)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VLOOKUP(B30,audio_list_stym!$A$3:$AJ$18,24,FALSE)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2026</v>
      </c>
      <c r="AD30" t="str">
        <f t="shared" ca="1" si="10"/>
        <v>pics\\Kokos_2.jpg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pics\\Kokos_2.jpg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pics\\Kokos_2.jpg</v>
      </c>
      <c r="AT30">
        <f t="shared" ca="1" si="7"/>
        <v>0.29759996092723673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2049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VLOOKUP(B31,audio_list_stym!$A$3:$BP$18,56,FALSE)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VLOOKUP(B31,audio_list_stym!$A$3:$AJ$18,24,FALSE)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2028</v>
      </c>
      <c r="AD31" t="str">
        <f t="shared" ca="1" si="10"/>
        <v>pics\\Kokos_4.jpg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pics\\Kokos_4.jpg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pics\\Kokos_4.jpg</v>
      </c>
      <c r="AT31">
        <f t="shared" ca="1" si="7"/>
        <v>0.16905361750139203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VLOOKUP(B32,audio_list_stym!$A$3:$BP$18,56,FALSE)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VLOOKUP(B32,audio_list_stym!$A$3:$AJ$18,24,FALSE)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2012</v>
      </c>
      <c r="AD32" t="str">
        <f t="shared" ca="1" si="10"/>
        <v>pics\\Finik_4.jpg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pics\\Finik_4.jpg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pics\\Finik_4.jpg</v>
      </c>
      <c r="AT32">
        <f t="shared" ca="1" si="7"/>
        <v>0.93021460979472104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2054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VLOOKUP(B33,audio_list_stym!$A$3:$BP$18,56,FALSE)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VLOOKUP(B33,audio_list_stym!$A$3:$AJ$18,24,FALSE)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2153</v>
      </c>
      <c r="AD33" t="str">
        <f t="shared" ca="1" si="10"/>
        <v>pics\\Injir_1.jpg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pics\\Injir_1.jpg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pics\\Injir_1.jpg</v>
      </c>
      <c r="AT33">
        <f t="shared" ca="1" si="7"/>
        <v>0.81977510924601837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2055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VLOOKUP(B34,audio_list_stym!$A$3:$BP$18,56,FALSE)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VLOOKUP(B34,audio_list_stym!$A$3:$AJ$18,24,FALSE)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0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0.28972828803134176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2062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2006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VLOOKUP(B35,audio_list_stym!$A$3:$BP$18,56,FALSE)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VLOOKUP(B35,audio_list_stym!$A$3:$AJ$18,24,FALSE)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0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0.71126940123642535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VLOOKUP(B36,audio_list_stym!$A$3:$BP$18,56,FALSE)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VLOOKUP(B36,audio_list_stym!$A$3:$AJ$18,24,FALSE)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0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3.6910276656643703E-2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2045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VLOOKUP(B37,audio_list_stym!$A$3:$BP$18,56,FALSE)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VLOOKUP(B37,audio_list_stym!$A$3:$AJ$18,24,FALSE)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0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0.73990920397705418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2044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VLOOKUP(B38,audio_list_stym!$A$3:$BP$18,56,FALSE)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VLOOKUP(B38,audio_list_stym!$A$3:$AJ$18,24,FALSE)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0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0.60176834432987347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2041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VLOOKUP(B39,audio_list_stym!$A$3:$BP$18,56,FALSE)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VLOOKUP(B39,audio_list_stym!$A$3:$AJ$18,24,FALSE)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0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0.3792144994706097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VLOOKUP(B40,audio_list_stym!$A$3:$BP$18,56,FALSE)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VLOOKUP(B40,audio_list_stym!$A$3:$AJ$18,24,FALSE)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0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0.2269927953118579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2046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VLOOKUP(B41,audio_list_stym!$A$3:$BP$18,56,FALSE)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VLOOKUP(B41,audio_list_stym!$A$3:$AJ$18,24,FALSE)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0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0.9181948624489279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2047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VLOOKUP(B42,audio_list_stym!$A$3:$BP$18,56,FALSE)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VLOOKUP(B42,audio_list_stym!$A$3:$AJ$18,24,FALSE)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2057</v>
      </c>
      <c r="AD42" t="str">
        <f t="shared" ca="1" si="10"/>
        <v>pics\\Tomat_1.jpg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pics\\Tomat_1.jpg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pics\\Tomat_1.jpg</v>
      </c>
      <c r="AT42">
        <f t="shared" ca="1" si="7"/>
        <v>0.67850690450715756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VLOOKUP(B43,audio_list_stym!$A$3:$BP$18,56,FALSE)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VLOOKUP(B43,audio_list_stym!$A$3:$AJ$18,24,FALSE)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2163</v>
      </c>
      <c r="AD43" t="str">
        <f t="shared" ca="1" si="10"/>
        <v>pics\\Tikva_3.jpg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pics\\Tikva_3.jpg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pics\\Tikva_3.jpg</v>
      </c>
      <c r="AT43">
        <f t="shared" ca="1" si="7"/>
        <v>0.73334395499024885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VLOOKUP(B44,audio_list_stym!$A$3:$BP$18,56,FALSE)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VLOOKUP(B44,audio_list_stym!$A$3:$AJ$18,24,FALSE)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2046</v>
      </c>
      <c r="AD44" t="str">
        <f t="shared" ca="1" si="10"/>
        <v>pics\\Peper_6.jpg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pics\\Peper_6.jpg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pics\\Peper_6.jpg</v>
      </c>
      <c r="AT44">
        <f t="shared" ca="1" si="7"/>
        <v>0.57220093721289089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2005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VLOOKUP(B45,audio_list_stym!$A$3:$BP$18,56,FALSE)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VLOOKUP(B45,audio_list_stym!$A$3:$AJ$18,24,FALSE)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2162</v>
      </c>
      <c r="AD45" t="str">
        <f t="shared" ca="1" si="10"/>
        <v>pics\\Tikva_2.jpg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pics\\Tikva_2.jpg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pics\\Tikva_2.jpg</v>
      </c>
      <c r="AT45">
        <f t="shared" ca="1" si="7"/>
        <v>5.8532474943558399E-2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2004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VLOOKUP(B46,audio_list_stym!$A$3:$BP$18,56,FALSE)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VLOOKUP(B46,audio_list_stym!$A$3:$AJ$18,24,FALSE)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2167</v>
      </c>
      <c r="AD46" t="str">
        <f t="shared" ca="1" si="10"/>
        <v>pics\\Tikva_7.jpg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pics\\Tikva_7.jpg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pics\\Tikva_7.jpg</v>
      </c>
      <c r="AT46">
        <f t="shared" ca="1" si="7"/>
        <v>0.81006292320042883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2001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VLOOKUP(B47,audio_list_stym!$A$3:$BP$18,56,FALSE)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VLOOKUP(B47,audio_list_stym!$A$3:$AJ$18,24,FALSE)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2047</v>
      </c>
      <c r="AD47" t="str">
        <f t="shared" ca="1" si="10"/>
        <v>pics\\Peper_7.jpg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pics\\Peper_7.jpg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pics\\Peper_7.jpg</v>
      </c>
      <c r="AT47">
        <f t="shared" ca="1" si="7"/>
        <v>0.28568939369053203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VLOOKUP(B48,audio_list_stym!$A$3:$BP$18,56,FALSE)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VLOOKUP(B48,audio_list_stym!$A$3:$AJ$18,24,FALSE)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2168</v>
      </c>
      <c r="AD48" t="str">
        <f t="shared" ca="1" si="10"/>
        <v>pics\\Tikva_8.jpg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pics\\Tikva_8.jpg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pics\\Tikva_8.jpg</v>
      </c>
      <c r="AT48">
        <f t="shared" ca="1" si="7"/>
        <v>4.3247115719070695E-2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2006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VLOOKUP(B49,audio_list_stym!$A$3:$BP$18,56,FALSE)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VLOOKUP(B49,audio_list_stym!$A$3:$AJ$18,24,FALSE)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2042</v>
      </c>
      <c r="AD49" t="str">
        <f t="shared" ca="1" si="10"/>
        <v>pics\\Peper_2.jpg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pics\\Peper_2.jpg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pics\\Peper_2.jpg</v>
      </c>
      <c r="AT49">
        <f t="shared" ca="1" si="7"/>
        <v>0.55868643873309876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2007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VLOOKUP(B50,audio_list_stym!$A$3:$BP$18,56,FALSE)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VLOOKUP(B50,audio_list_stym!$A$3:$AJ$18,24,FALSE)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0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6.7845316775390518E-2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2023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VLOOKUP(B51,audio_list_stym!$A$3:$BP$18,56,FALSE)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VLOOKUP(B51,audio_list_stym!$A$3:$AJ$18,24,FALSE)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0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0.9820900074717438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VLOOKUP(B52,audio_list_stym!$A$3:$BP$18,56,FALSE)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VLOOKUP(B52,audio_list_stym!$A$3:$AJ$18,24,FALSE)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0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0.49792188543432203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2013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VLOOKUP(B53,audio_list_stym!$A$3:$BP$18,56,FALSE)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VLOOKUP(B53,audio_list_stym!$A$3:$AJ$18,24,FALSE)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0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7.2098006870452758E-2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2012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VLOOKUP(B54,audio_list_stym!$A$3:$BP$18,56,FALSE)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VLOOKUP(B54,audio_list_stym!$A$3:$AJ$18,24,FALSE)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0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1.2987801082495198E-2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2009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VLOOKUP(B55,audio_list_stym!$A$3:$BP$18,56,FALSE)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VLOOKUP(B55,audio_list_stym!$A$3:$AJ$18,24,FALSE)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0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0.53136792306730452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VLOOKUP(B56,audio_list_stym!$A$3:$BP$18,56,FALSE)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VLOOKUP(B56,audio_list_stym!$A$3:$AJ$18,24,FALSE)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0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0.55205194391427892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2014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VLOOKUP(B57,audio_list_stym!$A$3:$BP$18,56,FALSE)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VLOOKUP(B57,audio_list_stym!$A$3:$AJ$18,24,FALSE)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0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0.35623489666592589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2015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VLOOKUP(B58,audio_list_stym!$A$3:$BP$18,56,FALSE)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VLOOKUP(B58,audio_list_stym!$A$3:$AJ$18,24,FALSE)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2156</v>
      </c>
      <c r="AD58" t="str">
        <f t="shared" ca="1" si="10"/>
        <v>pics\\Injir_4.jpg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pics\\Injir_4.jpg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pics\\Injir_4.jpg</v>
      </c>
      <c r="AT58">
        <f t="shared" ca="1" si="7"/>
        <v>1.3512118406138196E-3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2037</v>
      </c>
      <c r="BF58" cm="1">
        <f t="array" aca="1" ref="BF58" ca="1">INDEX(BD18:BD33,(RANK(AT8,$AT$2:$AT$17)))</f>
        <v>2053</v>
      </c>
      <c r="BG58" cm="1">
        <f t="array" aca="1" ref="BG58" ca="1">INDEX(BD42:BD57,(RANK(AT8,$AT$2:$AT$9)))</f>
        <v>2008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VLOOKUP(B59,audio_list_stym!$A$3:$BP$18,56,FALSE)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VLOOKUP(B59,audio_list_stym!$A$3:$AJ$18,24,FALSE)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2027</v>
      </c>
      <c r="AD59" t="str">
        <f t="shared" ca="1" si="10"/>
        <v>pics\\Kokos_3.jpg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pics\\Kokos_3.jpg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pics\\Kokos_3.jpg</v>
      </c>
      <c r="AT59">
        <f t="shared" ca="1" si="7"/>
        <v>0.25463606088992397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VLOOKUP(B60,audio_list_stym!$A$3:$BP$18,56,FALSE)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VLOOKUP(B60,audio_list_stym!$A$3:$AJ$18,24,FALSE)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2013</v>
      </c>
      <c r="AD60" t="str">
        <f t="shared" ca="1" si="10"/>
        <v>pics\\Finik_5.jpg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pics\\Finik_5.jpg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pics\\Finik_5.jpg</v>
      </c>
      <c r="AT60">
        <f t="shared" ca="1" si="7"/>
        <v>0.85538652793869652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2021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VLOOKUP(B61,audio_list_stym!$A$3:$BP$18,56,FALSE)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VLOOKUP(B61,audio_list_stym!$A$3:$AJ$18,24,FALSE)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2016</v>
      </c>
      <c r="AD61" t="str">
        <f t="shared" ca="1" si="10"/>
        <v>pics\\Finik_8.jpg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pics\\Finik_8.jpg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pics\\Finik_8.jpg</v>
      </c>
      <c r="AT61">
        <f t="shared" ca="1" si="7"/>
        <v>0.44897489137366753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2020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VLOOKUP(B62,audio_list_stym!$A$3:$BP$18,56,FALSE)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VLOOKUP(B62,audio_list_stym!$A$3:$AJ$18,24,FALSE)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2031</v>
      </c>
      <c r="AD62" t="str">
        <f t="shared" ca="1" si="10"/>
        <v>pics\\Kokos_7.jpg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pics\\Kokos_7.jpg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pics\\Kokos_7.jpg</v>
      </c>
      <c r="AT62">
        <f t="shared" ca="1" si="7"/>
        <v>0.79874896557994457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2017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VLOOKUP(B63,audio_list_stym!$A$3:$BP$18,56,FALSE)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VLOOKUP(B63,audio_list_stym!$A$3:$AJ$18,24,FALSE)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2011</v>
      </c>
      <c r="AD63" t="str">
        <f t="shared" ca="1" si="10"/>
        <v>pics\\Finik_3.jpg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pics\\Finik_3.jpg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pics\\Finik_3.jpg</v>
      </c>
      <c r="AT63">
        <f t="shared" ca="1" si="7"/>
        <v>0.38200596508714668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VLOOKUP(B64,audio_list_stym!$A$3:$BP$18,56,FALSE)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VLOOKUP(B64,audio_list_stym!$A$3:$AJ$18,24,FALSE)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2158</v>
      </c>
      <c r="AD64" t="str">
        <f t="shared" ca="1" si="10"/>
        <v>pics\\Injir_6.jpg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pics\\Injir_6.jpg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pics\\Injir_6.jpg</v>
      </c>
      <c r="AT64">
        <f t="shared" ca="1" si="7"/>
        <v>0.53528998850689513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2022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VLOOKUP(B65,audio_list_stym!$A$3:$BP$18,56,FALSE)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VLOOKUP(B65,audio_list_stym!$A$3:$AJ$18,24,FALSE)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2157</v>
      </c>
      <c r="AD65" t="str">
        <f t="shared" ca="1" si="10"/>
        <v>pics\\Injir_5.jpg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pics\\Injir_5.jpg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pics\\Injir_5.jpg</v>
      </c>
      <c r="AT65">
        <f t="shared" ca="1" si="7"/>
        <v>0.72624388488453173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2023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VLOOKUP(B66,audio_list_stym!$A$3:$BP$18,56,FALSE)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VLOOKUP(B66,audio_list_stym!$A$3:$AJ$18,24,FALSE)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105</v>
      </c>
      <c r="Z66" t="str">
        <f>IF(G66="экспл",VLOOKUP(J66,quest_экспл!$A$1:$N$129,12,FALSE),IF(G66="импл_",0,0))</f>
        <v>sound\\On_imeet_myakot.wav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0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 t="str">
        <f t="shared" ref="AF66:AF129" si="28">AS66</f>
        <v/>
      </c>
      <c r="AG66" t="str">
        <f>IF(OR(E66=11,E66=13),M66,"")</f>
        <v/>
      </c>
      <c r="AI66" t="s">
        <v>67</v>
      </c>
      <c r="AO66">
        <f ca="1">RAND()</f>
        <v>0.30436802439298649</v>
      </c>
      <c r="AP66" t="str">
        <f ca="1">INDEX($AI$66:$AI$129,(RANK(AO66,$AO$66:$AO$129)))</f>
        <v>pics\\Peper_6.jpg</v>
      </c>
      <c r="AS66" t="str">
        <f t="shared" ref="AS66:AS129" si="29">IF(G66="импл_",AP66,"")</f>
        <v/>
      </c>
      <c r="AT66">
        <f t="shared" ref="AT66:AT129" ca="1" si="30">RAND()</f>
        <v>0.40862362598674562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_Он_имеет_мякоть?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На_экране_XXXXX._Он_имеет_мякоть?</v>
      </c>
      <c r="BC66">
        <f>A66</f>
        <v>1209</v>
      </c>
      <c r="BD66" cm="1">
        <f t="array" aca="1" ref="BD66" ca="1">INDEX(L66:L73,(RANK(AT2,$AT$2:$AT$9)))</f>
        <v>2074</v>
      </c>
      <c r="BE66" cm="1">
        <f t="array" aca="1" ref="BE66" ca="1">INDEX(BD74:BD89,(RANK(AT2,$AT$2:$AT$7)))</f>
        <v>2083</v>
      </c>
      <c r="BF66" cm="1">
        <f t="array" aca="1" ref="BF66" ca="1">INDEX(BD90:BD113,(RANK(AT2,$AT$2:$AT$17)))</f>
        <v>2116</v>
      </c>
      <c r="BG66" cm="1">
        <f t="array" aca="1" ref="BG66" ca="1">INDEX(BD114:BD129,(RANK(AT2,$AT$2:$AT$17)))</f>
        <v>2148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VLOOKUP(B67,audio_list_stym!$A$3:$BP$18,56,FALSE)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VLOOKUP(B67,audio_list_stym!$A$3:$AJ$18,24,FALSE)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106</v>
      </c>
      <c r="Z67" t="str">
        <f>IF(G67="экспл",VLOOKUP(J67,quest_экспл!$A$1:$N$129,12,FALSE),IF(G67="импл_",0,0))</f>
        <v>sound\\Prodolgovatiy_li_on.wav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129" ca="1" si="33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si="28"/>
        <v/>
      </c>
      <c r="AI67" t="s">
        <v>68</v>
      </c>
      <c r="AO67">
        <f t="shared" ref="AO67:AO129" ca="1" si="34">RAND()</f>
        <v>0.5527359241009453</v>
      </c>
      <c r="AP67" t="str">
        <f t="shared" ref="AP67:AP129" ca="1" si="35">INDEX($AI$66:$AI$129,(RANK(AO67,$AO$66:$AO$129)))</f>
        <v>pics\\Kokos_5.jpg</v>
      </c>
      <c r="AS67" t="str">
        <f t="shared" si="29"/>
        <v/>
      </c>
      <c r="AT67">
        <f t="shared" ca="1" si="30"/>
        <v>0.36749466735989345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_Продолговатый_ли_он?</v>
      </c>
      <c r="BA67" t="e">
        <f>VLOOKUP(Q67,audio_list_stym!$B$2:$BQ$299,68,FALSE)</f>
        <v>#N/A</v>
      </c>
      <c r="BB67" t="str">
        <f t="shared" si="32"/>
        <v>Посмотрите,_вот_XXXXX._Продолговатый_ли_он?</v>
      </c>
      <c r="BD67" cm="1">
        <f t="array" aca="1" ref="BD67" ca="1">INDEX(L67:L74,(RANK(AT3,$AT$2:$AT$9)))</f>
        <v>2076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VLOOKUP(B68,audio_list_stym!$A$3:$BP$18,56,FALSE)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VLOOKUP(B68,audio_list_stym!$A$3:$AJ$18,24,FALSE)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107</v>
      </c>
      <c r="Z68" t="str">
        <f>IF(G68="экспл",VLOOKUP(J68,quest_экспл!$A$1:$N$129,12,FALSE),IF(G68="импл_",0,0))</f>
        <v>sound\\Pyatnistiy_li_on.wav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3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si="28"/>
        <v/>
      </c>
      <c r="AI68" t="s">
        <v>69</v>
      </c>
      <c r="AO68">
        <f t="shared" ca="1" si="34"/>
        <v>3.2554840679199226E-2</v>
      </c>
      <c r="AP68" t="str">
        <f t="shared" ca="1" si="35"/>
        <v>pics\\Tomat_5.jpg</v>
      </c>
      <c r="AS68" t="str">
        <f t="shared" si="29"/>
        <v/>
      </c>
      <c r="AT68">
        <f t="shared" ca="1" si="30"/>
        <v>0.11836618708848912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_Пятнистый_ли_он?</v>
      </c>
      <c r="BA68" t="e">
        <f>VLOOKUP(Q68,audio_list_stym!$B$2:$BQ$299,68,FALSE)</f>
        <v>#N/A</v>
      </c>
      <c r="BB68" t="str">
        <f t="shared" si="32"/>
        <v>Вот_XXXXX._Пятнистый_ли_он?</v>
      </c>
      <c r="BD68" cm="1">
        <f t="array" aca="1" ref="BD68" ca="1">INDEX(L68:L75,(RANK(AT4,$AT$2:$AT$9)))</f>
        <v>2079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VLOOKUP(B69,audio_list_stym!$A$3:$BP$18,56,FALSE)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VLOOKUP(B69,audio_list_stym!$A$3:$AJ$18,24,FALSE)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108</v>
      </c>
      <c r="Z69" t="str">
        <f>IF(G69="экспл",VLOOKUP(J69,quest_экспл!$A$1:$N$129,12,FALSE),IF(G69="импл_",0,0))</f>
        <v>sound\\On_s_kozhuroy.wav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3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si="28"/>
        <v/>
      </c>
      <c r="AI69" t="s">
        <v>70</v>
      </c>
      <c r="AO69">
        <f t="shared" ca="1" si="34"/>
        <v>0.54715181584451988</v>
      </c>
      <c r="AP69" t="str">
        <f t="shared" ca="1" si="35"/>
        <v>pics\\Kokos_6.jpg</v>
      </c>
      <c r="AS69" t="str">
        <f t="shared" si="29"/>
        <v/>
      </c>
      <c r="AT69">
        <f t="shared" ca="1" si="30"/>
        <v>0.94987911870468866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_Он_с_кожурой?</v>
      </c>
      <c r="BA69" t="e">
        <f>VLOOKUP(Q69,audio_list_stym!$B$2:$BQ$299,68,FALSE)</f>
        <v>#N/A</v>
      </c>
      <c r="BB69" t="str">
        <f t="shared" si="32"/>
        <v>Это_XXXXX._Он_с_кожурой?</v>
      </c>
      <c r="BD69" cm="1">
        <f t="array" aca="1" ref="BD69" ca="1">INDEX(L69:L76,(RANK(AT5,$AT$2:$AT$9)))</f>
        <v>2079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VLOOKUP(B70,audio_list_stym!$A$3:$BP$18,56,FALSE)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VLOOKUP(B70,audio_list_stym!$A$3:$AJ$18,24,FALSE)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109</v>
      </c>
      <c r="Z70" t="str">
        <f>IF(G70="экспл",VLOOKUP(J70,quest_экспл!$A$1:$N$129,12,FALSE),IF(G70="импл_",0,0))</f>
        <v>sound\\Fioletoviy_li_on.wav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3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si="28"/>
        <v/>
      </c>
      <c r="AI70" t="s">
        <v>71</v>
      </c>
      <c r="AO70">
        <f t="shared" ca="1" si="34"/>
        <v>0.65798287870995786</v>
      </c>
      <c r="AP70" t="str">
        <f t="shared" ca="1" si="35"/>
        <v>pics\\Goroh_5.jpg</v>
      </c>
      <c r="AS70" t="str">
        <f t="shared" si="29"/>
        <v/>
      </c>
      <c r="AT70">
        <f t="shared" ca="1" si="30"/>
        <v>0.78648861812714121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_Синий_ли_он?</v>
      </c>
      <c r="BA70" t="e">
        <f>VLOOKUP(Q70,audio_list_stym!$B$2:$BQ$299,68,FALSE)</f>
        <v>#N/A</v>
      </c>
      <c r="BB70" t="str">
        <f t="shared" si="32"/>
        <v>На_картинке_XXXXX._Синий_ли_он?</v>
      </c>
      <c r="BD70" cm="1">
        <f t="array" aca="1" ref="BD70" ca="1">INDEX(L70:L77,(RANK(AT6,$AT$2:$AT$9)))</f>
        <v>2077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VLOOKUP(B71,audio_list_stym!$A$3:$BP$18,56,FALSE)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VLOOKUP(B71,audio_list_stym!$A$3:$AJ$18,24,FALSE)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110</v>
      </c>
      <c r="Z71" t="str">
        <f>IF(G71="экспл",VLOOKUP(J71,quest_экспл!$A$1:$N$129,12,FALSE),IF(G71="импл_",0,0))</f>
        <v>sound\\On_s_dolkami.wav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3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si="28"/>
        <v/>
      </c>
      <c r="AI71" t="s">
        <v>72</v>
      </c>
      <c r="AO71">
        <f t="shared" ca="1" si="34"/>
        <v>0.61700936578903209</v>
      </c>
      <c r="AP71" t="str">
        <f t="shared" ca="1" si="35"/>
        <v>pics\\Goroh_8.jpg</v>
      </c>
      <c r="AS71" t="str">
        <f t="shared" si="29"/>
        <v/>
      </c>
      <c r="AT71">
        <f t="shared" ca="1" si="30"/>
        <v>0.16827225017900538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_Он_с_дольками?</v>
      </c>
      <c r="BA71" t="e">
        <f>VLOOKUP(Q71,audio_list_stym!$B$2:$BQ$299,68,FALSE)</f>
        <v>#N/A</v>
      </c>
      <c r="BB71" t="str">
        <f t="shared" si="32"/>
        <v>На_мониторе_XXXXX._Он_с_дольками?</v>
      </c>
      <c r="BD71" cm="1">
        <f t="array" aca="1" ref="BD71" ca="1">INDEX(L71:L78,(RANK(AT7,$AT$2:$AT$9)))</f>
        <v>2085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VLOOKUP(B72,audio_list_stym!$A$3:$BP$18,56,FALSE)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VLOOKUP(B72,audio_list_stym!$A$3:$AJ$18,24,FALSE)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111</v>
      </c>
      <c r="Z72" t="str">
        <f>IF(G72="экспл",VLOOKUP(J72,quest_экспл!$A$1:$N$129,12,FALSE),IF(G72="импл_",0,0))</f>
        <v>sound\\On_visushenniy.wav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3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si="28"/>
        <v/>
      </c>
      <c r="AI72" t="s">
        <v>73</v>
      </c>
      <c r="AO72">
        <f t="shared" ca="1" si="34"/>
        <v>0.40577074587242423</v>
      </c>
      <c r="AP72" t="str">
        <f t="shared" ca="1" si="35"/>
        <v>pics\\Limon_5.jpg</v>
      </c>
      <c r="AR72" t="str">
        <f>IF(AH72="sound\\Ogorod",AP24,"")</f>
        <v/>
      </c>
      <c r="AS72" t="str">
        <f t="shared" si="29"/>
        <v/>
      </c>
      <c r="AT72">
        <f t="shared" ca="1" si="30"/>
        <v>0.11745434063762372</v>
      </c>
      <c r="AU72" t="s">
        <v>697</v>
      </c>
      <c r="AV72" t="str">
        <f t="shared" ca="1" si="31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_Он_высушенный?</v>
      </c>
      <c r="BA72" t="e">
        <f>VLOOKUP(Q72,audio_list_stym!$B$2:$BQ$299,68,FALSE)</f>
        <v>#N/A</v>
      </c>
      <c r="BB72" t="str">
        <f t="shared" si="32"/>
        <v>Перед_Вами_XXXXX._Он_высушенный?</v>
      </c>
      <c r="BD72" cm="1">
        <f t="array" aca="1" ref="BD72" ca="1">INDEX(L72:L79,(RANK(AT8,$AT$2:$AT$9)))</f>
        <v>2084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VLOOKUP(B73,audio_list_stym!$A$3:$BP$18,56,FALSE)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VLOOKUP(B73,audio_list_stym!$A$3:$AJ$18,24,FALSE)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112</v>
      </c>
      <c r="Z73" t="str">
        <f>IF(G73="экспл",VLOOKUP(J73,quest_экспл!$A$1:$N$129,12,FALSE),IF(G73="импл_",0,0))</f>
        <v>sound\\Myatiy_li_on.wav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3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si="28"/>
        <v/>
      </c>
      <c r="AI73" t="s">
        <v>74</v>
      </c>
      <c r="AO73">
        <f t="shared" ca="1" si="34"/>
        <v>0.52571729624227082</v>
      </c>
      <c r="AP73" t="str">
        <f t="shared" ca="1" si="35"/>
        <v>pics\\Kokos_8.jpg</v>
      </c>
      <c r="AR73" t="str">
        <f>IF(AH73="sound\\Ogorod",AP25,"")</f>
        <v/>
      </c>
      <c r="AS73" t="str">
        <f t="shared" si="29"/>
        <v/>
      </c>
      <c r="AT73">
        <f t="shared" ca="1" si="30"/>
        <v>0.36872459198835161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_Мятый_ли_он?</v>
      </c>
      <c r="BA73" t="e">
        <f>VLOOKUP(Q73,audio_list_stym!$B$2:$BQ$299,68,FALSE)</f>
        <v>#N/A</v>
      </c>
      <c r="BB73" t="str">
        <f t="shared" si="32"/>
        <v>Вы_видите_XXXXX._Мятый_ли_он?</v>
      </c>
      <c r="BD73" cm="1">
        <f t="array" aca="1" ref="BD73" ca="1">INDEX(L73:L80,(RANK(AT9,$AT$2:$AT$9)))</f>
        <v>2086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VLOOKUP(B74,audio_list_stym!$A$3:$BP$18,56,FALSE)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VLOOKUP(B74,audio_list_stym!$A$3:$AJ$18,24,FALSE)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241</v>
      </c>
      <c r="Q74" t="str">
        <f>IF(G74="экспл",0,IF(G74="импл_",VLOOKUP(J74,quest_импл!$A$1:$J$129,8,FALSE),0))</f>
        <v>sound\\Vityanut_li.wav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2036</v>
      </c>
      <c r="AD74" t="str">
        <f t="shared" ca="1" si="33"/>
        <v>pics\\Limon_4.jpg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pics\\Limon_4.jpg</v>
      </c>
      <c r="AI74" t="s">
        <v>76</v>
      </c>
      <c r="AO74">
        <f t="shared" ca="1" si="34"/>
        <v>0.4349157731458615</v>
      </c>
      <c r="AP74" t="str">
        <f t="shared" ca="1" si="35"/>
        <v>pics\\Limon_4.jpg</v>
      </c>
      <c r="AR74" t="str">
        <f>IF(AH74="sound\\Ogorod",AP2,"")</f>
        <v/>
      </c>
      <c r="AS74" t="str">
        <f t="shared" ca="1" si="29"/>
        <v>pics\\Limon_4.jpg</v>
      </c>
      <c r="AT74">
        <f t="shared" ca="1" si="30"/>
        <v>0.14006558435448402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_Вытянут_ли_</v>
      </c>
      <c r="BB74" t="str">
        <f t="shared" si="32"/>
        <v>_Вытянут_ли_БАРОХ?</v>
      </c>
      <c r="BC74">
        <f>A74</f>
        <v>1210</v>
      </c>
      <c r="BD74" cm="1">
        <f t="array" aca="1" ref="BD74" ca="1">INDEX($L$74:$L$81,(RANK(AT2,$AT$2:$AT$9)))</f>
        <v>2082</v>
      </c>
      <c r="BE74" cm="1">
        <f t="array" aca="1" ref="BE74" ca="1">INDEX(BD66:BD73,(RANK(AT3,$AT$2:$AT$9)))</f>
        <v>2079</v>
      </c>
      <c r="BF74" cm="1">
        <f t="array" aca="1" ref="BF74" ca="1">INDEX(BD82:BD105,(RANK(AT3,$AT$2:$AT$17)))</f>
        <v>2096</v>
      </c>
      <c r="BG74" cm="1">
        <f t="array" aca="1" ref="BG74" ca="1">INDEX(BD106:BD129,(RANK(AT3,$AT$2:$AT$9)))</f>
        <v>2141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VLOOKUP(B75,audio_list_stym!$A$3:$BP$18,56,FALSE)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VLOOKUP(B75,audio_list_stym!$A$3:$AJ$18,24,FALSE)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242</v>
      </c>
      <c r="Q75" t="str">
        <f>IF(G75="экспл",0,IF(G75="импл_",VLOOKUP(J75,quest_импл!$A$1:$J$129,8,FALSE),0))</f>
        <v>sound\\Nadloman_li.wav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2035</v>
      </c>
      <c r="AD75" t="str">
        <f t="shared" ca="1" si="33"/>
        <v>pics\\Limon_3.jpg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pics\\Limon_3.jpg</v>
      </c>
      <c r="AI75" t="s">
        <v>77</v>
      </c>
      <c r="AO75">
        <f t="shared" ca="1" si="34"/>
        <v>0.44136849067931971</v>
      </c>
      <c r="AP75" t="str">
        <f t="shared" ca="1" si="35"/>
        <v>pics\\Limon_3.jpg</v>
      </c>
      <c r="AR75" t="str">
        <f t="shared" ref="AR75:AR97" si="36">IF(AH75="sound\\Ogorod",AP3,"")</f>
        <v/>
      </c>
      <c r="AS75" t="str">
        <f t="shared" ca="1" si="29"/>
        <v>pics\\Limon_3.jpg</v>
      </c>
      <c r="AT75">
        <f t="shared" ca="1" si="30"/>
        <v>0.30987248789369015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_Надломан_ли_</v>
      </c>
      <c r="BB75" t="str">
        <f t="shared" si="32"/>
        <v>_Надломан_ли_БАРОХ?</v>
      </c>
      <c r="BD75" cm="1">
        <f t="array" aca="1" ref="BD75" ca="1">INDEX($L$74:$L$81,(RANK(AT3,$AT$2:$AT$9)))</f>
        <v>2083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VLOOKUP(B76,audio_list_stym!$A$3:$BP$18,56,FALSE)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VLOOKUP(B76,audio_list_stym!$A$3:$AJ$18,24,FALSE)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243</v>
      </c>
      <c r="Q76" t="str">
        <f>IF(G76="экспл",0,IF(G76="импл_",VLOOKUP(J76,quest_импл!$A$1:$J$129,8,FALSE),0))</f>
        <v>sound\\Volnistiy_li.wav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2048</v>
      </c>
      <c r="AD76" t="str">
        <f t="shared" ca="1" si="33"/>
        <v>pics\\Peper_8.jpg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pics\\Peper_8.jpg</v>
      </c>
      <c r="AI76" t="s">
        <v>78</v>
      </c>
      <c r="AO76">
        <f t="shared" ca="1" si="34"/>
        <v>0.2908456610115755</v>
      </c>
      <c r="AP76" t="str">
        <f t="shared" ca="1" si="35"/>
        <v>pics\\Peper_8.jpg</v>
      </c>
      <c r="AR76" t="str">
        <f t="shared" si="36"/>
        <v/>
      </c>
      <c r="AS76" t="str">
        <f t="shared" ca="1" si="29"/>
        <v>pics\\Peper_8.jpg</v>
      </c>
      <c r="AT76">
        <f t="shared" ca="1" si="30"/>
        <v>0.93089246442455842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_Волнистый_ли_</v>
      </c>
      <c r="BB76" t="str">
        <f t="shared" si="32"/>
        <v>_Волнистый_ли_БАРОХ?</v>
      </c>
      <c r="BD76" cm="1">
        <f t="array" aca="1" ref="BD76" ca="1">INDEX($L$74:$L$81,(RANK(AT4,$AT$2:$AT$9)))</f>
        <v>2085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VLOOKUP(B77,audio_list_stym!$A$3:$BP$18,56,FALSE)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VLOOKUP(B77,audio_list_stym!$A$3:$AJ$18,24,FALSE)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244</v>
      </c>
      <c r="Q77" t="str">
        <f>IF(G77="экспл",0,IF(G77="импл_",VLOOKUP(J77,quest_импл!$A$1:$J$129,8,FALSE),0))</f>
        <v>sound\\Buriy_li.wav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2019</v>
      </c>
      <c r="AD77" t="str">
        <f t="shared" ca="1" si="33"/>
        <v>pics\\Goroh_3.jpg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pics\\Goroh_3.jpg</v>
      </c>
      <c r="AI77" t="s">
        <v>79</v>
      </c>
      <c r="AO77">
        <f t="shared" ca="1" si="34"/>
        <v>0.69999364283195709</v>
      </c>
      <c r="AP77" t="str">
        <f t="shared" ca="1" si="35"/>
        <v>pics\\Goroh_3.jpg</v>
      </c>
      <c r="AR77" t="str">
        <f t="shared" si="36"/>
        <v/>
      </c>
      <c r="AS77" t="str">
        <f t="shared" ca="1" si="29"/>
        <v>pics\\Goroh_3.jpg</v>
      </c>
      <c r="AT77">
        <f t="shared" ca="1" si="30"/>
        <v>0.80037796280484541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_Бурый_ли_</v>
      </c>
      <c r="BB77" t="str">
        <f t="shared" si="32"/>
        <v>_Бурый_ли_БАРОХ?</v>
      </c>
      <c r="BD77" cm="1">
        <f t="array" aca="1" ref="BD77" ca="1">INDEX($L$74:$L$81,(RANK(AT5,$AT$2:$AT$9)))</f>
        <v>2084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VLOOKUP(B78,audio_list_stym!$A$3:$BP$18,56,FALSE)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VLOOKUP(B78,audio_list_stym!$A$3:$AJ$18,24,FALSE)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245</v>
      </c>
      <c r="Q78" t="str">
        <f>IF(G78="экспл",0,IF(G78="импл_",VLOOKUP(J78,quest_импл!$A$1:$J$129,8,FALSE),0))</f>
        <v>sound\\Vizhatiy_li.wav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2043</v>
      </c>
      <c r="AD78" t="str">
        <f t="shared" ca="1" si="33"/>
        <v>pics\\Peper_3.jpg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pics\\Peper_3.jpg</v>
      </c>
      <c r="AI78" t="s">
        <v>80</v>
      </c>
      <c r="AO78">
        <f t="shared" ca="1" si="34"/>
        <v>0.33613980216806871</v>
      </c>
      <c r="AP78" t="str">
        <f t="shared" ca="1" si="35"/>
        <v>pics\\Peper_3.jpg</v>
      </c>
      <c r="AR78" t="str">
        <f t="shared" si="36"/>
        <v/>
      </c>
      <c r="AS78" t="str">
        <f t="shared" ca="1" si="29"/>
        <v>pics\\Peper_3.jpg</v>
      </c>
      <c r="AT78">
        <f t="shared" ca="1" si="30"/>
        <v>0.53852155671202173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_Выжатый_ли_</v>
      </c>
      <c r="BB78" t="str">
        <f t="shared" si="32"/>
        <v>_Выжатый_ли_БАРОХ?</v>
      </c>
      <c r="BD78" cm="1">
        <f t="array" aca="1" ref="BD78" ca="1">INDEX($L$74:$L$81,(RANK(AT6,$AT$2:$AT$9)))</f>
        <v>2081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VLOOKUP(B79,audio_list_stym!$A$3:$BP$18,56,FALSE)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VLOOKUP(B79,audio_list_stym!$A$3:$AJ$18,24,FALSE)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246</v>
      </c>
      <c r="Q79" t="str">
        <f>IF(G79="экспл",0,IF(G79="импл_",VLOOKUP(J79,quest_импл!$A$1:$J$129,8,FALSE),0))</f>
        <v>sound\\Obemniy_li.wav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2054</v>
      </c>
      <c r="AD79" t="str">
        <f t="shared" ca="1" si="33"/>
        <v>pics\\Redis_6.jpg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pics\\Redis_6.jpg</v>
      </c>
      <c r="AI79" t="s">
        <v>81</v>
      </c>
      <c r="AO79">
        <f t="shared" ca="1" si="34"/>
        <v>0.19851901427649188</v>
      </c>
      <c r="AP79" t="str">
        <f t="shared" ca="1" si="35"/>
        <v>pics\\Redis_6.jpg</v>
      </c>
      <c r="AR79" t="str">
        <f t="shared" si="36"/>
        <v/>
      </c>
      <c r="AS79" t="str">
        <f t="shared" ca="1" si="29"/>
        <v>pics\\Redis_6.jpg</v>
      </c>
      <c r="AT79">
        <f t="shared" ca="1" si="30"/>
        <v>5.9586360097943047E-2</v>
      </c>
      <c r="AU79" t="s">
        <v>697</v>
      </c>
      <c r="AV79" t="str">
        <f t="shared" ca="1" si="31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_Объемный_ли_</v>
      </c>
      <c r="BB79" t="str">
        <f t="shared" si="32"/>
        <v>_Объемный_ли_БАРОХ?</v>
      </c>
      <c r="BD79" cm="1">
        <f t="array" aca="1" ref="BD79" ca="1">INDEX($L$74:$L$81,(RANK(AT7,$AT$2:$AT$9)))</f>
        <v>2088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VLOOKUP(B80,audio_list_stym!$A$3:$BP$18,56,FALSE)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VLOOKUP(B80,audio_list_stym!$A$3:$AJ$18,24,FALSE)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247</v>
      </c>
      <c r="Q80" t="str">
        <f>IF(G80="экспл",0,IF(G80="импл_",VLOOKUP(J80,quest_импл!$A$1:$J$129,8,FALSE),0))</f>
        <v>sound\\Pustoy_li.wav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2014</v>
      </c>
      <c r="AD80" t="str">
        <f t="shared" ca="1" si="33"/>
        <v>pics\\Finik_6.jpg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pics\\Finik_6.jpg</v>
      </c>
      <c r="AI80" t="s">
        <v>82</v>
      </c>
      <c r="AO80">
        <f t="shared" ca="1" si="34"/>
        <v>0.82704416362865019</v>
      </c>
      <c r="AP80" t="str">
        <f t="shared" ca="1" si="35"/>
        <v>pics\\Finik_6.jpg</v>
      </c>
      <c r="AR80" t="str">
        <f t="shared" si="36"/>
        <v/>
      </c>
      <c r="AS80" t="str">
        <f t="shared" ca="1" si="29"/>
        <v>pics\\Finik_6.jpg</v>
      </c>
      <c r="AT80">
        <f t="shared" ca="1" si="30"/>
        <v>0.1174127769825295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_Пустой_ли_</v>
      </c>
      <c r="BB80" t="str">
        <f t="shared" si="32"/>
        <v>_Пустой_ли_БАРОХ?</v>
      </c>
      <c r="BD80" cm="1">
        <f t="array" aca="1" ref="BD80" ca="1">INDEX($L$74:$L$81,(RANK(AT8,$AT$2:$AT$9)))</f>
        <v>2086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VLOOKUP(B81,audio_list_stym!$A$3:$BP$18,56,FALSE)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VLOOKUP(B81,audio_list_stym!$A$3:$AJ$18,24,FALSE)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248</v>
      </c>
      <c r="Q81" t="str">
        <f>IF(G81="экспл",0,IF(G81="импл_",VLOOKUP(J81,quest_импл!$A$1:$J$129,8,FALSE),0))</f>
        <v>sound\\Beliy_li.wav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2007</v>
      </c>
      <c r="AD81" t="str">
        <f t="shared" ca="1" si="33"/>
        <v>pics\\Banan_7.jpg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pics\\Banan_7.jpg</v>
      </c>
      <c r="AI81" t="s">
        <v>83</v>
      </c>
      <c r="AO81">
        <f t="shared" ca="1" si="34"/>
        <v>0.94044642655300648</v>
      </c>
      <c r="AP81" t="str">
        <f t="shared" ca="1" si="35"/>
        <v>pics\\Banan_7.jpg</v>
      </c>
      <c r="AR81" t="str">
        <f t="shared" si="36"/>
        <v/>
      </c>
      <c r="AS81" t="str">
        <f t="shared" ca="1" si="29"/>
        <v>pics\\Banan_7.jpg</v>
      </c>
      <c r="AT81">
        <f t="shared" ca="1" si="30"/>
        <v>0.32945607497651563</v>
      </c>
      <c r="AU81" t="s">
        <v>697</v>
      </c>
      <c r="AV81" t="str">
        <f t="shared" ca="1" si="31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_Белый_ли_</v>
      </c>
      <c r="BB81" t="str">
        <f t="shared" si="32"/>
        <v>_Белый_ли_БАРОХ?</v>
      </c>
      <c r="BD81" cm="1">
        <f t="array" aca="1" ref="BD81" ca="1">INDEX($L$74:$L$81,(RANK(AT9,$AT$2:$AT$9)))</f>
        <v>2087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VLOOKUP(B82,audio_list_stym!$A$3:$BP$18,56,FALSE)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VLOOKUP(B82,audio_list_stym!$A$3:$AJ$18,24,FALSE)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121</v>
      </c>
      <c r="Z82" t="str">
        <f>IF(G82="экспл",VLOOKUP(J82,quest_экспл!$A$1:$N$129,12,FALSE),IF(G82="импл_",0,0))</f>
        <v>sound\\Ispachkan_li_on.wav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3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28"/>
        <v/>
      </c>
      <c r="AI82" t="s">
        <v>84</v>
      </c>
      <c r="AO82">
        <f t="shared" ca="1" si="34"/>
        <v>0.83714335026599063</v>
      </c>
      <c r="AP82" t="str">
        <f t="shared" ca="1" si="35"/>
        <v>pics\\Finik_5.jpg</v>
      </c>
      <c r="AR82" t="str">
        <f t="shared" si="36"/>
        <v/>
      </c>
      <c r="AS82" t="str">
        <f t="shared" si="29"/>
        <v/>
      </c>
      <c r="AT82">
        <f t="shared" ca="1" si="30"/>
        <v>0.29660383888821296</v>
      </c>
      <c r="AU82" t="s">
        <v>697</v>
      </c>
      <c r="AV82" t="str">
        <f t="shared" ca="1" si="31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_Испачкан_ли_он?</v>
      </c>
      <c r="BA82" t="e">
        <f>VLOOKUP(Q82,audio_list_stym!$B$2:$BQ$299,68,FALSE)</f>
        <v>#N/A</v>
      </c>
      <c r="BB82" t="str">
        <f t="shared" si="32"/>
        <v>На_экране_ЛИРОХ._Испачкан_ли_он?</v>
      </c>
      <c r="BC82">
        <f>A82</f>
        <v>1211</v>
      </c>
      <c r="BD82" cm="1">
        <f t="array" aca="1" ref="BD82" ca="1">INDEX($L$82:$L$89,(RANK(AT2,$AT$2:$AT$9)))</f>
        <v>2090</v>
      </c>
      <c r="BE82" cm="1">
        <f t="array" aca="1" ref="BE82" ca="1">INDEX(BD66:BD81,(RANK(AT4,$AT$2:$AT$17)))</f>
        <v>2083</v>
      </c>
      <c r="BF82" cm="1">
        <f t="array" aca="1" ref="BF82" ca="1">INDEX(BD90:BD105,(RANK(AT4,$AT$2:$AT$17)))</f>
        <v>2131</v>
      </c>
      <c r="BG82" cm="1">
        <f t="array" aca="1" ref="BG82" ca="1">INDEX(BD106:BD129,(RANK(AT4,$AT$2:$AT$9)))</f>
        <v>2137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VLOOKUP(B83,audio_list_stym!$A$3:$BP$18,56,FALSE)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VLOOKUP(B83,audio_list_stym!$A$3:$AJ$18,24,FALSE)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122</v>
      </c>
      <c r="Z83" t="str">
        <f>IF(G83="экспл",VLOOKUP(J83,quest_экспл!$A$1:$N$129,12,FALSE),IF(G83="импл_",0,0))</f>
        <v>sound\\On_farshirovanniy.wav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3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28"/>
        <v/>
      </c>
      <c r="AI83" t="s">
        <v>85</v>
      </c>
      <c r="AO83">
        <f t="shared" ca="1" si="34"/>
        <v>0.38127057954617161</v>
      </c>
      <c r="AP83" t="str">
        <f t="shared" ca="1" si="35"/>
        <v>pics\\Limon_8.jpg</v>
      </c>
      <c r="AR83" t="str">
        <f t="shared" si="36"/>
        <v/>
      </c>
      <c r="AS83" t="str">
        <f t="shared" si="29"/>
        <v/>
      </c>
      <c r="AT83">
        <f t="shared" ca="1" si="30"/>
        <v>0.92744517464354059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_Он_фаршированный?</v>
      </c>
      <c r="BA83" t="e">
        <f>VLOOKUP(Q83,audio_list_stym!$B$2:$BQ$299,68,FALSE)</f>
        <v>#N/A</v>
      </c>
      <c r="BB83" t="str">
        <f t="shared" si="32"/>
        <v>Посмотрите,_вот_ЛИРОХ._Он_фаршированный?</v>
      </c>
      <c r="BD83" cm="1">
        <f t="array" aca="1" ref="BD83" ca="1">INDEX($L$82:$L$89,(RANK(AT3,$AT$2:$AT$9)))</f>
        <v>2091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VLOOKUP(B84,audio_list_stym!$A$3:$BP$18,56,FALSE)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VLOOKUP(B84,audio_list_stym!$A$3:$AJ$18,24,FALSE)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123</v>
      </c>
      <c r="Z84" t="str">
        <f>IF(G84="экспл",VLOOKUP(J84,quest_экспл!$A$1:$N$129,12,FALSE),IF(G84="импл_",0,0))</f>
        <v>sound\\On_razrezanniy.wav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3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28"/>
        <v/>
      </c>
      <c r="AI84" t="s">
        <v>94</v>
      </c>
      <c r="AO84">
        <f t="shared" ca="1" si="34"/>
        <v>0.38038132911634082</v>
      </c>
      <c r="AP84" t="str">
        <f t="shared" ca="1" si="35"/>
        <v>pics\\Peper_1.jpg</v>
      </c>
      <c r="AR84" t="str">
        <f t="shared" si="36"/>
        <v/>
      </c>
      <c r="AS84" t="str">
        <f t="shared" si="29"/>
        <v/>
      </c>
      <c r="AT84">
        <f t="shared" ca="1" si="30"/>
        <v>0.19404059880401048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_Он_разрезанный?</v>
      </c>
      <c r="BA84" t="e">
        <f>VLOOKUP(Q84,audio_list_stym!$B$2:$BQ$299,68,FALSE)</f>
        <v>#N/A</v>
      </c>
      <c r="BB84" t="str">
        <f t="shared" si="32"/>
        <v>Вот_ЛИРОХ._Он_разрезанный?</v>
      </c>
      <c r="BD84" cm="1">
        <f t="array" aca="1" ref="BD84" ca="1">INDEX($L$82:$L$89,(RANK(AT4,$AT$2:$AT$9)))</f>
        <v>2093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VLOOKUP(B85,audio_list_stym!$A$3:$BP$18,56,FALSE)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VLOOKUP(B85,audio_list_stym!$A$3:$AJ$18,24,FALSE)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124</v>
      </c>
      <c r="Z85" t="str">
        <f>IF(G85="экспл",VLOOKUP(J85,quest_экспл!$A$1:$N$129,12,FALSE),IF(G85="импл_",0,0))</f>
        <v>sound\\On_s_lepestkami.wav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3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28"/>
        <v/>
      </c>
      <c r="AI85" t="s">
        <v>95</v>
      </c>
      <c r="AO85">
        <f t="shared" ca="1" si="34"/>
        <v>0.61902315633052818</v>
      </c>
      <c r="AP85" t="str">
        <f t="shared" ca="1" si="35"/>
        <v>pics\\Goroh_7.jpg</v>
      </c>
      <c r="AR85" t="str">
        <f t="shared" si="36"/>
        <v/>
      </c>
      <c r="AS85" t="str">
        <f t="shared" si="29"/>
        <v/>
      </c>
      <c r="AT85">
        <f t="shared" ca="1" si="30"/>
        <v>0.95031531385774903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_Он_с_лепестками?</v>
      </c>
      <c r="BA85" t="e">
        <f>VLOOKUP(Q85,audio_list_stym!$B$2:$BQ$299,68,FALSE)</f>
        <v>#N/A</v>
      </c>
      <c r="BB85" t="str">
        <f t="shared" si="32"/>
        <v>Это_ЛИРОХ._Он_с_лепестками?</v>
      </c>
      <c r="BD85" cm="1">
        <f t="array" aca="1" ref="BD85" ca="1">INDEX($L$82:$L$89,(RANK(AT5,$AT$2:$AT$9)))</f>
        <v>2092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VLOOKUP(B86,audio_list_stym!$A$3:$BP$18,56,FALSE)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VLOOKUP(B86,audio_list_stym!$A$3:$AJ$18,24,FALSE)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125</v>
      </c>
      <c r="Z86" t="str">
        <f>IF(G86="экспл",VLOOKUP(J86,quest_экспл!$A$1:$N$129,12,FALSE),IF(G86="импл_",0,0))</f>
        <v>sound\\Kolyuchiy_li_on.wav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3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28"/>
        <v/>
      </c>
      <c r="AI86" t="s">
        <v>96</v>
      </c>
      <c r="AO86">
        <f t="shared" ca="1" si="34"/>
        <v>0.98584351816215754</v>
      </c>
      <c r="AP86" t="str">
        <f t="shared" ca="1" si="35"/>
        <v>pics\\Banan_2.jpg</v>
      </c>
      <c r="AR86" t="str">
        <f t="shared" si="36"/>
        <v/>
      </c>
      <c r="AS86" t="str">
        <f t="shared" si="29"/>
        <v/>
      </c>
      <c r="AT86">
        <f t="shared" ca="1" si="30"/>
        <v>0.11188251636741253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_Колючий_ли_он?</v>
      </c>
      <c r="BA86" t="e">
        <f>VLOOKUP(Q86,audio_list_stym!$B$2:$BQ$299,68,FALSE)</f>
        <v>#N/A</v>
      </c>
      <c r="BB86" t="str">
        <f t="shared" si="32"/>
        <v>На_картинке_ЛИРОХ._Колючий_ли_он?</v>
      </c>
      <c r="BD86" cm="1">
        <f t="array" aca="1" ref="BD86" ca="1">INDEX($L$82:$L$89,(RANK(AT6,$AT$2:$AT$9)))</f>
        <v>2089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VLOOKUP(B87,audio_list_stym!$A$3:$BP$18,56,FALSE)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VLOOKUP(B87,audio_list_stym!$A$3:$AJ$18,24,FALSE)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126</v>
      </c>
      <c r="Z87" t="str">
        <f>IF(G87="экспл",VLOOKUP(J87,quest_экспл!$A$1:$N$129,12,FALSE),IF(G87="импл_",0,0))</f>
        <v>sound\\Oranzheviy_li_on.wav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3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28"/>
        <v/>
      </c>
      <c r="AI87" t="s">
        <v>97</v>
      </c>
      <c r="AO87">
        <f t="shared" ca="1" si="34"/>
        <v>0.27671669166847512</v>
      </c>
      <c r="AP87" t="str">
        <f t="shared" ca="1" si="35"/>
        <v>pics\\Redis_2.jpg</v>
      </c>
      <c r="AR87" t="str">
        <f t="shared" si="36"/>
        <v/>
      </c>
      <c r="AS87" t="str">
        <f t="shared" si="29"/>
        <v/>
      </c>
      <c r="AT87">
        <f t="shared" ca="1" si="30"/>
        <v>0.9030743282386513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_Оранжевый_ли_он?</v>
      </c>
      <c r="BA87" t="e">
        <f>VLOOKUP(Q87,audio_list_stym!$B$2:$BQ$299,68,FALSE)</f>
        <v>#N/A</v>
      </c>
      <c r="BB87" t="str">
        <f t="shared" si="32"/>
        <v>На_мониторе_ЛИРОХ._Оранжевый_ли_он?</v>
      </c>
      <c r="BD87" cm="1">
        <f t="array" aca="1" ref="BD87" ca="1">INDEX($L$82:$L$89,(RANK(AT7,$AT$2:$AT$9)))</f>
        <v>2096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VLOOKUP(B88,audio_list_stym!$A$3:$BP$18,56,FALSE)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VLOOKUP(B88,audio_list_stym!$A$3:$AJ$18,24,FALSE)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127</v>
      </c>
      <c r="Z88" t="str">
        <f>IF(G88="экспл",VLOOKUP(J88,quest_экспл!$A$1:$N$129,12,FALSE),IF(G88="импл_",0,0))</f>
        <v>sound\\On_zernistiy.wav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3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28"/>
        <v/>
      </c>
      <c r="AI88" t="s">
        <v>98</v>
      </c>
      <c r="AO88">
        <f t="shared" ca="1" si="34"/>
        <v>0.95001402243672839</v>
      </c>
      <c r="AP88" t="str">
        <f t="shared" ca="1" si="35"/>
        <v>pics\\Banan_6.jpg</v>
      </c>
      <c r="AR88" t="str">
        <f t="shared" si="36"/>
        <v/>
      </c>
      <c r="AS88" t="str">
        <f t="shared" si="29"/>
        <v/>
      </c>
      <c r="AT88">
        <f t="shared" ca="1" si="30"/>
        <v>0.98428313256707256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_Он_зернистый?</v>
      </c>
      <c r="BA88" t="e">
        <f>VLOOKUP(Q88,audio_list_stym!$B$2:$BQ$299,68,FALSE)</f>
        <v>#N/A</v>
      </c>
      <c r="BB88" t="str">
        <f t="shared" si="32"/>
        <v>Перед_Вами_ЛИРОХ._Он_зернистый?</v>
      </c>
      <c r="BD88" cm="1">
        <f t="array" aca="1" ref="BD88" ca="1">INDEX($L$82:$L$89,(RANK(AT8,$AT$2:$AT$9)))</f>
        <v>2094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VLOOKUP(B89,audio_list_stym!$A$3:$BP$18,56,FALSE)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VLOOKUP(B89,audio_list_stym!$A$3:$AJ$18,24,FALSE)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128</v>
      </c>
      <c r="Z89" t="str">
        <f>IF(G89="экспл",VLOOKUP(J89,quest_экспл!$A$1:$N$129,12,FALSE),IF(G89="импл_",0,0))</f>
        <v>sound\\Okruglya_li_on.wav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3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28"/>
        <v/>
      </c>
      <c r="AI89" t="s">
        <v>99</v>
      </c>
      <c r="AO89">
        <f t="shared" ca="1" si="34"/>
        <v>0.57983517958690289</v>
      </c>
      <c r="AP89" t="str">
        <f t="shared" ca="1" si="35"/>
        <v>pics\\Kokos_3.jpg</v>
      </c>
      <c r="AR89" t="str">
        <f t="shared" si="36"/>
        <v/>
      </c>
      <c r="AS89" t="str">
        <f t="shared" si="29"/>
        <v/>
      </c>
      <c r="AT89">
        <f t="shared" ca="1" si="30"/>
        <v>0.39817044263334189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_Округлый_ли_он?</v>
      </c>
      <c r="BA89" t="e">
        <f>VLOOKUP(Q89,audio_list_stym!$B$2:$BQ$299,68,FALSE)</f>
        <v>#N/A</v>
      </c>
      <c r="BB89" t="str">
        <f t="shared" si="32"/>
        <v>Вы_видите_ЛИРОХ._Округлый_ли_он?</v>
      </c>
      <c r="BD89" cm="1">
        <f t="array" aca="1" ref="BD89" ca="1">INDEX($L$82:$L$89,(RANK(AT9,$AT$2:$AT$9)))</f>
        <v>2095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VLOOKUP(B90,audio_list_stym!$A$3:$BP$18,56,FALSE)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VLOOKUP(B90,audio_list_stym!$A$3:$AJ$18,24,FALSE)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257</v>
      </c>
      <c r="Q90" t="str">
        <f>IF(G90="экспл",0,IF(G90="импл_",VLOOKUP(J90,quest_импл!$A$1:$J$129,8,FALSE),0))</f>
        <v>sound\\Beliy_li_vnutri.wav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2010</v>
      </c>
      <c r="AD90" t="str">
        <f t="shared" ca="1" si="33"/>
        <v>pics\\Finik_2.jpg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pics\\Finik_2.jpg</v>
      </c>
      <c r="AI90" t="s">
        <v>100</v>
      </c>
      <c r="AO90">
        <f t="shared" ca="1" si="34"/>
        <v>0.8707750112879985</v>
      </c>
      <c r="AP90" t="str">
        <f t="shared" ca="1" si="35"/>
        <v>pics\\Finik_2.jpg</v>
      </c>
      <c r="AR90" t="str">
        <f t="shared" si="36"/>
        <v/>
      </c>
      <c r="AS90" t="str">
        <f t="shared" ca="1" si="29"/>
        <v>pics\\Finik_2.jpg</v>
      </c>
      <c r="AT90">
        <f t="shared" ca="1" si="30"/>
        <v>0.94593528312503838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_Белый_ли_внутри_</v>
      </c>
      <c r="BB90" t="str">
        <f t="shared" si="32"/>
        <v>_Белый_ли_внутри_XXXXX?</v>
      </c>
      <c r="BC90">
        <f>A90</f>
        <v>1212</v>
      </c>
      <c r="BD90" cm="1">
        <f t="array" aca="1" ref="BD90" ca="1">INDEX($L$90:$L$97,(RANK(AT2,$AT$2:$AT$9)))</f>
        <v>2114</v>
      </c>
      <c r="BE90" cm="1">
        <f t="array" aca="1" ref="BE90" ca="1">INDEX(BD66:BD81,(RANK(AT5,$AT$2:$AT$17)))</f>
        <v>2084</v>
      </c>
      <c r="BF90" cm="1">
        <f t="array" aca="1" ref="BF90" ca="1">INDEX(BD98:BD113,(RANK(AT5,$AT$2:$AT$17)))</f>
        <v>2134</v>
      </c>
      <c r="BG90" cm="1">
        <f t="array" aca="1" ref="BG90" ca="1">INDEX(BD114:BD129,(RANK(AT5,$AT$2:$AT$9)))</f>
        <v>2148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VLOOKUP(B91,audio_list_stym!$A$3:$BP$18,56,FALSE)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VLOOKUP(B91,audio_list_stym!$A$3:$AJ$18,24,FALSE)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258</v>
      </c>
      <c r="Q91" t="str">
        <f>IF(G91="экспл",0,IF(G91="импл_",VLOOKUP(J91,quest_импл!$A$1:$J$129,8,FALSE),0))</f>
        <v>sound\\Rebristiy_li.wav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2020</v>
      </c>
      <c r="AD91" t="str">
        <f t="shared" ca="1" si="33"/>
        <v>pics\\Goroh_4.jpg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pics\\Goroh_4.jpg</v>
      </c>
      <c r="AI91" t="s">
        <v>101</v>
      </c>
      <c r="AO91">
        <f t="shared" ca="1" si="34"/>
        <v>0.69970966562548309</v>
      </c>
      <c r="AP91" t="str">
        <f t="shared" ca="1" si="35"/>
        <v>pics\\Goroh_4.jpg</v>
      </c>
      <c r="AR91" t="str">
        <f t="shared" si="36"/>
        <v/>
      </c>
      <c r="AS91" t="str">
        <f t="shared" ca="1" si="29"/>
        <v>pics\\Goroh_4.jpg</v>
      </c>
      <c r="AT91">
        <f t="shared" ca="1" si="30"/>
        <v>0.27810644095199188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_Ребристый_ли_</v>
      </c>
      <c r="BB91" t="str">
        <f t="shared" si="32"/>
        <v>_Ребристый_ли_XXXXX?</v>
      </c>
      <c r="BD91" cm="1">
        <f t="array" aca="1" ref="BD91" ca="1">INDEX($L$90:$L$97,(RANK(AT3,$AT$2:$AT$9)))</f>
        <v>2115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VLOOKUP(B92,audio_list_stym!$A$3:$BP$18,56,FALSE)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VLOOKUP(B92,audio_list_stym!$A$3:$AJ$18,24,FALSE)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259</v>
      </c>
      <c r="Q92" t="str">
        <f>IF(G92="экспл",0,IF(G92="импл_",VLOOKUP(J92,quest_импл!$A$1:$J$129,8,FALSE),0))</f>
        <v>sound\\Goluboy_li.wav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2028</v>
      </c>
      <c r="AD92" t="str">
        <f t="shared" ca="1" si="33"/>
        <v>pics\\Kokos_4.jpg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pics\\Kokos_4.jpg</v>
      </c>
      <c r="AI92" t="s">
        <v>102</v>
      </c>
      <c r="AO92">
        <f t="shared" ca="1" si="34"/>
        <v>0.55893598989107585</v>
      </c>
      <c r="AP92" t="str">
        <f t="shared" ca="1" si="35"/>
        <v>pics\\Kokos_4.jpg</v>
      </c>
      <c r="AR92" t="str">
        <f t="shared" si="36"/>
        <v/>
      </c>
      <c r="AS92" t="str">
        <f t="shared" ca="1" si="29"/>
        <v>pics\\Kokos_4.jpg</v>
      </c>
      <c r="AT92">
        <f t="shared" ca="1" si="30"/>
        <v>0.35041599409135959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_Голубой_ли_</v>
      </c>
      <c r="BB92" t="str">
        <f t="shared" si="32"/>
        <v>_Голубой_ли_XXXXX?</v>
      </c>
      <c r="BD92" cm="1">
        <f t="array" aca="1" ref="BD92" ca="1">INDEX($L$90:$L$97,(RANK(AT4,$AT$2:$AT$9)))</f>
        <v>2117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VLOOKUP(B93,audio_list_stym!$A$3:$BP$18,56,FALSE)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VLOOKUP(B93,audio_list_stym!$A$3:$AJ$18,24,FALSE)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260</v>
      </c>
      <c r="Q93" t="str">
        <f>IF(G93="экспл",0,IF(G93="импл_",VLOOKUP(J93,quest_импл!$A$1:$J$129,8,FALSE),0))</f>
        <v>sound\\S_bugorkami_li.wav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2047</v>
      </c>
      <c r="AD93" t="str">
        <f t="shared" ca="1" si="33"/>
        <v>pics\\Peper_7.jpg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pics\\Peper_7.jpg</v>
      </c>
      <c r="AI93" t="s">
        <v>103</v>
      </c>
      <c r="AO93">
        <f t="shared" ca="1" si="34"/>
        <v>0.30348716377206075</v>
      </c>
      <c r="AP93" t="str">
        <f t="shared" ca="1" si="35"/>
        <v>pics\\Peper_7.jpg</v>
      </c>
      <c r="AR93" t="str">
        <f t="shared" si="36"/>
        <v/>
      </c>
      <c r="AS93" t="str">
        <f t="shared" ca="1" si="29"/>
        <v>pics\\Peper_7.jpg</v>
      </c>
      <c r="AT93">
        <f t="shared" ca="1" si="30"/>
        <v>0.81068369184193834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_С_бугорками_ли_</v>
      </c>
      <c r="BB93" t="str">
        <f t="shared" si="32"/>
        <v>_С_бугорками_ли_XXXXX?</v>
      </c>
      <c r="BD93" cm="1">
        <f t="array" aca="1" ref="BD93" ca="1">INDEX($L$90:$L$97,(RANK(AT5,$AT$2:$AT$9)))</f>
        <v>2116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VLOOKUP(B94,audio_list_stym!$A$3:$BP$18,56,FALSE)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VLOOKUP(B94,audio_list_stym!$A$3:$AJ$18,24,FALSE)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261</v>
      </c>
      <c r="Q94" t="str">
        <f>IF(G94="экспл",0,IF(G94="импл_",VLOOKUP(J94,quest_импл!$A$1:$J$129,8,FALSE),0))</f>
        <v>sound\\Ovalniy_li.wav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2039</v>
      </c>
      <c r="AD94" t="str">
        <f t="shared" ca="1" si="33"/>
        <v>pics\\Limon_7.jpg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pics\\Limon_7.jpg</v>
      </c>
      <c r="AI94" t="s">
        <v>104</v>
      </c>
      <c r="AO94">
        <f t="shared" ca="1" si="34"/>
        <v>0.38808318752224313</v>
      </c>
      <c r="AP94" t="str">
        <f t="shared" ca="1" si="35"/>
        <v>pics\\Limon_7.jpg</v>
      </c>
      <c r="AR94" t="str">
        <f t="shared" si="36"/>
        <v/>
      </c>
      <c r="AS94" t="str">
        <f t="shared" ca="1" si="29"/>
        <v>pics\\Limon_7.jpg</v>
      </c>
      <c r="AT94">
        <f t="shared" ca="1" si="30"/>
        <v>0.36463465122241689</v>
      </c>
      <c r="AU94" t="s">
        <v>697</v>
      </c>
      <c r="AV94" t="str">
        <f t="shared" ca="1" si="31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_Овальный_ли_</v>
      </c>
      <c r="BB94" t="str">
        <f t="shared" si="32"/>
        <v>_Овальный_ли_XXXXX?</v>
      </c>
      <c r="BD94" cm="1">
        <f t="array" aca="1" ref="BD94" ca="1">INDEX($L$90:$L$97,(RANK(AT6,$AT$2:$AT$9)))</f>
        <v>2113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VLOOKUP(B95,audio_list_stym!$A$3:$BP$18,56,FALSE)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VLOOKUP(B95,audio_list_stym!$A$3:$AJ$18,24,FALSE)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262</v>
      </c>
      <c r="Q95" t="str">
        <f>IF(G95="экспл",0,IF(G95="импл_",VLOOKUP(J95,quest_импл!$A$1:$J$129,8,FALSE),0))</f>
        <v>sound\\Zhidkiy_li.wav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2059</v>
      </c>
      <c r="AD95" t="str">
        <f t="shared" ca="1" si="33"/>
        <v>pics\\Tomat_3.jpg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pics\\Tomat_3.jpg</v>
      </c>
      <c r="AI95" t="s">
        <v>105</v>
      </c>
      <c r="AO95">
        <f t="shared" ca="1" si="34"/>
        <v>5.1431738345928624E-2</v>
      </c>
      <c r="AP95" t="str">
        <f t="shared" ca="1" si="35"/>
        <v>pics\\Tomat_3.jpg</v>
      </c>
      <c r="AR95" t="str">
        <f t="shared" si="36"/>
        <v/>
      </c>
      <c r="AS95" t="str">
        <f t="shared" ca="1" si="29"/>
        <v>pics\\Tomat_3.jpg</v>
      </c>
      <c r="AT95">
        <f t="shared" ca="1" si="30"/>
        <v>0.39842467929225756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_Жидкий_ли_</v>
      </c>
      <c r="BB95" t="str">
        <f t="shared" si="32"/>
        <v>_Жидкий_ли_XXXXX?</v>
      </c>
      <c r="BD95" cm="1">
        <f t="array" aca="1" ref="BD95" ca="1">INDEX($L$90:$L$97,(RANK(AT7,$AT$2:$AT$9)))</f>
        <v>2120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VLOOKUP(B96,audio_list_stym!$A$3:$BP$18,56,FALSE)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VLOOKUP(B96,audio_list_stym!$A$3:$AJ$18,24,FALSE)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263</v>
      </c>
      <c r="Q96" t="str">
        <f>IF(G96="экспл",0,IF(G96="импл_",VLOOKUP(J96,quest_импл!$A$1:$J$129,8,FALSE),0))</f>
        <v>sound\\Lohmatiy_li.wav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2026</v>
      </c>
      <c r="AD96" t="str">
        <f t="shared" ca="1" si="33"/>
        <v>pics\\Kokos_2.jpg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pics\\Kokos_2.jpg</v>
      </c>
      <c r="AI96" t="s">
        <v>106</v>
      </c>
      <c r="AO96">
        <f t="shared" ca="1" si="34"/>
        <v>0.58473494131359882</v>
      </c>
      <c r="AP96" t="str">
        <f t="shared" ca="1" si="35"/>
        <v>pics\\Kokos_2.jpg</v>
      </c>
      <c r="AR96" t="str">
        <f t="shared" si="36"/>
        <v/>
      </c>
      <c r="AS96" t="str">
        <f t="shared" ca="1" si="29"/>
        <v>pics\\Kokos_2.jpg</v>
      </c>
      <c r="AT96">
        <f t="shared" ca="1" si="30"/>
        <v>0.576321448142186</v>
      </c>
      <c r="AU96" t="s">
        <v>697</v>
      </c>
      <c r="AV96" t="str">
        <f t="shared" ca="1" si="31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_Лохматый_ли_</v>
      </c>
      <c r="BB96" t="str">
        <f t="shared" si="32"/>
        <v>_Лохматый_ли_XXXXX?</v>
      </c>
      <c r="BD96" cm="1">
        <f t="array" aca="1" ref="BD96" ca="1">INDEX($L$90:$L$97,(RANK(AT8,$AT$2:$AT$9)))</f>
        <v>2118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VLOOKUP(B97,audio_list_stym!$A$3:$BP$18,56,FALSE)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VLOOKUP(B97,audio_list_stym!$A$3:$AJ$18,24,FALSE)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264</v>
      </c>
      <c r="Q97" t="str">
        <f>IF(G97="экспл",0,IF(G97="импл_",VLOOKUP(J97,quest_импл!$A$1:$J$129,8,FALSE),0))</f>
        <v>sound\\Zolotistiy_li.wav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2052</v>
      </c>
      <c r="AD97" t="str">
        <f t="shared" ca="1" si="33"/>
        <v>pics\\Redis_4.jpg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pics\\Redis_4.jpg</v>
      </c>
      <c r="AI97" t="s">
        <v>107</v>
      </c>
      <c r="AO97">
        <f t="shared" ca="1" si="34"/>
        <v>0.20320752374330975</v>
      </c>
      <c r="AP97" t="str">
        <f t="shared" ca="1" si="35"/>
        <v>pics\\Redis_4.jpg</v>
      </c>
      <c r="AR97" t="str">
        <f t="shared" si="36"/>
        <v/>
      </c>
      <c r="AS97" t="str">
        <f t="shared" ca="1" si="29"/>
        <v>pics\\Redis_4.jpg</v>
      </c>
      <c r="AT97">
        <f t="shared" ca="1" si="30"/>
        <v>0.11139284753822509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_Золотистый_ли_</v>
      </c>
      <c r="BB97" t="str">
        <f t="shared" si="32"/>
        <v>_Золотистый_ли_XXXXX?</v>
      </c>
      <c r="BD97" cm="1">
        <f t="array" aca="1" ref="BD97" ca="1">INDEX($L$90:$L$97,(RANK(AT9,$AT$2:$AT$9)))</f>
        <v>2119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VLOOKUP(B98,audio_list_stym!$A$3:$BP$18,56,FALSE)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VLOOKUP(B98,audio_list_stym!$A$3:$AJ$18,24,FALSE)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137</v>
      </c>
      <c r="Z98" t="str">
        <f>IF(G98="экспл",VLOOKUP(J98,quest_экспл!$A$1:$N$129,12,FALSE),IF(G98="импл_",0,0))</f>
        <v>sound\\On_sharoobraxniy.wav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3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28"/>
        <v/>
      </c>
      <c r="AI98" t="s">
        <v>108</v>
      </c>
      <c r="AO98">
        <f t="shared" ca="1" si="34"/>
        <v>0.9719289070126681</v>
      </c>
      <c r="AP98" t="str">
        <f t="shared" ca="1" si="35"/>
        <v>pics\\Banan_4.jpg</v>
      </c>
      <c r="AR98" t="str">
        <f>IF(AH98="sound\\Ogorod",AP26,"")</f>
        <v/>
      </c>
      <c r="AS98" t="str">
        <f t="shared" si="29"/>
        <v/>
      </c>
      <c r="AT98">
        <f t="shared" ca="1" si="30"/>
        <v>0.80882764496007464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_Он_шарообразный?</v>
      </c>
      <c r="BA98" t="e">
        <f>VLOOKUP(Q98,audio_list_stym!$B$2:$BQ$299,68,FALSE)</f>
        <v>#N/A</v>
      </c>
      <c r="BB98" t="str">
        <f t="shared" si="32"/>
        <v>На_экране_XXXXX._Он_шарообразный?</v>
      </c>
      <c r="BC98">
        <f>A98</f>
        <v>1213</v>
      </c>
      <c r="BD98" cm="1">
        <f t="array" aca="1" ref="BD98" ca="1">INDEX($L$98:$L$105,(RANK(AT2,$AT$2:$AT$9)))</f>
        <v>2130</v>
      </c>
      <c r="BE98" cm="1">
        <f t="array" aca="1" ref="BE98" ca="1">INDEX(BD66:BD81,(RANK(AT6,$AT$2:$AT$9)))</f>
        <v>2074</v>
      </c>
      <c r="BF98" cm="1">
        <f t="array" aca="1" ref="BF98" ca="1">INDEX(BD82:BD97,(RANK(AT6,$AT$2:$AT$9)))</f>
        <v>2090</v>
      </c>
      <c r="BG98" cm="1">
        <f t="array" aca="1" ref="BG98" ca="1">INDEX(BD106:BD129,(RANK(AT6,$AT$2:$AT$17)))</f>
        <v>2141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VLOOKUP(B99,audio_list_stym!$A$3:$BP$18,56,FALSE)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VLOOKUP(B99,audio_list_stym!$A$3:$AJ$18,24,FALSE)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138</v>
      </c>
      <c r="Z99" t="str">
        <f>IF(G99="экспл",VLOOKUP(J99,quest_экспл!$A$1:$N$129,12,FALSE),IF(G99="импл_",0,0))</f>
        <v>sound\\On_nadrezan.wav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3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28"/>
        <v/>
      </c>
      <c r="AI99" t="s">
        <v>109</v>
      </c>
      <c r="AO99">
        <f t="shared" ca="1" si="34"/>
        <v>0.92555760532203879</v>
      </c>
      <c r="AP99" t="str">
        <f t="shared" ca="1" si="35"/>
        <v>pics\\Banan_8.jpg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0.34704284769480587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_Он_надрезан?</v>
      </c>
      <c r="BA99" t="e">
        <f>VLOOKUP(Q99,audio_list_stym!$B$2:$BQ$299,68,FALSE)</f>
        <v>#N/A</v>
      </c>
      <c r="BB99" t="str">
        <f t="shared" si="32"/>
        <v>Посмотрите,_вот_XXXXX._Он_надрезан?</v>
      </c>
      <c r="BD99" cm="1">
        <f t="array" aca="1" ref="BD99" ca="1">INDEX($L$98:$L$105,(RANK(AT3,$AT$2:$AT$9)))</f>
        <v>2131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VLOOKUP(B100,audio_list_stym!$A$3:$BP$18,56,FALSE)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VLOOKUP(B100,audio_list_stym!$A$3:$AJ$18,24,FALSE)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139</v>
      </c>
      <c r="Z100" t="str">
        <f>IF(G100="экспл",VLOOKUP(J100,quest_экспл!$A$1:$N$129,12,FALSE),IF(G100="импл_",0,0))</f>
        <v>sound\\On_perekruchen.wav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3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28"/>
        <v/>
      </c>
      <c r="AI100" t="s">
        <v>110</v>
      </c>
      <c r="AO100">
        <f t="shared" ca="1" si="34"/>
        <v>0.11836250221879341</v>
      </c>
      <c r="AP100" t="str">
        <f t="shared" ca="1" si="35"/>
        <v>pics\\Tomat_1.jpg</v>
      </c>
      <c r="AR100" t="str">
        <f t="shared" si="37"/>
        <v/>
      </c>
      <c r="AS100" t="str">
        <f t="shared" si="29"/>
        <v/>
      </c>
      <c r="AT100">
        <f t="shared" ca="1" si="30"/>
        <v>0.9806277609168802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_Он_перекручен?</v>
      </c>
      <c r="BA100" t="e">
        <f>VLOOKUP(Q100,audio_list_stym!$B$2:$BQ$299,68,FALSE)</f>
        <v>#N/A</v>
      </c>
      <c r="BB100" t="str">
        <f t="shared" si="32"/>
        <v>Вот_XXXXX._Он_перекручен?</v>
      </c>
      <c r="BD100" cm="1">
        <f t="array" aca="1" ref="BD100" ca="1">INDEX($L$98:$L$105,(RANK(AT4,$AT$2:$AT$9)))</f>
        <v>2133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VLOOKUP(B101,audio_list_stym!$A$3:$BP$18,56,FALSE)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VLOOKUP(B101,audio_list_stym!$A$3:$AJ$18,24,FALSE)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140</v>
      </c>
      <c r="Z101" t="str">
        <f>IF(G101="экспл",VLOOKUP(J101,quest_экспл!$A$1:$N$129,12,FALSE),IF(G101="импл_",0,0))</f>
        <v>sound\\Sorvan_li_on.wav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3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28"/>
        <v/>
      </c>
      <c r="AI101" t="s">
        <v>111</v>
      </c>
      <c r="AO101">
        <f t="shared" ca="1" si="34"/>
        <v>0.86820160249255074</v>
      </c>
      <c r="AP101" t="str">
        <f t="shared" ca="1" si="35"/>
        <v>pics\\Finik_3.jpg</v>
      </c>
      <c r="AR101" t="str">
        <f t="shared" si="37"/>
        <v/>
      </c>
      <c r="AS101" t="str">
        <f t="shared" si="29"/>
        <v/>
      </c>
      <c r="AT101">
        <f t="shared" ca="1" si="30"/>
        <v>0.72895379480101907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_Сорван_ли_он?</v>
      </c>
      <c r="BA101" t="e">
        <f>VLOOKUP(Q101,audio_list_stym!$B$2:$BQ$299,68,FALSE)</f>
        <v>#N/A</v>
      </c>
      <c r="BB101" t="str">
        <f t="shared" si="32"/>
        <v>Это_XXXXX._Сорван_ли_он?</v>
      </c>
      <c r="BD101" cm="1">
        <f t="array" aca="1" ref="BD101" ca="1">INDEX($L$98:$L$105,(RANK(AT5,$AT$2:$AT$9)))</f>
        <v>2132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VLOOKUP(B102,audio_list_stym!$A$3:$BP$18,56,FALSE)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VLOOKUP(B102,audio_list_stym!$A$3:$AJ$18,24,FALSE)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141</v>
      </c>
      <c r="Z102" t="str">
        <f>IF(G102="экспл",VLOOKUP(J102,quest_экспл!$A$1:$N$129,12,FALSE),IF(G102="импл_",0,0))</f>
        <v>sound\\Spressovan_li_on.wav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3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28"/>
        <v/>
      </c>
      <c r="AI102" t="s">
        <v>112</v>
      </c>
      <c r="AO102">
        <f t="shared" ca="1" si="34"/>
        <v>0.46200383283507351</v>
      </c>
      <c r="AP102" t="str">
        <f t="shared" ca="1" si="35"/>
        <v>pics\\Limon_2.jpg</v>
      </c>
      <c r="AR102" t="str">
        <f t="shared" si="37"/>
        <v/>
      </c>
      <c r="AS102" t="str">
        <f t="shared" si="29"/>
        <v/>
      </c>
      <c r="AT102">
        <f t="shared" ca="1" si="30"/>
        <v>0.69223056474174072</v>
      </c>
      <c r="AU102" t="s">
        <v>697</v>
      </c>
      <c r="AV102" t="str">
        <f t="shared" ca="1" si="31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_Спрессован_ли_он?</v>
      </c>
      <c r="BA102" t="e">
        <f>VLOOKUP(Q102,audio_list_stym!$B$2:$BQ$299,68,FALSE)</f>
        <v>#N/A</v>
      </c>
      <c r="BB102" t="str">
        <f t="shared" si="32"/>
        <v>На_картинке_XXXXX._Спрессован_ли_он?</v>
      </c>
      <c r="BD102" cm="1">
        <f t="array" aca="1" ref="BD102" ca="1">INDEX($L$98:$L$105,(RANK(AT6,$AT$2:$AT$9)))</f>
        <v>2129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VLOOKUP(B103,audio_list_stym!$A$3:$BP$18,56,FALSE)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VLOOKUP(B103,audio_list_stym!$A$3:$AJ$18,24,FALSE)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142</v>
      </c>
      <c r="Z103" t="str">
        <f>IF(G103="экспл",VLOOKUP(J103,quest_экспл!$A$1:$N$129,12,FALSE),IF(G103="импл_",0,0))</f>
        <v>sound\\Zheltiy_li_on.wav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3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28"/>
        <v/>
      </c>
      <c r="AI103" t="s">
        <v>113</v>
      </c>
      <c r="AO103">
        <f t="shared" ca="1" si="34"/>
        <v>0.46271892503238732</v>
      </c>
      <c r="AP103" t="str">
        <f t="shared" ca="1" si="35"/>
        <v>pics\\Limon_1.jpg</v>
      </c>
      <c r="AR103" t="str">
        <f t="shared" si="37"/>
        <v/>
      </c>
      <c r="AS103" t="str">
        <f t="shared" si="29"/>
        <v/>
      </c>
      <c r="AT103">
        <f t="shared" ca="1" si="30"/>
        <v>0.31556841415582904</v>
      </c>
      <c r="AU103" t="s">
        <v>697</v>
      </c>
      <c r="AV103" t="str">
        <f t="shared" ca="1" si="31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_Желтый_ли_он?</v>
      </c>
      <c r="BA103" t="e">
        <f>VLOOKUP(Q103,audio_list_stym!$B$2:$BQ$299,68,FALSE)</f>
        <v>#N/A</v>
      </c>
      <c r="BB103" t="str">
        <f t="shared" si="32"/>
        <v>На_мониторе_XXXXX._Желтый_ли_он?</v>
      </c>
      <c r="BD103" cm="1">
        <f t="array" aca="1" ref="BD103" ca="1">INDEX($L$98:$L$105,(RANK(AT7,$AT$2:$AT$9)))</f>
        <v>2136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VLOOKUP(B104,audio_list_stym!$A$3:$BP$18,56,FALSE)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VLOOKUP(B104,audio_list_stym!$A$3:$AJ$18,24,FALSE)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143</v>
      </c>
      <c r="Z104" t="str">
        <f>IF(G104="экспл",VLOOKUP(J104,quest_экспл!$A$1:$N$129,12,FALSE),IF(G104="импл_",0,0))</f>
        <v>sound\\Rovniy_li_on.wav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3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28"/>
        <v/>
      </c>
      <c r="AI104" t="s">
        <v>114</v>
      </c>
      <c r="AO104">
        <f t="shared" ca="1" si="34"/>
        <v>0.59946709163870115</v>
      </c>
      <c r="AP104" t="str">
        <f t="shared" ca="1" si="35"/>
        <v>pics\\Kokos_1.jpg</v>
      </c>
      <c r="AR104" t="str">
        <f t="shared" si="37"/>
        <v/>
      </c>
      <c r="AS104" t="str">
        <f t="shared" si="29"/>
        <v/>
      </c>
      <c r="AT104">
        <f t="shared" ca="1" si="30"/>
        <v>0.60969283830743559</v>
      </c>
      <c r="AU104" t="s">
        <v>697</v>
      </c>
      <c r="AV104" t="str">
        <f t="shared" ca="1" si="31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_Ровный_ли_он?</v>
      </c>
      <c r="BA104" t="e">
        <f>VLOOKUP(Q104,audio_list_stym!$B$2:$BQ$299,68,FALSE)</f>
        <v>#N/A</v>
      </c>
      <c r="BB104" t="str">
        <f t="shared" si="32"/>
        <v>Перед_Вами_XXXXX._Ровный_ли_он?</v>
      </c>
      <c r="BD104" cm="1">
        <f t="array" aca="1" ref="BD104" ca="1">INDEX($L$98:$L$105,(RANK(AT8,$AT$2:$AT$9)))</f>
        <v>2134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VLOOKUP(B105,audio_list_stym!$A$3:$BP$18,56,FALSE)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VLOOKUP(B105,audio_list_stym!$A$3:$AJ$18,24,FALSE)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144</v>
      </c>
      <c r="Z105" t="str">
        <f>IF(G105="экспл",VLOOKUP(J105,quest_экспл!$A$1:$N$129,12,FALSE),IF(G105="импл_",0,0))</f>
        <v>sound\\On_imeet_shipi.wav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3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28"/>
        <v/>
      </c>
      <c r="AI105" t="s">
        <v>115</v>
      </c>
      <c r="AO105">
        <f t="shared" ca="1" si="34"/>
        <v>0.17376886511686618</v>
      </c>
      <c r="AP105" t="str">
        <f t="shared" ca="1" si="35"/>
        <v>pics\\Redis_7.jpg</v>
      </c>
      <c r="AR105" t="str">
        <f t="shared" si="37"/>
        <v/>
      </c>
      <c r="AS105" t="str">
        <f t="shared" si="29"/>
        <v/>
      </c>
      <c r="AT105">
        <f t="shared" ca="1" si="30"/>
        <v>0.50574503899417944</v>
      </c>
      <c r="AU105" t="s">
        <v>697</v>
      </c>
      <c r="AV105" t="str">
        <f t="shared" ca="1" si="31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_Он_имеет_шипы?</v>
      </c>
      <c r="BA105" t="e">
        <f>VLOOKUP(Q105,audio_list_stym!$B$2:$BQ$299,68,FALSE)</f>
        <v>#N/A</v>
      </c>
      <c r="BB105" t="str">
        <f t="shared" si="32"/>
        <v>Вы_видите_XXXXX._Он_имеет_шипы?</v>
      </c>
      <c r="BD105" cm="1">
        <f t="array" aca="1" ref="BD105" ca="1">INDEX($L$98:$L$105,(RANK(AT9,$AT$2:$AT$9)))</f>
        <v>2135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VLOOKUP(B106,audio_list_stym!$A$3:$BP$18,56,FALSE)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VLOOKUP(B106,audio_list_stym!$A$3:$AJ$18,24,FALSE)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273</v>
      </c>
      <c r="Q106" t="str">
        <f>IF(G106="экспл",0,IF(G106="импл_",VLOOKUP(J106,quest_импл!$A$1:$J$129,8,FALSE),0))</f>
        <v>sound\\Krasnovatiy_li.wav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2018</v>
      </c>
      <c r="AD106" t="str">
        <f t="shared" ca="1" si="33"/>
        <v>pics\\Goroh_2.jpg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pics\\Goroh_2.jpg</v>
      </c>
      <c r="AI106" t="s">
        <v>116</v>
      </c>
      <c r="AO106">
        <f t="shared" ca="1" si="34"/>
        <v>0.71402689723152635</v>
      </c>
      <c r="AP106" t="str">
        <f t="shared" ca="1" si="35"/>
        <v>pics\\Goroh_2.jpg</v>
      </c>
      <c r="AR106" t="str">
        <f t="shared" si="37"/>
        <v/>
      </c>
      <c r="AS106" t="str">
        <f t="shared" ca="1" si="29"/>
        <v>pics\\Goroh_2.jpg</v>
      </c>
      <c r="AT106">
        <f t="shared" ca="1" si="30"/>
        <v>0.19172160304227515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_Красноватый_ли_</v>
      </c>
      <c r="BB106" t="str">
        <f t="shared" si="32"/>
        <v>_Красноватый_ли_ГОНИК?</v>
      </c>
      <c r="BC106">
        <f>A106</f>
        <v>1214</v>
      </c>
      <c r="BD106" cm="1">
        <f t="array" aca="1" ref="BD106" ca="1">INDEX($L$106:$L$113,(RANK(AT2,$AT$2:$AT$9)))</f>
        <v>2138</v>
      </c>
      <c r="BE106" cm="1">
        <f t="array" aca="1" ref="BE106" ca="1">INDEX(BD66:BD81,(RANK(AT7,$AT$2:$AT$17)))</f>
        <v>2087</v>
      </c>
      <c r="BF106" cm="1">
        <f t="array" aca="1" ref="BF106" ca="1">INDEX(BD90:BD105,(RANK(AT7,$AT$2:$AT$17)))</f>
        <v>2135</v>
      </c>
      <c r="BG106" cm="1">
        <f t="array" aca="1" ref="BG106" ca="1">INDEX(BD114:BD129,(RANK(AT7,$AT$2:$AT$9)))</f>
        <v>2151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VLOOKUP(B107,audio_list_stym!$A$3:$BP$18,56,FALSE)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VLOOKUP(B107,audio_list_stym!$A$3:$AJ$18,24,FALSE)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274</v>
      </c>
      <c r="Q107" t="str">
        <f>IF(G107="экспл",0,IF(G107="импл_",VLOOKUP(J107,quest_импл!$A$1:$J$129,8,FALSE),0))</f>
        <v>sound\\Izognut_li.wav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2005</v>
      </c>
      <c r="AD107" t="str">
        <f t="shared" ca="1" si="33"/>
        <v>pics\\Banan_5.jpg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pics\\Banan_5.jpg</v>
      </c>
      <c r="AI107" t="s">
        <v>117</v>
      </c>
      <c r="AO107">
        <f t="shared" ca="1" si="34"/>
        <v>0.95895154396588933</v>
      </c>
      <c r="AP107" t="str">
        <f t="shared" ca="1" si="35"/>
        <v>pics\\Banan_5.jpg</v>
      </c>
      <c r="AR107" t="str">
        <f t="shared" si="37"/>
        <v/>
      </c>
      <c r="AS107" t="str">
        <f t="shared" ca="1" si="29"/>
        <v>pics\\Banan_5.jpg</v>
      </c>
      <c r="AT107">
        <f t="shared" ca="1" si="30"/>
        <v>0.78418574594528523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_Изогнут_ли_</v>
      </c>
      <c r="BB107" t="str">
        <f t="shared" si="32"/>
        <v>_Изогнут_ли_ГОНИК?</v>
      </c>
      <c r="BD107" cm="1">
        <f t="array" aca="1" ref="BD107" ca="1">INDEX($L$106:$L$113,(RANK(AT3,$AT$2:$AT$9)))</f>
        <v>2139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VLOOKUP(B108,audio_list_stym!$A$3:$BP$18,56,FALSE)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VLOOKUP(B108,audio_list_stym!$A$3:$AJ$18,24,FALSE)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275</v>
      </c>
      <c r="Q108" t="str">
        <f>IF(G108="экспл",0,IF(G108="импл_",VLOOKUP(J108,quest_импл!$A$1:$J$129,8,FALSE),0))</f>
        <v>sound\\Barhatistiy_li.wav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2012</v>
      </c>
      <c r="AD108" t="str">
        <f t="shared" ca="1" si="33"/>
        <v>pics\\Finik_4.jpg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pics\\Finik_4.jpg</v>
      </c>
      <c r="AI108" t="s">
        <v>118</v>
      </c>
      <c r="AO108">
        <f t="shared" ca="1" si="34"/>
        <v>0.85790410553447005</v>
      </c>
      <c r="AP108" t="str">
        <f t="shared" ca="1" si="35"/>
        <v>pics\\Finik_4.jpg</v>
      </c>
      <c r="AR108" t="str">
        <f t="shared" si="37"/>
        <v/>
      </c>
      <c r="AS108" t="str">
        <f t="shared" ca="1" si="29"/>
        <v>pics\\Finik_4.jpg</v>
      </c>
      <c r="AT108">
        <f t="shared" ca="1" si="30"/>
        <v>0.48746639601434072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_Бархатистый_ли_</v>
      </c>
      <c r="BB108" t="str">
        <f t="shared" si="32"/>
        <v>_Бархатистый_ли_ГОНИК?</v>
      </c>
      <c r="BD108" cm="1">
        <f t="array" aca="1" ref="BD108" ca="1">INDEX($L$106:$L$113,(RANK(AT4,$AT$2:$AT$9)))</f>
        <v>2141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VLOOKUP(B109,audio_list_stym!$A$3:$BP$18,56,FALSE)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VLOOKUP(B109,audio_list_stym!$A$3:$AJ$18,24,FALSE)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276</v>
      </c>
      <c r="Q109" t="str">
        <f>IF(G109="экспл",0,IF(G109="импл_",VLOOKUP(J109,quest_импл!$A$1:$J$129,8,FALSE),0))</f>
        <v>sound\\Odnotonniy_li.wav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2044</v>
      </c>
      <c r="AD109" t="str">
        <f t="shared" ca="1" si="33"/>
        <v>pics\\Peper_4.jpg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pics\\Peper_4.jpg</v>
      </c>
      <c r="AI109" t="s">
        <v>119</v>
      </c>
      <c r="AO109">
        <f t="shared" ca="1" si="34"/>
        <v>0.32453133471469497</v>
      </c>
      <c r="AP109" t="str">
        <f t="shared" ca="1" si="35"/>
        <v>pics\\Peper_4.jpg</v>
      </c>
      <c r="AR109" t="str">
        <f t="shared" si="37"/>
        <v/>
      </c>
      <c r="AS109" t="str">
        <f t="shared" ca="1" si="29"/>
        <v>pics\\Peper_4.jpg</v>
      </c>
      <c r="AT109">
        <f t="shared" ca="1" si="30"/>
        <v>0.89551249685613454</v>
      </c>
      <c r="AU109" t="s">
        <v>697</v>
      </c>
      <c r="AV109" t="str">
        <f t="shared" ca="1" si="31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_Однотонный_ли_</v>
      </c>
      <c r="BB109" t="str">
        <f t="shared" si="32"/>
        <v>_Однотонный_ли_ГОНИК?</v>
      </c>
      <c r="BD109" cm="1">
        <f t="array" aca="1" ref="BD109" ca="1">INDEX($L$106:$L$113,(RANK(AT5,$AT$2:$AT$9)))</f>
        <v>2140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VLOOKUP(B110,audio_list_stym!$A$3:$BP$18,56,FALSE)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VLOOKUP(B110,audio_list_stym!$A$3:$AJ$18,24,FALSE)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277</v>
      </c>
      <c r="Q110" t="str">
        <f>IF(G110="экспл",0,IF(G110="импл_",VLOOKUP(J110,quest_импл!$A$1:$J$129,8,FALSE),0))</f>
        <v>sound\\Prozrachniy_li.wav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2022</v>
      </c>
      <c r="AD110" t="str">
        <f t="shared" ca="1" si="33"/>
        <v>pics\\Goroh_6.jpg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pics\\Goroh_6.jpg</v>
      </c>
      <c r="AI110" t="s">
        <v>120</v>
      </c>
      <c r="AO110">
        <f t="shared" ca="1" si="34"/>
        <v>0.65292036416931487</v>
      </c>
      <c r="AP110" t="str">
        <f t="shared" ca="1" si="35"/>
        <v>pics\\Goroh_6.jpg</v>
      </c>
      <c r="AR110" t="str">
        <f t="shared" si="37"/>
        <v/>
      </c>
      <c r="AS110" t="str">
        <f t="shared" ca="1" si="29"/>
        <v>pics\\Goroh_6.jpg</v>
      </c>
      <c r="AT110">
        <f t="shared" ca="1" si="30"/>
        <v>0.86827487405984027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_Прозрачный_ли_</v>
      </c>
      <c r="BB110" t="str">
        <f t="shared" si="32"/>
        <v>_Прозрачный_ли_ГОНИК?</v>
      </c>
      <c r="BD110" cm="1">
        <f t="array" aca="1" ref="BD110" ca="1">INDEX($L$106:$L$113,(RANK(AT6,$AT$2:$AT$9)))</f>
        <v>2137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VLOOKUP(B111,audio_list_stym!$A$3:$BP$18,56,FALSE)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VLOOKUP(B111,audio_list_stym!$A$3:$AJ$18,24,FALSE)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278</v>
      </c>
      <c r="Q111" t="str">
        <f>IF(G111="экспл",0,IF(G111="импл_",VLOOKUP(J111,quest_импл!$A$1:$J$129,8,FALSE),0))</f>
        <v>sound\\Izmelchen_li.wav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2062</v>
      </c>
      <c r="AD111" t="str">
        <f t="shared" ca="1" si="33"/>
        <v>pics\\Tomat_6.jpg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pics\\Tomat_6.jpg</v>
      </c>
      <c r="AI111" t="s">
        <v>121</v>
      </c>
      <c r="AO111">
        <f t="shared" ca="1" si="34"/>
        <v>1.8862481019208177E-2</v>
      </c>
      <c r="AP111" t="str">
        <f t="shared" ca="1" si="35"/>
        <v>pics\\Tomat_6.jpg</v>
      </c>
      <c r="AR111" t="str">
        <f t="shared" si="37"/>
        <v/>
      </c>
      <c r="AS111" t="str">
        <f t="shared" ca="1" si="29"/>
        <v>pics\\Tomat_6.jpg</v>
      </c>
      <c r="AT111">
        <f t="shared" ca="1" si="30"/>
        <v>0.11281149319109562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_Измельчен_ли_</v>
      </c>
      <c r="BB111" t="str">
        <f t="shared" si="32"/>
        <v>_Измельчен_ли_ГОНИК?</v>
      </c>
      <c r="BD111" cm="1">
        <f t="array" aca="1" ref="BD111" ca="1">INDEX($L$106:$L$113,(RANK(AT7,$AT$2:$AT$9)))</f>
        <v>2144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VLOOKUP(B112,audio_list_stym!$A$3:$BP$18,56,FALSE)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VLOOKUP(B112,audio_list_stym!$A$3:$AJ$18,24,FALSE)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279</v>
      </c>
      <c r="Q112" t="str">
        <f>IF(G112="экспл",0,IF(G112="импл_",VLOOKUP(J112,quest_импл!$A$1:$J$129,8,FALSE),0))</f>
        <v>sound\\Cvetushiy_li.wav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2049</v>
      </c>
      <c r="AD112" t="str">
        <f t="shared" ca="1" si="33"/>
        <v>pics\\Redis_1.jpg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pics\\Redis_1.jpg</v>
      </c>
      <c r="AI112" t="s">
        <v>122</v>
      </c>
      <c r="AO112">
        <f t="shared" ca="1" si="34"/>
        <v>0.28562304256370219</v>
      </c>
      <c r="AP112" t="str">
        <f t="shared" ca="1" si="35"/>
        <v>pics\\Redis_1.jpg</v>
      </c>
      <c r="AR112" t="str">
        <f t="shared" si="37"/>
        <v/>
      </c>
      <c r="AS112" t="str">
        <f t="shared" ca="1" si="29"/>
        <v>pics\\Redis_1.jpg</v>
      </c>
      <c r="AT112">
        <f t="shared" ca="1" si="30"/>
        <v>0.22107267908042716</v>
      </c>
      <c r="AU112" t="s">
        <v>697</v>
      </c>
      <c r="AV112" t="str">
        <f t="shared" ca="1" si="31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_Цветущий_ли_</v>
      </c>
      <c r="BB112" t="str">
        <f t="shared" si="32"/>
        <v>_Цветущий_ли_ГОНИК?</v>
      </c>
      <c r="BD112" cm="1">
        <f t="array" aca="1" ref="BD112" ca="1">INDEX($L$106:$L$113,(RANK(AT8,$AT$2:$AT$9)))</f>
        <v>2142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VLOOKUP(B113,audio_list_stym!$A$3:$BP$18,56,FALSE)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VLOOKUP(B113,audio_list_stym!$A$3:$AJ$18,24,FALSE)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280</v>
      </c>
      <c r="Q113" t="str">
        <f>IF(G113="экспл",0,IF(G113="импл_",VLOOKUP(J113,quest_импл!$A$1:$J$129,8,FALSE),0))</f>
        <v>sound\\Skruchen_li.wav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2058</v>
      </c>
      <c r="AD113" t="str">
        <f t="shared" ca="1" si="33"/>
        <v>pics\\Tomat_2.jpg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pics\\Tomat_2.jpg</v>
      </c>
      <c r="AI113" t="s">
        <v>123</v>
      </c>
      <c r="AO113">
        <f t="shared" ca="1" si="34"/>
        <v>8.9805559597231577E-2</v>
      </c>
      <c r="AP113" t="str">
        <f t="shared" ca="1" si="35"/>
        <v>pics\\Tomat_2.jpg</v>
      </c>
      <c r="AR113" t="str">
        <f t="shared" si="37"/>
        <v/>
      </c>
      <c r="AS113" t="str">
        <f t="shared" ca="1" si="29"/>
        <v>pics\\Tomat_2.jpg</v>
      </c>
      <c r="AT113">
        <f t="shared" ca="1" si="30"/>
        <v>5.2816344354317257E-2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_Скручен_ли_</v>
      </c>
      <c r="BB113" t="str">
        <f t="shared" si="32"/>
        <v>_Скручен_ли_ГОНИК?</v>
      </c>
      <c r="BD113" cm="1">
        <f t="array" aca="1" ref="BD113" ca="1">INDEX($L$106:$L$113,(RANK(AT9,$AT$2:$AT$9)))</f>
        <v>2143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VLOOKUP(B114,audio_list_stym!$A$3:$BP$18,56,FALSE)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VLOOKUP(B114,audio_list_stym!$A$3:$AJ$18,24,FALSE)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153</v>
      </c>
      <c r="Z114" t="str">
        <f>IF(G114="экспл",VLOOKUP(J114,quest_экспл!$A$1:$N$129,12,FALSE),IF(G114="импл_",0,0))</f>
        <v>sound\\On_s_chashuykami.wav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3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28"/>
        <v/>
      </c>
      <c r="AI114" t="s">
        <v>86</v>
      </c>
      <c r="AO114">
        <f t="shared" ca="1" si="34"/>
        <v>0.76968160323738344</v>
      </c>
      <c r="AP114" t="str">
        <f t="shared" ca="1" si="35"/>
        <v>pics\\Finik_7.jpg</v>
      </c>
      <c r="AR114" t="str">
        <f t="shared" si="37"/>
        <v/>
      </c>
      <c r="AS114" t="str">
        <f t="shared" si="29"/>
        <v/>
      </c>
      <c r="AT114">
        <f t="shared" ca="1" si="30"/>
        <v>0.26063042522342694</v>
      </c>
      <c r="AU114" t="s">
        <v>697</v>
      </c>
      <c r="AV114" t="str">
        <f t="shared" ca="1" si="31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_Он_с_чешуйками?</v>
      </c>
      <c r="BA114" t="e">
        <f>VLOOKUP(Q114,audio_list_stym!$B$2:$BQ$299,68,FALSE)</f>
        <v>#N/A</v>
      </c>
      <c r="BB114" t="str">
        <f t="shared" si="32"/>
        <v>На_экране_ТОДИС._Он_с_чешуйками?</v>
      </c>
      <c r="BC114">
        <f>A114</f>
        <v>1215</v>
      </c>
      <c r="BD114" cm="1">
        <f t="array" aca="1" ref="BD114" ca="1">INDEX($L$114:$L$121,(RANK(AT2,$AT$2:$AT$9)))</f>
        <v>2146</v>
      </c>
      <c r="BE114" cm="1">
        <f t="array" aca="1" ref="BE114" ca="1">INDEX(BD66:BD81,(RANK(AT8,$AT$2:$AT$17)))</f>
        <v>2085</v>
      </c>
      <c r="BF114" cm="1">
        <f t="array" aca="1" ref="BF114" ca="1">INDEX(BD82:BD97,(RANK(AT8,$AT$2:$AT$9)))</f>
        <v>2096</v>
      </c>
      <c r="BG114" cm="1">
        <f t="array" aca="1" ref="BG114" ca="1">INDEX(BD98:BD113,(RANK(AT8,$AT$2:$AT$9)))</f>
        <v>2136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VLOOKUP(B115,audio_list_stym!$A$3:$BP$18,56,FALSE)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VLOOKUP(B115,audio_list_stym!$A$3:$AJ$18,24,FALSE)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154</v>
      </c>
      <c r="Z115" t="str">
        <f>IF(G115="экспл",VLOOKUP(J115,quest_экспл!$A$1:$N$129,12,FALSE),IF(G115="импл_",0,0))</f>
        <v>sound\\On_rozoviy.wav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3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28"/>
        <v/>
      </c>
      <c r="AI115" t="s">
        <v>87</v>
      </c>
      <c r="AO115">
        <f t="shared" ca="1" si="34"/>
        <v>0.87488122488924347</v>
      </c>
      <c r="AP115" t="str">
        <f t="shared" ca="1" si="35"/>
        <v>pics\\Finik_1.jpg</v>
      </c>
      <c r="AR115" t="str">
        <f t="shared" si="37"/>
        <v/>
      </c>
      <c r="AS115" t="str">
        <f t="shared" si="29"/>
        <v/>
      </c>
      <c r="AT115">
        <f t="shared" ca="1" si="30"/>
        <v>0.19140933666512627</v>
      </c>
      <c r="AU115" t="s">
        <v>697</v>
      </c>
      <c r="AV115" t="str">
        <f t="shared" ca="1" si="31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_Он_розовый?</v>
      </c>
      <c r="BA115" t="e">
        <f>VLOOKUP(Q115,audio_list_stym!$B$2:$BQ$299,68,FALSE)</f>
        <v>#N/A</v>
      </c>
      <c r="BB115" t="str">
        <f t="shared" si="32"/>
        <v>Посмотрите,_вот_ТОДИС._Он_розовый?</v>
      </c>
      <c r="BD115" cm="1">
        <f t="array" aca="1" ref="BD115" ca="1">INDEX($L$114:$L$121,(RANK(AT3,$AT$2:$AT$9)))</f>
        <v>2147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VLOOKUP(B116,audio_list_stym!$A$3:$BP$18,56,FALSE)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VLOOKUP(B116,audio_list_stym!$A$3:$AJ$18,24,FALSE)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155</v>
      </c>
      <c r="Z116" t="str">
        <f>IF(G116="экспл",VLOOKUP(J116,quest_экспл!$A$1:$N$129,12,FALSE),IF(G116="импл_",0,0))</f>
        <v>sound\\Tonkiy_li_on.wav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3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28"/>
        <v/>
      </c>
      <c r="AI116" t="s">
        <v>88</v>
      </c>
      <c r="AO116">
        <f t="shared" ca="1" si="34"/>
        <v>0.53273248121194949</v>
      </c>
      <c r="AP116" t="str">
        <f t="shared" ca="1" si="35"/>
        <v>pics\\Kokos_7.jpg</v>
      </c>
      <c r="AR116" t="str">
        <f t="shared" si="37"/>
        <v/>
      </c>
      <c r="AS116" t="str">
        <f t="shared" si="29"/>
        <v/>
      </c>
      <c r="AT116">
        <f t="shared" ca="1" si="30"/>
        <v>0.89792751766463219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_Тонкий_ли_он?</v>
      </c>
      <c r="BA116" t="e">
        <f>VLOOKUP(Q116,audio_list_stym!$B$2:$BQ$299,68,FALSE)</f>
        <v>#N/A</v>
      </c>
      <c r="BB116" t="str">
        <f t="shared" si="32"/>
        <v>Вот_ТОДИС._Тонкий_ли_он?</v>
      </c>
      <c r="BD116" cm="1">
        <f t="array" aca="1" ref="BD116" ca="1">INDEX($L$114:$L$121,(RANK(AT4,$AT$2:$AT$9)))</f>
        <v>2149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VLOOKUP(B117,audio_list_stym!$A$3:$BP$18,56,FALSE)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VLOOKUP(B117,audio_list_stym!$A$3:$AJ$18,24,FALSE)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156</v>
      </c>
      <c r="Z117" t="str">
        <f>IF(G117="экспл",VLOOKUP(J117,quest_экспл!$A$1:$N$129,12,FALSE),IF(G117="импл_",0,0))</f>
        <v>sound\\Celniy_li_on.wav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3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28"/>
        <v/>
      </c>
      <c r="AI117" t="s">
        <v>89</v>
      </c>
      <c r="AO117">
        <f t="shared" ca="1" si="34"/>
        <v>0.37482568389720827</v>
      </c>
      <c r="AP117" t="str">
        <f t="shared" ca="1" si="35"/>
        <v>pics\\Peper_2.jpg</v>
      </c>
      <c r="AR117" t="str">
        <f t="shared" si="37"/>
        <v/>
      </c>
      <c r="AS117" t="str">
        <f t="shared" si="29"/>
        <v/>
      </c>
      <c r="AT117">
        <f t="shared" ca="1" si="30"/>
        <v>9.2626087503391075E-2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_Цельный_ли_он?</v>
      </c>
      <c r="BA117" t="e">
        <f>VLOOKUP(Q117,audio_list_stym!$B$2:$BQ$299,68,FALSE)</f>
        <v>#N/A</v>
      </c>
      <c r="BB117" t="str">
        <f t="shared" si="32"/>
        <v>Это_ТОДИС._Цельный_ли_он?</v>
      </c>
      <c r="BD117" cm="1">
        <f t="array" aca="1" ref="BD117" ca="1">INDEX($L$114:$L$121,(RANK(AT5,$AT$2:$AT$9)))</f>
        <v>2148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VLOOKUP(B118,audio_list_stym!$A$3:$BP$18,56,FALSE)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VLOOKUP(B118,audio_list_stym!$A$3:$AJ$18,24,FALSE)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157</v>
      </c>
      <c r="Z118" t="str">
        <f>IF(G118="экспл",VLOOKUP(J118,quest_экспл!$A$1:$N$129,12,FALSE),IF(G118="импл_",0,0))</f>
        <v>sound\\On_shershaviy.wav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3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28"/>
        <v/>
      </c>
      <c r="AI118" t="s">
        <v>90</v>
      </c>
      <c r="AO118">
        <f t="shared" ca="1" si="34"/>
        <v>0.72368257406632008</v>
      </c>
      <c r="AP118" t="str">
        <f t="shared" ca="1" si="35"/>
        <v>pics\\Goroh_1.jpg</v>
      </c>
      <c r="AR118" t="str">
        <f t="shared" si="37"/>
        <v/>
      </c>
      <c r="AS118" t="str">
        <f t="shared" si="29"/>
        <v/>
      </c>
      <c r="AT118">
        <f t="shared" ca="1" si="30"/>
        <v>0.97559010179771721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_Он_шершавый?</v>
      </c>
      <c r="BA118" t="e">
        <f>VLOOKUP(Q118,audio_list_stym!$B$2:$BQ$299,68,FALSE)</f>
        <v>#N/A</v>
      </c>
      <c r="BB118" t="str">
        <f t="shared" si="32"/>
        <v>На_картинке_ТОДИС._Он_шершавый?</v>
      </c>
      <c r="BD118" cm="1">
        <f t="array" aca="1" ref="BD118" ca="1">INDEX($L$114:$L$121,(RANK(AT6,$AT$2:$AT$9)))</f>
        <v>2145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VLOOKUP(B119,audio_list_stym!$A$3:$BP$18,56,FALSE)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VLOOKUP(B119,audio_list_stym!$A$3:$AJ$18,24,FALSE)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158</v>
      </c>
      <c r="Z119" t="str">
        <f>IF(G119="экспл",VLOOKUP(J119,quest_экспл!$A$1:$N$129,12,FALSE),IF(G119="импл_",0,0))</f>
        <v>sound\\Zaostrin_li_on.wav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3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28"/>
        <v/>
      </c>
      <c r="AI119" t="s">
        <v>91</v>
      </c>
      <c r="AO119">
        <f t="shared" ca="1" si="34"/>
        <v>0.39405286717341559</v>
      </c>
      <c r="AP119" t="str">
        <f t="shared" ca="1" si="35"/>
        <v>pics\\Limon_6.jpg</v>
      </c>
      <c r="AR119" t="str">
        <f t="shared" si="37"/>
        <v/>
      </c>
      <c r="AS119" t="str">
        <f t="shared" si="29"/>
        <v/>
      </c>
      <c r="AT119">
        <f t="shared" ca="1" si="30"/>
        <v>0.5658125493156424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_Заострен_ли_он?</v>
      </c>
      <c r="BA119" t="e">
        <f>VLOOKUP(Q119,audio_list_stym!$B$2:$BQ$299,68,FALSE)</f>
        <v>#N/A</v>
      </c>
      <c r="BB119" t="str">
        <f t="shared" si="32"/>
        <v>На_мониторе_ТОДИС._Заострен_ли_он?</v>
      </c>
      <c r="BD119" cm="1">
        <f t="array" aca="1" ref="BD119" ca="1">INDEX($L$114:$L$121,(RANK(AT7,$AT$2:$AT$9)))</f>
        <v>2152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VLOOKUP(B120,audio_list_stym!$A$3:$BP$18,56,FALSE)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VLOOKUP(B120,audio_list_stym!$A$3:$AJ$18,24,FALSE)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159</v>
      </c>
      <c r="Z120" t="str">
        <f>IF(G120="экспл",VLOOKUP(J120,quest_экспл!$A$1:$N$129,12,FALSE),IF(G120="импл_",0,0))</f>
        <v>sound\\On_rassipchatiy.wav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3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28"/>
        <v/>
      </c>
      <c r="AI120" t="s">
        <v>92</v>
      </c>
      <c r="AO120">
        <f t="shared" ca="1" si="34"/>
        <v>0.20137207654123213</v>
      </c>
      <c r="AP120" t="str">
        <f t="shared" ca="1" si="35"/>
        <v>pics\\Redis_5.jpg</v>
      </c>
      <c r="AR120" t="str">
        <f t="shared" si="37"/>
        <v/>
      </c>
      <c r="AS120" t="str">
        <f t="shared" si="29"/>
        <v/>
      </c>
      <c r="AT120">
        <f t="shared" ca="1" si="30"/>
        <v>0.38034627433836743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_Он_рассыпчатый?</v>
      </c>
      <c r="BA120" t="e">
        <f>VLOOKUP(Q120,audio_list_stym!$B$2:$BQ$299,68,FALSE)</f>
        <v>#N/A</v>
      </c>
      <c r="BB120" t="str">
        <f t="shared" si="32"/>
        <v>Перед_Вами_ТОДИС._Он_рассыпчатый?</v>
      </c>
      <c r="BD120" cm="1">
        <f t="array" aca="1" ref="BD120" ca="1">INDEX($L$114:$L$121,(RANK(AT8,$AT$2:$AT$9)))</f>
        <v>2150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VLOOKUP(B121,audio_list_stym!$A$3:$BP$18,56,FALSE)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VLOOKUP(B121,audio_list_stym!$A$3:$AJ$18,24,FALSE)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160</v>
      </c>
      <c r="Z121" t="str">
        <f>IF(G121="экспл",VLOOKUP(J121,quest_экспл!$A$1:$N$129,12,FALSE),IF(G121="импл_",0,0))</f>
        <v>sound\\Ochishen_li_on.wav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3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28"/>
        <v/>
      </c>
      <c r="AI121" t="s">
        <v>93</v>
      </c>
      <c r="AO121">
        <f t="shared" ca="1" si="34"/>
        <v>1.2270994860697937E-2</v>
      </c>
      <c r="AP121" t="str">
        <f t="shared" ca="1" si="35"/>
        <v>pics\\Tomat_7.jpg</v>
      </c>
      <c r="AR121" t="str">
        <f>IF(AH121="sound\\Ogorod",AP49,"")</f>
        <v/>
      </c>
      <c r="AS121" t="str">
        <f t="shared" si="29"/>
        <v/>
      </c>
      <c r="AT121">
        <f t="shared" ca="1" si="30"/>
        <v>0.56325611993204316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_Очищен_ли_он?</v>
      </c>
      <c r="BA121" t="e">
        <f>VLOOKUP(Q121,audio_list_stym!$B$2:$BQ$299,68,FALSE)</f>
        <v>#N/A</v>
      </c>
      <c r="BB121" t="str">
        <f t="shared" si="32"/>
        <v>Вы_видите_ТОДИС._Очищен_ли_он?</v>
      </c>
      <c r="BD121" cm="1">
        <f t="array" aca="1" ref="BD121" ca="1">INDEX($L$114:$L$121,(RANK(AT9,$AT$2:$AT$9)))</f>
        <v>2151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VLOOKUP(B122,audio_list_stym!$A$3:$BP$18,56,FALSE)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VLOOKUP(B122,audio_list_stym!$A$3:$AJ$18,24,FALSE)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225</v>
      </c>
      <c r="Q122" t="str">
        <f>IF(G122="экспл",0,IF(G122="импл_",VLOOKUP(J122,quest_импл!$A$1:$J$129,8,FALSE),0))</f>
        <v>sound\\Sushenniy_li.wav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2003</v>
      </c>
      <c r="AD122" t="str">
        <f t="shared" ca="1" si="33"/>
        <v>pics\\Banan_3.jpg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pics\\Banan_3.jpg</v>
      </c>
      <c r="AI122" t="s">
        <v>124</v>
      </c>
      <c r="AO122">
        <f t="shared" ca="1" si="34"/>
        <v>0.97779532248350298</v>
      </c>
      <c r="AP122" t="str">
        <f t="shared" ca="1" si="35"/>
        <v>pics\\Banan_3.jpg</v>
      </c>
      <c r="AR122" t="str">
        <f t="shared" ref="AR122:AR129" si="38">IF(AH122="sound\\Ogorod",AP50,"")</f>
        <v/>
      </c>
      <c r="AS122" t="str">
        <f t="shared" ca="1" si="29"/>
        <v>pics\\Banan_3.jpg</v>
      </c>
      <c r="AT122">
        <f t="shared" ca="1" si="30"/>
        <v>0.44126696363619178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_Сушеный_ли_</v>
      </c>
      <c r="BB122" t="str">
        <f t="shared" si="32"/>
        <v>_Сушеный_ли_XXXXX?</v>
      </c>
      <c r="BC122">
        <f>A122</f>
        <v>1216</v>
      </c>
      <c r="BD122" cm="1">
        <f t="array" aca="1" ref="BD122" ca="1">INDEX($L$122:$L$129,(RANK(AT2,$AT$2:$AT$9)))</f>
        <v>2066</v>
      </c>
      <c r="BE122" cm="1">
        <f t="array" aca="1" ref="BE122" ca="1">INDEX(BD66:BD81,(RANK(AT9,$AT$2:$AT$17)))</f>
        <v>2084</v>
      </c>
      <c r="BF122" cm="1">
        <f t="array" aca="1" ref="BF122" ca="1">INDEX(BD90:BD105,(RANK(AT9,$AT$2:$AT$17)))</f>
        <v>2132</v>
      </c>
      <c r="BG122" cm="1">
        <f t="array" aca="1" ref="BG122" ca="1">INDEX(BD106:BD121,(RANK(AT9,$AT$2:$AT$17)))</f>
        <v>2148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VLOOKUP(B123,audio_list_stym!$A$3:$BP$18,56,FALSE)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VLOOKUP(B123,audio_list_stym!$A$3:$AJ$18,24,FALSE)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226</v>
      </c>
      <c r="Q123" t="str">
        <f>IF(G123="экспл",0,IF(G123="импл_",VLOOKUP(J123,quest_импл!$A$1:$J$129,8,FALSE),0))</f>
        <v>sound\\S_vetochkoy_li.wav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2001</v>
      </c>
      <c r="AD123" t="str">
        <f t="shared" ca="1" si="33"/>
        <v>pics\\Banan_1.jpg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pics\\Banan_1.jpg</v>
      </c>
      <c r="AI123" t="s">
        <v>125</v>
      </c>
      <c r="AO123">
        <f t="shared" ca="1" si="34"/>
        <v>0.9914442081438064</v>
      </c>
      <c r="AP123" t="str">
        <f t="shared" ca="1" si="35"/>
        <v>pics\\Banan_1.jpg</v>
      </c>
      <c r="AR123" t="str">
        <f t="shared" si="38"/>
        <v/>
      </c>
      <c r="AS123" t="str">
        <f t="shared" ca="1" si="29"/>
        <v>pics\\Banan_1.jpg</v>
      </c>
      <c r="AT123">
        <f t="shared" ca="1" si="30"/>
        <v>0.57325304912234276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_С_веточкой_ли_</v>
      </c>
      <c r="BB123" t="str">
        <f t="shared" si="32"/>
        <v>_С_веточкой_ли_XXXXX?</v>
      </c>
      <c r="BD123" cm="1">
        <f t="array" aca="1" ref="BD123" ca="1">INDEX($L$122:$L$129,(RANK(AT3,$AT$2:$AT$9)))</f>
        <v>2067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VLOOKUP(B124,audio_list_stym!$A$3:$BP$18,56,FALSE)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VLOOKUP(B124,audio_list_stym!$A$3:$AJ$18,24,FALSE)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227</v>
      </c>
      <c r="Q124" t="str">
        <f>IF(G124="экспл",0,IF(G124="импл_",VLOOKUP(J124,quest_импл!$A$1:$J$129,8,FALSE),0))</f>
        <v>sound\\Rasskrit_li.wav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2064</v>
      </c>
      <c r="AD124" t="str">
        <f t="shared" ca="1" si="33"/>
        <v>pics\\Tomat_8.jpg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pics\\Tomat_8.jpg</v>
      </c>
      <c r="AI124" t="s">
        <v>126</v>
      </c>
      <c r="AO124">
        <f t="shared" ca="1" si="34"/>
        <v>9.7040544797897255E-3</v>
      </c>
      <c r="AP124" t="str">
        <f t="shared" ca="1" si="35"/>
        <v>pics\\Tomat_8.jpg</v>
      </c>
      <c r="AR124" t="str">
        <f t="shared" si="38"/>
        <v/>
      </c>
      <c r="AS124" t="str">
        <f t="shared" ca="1" si="29"/>
        <v>pics\\Tomat_8.jpg</v>
      </c>
      <c r="AT124">
        <f t="shared" ca="1" si="30"/>
        <v>0.99309239544723749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_Раскрыт_ли_</v>
      </c>
      <c r="BB124" t="str">
        <f t="shared" si="32"/>
        <v>_Раскрыт_ли_XXXXX?</v>
      </c>
      <c r="BD124" cm="1">
        <f t="array" aca="1" ref="BD124" ca="1">INDEX($L$122:$L$129,(RANK(AT4,$AT$2:$AT$9)))</f>
        <v>2069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VLOOKUP(B125,audio_list_stym!$A$3:$BP$18,56,FALSE)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VLOOKUP(B125,audio_list_stym!$A$3:$AJ$18,24,FALSE)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228</v>
      </c>
      <c r="Q125" t="str">
        <f>IF(G125="экспл",0,IF(G125="импл_",VLOOKUP(J125,quest_импл!$A$1:$J$129,8,FALSE),0))</f>
        <v>sound\\Pushistiy_li.wav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2051</v>
      </c>
      <c r="AD125" t="str">
        <f t="shared" ca="1" si="33"/>
        <v>pics\\Redis_3.jpg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pics\\Redis_3.jpg</v>
      </c>
      <c r="AI125" t="s">
        <v>127</v>
      </c>
      <c r="AO125">
        <f t="shared" ca="1" si="34"/>
        <v>0.22793755880162925</v>
      </c>
      <c r="AP125" t="str">
        <f t="shared" ca="1" si="35"/>
        <v>pics\\Redis_3.jpg</v>
      </c>
      <c r="AR125" t="str">
        <f t="shared" si="38"/>
        <v/>
      </c>
      <c r="AS125" t="str">
        <f t="shared" ca="1" si="29"/>
        <v>pics\\Redis_3.jpg</v>
      </c>
      <c r="AT125">
        <f t="shared" ca="1" si="30"/>
        <v>0.22143534723435032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_Пушистый_ли_</v>
      </c>
      <c r="BB125" t="str">
        <f t="shared" si="32"/>
        <v>_Пушистый_ли_XXXXX?</v>
      </c>
      <c r="BD125" cm="1">
        <f t="array" aca="1" ref="BD125" ca="1">INDEX($L$122:$L$129,(RANK(AT5,$AT$2:$AT$9)))</f>
        <v>2068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VLOOKUP(B126,audio_list_stym!$A$3:$BP$18,56,FALSE)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VLOOKUP(B126,audio_list_stym!$A$3:$AJ$18,24,FALSE)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229</v>
      </c>
      <c r="Q126" t="str">
        <f>IF(G126="экспл",0,IF(G126="импл_",VLOOKUP(J126,quest_импл!$A$1:$J$129,8,FALSE),0))</f>
        <v>sound\\Kvadratniy_li.wav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2056</v>
      </c>
      <c r="AD126" t="str">
        <f t="shared" ca="1" si="33"/>
        <v>pics\\Redis_8.jpg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pics\\Redis_8.jpg</v>
      </c>
      <c r="AI126" t="s">
        <v>128</v>
      </c>
      <c r="AO126">
        <f t="shared" ca="1" si="34"/>
        <v>0.16829531260822028</v>
      </c>
      <c r="AP126" t="str">
        <f t="shared" ca="1" si="35"/>
        <v>pics\\Redis_8.jpg</v>
      </c>
      <c r="AR126" t="str">
        <f t="shared" si="38"/>
        <v/>
      </c>
      <c r="AS126" t="str">
        <f t="shared" ca="1" si="29"/>
        <v>pics\\Redis_8.jpg</v>
      </c>
      <c r="AT126">
        <f t="shared" ca="1" si="30"/>
        <v>0.3741092893008473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_Квадратный_ли_</v>
      </c>
      <c r="BB126" t="str">
        <f t="shared" si="32"/>
        <v>_Квадратный_ли_XXXXX?</v>
      </c>
      <c r="BD126" cm="1">
        <f t="array" aca="1" ref="BD126" ca="1">INDEX($L$122:$L$129,(RANK(AT6,$AT$2:$AT$9)))</f>
        <v>2065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VLOOKUP(B127,audio_list_stym!$A$3:$BP$18,56,FALSE)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VLOOKUP(B127,audio_list_stym!$A$3:$AJ$18,24,FALSE)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230</v>
      </c>
      <c r="Q127" t="str">
        <f>IF(G127="экспл",0,IF(G127="импл_",VLOOKUP(J127,quest_импл!$A$1:$J$129,8,FALSE),0))</f>
        <v>sound\\Sklizskiy_li.wav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2016</v>
      </c>
      <c r="AD127" t="str">
        <f t="shared" ca="1" si="33"/>
        <v>pics\\Finik_8.jpg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pics\\Finik_8.jpg</v>
      </c>
      <c r="AI127" t="s">
        <v>129</v>
      </c>
      <c r="AO127">
        <f t="shared" ca="1" si="34"/>
        <v>0.75583593933546311</v>
      </c>
      <c r="AP127" t="str">
        <f t="shared" ca="1" si="35"/>
        <v>pics\\Finik_8.jpg</v>
      </c>
      <c r="AR127" t="str">
        <f t="shared" si="38"/>
        <v/>
      </c>
      <c r="AS127" t="str">
        <f t="shared" ca="1" si="29"/>
        <v>pics\\Finik_8.jpg</v>
      </c>
      <c r="AT127">
        <f t="shared" ca="1" si="30"/>
        <v>0.43592691703765574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_Склизкий_ли_</v>
      </c>
      <c r="BB127" t="str">
        <f t="shared" si="32"/>
        <v>_Склизкий_ли_XXXXX?</v>
      </c>
      <c r="BD127" cm="1">
        <f t="array" aca="1" ref="BD127" ca="1">INDEX($L$122:$L$129,(RANK(AT7,$AT$2:$AT$9)))</f>
        <v>2072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VLOOKUP(B128,audio_list_stym!$A$3:$BP$18,56,FALSE)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VLOOKUP(B128,audio_list_stym!$A$3:$AJ$18,24,FALSE)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231</v>
      </c>
      <c r="Q128" t="str">
        <f>IF(G128="экспл",0,IF(G128="импл_",VLOOKUP(J128,quest_импл!$A$1:$J$129,8,FALSE),0))</f>
        <v>sound\\Uvyadshiy_li.wav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2045</v>
      </c>
      <c r="AD128" t="str">
        <f t="shared" ca="1" si="33"/>
        <v>pics\\Peper_5.jpg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pics\\Peper_5.jpg</v>
      </c>
      <c r="AI128" t="s">
        <v>130</v>
      </c>
      <c r="AO128">
        <f t="shared" ca="1" si="34"/>
        <v>0.30519134598276954</v>
      </c>
      <c r="AP128" t="str">
        <f t="shared" ca="1" si="35"/>
        <v>pics\\Peper_5.jpg</v>
      </c>
      <c r="AR128" t="str">
        <f t="shared" si="38"/>
        <v/>
      </c>
      <c r="AS128" t="str">
        <f t="shared" ca="1" si="29"/>
        <v>pics\\Peper_5.jpg</v>
      </c>
      <c r="AT128">
        <f t="shared" ca="1" si="30"/>
        <v>0.48351443618301948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_Увядший_ли_</v>
      </c>
      <c r="BB128" t="str">
        <f t="shared" si="32"/>
        <v>_Увядший_ли_XXXXX?</v>
      </c>
      <c r="BD128" cm="1">
        <f t="array" aca="1" ref="BD128" ca="1">INDEX($L$122:$L$129,(RANK(AT8,$AT$2:$AT$9)))</f>
        <v>2070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VLOOKUP(B129,audio_list_stym!$A$3:$BP$18,56,FALSE)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VLOOKUP(B129,audio_list_stym!$A$3:$AJ$18,24,FALSE)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232</v>
      </c>
      <c r="Q129" t="str">
        <f>IF(G129="экспл",0,IF(G129="импл_",VLOOKUP(J129,quest_импл!$A$1:$J$129,8,FALSE),0))</f>
        <v>sound\\Raznocvetniy_li.wav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2060</v>
      </c>
      <c r="AD129" t="str">
        <f t="shared" ca="1" si="33"/>
        <v>pics\\Tomat_4.jpg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pics\\Tomat_4.jpg</v>
      </c>
      <c r="AI129" t="s">
        <v>131</v>
      </c>
      <c r="AO129">
        <f t="shared" ca="1" si="34"/>
        <v>4.8783885644196001E-2</v>
      </c>
      <c r="AP129" t="str">
        <f t="shared" ca="1" si="35"/>
        <v>pics\\Tomat_4.jpg</v>
      </c>
      <c r="AR129" t="str">
        <f t="shared" si="38"/>
        <v/>
      </c>
      <c r="AS129" t="str">
        <f t="shared" ca="1" si="29"/>
        <v>pics\\Tomat_4.jpg</v>
      </c>
      <c r="AT129">
        <f t="shared" ca="1" si="30"/>
        <v>0.35146805395032898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_Разноцветный_ли_</v>
      </c>
      <c r="BB129" t="str">
        <f t="shared" si="32"/>
        <v>_Разноцветный_ли_XXXXX?</v>
      </c>
      <c r="BD129" cm="1">
        <f t="array" aca="1" ref="BD129" ca="1">INDEX($L$122:$L$129,(RANK(AT9,$AT$2:$AT$9)))</f>
        <v>2071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X130" s="23"/>
      <c r="AY130" s="23"/>
      <c r="AZ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X131" s="23"/>
      <c r="AY131" s="23"/>
      <c r="AZ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X132" s="23"/>
      <c r="AY132" s="23"/>
      <c r="AZ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X133" s="23"/>
      <c r="AY133" s="23"/>
      <c r="AZ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X134" s="23"/>
      <c r="AY134" s="23"/>
      <c r="AZ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X135" s="23"/>
      <c r="AY135" s="23"/>
      <c r="AZ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X136" s="23"/>
      <c r="AY136" s="23"/>
      <c r="AZ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X137" s="23"/>
      <c r="AY137" s="23"/>
      <c r="AZ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X138" s="23"/>
      <c r="AY138" s="23"/>
      <c r="AZ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X139" s="23"/>
      <c r="AY139" s="23"/>
      <c r="AZ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X140" s="23"/>
      <c r="AY140" s="23"/>
      <c r="AZ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X141" s="23"/>
      <c r="AY141" s="23"/>
      <c r="AZ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X142" s="23"/>
      <c r="AY142" s="23"/>
      <c r="AZ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X143" s="23"/>
      <c r="AY143" s="23"/>
      <c r="AZ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X144" s="23"/>
      <c r="AY144" s="23"/>
      <c r="AZ144" s="23"/>
    </row>
    <row r="145" spans="31:52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X145" s="23"/>
      <c r="AY145" s="23"/>
      <c r="AZ145" s="23"/>
    </row>
    <row r="146" spans="31:52" x14ac:dyDescent="0.45">
      <c r="AE146" s="22"/>
      <c r="AF146" s="22"/>
      <c r="AX146" s="23"/>
      <c r="AY146" s="23"/>
      <c r="AZ146" s="23"/>
    </row>
    <row r="157" spans="31:52" x14ac:dyDescent="0.45">
      <c r="AE157" s="22"/>
      <c r="AF157" s="22"/>
      <c r="AX157" s="23"/>
      <c r="AY157" s="23"/>
      <c r="AZ157" s="23"/>
    </row>
    <row r="158" spans="31:52" x14ac:dyDescent="0.45">
      <c r="AE158" s="22"/>
      <c r="AF158" s="22"/>
      <c r="AX158" s="23"/>
      <c r="AY158" s="23"/>
      <c r="AZ158" s="23"/>
    </row>
    <row r="159" spans="31:52" x14ac:dyDescent="0.45">
      <c r="AE159" s="22"/>
      <c r="AF159" s="22"/>
      <c r="AX159" s="23"/>
      <c r="AY159" s="23"/>
      <c r="AZ159" s="23"/>
    </row>
    <row r="160" spans="31:52" x14ac:dyDescent="0.45">
      <c r="AE160" s="22"/>
      <c r="AF160" s="22"/>
      <c r="AX160" s="23"/>
      <c r="AY160" s="23"/>
      <c r="AZ160" s="23"/>
    </row>
    <row r="161" spans="31:52" x14ac:dyDescent="0.45">
      <c r="AE161" s="22"/>
      <c r="AF161" s="22"/>
      <c r="AX161" s="23"/>
      <c r="AY161" s="23"/>
      <c r="AZ161" s="23"/>
    </row>
  </sheetData>
  <autoFilter ref="A1:BB145" xr:uid="{00000000-0001-0000-1400-000000000000}"/>
  <pageMargins left="0.7" right="0.7" top="0.75" bottom="0.75" header="0.3" footer="0.3"/>
  <pageSetup paperSize="9" orientation="portrait" horizontalDpi="4294967293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H161"/>
  <sheetViews>
    <sheetView topLeftCell="AX1" zoomScale="87" zoomScaleNormal="87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VLOOKUP(B2,audio_list_stym!$A$3:$BP$18,57,FALSE)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VLOOKUP(B2,audio_list_stym!$A$3:$AJ$18,25,FALSE)</f>
        <v>Tomat</v>
      </c>
      <c r="I2" t="s">
        <v>688</v>
      </c>
      <c r="J2" t="str">
        <f t="shared" ref="J2:J65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pics\\Banan_3.jpg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0.70467507464434387</v>
      </c>
      <c r="AP2" t="str">
        <f ca="1">INDEX($AM$2:$AM$25,(RANK(AO2,$AO$2:$AO$25)))</f>
        <v>pics\\Banan_3.jpg</v>
      </c>
      <c r="AQ2" t="str">
        <f ca="1">INDEX($AN$2:$AN$25,(RANK(AO2,$AO$2:$AO$25)))</f>
        <v>pics\\Goroh_3.jpg</v>
      </c>
      <c r="AR2" t="str">
        <f t="shared" ref="AR2:AR9" ca="1" si="6">IF(AH2="sound\\Ogorod",AP2,"")</f>
        <v>pics\\Banan_3.jpg</v>
      </c>
      <c r="AT2">
        <f t="shared" ref="AT2:AT65" ca="1" si="7">RAND()</f>
        <v>0.75388219968919856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VLOOKUP(B3,audio_list_stym!$A$3:$BP$18,57,FALSE)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VLOOKUP(B3,audio_list_stym!$A$3:$AJ$18,25,FALSE)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2040</v>
      </c>
      <c r="AD3" t="str">
        <f t="shared" ref="AD3:AD66" ca="1" si="10">IF(ISTEXT(AE3),AE3,IF(ISTEXT(AF3),AF3,""))</f>
        <v>pics\\Limon_8.jpg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pics\\Limon_8.jpg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0.75008695974483464</v>
      </c>
      <c r="AP3" t="str">
        <f t="shared" ref="AP3:AP25" ca="1" si="12">INDEX($AM$2:$AM$25,(RANK(AO3,$AO$2:$AO$25)))</f>
        <v>pics\\Limon_8.jpg</v>
      </c>
      <c r="AQ3" t="str">
        <f t="shared" ref="AQ3:AQ25" ca="1" si="13">INDEX($AN$2:$AN$25,(RANK(AO3,$AO$2:$AO$25)))</f>
        <v>pics\\Redis_8.jpg</v>
      </c>
      <c r="AR3" t="str">
        <f t="shared" ca="1" si="6"/>
        <v>pics\\Limon_8.jpg</v>
      </c>
      <c r="AT3">
        <f t="shared" ca="1" si="7"/>
        <v>0.97381644962244351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_Мясистый_ли_ТОМАТ?</v>
      </c>
      <c r="BD3" cm="1">
        <f t="array" aca="1" ref="BD3" ca="1">INDEX($L$2:$L$9,(RANK(AT3,$AT$2:$AT$9)))</f>
        <v>2057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VLOOKUP(B4,audio_list_stym!$A$3:$BP$18,57,FALSE)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VLOOKUP(B4,audio_list_stym!$A$3:$AJ$18,25,FALSE)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2155</v>
      </c>
      <c r="AD4" t="str">
        <f t="shared" ca="1" si="10"/>
        <v>pics\\Injir_3.jpg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0.36665823270747389</v>
      </c>
      <c r="AP4" t="str">
        <f t="shared" ca="1" si="12"/>
        <v>pics\\Injir_3.jpg</v>
      </c>
      <c r="AQ4" t="str">
        <f t="shared" ca="1" si="13"/>
        <v>pics\\Tikva_3.jpg</v>
      </c>
      <c r="AR4" t="str">
        <f t="shared" ca="1" si="6"/>
        <v>pics\\Injir_3.jpg</v>
      </c>
      <c r="AT4">
        <f t="shared" ca="1" si="7"/>
        <v>0.33845438803134797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_Горький_ли_ТОМАТ?</v>
      </c>
      <c r="BD4" cm="1">
        <f t="array" aca="1" ref="BD4" ca="1">INDEX($L$2:$L$9,(RANK(AT4,$AT$2:$AT$9)))</f>
        <v>2062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VLOOKUP(B5,audio_list_stym!$A$3:$BP$18,57,FALSE)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VLOOKUP(B5,audio_list_stym!$A$3:$AJ$18,25,FALSE)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2006</v>
      </c>
      <c r="AD5" t="str">
        <f t="shared" ca="1" si="10"/>
        <v>pics\\Banan_6.jpg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0.62804595063489377</v>
      </c>
      <c r="AP5" t="str">
        <f t="shared" ca="1" si="12"/>
        <v>pics\\Banan_6.jpg</v>
      </c>
      <c r="AQ5" t="str">
        <f t="shared" ca="1" si="13"/>
        <v>pics\\Goroh_6.jpg</v>
      </c>
      <c r="AR5" t="str">
        <f t="shared" ca="1" si="6"/>
        <v>pics\\Banan_6.jpg</v>
      </c>
      <c r="AT5">
        <f t="shared" ca="1" si="7"/>
        <v>0.31049311931175105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_Яркий_ли_ТОМАТ?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VLOOKUP(B6,audio_list_stym!$A$3:$BP$18,57,FALSE)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VLOOKUP(B6,audio_list_stym!$A$3:$AJ$18,25,FALSE)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2039</v>
      </c>
      <c r="AD6" t="str">
        <f t="shared" ca="1" si="10"/>
        <v>pics\\Limon_7.jpg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pics\\Limon_7.jpg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0.75839734916900958</v>
      </c>
      <c r="AP6" t="str">
        <f t="shared" ca="1" si="12"/>
        <v>pics\\Limon_7.jpg</v>
      </c>
      <c r="AQ6" t="str">
        <f t="shared" ca="1" si="13"/>
        <v>pics\\Redis_7.jpg</v>
      </c>
      <c r="AR6" t="str">
        <f t="shared" ca="1" si="6"/>
        <v>pics\\Limon_7.jpg</v>
      </c>
      <c r="AT6">
        <f t="shared" ca="1" si="7"/>
        <v>0.53284622714960883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_Острый_ли_ТОМАТ?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VLOOKUP(B7,audio_list_stym!$A$3:$BP$18,57,FALSE)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VLOOKUP(B7,audio_list_stym!$A$3:$AJ$18,25,FALSE)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2036</v>
      </c>
      <c r="AD7" t="str">
        <f t="shared" ca="1" si="10"/>
        <v>pics\\Limon_4.jpg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pics\\Limon_4.jpg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0.93811241158864533</v>
      </c>
      <c r="AP7" t="str">
        <f t="shared" ca="1" si="12"/>
        <v>pics\\Limon_4.jpg</v>
      </c>
      <c r="AQ7" t="str">
        <f t="shared" ca="1" si="13"/>
        <v>pics\\Redis_4.jpg</v>
      </c>
      <c r="AR7" t="str">
        <f t="shared" ca="1" si="6"/>
        <v>pics\\Limon_4.jpg</v>
      </c>
      <c r="AT7">
        <f t="shared" ca="1" si="7"/>
        <v>6.5675779720272831E-2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_Спелый_ли_ТОМАТ?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VLOOKUP(B8,audio_list_stym!$A$3:$BP$18,57,FALSE)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VLOOKUP(B8,audio_list_stym!$A$3:$AJ$18,25,FALSE)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2007</v>
      </c>
      <c r="AD8" t="str">
        <f t="shared" ca="1" si="10"/>
        <v>pics\\Banan_7.jpg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pics\\Banan_7.jpg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0.50359257990674511</v>
      </c>
      <c r="AP8" t="str">
        <f t="shared" ca="1" si="12"/>
        <v>pics\\Banan_7.jpg</v>
      </c>
      <c r="AQ8" t="str">
        <f t="shared" ca="1" si="13"/>
        <v>pics\\Goroh_7.jpg</v>
      </c>
      <c r="AR8" t="str">
        <f t="shared" ca="1" si="6"/>
        <v>pics\\Banan_7.jpg</v>
      </c>
      <c r="AT8">
        <f t="shared" ca="1" si="7"/>
        <v>0.72329552051175172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_Серый_ли_ТОМАТ?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VLOOKUP(B9,audio_list_stym!$A$3:$BP$18,57,FALSE)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VLOOKUP(B9,audio_list_stym!$A$3:$AJ$18,25,FALSE)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2037</v>
      </c>
      <c r="AD9" t="str">
        <f t="shared" ca="1" si="10"/>
        <v>pics\\Limon_5.jpg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pics\\Limon_5.jpg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0.87403298730573264</v>
      </c>
      <c r="AP9" t="str">
        <f t="shared" ca="1" si="12"/>
        <v>pics\\Limon_5.jpg</v>
      </c>
      <c r="AQ9" t="str">
        <f t="shared" ca="1" si="13"/>
        <v>pics\\Redis_5.jpg</v>
      </c>
      <c r="AR9" t="str">
        <f t="shared" ca="1" si="6"/>
        <v>pics\\Limon_5.jpg</v>
      </c>
      <c r="AT9">
        <f t="shared" ca="1" si="7"/>
        <v>0.65528263098919914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_Вязкий_ли_ТОМАТ?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VLOOKUP(B10,audio_list_stym!$A$3:$BP$18,57,FALSE)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VLOOKUP(B10,audio_list_stym!$A$3:$AJ$18,25,FALSE)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10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0.71607551624393573</v>
      </c>
      <c r="AP10" t="str">
        <f t="shared" ca="1" si="12"/>
        <v>pics\\Banan_1.jpg</v>
      </c>
      <c r="AQ10" t="str">
        <f t="shared" ca="1" si="13"/>
        <v>pics\\Goroh_1.jpg</v>
      </c>
      <c r="AT10">
        <f t="shared" ca="1" si="7"/>
        <v>0.55986496284520815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VLOOKUP(B11,audio_list_stym!$A$3:$BP$18,57,FALSE)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VLOOKUP(B11,audio_list_stym!$A$3:$AJ$18,25,FALSE)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10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0.35796102786333073</v>
      </c>
      <c r="AP11" t="str">
        <f t="shared" ca="1" si="12"/>
        <v>pics\\Injir_4.jpg</v>
      </c>
      <c r="AQ11" t="str">
        <f t="shared" ca="1" si="13"/>
        <v>pics\\Tikva_4.jpg</v>
      </c>
      <c r="AT11">
        <f t="shared" ca="1" si="7"/>
        <v>0.14700076593780531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Посмотрите,_вот_ЛИМОН._Фиолетовый_ли_он?</v>
      </c>
      <c r="BD11" cm="1">
        <f t="array" aca="1" ref="BD11" ca="1">INDEX($L$10:$L$17,(RANK(AT3,$AT$2:$AT$9)))</f>
        <v>2033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VLOOKUP(B12,audio_list_stym!$A$3:$BP$18,57,FALSE)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VLOOKUP(B12,audio_list_stym!$A$3:$AJ$18,25,FALSE)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10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0.20248749641788677</v>
      </c>
      <c r="AP12" t="str">
        <f t="shared" ca="1" si="12"/>
        <v>pics\\Injir_6.jpg</v>
      </c>
      <c r="AQ12" t="str">
        <f t="shared" ca="1" si="13"/>
        <v>pics\\Tikva_6.jpg</v>
      </c>
      <c r="AT12">
        <f t="shared" ca="1" si="7"/>
        <v>0.44335955256235438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Вот_ЛИМОН._Он_с_цедрой?</v>
      </c>
      <c r="BD12" cm="1">
        <f t="array" aca="1" ref="BD12" ca="1">INDEX($L$10:$L$17,(RANK(AT4,$AT$2:$AT$9)))</f>
        <v>2038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VLOOKUP(B13,audio_list_stym!$A$3:$BP$18,57,FALSE)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VLOOKUP(B13,audio_list_stym!$A$3:$AJ$18,25,FALSE)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10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0.96755763454046351</v>
      </c>
      <c r="AP13" t="str">
        <f t="shared" ca="1" si="12"/>
        <v>pics\\Limon_1.jpg</v>
      </c>
      <c r="AQ13" t="str">
        <f t="shared" ca="1" si="13"/>
        <v>pics\\Redis_1.jpg</v>
      </c>
      <c r="AT13">
        <f t="shared" ca="1" si="7"/>
        <v>0.72413785898257743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Это_ЛИМОН._Кислый_ли_он?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VLOOKUP(B14,audio_list_stym!$A$3:$BP$18,57,FALSE)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VLOOKUP(B14,audio_list_stym!$A$3:$AJ$18,25,FALSE)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10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0.95052967520388643</v>
      </c>
      <c r="AP14" t="str">
        <f t="shared" ca="1" si="12"/>
        <v>pics\\Limon_3.jpg</v>
      </c>
      <c r="AQ14" t="str">
        <f t="shared" ca="1" si="13"/>
        <v>pics\\Redis_3.jpg</v>
      </c>
      <c r="AT14">
        <f t="shared" ca="1" si="7"/>
        <v>4.1476602988074429E-2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На_картинке_ЛИМОН._Сочный_ли_он?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VLOOKUP(B15,audio_list_stym!$A$3:$BP$18,57,FALSE)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VLOOKUP(B15,audio_list_stym!$A$3:$AJ$18,25,FALSE)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10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0.95780079727933154</v>
      </c>
      <c r="AP15" t="str">
        <f t="shared" ca="1" si="12"/>
        <v>pics\\Limon_2.jpg</v>
      </c>
      <c r="AQ15" t="str">
        <f t="shared" ca="1" si="13"/>
        <v>pics\\Redis_2.jpg</v>
      </c>
      <c r="AT15">
        <f t="shared" ca="1" si="7"/>
        <v>0.18858583359594583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На_мониторе_ЛИМОН._Упругий_ли_он?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VLOOKUP(B16,audio_list_stym!$A$3:$BP$18,57,FALSE)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VLOOKUP(B16,audio_list_stym!$A$3:$AJ$18,25,FALSE)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10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0.25322755988412304</v>
      </c>
      <c r="AP16" t="str">
        <f t="shared" ca="1" si="12"/>
        <v>pics\\Injir_5.jpg</v>
      </c>
      <c r="AQ16" t="str">
        <f t="shared" ca="1" si="13"/>
        <v>pics\\Tikva_5.jpg</v>
      </c>
      <c r="AT16">
        <f t="shared" ca="1" si="7"/>
        <v>0.56198319937206265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Перед_Вами_ЛИМОН._Он_длинный?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VLOOKUP(B17,audio_list_stym!$A$3:$BP$18,57,FALSE)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VLOOKUP(B17,audio_list_stym!$A$3:$AJ$18,25,FALSE)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10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0.65343359479135543</v>
      </c>
      <c r="AP17" t="str">
        <f t="shared" ca="1" si="12"/>
        <v>pics\\Banan_4.jpg</v>
      </c>
      <c r="AQ17" t="str">
        <f t="shared" ca="1" si="13"/>
        <v>pics\\Goroh_4.jpg</v>
      </c>
      <c r="AT17">
        <f t="shared" ca="1" si="7"/>
        <v>0.68678313487759302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Вы_видите_ЛИМОН._Он_без_кожуры?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VLOOKUP(B18,audio_list_stym!$A$3:$BP$18,57,FALSE)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VLOOKUP(B18,audio_list_stym!$A$3:$AJ$18,25,FALSE)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2018</v>
      </c>
      <c r="AD18" t="str">
        <f t="shared" ca="1" si="10"/>
        <v>pics\\Goroh_2.jpg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pics\\Goroh_2.jpg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0.71442331741635112</v>
      </c>
      <c r="AP18" t="str">
        <f t="shared" ca="1" si="12"/>
        <v>pics\\Banan_2.jpg</v>
      </c>
      <c r="AQ18" t="str">
        <f t="shared" ca="1" si="13"/>
        <v>pics\\Goroh_2.jpg</v>
      </c>
      <c r="AS18" t="str">
        <f t="shared" ref="AS18:AS25" ca="1" si="17">IF(AH18="sound\\Tropic",AQ18,"")</f>
        <v>pics\\Goroh_2.jpg</v>
      </c>
      <c r="AT18">
        <f t="shared" ca="1" si="7"/>
        <v>1.46009796252069E-2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_С_молоком_ли_XXXXX?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2033</v>
      </c>
      <c r="BF18" cm="1">
        <f t="array" aca="1" ref="BF18" ca="1">INDEX(BD26:BD49,(RANK(AT4,$AT$2:$AT$16)))</f>
        <v>2041</v>
      </c>
      <c r="BG18" cm="1">
        <f t="array" aca="1" ref="BG18" ca="1">INDEX(BD50:BD65,(RANK(AT4,$AT$2:$AT$16)))</f>
        <v>2017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VLOOKUP(B19,audio_list_stym!$A$3:$BP$18,57,FALSE)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VLOOKUP(B19,audio_list_stym!$A$3:$AJ$18,25,FALSE)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2054</v>
      </c>
      <c r="AD19" t="str">
        <f t="shared" ca="1" si="10"/>
        <v>pics\\Redis_6.jpg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0.78002979638835646</v>
      </c>
      <c r="AP19" t="str">
        <f t="shared" ca="1" si="12"/>
        <v>pics\\Limon_6.jpg</v>
      </c>
      <c r="AQ19" t="str">
        <f t="shared" ca="1" si="13"/>
        <v>pics\\Redis_6.jpg</v>
      </c>
      <c r="AS19" t="str">
        <f t="shared" ca="1" si="17"/>
        <v>pics\\Redis_6.jpg</v>
      </c>
      <c r="AT19">
        <f t="shared" ca="1" si="7"/>
        <v>0.65235475540233534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_Полый_ли_XXXXX?</v>
      </c>
      <c r="BD19" cm="1">
        <f t="array" aca="1" ref="BD19" ca="1">INDEX($L$18:$L$25,(RANK(AT3,$AT$2:$AT$9)))</f>
        <v>2025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VLOOKUP(B20,audio_list_stym!$A$3:$BP$18,57,FALSE)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VLOOKUP(B20,audio_list_stym!$A$3:$AJ$18,25,FALSE)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2162</v>
      </c>
      <c r="AD20" t="str">
        <f t="shared" ca="1" si="10"/>
        <v>pics\\Tikva_2.jpg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pics\\Tikva_2.jpg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0.38165774848562251</v>
      </c>
      <c r="AP20" t="str">
        <f t="shared" ca="1" si="12"/>
        <v>pics\\Injir_2.jpg</v>
      </c>
      <c r="AQ20" t="str">
        <f t="shared" ca="1" si="13"/>
        <v>pics\\Tikva_2.jpg</v>
      </c>
      <c r="AS20" t="str">
        <f t="shared" ca="1" si="17"/>
        <v>pics\\Tikva_2.jpg</v>
      </c>
      <c r="AT20">
        <f t="shared" ca="1" si="7"/>
        <v>0.8856925323958994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_Гладкий_ли_XXXXX?</v>
      </c>
      <c r="BD20" cm="1">
        <f t="array" aca="1" ref="BD20" ca="1">INDEX($L$18:$L$25,(RANK(AT4,$AT$2:$AT$9)))</f>
        <v>2030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VLOOKUP(B21,audio_list_stym!$A$3:$BP$18,57,FALSE)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VLOOKUP(B21,audio_list_stym!$A$3:$AJ$18,25,FALSE)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2168</v>
      </c>
      <c r="AD21" t="str">
        <f t="shared" ca="1" si="10"/>
        <v>pics\\Tikva_8.jpg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pics\\Tikva_8.jpg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1.5687021819512093E-2</v>
      </c>
      <c r="AP21" t="str">
        <f t="shared" ca="1" si="12"/>
        <v>pics\\Injir_8.jpg</v>
      </c>
      <c r="AQ21" t="str">
        <f t="shared" ca="1" si="13"/>
        <v>pics\\Tikva_8.jpg</v>
      </c>
      <c r="AS21" t="str">
        <f t="shared" ca="1" si="17"/>
        <v>pics\\Tikva_8.jpg</v>
      </c>
      <c r="AT21">
        <f t="shared" ca="1" si="7"/>
        <v>0.73341274839773896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_Пористый_ли_XXXXX?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VLOOKUP(B22,audio_list_stym!$A$3:$BP$18,57,FALSE)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VLOOKUP(B22,audio_list_stym!$A$3:$AJ$18,25,FALSE)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2167</v>
      </c>
      <c r="AD22" t="str">
        <f t="shared" ca="1" si="10"/>
        <v>pics\\Tikva_7.jpg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pics\\Tikva_7.jpg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0.16178080949982776</v>
      </c>
      <c r="AP22" t="str">
        <f t="shared" ca="1" si="12"/>
        <v>pics\\Injir_7.jpg</v>
      </c>
      <c r="AQ22" t="str">
        <f t="shared" ca="1" si="13"/>
        <v>pics\\Tikva_7.jpg</v>
      </c>
      <c r="AS22" t="str">
        <f t="shared" ca="1" si="17"/>
        <v>pics\\Tikva_7.jpg</v>
      </c>
      <c r="AT22">
        <f t="shared" ca="1" si="7"/>
        <v>0.36189452056085403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_Вареный_ли_XXXXX?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VLOOKUP(B23,audio_list_stym!$A$3:$BP$18,57,FALSE)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VLOOKUP(B23,audio_list_stym!$A$3:$AJ$18,25,FALSE)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2024</v>
      </c>
      <c r="AD23" t="str">
        <f t="shared" ca="1" si="10"/>
        <v>pics\\Goroh_8.jpg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pics\\Goroh_8.jpg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0.47688821052836239</v>
      </c>
      <c r="AP23" t="str">
        <f t="shared" ca="1" si="12"/>
        <v>pics\\Banan_8.jpg</v>
      </c>
      <c r="AQ23" t="str">
        <f t="shared" ca="1" si="13"/>
        <v>pics\\Goroh_8.jpg</v>
      </c>
      <c r="AS23" t="str">
        <f t="shared" ca="1" si="17"/>
        <v>pics\\Goroh_8.jpg</v>
      </c>
      <c r="AT23">
        <f t="shared" ca="1" si="7"/>
        <v>5.1889178842838946E-2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_Плотный_ли_XXXXX?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VLOOKUP(B24,audio_list_stym!$A$3:$BP$18,57,FALSE)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VLOOKUP(B24,audio_list_stym!$A$3:$AJ$18,25,FALSE)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2021</v>
      </c>
      <c r="AD24" t="str">
        <f t="shared" ca="1" si="10"/>
        <v>pics\\Goroh_5.jpg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pics\\Goroh_5.jpg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0.63141278117508715</v>
      </c>
      <c r="AP24" t="str">
        <f t="shared" ca="1" si="12"/>
        <v>pics\\Banan_5.jpg</v>
      </c>
      <c r="AQ24" t="str">
        <f t="shared" ca="1" si="13"/>
        <v>pics\\Goroh_5.jpg</v>
      </c>
      <c r="AS24" t="str">
        <f t="shared" ca="1" si="17"/>
        <v>pics\\Goroh_5.jpg</v>
      </c>
      <c r="AT24">
        <f t="shared" ca="1" si="7"/>
        <v>0.45207104253690489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_Ворсистый_ли_XXXXX?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VLOOKUP(B25,audio_list_stym!$A$3:$BP$18,57,FALSE)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VLOOKUP(B25,audio_list_stym!$A$3:$AJ$18,25,FALSE)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2161</v>
      </c>
      <c r="AD25" t="str">
        <f t="shared" ca="1" si="10"/>
        <v>pics\\Tikva_1.jpg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pics\\Tikva_1.jpg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0.40314050855771333</v>
      </c>
      <c r="AP25" t="str">
        <f t="shared" ca="1" si="12"/>
        <v>pics\\Injir_1.jpg</v>
      </c>
      <c r="AQ25" t="str">
        <f t="shared" ca="1" si="13"/>
        <v>pics\\Tikva_1.jpg</v>
      </c>
      <c r="AS25" t="str">
        <f t="shared" ca="1" si="17"/>
        <v>pics\\Tikva_1.jpg</v>
      </c>
      <c r="AT25">
        <f t="shared" ca="1" si="7"/>
        <v>0.99597679764654679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_Мягкий_ли_XXXXX?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VLOOKUP(B26,audio_list_stym!$A$3:$BP$18,57,FALSE)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VLOOKUP(B26,audio_list_stym!$A$3:$AJ$18,25,FALSE)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0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0.73396731865186482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2038</v>
      </c>
      <c r="BF26" cm="1">
        <f t="array" aca="1" ref="BF26" ca="1">INDEX(BD34:BD49,(RANK(AT5,$AT$2:$AT$16)))</f>
        <v>2006</v>
      </c>
      <c r="BG26" cm="1">
        <f t="array" aca="1" ref="BG26" ca="1">INDEX(BD50:BD65,(RANK(AT5,$AT$2:$AT$16)))</f>
        <v>2022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VLOOKUP(B27,audio_list_stym!$A$3:$BP$18,57,FALSE)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VLOOKUP(B27,audio_list_stym!$A$3:$AJ$18,25,FALSE)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10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0.52313002610345471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Посмотрите,_вот_XXXXX._Он_алый?</v>
      </c>
      <c r="BD27" cm="1">
        <f t="array" aca="1" ref="BD27" ca="1">INDEX($L$26:$L$33,(RANK(AT3,$AT$2:$AT$9)))</f>
        <v>2049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VLOOKUP(B28,audio_list_stym!$A$3:$BP$18,57,FALSE)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VLOOKUP(B28,audio_list_stym!$A$3:$AJ$18,25,FALSE)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10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0.88510336765857189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Вот_XXXXX._Пряный_ли_он?</v>
      </c>
      <c r="BD28" cm="1">
        <f t="array" aca="1" ref="BD28" ca="1">INDEX($L$26:$L$33,(RANK(AT4,$AT$2:$AT$9)))</f>
        <v>2054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VLOOKUP(B29,audio_list_stym!$A$3:$BP$18,57,FALSE)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VLOOKUP(B29,audio_list_stym!$A$3:$AJ$18,25,FALSE)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0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0.22063817023670418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Это_XXXXX._Жирный_ли_он?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VLOOKUP(B30,audio_list_stym!$A$3:$BP$18,57,FALSE)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VLOOKUP(B30,audio_list_stym!$A$3:$AJ$18,25,FALSE)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10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0.57876646080421568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На_картинке_XXXXX._Он_соленый?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VLOOKUP(B31,audio_list_stym!$A$3:$BP$18,57,FALSE)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VLOOKUP(B31,audio_list_stym!$A$3:$AJ$18,25,FALSE)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10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7.549155355289261E-2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На_мониторе_XXXXX._Пышный_ли_он?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VLOOKUP(B32,audio_list_stym!$A$3:$BP$18,57,FALSE)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VLOOKUP(B32,audio_list_stym!$A$3:$AJ$18,25,FALSE)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10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0.94294617565810424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Перед_Вами_XXXXX._Крепкий_ли_он?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VLOOKUP(B33,audio_list_stym!$A$3:$BP$18,57,FALSE)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VLOOKUP(B33,audio_list_stym!$A$3:$AJ$18,25,FALSE)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10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0.26914869776659378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Вы_видите_XXXXX._Он_круглый?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VLOOKUP(B34,audio_list_stym!$A$3:$BP$18,57,FALSE)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VLOOKUP(B34,audio_list_stym!$A$3:$AJ$18,25,FALSE)</f>
        <v>Peper</v>
      </c>
      <c r="I34" t="s">
        <v>688</v>
      </c>
      <c r="J34" t="str">
        <f t="shared" si="1"/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2001</v>
      </c>
      <c r="AD34" t="str">
        <f t="shared" ca="1" si="10"/>
        <v>pics\\Banan_1.jpg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pics\\Banan_1.jpg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pics\\Banan_1.jpg</v>
      </c>
      <c r="AT34">
        <f t="shared" ca="1" si="7"/>
        <v>0.68582511050970951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_Сырой_ли_ПЕРЕЦ?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2039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2015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VLOOKUP(B35,audio_list_stym!$A$3:$BP$18,57,FALSE)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VLOOKUP(B35,audio_list_stym!$A$3:$AJ$18,25,FALSE)</f>
        <v>Peper</v>
      </c>
      <c r="I35" t="s">
        <v>689</v>
      </c>
      <c r="J35" t="str">
        <f t="shared" si="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2156</v>
      </c>
      <c r="AD35" t="str">
        <f t="shared" ca="1" si="10"/>
        <v>pics\\Injir_4.jpg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pics\\Injir_4.jpg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pics\\Injir_4.jpg</v>
      </c>
      <c r="AT35">
        <f t="shared" ca="1" si="7"/>
        <v>0.22590708801512549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_Слоеный_ли_ПЕРЕЦ?</v>
      </c>
      <c r="BD35" cm="1">
        <f t="array" aca="1" ref="BD35" ca="1">INDEX($L$34:$L$41,(RANK(AT3,$AT$2:$AT$9)))</f>
        <v>2041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VLOOKUP(B36,audio_list_stym!$A$3:$BP$18,57,FALSE)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VLOOKUP(B36,audio_list_stym!$A$3:$AJ$18,25,FALSE)</f>
        <v>Peper</v>
      </c>
      <c r="I36" t="s">
        <v>690</v>
      </c>
      <c r="J36" t="str">
        <f t="shared" si="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2158</v>
      </c>
      <c r="AD36" t="str">
        <f t="shared" ca="1" si="10"/>
        <v>pics\\Injir_6.jpg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pics\\Injir_6.jpg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pics\\Injir_6.jpg</v>
      </c>
      <c r="AT36">
        <f t="shared" ca="1" si="7"/>
        <v>0.99762580972991233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_Гнилой_ли_ПЕРЕЦ?</v>
      </c>
      <c r="BD36" cm="1">
        <f t="array" aca="1" ref="BD36" ca="1">INDEX($L$34:$L$41,(RANK(AT4,$AT$2:$AT$9)))</f>
        <v>2046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VLOOKUP(B37,audio_list_stym!$A$3:$BP$18,57,FALSE)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VLOOKUP(B37,audio_list_stym!$A$3:$AJ$18,25,FALSE)</f>
        <v>Peper</v>
      </c>
      <c r="I37" t="s">
        <v>691</v>
      </c>
      <c r="J37" t="str">
        <f t="shared" si="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2033</v>
      </c>
      <c r="AD37" t="str">
        <f t="shared" ca="1" si="10"/>
        <v>pics\\Limon_1.jpg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pics\\Limon_1.jpg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pics\\Limon_1.jpg</v>
      </c>
      <c r="AT37">
        <f t="shared" ca="1" si="7"/>
        <v>0.67370703729068826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_Бугристый_ли_ПЕРЕЦ?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VLOOKUP(B38,audio_list_stym!$A$3:$BP$18,57,FALSE)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VLOOKUP(B38,audio_list_stym!$A$3:$AJ$18,25,FALSE)</f>
        <v>Peper</v>
      </c>
      <c r="I38" t="s">
        <v>692</v>
      </c>
      <c r="J38" t="str">
        <f t="shared" si="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2035</v>
      </c>
      <c r="AD38" t="str">
        <f t="shared" ca="1" si="10"/>
        <v>pics\\Limon_3.jpg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pics\\Limon_3.jpg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pics\\Limon_3.jpg</v>
      </c>
      <c r="AT38">
        <f t="shared" ca="1" si="7"/>
        <v>0.65281548301247694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_Черный_ли_ПЕРЕЦ?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VLOOKUP(B39,audio_list_stym!$A$3:$BP$18,57,FALSE)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VLOOKUP(B39,audio_list_stym!$A$3:$AJ$18,25,FALSE)</f>
        <v>Peper</v>
      </c>
      <c r="I39" t="s">
        <v>693</v>
      </c>
      <c r="J39" t="str">
        <f t="shared" si="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2034</v>
      </c>
      <c r="AD39" t="str">
        <f t="shared" ca="1" si="10"/>
        <v>pics\\Limon_2.jpg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pics\\Limon_2.jpg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pics\\Limon_2.jpg</v>
      </c>
      <c r="AT39">
        <f t="shared" ca="1" si="7"/>
        <v>0.88555272113517836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_Хрустящий_ли_ПЕРЕЦ?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VLOOKUP(B40,audio_list_stym!$A$3:$BP$18,57,FALSE)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VLOOKUP(B40,audio_list_stym!$A$3:$AJ$18,25,FALSE)</f>
        <v>Peper</v>
      </c>
      <c r="I40" t="s">
        <v>694</v>
      </c>
      <c r="J40" t="str">
        <f t="shared" si="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2157</v>
      </c>
      <c r="AD40" t="str">
        <f t="shared" ca="1" si="10"/>
        <v>pics\\Injir_5.jpg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pics\\Injir_5.jpg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pics\\Injir_5.jpg</v>
      </c>
      <c r="AT40">
        <f t="shared" ca="1" si="7"/>
        <v>0.76585417076443951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_Блестит_ли_ПЕРЕЦ?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VLOOKUP(B41,audio_list_stym!$A$3:$BP$18,57,FALSE)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VLOOKUP(B41,audio_list_stym!$A$3:$AJ$18,25,FALSE)</f>
        <v>Peper</v>
      </c>
      <c r="I41" t="s">
        <v>695</v>
      </c>
      <c r="J41" t="str">
        <f t="shared" si="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2004</v>
      </c>
      <c r="AD41" t="str">
        <f t="shared" ca="1" si="10"/>
        <v>pics\\Banan_4.jpg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pics\\Banan_4.jpg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pics\\Banan_4.jpg</v>
      </c>
      <c r="AT41">
        <f t="shared" ca="1" si="7"/>
        <v>0.77621606339855886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_Цитрусовый_ли_ПЕРЕЦ?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VLOOKUP(B42,audio_list_stym!$A$3:$BP$18,57,FALSE)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VLOOKUP(B42,audio_list_stym!$A$3:$AJ$18,25,FALSE)</f>
        <v>Banan</v>
      </c>
      <c r="I42" t="s">
        <v>688</v>
      </c>
      <c r="J42" t="str">
        <f t="shared" si="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10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0.86420984338150941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2034</v>
      </c>
      <c r="BF42" cm="1">
        <f t="array" aca="1" ref="BF42" ca="1">INDEX(BD26:BD41,(RANK(AT6,$AT$2:$AT$17)))</f>
        <v>2042</v>
      </c>
      <c r="BG42" cm="1">
        <f t="array" aca="1" ref="BG42" ca="1">INDEX(BD50:BD65,(RANK(AT6,$AT$2:$AT$17)))</f>
        <v>2018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VLOOKUP(B43,audio_list_stym!$A$3:$BP$18,57,FALSE)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VLOOKUP(B43,audio_list_stym!$A$3:$AJ$18,25,FALSE)</f>
        <v>Banan</v>
      </c>
      <c r="I43" t="s">
        <v>689</v>
      </c>
      <c r="J43" t="str">
        <f t="shared" si="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10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0.34262400998670595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Посмотрите,_вот_БАНАН._Свежий_ли_он?</v>
      </c>
      <c r="BD43" cm="1">
        <f t="array" aca="1" ref="BD43" ca="1">INDEX($L$42:$L$49,(RANK(AT3,$AT$2:$AT$9)))</f>
        <v>2001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VLOOKUP(B44,audio_list_stym!$A$3:$BP$18,57,FALSE)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VLOOKUP(B44,audio_list_stym!$A$3:$AJ$18,25,FALSE)</f>
        <v>Banan</v>
      </c>
      <c r="I44" t="s">
        <v>690</v>
      </c>
      <c r="J44" t="str">
        <f t="shared" si="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10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0.37703233608092768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Вот_БАНАН._Он_жаренный?</v>
      </c>
      <c r="BD44" cm="1">
        <f t="array" aca="1" ref="BD44" ca="1">INDEX($L$42:$L$49,(RANK(AT4,$AT$2:$AT$9)))</f>
        <v>2006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VLOOKUP(B45,audio_list_stym!$A$3:$BP$18,57,FALSE)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VLOOKUP(B45,audio_list_stym!$A$3:$AJ$18,25,FALSE)</f>
        <v>Banan</v>
      </c>
      <c r="I45" t="s">
        <v>691</v>
      </c>
      <c r="J45" t="str">
        <f t="shared" si="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10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0.50818020910552675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Это_БАНАН._Сладкий_ли_он?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VLOOKUP(B46,audio_list_stym!$A$3:$BP$18,57,FALSE)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VLOOKUP(B46,audio_list_stym!$A$3:$AJ$18,25,FALSE)</f>
        <v>Banan</v>
      </c>
      <c r="I46" t="s">
        <v>692</v>
      </c>
      <c r="J46" t="str">
        <f t="shared" si="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10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0.42331509328552508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На_картинке_БАНАН._Влажный_ли_он?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VLOOKUP(B47,audio_list_stym!$A$3:$BP$18,57,FALSE)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VLOOKUP(B47,audio_list_stym!$A$3:$AJ$18,25,FALSE)</f>
        <v>Banan</v>
      </c>
      <c r="I47" t="s">
        <v>693</v>
      </c>
      <c r="J47" t="str">
        <f t="shared" si="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10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0.37502168380999812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На_мониторе_БАНАН._Он_съедобный?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VLOOKUP(B48,audio_list_stym!$A$3:$BP$18,57,FALSE)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VLOOKUP(B48,audio_list_stym!$A$3:$AJ$18,25,FALSE)</f>
        <v>Banan</v>
      </c>
      <c r="I48" t="s">
        <v>694</v>
      </c>
      <c r="J48" t="str">
        <f t="shared" si="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10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0.78480742156035888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Перед_Вами_БАНАН._Сиреневый_ли_он?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VLOOKUP(B49,audio_list_stym!$A$3:$BP$18,57,FALSE)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VLOOKUP(B49,audio_list_stym!$A$3:$AJ$18,25,FALSE)</f>
        <v>Banan</v>
      </c>
      <c r="I49" t="s">
        <v>695</v>
      </c>
      <c r="J49" t="str">
        <f t="shared" si="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10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0.38161125439692523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Вы_видите_БАНАН._Он_репчатый?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VLOOKUP(B50,audio_list_stym!$A$3:$BP$18,57,FALSE)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VLOOKUP(B50,audio_list_stym!$A$3:$AJ$18,25,FALSE)</f>
        <v>Finik</v>
      </c>
      <c r="I50" t="s">
        <v>688</v>
      </c>
      <c r="J50" t="str">
        <f t="shared" si="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2019</v>
      </c>
      <c r="AD50" t="str">
        <f t="shared" ca="1" si="10"/>
        <v>pics\\Goroh_3.jpg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pics\\Goroh_3.jpg</v>
      </c>
      <c r="AH50" t="str">
        <f t="shared" si="3"/>
        <v>sound\\Tropic</v>
      </c>
      <c r="AS50" t="str">
        <f ca="1">IF(AH50="sound\\Tropic",AQ2,"")</f>
        <v>pics\\Goroh_3.jpg</v>
      </c>
      <c r="AT50">
        <f t="shared" ca="1" si="7"/>
        <v>0.8995814253723653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_Коричневый_ли_XXXXX?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2035</v>
      </c>
      <c r="BF50" cm="1">
        <f t="array" aca="1" ref="BF50" ca="1">INDEX(BD18:BD49,(RANK(AT7,$AT$2:$AT$17)))</f>
        <v>2051</v>
      </c>
      <c r="BG50" cm="1">
        <f t="array" aca="1" ref="BG50" ca="1">INDEX(BD58:BD65,(RANK(AT7,$AT$2:$AT$9)))</f>
        <v>2020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VLOOKUP(B51,audio_list_stym!$A$3:$BP$18,57,FALSE)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VLOOKUP(B51,audio_list_stym!$A$3:$AJ$18,25,FALSE)</f>
        <v>Finik</v>
      </c>
      <c r="I51" t="s">
        <v>689</v>
      </c>
      <c r="J51" t="str">
        <f t="shared" si="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2056</v>
      </c>
      <c r="AD51" t="str">
        <f t="shared" ca="1" si="10"/>
        <v>pics\\Redis_8.jpg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pics\\Redis_8.jpg</v>
      </c>
      <c r="AH51" t="str">
        <f t="shared" si="3"/>
        <v>sound\\Tropic</v>
      </c>
      <c r="AS51" t="str">
        <f t="shared" ref="AS51:AS57" ca="1" si="23">IF(AH51="sound\\Tropic",AQ3,"")</f>
        <v>pics\\Redis_8.jpg</v>
      </c>
      <c r="AT51">
        <f t="shared" ca="1" si="7"/>
        <v>0.12459536692262196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_Сахаристый_ли_XXXXX?</v>
      </c>
      <c r="BD51" cm="1">
        <f t="array" aca="1" ref="BD51" ca="1">INDEX($L$50:$L$57,(RANK(AT3,$AT$2:$AT$9)))</f>
        <v>2009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VLOOKUP(B52,audio_list_stym!$A$3:$BP$18,57,FALSE)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VLOOKUP(B52,audio_list_stym!$A$3:$AJ$18,25,FALSE)</f>
        <v>Finik</v>
      </c>
      <c r="I52" t="s">
        <v>690</v>
      </c>
      <c r="J52" t="str">
        <f t="shared" si="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2163</v>
      </c>
      <c r="AD52" t="str">
        <f t="shared" ca="1" si="10"/>
        <v>pics\\Tikva_3.jpg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pics\\Tikva_3.jpg</v>
      </c>
      <c r="AH52" t="str">
        <f t="shared" si="3"/>
        <v>sound\\Tropic</v>
      </c>
      <c r="AS52" t="str">
        <f t="shared" ca="1" si="23"/>
        <v>pics\\Tikva_3.jpg</v>
      </c>
      <c r="AT52">
        <f t="shared" ca="1" si="7"/>
        <v>0.99619770234875693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_Скользкий_ли_XXXXX?</v>
      </c>
      <c r="BD52" cm="1">
        <f t="array" aca="1" ref="BD52" ca="1">INDEX($L$50:$L$57,(RANK(AT4,$AT$2:$AT$9)))</f>
        <v>2014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VLOOKUP(B53,audio_list_stym!$A$3:$BP$18,57,FALSE)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VLOOKUP(B53,audio_list_stym!$A$3:$AJ$18,25,FALSE)</f>
        <v>Finik</v>
      </c>
      <c r="I53" t="s">
        <v>691</v>
      </c>
      <c r="J53" t="str">
        <f t="shared" si="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2022</v>
      </c>
      <c r="AD53" t="str">
        <f t="shared" ca="1" si="10"/>
        <v>pics\\Goroh_6.jpg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pics\\Goroh_6.jpg</v>
      </c>
      <c r="AH53" t="str">
        <f t="shared" si="3"/>
        <v>sound\\Tropic</v>
      </c>
      <c r="AS53" t="str">
        <f t="shared" ca="1" si="23"/>
        <v>pics\\Goroh_6.jpg</v>
      </c>
      <c r="AT53">
        <f t="shared" ca="1" si="7"/>
        <v>1.3547035490116932E-2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_Ломкий_ли_XXXXX?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VLOOKUP(B54,audio_list_stym!$A$3:$BP$18,57,FALSE)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VLOOKUP(B54,audio_list_stym!$A$3:$AJ$18,25,FALSE)</f>
        <v>Finik</v>
      </c>
      <c r="I54" t="s">
        <v>692</v>
      </c>
      <c r="J54" t="str">
        <f t="shared" si="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2055</v>
      </c>
      <c r="AD54" t="str">
        <f t="shared" ca="1" si="10"/>
        <v>pics\\Redis_7.jpg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pics\\Redis_7.jpg</v>
      </c>
      <c r="AH54" t="str">
        <f t="shared" si="3"/>
        <v>sound\\Tropic</v>
      </c>
      <c r="AI54" s="11"/>
      <c r="AS54" t="str">
        <f t="shared" ca="1" si="23"/>
        <v>pics\\Redis_7.jpg</v>
      </c>
      <c r="AT54">
        <f t="shared" ca="1" si="7"/>
        <v>0.74411631478784901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_Мохнатый_ли_XXXXX?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VLOOKUP(B55,audio_list_stym!$A$3:$BP$18,57,FALSE)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VLOOKUP(B55,audio_list_stym!$A$3:$AJ$18,25,FALSE)</f>
        <v>Finik</v>
      </c>
      <c r="I55" t="s">
        <v>693</v>
      </c>
      <c r="J55" t="str">
        <f t="shared" si="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2052</v>
      </c>
      <c r="AD55" t="str">
        <f t="shared" ca="1" si="10"/>
        <v>pics\\Redis_4.jpg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pics\\Redis_4.jpg</v>
      </c>
      <c r="AH55" t="str">
        <f t="shared" si="3"/>
        <v>sound\\Tropic</v>
      </c>
      <c r="AS55" t="str">
        <f t="shared" ca="1" si="23"/>
        <v>pics\\Redis_4.jpg</v>
      </c>
      <c r="AT55">
        <f t="shared" ca="1" si="7"/>
        <v>0.93387021856987318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_Сморщенный_ли_XXXXX?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VLOOKUP(B56,audio_list_stym!$A$3:$BP$18,57,FALSE)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VLOOKUP(B56,audio_list_stym!$A$3:$AJ$18,25,FALSE)</f>
        <v>Finik</v>
      </c>
      <c r="I56" t="s">
        <v>694</v>
      </c>
      <c r="J56" t="str">
        <f t="shared" si="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2023</v>
      </c>
      <c r="AD56" t="str">
        <f t="shared" ca="1" si="10"/>
        <v>pics\\Goroh_7.jpg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pics\\Goroh_7.jpg</v>
      </c>
      <c r="AH56" t="str">
        <f t="shared" si="3"/>
        <v>sound\\Tropic</v>
      </c>
      <c r="AS56" t="str">
        <f t="shared" ca="1" si="23"/>
        <v>pics\\Goroh_7.jpg</v>
      </c>
      <c r="AT56">
        <f t="shared" ca="1" si="7"/>
        <v>0.62592645862153085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_С_косточкой_ли_XXXXX?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VLOOKUP(B57,audio_list_stym!$A$3:$BP$18,57,FALSE)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VLOOKUP(B57,audio_list_stym!$A$3:$AJ$18,25,FALSE)</f>
        <v>Finik</v>
      </c>
      <c r="I57" t="s">
        <v>695</v>
      </c>
      <c r="J57" t="str">
        <f t="shared" si="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2053</v>
      </c>
      <c r="AD57" t="str">
        <f t="shared" ca="1" si="10"/>
        <v>pics\\Redis_5.jpg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pics\\Redis_5.jpg</v>
      </c>
      <c r="AH57" t="str">
        <f t="shared" si="3"/>
        <v>sound\\Tropic</v>
      </c>
      <c r="AI57" s="11"/>
      <c r="AS57" t="str">
        <f t="shared" ca="1" si="23"/>
        <v>pics\\Redis_5.jpg</v>
      </c>
      <c r="AT57">
        <f t="shared" ca="1" si="7"/>
        <v>0.15269984616876198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_Треугольный_ли_XXXXX?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VLOOKUP(B58,audio_list_stym!$A$3:$BP$18,57,FALSE)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VLOOKUP(B58,audio_list_stym!$A$3:$AJ$18,25,FALSE)</f>
        <v>Goroh</v>
      </c>
      <c r="I58" t="s">
        <v>688</v>
      </c>
      <c r="J58" t="str">
        <f t="shared" si="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0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0.65871487931348127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2063</v>
      </c>
      <c r="BF58" cm="1">
        <f t="array" aca="1" ref="BF58" ca="1">INDEX(BD18:BD33,(RANK(AT8,$AT$2:$AT$17)))</f>
        <v>2031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VLOOKUP(B59,audio_list_stym!$A$3:$BP$18,57,FALSE)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VLOOKUP(B59,audio_list_stym!$A$3:$AJ$18,25,FALSE)</f>
        <v>Goroh</v>
      </c>
      <c r="I59" t="s">
        <v>689</v>
      </c>
      <c r="J59" t="str">
        <f t="shared" si="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10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7"/>
        <v>0.9344124783871961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Посмотрите,_вот_XXXXX._Он_в_стручке?</v>
      </c>
      <c r="BD59" cm="1">
        <f t="array" aca="1" ref="BD59" ca="1">INDEX($L$58:$L$65,(RANK(AT3,$AT$2:$AT$9)))</f>
        <v>2017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VLOOKUP(B60,audio_list_stym!$A$3:$BP$18,57,FALSE)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VLOOKUP(B60,audio_list_stym!$A$3:$AJ$18,25,FALSE)</f>
        <v>Goroh</v>
      </c>
      <c r="I60" t="s">
        <v>690</v>
      </c>
      <c r="J60" t="str">
        <f t="shared" si="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10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7"/>
        <v>2.6076544376638644E-2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Вот_XXXXX._Ядовитый_ли_он?</v>
      </c>
      <c r="BD60" cm="1">
        <f t="array" aca="1" ref="BD60" ca="1">INDEX($L$58:$L$65,(RANK(AT4,$AT$2:$AT$9)))</f>
        <v>2022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VLOOKUP(B61,audio_list_stym!$A$3:$BP$18,57,FALSE)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VLOOKUP(B61,audio_list_stym!$A$3:$AJ$18,25,FALSE)</f>
        <v>Goroh</v>
      </c>
      <c r="I61" t="s">
        <v>691</v>
      </c>
      <c r="J61" t="str">
        <f t="shared" si="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10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7"/>
        <v>0.53562643523415965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Это_XXXXX._Он_полосатый?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VLOOKUP(B62,audio_list_stym!$A$3:$BP$18,57,FALSE)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VLOOKUP(B62,audio_list_stym!$A$3:$AJ$18,25,FALSE)</f>
        <v>Goroh</v>
      </c>
      <c r="I62" t="s">
        <v>692</v>
      </c>
      <c r="J62" t="str">
        <f t="shared" si="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10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7"/>
        <v>0.61434124178278171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На_картинке_XXXXX._Он_плоский?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VLOOKUP(B63,audio_list_stym!$A$3:$BP$18,57,FALSE)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VLOOKUP(B63,audio_list_stym!$A$3:$AJ$18,25,FALSE)</f>
        <v>Goroh</v>
      </c>
      <c r="I63" t="s">
        <v>693</v>
      </c>
      <c r="J63" t="str">
        <f t="shared" si="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10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7"/>
        <v>0.20926157854767846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На_мониторе_XXXXX._Он_толченый?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VLOOKUP(B64,audio_list_stym!$A$3:$BP$18,57,FALSE)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VLOOKUP(B64,audio_list_stym!$A$3:$AJ$18,25,FALSE)</f>
        <v>Goroh</v>
      </c>
      <c r="I64" t="s">
        <v>694</v>
      </c>
      <c r="J64" t="str">
        <f t="shared" si="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10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0.94412564094669216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Перед_Вами_XXXXX._Зеленый_ли_он?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VLOOKUP(B65,audio_list_stym!$A$3:$BP$18,57,FALSE)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VLOOKUP(B65,audio_list_stym!$A$3:$AJ$18,25,FALSE)</f>
        <v>Goroh</v>
      </c>
      <c r="I65" t="s">
        <v>695</v>
      </c>
      <c r="J65" t="str">
        <f t="shared" si="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10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7"/>
        <v>0.20389084098027543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Вы_видите_XXXXX._Легкий_ли_он?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VLOOKUP(B66,audio_list_stym!$A$3:$BP$18,57,FALSE)</f>
        <v>14</v>
      </c>
      <c r="F66" t="str">
        <f>VLOOKUP(E66,metki!$A$2:$B$9,2,FALSE)</f>
        <v>импл_новые_с_названием</v>
      </c>
      <c r="G66" t="str">
        <f t="shared" ref="G66:G129" si="25">LEFT(F66,5)</f>
        <v>импл_</v>
      </c>
      <c r="H66" t="str">
        <f>VLOOKUP(B66,audio_list_stym!$A$3:$AJ$18,25,FALSE)</f>
        <v>Finger</v>
      </c>
      <c r="I66" t="s">
        <v>688</v>
      </c>
      <c r="J66" t="str">
        <f t="shared" ref="J66:J129" si="26">H66&amp;I66</f>
        <v>Finger_1</v>
      </c>
      <c r="K66">
        <v>14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241</v>
      </c>
      <c r="Q66" t="str">
        <f>IF(G66="экспл",0,IF(G66="импл_",VLOOKUP(J66,quest_импл!$A$1:$J$129,8,FALSE),0))</f>
        <v>sound\\Vityanut_li.wav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2035</v>
      </c>
      <c r="AD66" t="str">
        <f t="shared" ca="1" si="10"/>
        <v>pics\\Limon_3.jpg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7">AS66</f>
        <v>pics\\Limon_3.jpg</v>
      </c>
      <c r="AG66" t="str">
        <f>IF(OR(E66=11,E66=13),M66,"")</f>
        <v/>
      </c>
      <c r="AI66" t="s">
        <v>67</v>
      </c>
      <c r="AO66">
        <f ca="1">RAND()</f>
        <v>0.40329152263807555</v>
      </c>
      <c r="AP66" t="str">
        <f ca="1">INDEX($AI$66:$AI$129,(RANK(AO66,$AO$66:$AO$129)))</f>
        <v>pics\\Limon_3.jpg</v>
      </c>
      <c r="AS66" t="str">
        <f t="shared" ref="AS66:AS129" ca="1" si="28">IF(G66="импл_",AP66,"")</f>
        <v>pics\\Limon_3.jpg</v>
      </c>
      <c r="AT66">
        <f t="shared" ref="AT66:AT129" ca="1" si="29">RAND()</f>
        <v>0.48392426003441913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_Вытянут_ли_</v>
      </c>
      <c r="BB66" t="str">
        <f t="shared" ref="BB66:BB129" si="31">IF(G66="экспл",AY66&amp;AX66&amp;"."&amp;AZ66,IF(G66="импл_",BA66&amp;AX66&amp;"?"))</f>
        <v>_Вытянут_ли_РЕНАН?</v>
      </c>
      <c r="BC66">
        <f>A66</f>
        <v>1209</v>
      </c>
      <c r="BD66" cm="1">
        <f t="array" aca="1" ref="BD66" ca="1">INDEX(L66:L73,(RANK(AT2,$AT$2:$AT$9)))</f>
        <v>2082</v>
      </c>
      <c r="BE66" cm="1">
        <f t="array" aca="1" ref="BE66" ca="1">INDEX(BD74:BD89,(RANK(AT2,$AT$2:$AT$7)))</f>
        <v>2089</v>
      </c>
      <c r="BF66" cm="1">
        <f t="array" aca="1" ref="BF66" ca="1">INDEX(BD90:BD113,(RANK(AT2,$AT$2:$AT$17)))</f>
        <v>2129</v>
      </c>
      <c r="BG66" cm="1">
        <f t="array" aca="1" ref="BG66" ca="1">INDEX(BD114:BD129,(RANK(AT2,$AT$2:$AT$17)))</f>
        <v>2065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VLOOKUP(B67,audio_list_stym!$A$3:$BP$18,57,FALSE)</f>
        <v>14</v>
      </c>
      <c r="F67" t="str">
        <f>VLOOKUP(E67,metki!$A$2:$B$9,2,FALSE)</f>
        <v>импл_новые_с_названием</v>
      </c>
      <c r="G67" t="str">
        <f t="shared" si="25"/>
        <v>импл_</v>
      </c>
      <c r="H67" t="str">
        <f>VLOOKUP(B67,audio_list_stym!$A$3:$AJ$18,25,FALSE)</f>
        <v>Finger</v>
      </c>
      <c r="I67" t="s">
        <v>689</v>
      </c>
      <c r="J67" t="str">
        <f t="shared" si="26"/>
        <v>Finger_2</v>
      </c>
      <c r="K67">
        <v>14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242</v>
      </c>
      <c r="Q67" t="str">
        <f>IF(G67="экспл",0,IF(G67="импл_",VLOOKUP(J67,quest_импл!$A$1:$J$129,8,FALSE),0))</f>
        <v>sound\\Nadloman_li.wav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2026</v>
      </c>
      <c r="AD67" t="str">
        <f t="shared" ref="AD67:AD129" ca="1" si="32">IF(ISTEXT(AE67),AE67,IF(ISTEXT(AF67),AF67,""))</f>
        <v>pics\\Kokos_2.jpg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pics\\Kokos_2.jpg</v>
      </c>
      <c r="AI67" t="s">
        <v>68</v>
      </c>
      <c r="AO67">
        <f t="shared" ref="AO67:AO129" ca="1" si="33">RAND()</f>
        <v>0.59790169515573077</v>
      </c>
      <c r="AP67" t="str">
        <f t="shared" ref="AP67:AP129" ca="1" si="34">INDEX($AI$66:$AI$129,(RANK(AO67,$AO$66:$AO$129)))</f>
        <v>pics\\Kokos_2.jpg</v>
      </c>
      <c r="AS67" t="str">
        <f t="shared" ca="1" si="28"/>
        <v>pics\\Kokos_2.jpg</v>
      </c>
      <c r="AT67">
        <f t="shared" ca="1" si="29"/>
        <v>0.80467573538752446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_Надломан_ли_</v>
      </c>
      <c r="BB67" t="str">
        <f t="shared" si="31"/>
        <v>_Надломан_ли_РЕНАН?</v>
      </c>
      <c r="BD67" cm="1">
        <f t="array" aca="1" ref="BD67" ca="1">INDEX(L67:L74,(RANK(AT3,$AT$2:$AT$9)))</f>
        <v>2082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VLOOKUP(B68,audio_list_stym!$A$3:$BP$18,57,FALSE)</f>
        <v>14</v>
      </c>
      <c r="F68" t="str">
        <f>VLOOKUP(E68,metki!$A$2:$B$9,2,FALSE)</f>
        <v>импл_новые_с_названием</v>
      </c>
      <c r="G68" t="str">
        <f t="shared" si="25"/>
        <v>импл_</v>
      </c>
      <c r="H68" t="str">
        <f>VLOOKUP(B68,audio_list_stym!$A$3:$AJ$18,25,FALSE)</f>
        <v>Finger</v>
      </c>
      <c r="I68" t="s">
        <v>690</v>
      </c>
      <c r="J68" t="str">
        <f t="shared" si="26"/>
        <v>Finger_3</v>
      </c>
      <c r="K68">
        <v>14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243</v>
      </c>
      <c r="Q68" t="str">
        <f>IF(G68="экспл",0,IF(G68="импл_",VLOOKUP(J68,quest_импл!$A$1:$J$129,8,FALSE),0))</f>
        <v>sound\\Volnistiy_li.wav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2025</v>
      </c>
      <c r="AD68" t="str">
        <f t="shared" ca="1" si="32"/>
        <v>pics\\Kokos_1.jpg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pics\\Kokos_1.jpg</v>
      </c>
      <c r="AI68" t="s">
        <v>69</v>
      </c>
      <c r="AO68">
        <f t="shared" ca="1" si="33"/>
        <v>0.60340129779871798</v>
      </c>
      <c r="AP68" t="str">
        <f t="shared" ca="1" si="34"/>
        <v>pics\\Kokos_1.jpg</v>
      </c>
      <c r="AS68" t="str">
        <f t="shared" ca="1" si="28"/>
        <v>pics\\Kokos_1.jpg</v>
      </c>
      <c r="AT68">
        <f t="shared" ca="1" si="29"/>
        <v>0.73369440699598065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_Волнистый_ли_</v>
      </c>
      <c r="BB68" t="str">
        <f t="shared" si="31"/>
        <v>_Волнистый_ли_РЕНАН?</v>
      </c>
      <c r="BD68" cm="1">
        <f t="array" aca="1" ref="BD68" ca="1">INDEX(L68:L75,(RANK(AT4,$AT$2:$AT$9)))</f>
        <v>2088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VLOOKUP(B69,audio_list_stym!$A$3:$BP$18,57,FALSE)</f>
        <v>14</v>
      </c>
      <c r="F69" t="str">
        <f>VLOOKUP(E69,metki!$A$2:$B$9,2,FALSE)</f>
        <v>импл_новые_с_названием</v>
      </c>
      <c r="G69" t="str">
        <f t="shared" si="25"/>
        <v>импл_</v>
      </c>
      <c r="H69" t="str">
        <f>VLOOKUP(B69,audio_list_stym!$A$3:$AJ$18,25,FALSE)</f>
        <v>Finger</v>
      </c>
      <c r="I69" t="s">
        <v>691</v>
      </c>
      <c r="J69" t="str">
        <f t="shared" si="26"/>
        <v>Finger_4</v>
      </c>
      <c r="K69">
        <v>14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244</v>
      </c>
      <c r="Q69" t="str">
        <f>IF(G69="экспл",0,IF(G69="импл_",VLOOKUP(J69,quest_импл!$A$1:$J$129,8,FALSE),0))</f>
        <v>sound\\Buriy_li.wav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2021</v>
      </c>
      <c r="AD69" t="str">
        <f t="shared" ca="1" si="32"/>
        <v>pics\\Goroh_5.jpg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pics\\Goroh_5.jpg</v>
      </c>
      <c r="AI69" t="s">
        <v>70</v>
      </c>
      <c r="AO69">
        <f t="shared" ca="1" si="33"/>
        <v>0.62562526322335965</v>
      </c>
      <c r="AP69" t="str">
        <f t="shared" ca="1" si="34"/>
        <v>pics\\Goroh_5.jpg</v>
      </c>
      <c r="AS69" t="str">
        <f t="shared" ca="1" si="28"/>
        <v>pics\\Goroh_5.jpg</v>
      </c>
      <c r="AT69">
        <f t="shared" ca="1" si="29"/>
        <v>0.19917489737191951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_Бурый_ли_</v>
      </c>
      <c r="BB69" t="str">
        <f t="shared" si="31"/>
        <v>_Бурый_ли_РЕНАН?</v>
      </c>
      <c r="BD69" cm="1">
        <f t="array" aca="1" ref="BD69" ca="1">INDEX(L69:L76,(RANK(AT5,$AT$2:$AT$9)))</f>
        <v>2090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VLOOKUP(B70,audio_list_stym!$A$3:$BP$18,57,FALSE)</f>
        <v>14</v>
      </c>
      <c r="F70" t="str">
        <f>VLOOKUP(E70,metki!$A$2:$B$9,2,FALSE)</f>
        <v>импл_новые_с_названием</v>
      </c>
      <c r="G70" t="str">
        <f t="shared" si="25"/>
        <v>импл_</v>
      </c>
      <c r="H70" t="str">
        <f>VLOOKUP(B70,audio_list_stym!$A$3:$AJ$18,25,FALSE)</f>
        <v>Finger</v>
      </c>
      <c r="I70" t="s">
        <v>692</v>
      </c>
      <c r="J70" t="str">
        <f t="shared" si="26"/>
        <v>Finger_5</v>
      </c>
      <c r="K70">
        <v>14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245</v>
      </c>
      <c r="Q70" t="str">
        <f>IF(G70="экспл",0,IF(G70="импл_",VLOOKUP(J70,quest_импл!$A$1:$J$129,8,FALSE),0))</f>
        <v>sound\\Vizhatiy_li.wav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2063</v>
      </c>
      <c r="AD70" t="str">
        <f t="shared" ca="1" si="32"/>
        <v>pics\\Tomat_7.jpg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pics\\Tomat_7.jpg</v>
      </c>
      <c r="AI70" t="s">
        <v>71</v>
      </c>
      <c r="AO70">
        <f t="shared" ca="1" si="33"/>
        <v>4.4855428295955679E-3</v>
      </c>
      <c r="AP70" t="str">
        <f t="shared" ca="1" si="34"/>
        <v>pics\\Tomat_7.jpg</v>
      </c>
      <c r="AS70" t="str">
        <f t="shared" ca="1" si="28"/>
        <v>pics\\Tomat_7.jpg</v>
      </c>
      <c r="AT70">
        <f t="shared" ca="1" si="29"/>
        <v>0.5737119804855676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_Выжатый_ли_</v>
      </c>
      <c r="BB70" t="str">
        <f t="shared" si="31"/>
        <v>_Выжатый_ли_РЕНАН?</v>
      </c>
      <c r="BD70" cm="1">
        <f t="array" aca="1" ref="BD70" ca="1">INDEX(L70:L77,(RANK(AT6,$AT$2:$AT$9)))</f>
        <v>2089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VLOOKUP(B71,audio_list_stym!$A$3:$BP$18,57,FALSE)</f>
        <v>14</v>
      </c>
      <c r="F71" t="str">
        <f>VLOOKUP(E71,metki!$A$2:$B$9,2,FALSE)</f>
        <v>импл_новые_с_названием</v>
      </c>
      <c r="G71" t="str">
        <f t="shared" si="25"/>
        <v>импл_</v>
      </c>
      <c r="H71" t="str">
        <f>VLOOKUP(B71,audio_list_stym!$A$3:$AJ$18,25,FALSE)</f>
        <v>Finger</v>
      </c>
      <c r="I71" t="s">
        <v>693</v>
      </c>
      <c r="J71" t="str">
        <f t="shared" si="26"/>
        <v>Finger_6</v>
      </c>
      <c r="K71">
        <v>14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246</v>
      </c>
      <c r="Q71" t="str">
        <f>IF(G71="экспл",0,IF(G71="импл_",VLOOKUP(J71,quest_импл!$A$1:$J$129,8,FALSE),0))</f>
        <v>sound\\Obemniy_li.wav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2027</v>
      </c>
      <c r="AD71" t="str">
        <f t="shared" ca="1" si="32"/>
        <v>pics\\Kokos_3.jpg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pics\\Kokos_3.jpg</v>
      </c>
      <c r="AI71" t="s">
        <v>72</v>
      </c>
      <c r="AO71">
        <f t="shared" ca="1" si="33"/>
        <v>0.58069664493014905</v>
      </c>
      <c r="AP71" t="str">
        <f t="shared" ca="1" si="34"/>
        <v>pics\\Kokos_3.jpg</v>
      </c>
      <c r="AS71" t="str">
        <f t="shared" ca="1" si="28"/>
        <v>pics\\Kokos_3.jpg</v>
      </c>
      <c r="AT71">
        <f t="shared" ca="1" si="29"/>
        <v>0.33660019958818654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_Объемный_ли_</v>
      </c>
      <c r="BB71" t="str">
        <f t="shared" si="31"/>
        <v>_Объемный_ли_РЕНАН?</v>
      </c>
      <c r="BD71" cm="1">
        <f t="array" aca="1" ref="BD71" ca="1">INDEX(L71:L78,(RANK(AT7,$AT$2:$AT$9)))</f>
        <v>2093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VLOOKUP(B72,audio_list_stym!$A$3:$BP$18,57,FALSE)</f>
        <v>14</v>
      </c>
      <c r="F72" t="str">
        <f>VLOOKUP(E72,metki!$A$2:$B$9,2,FALSE)</f>
        <v>импл_новые_с_названием</v>
      </c>
      <c r="G72" t="str">
        <f t="shared" si="25"/>
        <v>импл_</v>
      </c>
      <c r="H72" t="str">
        <f>VLOOKUP(B72,audio_list_stym!$A$3:$AJ$18,25,FALSE)</f>
        <v>Finger</v>
      </c>
      <c r="I72" t="s">
        <v>694</v>
      </c>
      <c r="J72" t="str">
        <f t="shared" si="26"/>
        <v>Finger_7</v>
      </c>
      <c r="K72">
        <v>14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247</v>
      </c>
      <c r="Q72" t="str">
        <f>IF(G72="экспл",0,IF(G72="импл_",VLOOKUP(J72,quest_импл!$A$1:$J$129,8,FALSE),0))</f>
        <v>sound\\Pustoy_li.wav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2052</v>
      </c>
      <c r="AD72" t="str">
        <f t="shared" ca="1" si="32"/>
        <v>pics\\Redis_4.jpg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pics\\Redis_4.jpg</v>
      </c>
      <c r="AI72" t="s">
        <v>73</v>
      </c>
      <c r="AO72">
        <f t="shared" ca="1" si="33"/>
        <v>0.13036158686135224</v>
      </c>
      <c r="AP72" t="str">
        <f t="shared" ca="1" si="34"/>
        <v>pics\\Redis_4.jpg</v>
      </c>
      <c r="AS72" t="str">
        <f t="shared" ca="1" si="28"/>
        <v>pics\\Redis_4.jpg</v>
      </c>
      <c r="AT72">
        <f t="shared" ca="1" si="29"/>
        <v>0.82647378899558988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_Пустой_ли_</v>
      </c>
      <c r="BB72" t="str">
        <f t="shared" si="31"/>
        <v>_Пустой_ли_РЕНАН?</v>
      </c>
      <c r="BD72" cm="1">
        <f t="array" aca="1" ref="BD72" ca="1">INDEX(L72:L79,(RANK(AT8,$AT$2:$AT$9)))</f>
        <v>2089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VLOOKUP(B73,audio_list_stym!$A$3:$BP$18,57,FALSE)</f>
        <v>14</v>
      </c>
      <c r="F73" t="str">
        <f>VLOOKUP(E73,metki!$A$2:$B$9,2,FALSE)</f>
        <v>импл_новые_с_названием</v>
      </c>
      <c r="G73" t="str">
        <f t="shared" si="25"/>
        <v>импл_</v>
      </c>
      <c r="H73" t="str">
        <f>VLOOKUP(B73,audio_list_stym!$A$3:$AJ$18,25,FALSE)</f>
        <v>Finger</v>
      </c>
      <c r="I73" t="s">
        <v>695</v>
      </c>
      <c r="J73" t="str">
        <f t="shared" si="26"/>
        <v>Finger_8</v>
      </c>
      <c r="K73">
        <v>14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248</v>
      </c>
      <c r="Q73" t="str">
        <f>IF(G73="экспл",0,IF(G73="импл_",VLOOKUP(J73,quest_импл!$A$1:$J$129,8,FALSE),0))</f>
        <v>sound\\Beliy_li.wav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2051</v>
      </c>
      <c r="AD73" t="str">
        <f t="shared" ca="1" si="32"/>
        <v>pics\\Redis_3.jpg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pics\\Redis_3.jpg</v>
      </c>
      <c r="AI73" t="s">
        <v>74</v>
      </c>
      <c r="AO73">
        <f t="shared" ca="1" si="33"/>
        <v>0.1307460882503233</v>
      </c>
      <c r="AP73" t="str">
        <f t="shared" ca="1" si="34"/>
        <v>pics\\Redis_3.jpg</v>
      </c>
      <c r="AS73" t="str">
        <f t="shared" ca="1" si="28"/>
        <v>pics\\Redis_3.jpg</v>
      </c>
      <c r="AT73">
        <f t="shared" ca="1" si="29"/>
        <v>0.56038294132179867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_Белый_ли_</v>
      </c>
      <c r="BB73" t="str">
        <f t="shared" si="31"/>
        <v>_Белый_ли_РЕНАН?</v>
      </c>
      <c r="BD73" cm="1">
        <f t="array" aca="1" ref="BD73" ca="1">INDEX(L73:L80,(RANK(AT9,$AT$2:$AT$9)))</f>
        <v>2091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VLOOKUP(B74,audio_list_stym!$A$3:$BP$18,57,FALSE)</f>
        <v>15</v>
      </c>
      <c r="F74" t="str">
        <f>VLOOKUP(E74,metki!$A$2:$B$9,2,FALSE)</f>
        <v>экспл_новые_с_названием</v>
      </c>
      <c r="G74" t="str">
        <f t="shared" si="25"/>
        <v>экспл</v>
      </c>
      <c r="H74" t="str">
        <f>VLOOKUP(B74,audio_list_stym!$A$3:$AJ$18,25,FALSE)</f>
        <v>Gac</v>
      </c>
      <c r="I74" t="s">
        <v>688</v>
      </c>
      <c r="J74" t="str">
        <f t="shared" si="26"/>
        <v>Gac_1</v>
      </c>
      <c r="K74">
        <v>15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121</v>
      </c>
      <c r="Z74" t="str">
        <f>IF(G74="экспл",VLOOKUP(J74,quest_экспл!$A$1:$N$129,12,FALSE),IF(G74="импл_",0,0))</f>
        <v>sound\\Ispachkan_li_on.wav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32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27"/>
        <v/>
      </c>
      <c r="AI74" t="s">
        <v>76</v>
      </c>
      <c r="AO74">
        <f t="shared" ca="1" si="33"/>
        <v>0.18366066232497391</v>
      </c>
      <c r="AP74" t="str">
        <f t="shared" ca="1" si="34"/>
        <v>pics\\Peper_7.jpg</v>
      </c>
      <c r="AR74" t="str">
        <f>IF(AH74="sound\\Ogorod",AP2,"")</f>
        <v/>
      </c>
      <c r="AS74" t="str">
        <f t="shared" si="28"/>
        <v/>
      </c>
      <c r="AT74">
        <f t="shared" ca="1" si="29"/>
        <v>6.3794764597115861E-2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_Испачкан_ли_он?</v>
      </c>
      <c r="BA74" t="e">
        <f>VLOOKUP(Q74,audio_list_stym!$B$2:$BQ$299,68,FALSE)</f>
        <v>#N/A</v>
      </c>
      <c r="BB74" t="str">
        <f t="shared" si="31"/>
        <v>На_экране_БАРОХ._Испачкан_ли_он?</v>
      </c>
      <c r="BC74">
        <f>A74</f>
        <v>1210</v>
      </c>
      <c r="BD74" cm="1">
        <f t="array" aca="1" ref="BD74" ca="1">INDEX($L$74:$L$81,(RANK(AT2,$AT$2:$AT$9)))</f>
        <v>2090</v>
      </c>
      <c r="BE74" cm="1">
        <f t="array" aca="1" ref="BE74" ca="1">INDEX(BD66:BD73,(RANK(AT3,$AT$2:$AT$9)))</f>
        <v>2082</v>
      </c>
      <c r="BF74" cm="1">
        <f t="array" aca="1" ref="BF74" ca="1">INDEX(BD82:BD105,(RANK(AT3,$AT$2:$AT$17)))</f>
        <v>2114</v>
      </c>
      <c r="BG74" cm="1">
        <f t="array" aca="1" ref="BG74" ca="1">INDEX(BD106:BD129,(RANK(AT3,$AT$2:$AT$9)))</f>
        <v>2146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VLOOKUP(B75,audio_list_stym!$A$3:$BP$18,57,FALSE)</f>
        <v>15</v>
      </c>
      <c r="F75" t="str">
        <f>VLOOKUP(E75,metki!$A$2:$B$9,2,FALSE)</f>
        <v>экспл_новые_с_названием</v>
      </c>
      <c r="G75" t="str">
        <f t="shared" si="25"/>
        <v>экспл</v>
      </c>
      <c r="H75" t="str">
        <f>VLOOKUP(B75,audio_list_stym!$A$3:$AJ$18,25,FALSE)</f>
        <v>Gac</v>
      </c>
      <c r="I75" t="s">
        <v>689</v>
      </c>
      <c r="J75" t="str">
        <f t="shared" si="26"/>
        <v>Gac_2</v>
      </c>
      <c r="K75">
        <v>15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122</v>
      </c>
      <c r="Z75" t="str">
        <f>IF(G75="экспл",VLOOKUP(J75,quest_экспл!$A$1:$N$129,12,FALSE),IF(G75="импл_",0,0))</f>
        <v>sound\\On_farshirovanniy.wav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ca="1" si="32"/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si="27"/>
        <v/>
      </c>
      <c r="AI75" t="s">
        <v>77</v>
      </c>
      <c r="AO75">
        <f t="shared" ca="1" si="33"/>
        <v>0.98151994555539723</v>
      </c>
      <c r="AP75" t="str">
        <f t="shared" ca="1" si="34"/>
        <v>pics\\Banan_1.jpg</v>
      </c>
      <c r="AR75" t="str">
        <f t="shared" ref="AR75:AR97" si="35">IF(AH75="sound\\Ogorod",AP3,"")</f>
        <v/>
      </c>
      <c r="AS75" t="str">
        <f t="shared" si="28"/>
        <v/>
      </c>
      <c r="AT75">
        <f t="shared" ca="1" si="29"/>
        <v>0.20501977120927473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_Он_фаршированный?</v>
      </c>
      <c r="BA75" t="e">
        <f>VLOOKUP(Q75,audio_list_stym!$B$2:$BQ$299,68,FALSE)</f>
        <v>#N/A</v>
      </c>
      <c r="BB75" t="str">
        <f t="shared" si="31"/>
        <v>Посмотрите,_вот_БАРОХ._Он_фаршированный?</v>
      </c>
      <c r="BD75" cm="1">
        <f t="array" aca="1" ref="BD75" ca="1">INDEX($L$74:$L$81,(RANK(AT3,$AT$2:$AT$9)))</f>
        <v>2089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VLOOKUP(B76,audio_list_stym!$A$3:$BP$18,57,FALSE)</f>
        <v>15</v>
      </c>
      <c r="F76" t="str">
        <f>VLOOKUP(E76,metki!$A$2:$B$9,2,FALSE)</f>
        <v>экспл_новые_с_названием</v>
      </c>
      <c r="G76" t="str">
        <f t="shared" si="25"/>
        <v>экспл</v>
      </c>
      <c r="H76" t="str">
        <f>VLOOKUP(B76,audio_list_stym!$A$3:$AJ$18,25,FALSE)</f>
        <v>Gac</v>
      </c>
      <c r="I76" t="s">
        <v>690</v>
      </c>
      <c r="J76" t="str">
        <f t="shared" si="26"/>
        <v>Gac_3</v>
      </c>
      <c r="K76">
        <v>15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123</v>
      </c>
      <c r="Z76" t="str">
        <f>IF(G76="экспл",VLOOKUP(J76,quest_экспл!$A$1:$N$129,12,FALSE),IF(G76="импл_",0,0))</f>
        <v>sound\\On_razrezanniy.wav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2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27"/>
        <v/>
      </c>
      <c r="AI76" t="s">
        <v>78</v>
      </c>
      <c r="AO76">
        <f t="shared" ca="1" si="33"/>
        <v>0.40636072581443694</v>
      </c>
      <c r="AP76" t="str">
        <f t="shared" ca="1" si="34"/>
        <v>pics\\Limon_2.jpg</v>
      </c>
      <c r="AR76" t="str">
        <f t="shared" si="35"/>
        <v/>
      </c>
      <c r="AS76" t="str">
        <f t="shared" si="28"/>
        <v/>
      </c>
      <c r="AT76">
        <f t="shared" ca="1" si="29"/>
        <v>0.8423133501539688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_Он_разрезанный?</v>
      </c>
      <c r="BA76" t="e">
        <f>VLOOKUP(Q76,audio_list_stym!$B$2:$BQ$299,68,FALSE)</f>
        <v>#N/A</v>
      </c>
      <c r="BB76" t="str">
        <f t="shared" si="31"/>
        <v>Вот_БАРОХ._Он_разрезанный?</v>
      </c>
      <c r="BD76" cm="1">
        <f t="array" aca="1" ref="BD76" ca="1">INDEX($L$74:$L$81,(RANK(AT4,$AT$2:$AT$9)))</f>
        <v>2094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VLOOKUP(B77,audio_list_stym!$A$3:$BP$18,57,FALSE)</f>
        <v>15</v>
      </c>
      <c r="F77" t="str">
        <f>VLOOKUP(E77,metki!$A$2:$B$9,2,FALSE)</f>
        <v>экспл_новые_с_названием</v>
      </c>
      <c r="G77" t="str">
        <f t="shared" si="25"/>
        <v>экспл</v>
      </c>
      <c r="H77" t="str">
        <f>VLOOKUP(B77,audio_list_stym!$A$3:$AJ$18,25,FALSE)</f>
        <v>Gac</v>
      </c>
      <c r="I77" t="s">
        <v>691</v>
      </c>
      <c r="J77" t="str">
        <f t="shared" si="26"/>
        <v>Gac_4</v>
      </c>
      <c r="K77">
        <v>15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124</v>
      </c>
      <c r="Z77" t="str">
        <f>IF(G77="экспл",VLOOKUP(J77,quest_экспл!$A$1:$N$129,12,FALSE),IF(G77="импл_",0,0))</f>
        <v>sound\\On_s_lepestkami.wav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2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27"/>
        <v/>
      </c>
      <c r="AI77" t="s">
        <v>79</v>
      </c>
      <c r="AO77">
        <f t="shared" ca="1" si="33"/>
        <v>4.8519344208957094E-3</v>
      </c>
      <c r="AP77" t="str">
        <f t="shared" ca="1" si="34"/>
        <v>pics\\Tomat_6.jpg</v>
      </c>
      <c r="AR77" t="str">
        <f t="shared" si="35"/>
        <v/>
      </c>
      <c r="AS77" t="str">
        <f t="shared" si="28"/>
        <v/>
      </c>
      <c r="AT77">
        <f t="shared" ca="1" si="29"/>
        <v>1.8452027965614959E-2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_Он_с_лепестками?</v>
      </c>
      <c r="BA77" t="e">
        <f>VLOOKUP(Q77,audio_list_stym!$B$2:$BQ$299,68,FALSE)</f>
        <v>#N/A</v>
      </c>
      <c r="BB77" t="str">
        <f t="shared" si="31"/>
        <v>Это_БАРОХ._Он_с_лепестками?</v>
      </c>
      <c r="BD77" cm="1">
        <f t="array" aca="1" ref="BD77" ca="1">INDEX($L$74:$L$81,(RANK(AT5,$AT$2:$AT$9)))</f>
        <v>2095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VLOOKUP(B78,audio_list_stym!$A$3:$BP$18,57,FALSE)</f>
        <v>15</v>
      </c>
      <c r="F78" t="str">
        <f>VLOOKUP(E78,metki!$A$2:$B$9,2,FALSE)</f>
        <v>экспл_новые_с_названием</v>
      </c>
      <c r="G78" t="str">
        <f t="shared" si="25"/>
        <v>экспл</v>
      </c>
      <c r="H78" t="str">
        <f>VLOOKUP(B78,audio_list_stym!$A$3:$AJ$18,25,FALSE)</f>
        <v>Gac</v>
      </c>
      <c r="I78" t="s">
        <v>692</v>
      </c>
      <c r="J78" t="str">
        <f t="shared" si="26"/>
        <v>Gac_5</v>
      </c>
      <c r="K78">
        <v>15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125</v>
      </c>
      <c r="Z78" t="str">
        <f>IF(G78="экспл",VLOOKUP(J78,quest_экспл!$A$1:$N$129,12,FALSE),IF(G78="импл_",0,0))</f>
        <v>sound\\Kolyuchiy_li_on.wav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2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27"/>
        <v/>
      </c>
      <c r="AI78" t="s">
        <v>80</v>
      </c>
      <c r="AO78">
        <f t="shared" ca="1" si="33"/>
        <v>3.6764934245839154E-2</v>
      </c>
      <c r="AP78" t="str">
        <f t="shared" ca="1" si="34"/>
        <v>pics\\Tomat_3.jpg</v>
      </c>
      <c r="AR78" t="str">
        <f t="shared" si="35"/>
        <v/>
      </c>
      <c r="AS78" t="str">
        <f t="shared" si="28"/>
        <v/>
      </c>
      <c r="AT78">
        <f t="shared" ca="1" si="29"/>
        <v>0.52114082709681442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_Колючий_ли_он?</v>
      </c>
      <c r="BA78" t="e">
        <f>VLOOKUP(Q78,audio_list_stym!$B$2:$BQ$299,68,FALSE)</f>
        <v>#N/A</v>
      </c>
      <c r="BB78" t="str">
        <f t="shared" si="31"/>
        <v>На_картинке_БАРОХ._Колючий_ли_он?</v>
      </c>
      <c r="BD78" cm="1">
        <f t="array" aca="1" ref="BD78" ca="1">INDEX($L$74:$L$81,(RANK(AT6,$AT$2:$AT$9)))</f>
        <v>2093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VLOOKUP(B79,audio_list_stym!$A$3:$BP$18,57,FALSE)</f>
        <v>15</v>
      </c>
      <c r="F79" t="str">
        <f>VLOOKUP(E79,metki!$A$2:$B$9,2,FALSE)</f>
        <v>экспл_новые_с_названием</v>
      </c>
      <c r="G79" t="str">
        <f t="shared" si="25"/>
        <v>экспл</v>
      </c>
      <c r="H79" t="str">
        <f>VLOOKUP(B79,audio_list_stym!$A$3:$AJ$18,25,FALSE)</f>
        <v>Gac</v>
      </c>
      <c r="I79" t="s">
        <v>693</v>
      </c>
      <c r="J79" t="str">
        <f t="shared" si="26"/>
        <v>Gac_6</v>
      </c>
      <c r="K79">
        <v>15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126</v>
      </c>
      <c r="Z79" t="str">
        <f>IF(G79="экспл",VLOOKUP(J79,quest_экспл!$A$1:$N$129,12,FALSE),IF(G79="импл_",0,0))</f>
        <v>sound\\Oranzheviy_li_on.wav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2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27"/>
        <v/>
      </c>
      <c r="AI79" t="s">
        <v>81</v>
      </c>
      <c r="AO79">
        <f t="shared" ca="1" si="33"/>
        <v>0.35640033814622218</v>
      </c>
      <c r="AP79" t="str">
        <f t="shared" ca="1" si="34"/>
        <v>pics\\Limon_5.jpg</v>
      </c>
      <c r="AR79" t="str">
        <f t="shared" si="35"/>
        <v/>
      </c>
      <c r="AS79" t="str">
        <f t="shared" si="28"/>
        <v/>
      </c>
      <c r="AT79">
        <f t="shared" ca="1" si="29"/>
        <v>0.33083788544528869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_Оранжевый_ли_он?</v>
      </c>
      <c r="BA79" t="e">
        <f>VLOOKUP(Q79,audio_list_stym!$B$2:$BQ$299,68,FALSE)</f>
        <v>#N/A</v>
      </c>
      <c r="BB79" t="str">
        <f t="shared" si="31"/>
        <v>На_мониторе_БАРОХ._Оранжевый_ли_он?</v>
      </c>
      <c r="BD79" cm="1">
        <f t="array" aca="1" ref="BD79" ca="1">INDEX($L$74:$L$81,(RANK(AT7,$AT$2:$AT$9)))</f>
        <v>2096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VLOOKUP(B80,audio_list_stym!$A$3:$BP$18,57,FALSE)</f>
        <v>15</v>
      </c>
      <c r="F80" t="str">
        <f>VLOOKUP(E80,metki!$A$2:$B$9,2,FALSE)</f>
        <v>экспл_новые_с_названием</v>
      </c>
      <c r="G80" t="str">
        <f t="shared" si="25"/>
        <v>экспл</v>
      </c>
      <c r="H80" t="str">
        <f>VLOOKUP(B80,audio_list_stym!$A$3:$AJ$18,25,FALSE)</f>
        <v>Gac</v>
      </c>
      <c r="I80" t="s">
        <v>694</v>
      </c>
      <c r="J80" t="str">
        <f t="shared" si="26"/>
        <v>Gac_7</v>
      </c>
      <c r="K80">
        <v>15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127</v>
      </c>
      <c r="Z80" t="str">
        <f>IF(G80="экспл",VLOOKUP(J80,quest_экспл!$A$1:$N$129,12,FALSE),IF(G80="импл_",0,0))</f>
        <v>sound\\On_zernistiy.wav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2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27"/>
        <v/>
      </c>
      <c r="AI80" t="s">
        <v>82</v>
      </c>
      <c r="AO80">
        <f t="shared" ca="1" si="33"/>
        <v>0.94670064519447039</v>
      </c>
      <c r="AP80" t="str">
        <f t="shared" ca="1" si="34"/>
        <v>pics\\Banan_2.jpg</v>
      </c>
      <c r="AR80" t="str">
        <f t="shared" si="35"/>
        <v/>
      </c>
      <c r="AS80" t="str">
        <f t="shared" si="28"/>
        <v/>
      </c>
      <c r="AT80">
        <f t="shared" ca="1" si="29"/>
        <v>0.81626742014791454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_Он_зернистый?</v>
      </c>
      <c r="BA80" t="e">
        <f>VLOOKUP(Q80,audio_list_stym!$B$2:$BQ$299,68,FALSE)</f>
        <v>#N/A</v>
      </c>
      <c r="BB80" t="str">
        <f t="shared" si="31"/>
        <v>Перед_Вами_БАРОХ._Он_зернистый?</v>
      </c>
      <c r="BD80" cm="1">
        <f t="array" aca="1" ref="BD80" ca="1">INDEX($L$74:$L$81,(RANK(AT8,$AT$2:$AT$9)))</f>
        <v>2091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VLOOKUP(B81,audio_list_stym!$A$3:$BP$18,57,FALSE)</f>
        <v>15</v>
      </c>
      <c r="F81" t="str">
        <f>VLOOKUP(E81,metki!$A$2:$B$9,2,FALSE)</f>
        <v>экспл_новые_с_названием</v>
      </c>
      <c r="G81" t="str">
        <f t="shared" si="25"/>
        <v>экспл</v>
      </c>
      <c r="H81" t="str">
        <f>VLOOKUP(B81,audio_list_stym!$A$3:$AJ$18,25,FALSE)</f>
        <v>Gac</v>
      </c>
      <c r="I81" t="s">
        <v>695</v>
      </c>
      <c r="J81" t="str">
        <f t="shared" si="26"/>
        <v>Gac_8</v>
      </c>
      <c r="K81">
        <v>15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128</v>
      </c>
      <c r="Z81" t="str">
        <f>IF(G81="экспл",VLOOKUP(J81,quest_экспл!$A$1:$N$129,12,FALSE),IF(G81="импл_",0,0))</f>
        <v>sound\\Okruglya_li_on.wav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2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27"/>
        <v/>
      </c>
      <c r="AI81" t="s">
        <v>83</v>
      </c>
      <c r="AO81">
        <f t="shared" ca="1" si="33"/>
        <v>0.75032629003977913</v>
      </c>
      <c r="AP81" t="str">
        <f t="shared" ca="1" si="34"/>
        <v>pics\\Finik_5.jpg</v>
      </c>
      <c r="AR81" t="str">
        <f t="shared" si="35"/>
        <v/>
      </c>
      <c r="AS81" t="str">
        <f t="shared" si="28"/>
        <v/>
      </c>
      <c r="AT81">
        <f t="shared" ca="1" si="29"/>
        <v>0.72344234130221052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_Округлый_ли_он?</v>
      </c>
      <c r="BA81" t="e">
        <f>VLOOKUP(Q81,audio_list_stym!$B$2:$BQ$299,68,FALSE)</f>
        <v>#N/A</v>
      </c>
      <c r="BB81" t="str">
        <f t="shared" si="31"/>
        <v>Вы_видите_БАРОХ._Округлый_ли_он?</v>
      </c>
      <c r="BD81" cm="1">
        <f t="array" aca="1" ref="BD81" ca="1">INDEX($L$74:$L$81,(RANK(AT9,$AT$2:$AT$9)))</f>
        <v>2092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VLOOKUP(B82,audio_list_stym!$A$3:$BP$18,57,FALSE)</f>
        <v>16</v>
      </c>
      <c r="F82" t="str">
        <f>VLOOKUP(E82,metki!$A$2:$B$9,2,FALSE)</f>
        <v>импл_новые_без_названия</v>
      </c>
      <c r="G82" t="str">
        <f t="shared" si="25"/>
        <v>импл_</v>
      </c>
      <c r="H82" t="str">
        <f>VLOOKUP(B82,audio_list_stym!$A$3:$AJ$18,25,FALSE)</f>
        <v>Noni</v>
      </c>
      <c r="I82" t="s">
        <v>688</v>
      </c>
      <c r="J82" t="str">
        <f t="shared" si="26"/>
        <v>Noni_1</v>
      </c>
      <c r="K82">
        <v>16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257</v>
      </c>
      <c r="Q82" t="str">
        <f>IF(G82="экспл",0,IF(G82="импл_",VLOOKUP(J82,quest_импл!$A$1:$J$129,8,FALSE),0))</f>
        <v>sound\\Beliy_li_vnutri.wav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2039</v>
      </c>
      <c r="AD82" t="str">
        <f t="shared" ca="1" si="32"/>
        <v>pics\\Limon_7.jpg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7"/>
        <v>pics\\Limon_7.jpg</v>
      </c>
      <c r="AI82" t="s">
        <v>84</v>
      </c>
      <c r="AO82">
        <f t="shared" ca="1" si="33"/>
        <v>0.33954327090871439</v>
      </c>
      <c r="AP82" t="str">
        <f t="shared" ca="1" si="34"/>
        <v>pics\\Limon_7.jpg</v>
      </c>
      <c r="AR82" t="str">
        <f t="shared" si="35"/>
        <v/>
      </c>
      <c r="AS82" t="str">
        <f t="shared" ca="1" si="28"/>
        <v>pics\\Limon_7.jpg</v>
      </c>
      <c r="AT82">
        <f t="shared" ca="1" si="29"/>
        <v>0.62031661339954525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_Белый_ли_внутри_</v>
      </c>
      <c r="BB82" t="str">
        <f t="shared" si="31"/>
        <v>_Белый_ли_внутри_XXXXX?</v>
      </c>
      <c r="BC82">
        <f>A82</f>
        <v>1211</v>
      </c>
      <c r="BD82" cm="1">
        <f t="array" aca="1" ref="BD82" ca="1">INDEX($L$82:$L$89,(RANK(AT2,$AT$2:$AT$9)))</f>
        <v>2114</v>
      </c>
      <c r="BE82" cm="1">
        <f t="array" aca="1" ref="BE82" ca="1">INDEX(BD66:BD81,(RANK(AT4,$AT$2:$AT$17)))</f>
        <v>2094</v>
      </c>
      <c r="BF82" cm="1">
        <f t="array" aca="1" ref="BF82" ca="1">INDEX(BD90:BD105,(RANK(AT4,$AT$2:$AT$17)))</f>
        <v>2142</v>
      </c>
      <c r="BG82" cm="1">
        <f t="array" aca="1" ref="BG82" ca="1">INDEX(BD106:BD129,(RANK(AT4,$AT$2:$AT$9)))</f>
        <v>2152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VLOOKUP(B83,audio_list_stym!$A$3:$BP$18,57,FALSE)</f>
        <v>16</v>
      </c>
      <c r="F83" t="str">
        <f>VLOOKUP(E83,metki!$A$2:$B$9,2,FALSE)</f>
        <v>импл_новые_без_названия</v>
      </c>
      <c r="G83" t="str">
        <f t="shared" si="25"/>
        <v>импл_</v>
      </c>
      <c r="H83" t="str">
        <f>VLOOKUP(B83,audio_list_stym!$A$3:$AJ$18,25,FALSE)</f>
        <v>Noni</v>
      </c>
      <c r="I83" t="s">
        <v>689</v>
      </c>
      <c r="J83" t="str">
        <f t="shared" si="26"/>
        <v>Noni_2</v>
      </c>
      <c r="K83">
        <v>16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258</v>
      </c>
      <c r="Q83" t="str">
        <f>IF(G83="экспл",0,IF(G83="импл_",VLOOKUP(J83,quest_импл!$A$1:$J$129,8,FALSE),0))</f>
        <v>sound\\Rebristiy_li.wav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2055</v>
      </c>
      <c r="AD83" t="str">
        <f t="shared" ca="1" si="32"/>
        <v>pics\\Redis_7.jpg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7"/>
        <v>pics\\Redis_7.jpg</v>
      </c>
      <c r="AI83" t="s">
        <v>85</v>
      </c>
      <c r="AO83">
        <f t="shared" ca="1" si="33"/>
        <v>0.1103600732939467</v>
      </c>
      <c r="AP83" t="str">
        <f t="shared" ca="1" si="34"/>
        <v>pics\\Redis_7.jpg</v>
      </c>
      <c r="AR83" t="str">
        <f t="shared" si="35"/>
        <v/>
      </c>
      <c r="AS83" t="str">
        <f t="shared" ca="1" si="28"/>
        <v>pics\\Redis_7.jpg</v>
      </c>
      <c r="AT83">
        <f t="shared" ca="1" si="29"/>
        <v>0.97909208472383213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_Ребристый_ли_</v>
      </c>
      <c r="BB83" t="str">
        <f t="shared" si="31"/>
        <v>_Ребристый_ли_XXXXX?</v>
      </c>
      <c r="BD83" cm="1">
        <f t="array" aca="1" ref="BD83" ca="1">INDEX($L$82:$L$89,(RANK(AT3,$AT$2:$AT$9)))</f>
        <v>2113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VLOOKUP(B84,audio_list_stym!$A$3:$BP$18,57,FALSE)</f>
        <v>16</v>
      </c>
      <c r="F84" t="str">
        <f>VLOOKUP(E84,metki!$A$2:$B$9,2,FALSE)</f>
        <v>импл_новые_без_названия</v>
      </c>
      <c r="G84" t="str">
        <f t="shared" si="25"/>
        <v>импл_</v>
      </c>
      <c r="H84" t="str">
        <f>VLOOKUP(B84,audio_list_stym!$A$3:$AJ$18,25,FALSE)</f>
        <v>Noni</v>
      </c>
      <c r="I84" t="s">
        <v>690</v>
      </c>
      <c r="J84" t="str">
        <f t="shared" si="26"/>
        <v>Noni_3</v>
      </c>
      <c r="K84">
        <v>16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259</v>
      </c>
      <c r="Q84" t="str">
        <f>IF(G84="экспл",0,IF(G84="импл_",VLOOKUP(J84,quest_импл!$A$1:$J$129,8,FALSE),0))</f>
        <v>sound\\Goluboy_li.wav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2011</v>
      </c>
      <c r="AD84" t="str">
        <f t="shared" ca="1" si="32"/>
        <v>pics\\Finik_3.jpg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7"/>
        <v>pics\\Finik_3.jpg</v>
      </c>
      <c r="AI84" t="s">
        <v>94</v>
      </c>
      <c r="AO84">
        <f t="shared" ca="1" si="33"/>
        <v>0.81525877289454929</v>
      </c>
      <c r="AP84" t="str">
        <f t="shared" ca="1" si="34"/>
        <v>pics\\Finik_3.jpg</v>
      </c>
      <c r="AR84" t="str">
        <f t="shared" si="35"/>
        <v/>
      </c>
      <c r="AS84" t="str">
        <f t="shared" ca="1" si="28"/>
        <v>pics\\Finik_3.jpg</v>
      </c>
      <c r="AT84">
        <f t="shared" ca="1" si="29"/>
        <v>0.89846129257158303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_Голубой_ли_</v>
      </c>
      <c r="BB84" t="str">
        <f t="shared" si="31"/>
        <v>_Голубой_ли_XXXXX?</v>
      </c>
      <c r="BD84" cm="1">
        <f t="array" aca="1" ref="BD84" ca="1">INDEX($L$82:$L$89,(RANK(AT4,$AT$2:$AT$9)))</f>
        <v>2118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VLOOKUP(B85,audio_list_stym!$A$3:$BP$18,57,FALSE)</f>
        <v>16</v>
      </c>
      <c r="F85" t="str">
        <f>VLOOKUP(E85,metki!$A$2:$B$9,2,FALSE)</f>
        <v>импл_новые_без_названия</v>
      </c>
      <c r="G85" t="str">
        <f t="shared" si="25"/>
        <v>импл_</v>
      </c>
      <c r="H85" t="str">
        <f>VLOOKUP(B85,audio_list_stym!$A$3:$AJ$18,25,FALSE)</f>
        <v>Noni</v>
      </c>
      <c r="I85" t="s">
        <v>691</v>
      </c>
      <c r="J85" t="str">
        <f t="shared" si="26"/>
        <v>Noni_4</v>
      </c>
      <c r="K85">
        <v>16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260</v>
      </c>
      <c r="Q85" t="str">
        <f>IF(G85="экспл",0,IF(G85="импл_",VLOOKUP(J85,quest_импл!$A$1:$J$129,8,FALSE),0))</f>
        <v>sound\\S_bugorkami_li.wav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2014</v>
      </c>
      <c r="AD85" t="str">
        <f t="shared" ca="1" si="32"/>
        <v>pics\\Finik_6.jpg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7"/>
        <v>pics\\Finik_6.jpg</v>
      </c>
      <c r="AI85" t="s">
        <v>95</v>
      </c>
      <c r="AO85">
        <f t="shared" ca="1" si="33"/>
        <v>0.73419039625490867</v>
      </c>
      <c r="AP85" t="str">
        <f t="shared" ca="1" si="34"/>
        <v>pics\\Finik_6.jpg</v>
      </c>
      <c r="AR85" t="str">
        <f t="shared" si="35"/>
        <v/>
      </c>
      <c r="AS85" t="str">
        <f t="shared" ca="1" si="28"/>
        <v>pics\\Finik_6.jpg</v>
      </c>
      <c r="AT85">
        <f t="shared" ca="1" si="29"/>
        <v>0.51623062432133993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_С_бугорками_ли_</v>
      </c>
      <c r="BB85" t="str">
        <f t="shared" si="31"/>
        <v>_С_бугорками_ли_XXXXX?</v>
      </c>
      <c r="BD85" cm="1">
        <f t="array" aca="1" ref="BD85" ca="1">INDEX($L$82:$L$89,(RANK(AT5,$AT$2:$AT$9)))</f>
        <v>2119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VLOOKUP(B86,audio_list_stym!$A$3:$BP$18,57,FALSE)</f>
        <v>16</v>
      </c>
      <c r="F86" t="str">
        <f>VLOOKUP(E86,metki!$A$2:$B$9,2,FALSE)</f>
        <v>импл_новые_без_названия</v>
      </c>
      <c r="G86" t="str">
        <f t="shared" si="25"/>
        <v>импл_</v>
      </c>
      <c r="H86" t="str">
        <f>VLOOKUP(B86,audio_list_stym!$A$3:$AJ$18,25,FALSE)</f>
        <v>Noni</v>
      </c>
      <c r="I86" t="s">
        <v>692</v>
      </c>
      <c r="J86" t="str">
        <f t="shared" si="26"/>
        <v>Noni_5</v>
      </c>
      <c r="K86">
        <v>16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261</v>
      </c>
      <c r="Q86" t="str">
        <f>IF(G86="экспл",0,IF(G86="импл_",VLOOKUP(J86,quest_импл!$A$1:$J$129,8,FALSE),0))</f>
        <v>sound\\Ovalniy_li.wav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2044</v>
      </c>
      <c r="AD86" t="str">
        <f t="shared" ca="1" si="32"/>
        <v>pics\\Peper_4.jpg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7"/>
        <v>pics\\Peper_4.jpg</v>
      </c>
      <c r="AI86" t="s">
        <v>96</v>
      </c>
      <c r="AO86">
        <f t="shared" ca="1" si="33"/>
        <v>0.2331480944477311</v>
      </c>
      <c r="AP86" t="str">
        <f t="shared" ca="1" si="34"/>
        <v>pics\\Peper_4.jpg</v>
      </c>
      <c r="AR86" t="str">
        <f t="shared" si="35"/>
        <v/>
      </c>
      <c r="AS86" t="str">
        <f t="shared" ca="1" si="28"/>
        <v>pics\\Peper_4.jpg</v>
      </c>
      <c r="AT86">
        <f t="shared" ca="1" si="29"/>
        <v>0.43108859026719992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_Овальный_ли_</v>
      </c>
      <c r="BB86" t="str">
        <f t="shared" si="31"/>
        <v>_Овальный_ли_XXXXX?</v>
      </c>
      <c r="BD86" cm="1">
        <f t="array" aca="1" ref="BD86" ca="1">INDEX($L$82:$L$89,(RANK(AT6,$AT$2:$AT$9)))</f>
        <v>2117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VLOOKUP(B87,audio_list_stym!$A$3:$BP$18,57,FALSE)</f>
        <v>16</v>
      </c>
      <c r="F87" t="str">
        <f>VLOOKUP(E87,metki!$A$2:$B$9,2,FALSE)</f>
        <v>импл_новые_без_названия</v>
      </c>
      <c r="G87" t="str">
        <f t="shared" si="25"/>
        <v>импл_</v>
      </c>
      <c r="H87" t="str">
        <f>VLOOKUP(B87,audio_list_stym!$A$3:$AJ$18,25,FALSE)</f>
        <v>Noni</v>
      </c>
      <c r="I87" t="s">
        <v>693</v>
      </c>
      <c r="J87" t="str">
        <f t="shared" si="26"/>
        <v>Noni_6</v>
      </c>
      <c r="K87">
        <v>16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262</v>
      </c>
      <c r="Q87" t="str">
        <f>IF(G87="экспл",0,IF(G87="импл_",VLOOKUP(J87,quest_импл!$A$1:$J$129,8,FALSE),0))</f>
        <v>sound\\Zhidkiy_li.wav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2042</v>
      </c>
      <c r="AD87" t="str">
        <f t="shared" ca="1" si="32"/>
        <v>pics\\Peper_2.jpg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7"/>
        <v>pics\\Peper_2.jpg</v>
      </c>
      <c r="AI87" t="s">
        <v>97</v>
      </c>
      <c r="AO87">
        <f t="shared" ca="1" si="33"/>
        <v>0.29438227211708001</v>
      </c>
      <c r="AP87" t="str">
        <f t="shared" ca="1" si="34"/>
        <v>pics\\Peper_2.jpg</v>
      </c>
      <c r="AR87" t="str">
        <f t="shared" si="35"/>
        <v/>
      </c>
      <c r="AS87" t="str">
        <f t="shared" ca="1" si="28"/>
        <v>pics\\Peper_2.jpg</v>
      </c>
      <c r="AT87">
        <f t="shared" ca="1" si="29"/>
        <v>0.88101884918524209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_Жидкий_ли_</v>
      </c>
      <c r="BB87" t="str">
        <f t="shared" si="31"/>
        <v>_Жидкий_ли_XXXXX?</v>
      </c>
      <c r="BD87" cm="1">
        <f t="array" aca="1" ref="BD87" ca="1">INDEX($L$82:$L$89,(RANK(AT7,$AT$2:$AT$9)))</f>
        <v>2120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VLOOKUP(B88,audio_list_stym!$A$3:$BP$18,57,FALSE)</f>
        <v>16</v>
      </c>
      <c r="F88" t="str">
        <f>VLOOKUP(E88,metki!$A$2:$B$9,2,FALSE)</f>
        <v>импл_новые_без_названия</v>
      </c>
      <c r="G88" t="str">
        <f t="shared" si="25"/>
        <v>импл_</v>
      </c>
      <c r="H88" t="str">
        <f>VLOOKUP(B88,audio_list_stym!$A$3:$AJ$18,25,FALSE)</f>
        <v>Noni</v>
      </c>
      <c r="I88" t="s">
        <v>694</v>
      </c>
      <c r="J88" t="str">
        <f t="shared" si="26"/>
        <v>Noni_7</v>
      </c>
      <c r="K88">
        <v>16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263</v>
      </c>
      <c r="Q88" t="str">
        <f>IF(G88="экспл",0,IF(G88="импл_",VLOOKUP(J88,quest_импл!$A$1:$J$129,8,FALSE),0))</f>
        <v>sound\\Lohmatiy_li.wav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2019</v>
      </c>
      <c r="AD88" t="str">
        <f t="shared" ca="1" si="32"/>
        <v>pics\\Goroh_3.jpg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7"/>
        <v>pics\\Goroh_3.jpg</v>
      </c>
      <c r="AI88" t="s">
        <v>98</v>
      </c>
      <c r="AO88">
        <f t="shared" ca="1" si="33"/>
        <v>0.67746462322178236</v>
      </c>
      <c r="AP88" t="str">
        <f t="shared" ca="1" si="34"/>
        <v>pics\\Goroh_3.jpg</v>
      </c>
      <c r="AR88" t="str">
        <f t="shared" si="35"/>
        <v/>
      </c>
      <c r="AS88" t="str">
        <f t="shared" ca="1" si="28"/>
        <v>pics\\Goroh_3.jpg</v>
      </c>
      <c r="AT88">
        <f t="shared" ca="1" si="29"/>
        <v>7.8721789081386384E-2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_Лохматый_ли_</v>
      </c>
      <c r="BB88" t="str">
        <f t="shared" si="31"/>
        <v>_Лохматый_ли_XXXXX?</v>
      </c>
      <c r="BD88" cm="1">
        <f t="array" aca="1" ref="BD88" ca="1">INDEX($L$82:$L$89,(RANK(AT8,$AT$2:$AT$9)))</f>
        <v>2115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VLOOKUP(B89,audio_list_stym!$A$3:$BP$18,57,FALSE)</f>
        <v>16</v>
      </c>
      <c r="F89" t="str">
        <f>VLOOKUP(E89,metki!$A$2:$B$9,2,FALSE)</f>
        <v>импл_новые_без_названия</v>
      </c>
      <c r="G89" t="str">
        <f t="shared" si="25"/>
        <v>импл_</v>
      </c>
      <c r="H89" t="str">
        <f>VLOOKUP(B89,audio_list_stym!$A$3:$AJ$18,25,FALSE)</f>
        <v>Noni</v>
      </c>
      <c r="I89" t="s">
        <v>695</v>
      </c>
      <c r="J89" t="str">
        <f t="shared" si="26"/>
        <v>Noni_8</v>
      </c>
      <c r="K89">
        <v>16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264</v>
      </c>
      <c r="Q89" t="str">
        <f>IF(G89="экспл",0,IF(G89="импл_",VLOOKUP(J89,quest_импл!$A$1:$J$129,8,FALSE),0))</f>
        <v>sound\\Zolotistiy_li.wav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2018</v>
      </c>
      <c r="AD89" t="str">
        <f t="shared" ca="1" si="32"/>
        <v>pics\\Goroh_2.jpg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7"/>
        <v>pics\\Goroh_2.jpg</v>
      </c>
      <c r="AI89" t="s">
        <v>99</v>
      </c>
      <c r="AO89">
        <f t="shared" ca="1" si="33"/>
        <v>0.68319160231134946</v>
      </c>
      <c r="AP89" t="str">
        <f t="shared" ca="1" si="34"/>
        <v>pics\\Goroh_2.jpg</v>
      </c>
      <c r="AR89" t="str">
        <f t="shared" si="35"/>
        <v/>
      </c>
      <c r="AS89" t="str">
        <f t="shared" ca="1" si="28"/>
        <v>pics\\Goroh_2.jpg</v>
      </c>
      <c r="AT89">
        <f t="shared" ca="1" si="29"/>
        <v>7.9482615008484303E-2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_Золотистый_ли_</v>
      </c>
      <c r="BB89" t="str">
        <f t="shared" si="31"/>
        <v>_Золотистый_ли_XXXXX?</v>
      </c>
      <c r="BD89" cm="1">
        <f t="array" aca="1" ref="BD89" ca="1">INDEX($L$82:$L$89,(RANK(AT9,$AT$2:$AT$9)))</f>
        <v>2116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VLOOKUP(B90,audio_list_stym!$A$3:$BP$18,57,FALSE)</f>
        <v>17</v>
      </c>
      <c r="F90" t="str">
        <f>VLOOKUP(E90,metki!$A$2:$B$9,2,FALSE)</f>
        <v>экспл_новые_без_названия</v>
      </c>
      <c r="G90" t="str">
        <f t="shared" si="25"/>
        <v>экспл</v>
      </c>
      <c r="H90" t="str">
        <f>VLOOKUP(B90,audio_list_stym!$A$3:$AJ$18,25,FALSE)</f>
        <v>Sapota</v>
      </c>
      <c r="I90" t="s">
        <v>688</v>
      </c>
      <c r="J90" t="str">
        <f t="shared" si="26"/>
        <v>Sapota_1</v>
      </c>
      <c r="K90">
        <v>17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137</v>
      </c>
      <c r="Z90" t="str">
        <f>IF(G90="экспл",VLOOKUP(J90,quest_экспл!$A$1:$N$129,12,FALSE),IF(G90="импл_",0,0))</f>
        <v>sound\\On_sharoobraxniy.wav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2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27"/>
        <v/>
      </c>
      <c r="AI90" t="s">
        <v>100</v>
      </c>
      <c r="AO90">
        <f t="shared" ca="1" si="33"/>
        <v>0.82372742607638161</v>
      </c>
      <c r="AP90" t="str">
        <f t="shared" ca="1" si="34"/>
        <v>pics\\Finik_2.jpg</v>
      </c>
      <c r="AR90" t="str">
        <f t="shared" si="35"/>
        <v/>
      </c>
      <c r="AS90" t="str">
        <f t="shared" si="28"/>
        <v/>
      </c>
      <c r="AT90">
        <f t="shared" ca="1" si="29"/>
        <v>0.92647711895221607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_Он_шарообразный?</v>
      </c>
      <c r="BA90" t="e">
        <f>VLOOKUP(Q90,audio_list_stym!$B$2:$BQ$299,68,FALSE)</f>
        <v>#N/A</v>
      </c>
      <c r="BB90" t="str">
        <f t="shared" si="31"/>
        <v>На_экране_XXXXX._Он_шарообразный?</v>
      </c>
      <c r="BC90">
        <f>A90</f>
        <v>1212</v>
      </c>
      <c r="BD90" cm="1">
        <f t="array" aca="1" ref="BD90" ca="1">INDEX($L$90:$L$97,(RANK(AT2,$AT$2:$AT$9)))</f>
        <v>2130</v>
      </c>
      <c r="BE90" cm="1">
        <f t="array" aca="1" ref="BE90" ca="1">INDEX(BD66:BD81,(RANK(AT5,$AT$2:$AT$17)))</f>
        <v>2095</v>
      </c>
      <c r="BF90" cm="1">
        <f t="array" aca="1" ref="BF90" ca="1">INDEX(BD98:BD113,(RANK(AT5,$AT$2:$AT$17)))</f>
        <v>2151</v>
      </c>
      <c r="BG90" cm="1">
        <f t="array" aca="1" ref="BG90" ca="1">INDEX(BD114:BD129,(RANK(AT5,$AT$2:$AT$9)))</f>
        <v>2067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VLOOKUP(B91,audio_list_stym!$A$3:$BP$18,57,FALSE)</f>
        <v>17</v>
      </c>
      <c r="F91" t="str">
        <f>VLOOKUP(E91,metki!$A$2:$B$9,2,FALSE)</f>
        <v>экспл_новые_без_названия</v>
      </c>
      <c r="G91" t="str">
        <f t="shared" si="25"/>
        <v>экспл</v>
      </c>
      <c r="H91" t="str">
        <f>VLOOKUP(B91,audio_list_stym!$A$3:$AJ$18,25,FALSE)</f>
        <v>Sapota</v>
      </c>
      <c r="I91" t="s">
        <v>689</v>
      </c>
      <c r="J91" t="str">
        <f t="shared" si="26"/>
        <v>Sapota_2</v>
      </c>
      <c r="K91">
        <v>17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138</v>
      </c>
      <c r="Z91" t="str">
        <f>IF(G91="экспл",VLOOKUP(J91,quest_экспл!$A$1:$N$129,12,FALSE),IF(G91="импл_",0,0))</f>
        <v>sound\\On_nadrezan.wav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2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27"/>
        <v/>
      </c>
      <c r="AI91" t="s">
        <v>101</v>
      </c>
      <c r="AO91">
        <f t="shared" ca="1" si="33"/>
        <v>0.36410239475132788</v>
      </c>
      <c r="AP91" t="str">
        <f t="shared" ca="1" si="34"/>
        <v>pics\\Limon_4.jpg</v>
      </c>
      <c r="AR91" t="str">
        <f t="shared" si="35"/>
        <v/>
      </c>
      <c r="AS91" t="str">
        <f t="shared" si="28"/>
        <v/>
      </c>
      <c r="AT91">
        <f t="shared" ca="1" si="29"/>
        <v>0.42040644100081492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_Он_надрезан?</v>
      </c>
      <c r="BA91" t="e">
        <f>VLOOKUP(Q91,audio_list_stym!$B$2:$BQ$299,68,FALSE)</f>
        <v>#N/A</v>
      </c>
      <c r="BB91" t="str">
        <f t="shared" si="31"/>
        <v>Посмотрите,_вот_XXXXX._Он_надрезан?</v>
      </c>
      <c r="BD91" cm="1">
        <f t="array" aca="1" ref="BD91" ca="1">INDEX($L$90:$L$97,(RANK(AT3,$AT$2:$AT$9)))</f>
        <v>2129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VLOOKUP(B92,audio_list_stym!$A$3:$BP$18,57,FALSE)</f>
        <v>17</v>
      </c>
      <c r="F92" t="str">
        <f>VLOOKUP(E92,metki!$A$2:$B$9,2,FALSE)</f>
        <v>экспл_новые_без_названия</v>
      </c>
      <c r="G92" t="str">
        <f t="shared" si="25"/>
        <v>экспл</v>
      </c>
      <c r="H92" t="str">
        <f>VLOOKUP(B92,audio_list_stym!$A$3:$AJ$18,25,FALSE)</f>
        <v>Sapota</v>
      </c>
      <c r="I92" t="s">
        <v>690</v>
      </c>
      <c r="J92" t="str">
        <f t="shared" si="26"/>
        <v>Sapota_3</v>
      </c>
      <c r="K92">
        <v>17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139</v>
      </c>
      <c r="Z92" t="str">
        <f>IF(G92="экспл",VLOOKUP(J92,quest_экспл!$A$1:$N$129,12,FALSE),IF(G92="импл_",0,0))</f>
        <v>sound\\On_perekruchen.wav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2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27"/>
        <v/>
      </c>
      <c r="AI92" t="s">
        <v>102</v>
      </c>
      <c r="AO92">
        <f t="shared" ca="1" si="33"/>
        <v>0.62379960183381822</v>
      </c>
      <c r="AP92" t="str">
        <f t="shared" ca="1" si="34"/>
        <v>pics\\Goroh_6.jpg</v>
      </c>
      <c r="AR92" t="str">
        <f t="shared" si="35"/>
        <v/>
      </c>
      <c r="AS92" t="str">
        <f t="shared" si="28"/>
        <v/>
      </c>
      <c r="AT92">
        <f t="shared" ca="1" si="29"/>
        <v>0.6283393105247802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_Он_перекручен?</v>
      </c>
      <c r="BA92" t="e">
        <f>VLOOKUP(Q92,audio_list_stym!$B$2:$BQ$299,68,FALSE)</f>
        <v>#N/A</v>
      </c>
      <c r="BB92" t="str">
        <f t="shared" si="31"/>
        <v>Вот_XXXXX._Он_перекручен?</v>
      </c>
      <c r="BD92" cm="1">
        <f t="array" aca="1" ref="BD92" ca="1">INDEX($L$90:$L$97,(RANK(AT4,$AT$2:$AT$9)))</f>
        <v>2134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VLOOKUP(B93,audio_list_stym!$A$3:$BP$18,57,FALSE)</f>
        <v>17</v>
      </c>
      <c r="F93" t="str">
        <f>VLOOKUP(E93,metki!$A$2:$B$9,2,FALSE)</f>
        <v>экспл_новые_без_названия</v>
      </c>
      <c r="G93" t="str">
        <f t="shared" si="25"/>
        <v>экспл</v>
      </c>
      <c r="H93" t="str">
        <f>VLOOKUP(B93,audio_list_stym!$A$3:$AJ$18,25,FALSE)</f>
        <v>Sapota</v>
      </c>
      <c r="I93" t="s">
        <v>691</v>
      </c>
      <c r="J93" t="str">
        <f t="shared" si="26"/>
        <v>Sapota_4</v>
      </c>
      <c r="K93">
        <v>17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140</v>
      </c>
      <c r="Z93" t="str">
        <f>IF(G93="экспл",VLOOKUP(J93,quest_экспл!$A$1:$N$129,12,FALSE),IF(G93="импл_",0,0))</f>
        <v>sound\\Sorvan_li_on.wav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2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27"/>
        <v/>
      </c>
      <c r="AI93" t="s">
        <v>103</v>
      </c>
      <c r="AO93">
        <f t="shared" ca="1" si="33"/>
        <v>0.89024505771472595</v>
      </c>
      <c r="AP93" t="str">
        <f t="shared" ca="1" si="34"/>
        <v>pics\\Banan_7.jpg</v>
      </c>
      <c r="AR93" t="str">
        <f t="shared" si="35"/>
        <v/>
      </c>
      <c r="AS93" t="str">
        <f t="shared" si="28"/>
        <v/>
      </c>
      <c r="AT93">
        <f t="shared" ca="1" si="29"/>
        <v>0.93129401697946945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_Сорван_ли_он?</v>
      </c>
      <c r="BA93" t="e">
        <f>VLOOKUP(Q93,audio_list_stym!$B$2:$BQ$299,68,FALSE)</f>
        <v>#N/A</v>
      </c>
      <c r="BB93" t="str">
        <f t="shared" si="31"/>
        <v>Это_XXXXX._Сорван_ли_он?</v>
      </c>
      <c r="BD93" cm="1">
        <f t="array" aca="1" ref="BD93" ca="1">INDEX($L$90:$L$97,(RANK(AT5,$AT$2:$AT$9)))</f>
        <v>2135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VLOOKUP(B94,audio_list_stym!$A$3:$BP$18,57,FALSE)</f>
        <v>17</v>
      </c>
      <c r="F94" t="str">
        <f>VLOOKUP(E94,metki!$A$2:$B$9,2,FALSE)</f>
        <v>экспл_новые_без_названия</v>
      </c>
      <c r="G94" t="str">
        <f t="shared" si="25"/>
        <v>экспл</v>
      </c>
      <c r="H94" t="str">
        <f>VLOOKUP(B94,audio_list_stym!$A$3:$AJ$18,25,FALSE)</f>
        <v>Sapota</v>
      </c>
      <c r="I94" t="s">
        <v>692</v>
      </c>
      <c r="J94" t="str">
        <f t="shared" si="26"/>
        <v>Sapota_5</v>
      </c>
      <c r="K94">
        <v>17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141</v>
      </c>
      <c r="Z94" t="str">
        <f>IF(G94="экспл",VLOOKUP(J94,quest_экспл!$A$1:$N$129,12,FALSE),IF(G94="импл_",0,0))</f>
        <v>sound\\Spressovan_li_on.wav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2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27"/>
        <v/>
      </c>
      <c r="AI94" t="s">
        <v>104</v>
      </c>
      <c r="AO94">
        <f t="shared" ca="1" si="33"/>
        <v>0.86014790339559422</v>
      </c>
      <c r="AP94" t="str">
        <f t="shared" ca="1" si="34"/>
        <v>pics\\Finik_1.jpg</v>
      </c>
      <c r="AR94" t="str">
        <f t="shared" si="35"/>
        <v/>
      </c>
      <c r="AS94" t="str">
        <f t="shared" si="28"/>
        <v/>
      </c>
      <c r="AT94">
        <f t="shared" ca="1" si="29"/>
        <v>0.61448005906906122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_Спрессован_ли_он?</v>
      </c>
      <c r="BA94" t="e">
        <f>VLOOKUP(Q94,audio_list_stym!$B$2:$BQ$299,68,FALSE)</f>
        <v>#N/A</v>
      </c>
      <c r="BB94" t="str">
        <f t="shared" si="31"/>
        <v>На_картинке_XXXXX._Спрессован_ли_он?</v>
      </c>
      <c r="BD94" cm="1">
        <f t="array" aca="1" ref="BD94" ca="1">INDEX($L$90:$L$97,(RANK(AT6,$AT$2:$AT$9)))</f>
        <v>2133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VLOOKUP(B95,audio_list_stym!$A$3:$BP$18,57,FALSE)</f>
        <v>17</v>
      </c>
      <c r="F95" t="str">
        <f>VLOOKUP(E95,metki!$A$2:$B$9,2,FALSE)</f>
        <v>экспл_новые_без_названия</v>
      </c>
      <c r="G95" t="str">
        <f t="shared" si="25"/>
        <v>экспл</v>
      </c>
      <c r="H95" t="str">
        <f>VLOOKUP(B95,audio_list_stym!$A$3:$AJ$18,25,FALSE)</f>
        <v>Sapota</v>
      </c>
      <c r="I95" t="s">
        <v>693</v>
      </c>
      <c r="J95" t="str">
        <f t="shared" si="26"/>
        <v>Sapota_6</v>
      </c>
      <c r="K95">
        <v>17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142</v>
      </c>
      <c r="Z95" t="str">
        <f>IF(G95="экспл",VLOOKUP(J95,quest_экспл!$A$1:$N$129,12,FALSE),IF(G95="импл_",0,0))</f>
        <v>sound\\Zheltiy_li_on.wav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2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27"/>
        <v/>
      </c>
      <c r="AI95" t="s">
        <v>105</v>
      </c>
      <c r="AO95">
        <f t="shared" ca="1" si="33"/>
        <v>0.51155598661387602</v>
      </c>
      <c r="AP95" t="str">
        <f t="shared" ca="1" si="34"/>
        <v>pics\\Kokos_4.jpg</v>
      </c>
      <c r="AR95" t="str">
        <f t="shared" si="35"/>
        <v/>
      </c>
      <c r="AS95" t="str">
        <f t="shared" si="28"/>
        <v/>
      </c>
      <c r="AT95">
        <f t="shared" ca="1" si="29"/>
        <v>0.28600594840903859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_Желтый_ли_он?</v>
      </c>
      <c r="BA95" t="e">
        <f>VLOOKUP(Q95,audio_list_stym!$B$2:$BQ$299,68,FALSE)</f>
        <v>#N/A</v>
      </c>
      <c r="BB95" t="str">
        <f t="shared" si="31"/>
        <v>На_мониторе_XXXXX._Желтый_ли_он?</v>
      </c>
      <c r="BD95" cm="1">
        <f t="array" aca="1" ref="BD95" ca="1">INDEX($L$90:$L$97,(RANK(AT7,$AT$2:$AT$9)))</f>
        <v>2136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VLOOKUP(B96,audio_list_stym!$A$3:$BP$18,57,FALSE)</f>
        <v>17</v>
      </c>
      <c r="F96" t="str">
        <f>VLOOKUP(E96,metki!$A$2:$B$9,2,FALSE)</f>
        <v>экспл_новые_без_названия</v>
      </c>
      <c r="G96" t="str">
        <f t="shared" si="25"/>
        <v>экспл</v>
      </c>
      <c r="H96" t="str">
        <f>VLOOKUP(B96,audio_list_stym!$A$3:$AJ$18,25,FALSE)</f>
        <v>Sapota</v>
      </c>
      <c r="I96" t="s">
        <v>694</v>
      </c>
      <c r="J96" t="str">
        <f t="shared" si="26"/>
        <v>Sapota_7</v>
      </c>
      <c r="K96">
        <v>17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143</v>
      </c>
      <c r="Z96" t="str">
        <f>IF(G96="экспл",VLOOKUP(J96,quest_экспл!$A$1:$N$129,12,FALSE),IF(G96="импл_",0,0))</f>
        <v>sound\\Rovniy_li_on.wav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2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27"/>
        <v/>
      </c>
      <c r="AI96" t="s">
        <v>106</v>
      </c>
      <c r="AO96">
        <f t="shared" ca="1" si="33"/>
        <v>0.61894375527562751</v>
      </c>
      <c r="AP96" t="str">
        <f t="shared" ca="1" si="34"/>
        <v>pics\\Goroh_7.jpg</v>
      </c>
      <c r="AR96" t="str">
        <f t="shared" si="35"/>
        <v/>
      </c>
      <c r="AS96" t="str">
        <f t="shared" si="28"/>
        <v/>
      </c>
      <c r="AT96">
        <f t="shared" ca="1" si="29"/>
        <v>0.55286204402727102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_Ровный_ли_он?</v>
      </c>
      <c r="BA96" t="e">
        <f>VLOOKUP(Q96,audio_list_stym!$B$2:$BQ$299,68,FALSE)</f>
        <v>#N/A</v>
      </c>
      <c r="BB96" t="str">
        <f t="shared" si="31"/>
        <v>Перед_Вами_XXXXX._Ровный_ли_он?</v>
      </c>
      <c r="BD96" cm="1">
        <f t="array" aca="1" ref="BD96" ca="1">INDEX($L$90:$L$97,(RANK(AT8,$AT$2:$AT$9)))</f>
        <v>2131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VLOOKUP(B97,audio_list_stym!$A$3:$BP$18,57,FALSE)</f>
        <v>17</v>
      </c>
      <c r="F97" t="str">
        <f>VLOOKUP(E97,metki!$A$2:$B$9,2,FALSE)</f>
        <v>экспл_новые_без_названия</v>
      </c>
      <c r="G97" t="str">
        <f t="shared" si="25"/>
        <v>экспл</v>
      </c>
      <c r="H97" t="str">
        <f>VLOOKUP(B97,audio_list_stym!$A$3:$AJ$18,25,FALSE)</f>
        <v>Sapota</v>
      </c>
      <c r="I97" t="s">
        <v>695</v>
      </c>
      <c r="J97" t="str">
        <f t="shared" si="26"/>
        <v>Sapota_8</v>
      </c>
      <c r="K97">
        <v>17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144</v>
      </c>
      <c r="Z97" t="str">
        <f>IF(G97="экспл",VLOOKUP(J97,quest_экспл!$A$1:$N$129,12,FALSE),IF(G97="импл_",0,0))</f>
        <v>sound\\On_imeet_shipi.wav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2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27"/>
        <v/>
      </c>
      <c r="AI97" t="s">
        <v>107</v>
      </c>
      <c r="AO97">
        <f t="shared" ca="1" si="33"/>
        <v>0.70603515207358658</v>
      </c>
      <c r="AP97" t="str">
        <f t="shared" ca="1" si="34"/>
        <v>pics\\Finik_8.jpg</v>
      </c>
      <c r="AR97" t="str">
        <f t="shared" si="35"/>
        <v/>
      </c>
      <c r="AS97" t="str">
        <f t="shared" si="28"/>
        <v/>
      </c>
      <c r="AT97">
        <f t="shared" ca="1" si="29"/>
        <v>0.77601148279168641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_Он_имеет_шипы?</v>
      </c>
      <c r="BA97" t="e">
        <f>VLOOKUP(Q97,audio_list_stym!$B$2:$BQ$299,68,FALSE)</f>
        <v>#N/A</v>
      </c>
      <c r="BB97" t="str">
        <f t="shared" si="31"/>
        <v>Вы_видите_XXXXX._Он_имеет_шипы?</v>
      </c>
      <c r="BD97" cm="1">
        <f t="array" aca="1" ref="BD97" ca="1">INDEX($L$90:$L$97,(RANK(AT9,$AT$2:$AT$9)))</f>
        <v>2132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VLOOKUP(B98,audio_list_stym!$A$3:$BP$18,57,FALSE)</f>
        <v>14</v>
      </c>
      <c r="F98" t="str">
        <f>VLOOKUP(E98,metki!$A$2:$B$9,2,FALSE)</f>
        <v>импл_новые_с_названием</v>
      </c>
      <c r="G98" t="str">
        <f t="shared" si="25"/>
        <v>импл_</v>
      </c>
      <c r="H98" t="str">
        <f>VLOOKUP(B98,audio_list_stym!$A$3:$AJ$18,25,FALSE)</f>
        <v>Tamanid</v>
      </c>
      <c r="I98" t="s">
        <v>688</v>
      </c>
      <c r="J98" t="str">
        <f t="shared" si="26"/>
        <v>Tamanid_1</v>
      </c>
      <c r="K98">
        <v>14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273</v>
      </c>
      <c r="Q98" t="str">
        <f>IF(G98="экспл",0,IF(G98="импл_",VLOOKUP(J98,quest_импл!$A$1:$J$129,8,FALSE),0))</f>
        <v>sound\\Krasnovatiy_li.wav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2029</v>
      </c>
      <c r="AD98" t="str">
        <f t="shared" ca="1" si="32"/>
        <v>pics\\Kokos_5.jpg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7"/>
        <v>pics\\Kokos_5.jpg</v>
      </c>
      <c r="AI98" t="s">
        <v>108</v>
      </c>
      <c r="AO98">
        <f t="shared" ca="1" si="33"/>
        <v>0.45817724753143285</v>
      </c>
      <c r="AP98" t="str">
        <f t="shared" ca="1" si="34"/>
        <v>pics\\Kokos_5.jpg</v>
      </c>
      <c r="AR98" t="str">
        <f>IF(AH98="sound\\Ogorod",AP26,"")</f>
        <v/>
      </c>
      <c r="AS98" t="str">
        <f t="shared" ca="1" si="28"/>
        <v>pics\\Kokos_5.jpg</v>
      </c>
      <c r="AT98">
        <f t="shared" ca="1" si="29"/>
        <v>0.6130102200867571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_Красноватый_ли_</v>
      </c>
      <c r="BB98" t="str">
        <f t="shared" si="31"/>
        <v>_Красноватый_ли_КОДИС?</v>
      </c>
      <c r="BC98">
        <f>A98</f>
        <v>1213</v>
      </c>
      <c r="BD98" cm="1">
        <f t="array" aca="1" ref="BD98" ca="1">INDEX($L$98:$L$105,(RANK(AT2,$AT$2:$AT$9)))</f>
        <v>2138</v>
      </c>
      <c r="BE98" cm="1">
        <f t="array" aca="1" ref="BE98" ca="1">INDEX(BD66:BD81,(RANK(AT6,$AT$2:$AT$9)))</f>
        <v>2089</v>
      </c>
      <c r="BF98" cm="1">
        <f t="array" aca="1" ref="BF98" ca="1">INDEX(BD82:BD97,(RANK(AT6,$AT$2:$AT$9)))</f>
        <v>2117</v>
      </c>
      <c r="BG98" cm="1">
        <f t="array" aca="1" ref="BG98" ca="1">INDEX(BD106:BD129,(RANK(AT6,$AT$2:$AT$17)))</f>
        <v>2066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VLOOKUP(B99,audio_list_stym!$A$3:$BP$18,57,FALSE)</f>
        <v>14</v>
      </c>
      <c r="F99" t="str">
        <f>VLOOKUP(E99,metki!$A$2:$B$9,2,FALSE)</f>
        <v>импл_новые_с_названием</v>
      </c>
      <c r="G99" t="str">
        <f t="shared" si="25"/>
        <v>импл_</v>
      </c>
      <c r="H99" t="str">
        <f>VLOOKUP(B99,audio_list_stym!$A$3:$AJ$18,25,FALSE)</f>
        <v>Tamanid</v>
      </c>
      <c r="I99" t="s">
        <v>689</v>
      </c>
      <c r="J99" t="str">
        <f t="shared" si="26"/>
        <v>Tamanid_2</v>
      </c>
      <c r="K99">
        <v>14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274</v>
      </c>
      <c r="Q99" t="str">
        <f>IF(G99="экспл",0,IF(G99="импл_",VLOOKUP(J99,quest_импл!$A$1:$J$129,8,FALSE),0))</f>
        <v>sound\\Izognut_li.wav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2020</v>
      </c>
      <c r="AD99" t="str">
        <f t="shared" ca="1" si="32"/>
        <v>pics\\Goroh_4.jpg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7"/>
        <v>pics\\Goroh_4.jpg</v>
      </c>
      <c r="AI99" t="s">
        <v>109</v>
      </c>
      <c r="AO99">
        <f t="shared" ca="1" si="33"/>
        <v>0.63792568729431498</v>
      </c>
      <c r="AP99" t="str">
        <f t="shared" ca="1" si="34"/>
        <v>pics\\Goroh_4.jpg</v>
      </c>
      <c r="AR99" t="str">
        <f t="shared" ref="AR99:AR120" si="36">IF(AH99="sound\\Ogorod",AP27,"")</f>
        <v/>
      </c>
      <c r="AS99" t="str">
        <f t="shared" ca="1" si="28"/>
        <v>pics\\Goroh_4.jpg</v>
      </c>
      <c r="AT99">
        <f t="shared" ca="1" si="29"/>
        <v>0.73758293309898171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_Изогнут_ли_</v>
      </c>
      <c r="BB99" t="str">
        <f t="shared" si="31"/>
        <v>_Изогнут_ли_КОДИС?</v>
      </c>
      <c r="BD99" cm="1">
        <f t="array" aca="1" ref="BD99" ca="1">INDEX($L$98:$L$105,(RANK(AT3,$AT$2:$AT$9)))</f>
        <v>2137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VLOOKUP(B100,audio_list_stym!$A$3:$BP$18,57,FALSE)</f>
        <v>14</v>
      </c>
      <c r="F100" t="str">
        <f>VLOOKUP(E100,metki!$A$2:$B$9,2,FALSE)</f>
        <v>импл_новые_с_названием</v>
      </c>
      <c r="G100" t="str">
        <f t="shared" si="25"/>
        <v>импл_</v>
      </c>
      <c r="H100" t="str">
        <f>VLOOKUP(B100,audio_list_stym!$A$3:$AJ$18,25,FALSE)</f>
        <v>Tamanid</v>
      </c>
      <c r="I100" t="s">
        <v>690</v>
      </c>
      <c r="J100" t="str">
        <f t="shared" si="26"/>
        <v>Tamanid_3</v>
      </c>
      <c r="K100">
        <v>14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275</v>
      </c>
      <c r="Q100" t="str">
        <f>IF(G100="экспл",0,IF(G100="импл_",VLOOKUP(J100,quest_импл!$A$1:$J$129,8,FALSE),0))</f>
        <v>sound\\Barhatistiy_li.wav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2048</v>
      </c>
      <c r="AD100" t="str">
        <f t="shared" ca="1" si="32"/>
        <v>pics\\Peper_8.jpg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7"/>
        <v>pics\\Peper_8.jpg</v>
      </c>
      <c r="AI100" t="s">
        <v>110</v>
      </c>
      <c r="AO100">
        <f t="shared" ca="1" si="33"/>
        <v>0.1803388930515144</v>
      </c>
      <c r="AP100" t="str">
        <f t="shared" ca="1" si="34"/>
        <v>pics\\Peper_8.jpg</v>
      </c>
      <c r="AR100" t="str">
        <f t="shared" si="36"/>
        <v/>
      </c>
      <c r="AS100" t="str">
        <f t="shared" ca="1" si="28"/>
        <v>pics\\Peper_8.jpg</v>
      </c>
      <c r="AT100">
        <f t="shared" ca="1" si="29"/>
        <v>0.22347808820631831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_Бархатистый_ли_</v>
      </c>
      <c r="BB100" t="str">
        <f t="shared" si="31"/>
        <v>_Бархатистый_ли_КОДИС?</v>
      </c>
      <c r="BD100" cm="1">
        <f t="array" aca="1" ref="BD100" ca="1">INDEX($L$98:$L$105,(RANK(AT4,$AT$2:$AT$9)))</f>
        <v>2142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VLOOKUP(B101,audio_list_stym!$A$3:$BP$18,57,FALSE)</f>
        <v>14</v>
      </c>
      <c r="F101" t="str">
        <f>VLOOKUP(E101,metki!$A$2:$B$9,2,FALSE)</f>
        <v>импл_новые_с_названием</v>
      </c>
      <c r="G101" t="str">
        <f t="shared" si="25"/>
        <v>импл_</v>
      </c>
      <c r="H101" t="str">
        <f>VLOOKUP(B101,audio_list_stym!$A$3:$AJ$18,25,FALSE)</f>
        <v>Tamanid</v>
      </c>
      <c r="I101" t="s">
        <v>691</v>
      </c>
      <c r="J101" t="str">
        <f t="shared" si="26"/>
        <v>Tamanid_4</v>
      </c>
      <c r="K101">
        <v>14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276</v>
      </c>
      <c r="Q101" t="str">
        <f>IF(G101="экспл",0,IF(G101="импл_",VLOOKUP(J101,quest_импл!$A$1:$J$129,8,FALSE),0))</f>
        <v>sound\\Odnotonniy_li.wav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2032</v>
      </c>
      <c r="AD101" t="str">
        <f t="shared" ca="1" si="32"/>
        <v>pics\\Kokos_8.jpg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7"/>
        <v>pics\\Kokos_8.jpg</v>
      </c>
      <c r="AI101" t="s">
        <v>111</v>
      </c>
      <c r="AO101">
        <f t="shared" ca="1" si="33"/>
        <v>0.42006251959336061</v>
      </c>
      <c r="AP101" t="str">
        <f t="shared" ca="1" si="34"/>
        <v>pics\\Kokos_8.jpg</v>
      </c>
      <c r="AR101" t="str">
        <f t="shared" si="36"/>
        <v/>
      </c>
      <c r="AS101" t="str">
        <f t="shared" ca="1" si="28"/>
        <v>pics\\Kokos_8.jpg</v>
      </c>
      <c r="AT101">
        <f t="shared" ca="1" si="29"/>
        <v>2.1529114614194378E-2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_Однотонный_ли_</v>
      </c>
      <c r="BB101" t="str">
        <f t="shared" si="31"/>
        <v>_Однотонный_ли_КОДИС?</v>
      </c>
      <c r="BD101" cm="1">
        <f t="array" aca="1" ref="BD101" ca="1">INDEX($L$98:$L$105,(RANK(AT5,$AT$2:$AT$9)))</f>
        <v>2143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VLOOKUP(B102,audio_list_stym!$A$3:$BP$18,57,FALSE)</f>
        <v>14</v>
      </c>
      <c r="F102" t="str">
        <f>VLOOKUP(E102,metki!$A$2:$B$9,2,FALSE)</f>
        <v>импл_новые_с_названием</v>
      </c>
      <c r="G102" t="str">
        <f t="shared" si="25"/>
        <v>импл_</v>
      </c>
      <c r="H102" t="str">
        <f>VLOOKUP(B102,audio_list_stym!$A$3:$AJ$18,25,FALSE)</f>
        <v>Tamanid</v>
      </c>
      <c r="I102" t="s">
        <v>692</v>
      </c>
      <c r="J102" t="str">
        <f t="shared" si="26"/>
        <v>Tamanid_5</v>
      </c>
      <c r="K102">
        <v>14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277</v>
      </c>
      <c r="Q102" t="str">
        <f>IF(G102="экспл",0,IF(G102="импл_",VLOOKUP(J102,quest_импл!$A$1:$J$129,8,FALSE),0))</f>
        <v>sound\\Prozrachniy_li.wav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2017</v>
      </c>
      <c r="AD102" t="str">
        <f t="shared" ca="1" si="32"/>
        <v>pics\\Goroh_1.jpg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7"/>
        <v>pics\\Goroh_1.jpg</v>
      </c>
      <c r="AI102" t="s">
        <v>112</v>
      </c>
      <c r="AO102">
        <f t="shared" ca="1" si="33"/>
        <v>0.68840640646681783</v>
      </c>
      <c r="AP102" t="str">
        <f t="shared" ca="1" si="34"/>
        <v>pics\\Goroh_1.jpg</v>
      </c>
      <c r="AR102" t="str">
        <f t="shared" si="36"/>
        <v/>
      </c>
      <c r="AS102" t="str">
        <f t="shared" ca="1" si="28"/>
        <v>pics\\Goroh_1.jpg</v>
      </c>
      <c r="AT102">
        <f t="shared" ca="1" si="29"/>
        <v>0.64763894359369001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_Прозрачный_ли_</v>
      </c>
      <c r="BB102" t="str">
        <f t="shared" si="31"/>
        <v>_Прозрачный_ли_КОДИС?</v>
      </c>
      <c r="BD102" cm="1">
        <f t="array" aca="1" ref="BD102" ca="1">INDEX($L$98:$L$105,(RANK(AT6,$AT$2:$AT$9)))</f>
        <v>2141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VLOOKUP(B103,audio_list_stym!$A$3:$BP$18,57,FALSE)</f>
        <v>14</v>
      </c>
      <c r="F103" t="str">
        <f>VLOOKUP(E103,metki!$A$2:$B$9,2,FALSE)</f>
        <v>импл_новые_с_названием</v>
      </c>
      <c r="G103" t="str">
        <f t="shared" si="25"/>
        <v>импл_</v>
      </c>
      <c r="H103" t="str">
        <f>VLOOKUP(B103,audio_list_stym!$A$3:$AJ$18,25,FALSE)</f>
        <v>Tamanid</v>
      </c>
      <c r="I103" t="s">
        <v>693</v>
      </c>
      <c r="J103" t="str">
        <f t="shared" si="26"/>
        <v>Tamanid_6</v>
      </c>
      <c r="K103">
        <v>14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278</v>
      </c>
      <c r="Q103" t="str">
        <f>IF(G103="экспл",0,IF(G103="импл_",VLOOKUP(J103,quest_импл!$A$1:$J$129,8,FALSE),0))</f>
        <v>sound\\Izmelchen_li.wav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2040</v>
      </c>
      <c r="AD103" t="str">
        <f t="shared" ca="1" si="32"/>
        <v>pics\\Limon_8.jpg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7"/>
        <v>pics\\Limon_8.jpg</v>
      </c>
      <c r="AI103" t="s">
        <v>113</v>
      </c>
      <c r="AO103">
        <f t="shared" ca="1" si="33"/>
        <v>0.32922122663377917</v>
      </c>
      <c r="AP103" t="str">
        <f t="shared" ca="1" si="34"/>
        <v>pics\\Limon_8.jpg</v>
      </c>
      <c r="AR103" t="str">
        <f t="shared" si="36"/>
        <v/>
      </c>
      <c r="AS103" t="str">
        <f t="shared" ca="1" si="28"/>
        <v>pics\\Limon_8.jpg</v>
      </c>
      <c r="AT103">
        <f t="shared" ca="1" si="29"/>
        <v>1.6385712391394636E-3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_Измельчен_ли_</v>
      </c>
      <c r="BB103" t="str">
        <f t="shared" si="31"/>
        <v>_Измельчен_ли_КОДИС?</v>
      </c>
      <c r="BD103" cm="1">
        <f t="array" aca="1" ref="BD103" ca="1">INDEX($L$98:$L$105,(RANK(AT7,$AT$2:$AT$9)))</f>
        <v>2144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VLOOKUP(B104,audio_list_stym!$A$3:$BP$18,57,FALSE)</f>
        <v>14</v>
      </c>
      <c r="F104" t="str">
        <f>VLOOKUP(E104,metki!$A$2:$B$9,2,FALSE)</f>
        <v>импл_новые_с_названием</v>
      </c>
      <c r="G104" t="str">
        <f t="shared" si="25"/>
        <v>импл_</v>
      </c>
      <c r="H104" t="str">
        <f>VLOOKUP(B104,audio_list_stym!$A$3:$AJ$18,25,FALSE)</f>
        <v>Tamanid</v>
      </c>
      <c r="I104" t="s">
        <v>694</v>
      </c>
      <c r="J104" t="str">
        <f t="shared" si="26"/>
        <v>Tamanid_7</v>
      </c>
      <c r="K104">
        <v>14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279</v>
      </c>
      <c r="Q104" t="str">
        <f>IF(G104="экспл",0,IF(G104="импл_",VLOOKUP(J104,quest_импл!$A$1:$J$129,8,FALSE),0))</f>
        <v>sound\\Cvetushiy_li.wav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2004</v>
      </c>
      <c r="AD104" t="str">
        <f t="shared" ca="1" si="32"/>
        <v>pics\\Banan_4.jpg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7"/>
        <v>pics\\Banan_4.jpg</v>
      </c>
      <c r="AI104" t="s">
        <v>114</v>
      </c>
      <c r="AO104">
        <f t="shared" ca="1" si="33"/>
        <v>0.9336101325145284</v>
      </c>
      <c r="AP104" t="str">
        <f t="shared" ca="1" si="34"/>
        <v>pics\\Banan_4.jpg</v>
      </c>
      <c r="AR104" t="str">
        <f t="shared" si="36"/>
        <v/>
      </c>
      <c r="AS104" t="str">
        <f t="shared" ca="1" si="28"/>
        <v>pics\\Banan_4.jpg</v>
      </c>
      <c r="AT104">
        <f t="shared" ca="1" si="29"/>
        <v>0.95850549617981307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_Цветущий_ли_</v>
      </c>
      <c r="BB104" t="str">
        <f t="shared" si="31"/>
        <v>_Цветущий_ли_КОДИС?</v>
      </c>
      <c r="BD104" cm="1">
        <f t="array" aca="1" ref="BD104" ca="1">INDEX($L$98:$L$105,(RANK(AT8,$AT$2:$AT$9)))</f>
        <v>2139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VLOOKUP(B105,audio_list_stym!$A$3:$BP$18,57,FALSE)</f>
        <v>14</v>
      </c>
      <c r="F105" t="str">
        <f>VLOOKUP(E105,metki!$A$2:$B$9,2,FALSE)</f>
        <v>импл_новые_с_названием</v>
      </c>
      <c r="G105" t="str">
        <f t="shared" si="25"/>
        <v>импл_</v>
      </c>
      <c r="H105" t="str">
        <f>VLOOKUP(B105,audio_list_stym!$A$3:$AJ$18,25,FALSE)</f>
        <v>Tamanid</v>
      </c>
      <c r="I105" t="s">
        <v>695</v>
      </c>
      <c r="J105" t="str">
        <f t="shared" si="26"/>
        <v>Tamanid_8</v>
      </c>
      <c r="K105">
        <v>14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280</v>
      </c>
      <c r="Q105" t="str">
        <f>IF(G105="экспл",0,IF(G105="импл_",VLOOKUP(J105,quest_импл!$A$1:$J$129,8,FALSE),0))</f>
        <v>sound\\Skruchen_li.wav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2056</v>
      </c>
      <c r="AD105" t="str">
        <f t="shared" ca="1" si="32"/>
        <v>pics\\Redis_8.jpg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7"/>
        <v>pics\\Redis_8.jpg</v>
      </c>
      <c r="AI105" t="s">
        <v>115</v>
      </c>
      <c r="AO105">
        <f t="shared" ca="1" si="33"/>
        <v>6.9484352542397931E-2</v>
      </c>
      <c r="AP105" t="str">
        <f t="shared" ca="1" si="34"/>
        <v>pics\\Redis_8.jpg</v>
      </c>
      <c r="AR105" t="str">
        <f t="shared" si="36"/>
        <v/>
      </c>
      <c r="AS105" t="str">
        <f t="shared" ca="1" si="28"/>
        <v>pics\\Redis_8.jpg</v>
      </c>
      <c r="AT105">
        <f t="shared" ca="1" si="29"/>
        <v>0.93896875979177996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_Скручен_ли_</v>
      </c>
      <c r="BB105" t="str">
        <f t="shared" si="31"/>
        <v>_Скручен_ли_КОДИС?</v>
      </c>
      <c r="BD105" cm="1">
        <f t="array" aca="1" ref="BD105" ca="1">INDEX($L$98:$L$105,(RANK(AT9,$AT$2:$AT$9)))</f>
        <v>2140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VLOOKUP(B106,audio_list_stym!$A$3:$BP$18,57,FALSE)</f>
        <v>15</v>
      </c>
      <c r="F106" t="str">
        <f>VLOOKUP(E106,metki!$A$2:$B$9,2,FALSE)</f>
        <v>экспл_новые_с_названием</v>
      </c>
      <c r="G106" t="str">
        <f t="shared" si="25"/>
        <v>экспл</v>
      </c>
      <c r="H106" t="str">
        <f>VLOOKUP(B106,audio_list_stym!$A$3:$AJ$18,25,FALSE)</f>
        <v>ZF</v>
      </c>
      <c r="I106" t="s">
        <v>688</v>
      </c>
      <c r="J106" t="str">
        <f t="shared" si="26"/>
        <v>ZF_1</v>
      </c>
      <c r="K106">
        <v>15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153</v>
      </c>
      <c r="Z106" t="str">
        <f>IF(G106="экспл",VLOOKUP(J106,quest_экспл!$A$1:$N$129,12,FALSE),IF(G106="импл_",0,0))</f>
        <v>sound\\On_s_chashuykami.wav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32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27"/>
        <v/>
      </c>
      <c r="AI106" t="s">
        <v>116</v>
      </c>
      <c r="AO106">
        <f t="shared" ca="1" si="33"/>
        <v>0.44528268237091151</v>
      </c>
      <c r="AP106" t="str">
        <f t="shared" ca="1" si="34"/>
        <v>pics\\Kokos_6.jpg</v>
      </c>
      <c r="AR106" t="str">
        <f t="shared" si="36"/>
        <v/>
      </c>
      <c r="AS106" t="str">
        <f t="shared" si="28"/>
        <v/>
      </c>
      <c r="AT106">
        <f t="shared" ca="1" si="29"/>
        <v>0.92002496371330467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_Он_с_чешуйками?</v>
      </c>
      <c r="BA106" t="e">
        <f>VLOOKUP(Q106,audio_list_stym!$B$2:$BQ$299,68,FALSE)</f>
        <v>#N/A</v>
      </c>
      <c r="BB106" t="str">
        <f t="shared" si="31"/>
        <v>На_экране_ГОНИК._Он_с_чешуйками?</v>
      </c>
      <c r="BC106">
        <f>A106</f>
        <v>1214</v>
      </c>
      <c r="BD106" cm="1">
        <f t="array" aca="1" ref="BD106" ca="1">INDEX($L$106:$L$113,(RANK(AT2,$AT$2:$AT$9)))</f>
        <v>2146</v>
      </c>
      <c r="BE106" cm="1">
        <f t="array" aca="1" ref="BE106" ca="1">INDEX(BD66:BD81,(RANK(AT7,$AT$2:$AT$17)))</f>
        <v>2091</v>
      </c>
      <c r="BF106" cm="1">
        <f t="array" aca="1" ref="BF106" ca="1">INDEX(BD90:BD105,(RANK(AT7,$AT$2:$AT$17)))</f>
        <v>2139</v>
      </c>
      <c r="BG106" cm="1">
        <f t="array" aca="1" ref="BG106" ca="1">INDEX(BD114:BD129,(RANK(AT7,$AT$2:$AT$9)))</f>
        <v>2068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VLOOKUP(B107,audio_list_stym!$A$3:$BP$18,57,FALSE)</f>
        <v>15</v>
      </c>
      <c r="F107" t="str">
        <f>VLOOKUP(E107,metki!$A$2:$B$9,2,FALSE)</f>
        <v>экспл_новые_с_названием</v>
      </c>
      <c r="G107" t="str">
        <f t="shared" si="25"/>
        <v>экспл</v>
      </c>
      <c r="H107" t="str">
        <f>VLOOKUP(B107,audio_list_stym!$A$3:$AJ$18,25,FALSE)</f>
        <v>ZF</v>
      </c>
      <c r="I107" t="s">
        <v>689</v>
      </c>
      <c r="J107" t="str">
        <f t="shared" si="26"/>
        <v>ZF_2</v>
      </c>
      <c r="K107">
        <v>15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154</v>
      </c>
      <c r="Z107" t="str">
        <f>IF(G107="экспл",VLOOKUP(J107,quest_экспл!$A$1:$N$129,12,FALSE),IF(G107="импл_",0,0))</f>
        <v>sound\\On_rozoviy.wav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2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27"/>
        <v/>
      </c>
      <c r="AI107" t="s">
        <v>117</v>
      </c>
      <c r="AO107">
        <f t="shared" ca="1" si="33"/>
        <v>0.70736273660656346</v>
      </c>
      <c r="AP107" t="str">
        <f t="shared" ca="1" si="34"/>
        <v>pics\\Finik_7.jpg</v>
      </c>
      <c r="AR107" t="str">
        <f t="shared" si="36"/>
        <v/>
      </c>
      <c r="AS107" t="str">
        <f t="shared" si="28"/>
        <v/>
      </c>
      <c r="AT107">
        <f t="shared" ca="1" si="29"/>
        <v>9.6643261908975653E-2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_Он_розовый?</v>
      </c>
      <c r="BA107" t="e">
        <f>VLOOKUP(Q107,audio_list_stym!$B$2:$BQ$299,68,FALSE)</f>
        <v>#N/A</v>
      </c>
      <c r="BB107" t="str">
        <f t="shared" si="31"/>
        <v>Посмотрите,_вот_ГОНИК._Он_розовый?</v>
      </c>
      <c r="BD107" cm="1">
        <f t="array" aca="1" ref="BD107" ca="1">INDEX($L$106:$L$113,(RANK(AT3,$AT$2:$AT$9)))</f>
        <v>2145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VLOOKUP(B108,audio_list_stym!$A$3:$BP$18,57,FALSE)</f>
        <v>15</v>
      </c>
      <c r="F108" t="str">
        <f>VLOOKUP(E108,metki!$A$2:$B$9,2,FALSE)</f>
        <v>экспл_новые_с_названием</v>
      </c>
      <c r="G108" t="str">
        <f t="shared" si="25"/>
        <v>экспл</v>
      </c>
      <c r="H108" t="str">
        <f>VLOOKUP(B108,audio_list_stym!$A$3:$AJ$18,25,FALSE)</f>
        <v>ZF</v>
      </c>
      <c r="I108" t="s">
        <v>690</v>
      </c>
      <c r="J108" t="str">
        <f t="shared" si="26"/>
        <v>ZF_3</v>
      </c>
      <c r="K108">
        <v>15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155</v>
      </c>
      <c r="Z108" t="str">
        <f>IF(G108="экспл",VLOOKUP(J108,quest_экспл!$A$1:$N$129,12,FALSE),IF(G108="импл_",0,0))</f>
        <v>sound\\Tonkiy_li_on.wav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2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27"/>
        <v/>
      </c>
      <c r="AI108" t="s">
        <v>118</v>
      </c>
      <c r="AO108">
        <f t="shared" ca="1" si="33"/>
        <v>0.13347243164288336</v>
      </c>
      <c r="AP108" t="str">
        <f t="shared" ca="1" si="34"/>
        <v>pics\\Redis_2.jpg</v>
      </c>
      <c r="AR108" t="str">
        <f t="shared" si="36"/>
        <v/>
      </c>
      <c r="AS108" t="str">
        <f t="shared" si="28"/>
        <v/>
      </c>
      <c r="AT108">
        <f t="shared" ca="1" si="29"/>
        <v>0.72473171030283745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_Тонкий_ли_он?</v>
      </c>
      <c r="BA108" t="e">
        <f>VLOOKUP(Q108,audio_list_stym!$B$2:$BQ$299,68,FALSE)</f>
        <v>#N/A</v>
      </c>
      <c r="BB108" t="str">
        <f t="shared" si="31"/>
        <v>Вот_ГОНИК._Тонкий_ли_он?</v>
      </c>
      <c r="BD108" cm="1">
        <f t="array" aca="1" ref="BD108" ca="1">INDEX($L$106:$L$113,(RANK(AT4,$AT$2:$AT$9)))</f>
        <v>2150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VLOOKUP(B109,audio_list_stym!$A$3:$BP$18,57,FALSE)</f>
        <v>15</v>
      </c>
      <c r="F109" t="str">
        <f>VLOOKUP(E109,metki!$A$2:$B$9,2,FALSE)</f>
        <v>экспл_новые_с_названием</v>
      </c>
      <c r="G109" t="str">
        <f t="shared" si="25"/>
        <v>экспл</v>
      </c>
      <c r="H109" t="str">
        <f>VLOOKUP(B109,audio_list_stym!$A$3:$AJ$18,25,FALSE)</f>
        <v>ZF</v>
      </c>
      <c r="I109" t="s">
        <v>691</v>
      </c>
      <c r="J109" t="str">
        <f t="shared" si="26"/>
        <v>ZF_4</v>
      </c>
      <c r="K109">
        <v>15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156</v>
      </c>
      <c r="Z109" t="str">
        <f>IF(G109="экспл",VLOOKUP(J109,quest_экспл!$A$1:$N$129,12,FALSE),IF(G109="импл_",0,0))</f>
        <v>sound\\Celniy_li_on.wav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2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27"/>
        <v/>
      </c>
      <c r="AI109" t="s">
        <v>119</v>
      </c>
      <c r="AO109">
        <f t="shared" ca="1" si="33"/>
        <v>0.17644319116050644</v>
      </c>
      <c r="AP109" t="str">
        <f t="shared" ca="1" si="34"/>
        <v>pics\\Redis_1.jpg</v>
      </c>
      <c r="AR109" t="str">
        <f t="shared" si="36"/>
        <v/>
      </c>
      <c r="AS109" t="str">
        <f t="shared" si="28"/>
        <v/>
      </c>
      <c r="AT109">
        <f t="shared" ca="1" si="29"/>
        <v>0.61908713208053745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_Цельный_ли_он?</v>
      </c>
      <c r="BA109" t="e">
        <f>VLOOKUP(Q109,audio_list_stym!$B$2:$BQ$299,68,FALSE)</f>
        <v>#N/A</v>
      </c>
      <c r="BB109" t="str">
        <f t="shared" si="31"/>
        <v>Это_ГОНИК._Цельный_ли_он?</v>
      </c>
      <c r="BD109" cm="1">
        <f t="array" aca="1" ref="BD109" ca="1">INDEX($L$106:$L$113,(RANK(AT5,$AT$2:$AT$9)))</f>
        <v>2151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VLOOKUP(B110,audio_list_stym!$A$3:$BP$18,57,FALSE)</f>
        <v>15</v>
      </c>
      <c r="F110" t="str">
        <f>VLOOKUP(E110,metki!$A$2:$B$9,2,FALSE)</f>
        <v>экспл_новые_с_названием</v>
      </c>
      <c r="G110" t="str">
        <f t="shared" si="25"/>
        <v>экспл</v>
      </c>
      <c r="H110" t="str">
        <f>VLOOKUP(B110,audio_list_stym!$A$3:$AJ$18,25,FALSE)</f>
        <v>ZF</v>
      </c>
      <c r="I110" t="s">
        <v>692</v>
      </c>
      <c r="J110" t="str">
        <f t="shared" si="26"/>
        <v>ZF_5</v>
      </c>
      <c r="K110">
        <v>15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157</v>
      </c>
      <c r="Z110" t="str">
        <f>IF(G110="экспл",VLOOKUP(J110,quest_экспл!$A$1:$N$129,12,FALSE),IF(G110="импл_",0,0))</f>
        <v>sound\\On_shershaviy.wav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2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27"/>
        <v/>
      </c>
      <c r="AI110" t="s">
        <v>120</v>
      </c>
      <c r="AO110">
        <f t="shared" ca="1" si="33"/>
        <v>0.8641239236794479</v>
      </c>
      <c r="AP110" t="str">
        <f t="shared" ca="1" si="34"/>
        <v>pics\\Banan_8.jpg</v>
      </c>
      <c r="AR110" t="str">
        <f t="shared" si="36"/>
        <v/>
      </c>
      <c r="AS110" t="str">
        <f t="shared" si="28"/>
        <v/>
      </c>
      <c r="AT110">
        <f t="shared" ca="1" si="29"/>
        <v>0.42384911255290758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_Он_шершавый?</v>
      </c>
      <c r="BA110" t="e">
        <f>VLOOKUP(Q110,audio_list_stym!$B$2:$BQ$299,68,FALSE)</f>
        <v>#N/A</v>
      </c>
      <c r="BB110" t="str">
        <f t="shared" si="31"/>
        <v>На_картинке_ГОНИК._Он_шершавый?</v>
      </c>
      <c r="BD110" cm="1">
        <f t="array" aca="1" ref="BD110" ca="1">INDEX($L$106:$L$113,(RANK(AT6,$AT$2:$AT$9)))</f>
        <v>2149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VLOOKUP(B111,audio_list_stym!$A$3:$BP$18,57,FALSE)</f>
        <v>15</v>
      </c>
      <c r="F111" t="str">
        <f>VLOOKUP(E111,metki!$A$2:$B$9,2,FALSE)</f>
        <v>экспл_новые_с_названием</v>
      </c>
      <c r="G111" t="str">
        <f t="shared" si="25"/>
        <v>экспл</v>
      </c>
      <c r="H111" t="str">
        <f>VLOOKUP(B111,audio_list_stym!$A$3:$AJ$18,25,FALSE)</f>
        <v>ZF</v>
      </c>
      <c r="I111" t="s">
        <v>693</v>
      </c>
      <c r="J111" t="str">
        <f t="shared" si="26"/>
        <v>ZF_6</v>
      </c>
      <c r="K111">
        <v>15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158</v>
      </c>
      <c r="Z111" t="str">
        <f>IF(G111="экспл",VLOOKUP(J111,quest_экспл!$A$1:$N$129,12,FALSE),IF(G111="импл_",0,0))</f>
        <v>sound\\Zaostrin_li_on.wav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2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27"/>
        <v/>
      </c>
      <c r="AI111" t="s">
        <v>121</v>
      </c>
      <c r="AO111">
        <f t="shared" ca="1" si="33"/>
        <v>0.92617404476927112</v>
      </c>
      <c r="AP111" t="str">
        <f t="shared" ca="1" si="34"/>
        <v>pics\\Banan_5.jpg</v>
      </c>
      <c r="AR111" t="str">
        <f t="shared" si="36"/>
        <v/>
      </c>
      <c r="AS111" t="str">
        <f t="shared" si="28"/>
        <v/>
      </c>
      <c r="AT111">
        <f t="shared" ca="1" si="29"/>
        <v>0.9554686858680006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_Заострен_ли_он?</v>
      </c>
      <c r="BA111" t="e">
        <f>VLOOKUP(Q111,audio_list_stym!$B$2:$BQ$299,68,FALSE)</f>
        <v>#N/A</v>
      </c>
      <c r="BB111" t="str">
        <f t="shared" si="31"/>
        <v>На_мониторе_ГОНИК._Заострен_ли_он?</v>
      </c>
      <c r="BD111" cm="1">
        <f t="array" aca="1" ref="BD111" ca="1">INDEX($L$106:$L$113,(RANK(AT7,$AT$2:$AT$9)))</f>
        <v>2152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VLOOKUP(B112,audio_list_stym!$A$3:$BP$18,57,FALSE)</f>
        <v>15</v>
      </c>
      <c r="F112" t="str">
        <f>VLOOKUP(E112,metki!$A$2:$B$9,2,FALSE)</f>
        <v>экспл_новые_с_названием</v>
      </c>
      <c r="G112" t="str">
        <f t="shared" si="25"/>
        <v>экспл</v>
      </c>
      <c r="H112" t="str">
        <f>VLOOKUP(B112,audio_list_stym!$A$3:$AJ$18,25,FALSE)</f>
        <v>ZF</v>
      </c>
      <c r="I112" t="s">
        <v>694</v>
      </c>
      <c r="J112" t="str">
        <f t="shared" si="26"/>
        <v>ZF_7</v>
      </c>
      <c r="K112">
        <v>15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159</v>
      </c>
      <c r="Z112" t="str">
        <f>IF(G112="экспл",VLOOKUP(J112,quest_экспл!$A$1:$N$129,12,FALSE),IF(G112="импл_",0,0))</f>
        <v>sound\\On_rassipchatiy.wav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2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27"/>
        <v/>
      </c>
      <c r="AI112" t="s">
        <v>122</v>
      </c>
      <c r="AO112">
        <f t="shared" ca="1" si="33"/>
        <v>0.18838790711469744</v>
      </c>
      <c r="AP112" t="str">
        <f t="shared" ca="1" si="34"/>
        <v>pics\\Peper_6.jpg</v>
      </c>
      <c r="AR112" t="str">
        <f t="shared" si="36"/>
        <v/>
      </c>
      <c r="AS112" t="str">
        <f t="shared" si="28"/>
        <v/>
      </c>
      <c r="AT112">
        <f t="shared" ca="1" si="29"/>
        <v>0.95216161558809698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_Он_рассыпчатый?</v>
      </c>
      <c r="BA112" t="e">
        <f>VLOOKUP(Q112,audio_list_stym!$B$2:$BQ$299,68,FALSE)</f>
        <v>#N/A</v>
      </c>
      <c r="BB112" t="str">
        <f t="shared" si="31"/>
        <v>Перед_Вами_ГОНИК._Он_рассыпчатый?</v>
      </c>
      <c r="BD112" cm="1">
        <f t="array" aca="1" ref="BD112" ca="1">INDEX($L$106:$L$113,(RANK(AT8,$AT$2:$AT$9)))</f>
        <v>2147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VLOOKUP(B113,audio_list_stym!$A$3:$BP$18,57,FALSE)</f>
        <v>15</v>
      </c>
      <c r="F113" t="str">
        <f>VLOOKUP(E113,metki!$A$2:$B$9,2,FALSE)</f>
        <v>экспл_новые_с_названием</v>
      </c>
      <c r="G113" t="str">
        <f t="shared" si="25"/>
        <v>экспл</v>
      </c>
      <c r="H113" t="str">
        <f>VLOOKUP(B113,audio_list_stym!$A$3:$AJ$18,25,FALSE)</f>
        <v>ZF</v>
      </c>
      <c r="I113" t="s">
        <v>695</v>
      </c>
      <c r="J113" t="str">
        <f t="shared" si="26"/>
        <v>ZF_8</v>
      </c>
      <c r="K113">
        <v>15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160</v>
      </c>
      <c r="Z113" t="str">
        <f>IF(G113="экспл",VLOOKUP(J113,quest_экспл!$A$1:$N$129,12,FALSE),IF(G113="импл_",0,0))</f>
        <v>sound\\Ochishen_li_on.wav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2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27"/>
        <v/>
      </c>
      <c r="AI113" t="s">
        <v>123</v>
      </c>
      <c r="AO113">
        <f t="shared" ca="1" si="33"/>
        <v>0.94407641447182156</v>
      </c>
      <c r="AP113" t="str">
        <f t="shared" ca="1" si="34"/>
        <v>pics\\Banan_3.jpg</v>
      </c>
      <c r="AR113" t="str">
        <f t="shared" si="36"/>
        <v/>
      </c>
      <c r="AS113" t="str">
        <f t="shared" si="28"/>
        <v/>
      </c>
      <c r="AT113">
        <f t="shared" ca="1" si="29"/>
        <v>0.19950810254978413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_Очищен_ли_он?</v>
      </c>
      <c r="BA113" t="e">
        <f>VLOOKUP(Q113,audio_list_stym!$B$2:$BQ$299,68,FALSE)</f>
        <v>#N/A</v>
      </c>
      <c r="BB113" t="str">
        <f t="shared" si="31"/>
        <v>Вы_видите_ГОНИК._Очищен_ли_он?</v>
      </c>
      <c r="BD113" cm="1">
        <f t="array" aca="1" ref="BD113" ca="1">INDEX($L$106:$L$113,(RANK(AT9,$AT$2:$AT$9)))</f>
        <v>2148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VLOOKUP(B114,audio_list_stym!$A$3:$BP$18,57,FALSE)</f>
        <v>16</v>
      </c>
      <c r="F114" t="str">
        <f>VLOOKUP(E114,metki!$A$2:$B$9,2,FALSE)</f>
        <v>импл_новые_без_названия</v>
      </c>
      <c r="G114" t="str">
        <f t="shared" si="25"/>
        <v>импл_</v>
      </c>
      <c r="H114" t="str">
        <f>VLOOKUP(B114,audio_list_stym!$A$3:$AJ$18,25,FALSE)</f>
        <v>Ackee</v>
      </c>
      <c r="I114" t="s">
        <v>688</v>
      </c>
      <c r="J114" t="str">
        <f t="shared" si="26"/>
        <v>Ackee_1</v>
      </c>
      <c r="K114">
        <v>16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225</v>
      </c>
      <c r="Q114" t="str">
        <f>IF(G114="экспл",0,IF(G114="импл_",VLOOKUP(J114,quest_импл!$A$1:$J$129,8,FALSE),0))</f>
        <v>sound\\Sushenniy_li.wav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2038</v>
      </c>
      <c r="AD114" t="str">
        <f t="shared" ca="1" si="32"/>
        <v>pics\\Limon_6.jpg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7"/>
        <v>pics\\Limon_6.jpg</v>
      </c>
      <c r="AI114" t="s">
        <v>86</v>
      </c>
      <c r="AO114">
        <f t="shared" ca="1" si="33"/>
        <v>0.34629705939594746</v>
      </c>
      <c r="AP114" t="str">
        <f t="shared" ca="1" si="34"/>
        <v>pics\\Limon_6.jpg</v>
      </c>
      <c r="AR114" t="str">
        <f t="shared" si="36"/>
        <v/>
      </c>
      <c r="AS114" t="str">
        <f t="shared" ca="1" si="28"/>
        <v>pics\\Limon_6.jpg</v>
      </c>
      <c r="AT114">
        <f t="shared" ca="1" si="29"/>
        <v>0.53262922493943521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_Сушеный_ли_</v>
      </c>
      <c r="BB114" t="str">
        <f t="shared" si="31"/>
        <v>_Сушеный_ли_XXXXX?</v>
      </c>
      <c r="BC114">
        <f>A114</f>
        <v>1215</v>
      </c>
      <c r="BD114" cm="1">
        <f t="array" aca="1" ref="BD114" ca="1">INDEX($L$114:$L$121,(RANK(AT2,$AT$2:$AT$9)))</f>
        <v>2066</v>
      </c>
      <c r="BE114" cm="1">
        <f t="array" aca="1" ref="BE114" ca="1">INDEX(BD66:BD81,(RANK(AT8,$AT$2:$AT$17)))</f>
        <v>2090</v>
      </c>
      <c r="BF114" cm="1">
        <f t="array" aca="1" ref="BF114" ca="1">INDEX(BD82:BD97,(RANK(AT8,$AT$2:$AT$9)))</f>
        <v>2118</v>
      </c>
      <c r="BG114" cm="1">
        <f t="array" aca="1" ref="BG114" ca="1">INDEX(BD98:BD113,(RANK(AT8,$AT$2:$AT$9)))</f>
        <v>2142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VLOOKUP(B115,audio_list_stym!$A$3:$BP$18,57,FALSE)</f>
        <v>16</v>
      </c>
      <c r="F115" t="str">
        <f>VLOOKUP(E115,metki!$A$2:$B$9,2,FALSE)</f>
        <v>импл_новые_без_названия</v>
      </c>
      <c r="G115" t="str">
        <f t="shared" si="25"/>
        <v>импл_</v>
      </c>
      <c r="H115" t="str">
        <f>VLOOKUP(B115,audio_list_stym!$A$3:$AJ$18,25,FALSE)</f>
        <v>Ackee</v>
      </c>
      <c r="I115" t="s">
        <v>689</v>
      </c>
      <c r="J115" t="str">
        <f t="shared" si="26"/>
        <v>Ackee_2</v>
      </c>
      <c r="K115">
        <v>16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226</v>
      </c>
      <c r="Q115" t="str">
        <f>IF(G115="экспл",0,IF(G115="импл_",VLOOKUP(J115,quest_импл!$A$1:$J$129,8,FALSE),0))</f>
        <v>sound\\S_vetochkoy_li.wav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2060</v>
      </c>
      <c r="AD115" t="str">
        <f t="shared" ca="1" si="32"/>
        <v>pics\\Tomat_4.jpg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7"/>
        <v>pics\\Tomat_4.jpg</v>
      </c>
      <c r="AI115" t="s">
        <v>87</v>
      </c>
      <c r="AO115">
        <f t="shared" ca="1" si="33"/>
        <v>2.868275829914857E-2</v>
      </c>
      <c r="AP115" t="str">
        <f t="shared" ca="1" si="34"/>
        <v>pics\\Tomat_4.jpg</v>
      </c>
      <c r="AR115" t="str">
        <f t="shared" si="36"/>
        <v/>
      </c>
      <c r="AS115" t="str">
        <f t="shared" ca="1" si="28"/>
        <v>pics\\Tomat_4.jpg</v>
      </c>
      <c r="AT115">
        <f t="shared" ca="1" si="29"/>
        <v>0.40256595982088372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_С_веточкой_ли_</v>
      </c>
      <c r="BB115" t="str">
        <f t="shared" si="31"/>
        <v>_С_веточкой_ли_XXXXX?</v>
      </c>
      <c r="BD115" cm="1">
        <f t="array" aca="1" ref="BD115" ca="1">INDEX($L$114:$L$121,(RANK(AT3,$AT$2:$AT$9)))</f>
        <v>2065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VLOOKUP(B116,audio_list_stym!$A$3:$BP$18,57,FALSE)</f>
        <v>16</v>
      </c>
      <c r="F116" t="str">
        <f>VLOOKUP(E116,metki!$A$2:$B$9,2,FALSE)</f>
        <v>импл_новые_без_названия</v>
      </c>
      <c r="G116" t="str">
        <f t="shared" si="25"/>
        <v>импл_</v>
      </c>
      <c r="H116" t="str">
        <f>VLOOKUP(B116,audio_list_stym!$A$3:$AJ$18,25,FALSE)</f>
        <v>Ackee</v>
      </c>
      <c r="I116" t="s">
        <v>690</v>
      </c>
      <c r="J116" t="str">
        <f t="shared" si="26"/>
        <v>Ackee_3</v>
      </c>
      <c r="K116">
        <v>16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227</v>
      </c>
      <c r="Q116" t="str">
        <f>IF(G116="экспл",0,IF(G116="импл_",VLOOKUP(J116,quest_импл!$A$1:$J$129,8,FALSE),0))</f>
        <v>sound\\Rasskrit_li.wav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2043</v>
      </c>
      <c r="AD116" t="str">
        <f t="shared" ca="1" si="32"/>
        <v>pics\\Peper_3.jpg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7"/>
        <v>pics\\Peper_3.jpg</v>
      </c>
      <c r="AI116" t="s">
        <v>88</v>
      </c>
      <c r="AO116">
        <f t="shared" ca="1" si="33"/>
        <v>0.23325039334178355</v>
      </c>
      <c r="AP116" t="str">
        <f t="shared" ca="1" si="34"/>
        <v>pics\\Peper_3.jpg</v>
      </c>
      <c r="AR116" t="str">
        <f t="shared" si="36"/>
        <v/>
      </c>
      <c r="AS116" t="str">
        <f t="shared" ca="1" si="28"/>
        <v>pics\\Peper_3.jpg</v>
      </c>
      <c r="AT116">
        <f t="shared" ca="1" si="29"/>
        <v>0.16084617369163634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_Раскрыт_ли_</v>
      </c>
      <c r="BB116" t="str">
        <f t="shared" si="31"/>
        <v>_Раскрыт_ли_XXXXX?</v>
      </c>
      <c r="BD116" cm="1">
        <f t="array" aca="1" ref="BD116" ca="1">INDEX($L$114:$L$121,(RANK(AT4,$AT$2:$AT$9)))</f>
        <v>2070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VLOOKUP(B117,audio_list_stym!$A$3:$BP$18,57,FALSE)</f>
        <v>16</v>
      </c>
      <c r="F117" t="str">
        <f>VLOOKUP(E117,metki!$A$2:$B$9,2,FALSE)</f>
        <v>импл_новые_без_названия</v>
      </c>
      <c r="G117" t="str">
        <f t="shared" si="25"/>
        <v>импл_</v>
      </c>
      <c r="H117" t="str">
        <f>VLOOKUP(B117,audio_list_stym!$A$3:$AJ$18,25,FALSE)</f>
        <v>Ackee</v>
      </c>
      <c r="I117" t="s">
        <v>691</v>
      </c>
      <c r="J117" t="str">
        <f t="shared" si="26"/>
        <v>Ackee_4</v>
      </c>
      <c r="K117">
        <v>16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228</v>
      </c>
      <c r="Q117" t="str">
        <f>IF(G117="экспл",0,IF(G117="импл_",VLOOKUP(J117,quest_импл!$A$1:$J$129,8,FALSE),0))</f>
        <v>sound\\Pushistiy_li.wav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2053</v>
      </c>
      <c r="AD117" t="str">
        <f t="shared" ca="1" si="32"/>
        <v>pics\\Redis_5.jpg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7"/>
        <v>pics\\Redis_5.jpg</v>
      </c>
      <c r="AI117" t="s">
        <v>89</v>
      </c>
      <c r="AO117">
        <f t="shared" ca="1" si="33"/>
        <v>0.11645363382369234</v>
      </c>
      <c r="AP117" t="str">
        <f t="shared" ca="1" si="34"/>
        <v>pics\\Redis_5.jpg</v>
      </c>
      <c r="AR117" t="str">
        <f t="shared" si="36"/>
        <v/>
      </c>
      <c r="AS117" t="str">
        <f t="shared" ca="1" si="28"/>
        <v>pics\\Redis_5.jpg</v>
      </c>
      <c r="AT117">
        <f t="shared" ca="1" si="29"/>
        <v>0.78528815014234588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_Пушистый_ли_</v>
      </c>
      <c r="BB117" t="str">
        <f t="shared" si="31"/>
        <v>_Пушистый_ли_XXXXX?</v>
      </c>
      <c r="BD117" cm="1">
        <f t="array" aca="1" ref="BD117" ca="1">INDEX($L$114:$L$121,(RANK(AT5,$AT$2:$AT$9)))</f>
        <v>2071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VLOOKUP(B118,audio_list_stym!$A$3:$BP$18,57,FALSE)</f>
        <v>16</v>
      </c>
      <c r="F118" t="str">
        <f>VLOOKUP(E118,metki!$A$2:$B$9,2,FALSE)</f>
        <v>импл_новые_без_названия</v>
      </c>
      <c r="G118" t="str">
        <f t="shared" si="25"/>
        <v>импл_</v>
      </c>
      <c r="H118" t="str">
        <f>VLOOKUP(B118,audio_list_stym!$A$3:$AJ$18,25,FALSE)</f>
        <v>Ackee</v>
      </c>
      <c r="I118" t="s">
        <v>692</v>
      </c>
      <c r="J118" t="str">
        <f t="shared" si="26"/>
        <v>Ackee_5</v>
      </c>
      <c r="K118">
        <v>16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229</v>
      </c>
      <c r="Q118" t="str">
        <f>IF(G118="экспл",0,IF(G118="импл_",VLOOKUP(J118,quest_импл!$A$1:$J$129,8,FALSE),0))</f>
        <v>sound\\Kvadratniy_li.wav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2033</v>
      </c>
      <c r="AD118" t="str">
        <f t="shared" ca="1" si="32"/>
        <v>pics\\Limon_1.jpg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7"/>
        <v>pics\\Limon_1.jpg</v>
      </c>
      <c r="AI118" t="s">
        <v>90</v>
      </c>
      <c r="AO118">
        <f t="shared" ca="1" si="33"/>
        <v>0.41593982600543566</v>
      </c>
      <c r="AP118" t="str">
        <f t="shared" ca="1" si="34"/>
        <v>pics\\Limon_1.jpg</v>
      </c>
      <c r="AR118" t="str">
        <f t="shared" si="36"/>
        <v/>
      </c>
      <c r="AS118" t="str">
        <f t="shared" ca="1" si="28"/>
        <v>pics\\Limon_1.jpg</v>
      </c>
      <c r="AT118">
        <f t="shared" ca="1" si="29"/>
        <v>0.20687950526347565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_Квадратный_ли_</v>
      </c>
      <c r="BB118" t="str">
        <f t="shared" si="31"/>
        <v>_Квадратный_ли_XXXXX?</v>
      </c>
      <c r="BD118" cm="1">
        <f t="array" aca="1" ref="BD118" ca="1">INDEX($L$114:$L$121,(RANK(AT6,$AT$2:$AT$9)))</f>
        <v>2069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VLOOKUP(B119,audio_list_stym!$A$3:$BP$18,57,FALSE)</f>
        <v>16</v>
      </c>
      <c r="F119" t="str">
        <f>VLOOKUP(E119,metki!$A$2:$B$9,2,FALSE)</f>
        <v>импл_новые_без_названия</v>
      </c>
      <c r="G119" t="str">
        <f t="shared" si="25"/>
        <v>импл_</v>
      </c>
      <c r="H119" t="str">
        <f>VLOOKUP(B119,audio_list_stym!$A$3:$AJ$18,25,FALSE)</f>
        <v>Ackee</v>
      </c>
      <c r="I119" t="s">
        <v>693</v>
      </c>
      <c r="J119" t="str">
        <f t="shared" si="26"/>
        <v>Ackee_6</v>
      </c>
      <c r="K119">
        <v>16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230</v>
      </c>
      <c r="Q119" t="str">
        <f>IF(G119="экспл",0,IF(G119="импл_",VLOOKUP(J119,quest_импл!$A$1:$J$129,8,FALSE),0))</f>
        <v>sound\\Sklizskiy_li.wav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2031</v>
      </c>
      <c r="AD119" t="str">
        <f t="shared" ca="1" si="32"/>
        <v>pics\\Kokos_7.jpg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7"/>
        <v>pics\\Kokos_7.jpg</v>
      </c>
      <c r="AI119" t="s">
        <v>91</v>
      </c>
      <c r="AO119">
        <f t="shared" ca="1" si="33"/>
        <v>0.44287570275065224</v>
      </c>
      <c r="AP119" t="str">
        <f t="shared" ca="1" si="34"/>
        <v>pics\\Kokos_7.jpg</v>
      </c>
      <c r="AR119" t="str">
        <f t="shared" si="36"/>
        <v/>
      </c>
      <c r="AS119" t="str">
        <f t="shared" ca="1" si="28"/>
        <v>pics\\Kokos_7.jpg</v>
      </c>
      <c r="AT119">
        <f t="shared" ca="1" si="29"/>
        <v>0.59528425343729563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_Склизкий_ли_</v>
      </c>
      <c r="BB119" t="str">
        <f t="shared" si="31"/>
        <v>_Склизкий_ли_XXXXX?</v>
      </c>
      <c r="BD119" cm="1">
        <f t="array" aca="1" ref="BD119" ca="1">INDEX($L$114:$L$121,(RANK(AT7,$AT$2:$AT$9)))</f>
        <v>2072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VLOOKUP(B120,audio_list_stym!$A$3:$BP$18,57,FALSE)</f>
        <v>16</v>
      </c>
      <c r="F120" t="str">
        <f>VLOOKUP(E120,metki!$A$2:$B$9,2,FALSE)</f>
        <v>импл_новые_без_названия</v>
      </c>
      <c r="G120" t="str">
        <f t="shared" si="25"/>
        <v>импл_</v>
      </c>
      <c r="H120" t="str">
        <f>VLOOKUP(B120,audio_list_stym!$A$3:$AJ$18,25,FALSE)</f>
        <v>Ackee</v>
      </c>
      <c r="I120" t="s">
        <v>694</v>
      </c>
      <c r="J120" t="str">
        <f t="shared" si="26"/>
        <v>Ackee_7</v>
      </c>
      <c r="K120">
        <v>16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231</v>
      </c>
      <c r="Q120" t="str">
        <f>IF(G120="экспл",0,IF(G120="импл_",VLOOKUP(J120,quest_импл!$A$1:$J$129,8,FALSE),0))</f>
        <v>sound\\Uvyadshiy_li.wav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2064</v>
      </c>
      <c r="AD120" t="str">
        <f t="shared" ca="1" si="32"/>
        <v>pics\\Tomat_8.jpg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7"/>
        <v>pics\\Tomat_8.jpg</v>
      </c>
      <c r="AI120" t="s">
        <v>92</v>
      </c>
      <c r="AO120">
        <f t="shared" ca="1" si="33"/>
        <v>1.6148195630112383E-3</v>
      </c>
      <c r="AP120" t="str">
        <f t="shared" ca="1" si="34"/>
        <v>pics\\Tomat_8.jpg</v>
      </c>
      <c r="AR120" t="str">
        <f t="shared" si="36"/>
        <v/>
      </c>
      <c r="AS120" t="str">
        <f t="shared" ca="1" si="28"/>
        <v>pics\\Tomat_8.jpg</v>
      </c>
      <c r="AT120">
        <f t="shared" ca="1" si="29"/>
        <v>0.66160608452670666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_Увядший_ли_</v>
      </c>
      <c r="BB120" t="str">
        <f t="shared" si="31"/>
        <v>_Увядший_ли_XXXXX?</v>
      </c>
      <c r="BD120" cm="1">
        <f t="array" aca="1" ref="BD120" ca="1">INDEX($L$114:$L$121,(RANK(AT8,$AT$2:$AT$9)))</f>
        <v>2067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VLOOKUP(B121,audio_list_stym!$A$3:$BP$18,57,FALSE)</f>
        <v>16</v>
      </c>
      <c r="F121" t="str">
        <f>VLOOKUP(E121,metki!$A$2:$B$9,2,FALSE)</f>
        <v>импл_новые_без_названия</v>
      </c>
      <c r="G121" t="str">
        <f t="shared" si="25"/>
        <v>импл_</v>
      </c>
      <c r="H121" t="str">
        <f>VLOOKUP(B121,audio_list_stym!$A$3:$AJ$18,25,FALSE)</f>
        <v>Ackee</v>
      </c>
      <c r="I121" t="s">
        <v>695</v>
      </c>
      <c r="J121" t="str">
        <f t="shared" si="26"/>
        <v>Ackee_8</v>
      </c>
      <c r="K121">
        <v>16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232</v>
      </c>
      <c r="Q121" t="str">
        <f>IF(G121="экспл",0,IF(G121="импл_",VLOOKUP(J121,quest_импл!$A$1:$J$129,8,FALSE),0))</f>
        <v>sound\\Raznocvetniy_li.wav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2024</v>
      </c>
      <c r="AD121" t="str">
        <f t="shared" ca="1" si="32"/>
        <v>pics\\Goroh_8.jpg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7"/>
        <v>pics\\Goroh_8.jpg</v>
      </c>
      <c r="AI121" t="s">
        <v>93</v>
      </c>
      <c r="AO121">
        <f t="shared" ca="1" si="33"/>
        <v>0.61757586140148979</v>
      </c>
      <c r="AP121" t="str">
        <f t="shared" ca="1" si="34"/>
        <v>pics\\Goroh_8.jpg</v>
      </c>
      <c r="AR121" t="str">
        <f>IF(AH121="sound\\Ogorod",AP49,"")</f>
        <v/>
      </c>
      <c r="AS121" t="str">
        <f t="shared" ca="1" si="28"/>
        <v>pics\\Goroh_8.jpg</v>
      </c>
      <c r="AT121">
        <f t="shared" ca="1" si="29"/>
        <v>2.5696815990989275E-2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_Разноцветный_ли_</v>
      </c>
      <c r="BB121" t="str">
        <f t="shared" si="31"/>
        <v>_Разноцветный_ли_XXXXX?</v>
      </c>
      <c r="BD121" cm="1">
        <f t="array" aca="1" ref="BD121" ca="1">INDEX($L$114:$L$121,(RANK(AT9,$AT$2:$AT$9)))</f>
        <v>2068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VLOOKUP(B122,audio_list_stym!$A$3:$BP$18,57,FALSE)</f>
        <v>17</v>
      </c>
      <c r="F122" t="str">
        <f>VLOOKUP(E122,metki!$A$2:$B$9,2,FALSE)</f>
        <v>экспл_новые_без_названия</v>
      </c>
      <c r="G122" t="str">
        <f t="shared" si="25"/>
        <v>экспл</v>
      </c>
      <c r="H122" t="str">
        <f>VLOOKUP(B122,audio_list_stym!$A$3:$AJ$18,25,FALSE)</f>
        <v>Ake</v>
      </c>
      <c r="I122" t="s">
        <v>688</v>
      </c>
      <c r="J122" t="str">
        <f t="shared" si="26"/>
        <v>Ake_1</v>
      </c>
      <c r="K122">
        <v>17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105</v>
      </c>
      <c r="Z122" t="str">
        <f>IF(G122="экспл",VLOOKUP(J122,quest_экспл!$A$1:$N$129,12,FALSE),IF(G122="импл_",0,0))</f>
        <v>sound\\On_imeet_myakot.wav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2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27"/>
        <v/>
      </c>
      <c r="AI122" t="s">
        <v>124</v>
      </c>
      <c r="AO122">
        <f t="shared" ca="1" si="33"/>
        <v>0.21754953219846473</v>
      </c>
      <c r="AP122" t="str">
        <f t="shared" ca="1" si="34"/>
        <v>pics\\Peper_5.jpg</v>
      </c>
      <c r="AR122" t="str">
        <f t="shared" ref="AR122:AR129" si="37">IF(AH122="sound\\Ogorod",AP50,"")</f>
        <v/>
      </c>
      <c r="AS122" t="str">
        <f t="shared" si="28"/>
        <v/>
      </c>
      <c r="AT122">
        <f t="shared" ca="1" si="29"/>
        <v>0.42086536167188515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_Он_имеет_мякоть?</v>
      </c>
      <c r="BA122" t="e">
        <f>VLOOKUP(Q122,audio_list_stym!$B$2:$BQ$299,68,FALSE)</f>
        <v>#N/A</v>
      </c>
      <c r="BB122" t="str">
        <f t="shared" si="31"/>
        <v>На_экране_XXXXX._Он_имеет_мякоть?</v>
      </c>
      <c r="BC122">
        <f>A122</f>
        <v>1216</v>
      </c>
      <c r="BD122" cm="1">
        <f t="array" aca="1" ref="BD122" ca="1">INDEX($L$122:$L$129,(RANK(AT2,$AT$2:$AT$9)))</f>
        <v>2074</v>
      </c>
      <c r="BE122" cm="1">
        <f t="array" aca="1" ref="BE122" ca="1">INDEX(BD66:BD81,(RANK(AT9,$AT$2:$AT$17)))</f>
        <v>2093</v>
      </c>
      <c r="BF122" cm="1">
        <f t="array" aca="1" ref="BF122" ca="1">INDEX(BD90:BD105,(RANK(AT9,$AT$2:$AT$17)))</f>
        <v>2136</v>
      </c>
      <c r="BG122" cm="1">
        <f t="array" aca="1" ref="BG122" ca="1">INDEX(BD106:BD121,(RANK(AT9,$AT$2:$AT$17)))</f>
        <v>2152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VLOOKUP(B123,audio_list_stym!$A$3:$BP$18,57,FALSE)</f>
        <v>17</v>
      </c>
      <c r="F123" t="str">
        <f>VLOOKUP(E123,metki!$A$2:$B$9,2,FALSE)</f>
        <v>экспл_новые_без_названия</v>
      </c>
      <c r="G123" t="str">
        <f t="shared" si="25"/>
        <v>экспл</v>
      </c>
      <c r="H123" t="str">
        <f>VLOOKUP(B123,audio_list_stym!$A$3:$AJ$18,25,FALSE)</f>
        <v>Ake</v>
      </c>
      <c r="I123" t="s">
        <v>689</v>
      </c>
      <c r="J123" t="str">
        <f t="shared" si="26"/>
        <v>Ake_2</v>
      </c>
      <c r="K123">
        <v>17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106</v>
      </c>
      <c r="Z123" t="str">
        <f>IF(G123="экспл",VLOOKUP(J123,quest_экспл!$A$1:$N$129,12,FALSE),IF(G123="импл_",0,0))</f>
        <v>sound\\Prodolgovatiy_li_on.wav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2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27"/>
        <v/>
      </c>
      <c r="AI123" t="s">
        <v>125</v>
      </c>
      <c r="AO123">
        <f t="shared" ca="1" si="33"/>
        <v>0.11340071077313929</v>
      </c>
      <c r="AP123" t="str">
        <f t="shared" ca="1" si="34"/>
        <v>pics\\Redis_6.jpg</v>
      </c>
      <c r="AR123" t="str">
        <f t="shared" si="37"/>
        <v/>
      </c>
      <c r="AS123" t="str">
        <f t="shared" si="28"/>
        <v/>
      </c>
      <c r="AT123">
        <f t="shared" ca="1" si="29"/>
        <v>0.39586000935813348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_Продолговатый_ли_он?</v>
      </c>
      <c r="BA123" t="e">
        <f>VLOOKUP(Q123,audio_list_stym!$B$2:$BQ$299,68,FALSE)</f>
        <v>#N/A</v>
      </c>
      <c r="BB123" t="str">
        <f t="shared" si="31"/>
        <v>Посмотрите,_вот_XXXXX._Продолговатый_ли_он?</v>
      </c>
      <c r="BD123" cm="1">
        <f t="array" aca="1" ref="BD123" ca="1">INDEX($L$122:$L$129,(RANK(AT3,$AT$2:$AT$9)))</f>
        <v>2073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VLOOKUP(B124,audio_list_stym!$A$3:$BP$18,57,FALSE)</f>
        <v>17</v>
      </c>
      <c r="F124" t="str">
        <f>VLOOKUP(E124,metki!$A$2:$B$9,2,FALSE)</f>
        <v>экспл_новые_без_названия</v>
      </c>
      <c r="G124" t="str">
        <f t="shared" si="25"/>
        <v>экспл</v>
      </c>
      <c r="H124" t="str">
        <f>VLOOKUP(B124,audio_list_stym!$A$3:$AJ$18,25,FALSE)</f>
        <v>Ake</v>
      </c>
      <c r="I124" t="s">
        <v>690</v>
      </c>
      <c r="J124" t="str">
        <f t="shared" si="26"/>
        <v>Ake_3</v>
      </c>
      <c r="K124">
        <v>17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107</v>
      </c>
      <c r="Z124" t="str">
        <f>IF(G124="экспл",VLOOKUP(J124,quest_экспл!$A$1:$N$129,12,FALSE),IF(G124="импл_",0,0))</f>
        <v>sound\\Pyatnistiy_li_on.wav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2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27"/>
        <v/>
      </c>
      <c r="AI124" t="s">
        <v>126</v>
      </c>
      <c r="AO124">
        <f t="shared" ca="1" si="33"/>
        <v>0.92395831695123942</v>
      </c>
      <c r="AP124" t="str">
        <f t="shared" ca="1" si="34"/>
        <v>pics\\Banan_6.jpg</v>
      </c>
      <c r="AR124" t="str">
        <f t="shared" si="37"/>
        <v/>
      </c>
      <c r="AS124" t="str">
        <f t="shared" si="28"/>
        <v/>
      </c>
      <c r="AT124">
        <f t="shared" ca="1" si="29"/>
        <v>0.68727209434212377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_Пятнистый_ли_он?</v>
      </c>
      <c r="BA124" t="e">
        <f>VLOOKUP(Q124,audio_list_stym!$B$2:$BQ$299,68,FALSE)</f>
        <v>#N/A</v>
      </c>
      <c r="BB124" t="str">
        <f t="shared" si="31"/>
        <v>Вот_XXXXX._Пятнистый_ли_он?</v>
      </c>
      <c r="BD124" cm="1">
        <f t="array" aca="1" ref="BD124" ca="1">INDEX($L$122:$L$129,(RANK(AT4,$AT$2:$AT$9)))</f>
        <v>2078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VLOOKUP(B125,audio_list_stym!$A$3:$BP$18,57,FALSE)</f>
        <v>17</v>
      </c>
      <c r="F125" t="str">
        <f>VLOOKUP(E125,metki!$A$2:$B$9,2,FALSE)</f>
        <v>экспл_новые_без_названия</v>
      </c>
      <c r="G125" t="str">
        <f t="shared" si="25"/>
        <v>экспл</v>
      </c>
      <c r="H125" t="str">
        <f>VLOOKUP(B125,audio_list_stym!$A$3:$AJ$18,25,FALSE)</f>
        <v>Ake</v>
      </c>
      <c r="I125" t="s">
        <v>691</v>
      </c>
      <c r="J125" t="str">
        <f t="shared" si="26"/>
        <v>Ake_4</v>
      </c>
      <c r="K125">
        <v>17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108</v>
      </c>
      <c r="Z125" t="str">
        <f>IF(G125="экспл",VLOOKUP(J125,quest_экспл!$A$1:$N$129,12,FALSE),IF(G125="импл_",0,0))</f>
        <v>sound\\On_s_kozhuroy.wav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2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27"/>
        <v/>
      </c>
      <c r="AI125" t="s">
        <v>127</v>
      </c>
      <c r="AO125">
        <f t="shared" ca="1" si="33"/>
        <v>6.271783369692574E-2</v>
      </c>
      <c r="AP125" t="str">
        <f t="shared" ca="1" si="34"/>
        <v>pics\\Tomat_1.jpg</v>
      </c>
      <c r="AR125" t="str">
        <f t="shared" si="37"/>
        <v/>
      </c>
      <c r="AS125" t="str">
        <f t="shared" si="28"/>
        <v/>
      </c>
      <c r="AT125">
        <f t="shared" ca="1" si="29"/>
        <v>0.62040238701601569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_Он_с_кожурой?</v>
      </c>
      <c r="BA125" t="e">
        <f>VLOOKUP(Q125,audio_list_stym!$B$2:$BQ$299,68,FALSE)</f>
        <v>#N/A</v>
      </c>
      <c r="BB125" t="str">
        <f t="shared" si="31"/>
        <v>Это_XXXXX._Он_с_кожурой?</v>
      </c>
      <c r="BD125" cm="1">
        <f t="array" aca="1" ref="BD125" ca="1">INDEX($L$122:$L$129,(RANK(AT5,$AT$2:$AT$9)))</f>
        <v>2079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VLOOKUP(B126,audio_list_stym!$A$3:$BP$18,57,FALSE)</f>
        <v>17</v>
      </c>
      <c r="F126" t="str">
        <f>VLOOKUP(E126,metki!$A$2:$B$9,2,FALSE)</f>
        <v>экспл_новые_без_названия</v>
      </c>
      <c r="G126" t="str">
        <f t="shared" si="25"/>
        <v>экспл</v>
      </c>
      <c r="H126" t="str">
        <f>VLOOKUP(B126,audio_list_stym!$A$3:$AJ$18,25,FALSE)</f>
        <v>Ake</v>
      </c>
      <c r="I126" t="s">
        <v>692</v>
      </c>
      <c r="J126" t="str">
        <f t="shared" si="26"/>
        <v>Ake_5</v>
      </c>
      <c r="K126">
        <v>17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109</v>
      </c>
      <c r="Z126" t="str">
        <f>IF(G126="экспл",VLOOKUP(J126,quest_экспл!$A$1:$N$129,12,FALSE),IF(G126="импл_",0,0))</f>
        <v>sound\\Fioletoviy_li_on.wav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2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27"/>
        <v/>
      </c>
      <c r="AI126" t="s">
        <v>128</v>
      </c>
      <c r="AO126">
        <f t="shared" ca="1" si="33"/>
        <v>0.76736451534714234</v>
      </c>
      <c r="AP126" t="str">
        <f t="shared" ca="1" si="34"/>
        <v>pics\\Finik_4.jpg</v>
      </c>
      <c r="AR126" t="str">
        <f t="shared" si="37"/>
        <v/>
      </c>
      <c r="AS126" t="str">
        <f t="shared" si="28"/>
        <v/>
      </c>
      <c r="AT126">
        <f t="shared" ca="1" si="29"/>
        <v>0.7777464439324977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_Синий_ли_он?</v>
      </c>
      <c r="BA126" t="e">
        <f>VLOOKUP(Q126,audio_list_stym!$B$2:$BQ$299,68,FALSE)</f>
        <v>#N/A</v>
      </c>
      <c r="BB126" t="str">
        <f t="shared" si="31"/>
        <v>На_картинке_XXXXX._Синий_ли_он?</v>
      </c>
      <c r="BD126" cm="1">
        <f t="array" aca="1" ref="BD126" ca="1">INDEX($L$122:$L$129,(RANK(AT6,$AT$2:$AT$9)))</f>
        <v>2077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VLOOKUP(B127,audio_list_stym!$A$3:$BP$18,57,FALSE)</f>
        <v>17</v>
      </c>
      <c r="F127" t="str">
        <f>VLOOKUP(E127,metki!$A$2:$B$9,2,FALSE)</f>
        <v>экспл_новые_без_названия</v>
      </c>
      <c r="G127" t="str">
        <f t="shared" si="25"/>
        <v>экспл</v>
      </c>
      <c r="H127" t="str">
        <f>VLOOKUP(B127,audio_list_stym!$A$3:$AJ$18,25,FALSE)</f>
        <v>Ake</v>
      </c>
      <c r="I127" t="s">
        <v>693</v>
      </c>
      <c r="J127" t="str">
        <f t="shared" si="26"/>
        <v>Ake_6</v>
      </c>
      <c r="K127">
        <v>17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110</v>
      </c>
      <c r="Z127" t="str">
        <f>IF(G127="экспл",VLOOKUP(J127,quest_экспл!$A$1:$N$129,12,FALSE),IF(G127="импл_",0,0))</f>
        <v>sound\\On_s_dolkami.wav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2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27"/>
        <v/>
      </c>
      <c r="AI127" t="s">
        <v>129</v>
      </c>
      <c r="AO127">
        <f t="shared" ca="1" si="33"/>
        <v>5.1457884365856965E-2</v>
      </c>
      <c r="AP127" t="str">
        <f t="shared" ca="1" si="34"/>
        <v>pics\\Tomat_2.jpg</v>
      </c>
      <c r="AR127" t="str">
        <f t="shared" si="37"/>
        <v/>
      </c>
      <c r="AS127" t="str">
        <f t="shared" si="28"/>
        <v/>
      </c>
      <c r="AT127">
        <f t="shared" ca="1" si="29"/>
        <v>9.2997515063138469E-2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_Он_с_дольками?</v>
      </c>
      <c r="BA127" t="e">
        <f>VLOOKUP(Q127,audio_list_stym!$B$2:$BQ$299,68,FALSE)</f>
        <v>#N/A</v>
      </c>
      <c r="BB127" t="str">
        <f t="shared" si="31"/>
        <v>На_мониторе_XXXXX._Он_с_дольками?</v>
      </c>
      <c r="BD127" cm="1">
        <f t="array" aca="1" ref="BD127" ca="1">INDEX($L$122:$L$129,(RANK(AT7,$AT$2:$AT$9)))</f>
        <v>2080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VLOOKUP(B128,audio_list_stym!$A$3:$BP$18,57,FALSE)</f>
        <v>17</v>
      </c>
      <c r="F128" t="str">
        <f>VLOOKUP(E128,metki!$A$2:$B$9,2,FALSE)</f>
        <v>экспл_новые_без_названия</v>
      </c>
      <c r="G128" t="str">
        <f t="shared" si="25"/>
        <v>экспл</v>
      </c>
      <c r="H128" t="str">
        <f>VLOOKUP(B128,audio_list_stym!$A$3:$AJ$18,25,FALSE)</f>
        <v>Ake</v>
      </c>
      <c r="I128" t="s">
        <v>694</v>
      </c>
      <c r="J128" t="str">
        <f t="shared" si="26"/>
        <v>Ake_7</v>
      </c>
      <c r="K128">
        <v>17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111</v>
      </c>
      <c r="Z128" t="str">
        <f>IF(G128="экспл",VLOOKUP(J128,quest_экспл!$A$1:$N$129,12,FALSE),IF(G128="импл_",0,0))</f>
        <v>sound\\On_visushenniy.wav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2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27"/>
        <v/>
      </c>
      <c r="AI128" t="s">
        <v>130</v>
      </c>
      <c r="AO128">
        <f t="shared" ca="1" si="33"/>
        <v>0.32414742888247283</v>
      </c>
      <c r="AP128" t="str">
        <f t="shared" ca="1" si="34"/>
        <v>pics\\Peper_1.jpg</v>
      </c>
      <c r="AR128" t="str">
        <f t="shared" si="37"/>
        <v/>
      </c>
      <c r="AS128" t="str">
        <f t="shared" si="28"/>
        <v/>
      </c>
      <c r="AT128">
        <f t="shared" ca="1" si="29"/>
        <v>0.46109329027414592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_Он_высушенный?</v>
      </c>
      <c r="BA128" t="e">
        <f>VLOOKUP(Q128,audio_list_stym!$B$2:$BQ$299,68,FALSE)</f>
        <v>#N/A</v>
      </c>
      <c r="BB128" t="str">
        <f t="shared" si="31"/>
        <v>Перед_Вами_XXXXX._Он_высушенный?</v>
      </c>
      <c r="BD128" cm="1">
        <f t="array" aca="1" ref="BD128" ca="1">INDEX($L$122:$L$129,(RANK(AT8,$AT$2:$AT$9)))</f>
        <v>2075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VLOOKUP(B129,audio_list_stym!$A$3:$BP$18,57,FALSE)</f>
        <v>17</v>
      </c>
      <c r="F129" t="str">
        <f>VLOOKUP(E129,metki!$A$2:$B$9,2,FALSE)</f>
        <v>экспл_новые_без_названия</v>
      </c>
      <c r="G129" t="str">
        <f t="shared" si="25"/>
        <v>экспл</v>
      </c>
      <c r="H129" t="str">
        <f>VLOOKUP(B129,audio_list_stym!$A$3:$AJ$18,25,FALSE)</f>
        <v>Ake</v>
      </c>
      <c r="I129" t="s">
        <v>695</v>
      </c>
      <c r="J129" t="str">
        <f t="shared" si="26"/>
        <v>Ake_8</v>
      </c>
      <c r="K129">
        <v>17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112</v>
      </c>
      <c r="Z129" t="str">
        <f>IF(G129="экспл",VLOOKUP(J129,quest_экспл!$A$1:$N$129,12,FALSE),IF(G129="импл_",0,0))</f>
        <v>sound\\Myatiy_li_on.wav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2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27"/>
        <v/>
      </c>
      <c r="AI129" t="s">
        <v>131</v>
      </c>
      <c r="AO129">
        <f t="shared" ca="1" si="33"/>
        <v>2.499775358667522E-2</v>
      </c>
      <c r="AP129" t="str">
        <f t="shared" ca="1" si="34"/>
        <v>pics\\Tomat_5.jpg</v>
      </c>
      <c r="AR129" t="str">
        <f t="shared" si="37"/>
        <v/>
      </c>
      <c r="AS129" t="str">
        <f t="shared" si="28"/>
        <v/>
      </c>
      <c r="AT129">
        <f t="shared" ca="1" si="29"/>
        <v>0.33295798458079484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_Мятый_ли_он?</v>
      </c>
      <c r="BA129" t="e">
        <f>VLOOKUP(Q129,audio_list_stym!$B$2:$BQ$299,68,FALSE)</f>
        <v>#N/A</v>
      </c>
      <c r="BB129" t="str">
        <f t="shared" si="31"/>
        <v>Вы_видите_XXXXX._Мятый_ли_он?</v>
      </c>
      <c r="BD129" cm="1">
        <f t="array" aca="1" ref="BD129" ca="1">INDEX($L$122:$L$129,(RANK(AT9,$AT$2:$AT$9)))</f>
        <v>2076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500-000000000000}"/>
  <pageMargins left="0.7" right="0.7" top="0.75" bottom="0.75" header="0.3" footer="0.3"/>
  <pageSetup paperSize="9" orientation="portrait" horizontalDpi="4294967293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H161"/>
  <sheetViews>
    <sheetView topLeftCell="AX1" zoomScale="80" zoomScaleNormal="80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VLOOKUP(B2,audio_list_stym!$A$3:$BP$18,59,FALSE)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VLOOKUP(B2,audio_list_stym!$A$3:$AJ$18,27,FALSE)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pics\\Banan_7.jpg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0.3810909860283499</v>
      </c>
      <c r="AP2" t="str">
        <f ca="1">INDEX($AM$2:$AM$25,(RANK(AO2,$AO$2:$AO$25)))</f>
        <v>pics\\Banan_7.jpg</v>
      </c>
      <c r="AQ2" t="str">
        <f ca="1">INDEX($AN$2:$AN$25,(RANK(AO2,$AO$2:$AO$25)))</f>
        <v>pics\\Goroh_7.jpg</v>
      </c>
      <c r="AR2" t="str">
        <f t="shared" ref="AR2:AR9" ca="1" si="6">IF(AH2="sound\\Ogorod",AP2,"")</f>
        <v>pics\\Banan_7.jpg</v>
      </c>
      <c r="AT2">
        <f t="shared" ref="AT2:AT65" ca="1" si="7">RAND()</f>
        <v>0.63941087909880689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2039</v>
      </c>
      <c r="BF2" cm="1">
        <f t="array" aca="1" ref="BF2" ca="1">INDEX(BD26:BD49,(RANK(AT2,$AT$2:$AT$16)))</f>
        <v>2055</v>
      </c>
      <c r="BG2" cm="1">
        <f t="array" aca="1" ref="BG2" ca="1">INDEX(BD50:BD65,(RANK(AT2,$AT$2:$AT$16)))</f>
        <v>2015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VLOOKUP(B3,audio_list_stym!$A$3:$BP$18,59,FALSE)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VLOOKUP(B3,audio_list_stym!$A$3:$AJ$18,27,FALSE)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2154</v>
      </c>
      <c r="AD3" t="str">
        <f t="shared" ref="AD3:AD66" ca="1" si="10">IF(ISTEXT(AE3),AE3,IF(ISTEXT(AF3),AF3,""))</f>
        <v>pics\\Injir_2.jpg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pics\\Injir_2.jpg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0.20546836050827444</v>
      </c>
      <c r="AP3" t="str">
        <f t="shared" ref="AP3:AP25" ca="1" si="12">INDEX($AM$2:$AM$25,(RANK(AO3,$AO$2:$AO$25)))</f>
        <v>pics\\Injir_2.jpg</v>
      </c>
      <c r="AQ3" t="str">
        <f t="shared" ref="AQ3:AQ25" ca="1" si="13">INDEX($AN$2:$AN$25,(RANK(AO3,$AO$2:$AO$25)))</f>
        <v>pics\\Tikva_2.jpg</v>
      </c>
      <c r="AR3" t="str">
        <f t="shared" ca="1" si="6"/>
        <v>pics\\Injir_2.jpg</v>
      </c>
      <c r="AT3">
        <f t="shared" ca="1" si="7"/>
        <v>0.13429627014863499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2064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VLOOKUP(B4,audio_list_stym!$A$3:$BP$18,59,FALSE)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VLOOKUP(B4,audio_list_stym!$A$3:$AJ$18,27,FALSE)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2158</v>
      </c>
      <c r="AD4" t="str">
        <f t="shared" ca="1" si="10"/>
        <v>pics\\Injir_6.jpg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pics\\Injir_6.jpg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7.1457078718868638E-2</v>
      </c>
      <c r="AP4" t="str">
        <f t="shared" ca="1" si="12"/>
        <v>pics\\Injir_6.jpg</v>
      </c>
      <c r="AQ4" t="str">
        <f t="shared" ca="1" si="13"/>
        <v>pics\\Tikva_6.jpg</v>
      </c>
      <c r="AR4" t="str">
        <f t="shared" ca="1" si="6"/>
        <v>pics\\Injir_6.jpg</v>
      </c>
      <c r="AT4">
        <f t="shared" ca="1" si="7"/>
        <v>0.19015910135322123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2061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VLOOKUP(B5,audio_list_stym!$A$3:$BP$18,59,FALSE)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VLOOKUP(B5,audio_list_stym!$A$3:$AJ$18,27,FALSE)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2038</v>
      </c>
      <c r="AD5" t="str">
        <f t="shared" ca="1" si="10"/>
        <v>pics\\Limon_6.jpg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0.68602946847111257</v>
      </c>
      <c r="AP5" t="str">
        <f t="shared" ca="1" si="12"/>
        <v>pics\\Limon_6.jpg</v>
      </c>
      <c r="AQ5" t="str">
        <f t="shared" ca="1" si="13"/>
        <v>pics\\Redis_6.jpg</v>
      </c>
      <c r="AR5" t="str">
        <f t="shared" ca="1" si="6"/>
        <v>pics\\Limon_6.jpg</v>
      </c>
      <c r="AT5">
        <f t="shared" ca="1" si="7"/>
        <v>0.13877539582430831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VLOOKUP(B6,audio_list_stym!$A$3:$BP$18,59,FALSE)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VLOOKUP(B6,audio_list_stym!$A$3:$AJ$18,27,FALSE)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2003</v>
      </c>
      <c r="AD6" t="str">
        <f t="shared" ca="1" si="10"/>
        <v>pics\\Banan_3.jpg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pics\\Banan_3.jpg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0.58686624697362655</v>
      </c>
      <c r="AP6" t="str">
        <f t="shared" ca="1" si="12"/>
        <v>pics\\Banan_3.jpg</v>
      </c>
      <c r="AQ6" t="str">
        <f t="shared" ca="1" si="13"/>
        <v>pics\\Goroh_3.jpg</v>
      </c>
      <c r="AR6" t="str">
        <f t="shared" ca="1" si="6"/>
        <v>pics\\Banan_3.jpg</v>
      </c>
      <c r="AT6">
        <f t="shared" ca="1" si="7"/>
        <v>0.8548282148281795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2057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VLOOKUP(B7,audio_list_stym!$A$3:$BP$18,59,FALSE)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VLOOKUP(B7,audio_list_stym!$A$3:$AJ$18,27,FALSE)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2002</v>
      </c>
      <c r="AD7" t="str">
        <f t="shared" ca="1" si="10"/>
        <v>pics\\Banan_2.jpg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pics\\Banan_2.jpg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0.61376896391671865</v>
      </c>
      <c r="AP7" t="str">
        <f t="shared" ca="1" si="12"/>
        <v>pics\\Banan_2.jpg</v>
      </c>
      <c r="AQ7" t="str">
        <f t="shared" ca="1" si="13"/>
        <v>pics\\Goroh_2.jpg</v>
      </c>
      <c r="AR7" t="str">
        <f t="shared" ca="1" si="6"/>
        <v>pics\\Banan_2.jpg</v>
      </c>
      <c r="AT7">
        <f t="shared" ca="1" si="7"/>
        <v>0.25825470265733186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2060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VLOOKUP(B8,audio_list_stym!$A$3:$BP$18,59,FALSE)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VLOOKUP(B8,audio_list_stym!$A$3:$AJ$18,27,FALSE)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2004</v>
      </c>
      <c r="AD8" t="str">
        <f t="shared" ca="1" si="10"/>
        <v>pics\\Banan_4.jpg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pics\\Banan_4.jpg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0.52545751545390884</v>
      </c>
      <c r="AP8" t="str">
        <f t="shared" ca="1" si="12"/>
        <v>pics\\Banan_4.jpg</v>
      </c>
      <c r="AQ8" t="str">
        <f t="shared" ca="1" si="13"/>
        <v>pics\\Goroh_4.jpg</v>
      </c>
      <c r="AR8" t="str">
        <f t="shared" ca="1" si="6"/>
        <v>pics\\Banan_4.jpg</v>
      </c>
      <c r="AT8">
        <f t="shared" ca="1" si="7"/>
        <v>0.17323073927497812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2062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VLOOKUP(B9,audio_list_stym!$A$3:$BP$18,59,FALSE)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VLOOKUP(B9,audio_list_stym!$A$3:$AJ$18,27,FALSE)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2036</v>
      </c>
      <c r="AD9" t="str">
        <f t="shared" ca="1" si="10"/>
        <v>pics\\Limon_4.jpg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pics\\Limon_4.jpg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0.76212424578229732</v>
      </c>
      <c r="AP9" t="str">
        <f t="shared" ca="1" si="12"/>
        <v>pics\\Limon_4.jpg</v>
      </c>
      <c r="AQ9" t="str">
        <f t="shared" ca="1" si="13"/>
        <v>pics\\Redis_4.jpg</v>
      </c>
      <c r="AR9" t="str">
        <f t="shared" ca="1" si="6"/>
        <v>pics\\Limon_4.jpg</v>
      </c>
      <c r="AT9">
        <f t="shared" ca="1" si="7"/>
        <v>0.29210144207475375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2059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VLOOKUP(B10,audio_list_stym!$A$3:$BP$18,59,FALSE)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VLOOKUP(B10,audio_list_stym!$A$3:$AJ$18,27,FALSE)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10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0.42498101579495895</v>
      </c>
      <c r="AP10" t="str">
        <f t="shared" ca="1" si="12"/>
        <v>pics\\Banan_5.jpg</v>
      </c>
      <c r="AQ10" t="str">
        <f t="shared" ca="1" si="13"/>
        <v>pics\\Goroh_5.jpg</v>
      </c>
      <c r="AT10">
        <f t="shared" ca="1" si="7"/>
        <v>0.50163551731881728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2054</v>
      </c>
      <c r="BG10" cm="1">
        <f t="array" aca="1" ref="BG10" ca="1">INDEX(BD34:BD65,(RANK(AT3,$AT$2:$AT$16)))</f>
        <v>2006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VLOOKUP(B11,audio_list_stym!$A$3:$BP$18,59,FALSE)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VLOOKUP(B11,audio_list_stym!$A$3:$AJ$18,27,FALSE)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10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0.62576708355967814</v>
      </c>
      <c r="AP11" t="str">
        <f t="shared" ca="1" si="12"/>
        <v>pics\\Banan_1.jpg</v>
      </c>
      <c r="AQ11" t="str">
        <f t="shared" ca="1" si="13"/>
        <v>pics\\Goroh_1.jpg</v>
      </c>
      <c r="AT11">
        <f t="shared" ca="1" si="7"/>
        <v>0.41905707764667555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2040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VLOOKUP(B12,audio_list_stym!$A$3:$BP$18,59,FALSE)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VLOOKUP(B12,audio_list_stym!$A$3:$AJ$18,27,FALSE)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10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0.31251630549268261</v>
      </c>
      <c r="AP12" t="str">
        <f t="shared" ca="1" si="12"/>
        <v>pics\\Banan_8.jpg</v>
      </c>
      <c r="AQ12" t="str">
        <f t="shared" ca="1" si="13"/>
        <v>pics\\Goroh_8.jpg</v>
      </c>
      <c r="AT12">
        <f t="shared" ca="1" si="7"/>
        <v>0.18991261883508737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2037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VLOOKUP(B13,audio_list_stym!$A$3:$BP$18,59,FALSE)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VLOOKUP(B13,audio_list_stym!$A$3:$AJ$18,27,FALSE)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10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0.63709500142836717</v>
      </c>
      <c r="AP13" t="str">
        <f t="shared" ca="1" si="12"/>
        <v>pics\\Limon_8.jpg</v>
      </c>
      <c r="AQ13" t="str">
        <f t="shared" ca="1" si="13"/>
        <v>pics\\Redis_8.jpg</v>
      </c>
      <c r="AT13">
        <f t="shared" ca="1" si="7"/>
        <v>0.71634899247080819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VLOOKUP(B14,audio_list_stym!$A$3:$BP$18,59,FALSE)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VLOOKUP(B14,audio_list_stym!$A$3:$AJ$18,27,FALSE)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10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0.97557106608040689</v>
      </c>
      <c r="AP14" t="str">
        <f t="shared" ca="1" si="12"/>
        <v>pics\\Limon_1.jpg</v>
      </c>
      <c r="AQ14" t="str">
        <f t="shared" ca="1" si="13"/>
        <v>pics\\Redis_1.jpg</v>
      </c>
      <c r="AT14">
        <f t="shared" ca="1" si="7"/>
        <v>0.17006558639812808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2033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VLOOKUP(B15,audio_list_stym!$A$3:$BP$18,59,FALSE)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VLOOKUP(B15,audio_list_stym!$A$3:$AJ$18,27,FALSE)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10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0.66392376997144664</v>
      </c>
      <c r="AP15" t="str">
        <f t="shared" ca="1" si="12"/>
        <v>pics\\Limon_7.jpg</v>
      </c>
      <c r="AQ15" t="str">
        <f t="shared" ca="1" si="13"/>
        <v>pics\\Redis_7.jpg</v>
      </c>
      <c r="AT15">
        <f t="shared" ca="1" si="7"/>
        <v>0.34194591731988666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2036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VLOOKUP(B16,audio_list_stym!$A$3:$BP$18,59,FALSE)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VLOOKUP(B16,audio_list_stym!$A$3:$AJ$18,27,FALSE)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10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0.12914264845788614</v>
      </c>
      <c r="AP16" t="str">
        <f t="shared" ca="1" si="12"/>
        <v>pics\\Injir_3.jpg</v>
      </c>
      <c r="AQ16" t="str">
        <f t="shared" ca="1" si="13"/>
        <v>pics\\Tikva_3.jpg</v>
      </c>
      <c r="AT16">
        <f t="shared" ca="1" si="7"/>
        <v>0.95460990336263885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2038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VLOOKUP(B17,audio_list_stym!$A$3:$BP$18,59,FALSE)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VLOOKUP(B17,audio_list_stym!$A$3:$AJ$18,27,FALSE)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10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0.11823815869817944</v>
      </c>
      <c r="AP17" t="str">
        <f t="shared" ca="1" si="12"/>
        <v>pics\\Injir_4.jpg</v>
      </c>
      <c r="AQ17" t="str">
        <f t="shared" ca="1" si="13"/>
        <v>pics\\Tikva_4.jpg</v>
      </c>
      <c r="AT17">
        <f t="shared" ca="1" si="7"/>
        <v>0.96466630181908108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2035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VLOOKUP(B18,audio_list_stym!$A$3:$BP$18,59,FALSE)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VLOOKUP(B18,audio_list_stym!$A$3:$AJ$18,27,FALSE)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2051</v>
      </c>
      <c r="AD18" t="str">
        <f t="shared" ca="1" si="10"/>
        <v>pics\\Redis_3.jpg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pics\\Redis_3.jpg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0.82475428598874678</v>
      </c>
      <c r="AP18" t="str">
        <f t="shared" ca="1" si="12"/>
        <v>pics\\Limon_3.jpg</v>
      </c>
      <c r="AQ18" t="str">
        <f t="shared" ca="1" si="13"/>
        <v>pics\\Redis_3.jpg</v>
      </c>
      <c r="AS18" t="str">
        <f t="shared" ref="AS18:AS25" ca="1" si="17">IF(AH18="sound\\Tropic",AQ18,"")</f>
        <v>pics\\Redis_3.jpg</v>
      </c>
      <c r="AT18">
        <f t="shared" ca="1" si="7"/>
        <v>0.36013652288316789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2040</v>
      </c>
      <c r="BF18" cm="1">
        <f t="array" aca="1" ref="BF18" ca="1">INDEX(BD26:BD49,(RANK(AT4,$AT$2:$AT$16)))</f>
        <v>2048</v>
      </c>
      <c r="BG18" cm="1">
        <f t="array" aca="1" ref="BG18" ca="1">INDEX(BD50:BD65,(RANK(AT4,$AT$2:$AT$16)))</f>
        <v>2024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VLOOKUP(B19,audio_list_stym!$A$3:$BP$18,59,FALSE)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VLOOKUP(B19,audio_list_stym!$A$3:$AJ$18,27,FALSE)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2053</v>
      </c>
      <c r="AD19" t="str">
        <f t="shared" ca="1" si="10"/>
        <v>pics\\Redis_5.jpg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pics\\Redis_5.jpg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0.71453573130773296</v>
      </c>
      <c r="AP19" t="str">
        <f t="shared" ca="1" si="12"/>
        <v>pics\\Limon_5.jpg</v>
      </c>
      <c r="AQ19" t="str">
        <f t="shared" ca="1" si="13"/>
        <v>pics\\Redis_5.jpg</v>
      </c>
      <c r="AS19" t="str">
        <f t="shared" ca="1" si="17"/>
        <v>pics\\Redis_5.jpg</v>
      </c>
      <c r="AT19">
        <f t="shared" ca="1" si="7"/>
        <v>0.36305145558790397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2032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VLOOKUP(B20,audio_list_stym!$A$3:$BP$18,59,FALSE)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VLOOKUP(B20,audio_list_stym!$A$3:$AJ$18,27,FALSE)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2161</v>
      </c>
      <c r="AD20" t="str">
        <f t="shared" ca="1" si="10"/>
        <v>pics\\Tikva_1.jpg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pics\\Tikva_1.jpg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0.27489413745568358</v>
      </c>
      <c r="AP20" t="str">
        <f t="shared" ca="1" si="12"/>
        <v>pics\\Injir_1.jpg</v>
      </c>
      <c r="AQ20" t="str">
        <f t="shared" ca="1" si="13"/>
        <v>pics\\Tikva_1.jpg</v>
      </c>
      <c r="AS20" t="str">
        <f t="shared" ca="1" si="17"/>
        <v>pics\\Tikva_1.jpg</v>
      </c>
      <c r="AT20">
        <f t="shared" ca="1" si="7"/>
        <v>0.88806408898434119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2029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VLOOKUP(B21,audio_list_stym!$A$3:$BP$18,59,FALSE)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VLOOKUP(B21,audio_list_stym!$A$3:$AJ$18,27,FALSE)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2168</v>
      </c>
      <c r="AD21" t="str">
        <f t="shared" ca="1" si="10"/>
        <v>pics\\Tikva_8.jpg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pics\\Tikva_8.jpg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1.1721798776072934E-2</v>
      </c>
      <c r="AP21" t="str">
        <f t="shared" ca="1" si="12"/>
        <v>pics\\Injir_8.jpg</v>
      </c>
      <c r="AQ21" t="str">
        <f t="shared" ca="1" si="13"/>
        <v>pics\\Tikva_8.jpg</v>
      </c>
      <c r="AS21" t="str">
        <f t="shared" ca="1" si="17"/>
        <v>pics\\Tikva_8.jpg</v>
      </c>
      <c r="AT21">
        <f t="shared" ca="1" si="7"/>
        <v>0.58226832976069387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VLOOKUP(B22,audio_list_stym!$A$3:$BP$18,59,FALSE)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VLOOKUP(B22,audio_list_stym!$A$3:$AJ$18,27,FALSE)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2022</v>
      </c>
      <c r="AD22" t="str">
        <f t="shared" ca="1" si="10"/>
        <v>pics\\Goroh_6.jpg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pics\\Goroh_6.jpg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0.39089307940152973</v>
      </c>
      <c r="AP22" t="str">
        <f t="shared" ca="1" si="12"/>
        <v>pics\\Banan_6.jpg</v>
      </c>
      <c r="AQ22" t="str">
        <f t="shared" ca="1" si="13"/>
        <v>pics\\Goroh_6.jpg</v>
      </c>
      <c r="AS22" t="str">
        <f t="shared" ca="1" si="17"/>
        <v>pics\\Goroh_6.jpg</v>
      </c>
      <c r="AT22">
        <f t="shared" ca="1" si="7"/>
        <v>0.20951686699405059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2025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VLOOKUP(B23,audio_list_stym!$A$3:$BP$18,59,FALSE)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VLOOKUP(B23,audio_list_stym!$A$3:$AJ$18,27,FALSE)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2167</v>
      </c>
      <c r="AD23" t="str">
        <f t="shared" ca="1" si="10"/>
        <v>pics\\Tikva_7.jpg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pics\\Tikva_7.jpg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4.6516855125762091E-2</v>
      </c>
      <c r="AP23" t="str">
        <f t="shared" ca="1" si="12"/>
        <v>pics\\Injir_7.jpg</v>
      </c>
      <c r="AQ23" t="str">
        <f t="shared" ca="1" si="13"/>
        <v>pics\\Tikva_7.jpg</v>
      </c>
      <c r="AS23" t="str">
        <f t="shared" ca="1" si="17"/>
        <v>pics\\Tikva_7.jpg</v>
      </c>
      <c r="AT23">
        <f t="shared" ca="1" si="7"/>
        <v>0.99466426152182819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2028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VLOOKUP(B24,audio_list_stym!$A$3:$BP$18,59,FALSE)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VLOOKUP(B24,audio_list_stym!$A$3:$AJ$18,27,FALSE)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2165</v>
      </c>
      <c r="AD24" t="str">
        <f t="shared" ca="1" si="10"/>
        <v>pics\\Tikva_5.jpg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pics\\Tikva_5.jpg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8.9907872659367172E-2</v>
      </c>
      <c r="AP24" t="str">
        <f t="shared" ca="1" si="12"/>
        <v>pics\\Injir_5.jpg</v>
      </c>
      <c r="AQ24" t="str">
        <f t="shared" ca="1" si="13"/>
        <v>pics\\Tikva_5.jpg</v>
      </c>
      <c r="AS24" t="str">
        <f t="shared" ca="1" si="17"/>
        <v>pics\\Tikva_5.jpg</v>
      </c>
      <c r="AT24">
        <f t="shared" ca="1" si="7"/>
        <v>0.20234972497123571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2030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VLOOKUP(B25,audio_list_stym!$A$3:$BP$18,59,FALSE)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VLOOKUP(B25,audio_list_stym!$A$3:$AJ$18,27,FALSE)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2050</v>
      </c>
      <c r="AD25" t="str">
        <f t="shared" ca="1" si="10"/>
        <v>pics\\Redis_2.jpg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pics\\Redis_2.jpg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0.92245371054936565</v>
      </c>
      <c r="AP25" t="str">
        <f t="shared" ca="1" si="12"/>
        <v>pics\\Limon_2.jpg</v>
      </c>
      <c r="AQ25" t="str">
        <f t="shared" ca="1" si="13"/>
        <v>pics\\Redis_2.jpg</v>
      </c>
      <c r="AS25" t="str">
        <f t="shared" ca="1" si="17"/>
        <v>pics\\Redis_2.jpg</v>
      </c>
      <c r="AT25">
        <f t="shared" ca="1" si="7"/>
        <v>0.63063677008948249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2027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VLOOKUP(B26,audio_list_stym!$A$3:$BP$18,59,FALSE)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VLOOKUP(B26,audio_list_stym!$A$3:$AJ$18,27,FALSE)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0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7.1228808162773882E-2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2036</v>
      </c>
      <c r="BF26" cm="1">
        <f t="array" aca="1" ref="BF26" ca="1">INDEX(BD34:BD49,(RANK(AT5,$AT$2:$AT$16)))</f>
        <v>2004</v>
      </c>
      <c r="BG26" cm="1">
        <f t="array" aca="1" ref="BG26" ca="1">INDEX(BD50:BD65,(RANK(AT5,$AT$2:$AT$16)))</f>
        <v>2020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VLOOKUP(B27,audio_list_stym!$A$3:$BP$18,59,FALSE)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VLOOKUP(B27,audio_list_stym!$A$3:$AJ$18,27,FALSE)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10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0.11320193232129838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2056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VLOOKUP(B28,audio_list_stym!$A$3:$BP$18,59,FALSE)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VLOOKUP(B28,audio_list_stym!$A$3:$AJ$18,27,FALSE)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10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0.89156997115362668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2053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VLOOKUP(B29,audio_list_stym!$A$3:$BP$18,59,FALSE)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VLOOKUP(B29,audio_list_stym!$A$3:$AJ$18,27,FALSE)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0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0.30991719599636036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VLOOKUP(B30,audio_list_stym!$A$3:$BP$18,59,FALSE)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VLOOKUP(B30,audio_list_stym!$A$3:$AJ$18,27,FALSE)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10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0.48042093240958883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2049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VLOOKUP(B31,audio_list_stym!$A$3:$BP$18,59,FALSE)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VLOOKUP(B31,audio_list_stym!$A$3:$AJ$18,27,FALSE)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10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0.38088907065455824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2052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VLOOKUP(B32,audio_list_stym!$A$3:$BP$18,59,FALSE)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VLOOKUP(B32,audio_list_stym!$A$3:$AJ$18,27,FALSE)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10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0.29752615459244902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2054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VLOOKUP(B33,audio_list_stym!$A$3:$BP$18,59,FALSE)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VLOOKUP(B33,audio_list_stym!$A$3:$AJ$18,27,FALSE)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10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0.862695785195571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2051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VLOOKUP(B34,audio_list_stym!$A$3:$BP$18,59,FALSE)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VLOOKUP(B34,audio_list_stym!$A$3:$AJ$18,27,FALSE)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2005</v>
      </c>
      <c r="AD34" t="str">
        <f t="shared" ca="1" si="10"/>
        <v>pics\\Banan_5.jpg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pics\\Banan_5.jpg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pics\\Banan_5.jpg</v>
      </c>
      <c r="AT34">
        <f t="shared" ca="1" si="7"/>
        <v>0.58116709649247167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2014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VLOOKUP(B35,audio_list_stym!$A$3:$BP$18,59,FALSE)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VLOOKUP(B35,audio_list_stym!$A$3:$AJ$18,27,FALSE)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2001</v>
      </c>
      <c r="AD35" t="str">
        <f t="shared" ca="1" si="10"/>
        <v>pics\\Banan_1.jpg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pics\\Banan_1.jpg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pics\\Banan_1.jpg</v>
      </c>
      <c r="AT35">
        <f t="shared" ca="1" si="7"/>
        <v>0.84489663891804057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2048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VLOOKUP(B36,audio_list_stym!$A$3:$BP$18,59,FALSE)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VLOOKUP(B36,audio_list_stym!$A$3:$AJ$18,27,FALSE)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2008</v>
      </c>
      <c r="AD36" t="str">
        <f t="shared" ca="1" si="10"/>
        <v>pics\\Banan_8.jpg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pics\\Banan_8.jpg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pics\\Banan_8.jpg</v>
      </c>
      <c r="AT36">
        <f t="shared" ca="1" si="7"/>
        <v>0.82834165785132097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2045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VLOOKUP(B37,audio_list_stym!$A$3:$BP$18,59,FALSE)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VLOOKUP(B37,audio_list_stym!$A$3:$AJ$18,27,FALSE)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2040</v>
      </c>
      <c r="AD37" t="str">
        <f t="shared" ca="1" si="10"/>
        <v>pics\\Limon_8.jpg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pics\\Limon_8.jpg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pics\\Limon_8.jpg</v>
      </c>
      <c r="AT37">
        <f t="shared" ca="1" si="7"/>
        <v>0.90802347971338149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VLOOKUP(B38,audio_list_stym!$A$3:$BP$18,59,FALSE)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VLOOKUP(B38,audio_list_stym!$A$3:$AJ$18,27,FALSE)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2033</v>
      </c>
      <c r="AD38" t="str">
        <f t="shared" ca="1" si="10"/>
        <v>pics\\Limon_1.jpg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pics\\Limon_1.jpg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pics\\Limon_1.jpg</v>
      </c>
      <c r="AT38">
        <f t="shared" ca="1" si="7"/>
        <v>0.82754667174729257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2041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VLOOKUP(B39,audio_list_stym!$A$3:$BP$18,59,FALSE)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VLOOKUP(B39,audio_list_stym!$A$3:$AJ$18,27,FALSE)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2039</v>
      </c>
      <c r="AD39" t="str">
        <f t="shared" ca="1" si="10"/>
        <v>pics\\Limon_7.jpg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pics\\Limon_7.jpg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pics\\Limon_7.jpg</v>
      </c>
      <c r="AT39">
        <f t="shared" ca="1" si="7"/>
        <v>0.3754124410768872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2044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VLOOKUP(B40,audio_list_stym!$A$3:$BP$18,59,FALSE)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VLOOKUP(B40,audio_list_stym!$A$3:$AJ$18,27,FALSE)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2155</v>
      </c>
      <c r="AD40" t="str">
        <f t="shared" ca="1" si="10"/>
        <v>pics\\Injir_3.jpg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pics\\Injir_3.jpg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pics\\Injir_3.jpg</v>
      </c>
      <c r="AT40">
        <f t="shared" ca="1" si="7"/>
        <v>0.95952709257011037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2046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VLOOKUP(B41,audio_list_stym!$A$3:$BP$18,59,FALSE)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VLOOKUP(B41,audio_list_stym!$A$3:$AJ$18,27,FALSE)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2156</v>
      </c>
      <c r="AD41" t="str">
        <f t="shared" ca="1" si="10"/>
        <v>pics\\Injir_4.jpg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pics\\Injir_4.jpg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pics\\Injir_4.jpg</v>
      </c>
      <c r="AT41">
        <f t="shared" ca="1" si="7"/>
        <v>0.69980098601327578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2043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VLOOKUP(B42,audio_list_stym!$A$3:$BP$18,59,FALSE)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VLOOKUP(B42,audio_list_stym!$A$3:$AJ$18,27,FALSE)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10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0.95939544644304064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VLOOKUP(B43,audio_list_stym!$A$3:$BP$18,59,FALSE)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VLOOKUP(B43,audio_list_stym!$A$3:$AJ$18,27,FALSE)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10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0.41233598774811109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2008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VLOOKUP(B44,audio_list_stym!$A$3:$BP$18,59,FALSE)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VLOOKUP(B44,audio_list_stym!$A$3:$AJ$18,27,FALSE)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10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1.8409577296810808E-2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2005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VLOOKUP(B45,audio_list_stym!$A$3:$BP$18,59,FALSE)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VLOOKUP(B45,audio_list_stym!$A$3:$AJ$18,27,FALSE)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10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0.97952073997890099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VLOOKUP(B46,audio_list_stym!$A$3:$BP$18,59,FALSE)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VLOOKUP(B46,audio_list_stym!$A$3:$AJ$18,27,FALSE)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10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9.8155963215272535E-2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2001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VLOOKUP(B47,audio_list_stym!$A$3:$BP$18,59,FALSE)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VLOOKUP(B47,audio_list_stym!$A$3:$AJ$18,27,FALSE)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10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0.67181229150177468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2004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VLOOKUP(B48,audio_list_stym!$A$3:$BP$18,59,FALSE)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VLOOKUP(B48,audio_list_stym!$A$3:$AJ$18,27,FALSE)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10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0.94433532515072216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2006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VLOOKUP(B49,audio_list_stym!$A$3:$BP$18,59,FALSE)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VLOOKUP(B49,audio_list_stym!$A$3:$AJ$18,27,FALSE)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10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0.55747968706839679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2003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VLOOKUP(B50,audio_list_stym!$A$3:$BP$18,59,FALSE)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VLOOKUP(B50,audio_list_stym!$A$3:$AJ$18,27,FALSE)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2023</v>
      </c>
      <c r="AD50" t="str">
        <f t="shared" ca="1" si="10"/>
        <v>pics\\Goroh_7.jpg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pics\\Goroh_7.jpg</v>
      </c>
      <c r="AH50" t="str">
        <f t="shared" si="3"/>
        <v>sound\\Tropic</v>
      </c>
      <c r="AS50" t="str">
        <f ca="1">IF(AH50="sound\\Tropic",AQ2,"")</f>
        <v>pics\\Goroh_7.jpg</v>
      </c>
      <c r="AT50">
        <f t="shared" ca="1" si="7"/>
        <v>0.17874222000153017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2023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VLOOKUP(B51,audio_list_stym!$A$3:$BP$18,59,FALSE)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VLOOKUP(B51,audio_list_stym!$A$3:$AJ$18,27,FALSE)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2162</v>
      </c>
      <c r="AD51" t="str">
        <f t="shared" ca="1" si="10"/>
        <v>pics\\Tikva_2.jpg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pics\\Tikva_2.jpg</v>
      </c>
      <c r="AH51" t="str">
        <f t="shared" si="3"/>
        <v>sound\\Tropic</v>
      </c>
      <c r="AS51" t="str">
        <f t="shared" ref="AS51:AS57" ca="1" si="25">IF(AH51="sound\\Tropic",AQ3,"")</f>
        <v>pics\\Tikva_2.jpg</v>
      </c>
      <c r="AT51">
        <f t="shared" ca="1" si="7"/>
        <v>0.32653676967894885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2016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VLOOKUP(B52,audio_list_stym!$A$3:$BP$18,59,FALSE)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VLOOKUP(B52,audio_list_stym!$A$3:$AJ$18,27,FALSE)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2166</v>
      </c>
      <c r="AD52" t="str">
        <f t="shared" ca="1" si="10"/>
        <v>pics\\Tikva_6.jpg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pics\\Tikva_6.jpg</v>
      </c>
      <c r="AH52" t="str">
        <f t="shared" si="3"/>
        <v>sound\\Tropic</v>
      </c>
      <c r="AS52" t="str">
        <f t="shared" ca="1" si="25"/>
        <v>pics\\Tikva_6.jpg</v>
      </c>
      <c r="AT52">
        <f t="shared" ca="1" si="7"/>
        <v>0.91288867134311324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2013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VLOOKUP(B53,audio_list_stym!$A$3:$BP$18,59,FALSE)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VLOOKUP(B53,audio_list_stym!$A$3:$AJ$18,27,FALSE)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2054</v>
      </c>
      <c r="AD53" t="str">
        <f t="shared" ca="1" si="10"/>
        <v>pics\\Redis_6.jpg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pics\\Redis_6.jpg</v>
      </c>
      <c r="AH53" t="str">
        <f t="shared" si="3"/>
        <v>sound\\Tropic</v>
      </c>
      <c r="AS53" t="str">
        <f t="shared" ca="1" si="25"/>
        <v>pics\\Redis_6.jpg</v>
      </c>
      <c r="AT53">
        <f t="shared" ca="1" si="7"/>
        <v>0.9110866555437136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VLOOKUP(B54,audio_list_stym!$A$3:$BP$18,59,FALSE)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VLOOKUP(B54,audio_list_stym!$A$3:$AJ$18,27,FALSE)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2019</v>
      </c>
      <c r="AD54" t="str">
        <f t="shared" ca="1" si="10"/>
        <v>pics\\Goroh_3.jpg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pics\\Goroh_3.jpg</v>
      </c>
      <c r="AH54" t="str">
        <f t="shared" si="3"/>
        <v>sound\\Tropic</v>
      </c>
      <c r="AI54" s="11"/>
      <c r="AS54" t="str">
        <f t="shared" ca="1" si="25"/>
        <v>pics\\Goroh_3.jpg</v>
      </c>
      <c r="AT54">
        <f t="shared" ca="1" si="7"/>
        <v>0.58470556716128719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2009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VLOOKUP(B55,audio_list_stym!$A$3:$BP$18,59,FALSE)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VLOOKUP(B55,audio_list_stym!$A$3:$AJ$18,27,FALSE)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2018</v>
      </c>
      <c r="AD55" t="str">
        <f t="shared" ca="1" si="10"/>
        <v>pics\\Goroh_2.jpg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pics\\Goroh_2.jpg</v>
      </c>
      <c r="AH55" t="str">
        <f t="shared" si="3"/>
        <v>sound\\Tropic</v>
      </c>
      <c r="AS55" t="str">
        <f t="shared" ca="1" si="25"/>
        <v>pics\\Goroh_2.jpg</v>
      </c>
      <c r="AT55">
        <f t="shared" ca="1" si="7"/>
        <v>0.98973936105545313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2012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VLOOKUP(B56,audio_list_stym!$A$3:$BP$18,59,FALSE)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VLOOKUP(B56,audio_list_stym!$A$3:$AJ$18,27,FALSE)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2020</v>
      </c>
      <c r="AD56" t="str">
        <f t="shared" ca="1" si="10"/>
        <v>pics\\Goroh_4.jpg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pics\\Goroh_4.jpg</v>
      </c>
      <c r="AH56" t="str">
        <f t="shared" si="3"/>
        <v>sound\\Tropic</v>
      </c>
      <c r="AS56" t="str">
        <f t="shared" ca="1" si="25"/>
        <v>pics\\Goroh_4.jpg</v>
      </c>
      <c r="AT56">
        <f t="shared" ca="1" si="7"/>
        <v>0.88507573985297494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2014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VLOOKUP(B57,audio_list_stym!$A$3:$BP$18,59,FALSE)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VLOOKUP(B57,audio_list_stym!$A$3:$AJ$18,27,FALSE)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2052</v>
      </c>
      <c r="AD57" t="str">
        <f t="shared" ca="1" si="10"/>
        <v>pics\\Redis_4.jpg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pics\\Redis_4.jpg</v>
      </c>
      <c r="AH57" t="str">
        <f t="shared" si="3"/>
        <v>sound\\Tropic</v>
      </c>
      <c r="AI57" s="11"/>
      <c r="AS57" t="str">
        <f t="shared" ca="1" si="25"/>
        <v>pics\\Redis_4.jpg</v>
      </c>
      <c r="AT57">
        <f t="shared" ca="1" si="7"/>
        <v>6.6194995188260886E-2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2011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VLOOKUP(B58,audio_list_stym!$A$3:$BP$18,59,FALSE)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VLOOKUP(B58,audio_list_stym!$A$3:$AJ$18,27,FALSE)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0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7"/>
        <v>0.59349989163231909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2004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VLOOKUP(B59,audio_list_stym!$A$3:$BP$18,59,FALSE)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VLOOKUP(B59,audio_list_stym!$A$3:$AJ$18,27,FALSE)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10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7"/>
        <v>0.97015008927522506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2024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VLOOKUP(B60,audio_list_stym!$A$3:$BP$18,59,FALSE)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VLOOKUP(B60,audio_list_stym!$A$3:$AJ$18,27,FALSE)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10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7"/>
        <v>0.38518967534887738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2021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VLOOKUP(B61,audio_list_stym!$A$3:$BP$18,59,FALSE)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VLOOKUP(B61,audio_list_stym!$A$3:$AJ$18,27,FALSE)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10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7"/>
        <v>9.1409845035833714E-2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VLOOKUP(B62,audio_list_stym!$A$3:$BP$18,59,FALSE)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VLOOKUP(B62,audio_list_stym!$A$3:$AJ$18,27,FALSE)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10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7"/>
        <v>0.11635970564619724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2017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VLOOKUP(B63,audio_list_stym!$A$3:$BP$18,59,FALSE)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VLOOKUP(B63,audio_list_stym!$A$3:$AJ$18,27,FALSE)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10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7"/>
        <v>0.76273104512215839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2020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VLOOKUP(B64,audio_list_stym!$A$3:$BP$18,59,FALSE)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VLOOKUP(B64,audio_list_stym!$A$3:$AJ$18,27,FALSE)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10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7"/>
        <v>0.18300495742056133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2022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VLOOKUP(B65,audio_list_stym!$A$3:$BP$18,59,FALSE)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VLOOKUP(B65,audio_list_stym!$A$3:$AJ$18,27,FALSE)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10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7"/>
        <v>0.52277305998145496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2019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VLOOKUP(B66,audio_list_stym!$A$3:$BP$18,59,FALSE)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VLOOKUP(B66,audio_list_stym!$A$3:$AJ$18,27,FALSE)</f>
        <v>Gac</v>
      </c>
      <c r="I66" t="s">
        <v>688</v>
      </c>
      <c r="J66" t="str">
        <f t="shared" ref="J66:J129" si="29">H66&amp;I66</f>
        <v>Gac_1</v>
      </c>
      <c r="K66">
        <v>16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249</v>
      </c>
      <c r="Q66" t="str">
        <f>IF(G66="экспл",0,IF(G66="импл_",VLOOKUP(J66,quest_импл!$A$1:$J$129,8,FALSE),0))</f>
        <v>sound\\Ispachkan_li.wav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2032</v>
      </c>
      <c r="AD66" t="str">
        <f t="shared" ca="1" si="10"/>
        <v>pics\\Kokos_8.jpg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pics\\Kokos_8.jpg</v>
      </c>
      <c r="AI66" t="s">
        <v>67</v>
      </c>
      <c r="AO66">
        <f ca="1">RAND()</f>
        <v>0.39730959506976671</v>
      </c>
      <c r="AP66" t="str">
        <f ca="1">INDEX($AI$66:$AI$129,(RANK(AO66,$AO$66:$AO$129)))</f>
        <v>pics\\Kokos_8.jpg</v>
      </c>
      <c r="AS66" t="str">
        <f t="shared" ref="AS66:AS129" ca="1" si="31">IF(G66="импл_",AP66,"")</f>
        <v>pics\\Kokos_8.jpg</v>
      </c>
      <c r="AT66">
        <f t="shared" ref="AT66:AT129" ca="1" si="32">RAND()</f>
        <v>0.88056683721349827</v>
      </c>
      <c r="AU66" t="s">
        <v>697</v>
      </c>
      <c r="AV66" t="str">
        <f t="shared" ref="AV66:AV129" ca="1" si="33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_Испачкан_ли_</v>
      </c>
      <c r="BB66" t="str">
        <f t="shared" ref="BB66:BB129" si="34">IF(G66="экспл",AY66&amp;AX66&amp;"."&amp;AZ66,IF(G66="импл_",BA66&amp;AX66&amp;"?"))</f>
        <v>_Испачкан_ли_XXXXX?</v>
      </c>
      <c r="BC66">
        <f>A66</f>
        <v>1209</v>
      </c>
      <c r="BD66" cm="1">
        <f t="array" aca="1" ref="BD66" ca="1">INDEX(L66:L73,(RANK(AT2,$AT$2:$AT$9)))</f>
        <v>2090</v>
      </c>
      <c r="BE66" cm="1">
        <f t="array" aca="1" ref="BE66" ca="1">INDEX(BD74:BD89,(RANK(AT2,$AT$2:$AT$7)))</f>
        <v>2120</v>
      </c>
      <c r="BF66" cm="1">
        <f t="array" aca="1" ref="BF66" ca="1">INDEX(BD90:BD113,(RANK(AT2,$AT$2:$AT$17)))</f>
        <v>2137</v>
      </c>
      <c r="BG66" cm="1">
        <f t="array" aca="1" ref="BG66" ca="1">INDEX(BD114:BD129,(RANK(AT2,$AT$2:$AT$17)))</f>
        <v>2073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VLOOKUP(B67,audio_list_stym!$A$3:$BP$18,59,FALSE)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VLOOKUP(B67,audio_list_stym!$A$3:$AJ$18,27,FALSE)</f>
        <v>Gac</v>
      </c>
      <c r="I67" t="s">
        <v>689</v>
      </c>
      <c r="J67" t="str">
        <f t="shared" si="29"/>
        <v>Gac_2</v>
      </c>
      <c r="K67">
        <v>16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250</v>
      </c>
      <c r="Q67" t="str">
        <f>IF(G67="экспл",0,IF(G67="импл_",VLOOKUP(J67,quest_импл!$A$1:$J$129,8,FALSE),0))</f>
        <v>sound\\Farshirovanniy_li.wav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2025</v>
      </c>
      <c r="AD67" t="str">
        <f t="shared" ref="AD67:AD129" ca="1" si="35">IF(ISTEXT(AE67),AE67,IF(ISTEXT(AF67),AF67,""))</f>
        <v>pics\\Kokos_1.jpg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pics\\Kokos_1.jpg</v>
      </c>
      <c r="AI67" t="s">
        <v>68</v>
      </c>
      <c r="AO67">
        <f t="shared" ref="AO67:AO129" ca="1" si="36">RAND()</f>
        <v>0.48033649672005385</v>
      </c>
      <c r="AP67" t="str">
        <f t="shared" ref="AP67:AP129" ca="1" si="37">INDEX($AI$66:$AI$129,(RANK(AO67,$AO$66:$AO$129)))</f>
        <v>pics\\Kokos_1.jpg</v>
      </c>
      <c r="AS67" t="str">
        <f t="shared" ca="1" si="31"/>
        <v>pics\\Kokos_1.jpg</v>
      </c>
      <c r="AT67">
        <f t="shared" ca="1" si="32"/>
        <v>0.564516914762767</v>
      </c>
      <c r="AU67" t="s">
        <v>697</v>
      </c>
      <c r="AV67" t="str">
        <f t="shared" ca="1" si="33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_Фаршированный_ли_</v>
      </c>
      <c r="BB67" t="str">
        <f t="shared" si="34"/>
        <v>_Фаршированный_ли_XXXXX?</v>
      </c>
      <c r="BD67" cm="1">
        <f t="array" aca="1" ref="BD67" ca="1">INDEX(L67:L74,(RANK(AT3,$AT$2:$AT$9)))</f>
        <v>2113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VLOOKUP(B68,audio_list_stym!$A$3:$BP$18,59,FALSE)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VLOOKUP(B68,audio_list_stym!$A$3:$AJ$18,27,FALSE)</f>
        <v>Gac</v>
      </c>
      <c r="I68" t="s">
        <v>690</v>
      </c>
      <c r="J68" t="str">
        <f t="shared" si="29"/>
        <v>Gac_3</v>
      </c>
      <c r="K68">
        <v>16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251</v>
      </c>
      <c r="Q68" t="str">
        <f>IF(G68="экспл",0,IF(G68="импл_",VLOOKUP(J68,quest_импл!$A$1:$J$129,8,FALSE),0))</f>
        <v>sound\\Razrezan_li.wav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2046</v>
      </c>
      <c r="AD68" t="str">
        <f t="shared" ca="1" si="35"/>
        <v>pics\\Peper_6.jpg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pics\\Peper_6.jpg</v>
      </c>
      <c r="AI68" t="s">
        <v>69</v>
      </c>
      <c r="AO68">
        <f t="shared" ca="1" si="36"/>
        <v>0.23399493250734327</v>
      </c>
      <c r="AP68" t="str">
        <f t="shared" ca="1" si="37"/>
        <v>pics\\Peper_6.jpg</v>
      </c>
      <c r="AS68" t="str">
        <f t="shared" ca="1" si="31"/>
        <v>pics\\Peper_6.jpg</v>
      </c>
      <c r="AT68">
        <f t="shared" ca="1" si="32"/>
        <v>0.87430716361296057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_Разрезан_ли_</v>
      </c>
      <c r="BB68" t="str">
        <f t="shared" si="34"/>
        <v>_Разрезан_ли_XXXXX?</v>
      </c>
      <c r="BD68" cm="1">
        <f t="array" aca="1" ref="BD68" ca="1">INDEX(L68:L75,(RANK(AT4,$AT$2:$AT$9)))</f>
        <v>2095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VLOOKUP(B69,audio_list_stym!$A$3:$BP$18,59,FALSE)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VLOOKUP(B69,audio_list_stym!$A$3:$AJ$18,27,FALSE)</f>
        <v>Gac</v>
      </c>
      <c r="I69" t="s">
        <v>691</v>
      </c>
      <c r="J69" t="str">
        <f t="shared" si="29"/>
        <v>Gac_4</v>
      </c>
      <c r="K69">
        <v>16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252</v>
      </c>
      <c r="Q69" t="str">
        <f>IF(G69="экспл",0,IF(G69="импл_",VLOOKUP(J69,quest_импл!$A$1:$J$129,8,FALSE),0))</f>
        <v>sound\\S_lepestkami_li.wav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2043</v>
      </c>
      <c r="AD69" t="str">
        <f t="shared" ca="1" si="35"/>
        <v>pics\\Peper_3.jpg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pics\\Peper_3.jpg</v>
      </c>
      <c r="AI69" t="s">
        <v>70</v>
      </c>
      <c r="AO69">
        <f t="shared" ca="1" si="36"/>
        <v>0.31449898927597064</v>
      </c>
      <c r="AP69" t="str">
        <f t="shared" ca="1" si="37"/>
        <v>pics\\Peper_3.jpg</v>
      </c>
      <c r="AS69" t="str">
        <f t="shared" ca="1" si="31"/>
        <v>pics\\Peper_3.jpg</v>
      </c>
      <c r="AT69">
        <f t="shared" ca="1" si="32"/>
        <v>0.43159660370584418</v>
      </c>
      <c r="AU69" t="s">
        <v>697</v>
      </c>
      <c r="AV69" t="str">
        <f t="shared" ca="1" si="33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_С_лепестками_ли_</v>
      </c>
      <c r="BB69" t="str">
        <f t="shared" si="34"/>
        <v>_С_лепестками_ли_XXXXX?</v>
      </c>
      <c r="BD69" cm="1">
        <f t="array" aca="1" ref="BD69" ca="1">INDEX(L69:L76,(RANK(AT5,$AT$2:$AT$9)))</f>
        <v>2114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VLOOKUP(B70,audio_list_stym!$A$3:$BP$18,59,FALSE)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VLOOKUP(B70,audio_list_stym!$A$3:$AJ$18,27,FALSE)</f>
        <v>Gac</v>
      </c>
      <c r="I70" t="s">
        <v>692</v>
      </c>
      <c r="J70" t="str">
        <f t="shared" si="29"/>
        <v>Gac_5</v>
      </c>
      <c r="K70">
        <v>16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253</v>
      </c>
      <c r="Q70" t="str">
        <f>IF(G70="экспл",0,IF(G70="импл_",VLOOKUP(J70,quest_импл!$A$1:$J$129,8,FALSE),0))</f>
        <v>sound\\Kolyuchiy_li.wav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2019</v>
      </c>
      <c r="AD70" t="str">
        <f t="shared" ca="1" si="35"/>
        <v>pics\\Goroh_3.jpg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pics\\Goroh_3.jpg</v>
      </c>
      <c r="AI70" t="s">
        <v>71</v>
      </c>
      <c r="AO70">
        <f t="shared" ca="1" si="36"/>
        <v>0.59919970427808522</v>
      </c>
      <c r="AP70" t="str">
        <f t="shared" ca="1" si="37"/>
        <v>pics\\Goroh_3.jpg</v>
      </c>
      <c r="AS70" t="str">
        <f t="shared" ca="1" si="31"/>
        <v>pics\\Goroh_3.jpg</v>
      </c>
      <c r="AT70">
        <f t="shared" ca="1" si="32"/>
        <v>7.0608335551252899E-2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_Колючий_ли_</v>
      </c>
      <c r="BB70" t="str">
        <f t="shared" si="34"/>
        <v>_Колючий_ли_XXXXX?</v>
      </c>
      <c r="BD70" cm="1">
        <f t="array" aca="1" ref="BD70" ca="1">INDEX(L70:L77,(RANK(AT6,$AT$2:$AT$9)))</f>
        <v>2093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VLOOKUP(B71,audio_list_stym!$A$3:$BP$18,59,FALSE)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VLOOKUP(B71,audio_list_stym!$A$3:$AJ$18,27,FALSE)</f>
        <v>Gac</v>
      </c>
      <c r="I71" t="s">
        <v>693</v>
      </c>
      <c r="J71" t="str">
        <f t="shared" si="29"/>
        <v>Gac_6</v>
      </c>
      <c r="K71">
        <v>16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254</v>
      </c>
      <c r="Q71" t="str">
        <f>IF(G71="экспл",0,IF(G71="импл_",VLOOKUP(J71,quest_импл!$A$1:$J$129,8,FALSE),0))</f>
        <v>sound\\Oranzhrviy_li.wav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2016</v>
      </c>
      <c r="AD71" t="str">
        <f t="shared" ca="1" si="35"/>
        <v>pics\\Finik_8.jpg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pics\\Finik_8.jpg</v>
      </c>
      <c r="AI71" t="s">
        <v>72</v>
      </c>
      <c r="AO71">
        <f t="shared" ca="1" si="36"/>
        <v>0.65566881804589283</v>
      </c>
      <c r="AP71" t="str">
        <f t="shared" ca="1" si="37"/>
        <v>pics\\Finik_8.jpg</v>
      </c>
      <c r="AS71" t="str">
        <f t="shared" ca="1" si="31"/>
        <v>pics\\Finik_8.jpg</v>
      </c>
      <c r="AT71">
        <f t="shared" ca="1" si="32"/>
        <v>2.7321076175433667E-2</v>
      </c>
      <c r="AU71" t="s">
        <v>697</v>
      </c>
      <c r="AV71" t="str">
        <f t="shared" ca="1" si="33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_Оранжевый_ли_</v>
      </c>
      <c r="BB71" t="str">
        <f t="shared" si="34"/>
        <v>_Оранжевый_ли_XXXXX?</v>
      </c>
      <c r="BD71" cm="1">
        <f t="array" aca="1" ref="BD71" ca="1">INDEX(L71:L78,(RANK(AT7,$AT$2:$AT$9)))</f>
        <v>2113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VLOOKUP(B72,audio_list_stym!$A$3:$BP$18,59,FALSE)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VLOOKUP(B72,audio_list_stym!$A$3:$AJ$18,27,FALSE)</f>
        <v>Gac</v>
      </c>
      <c r="I72" t="s">
        <v>694</v>
      </c>
      <c r="J72" t="str">
        <f t="shared" si="29"/>
        <v>Gac_7</v>
      </c>
      <c r="K72">
        <v>16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255</v>
      </c>
      <c r="Q72" t="str">
        <f>IF(G72="экспл",0,IF(G72="импл_",VLOOKUP(J72,quest_импл!$A$1:$J$129,8,FALSE),0))</f>
        <v>sound\\Zernistiy_li.wav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2051</v>
      </c>
      <c r="AD72" t="str">
        <f t="shared" ca="1" si="35"/>
        <v>pics\\Redis_3.jpg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pics\\Redis_3.jpg</v>
      </c>
      <c r="AI72" t="s">
        <v>73</v>
      </c>
      <c r="AO72">
        <f t="shared" ca="1" si="36"/>
        <v>0.19493190189142584</v>
      </c>
      <c r="AP72" t="str">
        <f t="shared" ca="1" si="37"/>
        <v>pics\\Redis_3.jpg</v>
      </c>
      <c r="AS72" t="str">
        <f t="shared" ca="1" si="31"/>
        <v>pics\\Redis_3.jpg</v>
      </c>
      <c r="AT72">
        <f t="shared" ca="1" si="32"/>
        <v>0.68294179620367013</v>
      </c>
      <c r="AU72" t="s">
        <v>697</v>
      </c>
      <c r="AV72" t="str">
        <f t="shared" ca="1" si="33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_Зернистый_ли_</v>
      </c>
      <c r="BB72" t="str">
        <f t="shared" si="34"/>
        <v>_Зернистый_ли_XXXXX?</v>
      </c>
      <c r="BD72" cm="1">
        <f t="array" aca="1" ref="BD72" ca="1">INDEX(L72:L79,(RANK(AT8,$AT$2:$AT$9)))</f>
        <v>2116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VLOOKUP(B73,audio_list_stym!$A$3:$BP$18,59,FALSE)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VLOOKUP(B73,audio_list_stym!$A$3:$AJ$18,27,FALSE)</f>
        <v>Gac</v>
      </c>
      <c r="I73" t="s">
        <v>695</v>
      </c>
      <c r="J73" t="str">
        <f t="shared" si="29"/>
        <v>Gac_8</v>
      </c>
      <c r="K73">
        <v>16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256</v>
      </c>
      <c r="Q73" t="str">
        <f>IF(G73="экспл",0,IF(G73="импл_",VLOOKUP(J73,quest_импл!$A$1:$J$129,8,FALSE),0))</f>
        <v>sound\\Okrugliy_li.wav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2006</v>
      </c>
      <c r="AD73" t="str">
        <f t="shared" ca="1" si="35"/>
        <v>pics\\Banan_6.jpg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pics\\Banan_6.jpg</v>
      </c>
      <c r="AI73" t="s">
        <v>74</v>
      </c>
      <c r="AO73">
        <f t="shared" ca="1" si="36"/>
        <v>0.83646264868362408</v>
      </c>
      <c r="AP73" t="str">
        <f t="shared" ca="1" si="37"/>
        <v>pics\\Banan_6.jpg</v>
      </c>
      <c r="AS73" t="str">
        <f t="shared" ca="1" si="31"/>
        <v>pics\\Banan_6.jpg</v>
      </c>
      <c r="AT73">
        <f t="shared" ca="1" si="32"/>
        <v>0.4437039499277764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_Округлый_ли_</v>
      </c>
      <c r="BB73" t="str">
        <f t="shared" si="34"/>
        <v>_Округлый_ли_XXXXX?</v>
      </c>
      <c r="BD73" cm="1">
        <f t="array" aca="1" ref="BD73" ca="1">INDEX(L73:L80,(RANK(AT9,$AT$2:$AT$9)))</f>
        <v>2114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VLOOKUP(B74,audio_list_stym!$A$3:$BP$18,59,FALSE)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VLOOKUP(B74,audio_list_stym!$A$3:$AJ$18,27,FALSE)</f>
        <v>Noni</v>
      </c>
      <c r="I74" t="s">
        <v>688</v>
      </c>
      <c r="J74" t="str">
        <f t="shared" si="29"/>
        <v>Noni_1</v>
      </c>
      <c r="K74">
        <v>17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129</v>
      </c>
      <c r="Z74" t="str">
        <f>IF(G74="экспл",VLOOKUP(J74,quest_экспл!$A$1:$N$129,12,FALSE),IF(G74="импл_",0,0))</f>
        <v>sound\\On_beliy_vnutri.wav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35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30"/>
        <v/>
      </c>
      <c r="AI74" t="s">
        <v>76</v>
      </c>
      <c r="AO74">
        <f t="shared" ca="1" si="36"/>
        <v>0.44508767779142366</v>
      </c>
      <c r="AP74" t="str">
        <f t="shared" ca="1" si="37"/>
        <v>pics\\Kokos_4.jpg</v>
      </c>
      <c r="AR74" t="str">
        <f>IF(AH74="sound\\Ogorod",AP2,"")</f>
        <v/>
      </c>
      <c r="AS74" t="str">
        <f t="shared" si="31"/>
        <v/>
      </c>
      <c r="AT74">
        <f t="shared" ca="1" si="32"/>
        <v>0.20944456022177405</v>
      </c>
      <c r="AU74" t="s">
        <v>697</v>
      </c>
      <c r="AV74" t="str">
        <f t="shared" ca="1" si="33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_Он_белый_внутри?</v>
      </c>
      <c r="BA74" t="e">
        <f>VLOOKUP(Q74,audio_list_stym!$B$2:$BQ$299,68,FALSE)</f>
        <v>#N/A</v>
      </c>
      <c r="BB74" t="str">
        <f t="shared" si="34"/>
        <v>На_экране_XXXXX._Он_белый_внутри?</v>
      </c>
      <c r="BC74">
        <f>A74</f>
        <v>1210</v>
      </c>
      <c r="BD74" cm="1">
        <f t="array" aca="1" ref="BD74" ca="1">INDEX($L$74:$L$81,(RANK(AT2,$AT$2:$AT$9)))</f>
        <v>2114</v>
      </c>
      <c r="BE74" cm="1">
        <f t="array" aca="1" ref="BE74" ca="1">INDEX(BD66:BD73,(RANK(AT3,$AT$2:$AT$9)))</f>
        <v>2114</v>
      </c>
      <c r="BF74" cm="1">
        <f t="array" aca="1" ref="BF74" ca="1">INDEX(BD82:BD105,(RANK(AT3,$AT$2:$AT$17)))</f>
        <v>2139</v>
      </c>
      <c r="BG74" cm="1">
        <f t="array" aca="1" ref="BG74" ca="1">INDEX(BD106:BD129,(RANK(AT3,$AT$2:$AT$9)))</f>
        <v>2067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VLOOKUP(B75,audio_list_stym!$A$3:$BP$18,59,FALSE)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VLOOKUP(B75,audio_list_stym!$A$3:$AJ$18,27,FALSE)</f>
        <v>Noni</v>
      </c>
      <c r="I75" t="s">
        <v>689</v>
      </c>
      <c r="J75" t="str">
        <f t="shared" si="29"/>
        <v>Noni_2</v>
      </c>
      <c r="K75">
        <v>17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130</v>
      </c>
      <c r="Z75" t="str">
        <f>IF(G75="экспл",VLOOKUP(J75,quest_экспл!$A$1:$N$129,12,FALSE),IF(G75="импл_",0,0))</f>
        <v>sound\\Rebristiy_li_on.wav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ca="1" si="35"/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si="30"/>
        <v/>
      </c>
      <c r="AI75" t="s">
        <v>77</v>
      </c>
      <c r="AO75">
        <f t="shared" ca="1" si="36"/>
        <v>0.93556896243585075</v>
      </c>
      <c r="AP75" t="str">
        <f t="shared" ca="1" si="37"/>
        <v>pics\\Banan_3.jpg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0.32751894318990937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_Ребристый_ли_он?</v>
      </c>
      <c r="BA75" t="e">
        <f>VLOOKUP(Q75,audio_list_stym!$B$2:$BQ$299,68,FALSE)</f>
        <v>#N/A</v>
      </c>
      <c r="BB75" t="str">
        <f t="shared" si="34"/>
        <v>Посмотрите,_вот_XXXXX._Ребристый_ли_он?</v>
      </c>
      <c r="BD75" cm="1">
        <f t="array" aca="1" ref="BD75" ca="1">INDEX($L$74:$L$81,(RANK(AT3,$AT$2:$AT$9)))</f>
        <v>2120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VLOOKUP(B76,audio_list_stym!$A$3:$BP$18,59,FALSE)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VLOOKUP(B76,audio_list_stym!$A$3:$AJ$18,27,FALSE)</f>
        <v>Noni</v>
      </c>
      <c r="I76" t="s">
        <v>690</v>
      </c>
      <c r="J76" t="str">
        <f t="shared" si="29"/>
        <v>Noni_3</v>
      </c>
      <c r="K76">
        <v>17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131</v>
      </c>
      <c r="Z76" t="str">
        <f>IF(G76="экспл",VLOOKUP(J76,quest_экспл!$A$1:$N$129,12,FALSE),IF(G76="импл_",0,0))</f>
        <v>sound\\Goluboy_li_on.wav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5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30"/>
        <v/>
      </c>
      <c r="AI76" t="s">
        <v>78</v>
      </c>
      <c r="AO76">
        <f t="shared" ca="1" si="36"/>
        <v>0.24816339131747311</v>
      </c>
      <c r="AP76" t="str">
        <f t="shared" ca="1" si="37"/>
        <v>pics\\Peper_5.jpg</v>
      </c>
      <c r="AR76" t="str">
        <f t="shared" si="38"/>
        <v/>
      </c>
      <c r="AS76" t="str">
        <f t="shared" si="31"/>
        <v/>
      </c>
      <c r="AT76">
        <f t="shared" ca="1" si="32"/>
        <v>0.61229242317529986</v>
      </c>
      <c r="AU76" t="s">
        <v>697</v>
      </c>
      <c r="AV76" t="str">
        <f t="shared" ca="1" si="33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_Голубой_ли_он?</v>
      </c>
      <c r="BA76" t="e">
        <f>VLOOKUP(Q76,audio_list_stym!$B$2:$BQ$299,68,FALSE)</f>
        <v>#N/A</v>
      </c>
      <c r="BB76" t="str">
        <f t="shared" si="34"/>
        <v>Вот_XXXXX._Голубой_ли_он?</v>
      </c>
      <c r="BD76" cm="1">
        <f t="array" aca="1" ref="BD76" ca="1">INDEX($L$74:$L$81,(RANK(AT4,$AT$2:$AT$9)))</f>
        <v>2117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VLOOKUP(B77,audio_list_stym!$A$3:$BP$18,59,FALSE)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VLOOKUP(B77,audio_list_stym!$A$3:$AJ$18,27,FALSE)</f>
        <v>Noni</v>
      </c>
      <c r="I77" t="s">
        <v>691</v>
      </c>
      <c r="J77" t="str">
        <f t="shared" si="29"/>
        <v>Noni_4</v>
      </c>
      <c r="K77">
        <v>17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132</v>
      </c>
      <c r="Z77" t="str">
        <f>IF(G77="экспл",VLOOKUP(J77,quest_экспл!$A$1:$N$129,12,FALSE),IF(G77="импл_",0,0))</f>
        <v>sound\\On_s_bugorkami.wav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5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30"/>
        <v/>
      </c>
      <c r="AI77" t="s">
        <v>79</v>
      </c>
      <c r="AO77">
        <f t="shared" ca="1" si="36"/>
        <v>0.21189080406815952</v>
      </c>
      <c r="AP77" t="str">
        <f t="shared" ca="1" si="37"/>
        <v>pics\\Peper_8.jpg</v>
      </c>
      <c r="AR77" t="str">
        <f t="shared" si="38"/>
        <v/>
      </c>
      <c r="AS77" t="str">
        <f t="shared" si="31"/>
        <v/>
      </c>
      <c r="AT77">
        <f t="shared" ca="1" si="32"/>
        <v>0.97659672712039192</v>
      </c>
      <c r="AU77" t="s">
        <v>697</v>
      </c>
      <c r="AV77" t="str">
        <f t="shared" ca="1" si="33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_Он_с_бугорками?</v>
      </c>
      <c r="BA77" t="e">
        <f>VLOOKUP(Q77,audio_list_stym!$B$2:$BQ$299,68,FALSE)</f>
        <v>#N/A</v>
      </c>
      <c r="BB77" t="str">
        <f t="shared" si="34"/>
        <v>Это_XXXXX._Он_с_бугорками?</v>
      </c>
      <c r="BD77" cm="1">
        <f t="array" aca="1" ref="BD77" ca="1">INDEX($L$74:$L$81,(RANK(AT5,$AT$2:$AT$9)))</f>
        <v>2119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VLOOKUP(B78,audio_list_stym!$A$3:$BP$18,59,FALSE)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VLOOKUP(B78,audio_list_stym!$A$3:$AJ$18,27,FALSE)</f>
        <v>Noni</v>
      </c>
      <c r="I78" t="s">
        <v>692</v>
      </c>
      <c r="J78" t="str">
        <f t="shared" si="29"/>
        <v>Noni_5</v>
      </c>
      <c r="K78">
        <v>17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133</v>
      </c>
      <c r="Z78" t="str">
        <f>IF(G78="экспл",VLOOKUP(J78,quest_экспл!$A$1:$N$129,12,FALSE),IF(G78="импл_",0,0))</f>
        <v>sound\\Ovalniy_li_on.wav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5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30"/>
        <v/>
      </c>
      <c r="AI78" t="s">
        <v>80</v>
      </c>
      <c r="AO78">
        <f t="shared" ca="1" si="36"/>
        <v>0.21986768202228912</v>
      </c>
      <c r="AP78" t="str">
        <f t="shared" ca="1" si="37"/>
        <v>pics\\Peper_7.jpg</v>
      </c>
      <c r="AR78" t="str">
        <f t="shared" si="38"/>
        <v/>
      </c>
      <c r="AS78" t="str">
        <f t="shared" si="31"/>
        <v/>
      </c>
      <c r="AT78">
        <f t="shared" ca="1" si="32"/>
        <v>0.98647066890828727</v>
      </c>
      <c r="AU78" t="s">
        <v>697</v>
      </c>
      <c r="AV78" t="str">
        <f t="shared" ca="1" si="33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_Овальный_ли_он?</v>
      </c>
      <c r="BA78" t="e">
        <f>VLOOKUP(Q78,audio_list_stym!$B$2:$BQ$299,68,FALSE)</f>
        <v>#N/A</v>
      </c>
      <c r="BB78" t="str">
        <f t="shared" si="34"/>
        <v>На_картинке_XXXXX._Овальный_ли_он?</v>
      </c>
      <c r="BD78" cm="1">
        <f t="array" aca="1" ref="BD78" ca="1">INDEX($L$74:$L$81,(RANK(AT6,$AT$2:$AT$9)))</f>
        <v>2113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VLOOKUP(B79,audio_list_stym!$A$3:$BP$18,59,FALSE)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VLOOKUP(B79,audio_list_stym!$A$3:$AJ$18,27,FALSE)</f>
        <v>Noni</v>
      </c>
      <c r="I79" t="s">
        <v>693</v>
      </c>
      <c r="J79" t="str">
        <f t="shared" si="29"/>
        <v>Noni_6</v>
      </c>
      <c r="K79">
        <v>17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134</v>
      </c>
      <c r="Z79" t="str">
        <f>IF(G79="экспл",VLOOKUP(J79,quest_экспл!$A$1:$N$129,12,FALSE),IF(G79="импл_",0,0))</f>
        <v>sound\\Zhidkiy_li_on.wav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5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30"/>
        <v/>
      </c>
      <c r="AI79" t="s">
        <v>81</v>
      </c>
      <c r="AO79">
        <f t="shared" ca="1" si="36"/>
        <v>0.11567612185449372</v>
      </c>
      <c r="AP79" t="str">
        <f t="shared" ca="1" si="37"/>
        <v>pics\\Tomat_3.jpg</v>
      </c>
      <c r="AR79" t="str">
        <f t="shared" si="38"/>
        <v/>
      </c>
      <c r="AS79" t="str">
        <f t="shared" si="31"/>
        <v/>
      </c>
      <c r="AT79">
        <f t="shared" ca="1" si="32"/>
        <v>0.30286661852573915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_Жидкий_ли_он?</v>
      </c>
      <c r="BA79" t="e">
        <f>VLOOKUP(Q79,audio_list_stym!$B$2:$BQ$299,68,FALSE)</f>
        <v>#N/A</v>
      </c>
      <c r="BB79" t="str">
        <f t="shared" si="34"/>
        <v>На_мониторе_XXXXX._Жидкий_ли_он?</v>
      </c>
      <c r="BD79" cm="1">
        <f t="array" aca="1" ref="BD79" ca="1">INDEX($L$74:$L$81,(RANK(AT7,$AT$2:$AT$9)))</f>
        <v>2116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VLOOKUP(B80,audio_list_stym!$A$3:$BP$18,59,FALSE)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VLOOKUP(B80,audio_list_stym!$A$3:$AJ$18,27,FALSE)</f>
        <v>Noni</v>
      </c>
      <c r="I80" t="s">
        <v>694</v>
      </c>
      <c r="J80" t="str">
        <f t="shared" si="29"/>
        <v>Noni_7</v>
      </c>
      <c r="K80">
        <v>17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135</v>
      </c>
      <c r="Z80" t="str">
        <f>IF(G80="экспл",VLOOKUP(J80,quest_экспл!$A$1:$N$129,12,FALSE),IF(G80="импл_",0,0))</f>
        <v>sound\\On_lohmatiy.wav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5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30"/>
        <v/>
      </c>
      <c r="AI80" t="s">
        <v>82</v>
      </c>
      <c r="AO80">
        <f t="shared" ca="1" si="36"/>
        <v>0.79005674176354568</v>
      </c>
      <c r="AP80" t="str">
        <f t="shared" ca="1" si="37"/>
        <v>pics\\Banan_8.jpg</v>
      </c>
      <c r="AR80" t="str">
        <f t="shared" si="38"/>
        <v/>
      </c>
      <c r="AS80" t="str">
        <f t="shared" si="31"/>
        <v/>
      </c>
      <c r="AT80">
        <f t="shared" ca="1" si="32"/>
        <v>0.70623864902429878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_Он_лохматый?</v>
      </c>
      <c r="BA80" t="e">
        <f>VLOOKUP(Q80,audio_list_stym!$B$2:$BQ$299,68,FALSE)</f>
        <v>#N/A</v>
      </c>
      <c r="BB80" t="str">
        <f t="shared" si="34"/>
        <v>Перед_Вами_XXXXX._Он_лохматый?</v>
      </c>
      <c r="BD80" cm="1">
        <f t="array" aca="1" ref="BD80" ca="1">INDEX($L$74:$L$81,(RANK(AT8,$AT$2:$AT$9)))</f>
        <v>2118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VLOOKUP(B81,audio_list_stym!$A$3:$BP$18,59,FALSE)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VLOOKUP(B81,audio_list_stym!$A$3:$AJ$18,27,FALSE)</f>
        <v>Noni</v>
      </c>
      <c r="I81" t="s">
        <v>695</v>
      </c>
      <c r="J81" t="str">
        <f t="shared" si="29"/>
        <v>Noni_8</v>
      </c>
      <c r="K81">
        <v>17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136</v>
      </c>
      <c r="Z81" t="str">
        <f>IF(G81="экспл",VLOOKUP(J81,quest_экспл!$A$1:$N$129,12,FALSE),IF(G81="импл_",0,0))</f>
        <v>sound\\On_zolotistiy.wav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5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30"/>
        <v/>
      </c>
      <c r="AI81" t="s">
        <v>83</v>
      </c>
      <c r="AO81">
        <f t="shared" ca="1" si="36"/>
        <v>0.98212495509497566</v>
      </c>
      <c r="AP81" t="str">
        <f t="shared" ca="1" si="37"/>
        <v>pics\\Banan_1.jpg</v>
      </c>
      <c r="AR81" t="str">
        <f t="shared" si="38"/>
        <v/>
      </c>
      <c r="AS81" t="str">
        <f t="shared" si="31"/>
        <v/>
      </c>
      <c r="AT81">
        <f t="shared" ca="1" si="32"/>
        <v>0.77553335831652159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_Он_золотистый?</v>
      </c>
      <c r="BA81" t="e">
        <f>VLOOKUP(Q81,audio_list_stym!$B$2:$BQ$299,68,FALSE)</f>
        <v>#N/A</v>
      </c>
      <c r="BB81" t="str">
        <f t="shared" si="34"/>
        <v>Вы_видите_XXXXX._Он_золотистый?</v>
      </c>
      <c r="BD81" cm="1">
        <f t="array" aca="1" ref="BD81" ca="1">INDEX($L$74:$L$81,(RANK(AT9,$AT$2:$AT$9)))</f>
        <v>2115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VLOOKUP(B82,audio_list_stym!$A$3:$BP$18,59,FALSE)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VLOOKUP(B82,audio_list_stym!$A$3:$AJ$18,27,FALSE)</f>
        <v>Sapota</v>
      </c>
      <c r="I82" t="s">
        <v>688</v>
      </c>
      <c r="J82" t="str">
        <f t="shared" si="29"/>
        <v>Sapota_1</v>
      </c>
      <c r="K82">
        <v>14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265</v>
      </c>
      <c r="Q82" t="str">
        <f>IF(G82="экспл",0,IF(G82="импл_",VLOOKUP(J82,quest_импл!$A$1:$J$129,8,FALSE),0))</f>
        <v>sound\\Sharoobrazniy_li.wav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2064</v>
      </c>
      <c r="AD82" t="str">
        <f t="shared" ca="1" si="35"/>
        <v>pics\\Tomat_8.jpg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pics\\Tomat_8.jpg</v>
      </c>
      <c r="AI82" t="s">
        <v>84</v>
      </c>
      <c r="AO82">
        <f t="shared" ca="1" si="36"/>
        <v>5.6328413552643175E-3</v>
      </c>
      <c r="AP82" t="str">
        <f t="shared" ca="1" si="37"/>
        <v>pics\\Tomat_8.jpg</v>
      </c>
      <c r="AR82" t="str">
        <f t="shared" si="38"/>
        <v/>
      </c>
      <c r="AS82" t="str">
        <f t="shared" ca="1" si="31"/>
        <v>pics\\Tomat_8.jpg</v>
      </c>
      <c r="AT82">
        <f t="shared" ca="1" si="32"/>
        <v>0.99084731459871889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_Шарообразный_ли_</v>
      </c>
      <c r="BB82" t="str">
        <f t="shared" si="34"/>
        <v>_Шарообразный_ли_ЛИРОХ?</v>
      </c>
      <c r="BC82">
        <f>A82</f>
        <v>1211</v>
      </c>
      <c r="BD82" cm="1">
        <f t="array" aca="1" ref="BD82" ca="1">INDEX($L$82:$L$89,(RANK(AT2,$AT$2:$AT$9)))</f>
        <v>2130</v>
      </c>
      <c r="BE82" cm="1">
        <f t="array" aca="1" ref="BE82" ca="1">INDEX(BD66:BD81,(RANK(AT4,$AT$2:$AT$17)))</f>
        <v>2117</v>
      </c>
      <c r="BF82" cm="1">
        <f t="array" aca="1" ref="BF82" ca="1">INDEX(BD90:BD105,(RANK(AT4,$AT$2:$AT$17)))</f>
        <v>2149</v>
      </c>
      <c r="BG82" cm="1">
        <f t="array" aca="1" ref="BG82" ca="1">INDEX(BD106:BD129,(RANK(AT4,$AT$2:$AT$9)))</f>
        <v>2065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VLOOKUP(B83,audio_list_stym!$A$3:$BP$18,59,FALSE)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VLOOKUP(B83,audio_list_stym!$A$3:$AJ$18,27,FALSE)</f>
        <v>Sapota</v>
      </c>
      <c r="I83" t="s">
        <v>689</v>
      </c>
      <c r="J83" t="str">
        <f t="shared" si="29"/>
        <v>Sapota_2</v>
      </c>
      <c r="K83">
        <v>14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266</v>
      </c>
      <c r="Q83" t="str">
        <f>IF(G83="экспл",0,IF(G83="импл_",VLOOKUP(J83,quest_импл!$A$1:$J$129,8,FALSE),0))</f>
        <v>sound\\Nadrezan_li.wav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2007</v>
      </c>
      <c r="AD83" t="str">
        <f t="shared" ca="1" si="35"/>
        <v>pics\\Banan_7.jpg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pics\\Banan_7.jpg</v>
      </c>
      <c r="AI83" t="s">
        <v>85</v>
      </c>
      <c r="AO83">
        <f t="shared" ca="1" si="36"/>
        <v>0.80445906901359776</v>
      </c>
      <c r="AP83" t="str">
        <f t="shared" ca="1" si="37"/>
        <v>pics\\Banan_7.jpg</v>
      </c>
      <c r="AR83" t="str">
        <f t="shared" si="38"/>
        <v/>
      </c>
      <c r="AS83" t="str">
        <f t="shared" ca="1" si="31"/>
        <v>pics\\Banan_7.jpg</v>
      </c>
      <c r="AT83">
        <f t="shared" ca="1" si="32"/>
        <v>0.96040251992947523</v>
      </c>
      <c r="AU83" t="s">
        <v>697</v>
      </c>
      <c r="AV83" t="str">
        <f t="shared" ca="1" si="33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_Надрезан_ли_</v>
      </c>
      <c r="BB83" t="str">
        <f t="shared" si="34"/>
        <v>_Надрезан_ли_ЛИРОХ?</v>
      </c>
      <c r="BD83" cm="1">
        <f t="array" aca="1" ref="BD83" ca="1">INDEX($L$82:$L$89,(RANK(AT3,$AT$2:$AT$9)))</f>
        <v>2136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VLOOKUP(B84,audio_list_stym!$A$3:$BP$18,59,FALSE)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VLOOKUP(B84,audio_list_stym!$A$3:$AJ$18,27,FALSE)</f>
        <v>Sapota</v>
      </c>
      <c r="I84" t="s">
        <v>690</v>
      </c>
      <c r="J84" t="str">
        <f t="shared" si="29"/>
        <v>Sapota_3</v>
      </c>
      <c r="K84">
        <v>14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267</v>
      </c>
      <c r="Q84" t="str">
        <f>IF(G84="экспл",0,IF(G84="импл_",VLOOKUP(J84,quest_импл!$A$1:$J$129,8,FALSE),0))</f>
        <v>sound\\Perekruchen_li.wav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2042</v>
      </c>
      <c r="AD84" t="str">
        <f t="shared" ca="1" si="35"/>
        <v>pics\\Peper_2.jpg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pics\\Peper_2.jpg</v>
      </c>
      <c r="AI84" t="s">
        <v>94</v>
      </c>
      <c r="AO84">
        <f t="shared" ca="1" si="36"/>
        <v>0.32059365874798351</v>
      </c>
      <c r="AP84" t="str">
        <f t="shared" ca="1" si="37"/>
        <v>pics\\Peper_2.jpg</v>
      </c>
      <c r="AR84" t="str">
        <f t="shared" si="38"/>
        <v/>
      </c>
      <c r="AS84" t="str">
        <f t="shared" ca="1" si="31"/>
        <v>pics\\Peper_2.jpg</v>
      </c>
      <c r="AT84">
        <f t="shared" ca="1" si="32"/>
        <v>0.51249101161095545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_Перекручен_ли_</v>
      </c>
      <c r="BB84" t="str">
        <f t="shared" si="34"/>
        <v>_Перекручен_ли_ЛИРОХ?</v>
      </c>
      <c r="BD84" cm="1">
        <f t="array" aca="1" ref="BD84" ca="1">INDEX($L$82:$L$89,(RANK(AT4,$AT$2:$AT$9)))</f>
        <v>2133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VLOOKUP(B85,audio_list_stym!$A$3:$BP$18,59,FALSE)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VLOOKUP(B85,audio_list_stym!$A$3:$AJ$18,27,FALSE)</f>
        <v>Sapota</v>
      </c>
      <c r="I85" t="s">
        <v>691</v>
      </c>
      <c r="J85" t="str">
        <f t="shared" si="29"/>
        <v>Sapota_4</v>
      </c>
      <c r="K85">
        <v>14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268</v>
      </c>
      <c r="Q85" t="str">
        <f>IF(G85="экспл",0,IF(G85="импл_",VLOOKUP(J85,quest_импл!$A$1:$J$129,8,FALSE),0))</f>
        <v>sound\\Sorvan_li.wav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2026</v>
      </c>
      <c r="AD85" t="str">
        <f t="shared" ca="1" si="35"/>
        <v>pics\\Kokos_2.jpg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pics\\Kokos_2.jpg</v>
      </c>
      <c r="AI85" t="s">
        <v>95</v>
      </c>
      <c r="AO85">
        <f t="shared" ca="1" si="36"/>
        <v>0.46817567889242051</v>
      </c>
      <c r="AP85" t="str">
        <f t="shared" ca="1" si="37"/>
        <v>pics\\Kokos_2.jpg</v>
      </c>
      <c r="AR85" t="str">
        <f t="shared" si="38"/>
        <v/>
      </c>
      <c r="AS85" t="str">
        <f t="shared" ca="1" si="31"/>
        <v>pics\\Kokos_2.jpg</v>
      </c>
      <c r="AT85">
        <f t="shared" ca="1" si="32"/>
        <v>3.9962422054686475E-2</v>
      </c>
      <c r="AU85" t="s">
        <v>697</v>
      </c>
      <c r="AV85" t="str">
        <f t="shared" ca="1" si="33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_Сорван_ли_</v>
      </c>
      <c r="BB85" t="str">
        <f t="shared" si="34"/>
        <v>_Сорван_ли_ЛИРОХ?</v>
      </c>
      <c r="BD85" cm="1">
        <f t="array" aca="1" ref="BD85" ca="1">INDEX($L$82:$L$89,(RANK(AT5,$AT$2:$AT$9)))</f>
        <v>2135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VLOOKUP(B86,audio_list_stym!$A$3:$BP$18,59,FALSE)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VLOOKUP(B86,audio_list_stym!$A$3:$AJ$18,27,FALSE)</f>
        <v>Sapota</v>
      </c>
      <c r="I86" t="s">
        <v>692</v>
      </c>
      <c r="J86" t="str">
        <f t="shared" si="29"/>
        <v>Sapota_5</v>
      </c>
      <c r="K86">
        <v>14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269</v>
      </c>
      <c r="Q86" t="str">
        <f>IF(G86="экспл",0,IF(G86="импл_",VLOOKUP(J86,quest_импл!$A$1:$J$129,8,FALSE),0))</f>
        <v>sound\\Spresovan_li.wav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2020</v>
      </c>
      <c r="AD86" t="str">
        <f t="shared" ca="1" si="35"/>
        <v>pics\\Goroh_4.jpg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pics\\Goroh_4.jpg</v>
      </c>
      <c r="AI86" t="s">
        <v>96</v>
      </c>
      <c r="AO86">
        <f t="shared" ca="1" si="36"/>
        <v>0.58446445208179221</v>
      </c>
      <c r="AP86" t="str">
        <f t="shared" ca="1" si="37"/>
        <v>pics\\Goroh_4.jpg</v>
      </c>
      <c r="AR86" t="str">
        <f t="shared" si="38"/>
        <v/>
      </c>
      <c r="AS86" t="str">
        <f t="shared" ca="1" si="31"/>
        <v>pics\\Goroh_4.jpg</v>
      </c>
      <c r="AT86">
        <f t="shared" ca="1" si="32"/>
        <v>0.17115935740960364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_Спрессован_ли_</v>
      </c>
      <c r="BB86" t="str">
        <f t="shared" si="34"/>
        <v>_Спрессован_ли_ЛИРОХ?</v>
      </c>
      <c r="BD86" cm="1">
        <f t="array" aca="1" ref="BD86" ca="1">INDEX($L$82:$L$89,(RANK(AT6,$AT$2:$AT$9)))</f>
        <v>2129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VLOOKUP(B87,audio_list_stym!$A$3:$BP$18,59,FALSE)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VLOOKUP(B87,audio_list_stym!$A$3:$AJ$18,27,FALSE)</f>
        <v>Sapota</v>
      </c>
      <c r="I87" t="s">
        <v>693</v>
      </c>
      <c r="J87" t="str">
        <f t="shared" si="29"/>
        <v>Sapota_6</v>
      </c>
      <c r="K87">
        <v>14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270</v>
      </c>
      <c r="Q87" t="str">
        <f>IF(G87="экспл",0,IF(G87="импл_",VLOOKUP(J87,quest_импл!$A$1:$J$129,8,FALSE),0))</f>
        <v>sound\\Zheltiy_li.wav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2024</v>
      </c>
      <c r="AD87" t="str">
        <f t="shared" ca="1" si="35"/>
        <v>pics\\Goroh_8.jpg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pics\\Goroh_8.jpg</v>
      </c>
      <c r="AI87" t="s">
        <v>97</v>
      </c>
      <c r="AO87">
        <f t="shared" ca="1" si="36"/>
        <v>0.49955829410838604</v>
      </c>
      <c r="AP87" t="str">
        <f t="shared" ca="1" si="37"/>
        <v>pics\\Goroh_8.jpg</v>
      </c>
      <c r="AR87" t="str">
        <f t="shared" si="38"/>
        <v/>
      </c>
      <c r="AS87" t="str">
        <f t="shared" ca="1" si="31"/>
        <v>pics\\Goroh_8.jpg</v>
      </c>
      <c r="AT87">
        <f t="shared" ca="1" si="32"/>
        <v>0.42292156713567108</v>
      </c>
      <c r="AU87" t="s">
        <v>697</v>
      </c>
      <c r="AV87" t="str">
        <f t="shared" ca="1" si="33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_Желтый_ли_</v>
      </c>
      <c r="BB87" t="str">
        <f t="shared" si="34"/>
        <v>_Желтый_ли_ЛИРОХ?</v>
      </c>
      <c r="BD87" cm="1">
        <f t="array" aca="1" ref="BD87" ca="1">INDEX($L$82:$L$89,(RANK(AT7,$AT$2:$AT$9)))</f>
        <v>2132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VLOOKUP(B88,audio_list_stym!$A$3:$BP$18,59,FALSE)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VLOOKUP(B88,audio_list_stym!$A$3:$AJ$18,27,FALSE)</f>
        <v>Sapota</v>
      </c>
      <c r="I88" t="s">
        <v>694</v>
      </c>
      <c r="J88" t="str">
        <f t="shared" si="29"/>
        <v>Sapota_7</v>
      </c>
      <c r="K88">
        <v>14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271</v>
      </c>
      <c r="Q88" t="str">
        <f>IF(G88="экспл",0,IF(G88="импл_",VLOOKUP(J88,quest_импл!$A$1:$J$129,8,FALSE),0))</f>
        <v>sound\\Rovniy_li.wav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2011</v>
      </c>
      <c r="AD88" t="str">
        <f t="shared" ca="1" si="35"/>
        <v>pics\\Finik_3.jpg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pics\\Finik_3.jpg</v>
      </c>
      <c r="AI88" t="s">
        <v>98</v>
      </c>
      <c r="AO88">
        <f t="shared" ca="1" si="36"/>
        <v>0.71440227847166371</v>
      </c>
      <c r="AP88" t="str">
        <f t="shared" ca="1" si="37"/>
        <v>pics\\Finik_3.jpg</v>
      </c>
      <c r="AR88" t="str">
        <f t="shared" si="38"/>
        <v/>
      </c>
      <c r="AS88" t="str">
        <f t="shared" ca="1" si="31"/>
        <v>pics\\Finik_3.jpg</v>
      </c>
      <c r="AT88">
        <f t="shared" ca="1" si="32"/>
        <v>0.74723509947268829</v>
      </c>
      <c r="AU88" t="s">
        <v>697</v>
      </c>
      <c r="AV88" t="str">
        <f t="shared" ca="1" si="33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_Ровный_ли_</v>
      </c>
      <c r="BB88" t="str">
        <f t="shared" si="34"/>
        <v>_Ровный_ли_ЛИРОХ?</v>
      </c>
      <c r="BD88" cm="1">
        <f t="array" aca="1" ref="BD88" ca="1">INDEX($L$82:$L$89,(RANK(AT8,$AT$2:$AT$9)))</f>
        <v>2134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VLOOKUP(B89,audio_list_stym!$A$3:$BP$18,59,FALSE)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VLOOKUP(B89,audio_list_stym!$A$3:$AJ$18,27,FALSE)</f>
        <v>Sapota</v>
      </c>
      <c r="I89" t="s">
        <v>695</v>
      </c>
      <c r="J89" t="str">
        <f t="shared" si="29"/>
        <v>Sapota_8</v>
      </c>
      <c r="K89">
        <v>14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272</v>
      </c>
      <c r="Q89" t="str">
        <f>IF(G89="экспл",0,IF(G89="импл_",VLOOKUP(J89,quest_импл!$A$1:$J$129,8,FALSE),0))</f>
        <v>sound\\Imeet_li_shipi.wav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2038</v>
      </c>
      <c r="AD89" t="str">
        <f t="shared" ca="1" si="35"/>
        <v>pics\\Limon_6.jpg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pics\\Limon_6.jpg</v>
      </c>
      <c r="AI89" t="s">
        <v>99</v>
      </c>
      <c r="AO89">
        <f t="shared" ca="1" si="36"/>
        <v>0.35477655968612221</v>
      </c>
      <c r="AP89" t="str">
        <f t="shared" ca="1" si="37"/>
        <v>pics\\Limon_6.jpg</v>
      </c>
      <c r="AR89" t="str">
        <f t="shared" si="38"/>
        <v/>
      </c>
      <c r="AS89" t="str">
        <f t="shared" ca="1" si="31"/>
        <v>pics\\Limon_6.jpg</v>
      </c>
      <c r="AT89">
        <f t="shared" ca="1" si="32"/>
        <v>9.5308724253216015E-2</v>
      </c>
      <c r="AU89" t="s">
        <v>697</v>
      </c>
      <c r="AV89" t="str">
        <f t="shared" ca="1" si="33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_Имеет_ли_шипы_</v>
      </c>
      <c r="BB89" t="str">
        <f t="shared" si="34"/>
        <v>_Имеет_ли_шипы_ЛИРОХ?</v>
      </c>
      <c r="BD89" cm="1">
        <f t="array" aca="1" ref="BD89" ca="1">INDEX($L$82:$L$89,(RANK(AT9,$AT$2:$AT$9)))</f>
        <v>2131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VLOOKUP(B90,audio_list_stym!$A$3:$BP$18,59,FALSE)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VLOOKUP(B90,audio_list_stym!$A$3:$AJ$18,27,FALSE)</f>
        <v>Tamanid</v>
      </c>
      <c r="I90" t="s">
        <v>688</v>
      </c>
      <c r="J90" t="str">
        <f t="shared" si="29"/>
        <v>Tamanid_1</v>
      </c>
      <c r="K90">
        <v>15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145</v>
      </c>
      <c r="Z90" t="str">
        <f>IF(G90="экспл",VLOOKUP(J90,quest_экспл!$A$1:$N$129,12,FALSE),IF(G90="импл_",0,0))</f>
        <v>sound\\On_krasnovatiy.wav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5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0"/>
        <v/>
      </c>
      <c r="AI90" t="s">
        <v>100</v>
      </c>
      <c r="AO90">
        <f t="shared" ca="1" si="36"/>
        <v>0.40419203416561444</v>
      </c>
      <c r="AP90" t="str">
        <f t="shared" ca="1" si="37"/>
        <v>pics\\Kokos_7.jpg</v>
      </c>
      <c r="AR90" t="str">
        <f t="shared" si="38"/>
        <v/>
      </c>
      <c r="AS90" t="str">
        <f t="shared" si="31"/>
        <v/>
      </c>
      <c r="AT90">
        <f t="shared" ca="1" si="32"/>
        <v>0.94797959802805309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_Он_красноватый?</v>
      </c>
      <c r="BA90" t="e">
        <f>VLOOKUP(Q90,audio_list_stym!$B$2:$BQ$299,68,FALSE)</f>
        <v>#N/A</v>
      </c>
      <c r="BB90" t="str">
        <f t="shared" si="34"/>
        <v>На_экране_ФИМОН._Он_красноватый?</v>
      </c>
      <c r="BC90">
        <f>A90</f>
        <v>1212</v>
      </c>
      <c r="BD90" cm="1">
        <f t="array" aca="1" ref="BD90" ca="1">INDEX($L$90:$L$97,(RANK(AT2,$AT$2:$AT$9)))</f>
        <v>2138</v>
      </c>
      <c r="BE90" cm="1">
        <f t="array" aca="1" ref="BE90" ca="1">INDEX(BD66:BD81,(RANK(AT5,$AT$2:$AT$17)))</f>
        <v>2118</v>
      </c>
      <c r="BF90" cm="1">
        <f t="array" aca="1" ref="BF90" ca="1">INDEX(BD98:BD113,(RANK(AT5,$AT$2:$AT$17)))</f>
        <v>2070</v>
      </c>
      <c r="BG90" cm="1">
        <f t="array" aca="1" ref="BG90" ca="1">INDEX(BD114:BD129,(RANK(AT5,$AT$2:$AT$9)))</f>
        <v>2078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VLOOKUP(B91,audio_list_stym!$A$3:$BP$18,59,FALSE)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VLOOKUP(B91,audio_list_stym!$A$3:$AJ$18,27,FALSE)</f>
        <v>Tamanid</v>
      </c>
      <c r="I91" t="s">
        <v>689</v>
      </c>
      <c r="J91" t="str">
        <f t="shared" si="29"/>
        <v>Tamanid_2</v>
      </c>
      <c r="K91">
        <v>15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146</v>
      </c>
      <c r="Z91" t="str">
        <f>IF(G91="экспл",VLOOKUP(J91,quest_экспл!$A$1:$N$129,12,FALSE),IF(G91="импл_",0,0))</f>
        <v>sound\\Izognut_li_on.wav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5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30"/>
        <v/>
      </c>
      <c r="AI91" t="s">
        <v>101</v>
      </c>
      <c r="AO91">
        <f t="shared" ca="1" si="36"/>
        <v>0.27696863317455056</v>
      </c>
      <c r="AP91" t="str">
        <f t="shared" ca="1" si="37"/>
        <v>pics\\Peper_4.jpg</v>
      </c>
      <c r="AR91" t="str">
        <f t="shared" si="38"/>
        <v/>
      </c>
      <c r="AS91" t="str">
        <f t="shared" si="31"/>
        <v/>
      </c>
      <c r="AT91">
        <f t="shared" ca="1" si="32"/>
        <v>0.19349646205539539</v>
      </c>
      <c r="AU91" t="s">
        <v>697</v>
      </c>
      <c r="AV91" t="str">
        <f t="shared" ca="1" si="33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_Изогнут_ли_он?</v>
      </c>
      <c r="BA91" t="e">
        <f>VLOOKUP(Q91,audio_list_stym!$B$2:$BQ$299,68,FALSE)</f>
        <v>#N/A</v>
      </c>
      <c r="BB91" t="str">
        <f t="shared" si="34"/>
        <v>Посмотрите,_вот_ФИМОН._Изогнут_ли_он?</v>
      </c>
      <c r="BD91" cm="1">
        <f t="array" aca="1" ref="BD91" ca="1">INDEX($L$90:$L$97,(RANK(AT3,$AT$2:$AT$9)))</f>
        <v>2144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VLOOKUP(B92,audio_list_stym!$A$3:$BP$18,59,FALSE)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VLOOKUP(B92,audio_list_stym!$A$3:$AJ$18,27,FALSE)</f>
        <v>Tamanid</v>
      </c>
      <c r="I92" t="s">
        <v>690</v>
      </c>
      <c r="J92" t="str">
        <f t="shared" si="29"/>
        <v>Tamanid_3</v>
      </c>
      <c r="K92">
        <v>15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147</v>
      </c>
      <c r="Z92" t="str">
        <f>IF(G92="экспл",VLOOKUP(J92,quest_экспл!$A$1:$N$129,12,FALSE),IF(G92="импл_",0,0))</f>
        <v>sound\\On_barhatistiy.wav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5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30"/>
        <v/>
      </c>
      <c r="AI92" t="s">
        <v>102</v>
      </c>
      <c r="AO92">
        <f t="shared" ca="1" si="36"/>
        <v>0.90674316376618302</v>
      </c>
      <c r="AP92" t="str">
        <f t="shared" ca="1" si="37"/>
        <v>pics\\Banan_4.jpg</v>
      </c>
      <c r="AR92" t="str">
        <f t="shared" si="38"/>
        <v/>
      </c>
      <c r="AS92" t="str">
        <f t="shared" si="31"/>
        <v/>
      </c>
      <c r="AT92">
        <f t="shared" ca="1" si="32"/>
        <v>0.11430805247415932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_Он_бархатистый?</v>
      </c>
      <c r="BA92" t="e">
        <f>VLOOKUP(Q92,audio_list_stym!$B$2:$BQ$299,68,FALSE)</f>
        <v>#N/A</v>
      </c>
      <c r="BB92" t="str">
        <f t="shared" si="34"/>
        <v>Вот_ФИМОН._Он_бархатистый?</v>
      </c>
      <c r="BD92" cm="1">
        <f t="array" aca="1" ref="BD92" ca="1">INDEX($L$90:$L$97,(RANK(AT4,$AT$2:$AT$9)))</f>
        <v>2141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VLOOKUP(B93,audio_list_stym!$A$3:$BP$18,59,FALSE)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VLOOKUP(B93,audio_list_stym!$A$3:$AJ$18,27,FALSE)</f>
        <v>Tamanid</v>
      </c>
      <c r="I93" t="s">
        <v>691</v>
      </c>
      <c r="J93" t="str">
        <f t="shared" si="29"/>
        <v>Tamanid_4</v>
      </c>
      <c r="K93">
        <v>15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148</v>
      </c>
      <c r="Z93" t="str">
        <f>IF(G93="экспл",VLOOKUP(J93,quest_экспл!$A$1:$N$129,12,FALSE),IF(G93="импл_",0,0))</f>
        <v>sound\\Odnotonniy_li_on.wav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5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0"/>
        <v/>
      </c>
      <c r="AI93" t="s">
        <v>103</v>
      </c>
      <c r="AO93">
        <f t="shared" ca="1" si="36"/>
        <v>0.21122842917213602</v>
      </c>
      <c r="AP93" t="str">
        <f t="shared" ca="1" si="37"/>
        <v>pics\\Redis_1.jpg</v>
      </c>
      <c r="AR93" t="str">
        <f t="shared" si="38"/>
        <v/>
      </c>
      <c r="AS93" t="str">
        <f t="shared" si="31"/>
        <v/>
      </c>
      <c r="AT93">
        <f t="shared" ca="1" si="32"/>
        <v>0.56749350391020348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_Однотонный_ли_он?</v>
      </c>
      <c r="BA93" t="e">
        <f>VLOOKUP(Q93,audio_list_stym!$B$2:$BQ$299,68,FALSE)</f>
        <v>#N/A</v>
      </c>
      <c r="BB93" t="str">
        <f t="shared" si="34"/>
        <v>Это_ФИМОН._Однотонный_ли_он?</v>
      </c>
      <c r="BD93" cm="1">
        <f t="array" aca="1" ref="BD93" ca="1">INDEX($L$90:$L$97,(RANK(AT5,$AT$2:$AT$9)))</f>
        <v>2143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VLOOKUP(B94,audio_list_stym!$A$3:$BP$18,59,FALSE)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VLOOKUP(B94,audio_list_stym!$A$3:$AJ$18,27,FALSE)</f>
        <v>Tamanid</v>
      </c>
      <c r="I94" t="s">
        <v>692</v>
      </c>
      <c r="J94" t="str">
        <f t="shared" si="29"/>
        <v>Tamanid_5</v>
      </c>
      <c r="K94">
        <v>15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149</v>
      </c>
      <c r="Z94" t="str">
        <f>IF(G94="экспл",VLOOKUP(J94,quest_экспл!$A$1:$N$129,12,FALSE),IF(G94="импл_",0,0))</f>
        <v>sound\\On_prozrachniy.wav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5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30"/>
        <v/>
      </c>
      <c r="AI94" t="s">
        <v>104</v>
      </c>
      <c r="AO94">
        <f t="shared" ca="1" si="36"/>
        <v>0.1428771175138861</v>
      </c>
      <c r="AP94" t="str">
        <f t="shared" ca="1" si="37"/>
        <v>pics\\Redis_6.jpg</v>
      </c>
      <c r="AR94" t="str">
        <f t="shared" si="38"/>
        <v/>
      </c>
      <c r="AS94" t="str">
        <f t="shared" si="31"/>
        <v/>
      </c>
      <c r="AT94">
        <f t="shared" ca="1" si="32"/>
        <v>0.58905808606861232</v>
      </c>
      <c r="AU94" t="s">
        <v>697</v>
      </c>
      <c r="AV94" t="str">
        <f t="shared" ca="1" si="33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_Он_прозрачный?</v>
      </c>
      <c r="BA94" t="e">
        <f>VLOOKUP(Q94,audio_list_stym!$B$2:$BQ$299,68,FALSE)</f>
        <v>#N/A</v>
      </c>
      <c r="BB94" t="str">
        <f t="shared" si="34"/>
        <v>На_картинке_ФИМОН._Он_прозрачный?</v>
      </c>
      <c r="BD94" cm="1">
        <f t="array" aca="1" ref="BD94" ca="1">INDEX($L$90:$L$97,(RANK(AT6,$AT$2:$AT$9)))</f>
        <v>2137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VLOOKUP(B95,audio_list_stym!$A$3:$BP$18,59,FALSE)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VLOOKUP(B95,audio_list_stym!$A$3:$AJ$18,27,FALSE)</f>
        <v>Tamanid</v>
      </c>
      <c r="I95" t="s">
        <v>693</v>
      </c>
      <c r="J95" t="str">
        <f t="shared" si="29"/>
        <v>Tamanid_6</v>
      </c>
      <c r="K95">
        <v>15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150</v>
      </c>
      <c r="Z95" t="str">
        <f>IF(G95="экспл",VLOOKUP(J95,quest_экспл!$A$1:$N$129,12,FALSE),IF(G95="импл_",0,0))</f>
        <v>sound\\On_izmelchen.wav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5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30"/>
        <v/>
      </c>
      <c r="AI95" t="s">
        <v>105</v>
      </c>
      <c r="AO95">
        <f t="shared" ca="1" si="36"/>
        <v>0.4605114034158706</v>
      </c>
      <c r="AP95" t="str">
        <f t="shared" ca="1" si="37"/>
        <v>pics\\Kokos_3.jpg</v>
      </c>
      <c r="AR95" t="str">
        <f t="shared" si="38"/>
        <v/>
      </c>
      <c r="AS95" t="str">
        <f t="shared" si="31"/>
        <v/>
      </c>
      <c r="AT95">
        <f t="shared" ca="1" si="32"/>
        <v>0.2900789157310677</v>
      </c>
      <c r="AU95" t="s">
        <v>697</v>
      </c>
      <c r="AV95" t="str">
        <f t="shared" ca="1" si="33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_Он_измельчен?</v>
      </c>
      <c r="BA95" t="e">
        <f>VLOOKUP(Q95,audio_list_stym!$B$2:$BQ$299,68,FALSE)</f>
        <v>#N/A</v>
      </c>
      <c r="BB95" t="str">
        <f t="shared" si="34"/>
        <v>На_мониторе_ФИМОН._Он_измельчен?</v>
      </c>
      <c r="BD95" cm="1">
        <f t="array" aca="1" ref="BD95" ca="1">INDEX($L$90:$L$97,(RANK(AT7,$AT$2:$AT$9)))</f>
        <v>2140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VLOOKUP(B96,audio_list_stym!$A$3:$BP$18,59,FALSE)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VLOOKUP(B96,audio_list_stym!$A$3:$AJ$18,27,FALSE)</f>
        <v>Tamanid</v>
      </c>
      <c r="I96" t="s">
        <v>694</v>
      </c>
      <c r="J96" t="str">
        <f t="shared" si="29"/>
        <v>Tamanid_7</v>
      </c>
      <c r="K96">
        <v>15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151</v>
      </c>
      <c r="Z96" t="str">
        <f>IF(G96="экспл",VLOOKUP(J96,quest_экспл!$A$1:$N$129,12,FALSE),IF(G96="импл_",0,0))</f>
        <v>sound\\Cvetushiy_li_on.wav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5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30"/>
        <v/>
      </c>
      <c r="AI96" t="s">
        <v>106</v>
      </c>
      <c r="AO96">
        <f t="shared" ca="1" si="36"/>
        <v>0.66665713010768513</v>
      </c>
      <c r="AP96" t="str">
        <f t="shared" ca="1" si="37"/>
        <v>pics\\Finik_7.jpg</v>
      </c>
      <c r="AR96" t="str">
        <f t="shared" si="38"/>
        <v/>
      </c>
      <c r="AS96" t="str">
        <f t="shared" si="31"/>
        <v/>
      </c>
      <c r="AT96">
        <f t="shared" ca="1" si="32"/>
        <v>0.96054151930116105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_Цветущий_ли_он?</v>
      </c>
      <c r="BA96" t="e">
        <f>VLOOKUP(Q96,audio_list_stym!$B$2:$BQ$299,68,FALSE)</f>
        <v>#N/A</v>
      </c>
      <c r="BB96" t="str">
        <f t="shared" si="34"/>
        <v>Перед_Вами_ФИМОН._Цветущий_ли_он?</v>
      </c>
      <c r="BD96" cm="1">
        <f t="array" aca="1" ref="BD96" ca="1">INDEX($L$90:$L$97,(RANK(AT8,$AT$2:$AT$9)))</f>
        <v>2142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VLOOKUP(B97,audio_list_stym!$A$3:$BP$18,59,FALSE)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VLOOKUP(B97,audio_list_stym!$A$3:$AJ$18,27,FALSE)</f>
        <v>Tamanid</v>
      </c>
      <c r="I97" t="s">
        <v>695</v>
      </c>
      <c r="J97" t="str">
        <f t="shared" si="29"/>
        <v>Tamanid_8</v>
      </c>
      <c r="K97">
        <v>15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152</v>
      </c>
      <c r="Z97" t="str">
        <f>IF(G97="экспл",VLOOKUP(J97,quest_экспл!$A$1:$N$129,12,FALSE),IF(G97="импл_",0,0))</f>
        <v>sound\\Skruchen_li_on.wav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5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30"/>
        <v/>
      </c>
      <c r="AI97" t="s">
        <v>107</v>
      </c>
      <c r="AO97">
        <f t="shared" ca="1" si="36"/>
        <v>0.18243719217633458</v>
      </c>
      <c r="AP97" t="str">
        <f t="shared" ca="1" si="37"/>
        <v>pics\\Redis_4.jpg</v>
      </c>
      <c r="AR97" t="str">
        <f t="shared" si="38"/>
        <v/>
      </c>
      <c r="AS97" t="str">
        <f t="shared" si="31"/>
        <v/>
      </c>
      <c r="AT97">
        <f t="shared" ca="1" si="32"/>
        <v>0.73116375789814347</v>
      </c>
      <c r="AU97" t="s">
        <v>697</v>
      </c>
      <c r="AV97" t="str">
        <f t="shared" ca="1" si="33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_Скручен_ли_он?</v>
      </c>
      <c r="BA97" t="e">
        <f>VLOOKUP(Q97,audio_list_stym!$B$2:$BQ$299,68,FALSE)</f>
        <v>#N/A</v>
      </c>
      <c r="BB97" t="str">
        <f t="shared" si="34"/>
        <v>Вы_видите_ФИМОН._Скручен_ли_он?</v>
      </c>
      <c r="BD97" cm="1">
        <f t="array" aca="1" ref="BD97" ca="1">INDEX($L$90:$L$97,(RANK(AT9,$AT$2:$AT$9)))</f>
        <v>2139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VLOOKUP(B98,audio_list_stym!$A$3:$BP$18,59,FALSE)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VLOOKUP(B98,audio_list_stym!$A$3:$AJ$18,27,FALSE)</f>
        <v>ZF</v>
      </c>
      <c r="I98" t="s">
        <v>688</v>
      </c>
      <c r="J98" t="str">
        <f t="shared" si="29"/>
        <v>ZF_1</v>
      </c>
      <c r="K98">
        <v>16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281</v>
      </c>
      <c r="Q98" t="str">
        <f>IF(G98="экспл",0,IF(G98="импл_",VLOOKUP(J98,quest_импл!$A$1:$J$129,8,FALSE),0))</f>
        <v>sound\\S_chashuykami_li.wav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2030</v>
      </c>
      <c r="AD98" t="str">
        <f t="shared" ca="1" si="35"/>
        <v>pics\\Kokos_6.jpg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pics\\Kokos_6.jpg</v>
      </c>
      <c r="AI98" t="s">
        <v>108</v>
      </c>
      <c r="AO98">
        <f t="shared" ca="1" si="36"/>
        <v>0.41478076588083601</v>
      </c>
      <c r="AP98" t="str">
        <f t="shared" ca="1" si="37"/>
        <v>pics\\Kokos_6.jpg</v>
      </c>
      <c r="AR98" t="str">
        <f>IF(AH98="sound\\Ogorod",AP26,"")</f>
        <v/>
      </c>
      <c r="AS98" t="str">
        <f t="shared" ca="1" si="31"/>
        <v>pics\\Kokos_6.jpg</v>
      </c>
      <c r="AT98">
        <f t="shared" ca="1" si="32"/>
        <v>0.37568760311464255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_С_чешуйками_ли_</v>
      </c>
      <c r="BB98" t="str">
        <f t="shared" si="34"/>
        <v>_С_чешуйками_ли_XXXXX?</v>
      </c>
      <c r="BC98">
        <f>A98</f>
        <v>1213</v>
      </c>
      <c r="BD98" cm="1">
        <f t="array" aca="1" ref="BD98" ca="1">INDEX($L$98:$L$105,(RANK(AT2,$AT$2:$AT$9)))</f>
        <v>2146</v>
      </c>
      <c r="BE98" cm="1">
        <f t="array" aca="1" ref="BE98" ca="1">INDEX(BD66:BD81,(RANK(AT6,$AT$2:$AT$9)))</f>
        <v>2090</v>
      </c>
      <c r="BF98" cm="1">
        <f t="array" aca="1" ref="BF98" ca="1">INDEX(BD82:BD97,(RANK(AT6,$AT$2:$AT$9)))</f>
        <v>2130</v>
      </c>
      <c r="BG98" cm="1">
        <f t="array" aca="1" ref="BG98" ca="1">INDEX(BD106:BD129,(RANK(AT6,$AT$2:$AT$17)))</f>
        <v>2069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VLOOKUP(B99,audio_list_stym!$A$3:$BP$18,59,FALSE)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VLOOKUP(B99,audio_list_stym!$A$3:$AJ$18,27,FALSE)</f>
        <v>ZF</v>
      </c>
      <c r="I99" t="s">
        <v>689</v>
      </c>
      <c r="J99" t="str">
        <f t="shared" si="29"/>
        <v>ZF_2</v>
      </c>
      <c r="K99">
        <v>16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282</v>
      </c>
      <c r="Q99" t="str">
        <f>IF(G99="экспл",0,IF(G99="импл_",VLOOKUP(J99,quest_импл!$A$1:$J$129,8,FALSE),0))</f>
        <v>sound\\Rozoviy_li.wav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2012</v>
      </c>
      <c r="AD99" t="str">
        <f t="shared" ca="1" si="35"/>
        <v>pics\\Finik_4.jpg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pics\\Finik_4.jpg</v>
      </c>
      <c r="AI99" t="s">
        <v>109</v>
      </c>
      <c r="AO99">
        <f t="shared" ca="1" si="36"/>
        <v>0.71278384899247815</v>
      </c>
      <c r="AP99" t="str">
        <f t="shared" ca="1" si="37"/>
        <v>pics\\Finik_4.jpg</v>
      </c>
      <c r="AR99" t="str">
        <f t="shared" ref="AR99:AR120" si="39">IF(AH99="sound\\Ogorod",AP27,"")</f>
        <v/>
      </c>
      <c r="AS99" t="str">
        <f t="shared" ca="1" si="31"/>
        <v>pics\\Finik_4.jpg</v>
      </c>
      <c r="AT99">
        <f t="shared" ca="1" si="32"/>
        <v>0.66152955131332336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_Розовый_ли_</v>
      </c>
      <c r="BB99" t="str">
        <f t="shared" si="34"/>
        <v>_Розовый_ли_XXXXX?</v>
      </c>
      <c r="BD99" cm="1">
        <f t="array" aca="1" ref="BD99" ca="1">INDEX($L$98:$L$105,(RANK(AT3,$AT$2:$AT$9)))</f>
        <v>2152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VLOOKUP(B100,audio_list_stym!$A$3:$BP$18,59,FALSE)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VLOOKUP(B100,audio_list_stym!$A$3:$AJ$18,27,FALSE)</f>
        <v>ZF</v>
      </c>
      <c r="I100" t="s">
        <v>690</v>
      </c>
      <c r="J100" t="str">
        <f t="shared" si="29"/>
        <v>ZF_3</v>
      </c>
      <c r="K100">
        <v>16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283</v>
      </c>
      <c r="Q100" t="str">
        <f>IF(G100="экспл",0,IF(G100="импл_",VLOOKUP(J100,quest_импл!$A$1:$J$129,8,FALSE),0))</f>
        <v>sound\\Tonkiy_li.wav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2060</v>
      </c>
      <c r="AD100" t="str">
        <f t="shared" ca="1" si="35"/>
        <v>pics\\Tomat_4.jpg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pics\\Tomat_4.jpg</v>
      </c>
      <c r="AI100" t="s">
        <v>110</v>
      </c>
      <c r="AO100">
        <f t="shared" ca="1" si="36"/>
        <v>0.10807536168100762</v>
      </c>
      <c r="AP100" t="str">
        <f t="shared" ca="1" si="37"/>
        <v>pics\\Tomat_4.jpg</v>
      </c>
      <c r="AR100" t="str">
        <f t="shared" si="39"/>
        <v/>
      </c>
      <c r="AS100" t="str">
        <f t="shared" ca="1" si="31"/>
        <v>pics\\Tomat_4.jpg</v>
      </c>
      <c r="AT100">
        <f t="shared" ca="1" si="32"/>
        <v>8.5653808538318499E-2</v>
      </c>
      <c r="AU100" t="s">
        <v>697</v>
      </c>
      <c r="AV100" t="str">
        <f t="shared" ca="1" si="33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_Тонкий_ли_</v>
      </c>
      <c r="BB100" t="str">
        <f t="shared" si="34"/>
        <v>_Тонкий_ли_XXXXX?</v>
      </c>
      <c r="BD100" cm="1">
        <f t="array" aca="1" ref="BD100" ca="1">INDEX($L$98:$L$105,(RANK(AT4,$AT$2:$AT$9)))</f>
        <v>2149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VLOOKUP(B101,audio_list_stym!$A$3:$BP$18,59,FALSE)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VLOOKUP(B101,audio_list_stym!$A$3:$AJ$18,27,FALSE)</f>
        <v>ZF</v>
      </c>
      <c r="I101" t="s">
        <v>691</v>
      </c>
      <c r="J101" t="str">
        <f t="shared" si="29"/>
        <v>ZF_4</v>
      </c>
      <c r="K101">
        <v>16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284</v>
      </c>
      <c r="Q101" t="str">
        <f>IF(G101="экспл",0,IF(G101="импл_",VLOOKUP(J101,quest_импл!$A$1:$J$129,8,FALSE),0))</f>
        <v>sound\\Celniy_li.wav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2036</v>
      </c>
      <c r="AD101" t="str">
        <f t="shared" ca="1" si="35"/>
        <v>pics\\Limon_4.jpg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pics\\Limon_4.jpg</v>
      </c>
      <c r="AI101" t="s">
        <v>111</v>
      </c>
      <c r="AO101">
        <f t="shared" ca="1" si="36"/>
        <v>0.36026547687050836</v>
      </c>
      <c r="AP101" t="str">
        <f t="shared" ca="1" si="37"/>
        <v>pics\\Limon_4.jpg</v>
      </c>
      <c r="AR101" t="str">
        <f t="shared" si="39"/>
        <v/>
      </c>
      <c r="AS101" t="str">
        <f t="shared" ca="1" si="31"/>
        <v>pics\\Limon_4.jpg</v>
      </c>
      <c r="AT101">
        <f t="shared" ca="1" si="32"/>
        <v>0.16935509173699348</v>
      </c>
      <c r="AU101" t="s">
        <v>697</v>
      </c>
      <c r="AV101" t="str">
        <f t="shared" ca="1" si="33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_Цельный_ли_</v>
      </c>
      <c r="BB101" t="str">
        <f t="shared" si="34"/>
        <v>_Цельный_ли_XXXXX?</v>
      </c>
      <c r="BD101" cm="1">
        <f t="array" aca="1" ref="BD101" ca="1">INDEX($L$98:$L$105,(RANK(AT5,$AT$2:$AT$9)))</f>
        <v>2151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VLOOKUP(B102,audio_list_stym!$A$3:$BP$18,59,FALSE)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VLOOKUP(B102,audio_list_stym!$A$3:$AJ$18,27,FALSE)</f>
        <v>ZF</v>
      </c>
      <c r="I102" t="s">
        <v>692</v>
      </c>
      <c r="J102" t="str">
        <f t="shared" si="29"/>
        <v>ZF_5</v>
      </c>
      <c r="K102">
        <v>16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285</v>
      </c>
      <c r="Q102" t="str">
        <f>IF(G102="экспл",0,IF(G102="импл_",VLOOKUP(J102,quest_импл!$A$1:$J$129,8,FALSE),0))</f>
        <v>sound\\Shershaviy_li.wav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2040</v>
      </c>
      <c r="AD102" t="str">
        <f t="shared" ca="1" si="35"/>
        <v>pics\\Limon_8.jpg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pics\\Limon_8.jpg</v>
      </c>
      <c r="AI102" t="s">
        <v>112</v>
      </c>
      <c r="AO102">
        <f t="shared" ca="1" si="36"/>
        <v>0.33546995668668178</v>
      </c>
      <c r="AP102" t="str">
        <f t="shared" ca="1" si="37"/>
        <v>pics\\Limon_8.jpg</v>
      </c>
      <c r="AR102" t="str">
        <f t="shared" si="39"/>
        <v/>
      </c>
      <c r="AS102" t="str">
        <f t="shared" ca="1" si="31"/>
        <v>pics\\Limon_8.jpg</v>
      </c>
      <c r="AT102">
        <f t="shared" ca="1" si="32"/>
        <v>0.75187047868335999</v>
      </c>
      <c r="AU102" t="s">
        <v>697</v>
      </c>
      <c r="AV102" t="str">
        <f t="shared" ca="1" si="33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_Шершавый_ли_</v>
      </c>
      <c r="BB102" t="str">
        <f t="shared" si="34"/>
        <v>_Шершавый_ли_XXXXX?</v>
      </c>
      <c r="BD102" cm="1">
        <f t="array" aca="1" ref="BD102" ca="1">INDEX($L$98:$L$105,(RANK(AT6,$AT$2:$AT$9)))</f>
        <v>2145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VLOOKUP(B103,audio_list_stym!$A$3:$BP$18,59,FALSE)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VLOOKUP(B103,audio_list_stym!$A$3:$AJ$18,27,FALSE)</f>
        <v>ZF</v>
      </c>
      <c r="I103" t="s">
        <v>693</v>
      </c>
      <c r="J103" t="str">
        <f t="shared" si="29"/>
        <v>ZF_6</v>
      </c>
      <c r="K103">
        <v>16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286</v>
      </c>
      <c r="Q103" t="str">
        <f>IF(G103="экспл",0,IF(G103="импл_",VLOOKUP(J103,quest_импл!$A$1:$J$129,8,FALSE),0))</f>
        <v>sound\\Zaostryen_li.wav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2037</v>
      </c>
      <c r="AD103" t="str">
        <f t="shared" ca="1" si="35"/>
        <v>pics\\Limon_5.jpg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pics\\Limon_5.jpg</v>
      </c>
      <c r="AI103" t="s">
        <v>113</v>
      </c>
      <c r="AO103">
        <f t="shared" ca="1" si="36"/>
        <v>0.35737066455792121</v>
      </c>
      <c r="AP103" t="str">
        <f t="shared" ca="1" si="37"/>
        <v>pics\\Limon_5.jpg</v>
      </c>
      <c r="AR103" t="str">
        <f t="shared" si="39"/>
        <v/>
      </c>
      <c r="AS103" t="str">
        <f t="shared" ca="1" si="31"/>
        <v>pics\\Limon_5.jpg</v>
      </c>
      <c r="AT103">
        <f t="shared" ca="1" si="32"/>
        <v>0.22764478165036173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_Заострен_ли_</v>
      </c>
      <c r="BB103" t="str">
        <f t="shared" si="34"/>
        <v>_Заострен_ли_XXXXX?</v>
      </c>
      <c r="BD103" cm="1">
        <f t="array" aca="1" ref="BD103" ca="1">INDEX($L$98:$L$105,(RANK(AT7,$AT$2:$AT$9)))</f>
        <v>2148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VLOOKUP(B104,audio_list_stym!$A$3:$BP$18,59,FALSE)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VLOOKUP(B104,audio_list_stym!$A$3:$AJ$18,27,FALSE)</f>
        <v>ZF</v>
      </c>
      <c r="I104" t="s">
        <v>694</v>
      </c>
      <c r="J104" t="str">
        <f t="shared" si="29"/>
        <v>ZF_7</v>
      </c>
      <c r="K104">
        <v>16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287</v>
      </c>
      <c r="Q104" t="str">
        <f>IF(G104="экспл",0,IF(G104="импл_",VLOOKUP(J104,quest_импл!$A$1:$J$129,8,FALSE),0))</f>
        <v>sound\\Rassipchatiy_li.wav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2056</v>
      </c>
      <c r="AD104" t="str">
        <f t="shared" ca="1" si="35"/>
        <v>pics\\Redis_8.jpg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pics\\Redis_8.jpg</v>
      </c>
      <c r="AI104" t="s">
        <v>114</v>
      </c>
      <c r="AO104">
        <f t="shared" ca="1" si="36"/>
        <v>0.13330784275661078</v>
      </c>
      <c r="AP104" t="str">
        <f t="shared" ca="1" si="37"/>
        <v>pics\\Redis_8.jpg</v>
      </c>
      <c r="AR104" t="str">
        <f t="shared" si="39"/>
        <v/>
      </c>
      <c r="AS104" t="str">
        <f t="shared" ca="1" si="31"/>
        <v>pics\\Redis_8.jpg</v>
      </c>
      <c r="AT104">
        <f t="shared" ca="1" si="32"/>
        <v>0.75097742829604441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_Рассыпчатый_ли_</v>
      </c>
      <c r="BB104" t="str">
        <f t="shared" si="34"/>
        <v>_Рассыпчатый_ли_XXXXX?</v>
      </c>
      <c r="BD104" cm="1">
        <f t="array" aca="1" ref="BD104" ca="1">INDEX($L$98:$L$105,(RANK(AT8,$AT$2:$AT$9)))</f>
        <v>2150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VLOOKUP(B105,audio_list_stym!$A$3:$BP$18,59,FALSE)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VLOOKUP(B105,audio_list_stym!$A$3:$AJ$18,27,FALSE)</f>
        <v>ZF</v>
      </c>
      <c r="I105" t="s">
        <v>695</v>
      </c>
      <c r="J105" t="str">
        <f t="shared" si="29"/>
        <v>ZF_8</v>
      </c>
      <c r="K105">
        <v>16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288</v>
      </c>
      <c r="Q105" t="str">
        <f>IF(G105="экспл",0,IF(G105="импл_",VLOOKUP(J105,quest_импл!$A$1:$J$129,8,FALSE),0))</f>
        <v>sound\\Ochishen_li.wav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2018</v>
      </c>
      <c r="AD105" t="str">
        <f t="shared" ca="1" si="35"/>
        <v>pics\\Goroh_2.jpg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pics\\Goroh_2.jpg</v>
      </c>
      <c r="AI105" t="s">
        <v>115</v>
      </c>
      <c r="AO105">
        <f t="shared" ca="1" si="36"/>
        <v>0.6178616242334708</v>
      </c>
      <c r="AP105" t="str">
        <f t="shared" ca="1" si="37"/>
        <v>pics\\Goroh_2.jpg</v>
      </c>
      <c r="AR105" t="str">
        <f t="shared" si="39"/>
        <v/>
      </c>
      <c r="AS105" t="str">
        <f t="shared" ca="1" si="31"/>
        <v>pics\\Goroh_2.jpg</v>
      </c>
      <c r="AT105">
        <f t="shared" ca="1" si="32"/>
        <v>0.43331058296587566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_Очищен_ли_</v>
      </c>
      <c r="BB105" t="str">
        <f t="shared" si="34"/>
        <v>_Очищен_ли_XXXXX?</v>
      </c>
      <c r="BD105" cm="1">
        <f t="array" aca="1" ref="BD105" ca="1">INDEX($L$98:$L$105,(RANK(AT9,$AT$2:$AT$9)))</f>
        <v>2147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VLOOKUP(B106,audio_list_stym!$A$3:$BP$18,59,FALSE)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VLOOKUP(B106,audio_list_stym!$A$3:$AJ$18,27,FALSE)</f>
        <v>Ackee</v>
      </c>
      <c r="I106" t="s">
        <v>688</v>
      </c>
      <c r="J106" t="str">
        <f t="shared" si="29"/>
        <v>Ackee_1</v>
      </c>
      <c r="K106">
        <v>17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97</v>
      </c>
      <c r="Z106" t="str">
        <f>IF(G106="экспл",VLOOKUP(J106,quest_экспл!$A$1:$N$129,12,FALSE),IF(G106="импл_",0,0))</f>
        <v>sound\\Sushenniy_li_on.wav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35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30"/>
        <v/>
      </c>
      <c r="AI106" t="s">
        <v>116</v>
      </c>
      <c r="AO106">
        <f t="shared" ca="1" si="36"/>
        <v>0.6313737833804669</v>
      </c>
      <c r="AP106" t="str">
        <f t="shared" ca="1" si="37"/>
        <v>pics\\Goroh_1.jpg</v>
      </c>
      <c r="AR106" t="str">
        <f t="shared" si="39"/>
        <v/>
      </c>
      <c r="AS106" t="str">
        <f t="shared" si="31"/>
        <v/>
      </c>
      <c r="AT106">
        <f t="shared" ca="1" si="32"/>
        <v>9.2226137525773688E-2</v>
      </c>
      <c r="AU106" t="s">
        <v>697</v>
      </c>
      <c r="AV106" t="str">
        <f t="shared" ca="1" si="33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_Сушеный_ли_он?</v>
      </c>
      <c r="BA106" t="e">
        <f>VLOOKUP(Q106,audio_list_stym!$B$2:$BQ$299,68,FALSE)</f>
        <v>#N/A</v>
      </c>
      <c r="BB106" t="str">
        <f t="shared" si="34"/>
        <v>На_экране_XXXXX._Сушеный_ли_он?</v>
      </c>
      <c r="BC106">
        <f>A106</f>
        <v>1214</v>
      </c>
      <c r="BD106" cm="1">
        <f t="array" aca="1" ref="BD106" ca="1">INDEX($L$106:$L$113,(RANK(AT2,$AT$2:$AT$9)))</f>
        <v>2066</v>
      </c>
      <c r="BE106" cm="1">
        <f t="array" aca="1" ref="BE106" ca="1">INDEX(BD66:BD81,(RANK(AT7,$AT$2:$AT$17)))</f>
        <v>2120</v>
      </c>
      <c r="BF106" cm="1">
        <f t="array" aca="1" ref="BF106" ca="1">INDEX(BD90:BD105,(RANK(AT7,$AT$2:$AT$17)))</f>
        <v>2152</v>
      </c>
      <c r="BG106" cm="1">
        <f t="array" aca="1" ref="BG106" ca="1">INDEX(BD114:BD129,(RANK(AT7,$AT$2:$AT$9)))</f>
        <v>2079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VLOOKUP(B107,audio_list_stym!$A$3:$BP$18,59,FALSE)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VLOOKUP(B107,audio_list_stym!$A$3:$AJ$18,27,FALSE)</f>
        <v>Ackee</v>
      </c>
      <c r="I107" t="s">
        <v>689</v>
      </c>
      <c r="J107" t="str">
        <f t="shared" si="29"/>
        <v>Ackee_2</v>
      </c>
      <c r="K107">
        <v>17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98</v>
      </c>
      <c r="Z107" t="str">
        <f>IF(G107="экспл",VLOOKUP(J107,quest_экспл!$A$1:$N$129,12,FALSE),IF(G107="импл_",0,0))</f>
        <v>sound\\On_s_vetochkoy.wav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5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30"/>
        <v/>
      </c>
      <c r="AI107" t="s">
        <v>117</v>
      </c>
      <c r="AO107">
        <f t="shared" ca="1" si="36"/>
        <v>0.35157133914985916</v>
      </c>
      <c r="AP107" t="str">
        <f t="shared" ca="1" si="37"/>
        <v>pics\\Limon_7.jpg</v>
      </c>
      <c r="AR107" t="str">
        <f t="shared" si="39"/>
        <v/>
      </c>
      <c r="AS107" t="str">
        <f t="shared" si="31"/>
        <v/>
      </c>
      <c r="AT107">
        <f t="shared" ca="1" si="32"/>
        <v>0.57272304720025136</v>
      </c>
      <c r="AU107" t="s">
        <v>697</v>
      </c>
      <c r="AV107" t="str">
        <f t="shared" ca="1" si="33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_Он_с_веточкой?</v>
      </c>
      <c r="BA107" t="e">
        <f>VLOOKUP(Q107,audio_list_stym!$B$2:$BQ$299,68,FALSE)</f>
        <v>#N/A</v>
      </c>
      <c r="BB107" t="str">
        <f t="shared" si="34"/>
        <v>Посмотрите,_вот_XXXXX._Он_с_веточкой?</v>
      </c>
      <c r="BD107" cm="1">
        <f t="array" aca="1" ref="BD107" ca="1">INDEX($L$106:$L$113,(RANK(AT3,$AT$2:$AT$9)))</f>
        <v>2072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VLOOKUP(B108,audio_list_stym!$A$3:$BP$18,59,FALSE)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VLOOKUP(B108,audio_list_stym!$A$3:$AJ$18,27,FALSE)</f>
        <v>Ackee</v>
      </c>
      <c r="I108" t="s">
        <v>690</v>
      </c>
      <c r="J108" t="str">
        <f t="shared" si="29"/>
        <v>Ackee_3</v>
      </c>
      <c r="K108">
        <v>17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99</v>
      </c>
      <c r="Z108" t="str">
        <f>IF(G108="экспл",VLOOKUP(J108,quest_экспл!$A$1:$N$129,12,FALSE),IF(G108="импл_",0,0))</f>
        <v>sound\\On_rasskrit.wav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5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30"/>
        <v/>
      </c>
      <c r="AI108" t="s">
        <v>118</v>
      </c>
      <c r="AO108">
        <f t="shared" ca="1" si="36"/>
        <v>0.7667343982322411</v>
      </c>
      <c r="AP108" t="str">
        <f t="shared" ca="1" si="37"/>
        <v>pics\\Finik_1.jpg</v>
      </c>
      <c r="AR108" t="str">
        <f t="shared" si="39"/>
        <v/>
      </c>
      <c r="AS108" t="str">
        <f t="shared" si="31"/>
        <v/>
      </c>
      <c r="AT108">
        <f t="shared" ca="1" si="32"/>
        <v>0.82229414684283497</v>
      </c>
      <c r="AU108" t="s">
        <v>697</v>
      </c>
      <c r="AV108" t="str">
        <f t="shared" ca="1" si="33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_Он_раскрыт?</v>
      </c>
      <c r="BA108" t="e">
        <f>VLOOKUP(Q108,audio_list_stym!$B$2:$BQ$299,68,FALSE)</f>
        <v>#N/A</v>
      </c>
      <c r="BB108" t="str">
        <f t="shared" si="34"/>
        <v>Вот_XXXXX._Он_раскрыт?</v>
      </c>
      <c r="BD108" cm="1">
        <f t="array" aca="1" ref="BD108" ca="1">INDEX($L$106:$L$113,(RANK(AT4,$AT$2:$AT$9)))</f>
        <v>2069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VLOOKUP(B109,audio_list_stym!$A$3:$BP$18,59,FALSE)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VLOOKUP(B109,audio_list_stym!$A$3:$AJ$18,27,FALSE)</f>
        <v>Ackee</v>
      </c>
      <c r="I109" t="s">
        <v>691</v>
      </c>
      <c r="J109" t="str">
        <f t="shared" si="29"/>
        <v>Ackee_4</v>
      </c>
      <c r="K109">
        <v>17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100</v>
      </c>
      <c r="Z109" t="str">
        <f>IF(G109="экспл",VLOOKUP(J109,quest_экспл!$A$1:$N$129,12,FALSE),IF(G109="импл_",0,0))</f>
        <v>sound\\Pushistiy_li_on.wav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5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30"/>
        <v/>
      </c>
      <c r="AI109" t="s">
        <v>119</v>
      </c>
      <c r="AO109">
        <f t="shared" ca="1" si="36"/>
        <v>0.36975937233133227</v>
      </c>
      <c r="AP109" t="str">
        <f t="shared" ca="1" si="37"/>
        <v>pics\\Limon_2.jpg</v>
      </c>
      <c r="AR109" t="str">
        <f t="shared" si="39"/>
        <v/>
      </c>
      <c r="AS109" t="str">
        <f t="shared" si="31"/>
        <v/>
      </c>
      <c r="AT109">
        <f t="shared" ca="1" si="32"/>
        <v>0.30101675455795585</v>
      </c>
      <c r="AU109" t="s">
        <v>697</v>
      </c>
      <c r="AV109" t="str">
        <f t="shared" ca="1" si="33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_Пушистый_ли_он?</v>
      </c>
      <c r="BA109" t="e">
        <f>VLOOKUP(Q109,audio_list_stym!$B$2:$BQ$299,68,FALSE)</f>
        <v>#N/A</v>
      </c>
      <c r="BB109" t="str">
        <f t="shared" si="34"/>
        <v>Это_XXXXX._Пушистый_ли_он?</v>
      </c>
      <c r="BD109" cm="1">
        <f t="array" aca="1" ref="BD109" ca="1">INDEX($L$106:$L$113,(RANK(AT5,$AT$2:$AT$9)))</f>
        <v>2071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VLOOKUP(B110,audio_list_stym!$A$3:$BP$18,59,FALSE)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VLOOKUP(B110,audio_list_stym!$A$3:$AJ$18,27,FALSE)</f>
        <v>Ackee</v>
      </c>
      <c r="I110" t="s">
        <v>692</v>
      </c>
      <c r="J110" t="str">
        <f t="shared" si="29"/>
        <v>Ackee_5</v>
      </c>
      <c r="K110">
        <v>17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101</v>
      </c>
      <c r="Z110" t="str">
        <f>IF(G110="экспл",VLOOKUP(J110,quest_экспл!$A$1:$N$129,12,FALSE),IF(G110="импл_",0,0))</f>
        <v>sound\\On_kvadratniy.wav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5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30"/>
        <v/>
      </c>
      <c r="AI110" t="s">
        <v>120</v>
      </c>
      <c r="AO110">
        <f t="shared" ca="1" si="36"/>
        <v>0.12255797523001477</v>
      </c>
      <c r="AP110" t="str">
        <f t="shared" ca="1" si="37"/>
        <v>pics\\Tomat_2.jpg</v>
      </c>
      <c r="AR110" t="str">
        <f t="shared" si="39"/>
        <v/>
      </c>
      <c r="AS110" t="str">
        <f t="shared" si="31"/>
        <v/>
      </c>
      <c r="AT110">
        <f t="shared" ca="1" si="32"/>
        <v>0.28861017815616641</v>
      </c>
      <c r="AU110" t="s">
        <v>697</v>
      </c>
      <c r="AV110" t="str">
        <f t="shared" ca="1" si="33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_Он_квадратный?</v>
      </c>
      <c r="BA110" t="e">
        <f>VLOOKUP(Q110,audio_list_stym!$B$2:$BQ$299,68,FALSE)</f>
        <v>#N/A</v>
      </c>
      <c r="BB110" t="str">
        <f t="shared" si="34"/>
        <v>На_картинке_XXXXX._Он_квадратный?</v>
      </c>
      <c r="BD110" cm="1">
        <f t="array" aca="1" ref="BD110" ca="1">INDEX($L$106:$L$113,(RANK(AT6,$AT$2:$AT$9)))</f>
        <v>2065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VLOOKUP(B111,audio_list_stym!$A$3:$BP$18,59,FALSE)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VLOOKUP(B111,audio_list_stym!$A$3:$AJ$18,27,FALSE)</f>
        <v>Ackee</v>
      </c>
      <c r="I111" t="s">
        <v>693</v>
      </c>
      <c r="J111" t="str">
        <f t="shared" si="29"/>
        <v>Ackee_6</v>
      </c>
      <c r="K111">
        <v>17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102</v>
      </c>
      <c r="Z111" t="str">
        <f>IF(G111="экспл",VLOOKUP(J111,quest_экспл!$A$1:$N$129,12,FALSE),IF(G111="импл_",0,0))</f>
        <v>sound\\Raznocvetniy_li_on.wav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5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30"/>
        <v/>
      </c>
      <c r="AI111" t="s">
        <v>121</v>
      </c>
      <c r="AO111">
        <f t="shared" ca="1" si="36"/>
        <v>2.1277627742836924E-2</v>
      </c>
      <c r="AP111" t="str">
        <f t="shared" ca="1" si="37"/>
        <v>pics\\Tomat_7.jpg</v>
      </c>
      <c r="AR111" t="str">
        <f t="shared" si="39"/>
        <v/>
      </c>
      <c r="AS111" t="str">
        <f t="shared" si="31"/>
        <v/>
      </c>
      <c r="AT111">
        <f t="shared" ca="1" si="32"/>
        <v>0.141845976418282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_Разноцветный_ли_он?</v>
      </c>
      <c r="BA111" t="e">
        <f>VLOOKUP(Q111,audio_list_stym!$B$2:$BQ$299,68,FALSE)</f>
        <v>#N/A</v>
      </c>
      <c r="BB111" t="str">
        <f t="shared" si="34"/>
        <v>На_мониторе_XXXXX._Разноцветный_ли_он?</v>
      </c>
      <c r="BD111" cm="1">
        <f t="array" aca="1" ref="BD111" ca="1">INDEX($L$106:$L$113,(RANK(AT7,$AT$2:$AT$9)))</f>
        <v>2068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VLOOKUP(B112,audio_list_stym!$A$3:$BP$18,59,FALSE)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VLOOKUP(B112,audio_list_stym!$A$3:$AJ$18,27,FALSE)</f>
        <v>Ackee</v>
      </c>
      <c r="I112" t="s">
        <v>694</v>
      </c>
      <c r="J112" t="str">
        <f t="shared" si="29"/>
        <v>Ackee_7</v>
      </c>
      <c r="K112">
        <v>17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103</v>
      </c>
      <c r="Z112" t="str">
        <f>IF(G112="экспл",VLOOKUP(J112,quest_экспл!$A$1:$N$129,12,FALSE),IF(G112="импл_",0,0))</f>
        <v>sound\\Uvyadshiy_li_on.wav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5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30"/>
        <v/>
      </c>
      <c r="AI112" t="s">
        <v>122</v>
      </c>
      <c r="AO112">
        <f t="shared" ca="1" si="36"/>
        <v>0.96022905049819263</v>
      </c>
      <c r="AP112" t="str">
        <f t="shared" ca="1" si="37"/>
        <v>pics\\Banan_2.jpg</v>
      </c>
      <c r="AR112" t="str">
        <f t="shared" si="39"/>
        <v/>
      </c>
      <c r="AS112" t="str">
        <f t="shared" si="31"/>
        <v/>
      </c>
      <c r="AT112">
        <f t="shared" ca="1" si="32"/>
        <v>0.12987319756300753</v>
      </c>
      <c r="AU112" t="s">
        <v>697</v>
      </c>
      <c r="AV112" t="str">
        <f t="shared" ca="1" si="33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_Увядший_ли_он?</v>
      </c>
      <c r="BA112" t="e">
        <f>VLOOKUP(Q112,audio_list_stym!$B$2:$BQ$299,68,FALSE)</f>
        <v>#N/A</v>
      </c>
      <c r="BB112" t="str">
        <f t="shared" si="34"/>
        <v>Перед_Вами_XXXXX._Увядший_ли_он?</v>
      </c>
      <c r="BD112" cm="1">
        <f t="array" aca="1" ref="BD112" ca="1">INDEX($L$106:$L$113,(RANK(AT8,$AT$2:$AT$9)))</f>
        <v>2070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VLOOKUP(B113,audio_list_stym!$A$3:$BP$18,59,FALSE)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VLOOKUP(B113,audio_list_stym!$A$3:$AJ$18,27,FALSE)</f>
        <v>Ackee</v>
      </c>
      <c r="I113" t="s">
        <v>695</v>
      </c>
      <c r="J113" t="str">
        <f t="shared" si="29"/>
        <v>Ackee_8</v>
      </c>
      <c r="K113">
        <v>17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104</v>
      </c>
      <c r="Z113" t="str">
        <f>IF(G113="экспл",VLOOKUP(J113,quest_экспл!$A$1:$N$129,12,FALSE),IF(G113="импл_",0,0))</f>
        <v>sound\\On_sklizskiy.wav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5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30"/>
        <v/>
      </c>
      <c r="AI113" t="s">
        <v>123</v>
      </c>
      <c r="AO113">
        <f t="shared" ca="1" si="36"/>
        <v>0.12907581737122875</v>
      </c>
      <c r="AP113" t="str">
        <f t="shared" ca="1" si="37"/>
        <v>pics\\Tomat_1.jpg</v>
      </c>
      <c r="AR113" t="str">
        <f t="shared" si="39"/>
        <v/>
      </c>
      <c r="AS113" t="str">
        <f t="shared" si="31"/>
        <v/>
      </c>
      <c r="AT113">
        <f t="shared" ca="1" si="32"/>
        <v>0.1757477334514731</v>
      </c>
      <c r="AU113" t="s">
        <v>697</v>
      </c>
      <c r="AV113" t="str">
        <f t="shared" ca="1" si="33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_Он_склизкий?</v>
      </c>
      <c r="BA113" t="e">
        <f>VLOOKUP(Q113,audio_list_stym!$B$2:$BQ$299,68,FALSE)</f>
        <v>#N/A</v>
      </c>
      <c r="BB113" t="str">
        <f t="shared" si="34"/>
        <v>Вы_видите_XXXXX._Он_склизкий?</v>
      </c>
      <c r="BD113" cm="1">
        <f t="array" aca="1" ref="BD113" ca="1">INDEX($L$106:$L$113,(RANK(AT9,$AT$2:$AT$9)))</f>
        <v>2067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VLOOKUP(B114,audio_list_stym!$A$3:$BP$18,59,FALSE)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VLOOKUP(B114,audio_list_stym!$A$3:$AJ$18,27,FALSE)</f>
        <v>Ake</v>
      </c>
      <c r="I114" t="s">
        <v>688</v>
      </c>
      <c r="J114" t="str">
        <f t="shared" si="29"/>
        <v>Ake_1</v>
      </c>
      <c r="K114">
        <v>14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233</v>
      </c>
      <c r="Q114" t="str">
        <f>IF(G114="экспл",0,IF(G114="импл_",VLOOKUP(J114,quest_импл!$A$1:$J$129,8,FALSE),0))</f>
        <v>sound\\Imeet_li_myakot.wav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2035</v>
      </c>
      <c r="AD114" t="str">
        <f t="shared" ca="1" si="35"/>
        <v>pics\\Limon_3.jpg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pics\\Limon_3.jpg</v>
      </c>
      <c r="AI114" t="s">
        <v>86</v>
      </c>
      <c r="AO114">
        <f t="shared" ca="1" si="36"/>
        <v>0.36299295258579178</v>
      </c>
      <c r="AP114" t="str">
        <f t="shared" ca="1" si="37"/>
        <v>pics\\Limon_3.jpg</v>
      </c>
      <c r="AR114" t="str">
        <f t="shared" si="39"/>
        <v/>
      </c>
      <c r="AS114" t="str">
        <f t="shared" ca="1" si="31"/>
        <v>pics\\Limon_3.jpg</v>
      </c>
      <c r="AT114">
        <f t="shared" ca="1" si="32"/>
        <v>0.54561204779825279</v>
      </c>
      <c r="AU114" t="s">
        <v>697</v>
      </c>
      <c r="AV114" t="str">
        <f t="shared" ca="1" si="33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_Имеет_ли_мякоть_</v>
      </c>
      <c r="BB114" t="str">
        <f t="shared" si="34"/>
        <v>_Имеет_ли_мякоть_ТОДИС?</v>
      </c>
      <c r="BC114">
        <f>A114</f>
        <v>1215</v>
      </c>
      <c r="BD114" cm="1">
        <f t="array" aca="1" ref="BD114" ca="1">INDEX($L$114:$L$121,(RANK(AT2,$AT$2:$AT$9)))</f>
        <v>2074</v>
      </c>
      <c r="BE114" cm="1">
        <f t="array" aca="1" ref="BE114" ca="1">INDEX(BD66:BD81,(RANK(AT8,$AT$2:$AT$17)))</f>
        <v>2113</v>
      </c>
      <c r="BF114" cm="1">
        <f t="array" aca="1" ref="BF114" ca="1">INDEX(BD82:BD97,(RANK(AT8,$AT$2:$AT$9)))</f>
        <v>2132</v>
      </c>
      <c r="BG114" cm="1">
        <f t="array" aca="1" ref="BG114" ca="1">INDEX(BD98:BD113,(RANK(AT8,$AT$2:$AT$9)))</f>
        <v>2148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VLOOKUP(B115,audio_list_stym!$A$3:$BP$18,59,FALSE)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VLOOKUP(B115,audio_list_stym!$A$3:$AJ$18,27,FALSE)</f>
        <v>Ake</v>
      </c>
      <c r="I115" t="s">
        <v>689</v>
      </c>
      <c r="J115" t="str">
        <f t="shared" si="29"/>
        <v>Ake_2</v>
      </c>
      <c r="K115">
        <v>14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234</v>
      </c>
      <c r="Q115" t="str">
        <f>IF(G115="экспл",0,IF(G115="импл_",VLOOKUP(J115,quest_импл!$A$1:$J$129,8,FALSE),0))</f>
        <v>sound\\Prodolgovatiy_li.wav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2023</v>
      </c>
      <c r="AD115" t="str">
        <f t="shared" ca="1" si="35"/>
        <v>pics\\Goroh_7.jpg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pics\\Goroh_7.jpg</v>
      </c>
      <c r="AI115" t="s">
        <v>87</v>
      </c>
      <c r="AO115">
        <f t="shared" ca="1" si="36"/>
        <v>0.51787302036441674</v>
      </c>
      <c r="AP115" t="str">
        <f t="shared" ca="1" si="37"/>
        <v>pics\\Goroh_7.jpg</v>
      </c>
      <c r="AR115" t="str">
        <f t="shared" si="39"/>
        <v/>
      </c>
      <c r="AS115" t="str">
        <f t="shared" ca="1" si="31"/>
        <v>pics\\Goroh_7.jpg</v>
      </c>
      <c r="AT115">
        <f t="shared" ca="1" si="32"/>
        <v>0.81266615976430678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_Продолговатый_ли_</v>
      </c>
      <c r="BB115" t="str">
        <f t="shared" si="34"/>
        <v>_Продолговатый_ли_ТОДИС?</v>
      </c>
      <c r="BD115" cm="1">
        <f t="array" aca="1" ref="BD115" ca="1">INDEX($L$114:$L$121,(RANK(AT3,$AT$2:$AT$9)))</f>
        <v>2080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VLOOKUP(B116,audio_list_stym!$A$3:$BP$18,59,FALSE)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VLOOKUP(B116,audio_list_stym!$A$3:$AJ$18,27,FALSE)</f>
        <v>Ake</v>
      </c>
      <c r="I116" t="s">
        <v>690</v>
      </c>
      <c r="J116" t="str">
        <f t="shared" si="29"/>
        <v>Ake_3</v>
      </c>
      <c r="K116">
        <v>14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235</v>
      </c>
      <c r="Q116" t="str">
        <f>IF(G116="экспл",0,IF(G116="импл_",VLOOKUP(J116,quest_импл!$A$1:$J$129,8,FALSE),0))</f>
        <v>sound\\Pyatnistyi_li.wav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2022</v>
      </c>
      <c r="AD116" t="str">
        <f t="shared" ca="1" si="35"/>
        <v>pics\\Goroh_6.jpg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pics\\Goroh_6.jpg</v>
      </c>
      <c r="AI116" t="s">
        <v>88</v>
      </c>
      <c r="AO116">
        <f t="shared" ca="1" si="36"/>
        <v>0.56210424627912359</v>
      </c>
      <c r="AP116" t="str">
        <f t="shared" ca="1" si="37"/>
        <v>pics\\Goroh_6.jpg</v>
      </c>
      <c r="AR116" t="str">
        <f t="shared" si="39"/>
        <v/>
      </c>
      <c r="AS116" t="str">
        <f t="shared" ca="1" si="31"/>
        <v>pics\\Goroh_6.jpg</v>
      </c>
      <c r="AT116">
        <f t="shared" ca="1" si="32"/>
        <v>0.65362965676710982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_Пятнистый_ли_</v>
      </c>
      <c r="BB116" t="str">
        <f t="shared" si="34"/>
        <v>_Пятнистый_ли_ТОДИС?</v>
      </c>
      <c r="BD116" cm="1">
        <f t="array" aca="1" ref="BD116" ca="1">INDEX($L$114:$L$121,(RANK(AT4,$AT$2:$AT$9)))</f>
        <v>2077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VLOOKUP(B117,audio_list_stym!$A$3:$BP$18,59,FALSE)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VLOOKUP(B117,audio_list_stym!$A$3:$AJ$18,27,FALSE)</f>
        <v>Ake</v>
      </c>
      <c r="I117" t="s">
        <v>691</v>
      </c>
      <c r="J117" t="str">
        <f t="shared" si="29"/>
        <v>Ake_4</v>
      </c>
      <c r="K117">
        <v>14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236</v>
      </c>
      <c r="Q117" t="str">
        <f>IF(G117="экспл",0,IF(G117="импл_",VLOOKUP(J117,quest_импл!$A$1:$J$129,8,FALSE),0))</f>
        <v>sound\\S_kochuroy_li.wav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2010</v>
      </c>
      <c r="AD117" t="str">
        <f t="shared" ca="1" si="35"/>
        <v>pics\\Finik_2.jpg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pics\\Finik_2.jpg</v>
      </c>
      <c r="AI117" t="s">
        <v>89</v>
      </c>
      <c r="AO117">
        <f t="shared" ca="1" si="36"/>
        <v>0.72529249141273711</v>
      </c>
      <c r="AP117" t="str">
        <f t="shared" ca="1" si="37"/>
        <v>pics\\Finik_2.jpg</v>
      </c>
      <c r="AR117" t="str">
        <f t="shared" si="39"/>
        <v/>
      </c>
      <c r="AS117" t="str">
        <f t="shared" ca="1" si="31"/>
        <v>pics\\Finik_2.jpg</v>
      </c>
      <c r="AT117">
        <f t="shared" ca="1" si="32"/>
        <v>0.41477648148319435</v>
      </c>
      <c r="AU117" t="s">
        <v>697</v>
      </c>
      <c r="AV117" t="str">
        <f t="shared" ca="1" si="33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_С_косточкой_ли_</v>
      </c>
      <c r="BB117" t="str">
        <f t="shared" si="34"/>
        <v>_С_косточкой_ли_ТОДИС?</v>
      </c>
      <c r="BD117" cm="1">
        <f t="array" aca="1" ref="BD117" ca="1">INDEX($L$114:$L$121,(RANK(AT5,$AT$2:$AT$9)))</f>
        <v>2079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VLOOKUP(B118,audio_list_stym!$A$3:$BP$18,59,FALSE)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VLOOKUP(B118,audio_list_stym!$A$3:$AJ$18,27,FALSE)</f>
        <v>Ake</v>
      </c>
      <c r="I118" t="s">
        <v>692</v>
      </c>
      <c r="J118" t="str">
        <f t="shared" si="29"/>
        <v>Ake_5</v>
      </c>
      <c r="K118">
        <v>14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237</v>
      </c>
      <c r="Q118" t="str">
        <f>IF(G118="экспл",0,IF(G118="импл_",VLOOKUP(J118,quest_импл!$A$1:$J$129,8,FALSE),0))</f>
        <v>sound\\Fioletoviy_li.wav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2041</v>
      </c>
      <c r="AD118" t="str">
        <f t="shared" ca="1" si="35"/>
        <v>pics\\Peper_1.jpg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pics\\Peper_1.jpg</v>
      </c>
      <c r="AI118" t="s">
        <v>90</v>
      </c>
      <c r="AO118">
        <f t="shared" ca="1" si="36"/>
        <v>0.3246322233260206</v>
      </c>
      <c r="AP118" t="str">
        <f t="shared" ca="1" si="37"/>
        <v>pics\\Peper_1.jpg</v>
      </c>
      <c r="AR118" t="str">
        <f t="shared" si="39"/>
        <v/>
      </c>
      <c r="AS118" t="str">
        <f t="shared" ca="1" si="31"/>
        <v>pics\\Peper_1.jpg</v>
      </c>
      <c r="AT118">
        <f t="shared" ca="1" si="32"/>
        <v>0.13277055274949512</v>
      </c>
      <c r="AU118" t="s">
        <v>697</v>
      </c>
      <c r="AV118" t="str">
        <f t="shared" ca="1" si="33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_Синий_ли_</v>
      </c>
      <c r="BB118" t="str">
        <f t="shared" si="34"/>
        <v>_Синий_ли_ТОДИС?</v>
      </c>
      <c r="BD118" cm="1">
        <f t="array" aca="1" ref="BD118" ca="1">INDEX($L$114:$L$121,(RANK(AT6,$AT$2:$AT$9)))</f>
        <v>2073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VLOOKUP(B119,audio_list_stym!$A$3:$BP$18,59,FALSE)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VLOOKUP(B119,audio_list_stym!$A$3:$AJ$18,27,FALSE)</f>
        <v>Ake</v>
      </c>
      <c r="I119" t="s">
        <v>693</v>
      </c>
      <c r="J119" t="str">
        <f t="shared" si="29"/>
        <v>Ake_6</v>
      </c>
      <c r="K119">
        <v>14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238</v>
      </c>
      <c r="Q119" t="str">
        <f>IF(G119="экспл",0,IF(G119="импл_",VLOOKUP(J119,quest_импл!$A$1:$J$129,8,FALSE),0))</f>
        <v>sound\\S_dolkami_li.wav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2005</v>
      </c>
      <c r="AD119" t="str">
        <f t="shared" ca="1" si="35"/>
        <v>pics\\Banan_5.jpg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pics\\Banan_5.jpg</v>
      </c>
      <c r="AI119" t="s">
        <v>91</v>
      </c>
      <c r="AO119">
        <f t="shared" ca="1" si="36"/>
        <v>0.84762693283687796</v>
      </c>
      <c r="AP119" t="str">
        <f t="shared" ca="1" si="37"/>
        <v>pics\\Banan_5.jpg</v>
      </c>
      <c r="AR119" t="str">
        <f t="shared" si="39"/>
        <v/>
      </c>
      <c r="AS119" t="str">
        <f t="shared" ca="1" si="31"/>
        <v>pics\\Banan_5.jpg</v>
      </c>
      <c r="AT119">
        <f t="shared" ca="1" si="32"/>
        <v>0.9726448925477249</v>
      </c>
      <c r="AU119" t="s">
        <v>697</v>
      </c>
      <c r="AV119" t="str">
        <f t="shared" ca="1" si="33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_С_дольками_ли_</v>
      </c>
      <c r="BB119" t="str">
        <f t="shared" si="34"/>
        <v>_С_дольками_ли_ТОДИС?</v>
      </c>
      <c r="BD119" cm="1">
        <f t="array" aca="1" ref="BD119" ca="1">INDEX($L$114:$L$121,(RANK(AT7,$AT$2:$AT$9)))</f>
        <v>2076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VLOOKUP(B120,audio_list_stym!$A$3:$BP$18,59,FALSE)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VLOOKUP(B120,audio_list_stym!$A$3:$AJ$18,27,FALSE)</f>
        <v>Ake</v>
      </c>
      <c r="I120" t="s">
        <v>694</v>
      </c>
      <c r="J120" t="str">
        <f t="shared" si="29"/>
        <v>Ake_7</v>
      </c>
      <c r="K120">
        <v>14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239</v>
      </c>
      <c r="Q120" t="str">
        <f>IF(G120="экспл",0,IF(G120="импл_",VLOOKUP(J120,quest_импл!$A$1:$J$129,8,FALSE),0))</f>
        <v>sound\\Visushenniy_li.wav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2029</v>
      </c>
      <c r="AD120" t="str">
        <f t="shared" ca="1" si="35"/>
        <v>pics\\Kokos_5.jpg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pics\\Kokos_5.jpg</v>
      </c>
      <c r="AI120" t="s">
        <v>92</v>
      </c>
      <c r="AO120">
        <f t="shared" ca="1" si="36"/>
        <v>0.4408657943251022</v>
      </c>
      <c r="AP120" t="str">
        <f t="shared" ca="1" si="37"/>
        <v>pics\\Kokos_5.jpg</v>
      </c>
      <c r="AR120" t="str">
        <f t="shared" si="39"/>
        <v/>
      </c>
      <c r="AS120" t="str">
        <f t="shared" ca="1" si="31"/>
        <v>pics\\Kokos_5.jpg</v>
      </c>
      <c r="AT120">
        <f t="shared" ca="1" si="32"/>
        <v>0.20283615720212045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_Высушенный_ли_</v>
      </c>
      <c r="BB120" t="str">
        <f t="shared" si="34"/>
        <v>_Высушенный_ли_ТОДИС?</v>
      </c>
      <c r="BD120" cm="1">
        <f t="array" aca="1" ref="BD120" ca="1">INDEX($L$114:$L$121,(RANK(AT8,$AT$2:$AT$9)))</f>
        <v>2078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VLOOKUP(B121,audio_list_stym!$A$3:$BP$18,59,FALSE)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VLOOKUP(B121,audio_list_stym!$A$3:$AJ$18,27,FALSE)</f>
        <v>Ake</v>
      </c>
      <c r="I121" t="s">
        <v>695</v>
      </c>
      <c r="J121" t="str">
        <f t="shared" si="29"/>
        <v>Ake_8</v>
      </c>
      <c r="K121">
        <v>14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240</v>
      </c>
      <c r="Q121" t="str">
        <f>IF(G121="экспл",0,IF(G121="импл_",VLOOKUP(J121,quest_импл!$A$1:$J$129,8,FALSE),0))</f>
        <v>sound\\Myatiy_li.wav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2014</v>
      </c>
      <c r="AD121" t="str">
        <f t="shared" ca="1" si="35"/>
        <v>pics\\Finik_6.jpg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pics\\Finik_6.jpg</v>
      </c>
      <c r="AI121" t="s">
        <v>93</v>
      </c>
      <c r="AO121">
        <f t="shared" ca="1" si="36"/>
        <v>0.6693721879809128</v>
      </c>
      <c r="AP121" t="str">
        <f t="shared" ca="1" si="37"/>
        <v>pics\\Finik_6.jpg</v>
      </c>
      <c r="AR121" t="str">
        <f>IF(AH121="sound\\Ogorod",AP49,"")</f>
        <v/>
      </c>
      <c r="AS121" t="str">
        <f t="shared" ca="1" si="31"/>
        <v>pics\\Finik_6.jpg</v>
      </c>
      <c r="AT121">
        <f t="shared" ca="1" si="32"/>
        <v>0.69243834940176152</v>
      </c>
      <c r="AU121" t="s">
        <v>697</v>
      </c>
      <c r="AV121" t="str">
        <f t="shared" ca="1" si="33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_Мятый_ли_</v>
      </c>
      <c r="BB121" t="str">
        <f t="shared" si="34"/>
        <v>_Мятый_ли_ТОДИС?</v>
      </c>
      <c r="BD121" cm="1">
        <f t="array" aca="1" ref="BD121" ca="1">INDEX($L$114:$L$121,(RANK(AT9,$AT$2:$AT$9)))</f>
        <v>2075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VLOOKUP(B122,audio_list_stym!$A$3:$BP$18,59,FALSE)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VLOOKUP(B122,audio_list_stym!$A$3:$AJ$18,27,FALSE)</f>
        <v>Finger</v>
      </c>
      <c r="I122" t="s">
        <v>688</v>
      </c>
      <c r="J122" t="str">
        <f t="shared" si="29"/>
        <v>Finger_1</v>
      </c>
      <c r="K122">
        <v>15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113</v>
      </c>
      <c r="Z122" t="str">
        <f>IF(G122="экспл",VLOOKUP(J122,quest_экспл!$A$1:$N$129,12,FALSE),IF(G122="импл_",0,0))</f>
        <v>sound\\On_vizhatiy.wav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5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0"/>
        <v/>
      </c>
      <c r="AI122" t="s">
        <v>124</v>
      </c>
      <c r="AO122">
        <f t="shared" ca="1" si="36"/>
        <v>0.56856025986812564</v>
      </c>
      <c r="AP122" t="str">
        <f t="shared" ca="1" si="37"/>
        <v>pics\\Goroh_5.jpg</v>
      </c>
      <c r="AR122" t="str">
        <f t="shared" ref="AR122:AR129" si="40">IF(AH122="sound\\Ogorod",AP50,"")</f>
        <v/>
      </c>
      <c r="AS122" t="str">
        <f t="shared" si="31"/>
        <v/>
      </c>
      <c r="AT122">
        <f t="shared" ca="1" si="32"/>
        <v>3.3140902486405444E-2</v>
      </c>
      <c r="AU122" t="s">
        <v>697</v>
      </c>
      <c r="AV122" t="str">
        <f t="shared" ca="1" si="33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_Он_выжатый?</v>
      </c>
      <c r="BA122" t="e">
        <f>VLOOKUP(Q122,audio_list_stym!$B$2:$BQ$299,68,FALSE)</f>
        <v>#N/A</v>
      </c>
      <c r="BB122" t="str">
        <f t="shared" si="34"/>
        <v>На_экране_ПЕМАТ._Он_выжатый?</v>
      </c>
      <c r="BC122">
        <f>A122</f>
        <v>1216</v>
      </c>
      <c r="BD122" cm="1">
        <f t="array" aca="1" ref="BD122" ca="1">INDEX($L$122:$L$129,(RANK(AT2,$AT$2:$AT$9)))</f>
        <v>2082</v>
      </c>
      <c r="BE122" cm="1">
        <f t="array" aca="1" ref="BE122" ca="1">INDEX(BD66:BD81,(RANK(AT9,$AT$2:$AT$17)))</f>
        <v>2114</v>
      </c>
      <c r="BF122" cm="1">
        <f t="array" aca="1" ref="BF122" ca="1">INDEX(BD90:BD105,(RANK(AT9,$AT$2:$AT$17)))</f>
        <v>2146</v>
      </c>
      <c r="BG122" cm="1">
        <f t="array" aca="1" ref="BG122" ca="1">INDEX(BD106:BD121,(RANK(AT9,$AT$2:$AT$17)))</f>
        <v>2074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VLOOKUP(B123,audio_list_stym!$A$3:$BP$18,59,FALSE)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VLOOKUP(B123,audio_list_stym!$A$3:$AJ$18,27,FALSE)</f>
        <v>Finger</v>
      </c>
      <c r="I123" t="s">
        <v>689</v>
      </c>
      <c r="J123" t="str">
        <f t="shared" si="29"/>
        <v>Finger_2</v>
      </c>
      <c r="K123">
        <v>15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114</v>
      </c>
      <c r="Z123" t="str">
        <f>IF(G123="экспл",VLOOKUP(J123,quest_экспл!$A$1:$N$129,12,FALSE),IF(G123="импл_",0,0))</f>
        <v>sound\\On_nadloman.wav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5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30"/>
        <v/>
      </c>
      <c r="AI123" t="s">
        <v>125</v>
      </c>
      <c r="AO123">
        <f t="shared" ca="1" si="36"/>
        <v>8.2572779494680115E-2</v>
      </c>
      <c r="AP123" t="str">
        <f t="shared" ca="1" si="37"/>
        <v>pics\\Tomat_5.jpg</v>
      </c>
      <c r="AR123" t="str">
        <f t="shared" si="40"/>
        <v/>
      </c>
      <c r="AS123" t="str">
        <f t="shared" si="31"/>
        <v/>
      </c>
      <c r="AT123">
        <f t="shared" ca="1" si="32"/>
        <v>0.99227647195294599</v>
      </c>
      <c r="AU123" t="s">
        <v>697</v>
      </c>
      <c r="AV123" t="str">
        <f t="shared" ca="1" si="33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_Он_надломан?</v>
      </c>
      <c r="BA123" t="e">
        <f>VLOOKUP(Q123,audio_list_stym!$B$2:$BQ$299,68,FALSE)</f>
        <v>#N/A</v>
      </c>
      <c r="BB123" t="str">
        <f t="shared" si="34"/>
        <v>Посмотрите,_вот_ПЕМАТ._Он_надломан?</v>
      </c>
      <c r="BD123" cm="1">
        <f t="array" aca="1" ref="BD123" ca="1">INDEX($L$122:$L$129,(RANK(AT3,$AT$2:$AT$9)))</f>
        <v>2088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VLOOKUP(B124,audio_list_stym!$A$3:$BP$18,59,FALSE)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VLOOKUP(B124,audio_list_stym!$A$3:$AJ$18,27,FALSE)</f>
        <v>Finger</v>
      </c>
      <c r="I124" t="s">
        <v>690</v>
      </c>
      <c r="J124" t="str">
        <f t="shared" si="29"/>
        <v>Finger_3</v>
      </c>
      <c r="K124">
        <v>15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115</v>
      </c>
      <c r="Z124" t="str">
        <f>IF(G124="экспл",VLOOKUP(J124,quest_экспл!$A$1:$N$129,12,FALSE),IF(G124="импл_",0,0))</f>
        <v>sound\\On_volnistiy.wav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5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30"/>
        <v/>
      </c>
      <c r="AI124" t="s">
        <v>126</v>
      </c>
      <c r="AO124">
        <f t="shared" ca="1" si="36"/>
        <v>0.67667254979944846</v>
      </c>
      <c r="AP124" t="str">
        <f t="shared" ca="1" si="37"/>
        <v>pics\\Finik_5.jpg</v>
      </c>
      <c r="AR124" t="str">
        <f t="shared" si="40"/>
        <v/>
      </c>
      <c r="AS124" t="str">
        <f t="shared" si="31"/>
        <v/>
      </c>
      <c r="AT124">
        <f t="shared" ca="1" si="32"/>
        <v>0.29964028997541414</v>
      </c>
      <c r="AU124" t="s">
        <v>697</v>
      </c>
      <c r="AV124" t="str">
        <f t="shared" ca="1" si="33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_Он_волнистый?</v>
      </c>
      <c r="BA124" t="e">
        <f>VLOOKUP(Q124,audio_list_stym!$B$2:$BQ$299,68,FALSE)</f>
        <v>#N/A</v>
      </c>
      <c r="BB124" t="str">
        <f t="shared" si="34"/>
        <v>Вот_ПЕМАТ._Он_волнистый?</v>
      </c>
      <c r="BD124" cm="1">
        <f t="array" aca="1" ref="BD124" ca="1">INDEX($L$122:$L$129,(RANK(AT4,$AT$2:$AT$9)))</f>
        <v>2085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VLOOKUP(B125,audio_list_stym!$A$3:$BP$18,59,FALSE)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VLOOKUP(B125,audio_list_stym!$A$3:$AJ$18,27,FALSE)</f>
        <v>Finger</v>
      </c>
      <c r="I125" t="s">
        <v>691</v>
      </c>
      <c r="J125" t="str">
        <f t="shared" si="29"/>
        <v>Finger_4</v>
      </c>
      <c r="K125">
        <v>15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116</v>
      </c>
      <c r="Z125" t="str">
        <f>IF(G125="экспл",VLOOKUP(J125,quest_экспл!$A$1:$N$129,12,FALSE),IF(G125="импл_",0,0))</f>
        <v>sound\\On_buriy.wav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5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30"/>
        <v/>
      </c>
      <c r="AI125" t="s">
        <v>127</v>
      </c>
      <c r="AO125">
        <f t="shared" ca="1" si="36"/>
        <v>0.1421188999956059</v>
      </c>
      <c r="AP125" t="str">
        <f t="shared" ca="1" si="37"/>
        <v>pics\\Redis_7.jpg</v>
      </c>
      <c r="AR125" t="str">
        <f t="shared" si="40"/>
        <v/>
      </c>
      <c r="AS125" t="str">
        <f t="shared" si="31"/>
        <v/>
      </c>
      <c r="AT125">
        <f t="shared" ca="1" si="32"/>
        <v>0.96500218584433239</v>
      </c>
      <c r="AU125" t="s">
        <v>697</v>
      </c>
      <c r="AV125" t="str">
        <f t="shared" ca="1" si="33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_Он_бурый?</v>
      </c>
      <c r="BA125" t="e">
        <f>VLOOKUP(Q125,audio_list_stym!$B$2:$BQ$299,68,FALSE)</f>
        <v>#N/A</v>
      </c>
      <c r="BB125" t="str">
        <f t="shared" si="34"/>
        <v>Это_ПЕМАТ._Он_бурый?</v>
      </c>
      <c r="BD125" cm="1">
        <f t="array" aca="1" ref="BD125" ca="1">INDEX($L$122:$L$129,(RANK(AT5,$AT$2:$AT$9)))</f>
        <v>2087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VLOOKUP(B126,audio_list_stym!$A$3:$BP$18,59,FALSE)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VLOOKUP(B126,audio_list_stym!$A$3:$AJ$18,27,FALSE)</f>
        <v>Finger</v>
      </c>
      <c r="I126" t="s">
        <v>692</v>
      </c>
      <c r="J126" t="str">
        <f t="shared" si="29"/>
        <v>Finger_5</v>
      </c>
      <c r="K126">
        <v>15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117</v>
      </c>
      <c r="Z126" t="str">
        <f>IF(G126="экспл",VLOOKUP(J126,quest_экспл!$A$1:$N$129,12,FALSE),IF(G126="импл_",0,0))</f>
        <v>sound\\Vityanut_li_on.wav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5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30"/>
        <v/>
      </c>
      <c r="AI126" t="s">
        <v>128</v>
      </c>
      <c r="AO126">
        <f t="shared" ca="1" si="36"/>
        <v>0.37737974061300694</v>
      </c>
      <c r="AP126" t="str">
        <f t="shared" ca="1" si="37"/>
        <v>pics\\Limon_1.jpg</v>
      </c>
      <c r="AR126" t="str">
        <f t="shared" si="40"/>
        <v/>
      </c>
      <c r="AS126" t="str">
        <f t="shared" si="31"/>
        <v/>
      </c>
      <c r="AT126">
        <f t="shared" ca="1" si="32"/>
        <v>0.90860341617234675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_Вытянут_ли_он?</v>
      </c>
      <c r="BA126" t="e">
        <f>VLOOKUP(Q126,audio_list_stym!$B$2:$BQ$299,68,FALSE)</f>
        <v>#N/A</v>
      </c>
      <c r="BB126" t="str">
        <f t="shared" si="34"/>
        <v>На_картинке_ПЕМАТ._Вытянут_ли_он?</v>
      </c>
      <c r="BD126" cm="1">
        <f t="array" aca="1" ref="BD126" ca="1">INDEX($L$122:$L$129,(RANK(AT6,$AT$2:$AT$9)))</f>
        <v>2081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VLOOKUP(B127,audio_list_stym!$A$3:$BP$18,59,FALSE)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VLOOKUP(B127,audio_list_stym!$A$3:$AJ$18,27,FALSE)</f>
        <v>Finger</v>
      </c>
      <c r="I127" t="s">
        <v>693</v>
      </c>
      <c r="J127" t="str">
        <f t="shared" si="29"/>
        <v>Finger_6</v>
      </c>
      <c r="K127">
        <v>15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118</v>
      </c>
      <c r="Z127" t="str">
        <f>IF(G127="экспл",VLOOKUP(J127,quest_экспл!$A$1:$N$129,12,FALSE),IF(G127="импл_",0,0))</f>
        <v>sound\\Obyemniy_li_on.wav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5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30"/>
        <v/>
      </c>
      <c r="AI127" t="s">
        <v>129</v>
      </c>
      <c r="AO127">
        <f t="shared" ca="1" si="36"/>
        <v>0.19739745638336348</v>
      </c>
      <c r="AP127" t="str">
        <f t="shared" ca="1" si="37"/>
        <v>pics\\Redis_2.jpg</v>
      </c>
      <c r="AR127" t="str">
        <f t="shared" si="40"/>
        <v/>
      </c>
      <c r="AS127" t="str">
        <f t="shared" si="31"/>
        <v/>
      </c>
      <c r="AT127">
        <f t="shared" ca="1" si="32"/>
        <v>0.89678740850136363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_Объемный_ли_он?</v>
      </c>
      <c r="BA127" t="e">
        <f>VLOOKUP(Q127,audio_list_stym!$B$2:$BQ$299,68,FALSE)</f>
        <v>#N/A</v>
      </c>
      <c r="BB127" t="str">
        <f t="shared" si="34"/>
        <v>На_мониторе_ПЕМАТ._Объемный_ли_он?</v>
      </c>
      <c r="BD127" cm="1">
        <f t="array" aca="1" ref="BD127" ca="1">INDEX($L$122:$L$129,(RANK(AT7,$AT$2:$AT$9)))</f>
        <v>2084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VLOOKUP(B128,audio_list_stym!$A$3:$BP$18,59,FALSE)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VLOOKUP(B128,audio_list_stym!$A$3:$AJ$18,27,FALSE)</f>
        <v>Finger</v>
      </c>
      <c r="I128" t="s">
        <v>694</v>
      </c>
      <c r="J128" t="str">
        <f t="shared" si="29"/>
        <v>Finger_7</v>
      </c>
      <c r="K128">
        <v>15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119</v>
      </c>
      <c r="Z128" t="str">
        <f>IF(G128="экспл",VLOOKUP(J128,quest_экспл!$A$1:$N$129,12,FALSE),IF(G128="импл_",0,0))</f>
        <v>sound\\Pustoy_li_on.wav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5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30"/>
        <v/>
      </c>
      <c r="AI128" t="s">
        <v>130</v>
      </c>
      <c r="AO128">
        <f t="shared" ca="1" si="36"/>
        <v>0.17871838614011093</v>
      </c>
      <c r="AP128" t="str">
        <f t="shared" ca="1" si="37"/>
        <v>pics\\Redis_5.jpg</v>
      </c>
      <c r="AR128" t="str">
        <f t="shared" si="40"/>
        <v/>
      </c>
      <c r="AS128" t="str">
        <f t="shared" si="31"/>
        <v/>
      </c>
      <c r="AT128">
        <f t="shared" ca="1" si="32"/>
        <v>5.5184485657872151E-2</v>
      </c>
      <c r="AU128" t="s">
        <v>697</v>
      </c>
      <c r="AV128" t="str">
        <f t="shared" ca="1" si="33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_Пустой_ли_он?</v>
      </c>
      <c r="BA128" t="e">
        <f>VLOOKUP(Q128,audio_list_stym!$B$2:$BQ$299,68,FALSE)</f>
        <v>#N/A</v>
      </c>
      <c r="BB128" t="str">
        <f t="shared" si="34"/>
        <v>Перед_Вами_ПЕМАТ._Пустой_ли_он?</v>
      </c>
      <c r="BD128" cm="1">
        <f t="array" aca="1" ref="BD128" ca="1">INDEX($L$122:$L$129,(RANK(AT8,$AT$2:$AT$9)))</f>
        <v>2086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VLOOKUP(B129,audio_list_stym!$A$3:$BP$18,59,FALSE)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VLOOKUP(B129,audio_list_stym!$A$3:$AJ$18,27,FALSE)</f>
        <v>Finger</v>
      </c>
      <c r="I129" t="s">
        <v>695</v>
      </c>
      <c r="J129" t="str">
        <f t="shared" si="29"/>
        <v>Finger_8</v>
      </c>
      <c r="K129">
        <v>15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120</v>
      </c>
      <c r="Z129" t="str">
        <f>IF(G129="экспл",VLOOKUP(J129,quest_экспл!$A$1:$N$129,12,FALSE),IF(G129="импл_",0,0))</f>
        <v>sound\\Belyi_li_on.wav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5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30"/>
        <v/>
      </c>
      <c r="AI129" t="s">
        <v>131</v>
      </c>
      <c r="AO129">
        <f t="shared" ca="1" si="36"/>
        <v>4.4132583993371943E-2</v>
      </c>
      <c r="AP129" t="str">
        <f t="shared" ca="1" si="37"/>
        <v>pics\\Tomat_6.jpg</v>
      </c>
      <c r="AR129" t="str">
        <f t="shared" si="40"/>
        <v/>
      </c>
      <c r="AS129" t="str">
        <f t="shared" si="31"/>
        <v/>
      </c>
      <c r="AT129">
        <f t="shared" ca="1" si="32"/>
        <v>0.91361169846123347</v>
      </c>
      <c r="AU129" t="s">
        <v>697</v>
      </c>
      <c r="AV129" t="str">
        <f t="shared" ca="1" si="33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_Белый_ли_он?</v>
      </c>
      <c r="BA129" t="e">
        <f>VLOOKUP(Q129,audio_list_stym!$B$2:$BQ$299,68,FALSE)</f>
        <v>#N/A</v>
      </c>
      <c r="BB129" t="str">
        <f t="shared" si="34"/>
        <v>Вы_видите_ПЕМАТ._Белый_ли_он?</v>
      </c>
      <c r="BD129" cm="1">
        <f t="array" aca="1" ref="BD129" ca="1">INDEX($L$122:$L$129,(RANK(AT9,$AT$2:$AT$9)))</f>
        <v>2083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700-000000000000}"/>
  <pageMargins left="0.7" right="0.7" top="0.75" bottom="0.75" header="0.3" footer="0.3"/>
  <pageSetup paperSize="9" orientation="portrait" horizontalDpi="4294967293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H161"/>
  <sheetViews>
    <sheetView topLeftCell="AU1" zoomScale="59" zoomScaleNormal="59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VLOOKUP(B2,audio_list_stym!$A$3:$BP$18,58,FALSE)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VLOOKUP(B2,audio_list_stym!$A$3:$AJ$18,26,FALSE)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0.23704539244636402</v>
      </c>
      <c r="AP2" t="str">
        <f ca="1">INDEX($AM$2:$AM$25,(RANK(AO2,$AO$2:$AO$25)))</f>
        <v>pics\\Injir_5.jpg</v>
      </c>
      <c r="AQ2" t="str">
        <f ca="1">INDEX($AN$2:$AN$25,(RANK(AO2,$AO$2:$AO$25)))</f>
        <v>pics\\Tikva_5.jpg</v>
      </c>
      <c r="AT2">
        <f t="shared" ref="AT2:AT65" ca="1" si="7">RAND()</f>
        <v>0.21465352687718398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2026</v>
      </c>
      <c r="BF2" cm="1">
        <f t="array" aca="1" ref="BF2" ca="1">INDEX(BD26:BD49,(RANK(AT2,$AT$2:$AT$16)))</f>
        <v>2042</v>
      </c>
      <c r="BG2" cm="1">
        <f t="array" aca="1" ref="BG2" ca="1">INDEX(BD50:BD65,(RANK(AT2,$AT$2:$AT$16)))</f>
        <v>2018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VLOOKUP(B3,audio_list_stym!$A$3:$BP$18,58,FALSE)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VLOOKUP(B3,audio_list_stym!$A$3:$AJ$18,26,FALSE)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0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0.61766874316710751</v>
      </c>
      <c r="AP3" t="str">
        <f t="shared" ref="AP3:AP25" ca="1" si="12">INDEX($AM$2:$AM$25,(RANK(AO3,$AO$2:$AO$25)))</f>
        <v>pics\\Finik_6.jpg</v>
      </c>
      <c r="AQ3" t="str">
        <f t="shared" ref="AQ3:AQ25" ca="1" si="13">INDEX($AN$2:$AN$25,(RANK(AO3,$AO$2:$AO$25)))</f>
        <v>pics\\Peper_6.jpg</v>
      </c>
      <c r="AT3">
        <f t="shared" ca="1" si="7"/>
        <v>0.12261028347846803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2064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VLOOKUP(B4,audio_list_stym!$A$3:$BP$18,58,FALSE)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VLOOKUP(B4,audio_list_stym!$A$3:$AJ$18,26,FALSE)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0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0.70444547413960801</v>
      </c>
      <c r="AP4" t="str">
        <f t="shared" ca="1" si="12"/>
        <v>pics\\Kokos_8.jpg</v>
      </c>
      <c r="AQ4" t="str">
        <f t="shared" ca="1" si="13"/>
        <v>pics\\Tomat_8.jpg</v>
      </c>
      <c r="AT4">
        <f t="shared" ca="1" si="7"/>
        <v>0.81076171121631391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2058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VLOOKUP(B5,audio_list_stym!$A$3:$BP$18,58,FALSE)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VLOOKUP(B5,audio_list_stym!$A$3:$AJ$18,26,FALSE)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0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0.52117128699450233</v>
      </c>
      <c r="AP5" t="str">
        <f t="shared" ca="1" si="12"/>
        <v>pics\\Injir_2.jpg</v>
      </c>
      <c r="AQ5" t="str">
        <f t="shared" ca="1" si="13"/>
        <v>pics\\Tikva_2.jpg</v>
      </c>
      <c r="AT5">
        <f t="shared" ca="1" si="7"/>
        <v>0.93376096135596653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2057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VLOOKUP(B6,audio_list_stym!$A$3:$BP$18,58,FALSE)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VLOOKUP(B6,audio_list_stym!$A$3:$AJ$18,26,FALSE)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0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0.60083215637705045</v>
      </c>
      <c r="AP6" t="str">
        <f t="shared" ca="1" si="12"/>
        <v>pics\\Finik_8.jpg</v>
      </c>
      <c r="AQ6" t="str">
        <f t="shared" ca="1" si="13"/>
        <v>pics\\Peper_8.jpg</v>
      </c>
      <c r="AT6">
        <f t="shared" ca="1" si="7"/>
        <v>0.47697840157540794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VLOOKUP(B7,audio_list_stym!$A$3:$BP$18,58,FALSE)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VLOOKUP(B7,audio_list_stym!$A$3:$AJ$18,26,FALSE)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0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0.96857136533058197</v>
      </c>
      <c r="AP7" t="str">
        <f t="shared" ca="1" si="12"/>
        <v>pics\\Kokos_1.jpg</v>
      </c>
      <c r="AQ7" t="str">
        <f t="shared" ca="1" si="13"/>
        <v>pics\\Tomat_1.jpg</v>
      </c>
      <c r="AT7">
        <f t="shared" ca="1" si="7"/>
        <v>0.67112140443595047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2059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VLOOKUP(B8,audio_list_stym!$A$3:$BP$18,58,FALSE)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VLOOKUP(B8,audio_list_stym!$A$3:$AJ$18,26,FALSE)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0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0.80960198253641291</v>
      </c>
      <c r="AP8" t="str">
        <f t="shared" ca="1" si="12"/>
        <v>pics\\Kokos_4.jpg</v>
      </c>
      <c r="AQ8" t="str">
        <f t="shared" ca="1" si="13"/>
        <v>pics\\Tomat_4.jpg</v>
      </c>
      <c r="AT8">
        <f t="shared" ca="1" si="7"/>
        <v>0.1313614684488017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VLOOKUP(B9,audio_list_stym!$A$3:$BP$18,58,FALSE)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VLOOKUP(B9,audio_list_stym!$A$3:$AJ$18,26,FALSE)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0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0.1499342310727898</v>
      </c>
      <c r="AP9" t="str">
        <f t="shared" ca="1" si="12"/>
        <v>pics\\Injir_6.jpg</v>
      </c>
      <c r="AQ9" t="str">
        <f t="shared" ca="1" si="13"/>
        <v>pics\\Tikva_6.jpg</v>
      </c>
      <c r="AT9">
        <f t="shared" ca="1" si="7"/>
        <v>0.30299633712594642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VLOOKUP(B10,audio_list_stym!$A$3:$BP$18,58,FALSE)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VLOOKUP(B10,audio_list_stym!$A$3:$AJ$18,26,FALSE)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2043</v>
      </c>
      <c r="AD10" t="str">
        <f t="shared" ca="1" si="10"/>
        <v>pics\\Peper_3.jpg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pics\\Peper_3.jpg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0.68927526334866296</v>
      </c>
      <c r="AP10" t="str">
        <f t="shared" ca="1" si="12"/>
        <v>pics\\Finik_3.jpg</v>
      </c>
      <c r="AQ10" t="str">
        <f t="shared" ca="1" si="13"/>
        <v>pics\\Peper_3.jpg</v>
      </c>
      <c r="AS10" t="str">
        <f t="shared" ref="AS10:AS17" ca="1" si="15">IF(AH10="sound\\Tropic",AQ10,"")</f>
        <v>pics\\Peper_3.jpg</v>
      </c>
      <c r="AT10">
        <f t="shared" ca="1" si="7"/>
        <v>0.20347947883658479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2051</v>
      </c>
      <c r="BG10" cm="1">
        <f t="array" aca="1" ref="BG10" ca="1">INDEX(BD34:BD65,(RANK(AT3,$AT$2:$AT$16)))</f>
        <v>2003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VLOOKUP(B11,audio_list_stym!$A$3:$BP$18,58,FALSE)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VLOOKUP(B11,audio_list_stym!$A$3:$AJ$18,26,FALSE)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2061</v>
      </c>
      <c r="AD11" t="str">
        <f t="shared" ca="1" si="10"/>
        <v>pics\\Tomat_5.jpg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pics\\Tomat_5.jpg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0.80819064224051174</v>
      </c>
      <c r="AP11" t="str">
        <f t="shared" ca="1" si="12"/>
        <v>pics\\Kokos_5.jpg</v>
      </c>
      <c r="AQ11" t="str">
        <f t="shared" ca="1" si="13"/>
        <v>pics\\Tomat_5.jpg</v>
      </c>
      <c r="AS11" t="str">
        <f t="shared" ca="1" si="15"/>
        <v>pics\\Tomat_5.jpg</v>
      </c>
      <c r="AT11">
        <f t="shared" ca="1" si="7"/>
        <v>0.51833085476599638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2040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VLOOKUP(B12,audio_list_stym!$A$3:$BP$18,58,FALSE)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VLOOKUP(B12,audio_list_stym!$A$3:$AJ$18,26,FALSE)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2047</v>
      </c>
      <c r="AD12" t="str">
        <f t="shared" ca="1" si="10"/>
        <v>pics\\Peper_7.jpg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pics\\Peper_7.jpg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0.60577369941197889</v>
      </c>
      <c r="AP12" t="str">
        <f t="shared" ca="1" si="12"/>
        <v>pics\\Finik_7.jpg</v>
      </c>
      <c r="AQ12" t="str">
        <f t="shared" ca="1" si="13"/>
        <v>pics\\Peper_7.jpg</v>
      </c>
      <c r="AS12" t="str">
        <f t="shared" ca="1" si="15"/>
        <v>pics\\Peper_7.jpg</v>
      </c>
      <c r="AT12">
        <f t="shared" ca="1" si="7"/>
        <v>4.350764952551156E-2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2034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VLOOKUP(B13,audio_list_stym!$A$3:$BP$18,58,FALSE)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VLOOKUP(B13,audio_list_stym!$A$3:$AJ$18,26,FALSE)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2059</v>
      </c>
      <c r="AD13" t="str">
        <f t="shared" ca="1" si="10"/>
        <v>pics\\Tomat_3.jpg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pics\\Tomat_3.jpg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0.91669341963046913</v>
      </c>
      <c r="AP13" t="str">
        <f t="shared" ca="1" si="12"/>
        <v>pics\\Kokos_3.jpg</v>
      </c>
      <c r="AQ13" t="str">
        <f t="shared" ca="1" si="13"/>
        <v>pics\\Tomat_3.jpg</v>
      </c>
      <c r="AS13" t="str">
        <f t="shared" ca="1" si="15"/>
        <v>pics\\Tomat_3.jpg</v>
      </c>
      <c r="AT13">
        <f t="shared" ca="1" si="7"/>
        <v>0.84851508549484012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2033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VLOOKUP(B14,audio_list_stym!$A$3:$BP$18,58,FALSE)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VLOOKUP(B14,audio_list_stym!$A$3:$AJ$18,26,FALSE)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2161</v>
      </c>
      <c r="AD14" t="str">
        <f t="shared" ca="1" si="10"/>
        <v>pics\\Tikva_1.jpg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pics\\Tikva_1.jpg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0.52442776441078864</v>
      </c>
      <c r="AP14" t="str">
        <f t="shared" ca="1" si="12"/>
        <v>pics\\Injir_1.jpg</v>
      </c>
      <c r="AQ14" t="str">
        <f t="shared" ca="1" si="13"/>
        <v>pics\\Tikva_1.jpg</v>
      </c>
      <c r="AS14" t="str">
        <f t="shared" ca="1" si="15"/>
        <v>pics\\Tikva_1.jpg</v>
      </c>
      <c r="AT14">
        <f t="shared" ca="1" si="7"/>
        <v>0.70473731250839611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VLOOKUP(B15,audio_list_stym!$A$3:$BP$18,58,FALSE)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VLOOKUP(B15,audio_list_stym!$A$3:$AJ$18,26,FALSE)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2042</v>
      </c>
      <c r="AD15" t="str">
        <f t="shared" ca="1" si="10"/>
        <v>pics\\Peper_2.jpg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pics\\Peper_2.jpg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0.68999136576635511</v>
      </c>
      <c r="AP15" t="str">
        <f t="shared" ca="1" si="12"/>
        <v>pics\\Finik_2.jpg</v>
      </c>
      <c r="AQ15" t="str">
        <f t="shared" ca="1" si="13"/>
        <v>pics\\Peper_2.jpg</v>
      </c>
      <c r="AS15" t="str">
        <f t="shared" ca="1" si="15"/>
        <v>pics\\Peper_2.jpg</v>
      </c>
      <c r="AT15">
        <f t="shared" ca="1" si="7"/>
        <v>0.78811921379358874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2035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VLOOKUP(B16,audio_list_stym!$A$3:$BP$18,58,FALSE)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VLOOKUP(B16,audio_list_stym!$A$3:$AJ$18,26,FALSE)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2063</v>
      </c>
      <c r="AD16" t="str">
        <f t="shared" ca="1" si="10"/>
        <v>pics\\Tomat_7.jpg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pics\\Tomat_7.jpg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0.71645205552314861</v>
      </c>
      <c r="AP16" t="str">
        <f t="shared" ca="1" si="12"/>
        <v>pics\\Kokos_7.jpg</v>
      </c>
      <c r="AQ16" t="str">
        <f t="shared" ca="1" si="13"/>
        <v>pics\\Tomat_7.jpg</v>
      </c>
      <c r="AS16" t="str">
        <f t="shared" ca="1" si="15"/>
        <v>pics\\Tomat_7.jpg</v>
      </c>
      <c r="AT16">
        <f t="shared" ca="1" si="7"/>
        <v>0.5629545017817531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VLOOKUP(B17,audio_list_stym!$A$3:$BP$18,58,FALSE)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VLOOKUP(B17,audio_list_stym!$A$3:$AJ$18,26,FALSE)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2045</v>
      </c>
      <c r="AD17" t="str">
        <f t="shared" ca="1" si="10"/>
        <v>pics\\Peper_5.jpg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0.65338796819148937</v>
      </c>
      <c r="AP17" t="str">
        <f t="shared" ca="1" si="12"/>
        <v>pics\\Finik_5.jpg</v>
      </c>
      <c r="AQ17" t="str">
        <f t="shared" ca="1" si="13"/>
        <v>pics\\Peper_5.jpg</v>
      </c>
      <c r="AS17" t="str">
        <f t="shared" ca="1" si="15"/>
        <v>pics\\Peper_5.jpg</v>
      </c>
      <c r="AT17">
        <f t="shared" ca="1" si="7"/>
        <v>0.46213783353065163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VLOOKUP(B18,audio_list_stym!$A$3:$BP$18,58,FALSE)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VLOOKUP(B18,audio_list_stym!$A$3:$AJ$18,26,FALSE)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0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ref="AG18:AG73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0.72311942406093455</v>
      </c>
      <c r="AP18" t="str">
        <f t="shared" ca="1" si="12"/>
        <v>pics\\Kokos_6.jpg</v>
      </c>
      <c r="AQ18" t="str">
        <f t="shared" ca="1" si="13"/>
        <v>pics\\Tomat_6.jpg</v>
      </c>
      <c r="AT18">
        <f t="shared" ca="1" si="7"/>
        <v>0.2306000359612308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VLOOKUP(B19,audio_list_stym!$A$3:$BP$18,58,FALSE)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VLOOKUP(B19,audio_list_stym!$A$3:$AJ$18,26,FALSE)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0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9.053027396750124E-2</v>
      </c>
      <c r="AP19" t="str">
        <f t="shared" ca="1" si="12"/>
        <v>pics\\Injir_7.jpg</v>
      </c>
      <c r="AQ19" t="str">
        <f t="shared" ca="1" si="13"/>
        <v>pics\\Tikva_7.jpg</v>
      </c>
      <c r="AT19">
        <f t="shared" ca="1" si="7"/>
        <v>0.47142927254211708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2032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VLOOKUP(B20,audio_list_stym!$A$3:$BP$18,58,FALSE)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VLOOKUP(B20,audio_list_stym!$A$3:$AJ$18,26,FALSE)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0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2.4142148814908171E-2</v>
      </c>
      <c r="AP20" t="str">
        <f t="shared" ca="1" si="12"/>
        <v>pics\\Injir_8.jpg</v>
      </c>
      <c r="AQ20" t="str">
        <f t="shared" ca="1" si="13"/>
        <v>pics\\Tikva_8.jpg</v>
      </c>
      <c r="AT20">
        <f t="shared" ca="1" si="7"/>
        <v>0.37381525107380376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2026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VLOOKUP(B21,audio_list_stym!$A$3:$BP$18,58,FALSE)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VLOOKUP(B21,audio_list_stym!$A$3:$AJ$18,26,FALSE)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0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0.65513089907331901</v>
      </c>
      <c r="AP21" t="str">
        <f t="shared" ca="1" si="12"/>
        <v>pics\\Finik_4.jpg</v>
      </c>
      <c r="AQ21" t="str">
        <f t="shared" ca="1" si="13"/>
        <v>pics\\Peper_4.jpg</v>
      </c>
      <c r="AT21">
        <f t="shared" ca="1" si="7"/>
        <v>0.48322734149311941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2025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VLOOKUP(B22,audio_list_stym!$A$3:$BP$18,58,FALSE)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VLOOKUP(B22,audio_list_stym!$A$3:$AJ$18,26,FALSE)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0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0.30012090516366541</v>
      </c>
      <c r="AP22" t="str">
        <f t="shared" ca="1" si="12"/>
        <v>pics\\Injir_4.jpg</v>
      </c>
      <c r="AQ22" t="str">
        <f t="shared" ca="1" si="13"/>
        <v>pics\\Tikva_4.jpg</v>
      </c>
      <c r="AT22">
        <f t="shared" ca="1" si="7"/>
        <v>0.30372616817860731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VLOOKUP(B23,audio_list_stym!$A$3:$BP$18,58,FALSE)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VLOOKUP(B23,audio_list_stym!$A$3:$AJ$18,26,FALSE)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0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0.37702351999734995</v>
      </c>
      <c r="AP23" t="str">
        <f t="shared" ca="1" si="12"/>
        <v>pics\\Injir_3.jpg</v>
      </c>
      <c r="AQ23" t="str">
        <f t="shared" ca="1" si="13"/>
        <v>pics\\Tikva_3.jpg</v>
      </c>
      <c r="AT23">
        <f t="shared" ca="1" si="7"/>
        <v>7.6838594949953931E-2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2027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VLOOKUP(B24,audio_list_stym!$A$3:$BP$18,58,FALSE)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VLOOKUP(B24,audio_list_stym!$A$3:$AJ$18,26,FALSE)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0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0.95445755467187965</v>
      </c>
      <c r="AP24" t="str">
        <f t="shared" ca="1" si="12"/>
        <v>pics\\Kokos_2.jpg</v>
      </c>
      <c r="AQ24" t="str">
        <f t="shared" ca="1" si="13"/>
        <v>pics\\Tomat_2.jpg</v>
      </c>
      <c r="AT24">
        <f t="shared" ca="1" si="7"/>
        <v>0.96407091867635109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VLOOKUP(B25,audio_list_stym!$A$3:$BP$18,58,FALSE)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VLOOKUP(B25,audio_list_stym!$A$3:$AJ$18,26,FALSE)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0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0.69146955601891558</v>
      </c>
      <c r="AP25" t="str">
        <f t="shared" ca="1" si="12"/>
        <v>pics\\Finik_1.jpg</v>
      </c>
      <c r="AQ25" t="str">
        <f t="shared" ca="1" si="13"/>
        <v>pics\\Peper_1.jpg</v>
      </c>
      <c r="AT25">
        <f t="shared" ca="1" si="7"/>
        <v>0.36145180980857416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VLOOKUP(B26,audio_list_stym!$A$3:$BP$18,58,FALSE)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VLOOKUP(B26,audio_list_stym!$A$3:$AJ$18,26,FALSE)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2157</v>
      </c>
      <c r="AD26" t="str">
        <f t="shared" ca="1" si="10"/>
        <v>pics\\Injir_5.jpg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pics\\Injir_5.jpg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pics\\Injir_5.jpg</v>
      </c>
      <c r="AT26">
        <f t="shared" ca="1" si="7"/>
        <v>0.4488757389726179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2062</v>
      </c>
      <c r="BF26" cm="1">
        <f t="array" aca="1" ref="BF26" ca="1">INDEX(BD34:BD49,(RANK(AT5,$AT$2:$AT$16)))</f>
        <v>2046</v>
      </c>
      <c r="BG26" cm="1">
        <f t="array" aca="1" ref="BG26" ca="1">INDEX(BD50:BD65,(RANK(AT5,$AT$2:$AT$16)))</f>
        <v>2014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VLOOKUP(B27,audio_list_stym!$A$3:$BP$18,58,FALSE)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VLOOKUP(B27,audio_list_stym!$A$3:$AJ$18,26,FALSE)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2014</v>
      </c>
      <c r="AD27" t="str">
        <f t="shared" ca="1" si="10"/>
        <v>pics\\Finik_6.jpg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pics\\Finik_6.jpg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pics\\Finik_6.jpg</v>
      </c>
      <c r="AT27">
        <f t="shared" ca="1" si="7"/>
        <v>0.39345917682182741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2056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VLOOKUP(B28,audio_list_stym!$A$3:$BP$18,58,FALSE)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VLOOKUP(B28,audio_list_stym!$A$3:$AJ$18,26,FALSE)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2032</v>
      </c>
      <c r="AD28" t="str">
        <f t="shared" ca="1" si="10"/>
        <v>pics\\Kokos_8.jpg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pics\\Kokos_8.jpg</v>
      </c>
      <c r="AT28">
        <f t="shared" ca="1" si="7"/>
        <v>0.16708455857192139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2050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VLOOKUP(B29,audio_list_stym!$A$3:$BP$18,58,FALSE)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VLOOKUP(B29,audio_list_stym!$A$3:$AJ$18,26,FALSE)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2154</v>
      </c>
      <c r="AD29" t="str">
        <f t="shared" ca="1" si="10"/>
        <v>pics\\Injir_2.jpg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pics\\Injir_2.jpg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pics\\Injir_2.jpg</v>
      </c>
      <c r="AT29">
        <f t="shared" ca="1" si="7"/>
        <v>0.19843282407822538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2049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VLOOKUP(B30,audio_list_stym!$A$3:$BP$18,58,FALSE)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VLOOKUP(B30,audio_list_stym!$A$3:$AJ$18,26,FALSE)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2016</v>
      </c>
      <c r="AD30" t="str">
        <f t="shared" ca="1" si="10"/>
        <v>pics\\Finik_8.jpg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pics\\Finik_8.jpg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pics\\Finik_8.jpg</v>
      </c>
      <c r="AT30">
        <f t="shared" ca="1" si="7"/>
        <v>0.23645684297350056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VLOOKUP(B31,audio_list_stym!$A$3:$BP$18,58,FALSE)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VLOOKUP(B31,audio_list_stym!$A$3:$AJ$18,26,FALSE)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2025</v>
      </c>
      <c r="AD31" t="str">
        <f t="shared" ca="1" si="10"/>
        <v>pics\\Kokos_1.jpg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pics\\Kokos_1.jpg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pics\\Kokos_1.jpg</v>
      </c>
      <c r="AT31">
        <f t="shared" ca="1" si="7"/>
        <v>4.1430198865852197E-2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2051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VLOOKUP(B32,audio_list_stym!$A$3:$BP$18,58,FALSE)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VLOOKUP(B32,audio_list_stym!$A$3:$AJ$18,26,FALSE)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2028</v>
      </c>
      <c r="AD32" t="str">
        <f t="shared" ca="1" si="10"/>
        <v>pics\\Kokos_4.jpg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pics\\Kokos_4.jpg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pics\\Kokos_4.jpg</v>
      </c>
      <c r="AT32">
        <f t="shared" ca="1" si="7"/>
        <v>0.4893278961654306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VLOOKUP(B33,audio_list_stym!$A$3:$BP$18,58,FALSE)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VLOOKUP(B33,audio_list_stym!$A$3:$AJ$18,26,FALSE)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2158</v>
      </c>
      <c r="AD33" t="str">
        <f t="shared" ca="1" si="10"/>
        <v>pics\\Injir_6.jpg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pics\\Injir_6.jpg</v>
      </c>
      <c r="AT33">
        <f t="shared" ca="1" si="7"/>
        <v>0.88235526766051442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VLOOKUP(B34,audio_list_stym!$A$3:$BP$18,58,FALSE)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VLOOKUP(B34,audio_list_stym!$A$3:$AJ$18,26,FALSE)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0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0.41990410278187906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2062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2006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VLOOKUP(B35,audio_list_stym!$A$3:$BP$18,58,FALSE)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VLOOKUP(B35,audio_list_stym!$A$3:$AJ$18,26,FALSE)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0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0.30987229937623373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2048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VLOOKUP(B36,audio_list_stym!$A$3:$BP$18,58,FALSE)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VLOOKUP(B36,audio_list_stym!$A$3:$AJ$18,26,FALSE)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0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0.93944595671416098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2042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VLOOKUP(B37,audio_list_stym!$A$3:$BP$18,58,FALSE)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VLOOKUP(B37,audio_list_stym!$A$3:$AJ$18,26,FALSE)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0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0.8260403837513518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2041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VLOOKUP(B38,audio_list_stym!$A$3:$BP$18,58,FALSE)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VLOOKUP(B38,audio_list_stym!$A$3:$AJ$18,26,FALSE)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0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0.60464339439853521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VLOOKUP(B39,audio_list_stym!$A$3:$BP$18,58,FALSE)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VLOOKUP(B39,audio_list_stym!$A$3:$AJ$18,26,FALSE)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0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4.3857804793098532E-2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2043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VLOOKUP(B40,audio_list_stym!$A$3:$BP$18,58,FALSE)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VLOOKUP(B40,audio_list_stym!$A$3:$AJ$18,26,FALSE)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0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0.90069946199002549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VLOOKUP(B41,audio_list_stym!$A$3:$BP$18,58,FALSE)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VLOOKUP(B41,audio_list_stym!$A$3:$AJ$18,26,FALSE)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0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0.51430388161532925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VLOOKUP(B42,audio_list_stym!$A$3:$BP$18,58,FALSE)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VLOOKUP(B42,audio_list_stym!$A$3:$AJ$18,26,FALSE)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2062</v>
      </c>
      <c r="AD42" t="str">
        <f t="shared" ca="1" si="10"/>
        <v>pics\\Tomat_6.jpg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pics\\Tomat_6.jpg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pics\\Tomat_6.jpg</v>
      </c>
      <c r="AT42">
        <f t="shared" ca="1" si="7"/>
        <v>0.96857113613872126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2038</v>
      </c>
      <c r="BF42" cm="1">
        <f t="array" aca="1" ref="BF42" ca="1">INDEX(BD26:BD41,(RANK(AT6,$AT$2:$AT$17)))</f>
        <v>2046</v>
      </c>
      <c r="BG42" cm="1">
        <f t="array" aca="1" ref="BG42" ca="1">INDEX(BD50:BD65,(RANK(AT6,$AT$2:$AT$17)))</f>
        <v>2022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VLOOKUP(B43,audio_list_stym!$A$3:$BP$18,58,FALSE)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VLOOKUP(B43,audio_list_stym!$A$3:$AJ$18,26,FALSE)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2167</v>
      </c>
      <c r="AD43" t="str">
        <f t="shared" ca="1" si="10"/>
        <v>pics\\Tikva_7.jpg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pics\\Tikva_7.jpg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pics\\Tikva_7.jpg</v>
      </c>
      <c r="AT43">
        <f t="shared" ca="1" si="7"/>
        <v>0.12161110326739288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2008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VLOOKUP(B44,audio_list_stym!$A$3:$BP$18,58,FALSE)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VLOOKUP(B44,audio_list_stym!$A$3:$AJ$18,26,FALSE)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2168</v>
      </c>
      <c r="AD44" t="str">
        <f t="shared" ca="1" si="10"/>
        <v>pics\\Tikva_8.jpg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pics\\Tikva_8.jpg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pics\\Tikva_8.jpg</v>
      </c>
      <c r="AT44">
        <f t="shared" ca="1" si="7"/>
        <v>0.17448598565921647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2002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VLOOKUP(B45,audio_list_stym!$A$3:$BP$18,58,FALSE)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VLOOKUP(B45,audio_list_stym!$A$3:$AJ$18,26,FALSE)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2044</v>
      </c>
      <c r="AD45" t="str">
        <f t="shared" ca="1" si="10"/>
        <v>pics\\Peper_4.jpg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pics\\Peper_4.jpg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pics\\Peper_4.jpg</v>
      </c>
      <c r="AT45">
        <f t="shared" ca="1" si="7"/>
        <v>0.86101628331156654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2001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VLOOKUP(B46,audio_list_stym!$A$3:$BP$18,58,FALSE)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VLOOKUP(B46,audio_list_stym!$A$3:$AJ$18,26,FALSE)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2164</v>
      </c>
      <c r="AD46" t="str">
        <f t="shared" ca="1" si="10"/>
        <v>pics\\Tikva_4.jpg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pics\\Tikva_4.jpg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pics\\Tikva_4.jpg</v>
      </c>
      <c r="AT46">
        <f t="shared" ca="1" si="7"/>
        <v>0.47451127745623767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VLOOKUP(B47,audio_list_stym!$A$3:$BP$18,58,FALSE)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VLOOKUP(B47,audio_list_stym!$A$3:$AJ$18,26,FALSE)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2163</v>
      </c>
      <c r="AD47" t="str">
        <f t="shared" ca="1" si="10"/>
        <v>pics\\Tikva_3.jpg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pics\\Tikva_3.jpg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pics\\Tikva_3.jpg</v>
      </c>
      <c r="AT47">
        <f t="shared" ca="1" si="7"/>
        <v>2.3916219111366765E-2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2003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VLOOKUP(B48,audio_list_stym!$A$3:$BP$18,58,FALSE)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VLOOKUP(B48,audio_list_stym!$A$3:$AJ$18,26,FALSE)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2058</v>
      </c>
      <c r="AD48" t="str">
        <f t="shared" ca="1" si="10"/>
        <v>pics\\Tomat_2.jpg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pics\\Tomat_2.jpg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pics\\Tomat_2.jpg</v>
      </c>
      <c r="AT48">
        <f t="shared" ca="1" si="7"/>
        <v>0.74853166828049222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VLOOKUP(B49,audio_list_stym!$A$3:$BP$18,58,FALSE)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VLOOKUP(B49,audio_list_stym!$A$3:$AJ$18,26,FALSE)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2041</v>
      </c>
      <c r="AD49" t="str">
        <f t="shared" ca="1" si="10"/>
        <v>pics\\Peper_1.jpg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pics\\Peper_1.jpg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pics\\Peper_1.jpg</v>
      </c>
      <c r="AT49">
        <f t="shared" ca="1" si="7"/>
        <v>0.88697224593570045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VLOOKUP(B50,audio_list_stym!$A$3:$BP$18,58,FALSE)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VLOOKUP(B50,audio_list_stym!$A$3:$AJ$18,26,FALSE)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0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0.41628118516536383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2059</v>
      </c>
      <c r="BF50" cm="1">
        <f t="array" aca="1" ref="BF50" ca="1">INDEX(BD18:BD49,(RANK(AT7,$AT$2:$AT$17)))</f>
        <v>2027</v>
      </c>
      <c r="BG50" cm="1">
        <f t="array" aca="1" ref="BG50" ca="1">INDEX(BD58:BD65,(RANK(AT7,$AT$2:$AT$9)))</f>
        <v>2018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VLOOKUP(B51,audio_list_stym!$A$3:$BP$18,58,FALSE)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VLOOKUP(B51,audio_list_stym!$A$3:$AJ$18,26,FALSE)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0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0.54492011634567639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2016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VLOOKUP(B52,audio_list_stym!$A$3:$BP$18,58,FALSE)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VLOOKUP(B52,audio_list_stym!$A$3:$AJ$18,26,FALSE)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0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0.94329890334820599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2010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VLOOKUP(B53,audio_list_stym!$A$3:$BP$18,58,FALSE)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VLOOKUP(B53,audio_list_stym!$A$3:$AJ$18,26,FALSE)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0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0.87127305351620787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2009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VLOOKUP(B54,audio_list_stym!$A$3:$BP$18,58,FALSE)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VLOOKUP(B54,audio_list_stym!$A$3:$AJ$18,26,FALSE)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0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0.52829196668716216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VLOOKUP(B55,audio_list_stym!$A$3:$BP$18,58,FALSE)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VLOOKUP(B55,audio_list_stym!$A$3:$AJ$18,26,FALSE)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0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0.76772980320603301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2011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VLOOKUP(B56,audio_list_stym!$A$3:$BP$18,58,FALSE)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VLOOKUP(B56,audio_list_stym!$A$3:$AJ$18,26,FALSE)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0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9.0249016832346873E-2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VLOOKUP(B57,audio_list_stym!$A$3:$BP$18,58,FALSE)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VLOOKUP(B57,audio_list_stym!$A$3:$AJ$18,26,FALSE)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0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0.22412116789606551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VLOOKUP(B58,audio_list_stym!$A$3:$BP$18,58,FALSE)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VLOOKUP(B58,audio_list_stym!$A$3:$AJ$18,26,FALSE)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2011</v>
      </c>
      <c r="AD58" t="str">
        <f t="shared" ca="1" si="10"/>
        <v>pics\\Finik_3.jpg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pics\\Finik_3.jpg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pics\\Finik_3.jpg</v>
      </c>
      <c r="AT58">
        <f t="shared" ca="1" si="7"/>
        <v>0.22230587816202663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2035</v>
      </c>
      <c r="BF58" cm="1">
        <f t="array" aca="1" ref="BF58" ca="1">INDEX(BD18:BD33,(RANK(AT8,$AT$2:$AT$17)))</f>
        <v>2051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VLOOKUP(B59,audio_list_stym!$A$3:$BP$18,58,FALSE)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VLOOKUP(B59,audio_list_stym!$A$3:$AJ$18,26,FALSE)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2029</v>
      </c>
      <c r="AD59" t="str">
        <f t="shared" ca="1" si="10"/>
        <v>pics\\Kokos_5.jpg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pics\\Kokos_5.jpg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pics\\Kokos_5.jpg</v>
      </c>
      <c r="AT59">
        <f t="shared" ca="1" si="7"/>
        <v>0.83962220837829971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2024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VLOOKUP(B60,audio_list_stym!$A$3:$BP$18,58,FALSE)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VLOOKUP(B60,audio_list_stym!$A$3:$AJ$18,26,FALSE)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2015</v>
      </c>
      <c r="AD60" t="str">
        <f t="shared" ca="1" si="10"/>
        <v>pics\\Finik_7.jpg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pics\\Finik_7.jpg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pics\\Finik_7.jpg</v>
      </c>
      <c r="AT60">
        <f t="shared" ca="1" si="7"/>
        <v>0.37865725382389226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2018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VLOOKUP(B61,audio_list_stym!$A$3:$BP$18,58,FALSE)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VLOOKUP(B61,audio_list_stym!$A$3:$AJ$18,26,FALSE)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2027</v>
      </c>
      <c r="AD61" t="str">
        <f t="shared" ca="1" si="10"/>
        <v>pics\\Kokos_3.jpg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pics\\Kokos_3.jpg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pics\\Kokos_3.jpg</v>
      </c>
      <c r="AT61">
        <f t="shared" ca="1" si="7"/>
        <v>0.2270180298933826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2017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VLOOKUP(B62,audio_list_stym!$A$3:$BP$18,58,FALSE)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VLOOKUP(B62,audio_list_stym!$A$3:$AJ$18,26,FALSE)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2153</v>
      </c>
      <c r="AD62" t="str">
        <f t="shared" ca="1" si="10"/>
        <v>pics\\Injir_1.jpg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pics\\Injir_1.jpg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pics\\Injir_1.jpg</v>
      </c>
      <c r="AT62">
        <f t="shared" ca="1" si="7"/>
        <v>6.5069392425385453E-2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VLOOKUP(B63,audio_list_stym!$A$3:$BP$18,58,FALSE)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VLOOKUP(B63,audio_list_stym!$A$3:$AJ$18,26,FALSE)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2010</v>
      </c>
      <c r="AD63" t="str">
        <f t="shared" ca="1" si="10"/>
        <v>pics\\Finik_2.jpg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pics\\Finik_2.jpg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pics\\Finik_2.jpg</v>
      </c>
      <c r="AT63">
        <f t="shared" ca="1" si="7"/>
        <v>0.48087465979130872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2019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VLOOKUP(B64,audio_list_stym!$A$3:$BP$18,58,FALSE)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VLOOKUP(B64,audio_list_stym!$A$3:$AJ$18,26,FALSE)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2031</v>
      </c>
      <c r="AD64" t="str">
        <f t="shared" ca="1" si="10"/>
        <v>pics\\Kokos_7.jpg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pics\\Kokos_7.jpg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pics\\Kokos_7.jpg</v>
      </c>
      <c r="AT64">
        <f t="shared" ca="1" si="7"/>
        <v>7.5367487662234001E-2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VLOOKUP(B65,audio_list_stym!$A$3:$BP$18,58,FALSE)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VLOOKUP(B65,audio_list_stym!$A$3:$AJ$18,26,FALSE)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2013</v>
      </c>
      <c r="AD65" t="str">
        <f t="shared" ca="1" si="10"/>
        <v>pics\\Finik_5.jpg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pics\\Finik_5.jpg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pics\\Finik_5.jpg</v>
      </c>
      <c r="AT65">
        <f t="shared" ca="1" si="7"/>
        <v>0.40564995559592276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VLOOKUP(B66,audio_list_stym!$A$3:$BP$18,58,FALSE)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VLOOKUP(B66,audio_list_stym!$A$3:$AJ$18,26,FALSE)</f>
        <v>Finger</v>
      </c>
      <c r="I66" t="s">
        <v>688</v>
      </c>
      <c r="J66" t="str">
        <f t="shared" ref="J66:J129" si="27">H66&amp;I66</f>
        <v>Finger_1</v>
      </c>
      <c r="K66">
        <v>15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113</v>
      </c>
      <c r="Z66" t="str">
        <f>IF(G66="экспл",VLOOKUP(J66,quest_экспл!$A$1:$N$129,12,FALSE),IF(G66="импл_",0,0))</f>
        <v>sound\\On_vizhatiy.wav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0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 t="str">
        <f t="shared" ref="AF66:AF129" si="28">AS66</f>
        <v/>
      </c>
      <c r="AG66" t="str">
        <f t="shared" si="17"/>
        <v/>
      </c>
      <c r="AI66" t="s">
        <v>67</v>
      </c>
      <c r="AO66">
        <f ca="1">RAND()</f>
        <v>0.62306821187909911</v>
      </c>
      <c r="AP66" t="str">
        <f ca="1">INDEX($AI$66:$AI$129,(RANK(AO66,$AO$66:$AO$129)))</f>
        <v>pics\\Goroh_2.jpg</v>
      </c>
      <c r="AS66" t="str">
        <f t="shared" ref="AS66:AS129" si="29">IF(G66="импл_",AP66,"")</f>
        <v/>
      </c>
      <c r="AT66">
        <f t="shared" ref="AT66:AT129" ca="1" si="30">RAND()</f>
        <v>0.59608222166075486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_Он_выжатый?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На_экране_РЕНАН._Он_выжатый?</v>
      </c>
      <c r="BC66">
        <f>A66</f>
        <v>1209</v>
      </c>
      <c r="BD66" cm="1">
        <f t="array" aca="1" ref="BD66" ca="1">INDEX(L66:L73,(RANK(AT2,$AT$2:$AT$9)))</f>
        <v>2086</v>
      </c>
      <c r="BE66" cm="1">
        <f t="array" aca="1" ref="BE66" ca="1">INDEX(BD74:BD89,(RANK(AT2,$AT$2:$AT$7)))</f>
        <v>2092</v>
      </c>
      <c r="BF66" cm="1">
        <f t="array" aca="1" ref="BF66" ca="1">INDEX(BD90:BD113,(RANK(AT2,$AT$2:$AT$17)))</f>
        <v>2137</v>
      </c>
      <c r="BG66" cm="1">
        <f t="array" aca="1" ref="BG66" ca="1">INDEX(BD114:BD129,(RANK(AT2,$AT$2:$AT$17)))</f>
        <v>2073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VLOOKUP(B67,audio_list_stym!$A$3:$BP$18,58,FALSE)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VLOOKUP(B67,audio_list_stym!$A$3:$AJ$18,26,FALSE)</f>
        <v>Finger</v>
      </c>
      <c r="I67" t="s">
        <v>689</v>
      </c>
      <c r="J67" t="str">
        <f t="shared" si="27"/>
        <v>Finger_2</v>
      </c>
      <c r="K67">
        <v>15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114</v>
      </c>
      <c r="Z67" t="str">
        <f>IF(G67="экспл",VLOOKUP(J67,quest_экспл!$A$1:$N$129,12,FALSE),IF(G67="импл_",0,0))</f>
        <v>sound\\On_nadloman.wav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129" ca="1" si="33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si="28"/>
        <v/>
      </c>
      <c r="AG67" t="str">
        <f t="shared" si="17"/>
        <v/>
      </c>
      <c r="AI67" t="s">
        <v>68</v>
      </c>
      <c r="AO67">
        <f t="shared" ref="AO67:AO129" ca="1" si="34">RAND()</f>
        <v>0.48781808264131932</v>
      </c>
      <c r="AP67" t="str">
        <f t="shared" ref="AP67:AP129" ca="1" si="35">INDEX($AI$66:$AI$129,(RANK(AO67,$AO$66:$AO$129)))</f>
        <v>pics\\Kokos_3.jpg</v>
      </c>
      <c r="AS67" t="str">
        <f t="shared" si="29"/>
        <v/>
      </c>
      <c r="AT67">
        <f t="shared" ca="1" si="30"/>
        <v>0.57395380869415236</v>
      </c>
      <c r="AU67" t="s">
        <v>697</v>
      </c>
      <c r="AV67" t="str">
        <f t="shared" ca="1" si="31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_Он_надломан?</v>
      </c>
      <c r="BA67" t="e">
        <f>VLOOKUP(Q67,audio_list_stym!$B$2:$BQ$299,68,FALSE)</f>
        <v>#N/A</v>
      </c>
      <c r="BB67" t="str">
        <f t="shared" si="32"/>
        <v>Посмотрите,_вот_РЕНАН._Он_надломан?</v>
      </c>
      <c r="BD67" cm="1">
        <f t="array" aca="1" ref="BD67" ca="1">INDEX(L67:L74,(RANK(AT3,$AT$2:$AT$9)))</f>
        <v>2089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VLOOKUP(B68,audio_list_stym!$A$3:$BP$18,58,FALSE)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VLOOKUP(B68,audio_list_stym!$A$3:$AJ$18,26,FALSE)</f>
        <v>Finger</v>
      </c>
      <c r="I68" t="s">
        <v>690</v>
      </c>
      <c r="J68" t="str">
        <f t="shared" si="27"/>
        <v>Finger_3</v>
      </c>
      <c r="K68">
        <v>15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115</v>
      </c>
      <c r="Z68" t="str">
        <f>IF(G68="экспл",VLOOKUP(J68,quest_экспл!$A$1:$N$129,12,FALSE),IF(G68="импл_",0,0))</f>
        <v>sound\\On_volnistiy.wav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3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si="28"/>
        <v/>
      </c>
      <c r="AG68" t="str">
        <f t="shared" si="17"/>
        <v/>
      </c>
      <c r="AI68" t="s">
        <v>69</v>
      </c>
      <c r="AO68">
        <f t="shared" ca="1" si="34"/>
        <v>0.16015699082494961</v>
      </c>
      <c r="AP68" t="str">
        <f t="shared" ca="1" si="35"/>
        <v>pics\\Peper_8.jpg</v>
      </c>
      <c r="AS68" t="str">
        <f t="shared" si="29"/>
        <v/>
      </c>
      <c r="AT68">
        <f t="shared" ca="1" si="30"/>
        <v>0.76262606113947207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_Он_волнистый?</v>
      </c>
      <c r="BA68" t="e">
        <f>VLOOKUP(Q68,audio_list_stym!$B$2:$BQ$299,68,FALSE)</f>
        <v>#N/A</v>
      </c>
      <c r="BB68" t="str">
        <f t="shared" si="32"/>
        <v>Вот_РЕНАН._Он_волнистый?</v>
      </c>
      <c r="BD68" cm="1">
        <f t="array" aca="1" ref="BD68" ca="1">INDEX(L68:L75,(RANK(AT4,$AT$2:$AT$9)))</f>
        <v>2084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VLOOKUP(B69,audio_list_stym!$A$3:$BP$18,58,FALSE)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VLOOKUP(B69,audio_list_stym!$A$3:$AJ$18,26,FALSE)</f>
        <v>Finger</v>
      </c>
      <c r="I69" t="s">
        <v>691</v>
      </c>
      <c r="J69" t="str">
        <f t="shared" si="27"/>
        <v>Finger_4</v>
      </c>
      <c r="K69">
        <v>15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116</v>
      </c>
      <c r="Z69" t="str">
        <f>IF(G69="экспл",VLOOKUP(J69,quest_экспл!$A$1:$N$129,12,FALSE),IF(G69="импл_",0,0))</f>
        <v>sound\\On_buriy.wav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3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si="28"/>
        <v/>
      </c>
      <c r="AG69" t="str">
        <f t="shared" si="17"/>
        <v/>
      </c>
      <c r="AI69" t="s">
        <v>70</v>
      </c>
      <c r="AO69">
        <f t="shared" ca="1" si="34"/>
        <v>0.32783080705208423</v>
      </c>
      <c r="AP69" t="str">
        <f t="shared" ca="1" si="35"/>
        <v>pics\\Limon_5.jpg</v>
      </c>
      <c r="AS69" t="str">
        <f t="shared" si="29"/>
        <v/>
      </c>
      <c r="AT69">
        <f t="shared" ca="1" si="30"/>
        <v>0.5828808589190807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_Он_бурый?</v>
      </c>
      <c r="BA69" t="e">
        <f>VLOOKUP(Q69,audio_list_stym!$B$2:$BQ$299,68,FALSE)</f>
        <v>#N/A</v>
      </c>
      <c r="BB69" t="str">
        <f t="shared" si="32"/>
        <v>Это_РЕНАН._Он_бурый?</v>
      </c>
      <c r="BD69" cm="1">
        <f t="array" aca="1" ref="BD69" ca="1">INDEX(L69:L76,(RANK(AT5,$AT$2:$AT$9)))</f>
        <v>2084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VLOOKUP(B70,audio_list_stym!$A$3:$BP$18,58,FALSE)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VLOOKUP(B70,audio_list_stym!$A$3:$AJ$18,26,FALSE)</f>
        <v>Finger</v>
      </c>
      <c r="I70" t="s">
        <v>692</v>
      </c>
      <c r="J70" t="str">
        <f t="shared" si="27"/>
        <v>Finger_5</v>
      </c>
      <c r="K70">
        <v>15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117</v>
      </c>
      <c r="Z70" t="str">
        <f>IF(G70="экспл",VLOOKUP(J70,quest_экспл!$A$1:$N$129,12,FALSE),IF(G70="импл_",0,0))</f>
        <v>sound\\Vityanut_li_on.wav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3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si="28"/>
        <v/>
      </c>
      <c r="AG70" t="str">
        <f t="shared" si="17"/>
        <v/>
      </c>
      <c r="AI70" t="s">
        <v>71</v>
      </c>
      <c r="AO70">
        <f t="shared" ca="1" si="34"/>
        <v>0.38030939694265253</v>
      </c>
      <c r="AP70" t="str">
        <f t="shared" ca="1" si="35"/>
        <v>pics\\Limon_1.jpg</v>
      </c>
      <c r="AS70" t="str">
        <f t="shared" si="29"/>
        <v/>
      </c>
      <c r="AT70">
        <f t="shared" ca="1" si="30"/>
        <v>0.49753507226003701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_Вытянут_ли_он?</v>
      </c>
      <c r="BA70" t="e">
        <f>VLOOKUP(Q70,audio_list_stym!$B$2:$BQ$299,68,FALSE)</f>
        <v>#N/A</v>
      </c>
      <c r="BB70" t="str">
        <f t="shared" si="32"/>
        <v>На_картинке_РЕНАН._Вытянут_ли_он?</v>
      </c>
      <c r="BD70" cm="1">
        <f t="array" aca="1" ref="BD70" ca="1">INDEX(L70:L77,(RANK(AT6,$AT$2:$AT$9)))</f>
        <v>2088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VLOOKUP(B71,audio_list_stym!$A$3:$BP$18,58,FALSE)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VLOOKUP(B71,audio_list_stym!$A$3:$AJ$18,26,FALSE)</f>
        <v>Finger</v>
      </c>
      <c r="I71" t="s">
        <v>693</v>
      </c>
      <c r="J71" t="str">
        <f t="shared" si="27"/>
        <v>Finger_6</v>
      </c>
      <c r="K71">
        <v>15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118</v>
      </c>
      <c r="Z71" t="str">
        <f>IF(G71="экспл",VLOOKUP(J71,quest_экспл!$A$1:$N$129,12,FALSE),IF(G71="импл_",0,0))</f>
        <v>sound\\Obyemniy_li_on.wav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3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si="28"/>
        <v/>
      </c>
      <c r="AG71" t="str">
        <f t="shared" si="17"/>
        <v/>
      </c>
      <c r="AI71" t="s">
        <v>72</v>
      </c>
      <c r="AO71">
        <f t="shared" ca="1" si="34"/>
        <v>0.32650416314920161</v>
      </c>
      <c r="AP71" t="str">
        <f t="shared" ca="1" si="35"/>
        <v>pics\\Limon_6.jpg</v>
      </c>
      <c r="AS71" t="str">
        <f t="shared" si="29"/>
        <v/>
      </c>
      <c r="AT71">
        <f t="shared" ca="1" si="30"/>
        <v>0.79238094538494408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_Объемный_ли_он?</v>
      </c>
      <c r="BA71" t="e">
        <f>VLOOKUP(Q71,audio_list_stym!$B$2:$BQ$299,68,FALSE)</f>
        <v>#N/A</v>
      </c>
      <c r="BB71" t="str">
        <f t="shared" si="32"/>
        <v>На_мониторе_РЕНАН._Объемный_ли_он?</v>
      </c>
      <c r="BD71" cm="1">
        <f t="array" aca="1" ref="BD71" ca="1">INDEX(L71:L78,(RANK(AT7,$AT$2:$AT$9)))</f>
        <v>2088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VLOOKUP(B72,audio_list_stym!$A$3:$BP$18,58,FALSE)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VLOOKUP(B72,audio_list_stym!$A$3:$AJ$18,26,FALSE)</f>
        <v>Finger</v>
      </c>
      <c r="I72" t="s">
        <v>694</v>
      </c>
      <c r="J72" t="str">
        <f t="shared" si="27"/>
        <v>Finger_7</v>
      </c>
      <c r="K72">
        <v>15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119</v>
      </c>
      <c r="Z72" t="str">
        <f>IF(G72="экспл",VLOOKUP(J72,quest_экспл!$A$1:$N$129,12,FALSE),IF(G72="импл_",0,0))</f>
        <v>sound\\Pustoy_li_on.wav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3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si="28"/>
        <v/>
      </c>
      <c r="AG72" t="str">
        <f t="shared" si="17"/>
        <v/>
      </c>
      <c r="AI72" t="s">
        <v>73</v>
      </c>
      <c r="AO72">
        <f t="shared" ca="1" si="34"/>
        <v>7.918686039330769E-3</v>
      </c>
      <c r="AP72" t="str">
        <f t="shared" ca="1" si="35"/>
        <v>pics\\Tomat_5.jpg</v>
      </c>
      <c r="AS72" t="str">
        <f t="shared" si="29"/>
        <v/>
      </c>
      <c r="AT72">
        <f t="shared" ca="1" si="30"/>
        <v>0.53546279917416117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_Пустой_ли_он?</v>
      </c>
      <c r="BA72" t="e">
        <f>VLOOKUP(Q72,audio_list_stym!$B$2:$BQ$299,68,FALSE)</f>
        <v>#N/A</v>
      </c>
      <c r="BB72" t="str">
        <f t="shared" si="32"/>
        <v>Перед_Вами_РЕНАН._Пустой_ли_он?</v>
      </c>
      <c r="BD72" cm="1">
        <f t="array" aca="1" ref="BD72" ca="1">INDEX(L72:L79,(RANK(AT8,$AT$2:$AT$9)))</f>
        <v>2093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VLOOKUP(B73,audio_list_stym!$A$3:$BP$18,58,FALSE)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VLOOKUP(B73,audio_list_stym!$A$3:$AJ$18,26,FALSE)</f>
        <v>Finger</v>
      </c>
      <c r="I73" t="s">
        <v>695</v>
      </c>
      <c r="J73" t="str">
        <f t="shared" si="27"/>
        <v>Finger_8</v>
      </c>
      <c r="K73">
        <v>15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120</v>
      </c>
      <c r="Z73" t="str">
        <f>IF(G73="экспл",VLOOKUP(J73,quest_экспл!$A$1:$N$129,12,FALSE),IF(G73="импл_",0,0))</f>
        <v>sound\\Belyi_li_on.wav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3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si="28"/>
        <v/>
      </c>
      <c r="AG73" t="str">
        <f t="shared" si="17"/>
        <v/>
      </c>
      <c r="AI73" t="s">
        <v>74</v>
      </c>
      <c r="AO73">
        <f t="shared" ca="1" si="34"/>
        <v>0.43305777283451985</v>
      </c>
      <c r="AP73" t="str">
        <f t="shared" ca="1" si="35"/>
        <v>pics\\Kokos_6.jpg</v>
      </c>
      <c r="AS73" t="str">
        <f t="shared" si="29"/>
        <v/>
      </c>
      <c r="AT73">
        <f t="shared" ca="1" si="30"/>
        <v>0.13834804925190802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_Белый_ли_он?</v>
      </c>
      <c r="BA73" t="e">
        <f>VLOOKUP(Q73,audio_list_stym!$B$2:$BQ$299,68,FALSE)</f>
        <v>#N/A</v>
      </c>
      <c r="BB73" t="str">
        <f t="shared" si="32"/>
        <v>Вы_видите_РЕНАН._Белый_ли_он?</v>
      </c>
      <c r="BD73" cm="1">
        <f t="array" aca="1" ref="BD73" ca="1">INDEX(L73:L80,(RANK(AT9,$AT$2:$AT$9)))</f>
        <v>2092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VLOOKUP(B74,audio_list_stym!$A$3:$BP$18,58,FALSE)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VLOOKUP(B74,audio_list_stym!$A$3:$AJ$18,26,FALSE)</f>
        <v>Gac</v>
      </c>
      <c r="I74" t="s">
        <v>688</v>
      </c>
      <c r="J74" t="str">
        <f t="shared" si="27"/>
        <v>Gac_1</v>
      </c>
      <c r="K74">
        <v>16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249</v>
      </c>
      <c r="Q74" t="str">
        <f>IF(G74="экспл",0,IF(G74="импл_",VLOOKUP(J74,quest_импл!$A$1:$J$129,8,FALSE),0))</f>
        <v>sound\\Ispachkan_li.wav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2035</v>
      </c>
      <c r="AD74" t="str">
        <f t="shared" ca="1" si="33"/>
        <v>pics\\Limon_3.jpg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pics\\Limon_3.jpg</v>
      </c>
      <c r="AI74" t="s">
        <v>76</v>
      </c>
      <c r="AO74">
        <f t="shared" ca="1" si="34"/>
        <v>0.34068795652213502</v>
      </c>
      <c r="AP74" t="str">
        <f t="shared" ca="1" si="35"/>
        <v>pics\\Limon_3.jpg</v>
      </c>
      <c r="AR74" t="str">
        <f>IF(AH74="sound\\Ogorod",AP2,"")</f>
        <v/>
      </c>
      <c r="AS74" t="str">
        <f t="shared" ca="1" si="29"/>
        <v>pics\\Limon_3.jpg</v>
      </c>
      <c r="AT74">
        <f t="shared" ca="1" si="30"/>
        <v>0.93273521707152118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_Испачкан_ли_</v>
      </c>
      <c r="BB74" t="str">
        <f t="shared" si="32"/>
        <v>_Испачкан_ли_XXXXX?</v>
      </c>
      <c r="BC74">
        <f>A74</f>
        <v>1210</v>
      </c>
      <c r="BD74" cm="1">
        <f t="array" aca="1" ref="BD74" ca="1">INDEX($L$74:$L$81,(RANK(AT2,$AT$2:$AT$9)))</f>
        <v>2094</v>
      </c>
      <c r="BE74" cm="1">
        <f t="array" aca="1" ref="BE74" ca="1">INDEX(BD66:BD73,(RANK(AT3,$AT$2:$AT$9)))</f>
        <v>2092</v>
      </c>
      <c r="BF74" cm="1">
        <f t="array" aca="1" ref="BF74" ca="1">INDEX(BD82:BD105,(RANK(AT3,$AT$2:$AT$17)))</f>
        <v>2135</v>
      </c>
      <c r="BG74" cm="1">
        <f t="array" aca="1" ref="BG74" ca="1">INDEX(BD106:BD129,(RANK(AT3,$AT$2:$AT$9)))</f>
        <v>2149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VLOOKUP(B75,audio_list_stym!$A$3:$BP$18,58,FALSE)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VLOOKUP(B75,audio_list_stym!$A$3:$AJ$18,26,FALSE)</f>
        <v>Gac</v>
      </c>
      <c r="I75" t="s">
        <v>689</v>
      </c>
      <c r="J75" t="str">
        <f t="shared" si="27"/>
        <v>Gac_2</v>
      </c>
      <c r="K75">
        <v>16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250</v>
      </c>
      <c r="Q75" t="str">
        <f>IF(G75="экспл",0,IF(G75="импл_",VLOOKUP(J75,quest_импл!$A$1:$J$129,8,FALSE),0))</f>
        <v>sound\\Farshirovanniy_li.wav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2017</v>
      </c>
      <c r="AD75" t="str">
        <f t="shared" ca="1" si="33"/>
        <v>pics\\Goroh_1.jpg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pics\\Goroh_1.jpg</v>
      </c>
      <c r="AI75" t="s">
        <v>77</v>
      </c>
      <c r="AO75">
        <f t="shared" ca="1" si="34"/>
        <v>0.62642080640987297</v>
      </c>
      <c r="AP75" t="str">
        <f t="shared" ca="1" si="35"/>
        <v>pics\\Goroh_1.jpg</v>
      </c>
      <c r="AR75" t="str">
        <f t="shared" ref="AR75:AR97" si="36">IF(AH75="sound\\Ogorod",AP3,"")</f>
        <v/>
      </c>
      <c r="AS75" t="str">
        <f t="shared" ca="1" si="29"/>
        <v>pics\\Goroh_1.jpg</v>
      </c>
      <c r="AT75">
        <f t="shared" ca="1" si="30"/>
        <v>0.98667238814234715</v>
      </c>
      <c r="AU75" t="s">
        <v>697</v>
      </c>
      <c r="AV75" t="str">
        <f t="shared" ca="1" si="31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_Фаршированный_ли_</v>
      </c>
      <c r="BB75" t="str">
        <f t="shared" si="32"/>
        <v>_Фаршированный_ли_XXXXX?</v>
      </c>
      <c r="BD75" cm="1">
        <f t="array" aca="1" ref="BD75" ca="1">INDEX($L$74:$L$81,(RANK(AT3,$AT$2:$AT$9)))</f>
        <v>2096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VLOOKUP(B76,audio_list_stym!$A$3:$BP$18,58,FALSE)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VLOOKUP(B76,audio_list_stym!$A$3:$AJ$18,26,FALSE)</f>
        <v>Gac</v>
      </c>
      <c r="I76" t="s">
        <v>690</v>
      </c>
      <c r="J76" t="str">
        <f t="shared" si="27"/>
        <v>Gac_3</v>
      </c>
      <c r="K76">
        <v>16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251</v>
      </c>
      <c r="Q76" t="str">
        <f>IF(G76="экспл",0,IF(G76="импл_",VLOOKUP(J76,quest_импл!$A$1:$J$129,8,FALSE),0))</f>
        <v>sound\\Razrezan_li.wav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2050</v>
      </c>
      <c r="AD76" t="str">
        <f t="shared" ca="1" si="33"/>
        <v>pics\\Redis_2.jpg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pics\\Redis_2.jpg</v>
      </c>
      <c r="AI76" t="s">
        <v>78</v>
      </c>
      <c r="AO76">
        <f t="shared" ca="1" si="34"/>
        <v>0.12425541689413211</v>
      </c>
      <c r="AP76" t="str">
        <f t="shared" ca="1" si="35"/>
        <v>pics\\Redis_2.jpg</v>
      </c>
      <c r="AR76" t="str">
        <f t="shared" si="36"/>
        <v/>
      </c>
      <c r="AS76" t="str">
        <f t="shared" ca="1" si="29"/>
        <v>pics\\Redis_2.jpg</v>
      </c>
      <c r="AT76">
        <f t="shared" ca="1" si="30"/>
        <v>0.84726005532842497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_Разрезан_ли_</v>
      </c>
      <c r="BB76" t="str">
        <f t="shared" si="32"/>
        <v>_Разрезан_ли_XXXXX?</v>
      </c>
      <c r="BD76" cm="1">
        <f t="array" aca="1" ref="BD76" ca="1">INDEX($L$74:$L$81,(RANK(AT4,$AT$2:$AT$9)))</f>
        <v>2090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VLOOKUP(B77,audio_list_stym!$A$3:$BP$18,58,FALSE)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VLOOKUP(B77,audio_list_stym!$A$3:$AJ$18,26,FALSE)</f>
        <v>Gac</v>
      </c>
      <c r="I77" t="s">
        <v>691</v>
      </c>
      <c r="J77" t="str">
        <f t="shared" si="27"/>
        <v>Gac_4</v>
      </c>
      <c r="K77">
        <v>16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252</v>
      </c>
      <c r="Q77" t="str">
        <f>IF(G77="экспл",0,IF(G77="импл_",VLOOKUP(J77,quest_импл!$A$1:$J$129,8,FALSE),0))</f>
        <v>sound\\S_lepestkami_li.wav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2039</v>
      </c>
      <c r="AD77" t="str">
        <f t="shared" ca="1" si="33"/>
        <v>pics\\Limon_7.jpg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pics\\Limon_7.jpg</v>
      </c>
      <c r="AI77" t="s">
        <v>79</v>
      </c>
      <c r="AO77">
        <f t="shared" ca="1" si="34"/>
        <v>0.32272397890693416</v>
      </c>
      <c r="AP77" t="str">
        <f t="shared" ca="1" si="35"/>
        <v>pics\\Limon_7.jpg</v>
      </c>
      <c r="AR77" t="str">
        <f t="shared" si="36"/>
        <v/>
      </c>
      <c r="AS77" t="str">
        <f t="shared" ca="1" si="29"/>
        <v>pics\\Limon_7.jpg</v>
      </c>
      <c r="AT77">
        <f t="shared" ca="1" si="30"/>
        <v>0.36498529363236709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_С_лепестками_ли_</v>
      </c>
      <c r="BB77" t="str">
        <f t="shared" si="32"/>
        <v>_С_лепестками_ли_XXXXX?</v>
      </c>
      <c r="BD77" cm="1">
        <f t="array" aca="1" ref="BD77" ca="1">INDEX($L$74:$L$81,(RANK(AT5,$AT$2:$AT$9)))</f>
        <v>2089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VLOOKUP(B78,audio_list_stym!$A$3:$BP$18,58,FALSE)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VLOOKUP(B78,audio_list_stym!$A$3:$AJ$18,26,FALSE)</f>
        <v>Gac</v>
      </c>
      <c r="I78" t="s">
        <v>692</v>
      </c>
      <c r="J78" t="str">
        <f t="shared" si="27"/>
        <v>Gac_5</v>
      </c>
      <c r="K78">
        <v>16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253</v>
      </c>
      <c r="Q78" t="str">
        <f>IF(G78="экспл",0,IF(G78="импл_",VLOOKUP(J78,quest_импл!$A$1:$J$129,8,FALSE),0))</f>
        <v>sound\\Kolyuchiy_li.wav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2046</v>
      </c>
      <c r="AD78" t="str">
        <f t="shared" ca="1" si="33"/>
        <v>pics\\Peper_6.jpg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pics\\Peper_6.jpg</v>
      </c>
      <c r="AI78" t="s">
        <v>80</v>
      </c>
      <c r="AO78">
        <f t="shared" ca="1" si="34"/>
        <v>0.19708644138111464</v>
      </c>
      <c r="AP78" t="str">
        <f t="shared" ca="1" si="35"/>
        <v>pics\\Peper_6.jpg</v>
      </c>
      <c r="AR78" t="str">
        <f t="shared" si="36"/>
        <v/>
      </c>
      <c r="AS78" t="str">
        <f t="shared" ca="1" si="29"/>
        <v>pics\\Peper_6.jpg</v>
      </c>
      <c r="AT78">
        <f t="shared" ca="1" si="30"/>
        <v>0.75777389193446543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_Колючий_ли_</v>
      </c>
      <c r="BB78" t="str">
        <f t="shared" si="32"/>
        <v>_Колючий_ли_XXXXX?</v>
      </c>
      <c r="BD78" cm="1">
        <f t="array" aca="1" ref="BD78" ca="1">INDEX($L$74:$L$81,(RANK(AT6,$AT$2:$AT$9)))</f>
        <v>2092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VLOOKUP(B79,audio_list_stym!$A$3:$BP$18,58,FALSE)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VLOOKUP(B79,audio_list_stym!$A$3:$AJ$18,26,FALSE)</f>
        <v>Gac</v>
      </c>
      <c r="I79" t="s">
        <v>693</v>
      </c>
      <c r="J79" t="str">
        <f t="shared" si="27"/>
        <v>Gac_6</v>
      </c>
      <c r="K79">
        <v>16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254</v>
      </c>
      <c r="Q79" t="str">
        <f>IF(G79="экспл",0,IF(G79="импл_",VLOOKUP(J79,quest_импл!$A$1:$J$129,8,FALSE),0))</f>
        <v>sound\\Oranzhrviy_li.wav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2023</v>
      </c>
      <c r="AD79" t="str">
        <f t="shared" ca="1" si="33"/>
        <v>pics\\Goroh_7.jpg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pics\\Goroh_7.jpg</v>
      </c>
      <c r="AI79" t="s">
        <v>81</v>
      </c>
      <c r="AO79">
        <f t="shared" ca="1" si="34"/>
        <v>0.53691184918402879</v>
      </c>
      <c r="AP79" t="str">
        <f t="shared" ca="1" si="35"/>
        <v>pics\\Goroh_7.jpg</v>
      </c>
      <c r="AR79" t="str">
        <f t="shared" si="36"/>
        <v/>
      </c>
      <c r="AS79" t="str">
        <f t="shared" ca="1" si="29"/>
        <v>pics\\Goroh_7.jpg</v>
      </c>
      <c r="AT79">
        <f t="shared" ca="1" si="30"/>
        <v>0.9567928120469863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_Оранжевый_ли_</v>
      </c>
      <c r="BB79" t="str">
        <f t="shared" si="32"/>
        <v>_Оранжевый_ли_XXXXX?</v>
      </c>
      <c r="BD79" cm="1">
        <f t="array" aca="1" ref="BD79" ca="1">INDEX($L$74:$L$81,(RANK(AT7,$AT$2:$AT$9)))</f>
        <v>2091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VLOOKUP(B80,audio_list_stym!$A$3:$BP$18,58,FALSE)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VLOOKUP(B80,audio_list_stym!$A$3:$AJ$18,26,FALSE)</f>
        <v>Gac</v>
      </c>
      <c r="I80" t="s">
        <v>694</v>
      </c>
      <c r="J80" t="str">
        <f t="shared" si="27"/>
        <v>Gac_7</v>
      </c>
      <c r="K80">
        <v>16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255</v>
      </c>
      <c r="Q80" t="str">
        <f>IF(G80="экспл",0,IF(G80="импл_",VLOOKUP(J80,quest_импл!$A$1:$J$129,8,FALSE),0))</f>
        <v>sound\\Zernistiy_li.wav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2007</v>
      </c>
      <c r="AD80" t="str">
        <f t="shared" ca="1" si="33"/>
        <v>pics\\Banan_7.jpg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pics\\Banan_7.jpg</v>
      </c>
      <c r="AI80" t="s">
        <v>82</v>
      </c>
      <c r="AO80">
        <f t="shared" ca="1" si="34"/>
        <v>0.79134778137027462</v>
      </c>
      <c r="AP80" t="str">
        <f t="shared" ca="1" si="35"/>
        <v>pics\\Banan_7.jpg</v>
      </c>
      <c r="AR80" t="str">
        <f t="shared" si="36"/>
        <v/>
      </c>
      <c r="AS80" t="str">
        <f t="shared" ca="1" si="29"/>
        <v>pics\\Banan_7.jpg</v>
      </c>
      <c r="AT80">
        <f t="shared" ca="1" si="30"/>
        <v>0.83463532276654351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_Зернистый_ли_</v>
      </c>
      <c r="BB80" t="str">
        <f t="shared" si="32"/>
        <v>_Зернистый_ли_XXXXX?</v>
      </c>
      <c r="BD80" cm="1">
        <f t="array" aca="1" ref="BD80" ca="1">INDEX($L$74:$L$81,(RANK(AT8,$AT$2:$AT$9)))</f>
        <v>2095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VLOOKUP(B81,audio_list_stym!$A$3:$BP$18,58,FALSE)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VLOOKUP(B81,audio_list_stym!$A$3:$AJ$18,26,FALSE)</f>
        <v>Gac</v>
      </c>
      <c r="I81" t="s">
        <v>695</v>
      </c>
      <c r="J81" t="str">
        <f t="shared" si="27"/>
        <v>Gac_8</v>
      </c>
      <c r="K81">
        <v>16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256</v>
      </c>
      <c r="Q81" t="str">
        <f>IF(G81="экспл",0,IF(G81="импл_",VLOOKUP(J81,quest_импл!$A$1:$J$129,8,FALSE),0))</f>
        <v>sound\\Okrugliy_li.wav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2053</v>
      </c>
      <c r="AD81" t="str">
        <f t="shared" ca="1" si="33"/>
        <v>pics\\Redis_5.jpg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pics\\Redis_5.jpg</v>
      </c>
      <c r="AI81" t="s">
        <v>83</v>
      </c>
      <c r="AO81">
        <f t="shared" ca="1" si="34"/>
        <v>9.537833437435228E-2</v>
      </c>
      <c r="AP81" t="str">
        <f t="shared" ca="1" si="35"/>
        <v>pics\\Redis_5.jpg</v>
      </c>
      <c r="AR81" t="str">
        <f t="shared" si="36"/>
        <v/>
      </c>
      <c r="AS81" t="str">
        <f t="shared" ca="1" si="29"/>
        <v>pics\\Redis_5.jpg</v>
      </c>
      <c r="AT81">
        <f t="shared" ca="1" si="30"/>
        <v>0.85888879851078637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_Округлый_ли_</v>
      </c>
      <c r="BB81" t="str">
        <f t="shared" si="32"/>
        <v>_Округлый_ли_XXXXX?</v>
      </c>
      <c r="BD81" cm="1">
        <f t="array" aca="1" ref="BD81" ca="1">INDEX($L$74:$L$81,(RANK(AT9,$AT$2:$AT$9)))</f>
        <v>2093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VLOOKUP(B82,audio_list_stym!$A$3:$BP$18,58,FALSE)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VLOOKUP(B82,audio_list_stym!$A$3:$AJ$18,26,FALSE)</f>
        <v>Noni</v>
      </c>
      <c r="I82" t="s">
        <v>688</v>
      </c>
      <c r="J82" t="str">
        <f t="shared" si="27"/>
        <v>Noni_1</v>
      </c>
      <c r="K82">
        <v>17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129</v>
      </c>
      <c r="Z82" t="str">
        <f>IF(G82="экспл",VLOOKUP(J82,quest_экспл!$A$1:$N$129,12,FALSE),IF(G82="импл_",0,0))</f>
        <v>sound\\On_beliy_vnutri.wav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3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28"/>
        <v/>
      </c>
      <c r="AI82" t="s">
        <v>84</v>
      </c>
      <c r="AO82">
        <f t="shared" ca="1" si="34"/>
        <v>0.49129287241090291</v>
      </c>
      <c r="AP82" t="str">
        <f t="shared" ca="1" si="35"/>
        <v>pics\\Kokos_2.jpg</v>
      </c>
      <c r="AR82" t="str">
        <f t="shared" si="36"/>
        <v/>
      </c>
      <c r="AS82" t="str">
        <f t="shared" si="29"/>
        <v/>
      </c>
      <c r="AT82">
        <f t="shared" ca="1" si="30"/>
        <v>0.18298577288144402</v>
      </c>
      <c r="AU82" t="s">
        <v>697</v>
      </c>
      <c r="AV82" t="str">
        <f t="shared" ca="1" si="31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_Он_белый_внутри?</v>
      </c>
      <c r="BA82" t="e">
        <f>VLOOKUP(Q82,audio_list_stym!$B$2:$BQ$299,68,FALSE)</f>
        <v>#N/A</v>
      </c>
      <c r="BB82" t="str">
        <f t="shared" si="32"/>
        <v>На_экране_XXXXX._Он_белый_внутри?</v>
      </c>
      <c r="BC82">
        <f>A82</f>
        <v>1211</v>
      </c>
      <c r="BD82" cm="1">
        <f t="array" aca="1" ref="BD82" ca="1">INDEX($L$82:$L$89,(RANK(AT2,$AT$2:$AT$9)))</f>
        <v>2118</v>
      </c>
      <c r="BE82" cm="1">
        <f t="array" aca="1" ref="BE82" ca="1">INDEX(BD66:BD81,(RANK(AT4,$AT$2:$AT$17)))</f>
        <v>2084</v>
      </c>
      <c r="BF82" cm="1">
        <f t="array" aca="1" ref="BF82" ca="1">INDEX(BD90:BD105,(RANK(AT4,$AT$2:$AT$17)))</f>
        <v>2130</v>
      </c>
      <c r="BG82" cm="1">
        <f t="array" aca="1" ref="BG82" ca="1">INDEX(BD106:BD129,(RANK(AT4,$AT$2:$AT$9)))</f>
        <v>2152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VLOOKUP(B83,audio_list_stym!$A$3:$BP$18,58,FALSE)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VLOOKUP(B83,audio_list_stym!$A$3:$AJ$18,26,FALSE)</f>
        <v>Noni</v>
      </c>
      <c r="I83" t="s">
        <v>689</v>
      </c>
      <c r="J83" t="str">
        <f t="shared" si="27"/>
        <v>Noni_2</v>
      </c>
      <c r="K83">
        <v>17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130</v>
      </c>
      <c r="Z83" t="str">
        <f>IF(G83="экспл",VLOOKUP(J83,quest_экспл!$A$1:$N$129,12,FALSE),IF(G83="импл_",0,0))</f>
        <v>sound\\Rebristiy_li_on.wav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3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28"/>
        <v/>
      </c>
      <c r="AI83" t="s">
        <v>85</v>
      </c>
      <c r="AO83">
        <f t="shared" ca="1" si="34"/>
        <v>0.90784278888165637</v>
      </c>
      <c r="AP83" t="str">
        <f t="shared" ca="1" si="35"/>
        <v>pics\\Banan_3.jpg</v>
      </c>
      <c r="AR83" t="str">
        <f t="shared" si="36"/>
        <v/>
      </c>
      <c r="AS83" t="str">
        <f t="shared" si="29"/>
        <v/>
      </c>
      <c r="AT83">
        <f t="shared" ca="1" si="30"/>
        <v>0.7387688079987843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_Ребристый_ли_он?</v>
      </c>
      <c r="BA83" t="e">
        <f>VLOOKUP(Q83,audio_list_stym!$B$2:$BQ$299,68,FALSE)</f>
        <v>#N/A</v>
      </c>
      <c r="BB83" t="str">
        <f t="shared" si="32"/>
        <v>Посмотрите,_вот_XXXXX._Ребристый_ли_он?</v>
      </c>
      <c r="BD83" cm="1">
        <f t="array" aca="1" ref="BD83" ca="1">INDEX($L$82:$L$89,(RANK(AT3,$AT$2:$AT$9)))</f>
        <v>2120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VLOOKUP(B84,audio_list_stym!$A$3:$BP$18,58,FALSE)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VLOOKUP(B84,audio_list_stym!$A$3:$AJ$18,26,FALSE)</f>
        <v>Noni</v>
      </c>
      <c r="I84" t="s">
        <v>690</v>
      </c>
      <c r="J84" t="str">
        <f t="shared" si="27"/>
        <v>Noni_3</v>
      </c>
      <c r="K84">
        <v>17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131</v>
      </c>
      <c r="Z84" t="str">
        <f>IF(G84="экспл",VLOOKUP(J84,quest_экспл!$A$1:$N$129,12,FALSE),IF(G84="импл_",0,0))</f>
        <v>sound\\Goluboy_li_on.wav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3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28"/>
        <v/>
      </c>
      <c r="AI84" t="s">
        <v>94</v>
      </c>
      <c r="AO84">
        <f t="shared" ca="1" si="34"/>
        <v>0.3222980919389179</v>
      </c>
      <c r="AP84" t="str">
        <f t="shared" ca="1" si="35"/>
        <v>pics\\Limon_8.jpg</v>
      </c>
      <c r="AR84" t="str">
        <f t="shared" si="36"/>
        <v/>
      </c>
      <c r="AS84" t="str">
        <f t="shared" si="29"/>
        <v/>
      </c>
      <c r="AT84">
        <f t="shared" ca="1" si="30"/>
        <v>0.76781212736740656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_Голубой_ли_он?</v>
      </c>
      <c r="BA84" t="e">
        <f>VLOOKUP(Q84,audio_list_stym!$B$2:$BQ$299,68,FALSE)</f>
        <v>#N/A</v>
      </c>
      <c r="BB84" t="str">
        <f t="shared" si="32"/>
        <v>Вот_XXXXX._Голубой_ли_он?</v>
      </c>
      <c r="BD84" cm="1">
        <f t="array" aca="1" ref="BD84" ca="1">INDEX($L$82:$L$89,(RANK(AT4,$AT$2:$AT$9)))</f>
        <v>2114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VLOOKUP(B85,audio_list_stym!$A$3:$BP$18,58,FALSE)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VLOOKUP(B85,audio_list_stym!$A$3:$AJ$18,26,FALSE)</f>
        <v>Noni</v>
      </c>
      <c r="I85" t="s">
        <v>691</v>
      </c>
      <c r="J85" t="str">
        <f t="shared" si="27"/>
        <v>Noni_4</v>
      </c>
      <c r="K85">
        <v>17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132</v>
      </c>
      <c r="Z85" t="str">
        <f>IF(G85="экспл",VLOOKUP(J85,quest_экспл!$A$1:$N$129,12,FALSE),IF(G85="импл_",0,0))</f>
        <v>sound\\On_s_bugorkami.wav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3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28"/>
        <v/>
      </c>
      <c r="AI85" t="s">
        <v>95</v>
      </c>
      <c r="AO85">
        <f t="shared" ca="1" si="34"/>
        <v>0.92694325493055196</v>
      </c>
      <c r="AP85" t="str">
        <f t="shared" ca="1" si="35"/>
        <v>pics\\Banan_2.jpg</v>
      </c>
      <c r="AR85" t="str">
        <f t="shared" si="36"/>
        <v/>
      </c>
      <c r="AS85" t="str">
        <f t="shared" si="29"/>
        <v/>
      </c>
      <c r="AT85">
        <f t="shared" ca="1" si="30"/>
        <v>0.81631900804702406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_Он_с_бугорками?</v>
      </c>
      <c r="BA85" t="e">
        <f>VLOOKUP(Q85,audio_list_stym!$B$2:$BQ$299,68,FALSE)</f>
        <v>#N/A</v>
      </c>
      <c r="BB85" t="str">
        <f t="shared" si="32"/>
        <v>Это_XXXXX._Он_с_бугорками?</v>
      </c>
      <c r="BD85" cm="1">
        <f t="array" aca="1" ref="BD85" ca="1">INDEX($L$82:$L$89,(RANK(AT5,$AT$2:$AT$9)))</f>
        <v>2113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VLOOKUP(B86,audio_list_stym!$A$3:$BP$18,58,FALSE)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VLOOKUP(B86,audio_list_stym!$A$3:$AJ$18,26,FALSE)</f>
        <v>Noni</v>
      </c>
      <c r="I86" t="s">
        <v>692</v>
      </c>
      <c r="J86" t="str">
        <f t="shared" si="27"/>
        <v>Noni_5</v>
      </c>
      <c r="K86">
        <v>17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133</v>
      </c>
      <c r="Z86" t="str">
        <f>IF(G86="экспл",VLOOKUP(J86,quest_экспл!$A$1:$N$129,12,FALSE),IF(G86="импл_",0,0))</f>
        <v>sound\\Ovalniy_li_on.wav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3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28"/>
        <v/>
      </c>
      <c r="AI86" t="s">
        <v>96</v>
      </c>
      <c r="AO86">
        <f t="shared" ca="1" si="34"/>
        <v>0.68788153948553399</v>
      </c>
      <c r="AP86" t="str">
        <f t="shared" ca="1" si="35"/>
        <v>pics\\Finik_4.jpg</v>
      </c>
      <c r="AR86" t="str">
        <f t="shared" si="36"/>
        <v/>
      </c>
      <c r="AS86" t="str">
        <f t="shared" si="29"/>
        <v/>
      </c>
      <c r="AT86">
        <f t="shared" ca="1" si="30"/>
        <v>0.7823947443300675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_Овальный_ли_он?</v>
      </c>
      <c r="BA86" t="e">
        <f>VLOOKUP(Q86,audio_list_stym!$B$2:$BQ$299,68,FALSE)</f>
        <v>#N/A</v>
      </c>
      <c r="BB86" t="str">
        <f t="shared" si="32"/>
        <v>На_картинке_XXXXX._Овальный_ли_он?</v>
      </c>
      <c r="BD86" cm="1">
        <f t="array" aca="1" ref="BD86" ca="1">INDEX($L$82:$L$89,(RANK(AT6,$AT$2:$AT$9)))</f>
        <v>2116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VLOOKUP(B87,audio_list_stym!$A$3:$BP$18,58,FALSE)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VLOOKUP(B87,audio_list_stym!$A$3:$AJ$18,26,FALSE)</f>
        <v>Noni</v>
      </c>
      <c r="I87" t="s">
        <v>693</v>
      </c>
      <c r="J87" t="str">
        <f t="shared" si="27"/>
        <v>Noni_6</v>
      </c>
      <c r="K87">
        <v>17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134</v>
      </c>
      <c r="Z87" t="str">
        <f>IF(G87="экспл",VLOOKUP(J87,quest_экспл!$A$1:$N$129,12,FALSE),IF(G87="импл_",0,0))</f>
        <v>sound\\Zhidkiy_li_on.wav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3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28"/>
        <v/>
      </c>
      <c r="AI87" t="s">
        <v>97</v>
      </c>
      <c r="AO87">
        <f t="shared" ca="1" si="34"/>
        <v>8.5138626957421804E-2</v>
      </c>
      <c r="AP87" t="str">
        <f t="shared" ca="1" si="35"/>
        <v>pics\\Redis_6.jpg</v>
      </c>
      <c r="AR87" t="str">
        <f t="shared" si="36"/>
        <v/>
      </c>
      <c r="AS87" t="str">
        <f t="shared" si="29"/>
        <v/>
      </c>
      <c r="AT87">
        <f t="shared" ca="1" si="30"/>
        <v>6.854174009554681E-2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_Жидкий_ли_он?</v>
      </c>
      <c r="BA87" t="e">
        <f>VLOOKUP(Q87,audio_list_stym!$B$2:$BQ$299,68,FALSE)</f>
        <v>#N/A</v>
      </c>
      <c r="BB87" t="str">
        <f t="shared" si="32"/>
        <v>На_мониторе_XXXXX._Жидкий_ли_он?</v>
      </c>
      <c r="BD87" cm="1">
        <f t="array" aca="1" ref="BD87" ca="1">INDEX($L$82:$L$89,(RANK(AT7,$AT$2:$AT$9)))</f>
        <v>2115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VLOOKUP(B88,audio_list_stym!$A$3:$BP$18,58,FALSE)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VLOOKUP(B88,audio_list_stym!$A$3:$AJ$18,26,FALSE)</f>
        <v>Noni</v>
      </c>
      <c r="I88" t="s">
        <v>694</v>
      </c>
      <c r="J88" t="str">
        <f t="shared" si="27"/>
        <v>Noni_7</v>
      </c>
      <c r="K88">
        <v>17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135</v>
      </c>
      <c r="Z88" t="str">
        <f>IF(G88="экспл",VLOOKUP(J88,quest_экспл!$A$1:$N$129,12,FALSE),IF(G88="импл_",0,0))</f>
        <v>sound\\On_lohmatiy.wav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3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28"/>
        <v/>
      </c>
      <c r="AI88" t="s">
        <v>98</v>
      </c>
      <c r="AO88">
        <f t="shared" ca="1" si="34"/>
        <v>0.48084094840364955</v>
      </c>
      <c r="AP88" t="str">
        <f t="shared" ca="1" si="35"/>
        <v>pics\\Kokos_5.jpg</v>
      </c>
      <c r="AR88" t="str">
        <f t="shared" si="36"/>
        <v/>
      </c>
      <c r="AS88" t="str">
        <f t="shared" si="29"/>
        <v/>
      </c>
      <c r="AT88">
        <f t="shared" ca="1" si="30"/>
        <v>0.79722920437082023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_Он_лохматый?</v>
      </c>
      <c r="BA88" t="e">
        <f>VLOOKUP(Q88,audio_list_stym!$B$2:$BQ$299,68,FALSE)</f>
        <v>#N/A</v>
      </c>
      <c r="BB88" t="str">
        <f t="shared" si="32"/>
        <v>Перед_Вами_XXXXX._Он_лохматый?</v>
      </c>
      <c r="BD88" cm="1">
        <f t="array" aca="1" ref="BD88" ca="1">INDEX($L$82:$L$89,(RANK(AT8,$AT$2:$AT$9)))</f>
        <v>2119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VLOOKUP(B89,audio_list_stym!$A$3:$BP$18,58,FALSE)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VLOOKUP(B89,audio_list_stym!$A$3:$AJ$18,26,FALSE)</f>
        <v>Noni</v>
      </c>
      <c r="I89" t="s">
        <v>695</v>
      </c>
      <c r="J89" t="str">
        <f t="shared" si="27"/>
        <v>Noni_8</v>
      </c>
      <c r="K89">
        <v>17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136</v>
      </c>
      <c r="Z89" t="str">
        <f>IF(G89="экспл",VLOOKUP(J89,quest_экспл!$A$1:$N$129,12,FALSE),IF(G89="импл_",0,0))</f>
        <v>sound\\On_zolotistiy.wav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3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28"/>
        <v/>
      </c>
      <c r="AI89" t="s">
        <v>99</v>
      </c>
      <c r="AO89">
        <f t="shared" ca="1" si="34"/>
        <v>0.48353639828860429</v>
      </c>
      <c r="AP89" t="str">
        <f t="shared" ca="1" si="35"/>
        <v>pics\\Kokos_4.jpg</v>
      </c>
      <c r="AR89" t="str">
        <f t="shared" si="36"/>
        <v/>
      </c>
      <c r="AS89" t="str">
        <f t="shared" si="29"/>
        <v/>
      </c>
      <c r="AT89">
        <f t="shared" ca="1" si="30"/>
        <v>0.90029700909840904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_Он_золотистый?</v>
      </c>
      <c r="BA89" t="e">
        <f>VLOOKUP(Q89,audio_list_stym!$B$2:$BQ$299,68,FALSE)</f>
        <v>#N/A</v>
      </c>
      <c r="BB89" t="str">
        <f t="shared" si="32"/>
        <v>Вы_видите_XXXXX._Он_золотистый?</v>
      </c>
      <c r="BD89" cm="1">
        <f t="array" aca="1" ref="BD89" ca="1">INDEX($L$82:$L$89,(RANK(AT9,$AT$2:$AT$9)))</f>
        <v>2117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VLOOKUP(B90,audio_list_stym!$A$3:$BP$18,58,FALSE)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VLOOKUP(B90,audio_list_stym!$A$3:$AJ$18,26,FALSE)</f>
        <v>Sapota</v>
      </c>
      <c r="I90" t="s">
        <v>688</v>
      </c>
      <c r="J90" t="str">
        <f t="shared" si="27"/>
        <v>Sapota_1</v>
      </c>
      <c r="K90">
        <v>14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265</v>
      </c>
      <c r="Q90" t="str">
        <f>IF(G90="экспл",0,IF(G90="импл_",VLOOKUP(J90,quest_импл!$A$1:$J$129,8,FALSE),0))</f>
        <v>sound\\Sharoobrazniy_li.wav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2047</v>
      </c>
      <c r="AD90" t="str">
        <f t="shared" ca="1" si="33"/>
        <v>pics\\Peper_7.jpg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pics\\Peper_7.jpg</v>
      </c>
      <c r="AI90" t="s">
        <v>100</v>
      </c>
      <c r="AO90">
        <f t="shared" ca="1" si="34"/>
        <v>0.16588146767882506</v>
      </c>
      <c r="AP90" t="str">
        <f t="shared" ca="1" si="35"/>
        <v>pics\\Peper_7.jpg</v>
      </c>
      <c r="AR90" t="str">
        <f t="shared" si="36"/>
        <v/>
      </c>
      <c r="AS90" t="str">
        <f t="shared" ca="1" si="29"/>
        <v>pics\\Peper_7.jpg</v>
      </c>
      <c r="AT90">
        <f t="shared" ca="1" si="30"/>
        <v>0.36938324389498112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_Шарообразный_ли_</v>
      </c>
      <c r="BB90" t="str">
        <f t="shared" si="32"/>
        <v>_Шарообразный_ли_ФИМОН?</v>
      </c>
      <c r="BC90">
        <f>A90</f>
        <v>1212</v>
      </c>
      <c r="BD90" cm="1">
        <f t="array" aca="1" ref="BD90" ca="1">INDEX($L$90:$L$97,(RANK(AT2,$AT$2:$AT$9)))</f>
        <v>2134</v>
      </c>
      <c r="BE90" cm="1">
        <f t="array" aca="1" ref="BE90" ca="1">INDEX(BD66:BD81,(RANK(AT5,$AT$2:$AT$17)))</f>
        <v>2086</v>
      </c>
      <c r="BF90" cm="1">
        <f t="array" aca="1" ref="BF90" ca="1">INDEX(BD98:BD113,(RANK(AT5,$AT$2:$AT$17)))</f>
        <v>2142</v>
      </c>
      <c r="BG90" cm="1">
        <f t="array" aca="1" ref="BG90" ca="1">INDEX(BD114:BD129,(RANK(AT5,$AT$2:$AT$9)))</f>
        <v>2070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VLOOKUP(B91,audio_list_stym!$A$3:$BP$18,58,FALSE)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VLOOKUP(B91,audio_list_stym!$A$3:$AJ$18,26,FALSE)</f>
        <v>Sapota</v>
      </c>
      <c r="I91" t="s">
        <v>689</v>
      </c>
      <c r="J91" t="str">
        <f t="shared" si="27"/>
        <v>Sapota_2</v>
      </c>
      <c r="K91">
        <v>14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266</v>
      </c>
      <c r="Q91" t="str">
        <f>IF(G91="экспл",0,IF(G91="импл_",VLOOKUP(J91,quest_импл!$A$1:$J$129,8,FALSE),0))</f>
        <v>sound\\Nadrezan_li.wav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2044</v>
      </c>
      <c r="AD91" t="str">
        <f t="shared" ca="1" si="33"/>
        <v>pics\\Peper_4.jpg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pics\\Peper_4.jpg</v>
      </c>
      <c r="AI91" t="s">
        <v>101</v>
      </c>
      <c r="AO91">
        <f t="shared" ca="1" si="34"/>
        <v>0.21305696714221867</v>
      </c>
      <c r="AP91" t="str">
        <f t="shared" ca="1" si="35"/>
        <v>pics\\Peper_4.jpg</v>
      </c>
      <c r="AR91" t="str">
        <f t="shared" si="36"/>
        <v/>
      </c>
      <c r="AS91" t="str">
        <f t="shared" ca="1" si="29"/>
        <v>pics\\Peper_4.jpg</v>
      </c>
      <c r="AT91">
        <f t="shared" ca="1" si="30"/>
        <v>0.78986353583557789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_Надрезан_ли_</v>
      </c>
      <c r="BB91" t="str">
        <f t="shared" si="32"/>
        <v>_Надрезан_ли_ФИМОН?</v>
      </c>
      <c r="BD91" cm="1">
        <f t="array" aca="1" ref="BD91" ca="1">INDEX($L$90:$L$97,(RANK(AT3,$AT$2:$AT$9)))</f>
        <v>2136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VLOOKUP(B92,audio_list_stym!$A$3:$BP$18,58,FALSE)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VLOOKUP(B92,audio_list_stym!$A$3:$AJ$18,26,FALSE)</f>
        <v>Sapota</v>
      </c>
      <c r="I92" t="s">
        <v>690</v>
      </c>
      <c r="J92" t="str">
        <f t="shared" si="27"/>
        <v>Sapota_3</v>
      </c>
      <c r="K92">
        <v>14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267</v>
      </c>
      <c r="Q92" t="str">
        <f>IF(G92="экспл",0,IF(G92="импл_",VLOOKUP(J92,quest_импл!$A$1:$J$129,8,FALSE),0))</f>
        <v>sound\\Perekruchen_li.wav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2036</v>
      </c>
      <c r="AD92" t="str">
        <f t="shared" ca="1" si="33"/>
        <v>pics\\Limon_4.jpg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pics\\Limon_4.jpg</v>
      </c>
      <c r="AI92" t="s">
        <v>102</v>
      </c>
      <c r="AO92">
        <f t="shared" ca="1" si="34"/>
        <v>0.3364626639668078</v>
      </c>
      <c r="AP92" t="str">
        <f t="shared" ca="1" si="35"/>
        <v>pics\\Limon_4.jpg</v>
      </c>
      <c r="AR92" t="str">
        <f t="shared" si="36"/>
        <v/>
      </c>
      <c r="AS92" t="str">
        <f t="shared" ca="1" si="29"/>
        <v>pics\\Limon_4.jpg</v>
      </c>
      <c r="AT92">
        <f t="shared" ca="1" si="30"/>
        <v>0.42791061877994063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_Перекручен_ли_</v>
      </c>
      <c r="BB92" t="str">
        <f t="shared" si="32"/>
        <v>_Перекручен_ли_ФИМОН?</v>
      </c>
      <c r="BD92" cm="1">
        <f t="array" aca="1" ref="BD92" ca="1">INDEX($L$90:$L$97,(RANK(AT4,$AT$2:$AT$9)))</f>
        <v>2130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VLOOKUP(B93,audio_list_stym!$A$3:$BP$18,58,FALSE)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VLOOKUP(B93,audio_list_stym!$A$3:$AJ$18,26,FALSE)</f>
        <v>Sapota</v>
      </c>
      <c r="I93" t="s">
        <v>691</v>
      </c>
      <c r="J93" t="str">
        <f t="shared" si="27"/>
        <v>Sapota_4</v>
      </c>
      <c r="K93">
        <v>14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268</v>
      </c>
      <c r="Q93" t="str">
        <f>IF(G93="экспл",0,IF(G93="импл_",VLOOKUP(J93,quest_импл!$A$1:$J$129,8,FALSE),0))</f>
        <v>sound\\Sorvan_li.wav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2062</v>
      </c>
      <c r="AD93" t="str">
        <f t="shared" ca="1" si="33"/>
        <v>pics\\Tomat_6.jpg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pics\\Tomat_6.jpg</v>
      </c>
      <c r="AI93" t="s">
        <v>103</v>
      </c>
      <c r="AO93">
        <f t="shared" ca="1" si="34"/>
        <v>7.0306169512761585E-3</v>
      </c>
      <c r="AP93" t="str">
        <f t="shared" ca="1" si="35"/>
        <v>pics\\Tomat_6.jpg</v>
      </c>
      <c r="AR93" t="str">
        <f t="shared" si="36"/>
        <v/>
      </c>
      <c r="AS93" t="str">
        <f t="shared" ca="1" si="29"/>
        <v>pics\\Tomat_6.jpg</v>
      </c>
      <c r="AT93">
        <f t="shared" ca="1" si="30"/>
        <v>0.17738917213466077</v>
      </c>
      <c r="AU93" t="s">
        <v>697</v>
      </c>
      <c r="AV93" t="str">
        <f t="shared" ca="1" si="31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_Сорван_ли_</v>
      </c>
      <c r="BB93" t="str">
        <f t="shared" si="32"/>
        <v>_Сорван_ли_ФИМОН?</v>
      </c>
      <c r="BD93" cm="1">
        <f t="array" aca="1" ref="BD93" ca="1">INDEX($L$90:$L$97,(RANK(AT5,$AT$2:$AT$9)))</f>
        <v>2129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VLOOKUP(B94,audio_list_stym!$A$3:$BP$18,58,FALSE)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VLOOKUP(B94,audio_list_stym!$A$3:$AJ$18,26,FALSE)</f>
        <v>Sapota</v>
      </c>
      <c r="I94" t="s">
        <v>692</v>
      </c>
      <c r="J94" t="str">
        <f t="shared" si="27"/>
        <v>Sapota_5</v>
      </c>
      <c r="K94">
        <v>14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269</v>
      </c>
      <c r="Q94" t="str">
        <f>IF(G94="экспл",0,IF(G94="импл_",VLOOKUP(J94,quest_импл!$A$1:$J$129,8,FALSE),0))</f>
        <v>sound\\Spresovan_li.wav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2049</v>
      </c>
      <c r="AD94" t="str">
        <f t="shared" ca="1" si="33"/>
        <v>pics\\Redis_1.jpg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pics\\Redis_1.jpg</v>
      </c>
      <c r="AI94" t="s">
        <v>104</v>
      </c>
      <c r="AO94">
        <f t="shared" ca="1" si="34"/>
        <v>0.13108203485621939</v>
      </c>
      <c r="AP94" t="str">
        <f t="shared" ca="1" si="35"/>
        <v>pics\\Redis_1.jpg</v>
      </c>
      <c r="AR94" t="str">
        <f t="shared" si="36"/>
        <v/>
      </c>
      <c r="AS94" t="str">
        <f t="shared" ca="1" si="29"/>
        <v>pics\\Redis_1.jpg</v>
      </c>
      <c r="AT94">
        <f t="shared" ca="1" si="30"/>
        <v>0.78704465838229087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_Спрессован_ли_</v>
      </c>
      <c r="BB94" t="str">
        <f t="shared" si="32"/>
        <v>_Спрессован_ли_ФИМОН?</v>
      </c>
      <c r="BD94" cm="1">
        <f t="array" aca="1" ref="BD94" ca="1">INDEX($L$90:$L$97,(RANK(AT6,$AT$2:$AT$9)))</f>
        <v>2132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VLOOKUP(B95,audio_list_stym!$A$3:$BP$18,58,FALSE)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VLOOKUP(B95,audio_list_stym!$A$3:$AJ$18,26,FALSE)</f>
        <v>Sapota</v>
      </c>
      <c r="I95" t="s">
        <v>693</v>
      </c>
      <c r="J95" t="str">
        <f t="shared" si="27"/>
        <v>Sapota_6</v>
      </c>
      <c r="K95">
        <v>14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270</v>
      </c>
      <c r="Q95" t="str">
        <f>IF(G95="экспл",0,IF(G95="импл_",VLOOKUP(J95,quest_импл!$A$1:$J$129,8,FALSE),0))</f>
        <v>sound\\Zheltiy_li.wav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2032</v>
      </c>
      <c r="AD95" t="str">
        <f t="shared" ca="1" si="33"/>
        <v>pics\\Kokos_8.jpg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pics\\Kokos_8.jpg</v>
      </c>
      <c r="AI95" t="s">
        <v>105</v>
      </c>
      <c r="AO95">
        <f t="shared" ca="1" si="34"/>
        <v>0.42251830734137341</v>
      </c>
      <c r="AP95" t="str">
        <f t="shared" ca="1" si="35"/>
        <v>pics\\Kokos_8.jpg</v>
      </c>
      <c r="AR95" t="str">
        <f t="shared" si="36"/>
        <v/>
      </c>
      <c r="AS95" t="str">
        <f t="shared" ca="1" si="29"/>
        <v>pics\\Kokos_8.jpg</v>
      </c>
      <c r="AT95">
        <f t="shared" ca="1" si="30"/>
        <v>0.55815485011647126</v>
      </c>
      <c r="AU95" t="s">
        <v>697</v>
      </c>
      <c r="AV95" t="str">
        <f t="shared" ca="1" si="31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_Желтый_ли_</v>
      </c>
      <c r="BB95" t="str">
        <f t="shared" si="32"/>
        <v>_Желтый_ли_ФИМОН?</v>
      </c>
      <c r="BD95" cm="1">
        <f t="array" aca="1" ref="BD95" ca="1">INDEX($L$90:$L$97,(RANK(AT7,$AT$2:$AT$9)))</f>
        <v>2131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VLOOKUP(B96,audio_list_stym!$A$3:$BP$18,58,FALSE)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VLOOKUP(B96,audio_list_stym!$A$3:$AJ$18,26,FALSE)</f>
        <v>Sapota</v>
      </c>
      <c r="I96" t="s">
        <v>694</v>
      </c>
      <c r="J96" t="str">
        <f t="shared" si="27"/>
        <v>Sapota_7</v>
      </c>
      <c r="K96">
        <v>14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271</v>
      </c>
      <c r="Q96" t="str">
        <f>IF(G96="экспл",0,IF(G96="импл_",VLOOKUP(J96,quest_импл!$A$1:$J$129,8,FALSE),0))</f>
        <v>sound\\Rovniy_li.wav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2019</v>
      </c>
      <c r="AD96" t="str">
        <f t="shared" ca="1" si="33"/>
        <v>pics\\Goroh_3.jpg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pics\\Goroh_3.jpg</v>
      </c>
      <c r="AI96" t="s">
        <v>106</v>
      </c>
      <c r="AO96">
        <f t="shared" ca="1" si="34"/>
        <v>0.61413194370372248</v>
      </c>
      <c r="AP96" t="str">
        <f t="shared" ca="1" si="35"/>
        <v>pics\\Goroh_3.jpg</v>
      </c>
      <c r="AR96" t="str">
        <f t="shared" si="36"/>
        <v/>
      </c>
      <c r="AS96" t="str">
        <f t="shared" ca="1" si="29"/>
        <v>pics\\Goroh_3.jpg</v>
      </c>
      <c r="AT96">
        <f t="shared" ca="1" si="30"/>
        <v>0.51483487107783588</v>
      </c>
      <c r="AU96" t="s">
        <v>697</v>
      </c>
      <c r="AV96" t="str">
        <f t="shared" ca="1" si="31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_Ровный_ли_</v>
      </c>
      <c r="BB96" t="str">
        <f t="shared" si="32"/>
        <v>_Ровный_ли_ФИМОН?</v>
      </c>
      <c r="BD96" cm="1">
        <f t="array" aca="1" ref="BD96" ca="1">INDEX($L$90:$L$97,(RANK(AT8,$AT$2:$AT$9)))</f>
        <v>2135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VLOOKUP(B97,audio_list_stym!$A$3:$BP$18,58,FALSE)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VLOOKUP(B97,audio_list_stym!$A$3:$AJ$18,26,FALSE)</f>
        <v>Sapota</v>
      </c>
      <c r="I97" t="s">
        <v>695</v>
      </c>
      <c r="J97" t="str">
        <f t="shared" si="27"/>
        <v>Sapota_8</v>
      </c>
      <c r="K97">
        <v>14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272</v>
      </c>
      <c r="Q97" t="str">
        <f>IF(G97="экспл",0,IF(G97="импл_",VLOOKUP(J97,quest_импл!$A$1:$J$129,8,FALSE),0))</f>
        <v>sound\\Imeet_li_shipi.wav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2006</v>
      </c>
      <c r="AD97" t="str">
        <f t="shared" ca="1" si="33"/>
        <v>pics\\Banan_6.jpg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pics\\Banan_6.jpg</v>
      </c>
      <c r="AI97" t="s">
        <v>107</v>
      </c>
      <c r="AO97">
        <f t="shared" ca="1" si="34"/>
        <v>0.82604559439586089</v>
      </c>
      <c r="AP97" t="str">
        <f t="shared" ca="1" si="35"/>
        <v>pics\\Banan_6.jpg</v>
      </c>
      <c r="AR97" t="str">
        <f t="shared" si="36"/>
        <v/>
      </c>
      <c r="AS97" t="str">
        <f t="shared" ca="1" si="29"/>
        <v>pics\\Banan_6.jpg</v>
      </c>
      <c r="AT97">
        <f t="shared" ca="1" si="30"/>
        <v>0.46647913167794608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_Имеет_ли_шипы_</v>
      </c>
      <c r="BB97" t="str">
        <f t="shared" si="32"/>
        <v>_Имеет_ли_шипы_ФИМОН?</v>
      </c>
      <c r="BD97" cm="1">
        <f t="array" aca="1" ref="BD97" ca="1">INDEX($L$90:$L$97,(RANK(AT9,$AT$2:$AT$9)))</f>
        <v>2133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VLOOKUP(B98,audio_list_stym!$A$3:$BP$18,58,FALSE)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VLOOKUP(B98,audio_list_stym!$A$3:$AJ$18,26,FALSE)</f>
        <v>Tamanid</v>
      </c>
      <c r="I98" t="s">
        <v>688</v>
      </c>
      <c r="J98" t="str">
        <f t="shared" si="27"/>
        <v>Tamanid_1</v>
      </c>
      <c r="K98">
        <v>15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145</v>
      </c>
      <c r="Z98" t="str">
        <f>IF(G98="экспл",VLOOKUP(J98,quest_экспл!$A$1:$N$129,12,FALSE),IF(G98="импл_",0,0))</f>
        <v>sound\\On_krasnovatiy.wav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3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28"/>
        <v/>
      </c>
      <c r="AI98" t="s">
        <v>108</v>
      </c>
      <c r="AO98">
        <f t="shared" ca="1" si="34"/>
        <v>1.5760271761917299E-2</v>
      </c>
      <c r="AP98" t="str">
        <f t="shared" ca="1" si="35"/>
        <v>pics\\Tomat_4.jpg</v>
      </c>
      <c r="AR98" t="str">
        <f>IF(AH98="sound\\Ogorod",AP26,"")</f>
        <v/>
      </c>
      <c r="AS98" t="str">
        <f t="shared" si="29"/>
        <v/>
      </c>
      <c r="AT98">
        <f t="shared" ca="1" si="30"/>
        <v>0.67155274280107136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_Он_красноватый?</v>
      </c>
      <c r="BA98" t="e">
        <f>VLOOKUP(Q98,audio_list_stym!$B$2:$BQ$299,68,FALSE)</f>
        <v>#N/A</v>
      </c>
      <c r="BB98" t="str">
        <f t="shared" si="32"/>
        <v>На_экране_КОДИС._Он_красноватый?</v>
      </c>
      <c r="BC98">
        <f>A98</f>
        <v>1213</v>
      </c>
      <c r="BD98" cm="1">
        <f t="array" aca="1" ref="BD98" ca="1">INDEX($L$98:$L$105,(RANK(AT2,$AT$2:$AT$9)))</f>
        <v>2142</v>
      </c>
      <c r="BE98" cm="1">
        <f t="array" aca="1" ref="BE98" ca="1">INDEX(BD66:BD81,(RANK(AT6,$AT$2:$AT$9)))</f>
        <v>2084</v>
      </c>
      <c r="BF98" cm="1">
        <f t="array" aca="1" ref="BF98" ca="1">INDEX(BD82:BD97,(RANK(AT6,$AT$2:$AT$9)))</f>
        <v>2113</v>
      </c>
      <c r="BG98" cm="1">
        <f t="array" aca="1" ref="BG98" ca="1">INDEX(BD106:BD129,(RANK(AT6,$AT$2:$AT$17)))</f>
        <v>2070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VLOOKUP(B99,audio_list_stym!$A$3:$BP$18,58,FALSE)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VLOOKUP(B99,audio_list_stym!$A$3:$AJ$18,26,FALSE)</f>
        <v>Tamanid</v>
      </c>
      <c r="I99" t="s">
        <v>689</v>
      </c>
      <c r="J99" t="str">
        <f t="shared" si="27"/>
        <v>Tamanid_2</v>
      </c>
      <c r="K99">
        <v>15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146</v>
      </c>
      <c r="Z99" t="str">
        <f>IF(G99="экспл",VLOOKUP(J99,quest_экспл!$A$1:$N$129,12,FALSE),IF(G99="импл_",0,0))</f>
        <v>sound\\Izognut_li_on.wav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3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28"/>
        <v/>
      </c>
      <c r="AI99" t="s">
        <v>109</v>
      </c>
      <c r="AO99">
        <f t="shared" ca="1" si="34"/>
        <v>0.32147612122176239</v>
      </c>
      <c r="AP99" t="str">
        <f t="shared" ca="1" si="35"/>
        <v>pics\\Peper_1.jpg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0.79354701556124574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_Изогнут_ли_он?</v>
      </c>
      <c r="BA99" t="e">
        <f>VLOOKUP(Q99,audio_list_stym!$B$2:$BQ$299,68,FALSE)</f>
        <v>#N/A</v>
      </c>
      <c r="BB99" t="str">
        <f t="shared" si="32"/>
        <v>Посмотрите,_вот_КОДИС._Изогнут_ли_он?</v>
      </c>
      <c r="BD99" cm="1">
        <f t="array" aca="1" ref="BD99" ca="1">INDEX($L$98:$L$105,(RANK(AT3,$AT$2:$AT$9)))</f>
        <v>2144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VLOOKUP(B100,audio_list_stym!$A$3:$BP$18,58,FALSE)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VLOOKUP(B100,audio_list_stym!$A$3:$AJ$18,26,FALSE)</f>
        <v>Tamanid</v>
      </c>
      <c r="I100" t="s">
        <v>690</v>
      </c>
      <c r="J100" t="str">
        <f t="shared" si="27"/>
        <v>Tamanid_3</v>
      </c>
      <c r="K100">
        <v>15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147</v>
      </c>
      <c r="Z100" t="str">
        <f>IF(G100="экспл",VLOOKUP(J100,quest_экспл!$A$1:$N$129,12,FALSE),IF(G100="импл_",0,0))</f>
        <v>sound\\On_barhatistiy.wav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3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28"/>
        <v/>
      </c>
      <c r="AI100" t="s">
        <v>110</v>
      </c>
      <c r="AO100">
        <f t="shared" ca="1" si="34"/>
        <v>0.71380306978224495</v>
      </c>
      <c r="AP100" t="str">
        <f t="shared" ca="1" si="35"/>
        <v>pics\\Finik_2.jpg</v>
      </c>
      <c r="AR100" t="str">
        <f t="shared" si="37"/>
        <v/>
      </c>
      <c r="AS100" t="str">
        <f t="shared" si="29"/>
        <v/>
      </c>
      <c r="AT100">
        <f t="shared" ca="1" si="30"/>
        <v>0.76724128651710832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_Он_бархатистый?</v>
      </c>
      <c r="BA100" t="e">
        <f>VLOOKUP(Q100,audio_list_stym!$B$2:$BQ$299,68,FALSE)</f>
        <v>#N/A</v>
      </c>
      <c r="BB100" t="str">
        <f t="shared" si="32"/>
        <v>Вот_КОДИС._Он_бархатистый?</v>
      </c>
      <c r="BD100" cm="1">
        <f t="array" aca="1" ref="BD100" ca="1">INDEX($L$98:$L$105,(RANK(AT4,$AT$2:$AT$9)))</f>
        <v>2138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VLOOKUP(B101,audio_list_stym!$A$3:$BP$18,58,FALSE)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VLOOKUP(B101,audio_list_stym!$A$3:$AJ$18,26,FALSE)</f>
        <v>Tamanid</v>
      </c>
      <c r="I101" t="s">
        <v>691</v>
      </c>
      <c r="J101" t="str">
        <f t="shared" si="27"/>
        <v>Tamanid_4</v>
      </c>
      <c r="K101">
        <v>15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148</v>
      </c>
      <c r="Z101" t="str">
        <f>IF(G101="экспл",VLOOKUP(J101,quest_экспл!$A$1:$N$129,12,FALSE),IF(G101="импл_",0,0))</f>
        <v>sound\\Odnotonniy_li_on.wav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3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28"/>
        <v/>
      </c>
      <c r="AI101" t="s">
        <v>111</v>
      </c>
      <c r="AO101">
        <f t="shared" ca="1" si="34"/>
        <v>0.51830834073368748</v>
      </c>
      <c r="AP101" t="str">
        <f t="shared" ca="1" si="35"/>
        <v>pics\\Kokos_1.jpg</v>
      </c>
      <c r="AR101" t="str">
        <f t="shared" si="37"/>
        <v/>
      </c>
      <c r="AS101" t="str">
        <f t="shared" si="29"/>
        <v/>
      </c>
      <c r="AT101">
        <f t="shared" ca="1" si="30"/>
        <v>8.8480243660391422E-2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_Однотонный_ли_он?</v>
      </c>
      <c r="BA101" t="e">
        <f>VLOOKUP(Q101,audio_list_stym!$B$2:$BQ$299,68,FALSE)</f>
        <v>#N/A</v>
      </c>
      <c r="BB101" t="str">
        <f t="shared" si="32"/>
        <v>Это_КОДИС._Однотонный_ли_он?</v>
      </c>
      <c r="BD101" cm="1">
        <f t="array" aca="1" ref="BD101" ca="1">INDEX($L$98:$L$105,(RANK(AT5,$AT$2:$AT$9)))</f>
        <v>2137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VLOOKUP(B102,audio_list_stym!$A$3:$BP$18,58,FALSE)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VLOOKUP(B102,audio_list_stym!$A$3:$AJ$18,26,FALSE)</f>
        <v>Tamanid</v>
      </c>
      <c r="I102" t="s">
        <v>692</v>
      </c>
      <c r="J102" t="str">
        <f t="shared" si="27"/>
        <v>Tamanid_5</v>
      </c>
      <c r="K102">
        <v>15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149</v>
      </c>
      <c r="Z102" t="str">
        <f>IF(G102="экспл",VLOOKUP(J102,quest_экспл!$A$1:$N$129,12,FALSE),IF(G102="импл_",0,0))</f>
        <v>sound\\On_prozrachniy.wav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3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28"/>
        <v/>
      </c>
      <c r="AI102" t="s">
        <v>112</v>
      </c>
      <c r="AO102">
        <f t="shared" ca="1" si="34"/>
        <v>6.1383905456006138E-2</v>
      </c>
      <c r="AP102" t="str">
        <f t="shared" ca="1" si="35"/>
        <v>pics\\Tomat_3.jpg</v>
      </c>
      <c r="AR102" t="str">
        <f t="shared" si="37"/>
        <v/>
      </c>
      <c r="AS102" t="str">
        <f t="shared" si="29"/>
        <v/>
      </c>
      <c r="AT102">
        <f t="shared" ca="1" si="30"/>
        <v>0.89731371408373073</v>
      </c>
      <c r="AU102" t="s">
        <v>697</v>
      </c>
      <c r="AV102" t="str">
        <f t="shared" ca="1" si="31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_Он_прозрачный?</v>
      </c>
      <c r="BA102" t="e">
        <f>VLOOKUP(Q102,audio_list_stym!$B$2:$BQ$299,68,FALSE)</f>
        <v>#N/A</v>
      </c>
      <c r="BB102" t="str">
        <f t="shared" si="32"/>
        <v>На_картинке_КОДИС._Он_прозрачный?</v>
      </c>
      <c r="BD102" cm="1">
        <f t="array" aca="1" ref="BD102" ca="1">INDEX($L$98:$L$105,(RANK(AT6,$AT$2:$AT$9)))</f>
        <v>2140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VLOOKUP(B103,audio_list_stym!$A$3:$BP$18,58,FALSE)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VLOOKUP(B103,audio_list_stym!$A$3:$AJ$18,26,FALSE)</f>
        <v>Tamanid</v>
      </c>
      <c r="I103" t="s">
        <v>693</v>
      </c>
      <c r="J103" t="str">
        <f t="shared" si="27"/>
        <v>Tamanid_6</v>
      </c>
      <c r="K103">
        <v>15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150</v>
      </c>
      <c r="Z103" t="str">
        <f>IF(G103="экспл",VLOOKUP(J103,quest_экспл!$A$1:$N$129,12,FALSE),IF(G103="импл_",0,0))</f>
        <v>sound\\On_izmelchen.wav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3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28"/>
        <v/>
      </c>
      <c r="AI103" t="s">
        <v>113</v>
      </c>
      <c r="AO103">
        <f t="shared" ca="1" si="34"/>
        <v>0.6899062936689907</v>
      </c>
      <c r="AP103" t="str">
        <f t="shared" ca="1" si="35"/>
        <v>pics\\Finik_3.jpg</v>
      </c>
      <c r="AR103" t="str">
        <f t="shared" si="37"/>
        <v/>
      </c>
      <c r="AS103" t="str">
        <f t="shared" si="29"/>
        <v/>
      </c>
      <c r="AT103">
        <f t="shared" ca="1" si="30"/>
        <v>0.86217564467698871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_Он_измельчен?</v>
      </c>
      <c r="BA103" t="e">
        <f>VLOOKUP(Q103,audio_list_stym!$B$2:$BQ$299,68,FALSE)</f>
        <v>#N/A</v>
      </c>
      <c r="BB103" t="str">
        <f t="shared" si="32"/>
        <v>На_мониторе_КОДИС._Он_измельчен?</v>
      </c>
      <c r="BD103" cm="1">
        <f t="array" aca="1" ref="BD103" ca="1">INDEX($L$98:$L$105,(RANK(AT7,$AT$2:$AT$9)))</f>
        <v>2139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VLOOKUP(B104,audio_list_stym!$A$3:$BP$18,58,FALSE)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VLOOKUP(B104,audio_list_stym!$A$3:$AJ$18,26,FALSE)</f>
        <v>Tamanid</v>
      </c>
      <c r="I104" t="s">
        <v>694</v>
      </c>
      <c r="J104" t="str">
        <f t="shared" si="27"/>
        <v>Tamanid_7</v>
      </c>
      <c r="K104">
        <v>15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151</v>
      </c>
      <c r="Z104" t="str">
        <f>IF(G104="экспл",VLOOKUP(J104,quest_экспл!$A$1:$N$129,12,FALSE),IF(G104="импл_",0,0))</f>
        <v>sound\\Cvetushiy_li_on.wav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3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28"/>
        <v/>
      </c>
      <c r="AI104" t="s">
        <v>114</v>
      </c>
      <c r="AO104">
        <f t="shared" ca="1" si="34"/>
        <v>3.4245232635171652E-3</v>
      </c>
      <c r="AP104" t="str">
        <f t="shared" ca="1" si="35"/>
        <v>pics\\Tomat_8.jpg</v>
      </c>
      <c r="AR104" t="str">
        <f t="shared" si="37"/>
        <v/>
      </c>
      <c r="AS104" t="str">
        <f t="shared" si="29"/>
        <v/>
      </c>
      <c r="AT104">
        <f t="shared" ca="1" si="30"/>
        <v>0.1273565281311817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_Цветущий_ли_он?</v>
      </c>
      <c r="BA104" t="e">
        <f>VLOOKUP(Q104,audio_list_stym!$B$2:$BQ$299,68,FALSE)</f>
        <v>#N/A</v>
      </c>
      <c r="BB104" t="str">
        <f t="shared" si="32"/>
        <v>Перед_Вами_КОДИС._Цветущий_ли_он?</v>
      </c>
      <c r="BD104" cm="1">
        <f t="array" aca="1" ref="BD104" ca="1">INDEX($L$98:$L$105,(RANK(AT8,$AT$2:$AT$9)))</f>
        <v>2143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VLOOKUP(B105,audio_list_stym!$A$3:$BP$18,58,FALSE)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VLOOKUP(B105,audio_list_stym!$A$3:$AJ$18,26,FALSE)</f>
        <v>Tamanid</v>
      </c>
      <c r="I105" t="s">
        <v>695</v>
      </c>
      <c r="J105" t="str">
        <f t="shared" si="27"/>
        <v>Tamanid_8</v>
      </c>
      <c r="K105">
        <v>15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152</v>
      </c>
      <c r="Z105" t="str">
        <f>IF(G105="экспл",VLOOKUP(J105,quest_экспл!$A$1:$N$129,12,FALSE),IF(G105="импл_",0,0))</f>
        <v>sound\\Skruchen_li_on.wav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3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28"/>
        <v/>
      </c>
      <c r="AI105" t="s">
        <v>115</v>
      </c>
      <c r="AO105">
        <f t="shared" ca="1" si="34"/>
        <v>0.10908168400560769</v>
      </c>
      <c r="AP105" t="str">
        <f t="shared" ca="1" si="35"/>
        <v>pics\\Redis_4.jpg</v>
      </c>
      <c r="AR105" t="str">
        <f t="shared" si="37"/>
        <v/>
      </c>
      <c r="AS105" t="str">
        <f t="shared" si="29"/>
        <v/>
      </c>
      <c r="AT105">
        <f t="shared" ca="1" si="30"/>
        <v>0.76967443005154312</v>
      </c>
      <c r="AU105" t="s">
        <v>697</v>
      </c>
      <c r="AV105" t="str">
        <f t="shared" ca="1" si="31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_Скручен_ли_он?</v>
      </c>
      <c r="BA105" t="e">
        <f>VLOOKUP(Q105,audio_list_stym!$B$2:$BQ$299,68,FALSE)</f>
        <v>#N/A</v>
      </c>
      <c r="BB105" t="str">
        <f t="shared" si="32"/>
        <v>Вы_видите_КОДИС._Скручен_ли_он?</v>
      </c>
      <c r="BD105" cm="1">
        <f t="array" aca="1" ref="BD105" ca="1">INDEX($L$98:$L$105,(RANK(AT9,$AT$2:$AT$9)))</f>
        <v>2141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VLOOKUP(B106,audio_list_stym!$A$3:$BP$18,58,FALSE)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VLOOKUP(B106,audio_list_stym!$A$3:$AJ$18,26,FALSE)</f>
        <v>ZF</v>
      </c>
      <c r="I106" t="s">
        <v>688</v>
      </c>
      <c r="J106" t="str">
        <f t="shared" si="27"/>
        <v>ZF_1</v>
      </c>
      <c r="K106">
        <v>16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281</v>
      </c>
      <c r="Q106" t="str">
        <f>IF(G106="экспл",0,IF(G106="импл_",VLOOKUP(J106,quest_импл!$A$1:$J$129,8,FALSE),0))</f>
        <v>sound\\S_chashuykami_li.wav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2056</v>
      </c>
      <c r="AD106" t="str">
        <f t="shared" ca="1" si="33"/>
        <v>pics\\Redis_8.jpg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pics\\Redis_8.jpg</v>
      </c>
      <c r="AI106" t="s">
        <v>116</v>
      </c>
      <c r="AO106">
        <f t="shared" ca="1" si="34"/>
        <v>7.6415807669286018E-2</v>
      </c>
      <c r="AP106" t="str">
        <f t="shared" ca="1" si="35"/>
        <v>pics\\Redis_8.jpg</v>
      </c>
      <c r="AR106" t="str">
        <f t="shared" si="37"/>
        <v/>
      </c>
      <c r="AS106" t="str">
        <f t="shared" ca="1" si="29"/>
        <v>pics\\Redis_8.jpg</v>
      </c>
      <c r="AT106">
        <f t="shared" ca="1" si="30"/>
        <v>0.26278899182114746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_С_чешуйками_ли_</v>
      </c>
      <c r="BB106" t="str">
        <f t="shared" si="32"/>
        <v>_С_чешуйками_ли_XXXXX?</v>
      </c>
      <c r="BC106">
        <f>A106</f>
        <v>1214</v>
      </c>
      <c r="BD106" cm="1">
        <f t="array" aca="1" ref="BD106" ca="1">INDEX($L$106:$L$113,(RANK(AT2,$AT$2:$AT$9)))</f>
        <v>2150</v>
      </c>
      <c r="BE106" cm="1">
        <f t="array" aca="1" ref="BE106" ca="1">INDEX(BD66:BD81,(RANK(AT7,$AT$2:$AT$17)))</f>
        <v>2088</v>
      </c>
      <c r="BF106" cm="1">
        <f t="array" aca="1" ref="BF106" ca="1">INDEX(BD90:BD105,(RANK(AT7,$AT$2:$AT$17)))</f>
        <v>2131</v>
      </c>
      <c r="BG106" cm="1">
        <f t="array" aca="1" ref="BG106" ca="1">INDEX(BD114:BD129,(RANK(AT7,$AT$2:$AT$9)))</f>
        <v>2066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VLOOKUP(B107,audio_list_stym!$A$3:$BP$18,58,FALSE)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VLOOKUP(B107,audio_list_stym!$A$3:$AJ$18,26,FALSE)</f>
        <v>ZF</v>
      </c>
      <c r="I107" t="s">
        <v>689</v>
      </c>
      <c r="J107" t="str">
        <f t="shared" si="27"/>
        <v>ZF_2</v>
      </c>
      <c r="K107">
        <v>16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282</v>
      </c>
      <c r="Q107" t="str">
        <f>IF(G107="экспл",0,IF(G107="импл_",VLOOKUP(J107,quest_импл!$A$1:$J$129,8,FALSE),0))</f>
        <v>sound\\Rozoviy_li.wav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2057</v>
      </c>
      <c r="AD107" t="str">
        <f t="shared" ca="1" si="33"/>
        <v>pics\\Tomat_1.jpg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pics\\Tomat_1.jpg</v>
      </c>
      <c r="AI107" t="s">
        <v>117</v>
      </c>
      <c r="AO107">
        <f t="shared" ca="1" si="34"/>
        <v>7.3650245951769056E-2</v>
      </c>
      <c r="AP107" t="str">
        <f t="shared" ca="1" si="35"/>
        <v>pics\\Tomat_1.jpg</v>
      </c>
      <c r="AR107" t="str">
        <f t="shared" si="37"/>
        <v/>
      </c>
      <c r="AS107" t="str">
        <f t="shared" ca="1" si="29"/>
        <v>pics\\Tomat_1.jpg</v>
      </c>
      <c r="AT107">
        <f t="shared" ca="1" si="30"/>
        <v>0.67471513502407787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_Розовый_ли_</v>
      </c>
      <c r="BB107" t="str">
        <f t="shared" si="32"/>
        <v>_Розовый_ли_XXXXX?</v>
      </c>
      <c r="BD107" cm="1">
        <f t="array" aca="1" ref="BD107" ca="1">INDEX($L$106:$L$113,(RANK(AT3,$AT$2:$AT$9)))</f>
        <v>2152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VLOOKUP(B108,audio_list_stym!$A$3:$BP$18,58,FALSE)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VLOOKUP(B108,audio_list_stym!$A$3:$AJ$18,26,FALSE)</f>
        <v>ZF</v>
      </c>
      <c r="I108" t="s">
        <v>690</v>
      </c>
      <c r="J108" t="str">
        <f t="shared" si="27"/>
        <v>ZF_3</v>
      </c>
      <c r="K108">
        <v>16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283</v>
      </c>
      <c r="Q108" t="str">
        <f>IF(G108="экспл",0,IF(G108="импл_",VLOOKUP(J108,quest_импл!$A$1:$J$129,8,FALSE),0))</f>
        <v>sound\\Tonkiy_li.wav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2005</v>
      </c>
      <c r="AD108" t="str">
        <f t="shared" ca="1" si="33"/>
        <v>pics\\Banan_5.jpg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pics\\Banan_5.jpg</v>
      </c>
      <c r="AI108" t="s">
        <v>118</v>
      </c>
      <c r="AO108">
        <f t="shared" ca="1" si="34"/>
        <v>0.85017571245971901</v>
      </c>
      <c r="AP108" t="str">
        <f t="shared" ca="1" si="35"/>
        <v>pics\\Banan_5.jpg</v>
      </c>
      <c r="AR108" t="str">
        <f t="shared" si="37"/>
        <v/>
      </c>
      <c r="AS108" t="str">
        <f t="shared" ca="1" si="29"/>
        <v>pics\\Banan_5.jpg</v>
      </c>
      <c r="AT108">
        <f t="shared" ca="1" si="30"/>
        <v>0.45695530485529956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_Тонкий_ли_</v>
      </c>
      <c r="BB108" t="str">
        <f t="shared" si="32"/>
        <v>_Тонкий_ли_XXXXX?</v>
      </c>
      <c r="BD108" cm="1">
        <f t="array" aca="1" ref="BD108" ca="1">INDEX($L$106:$L$113,(RANK(AT4,$AT$2:$AT$9)))</f>
        <v>2146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VLOOKUP(B109,audio_list_stym!$A$3:$BP$18,58,FALSE)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VLOOKUP(B109,audio_list_stym!$A$3:$AJ$18,26,FALSE)</f>
        <v>ZF</v>
      </c>
      <c r="I109" t="s">
        <v>691</v>
      </c>
      <c r="J109" t="str">
        <f t="shared" si="27"/>
        <v>ZF_4</v>
      </c>
      <c r="K109">
        <v>16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284</v>
      </c>
      <c r="Q109" t="str">
        <f>IF(G109="экспл",0,IF(G109="импл_",VLOOKUP(J109,quest_импл!$A$1:$J$129,8,FALSE),0))</f>
        <v>sound\\Celniy_li.wav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2045</v>
      </c>
      <c r="AD109" t="str">
        <f t="shared" ca="1" si="33"/>
        <v>pics\\Peper_5.jpg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pics\\Peper_5.jpg</v>
      </c>
      <c r="AI109" t="s">
        <v>119</v>
      </c>
      <c r="AO109">
        <f t="shared" ca="1" si="34"/>
        <v>0.19887063903548674</v>
      </c>
      <c r="AP109" t="str">
        <f t="shared" ca="1" si="35"/>
        <v>pics\\Peper_5.jpg</v>
      </c>
      <c r="AR109" t="str">
        <f t="shared" si="37"/>
        <v/>
      </c>
      <c r="AS109" t="str">
        <f t="shared" ca="1" si="29"/>
        <v>pics\\Peper_5.jpg</v>
      </c>
      <c r="AT109">
        <f t="shared" ca="1" si="30"/>
        <v>5.4560874754375766E-3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_Цельный_ли_</v>
      </c>
      <c r="BB109" t="str">
        <f t="shared" si="32"/>
        <v>_Цельный_ли_XXXXX?</v>
      </c>
      <c r="BD109" cm="1">
        <f t="array" aca="1" ref="BD109" ca="1">INDEX($L$106:$L$113,(RANK(AT5,$AT$2:$AT$9)))</f>
        <v>2145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VLOOKUP(B110,audio_list_stym!$A$3:$BP$18,58,FALSE)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VLOOKUP(B110,audio_list_stym!$A$3:$AJ$18,26,FALSE)</f>
        <v>ZF</v>
      </c>
      <c r="I110" t="s">
        <v>692</v>
      </c>
      <c r="J110" t="str">
        <f t="shared" si="27"/>
        <v>ZF_5</v>
      </c>
      <c r="K110">
        <v>16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285</v>
      </c>
      <c r="Q110" t="str">
        <f>IF(G110="экспл",0,IF(G110="импл_",VLOOKUP(J110,quest_импл!$A$1:$J$129,8,FALSE),0))</f>
        <v>sound\\Shershaviy_li.wav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2043</v>
      </c>
      <c r="AD110" t="str">
        <f t="shared" ca="1" si="33"/>
        <v>pics\\Peper_3.jpg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pics\\Peper_3.jpg</v>
      </c>
      <c r="AI110" t="s">
        <v>120</v>
      </c>
      <c r="AO110">
        <f t="shared" ca="1" si="34"/>
        <v>0.23726152217614849</v>
      </c>
      <c r="AP110" t="str">
        <f t="shared" ca="1" si="35"/>
        <v>pics\\Peper_3.jpg</v>
      </c>
      <c r="AR110" t="str">
        <f t="shared" si="37"/>
        <v/>
      </c>
      <c r="AS110" t="str">
        <f t="shared" ca="1" si="29"/>
        <v>pics\\Peper_3.jpg</v>
      </c>
      <c r="AT110">
        <f t="shared" ca="1" si="30"/>
        <v>0.30525234060865836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_Шершавый_ли_</v>
      </c>
      <c r="BB110" t="str">
        <f t="shared" si="32"/>
        <v>_Шершавый_ли_XXXXX?</v>
      </c>
      <c r="BD110" cm="1">
        <f t="array" aca="1" ref="BD110" ca="1">INDEX($L$106:$L$113,(RANK(AT6,$AT$2:$AT$9)))</f>
        <v>2148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VLOOKUP(B111,audio_list_stym!$A$3:$BP$18,58,FALSE)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VLOOKUP(B111,audio_list_stym!$A$3:$AJ$18,26,FALSE)</f>
        <v>ZF</v>
      </c>
      <c r="I111" t="s">
        <v>693</v>
      </c>
      <c r="J111" t="str">
        <f t="shared" si="27"/>
        <v>ZF_6</v>
      </c>
      <c r="K111">
        <v>16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286</v>
      </c>
      <c r="Q111" t="str">
        <f>IF(G111="экспл",0,IF(G111="импл_",VLOOKUP(J111,quest_импл!$A$1:$J$129,8,FALSE),0))</f>
        <v>sound\\Zaostryen_li.wav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2051</v>
      </c>
      <c r="AD111" t="str">
        <f t="shared" ca="1" si="33"/>
        <v>pics\\Redis_3.jpg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pics\\Redis_3.jpg</v>
      </c>
      <c r="AI111" t="s">
        <v>121</v>
      </c>
      <c r="AO111">
        <f t="shared" ca="1" si="34"/>
        <v>0.12352296824850073</v>
      </c>
      <c r="AP111" t="str">
        <f t="shared" ca="1" si="35"/>
        <v>pics\\Redis_3.jpg</v>
      </c>
      <c r="AR111" t="str">
        <f t="shared" si="37"/>
        <v/>
      </c>
      <c r="AS111" t="str">
        <f t="shared" ca="1" si="29"/>
        <v>pics\\Redis_3.jpg</v>
      </c>
      <c r="AT111">
        <f t="shared" ca="1" si="30"/>
        <v>0.72593129055170891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_Заострен_ли_</v>
      </c>
      <c r="BB111" t="str">
        <f t="shared" si="32"/>
        <v>_Заострен_ли_XXXXX?</v>
      </c>
      <c r="BD111" cm="1">
        <f t="array" aca="1" ref="BD111" ca="1">INDEX($L$106:$L$113,(RANK(AT7,$AT$2:$AT$9)))</f>
        <v>2147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VLOOKUP(B112,audio_list_stym!$A$3:$BP$18,58,FALSE)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VLOOKUP(B112,audio_list_stym!$A$3:$AJ$18,26,FALSE)</f>
        <v>ZF</v>
      </c>
      <c r="I112" t="s">
        <v>694</v>
      </c>
      <c r="J112" t="str">
        <f t="shared" si="27"/>
        <v>ZF_7</v>
      </c>
      <c r="K112">
        <v>16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287</v>
      </c>
      <c r="Q112" t="str">
        <f>IF(G112="экспл",0,IF(G112="импл_",VLOOKUP(J112,quest_импл!$A$1:$J$129,8,FALSE),0))</f>
        <v>sound\\Rassipchatiy_li.wav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2013</v>
      </c>
      <c r="AD112" t="str">
        <f t="shared" ca="1" si="33"/>
        <v>pics\\Finik_5.jpg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pics\\Finik_5.jpg</v>
      </c>
      <c r="AI112" t="s">
        <v>122</v>
      </c>
      <c r="AO112">
        <f t="shared" ca="1" si="34"/>
        <v>0.65091984905077838</v>
      </c>
      <c r="AP112" t="str">
        <f t="shared" ca="1" si="35"/>
        <v>pics\\Finik_5.jpg</v>
      </c>
      <c r="AR112" t="str">
        <f t="shared" si="37"/>
        <v/>
      </c>
      <c r="AS112" t="str">
        <f t="shared" ca="1" si="29"/>
        <v>pics\\Finik_5.jpg</v>
      </c>
      <c r="AT112">
        <f t="shared" ca="1" si="30"/>
        <v>0.41486499305159097</v>
      </c>
      <c r="AU112" t="s">
        <v>697</v>
      </c>
      <c r="AV112" t="str">
        <f t="shared" ca="1" si="31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_Рассыпчатый_ли_</v>
      </c>
      <c r="BB112" t="str">
        <f t="shared" si="32"/>
        <v>_Рассыпчатый_ли_XXXXX?</v>
      </c>
      <c r="BD112" cm="1">
        <f t="array" aca="1" ref="BD112" ca="1">INDEX($L$106:$L$113,(RANK(AT8,$AT$2:$AT$9)))</f>
        <v>2151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VLOOKUP(B113,audio_list_stym!$A$3:$BP$18,58,FALSE)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VLOOKUP(B113,audio_list_stym!$A$3:$AJ$18,26,FALSE)</f>
        <v>ZF</v>
      </c>
      <c r="I113" t="s">
        <v>695</v>
      </c>
      <c r="J113" t="str">
        <f t="shared" si="27"/>
        <v>ZF_8</v>
      </c>
      <c r="K113">
        <v>16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288</v>
      </c>
      <c r="Q113" t="str">
        <f>IF(G113="экспл",0,IF(G113="импл_",VLOOKUP(J113,quest_импл!$A$1:$J$129,8,FALSE),0))</f>
        <v>sound\\Ochishen_li.wav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2021</v>
      </c>
      <c r="AD113" t="str">
        <f t="shared" ca="1" si="33"/>
        <v>pics\\Goroh_5.jpg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pics\\Goroh_5.jpg</v>
      </c>
      <c r="AI113" t="s">
        <v>123</v>
      </c>
      <c r="AO113">
        <f t="shared" ca="1" si="34"/>
        <v>0.58763255815039406</v>
      </c>
      <c r="AP113" t="str">
        <f t="shared" ca="1" si="35"/>
        <v>pics\\Goroh_5.jpg</v>
      </c>
      <c r="AR113" t="str">
        <f t="shared" si="37"/>
        <v/>
      </c>
      <c r="AS113" t="str">
        <f t="shared" ca="1" si="29"/>
        <v>pics\\Goroh_5.jpg</v>
      </c>
      <c r="AT113">
        <f t="shared" ca="1" si="30"/>
        <v>0.39984375414323448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_Очищен_ли_</v>
      </c>
      <c r="BB113" t="str">
        <f t="shared" si="32"/>
        <v>_Очищен_ли_XXXXX?</v>
      </c>
      <c r="BD113" cm="1">
        <f t="array" aca="1" ref="BD113" ca="1">INDEX($L$106:$L$113,(RANK(AT9,$AT$2:$AT$9)))</f>
        <v>2149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VLOOKUP(B114,audio_list_stym!$A$3:$BP$18,58,FALSE)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VLOOKUP(B114,audio_list_stym!$A$3:$AJ$18,26,FALSE)</f>
        <v>Ackee</v>
      </c>
      <c r="I114" t="s">
        <v>688</v>
      </c>
      <c r="J114" t="str">
        <f t="shared" si="27"/>
        <v>Ackee_1</v>
      </c>
      <c r="K114">
        <v>17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97</v>
      </c>
      <c r="Z114" t="str">
        <f>IF(G114="экспл",VLOOKUP(J114,quest_экспл!$A$1:$N$129,12,FALSE),IF(G114="импл_",0,0))</f>
        <v>sound\\Sushenniy_li_on.wav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3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28"/>
        <v/>
      </c>
      <c r="AI114" t="s">
        <v>86</v>
      </c>
      <c r="AO114">
        <f t="shared" ca="1" si="34"/>
        <v>0.52216718503773341</v>
      </c>
      <c r="AP114" t="str">
        <f t="shared" ca="1" si="35"/>
        <v>pics\\Goroh_8.jpg</v>
      </c>
      <c r="AR114" t="str">
        <f t="shared" si="37"/>
        <v/>
      </c>
      <c r="AS114" t="str">
        <f t="shared" si="29"/>
        <v/>
      </c>
      <c r="AT114">
        <f t="shared" ca="1" si="30"/>
        <v>3.9044611994926925E-2</v>
      </c>
      <c r="AU114" t="s">
        <v>697</v>
      </c>
      <c r="AV114" t="str">
        <f t="shared" ca="1" si="31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_Сушеный_ли_он?</v>
      </c>
      <c r="BA114" t="e">
        <f>VLOOKUP(Q114,audio_list_stym!$B$2:$BQ$299,68,FALSE)</f>
        <v>#N/A</v>
      </c>
      <c r="BB114" t="str">
        <f t="shared" si="32"/>
        <v>На_экране_XXXXX._Сушеный_ли_он?</v>
      </c>
      <c r="BC114">
        <f>A114</f>
        <v>1215</v>
      </c>
      <c r="BD114" cm="1">
        <f t="array" aca="1" ref="BD114" ca="1">INDEX($L$114:$L$121,(RANK(AT2,$AT$2:$AT$9)))</f>
        <v>2070</v>
      </c>
      <c r="BE114" cm="1">
        <f t="array" aca="1" ref="BE114" ca="1">INDEX(BD66:BD81,(RANK(AT8,$AT$2:$AT$17)))</f>
        <v>2091</v>
      </c>
      <c r="BF114" cm="1">
        <f t="array" aca="1" ref="BF114" ca="1">INDEX(BD82:BD97,(RANK(AT8,$AT$2:$AT$9)))</f>
        <v>2119</v>
      </c>
      <c r="BG114" cm="1">
        <f t="array" aca="1" ref="BG114" ca="1">INDEX(BD98:BD113,(RANK(AT8,$AT$2:$AT$9)))</f>
        <v>2143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VLOOKUP(B115,audio_list_stym!$A$3:$BP$18,58,FALSE)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VLOOKUP(B115,audio_list_stym!$A$3:$AJ$18,26,FALSE)</f>
        <v>Ackee</v>
      </c>
      <c r="I115" t="s">
        <v>689</v>
      </c>
      <c r="J115" t="str">
        <f t="shared" si="27"/>
        <v>Ackee_2</v>
      </c>
      <c r="K115">
        <v>17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98</v>
      </c>
      <c r="Z115" t="str">
        <f>IF(G115="экспл",VLOOKUP(J115,quest_экспл!$A$1:$N$129,12,FALSE),IF(G115="импл_",0,0))</f>
        <v>sound\\On_s_vetochkoy.wav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3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28"/>
        <v/>
      </c>
      <c r="AI115" t="s">
        <v>87</v>
      </c>
      <c r="AO115">
        <f t="shared" ca="1" si="34"/>
        <v>0.75889593042003178</v>
      </c>
      <c r="AP115" t="str">
        <f t="shared" ca="1" si="35"/>
        <v>pics\\Banan_8.jpg</v>
      </c>
      <c r="AR115" t="str">
        <f t="shared" si="37"/>
        <v/>
      </c>
      <c r="AS115" t="str">
        <f t="shared" si="29"/>
        <v/>
      </c>
      <c r="AT115">
        <f t="shared" ca="1" si="30"/>
        <v>0.68581349482254017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_Он_с_веточкой?</v>
      </c>
      <c r="BA115" t="e">
        <f>VLOOKUP(Q115,audio_list_stym!$B$2:$BQ$299,68,FALSE)</f>
        <v>#N/A</v>
      </c>
      <c r="BB115" t="str">
        <f t="shared" si="32"/>
        <v>Посмотрите,_вот_XXXXX._Он_с_веточкой?</v>
      </c>
      <c r="BD115" cm="1">
        <f t="array" aca="1" ref="BD115" ca="1">INDEX($L$114:$L$121,(RANK(AT3,$AT$2:$AT$9)))</f>
        <v>2072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VLOOKUP(B116,audio_list_stym!$A$3:$BP$18,58,FALSE)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VLOOKUP(B116,audio_list_stym!$A$3:$AJ$18,26,FALSE)</f>
        <v>Ackee</v>
      </c>
      <c r="I116" t="s">
        <v>690</v>
      </c>
      <c r="J116" t="str">
        <f t="shared" si="27"/>
        <v>Ackee_3</v>
      </c>
      <c r="K116">
        <v>17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99</v>
      </c>
      <c r="Z116" t="str">
        <f>IF(G116="экспл",VLOOKUP(J116,quest_экспл!$A$1:$N$129,12,FALSE),IF(G116="импл_",0,0))</f>
        <v>sound\\On_rasskrit.wav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3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28"/>
        <v/>
      </c>
      <c r="AI116" t="s">
        <v>88</v>
      </c>
      <c r="AO116">
        <f t="shared" ca="1" si="34"/>
        <v>0.60642983748458035</v>
      </c>
      <c r="AP116" t="str">
        <f t="shared" ca="1" si="35"/>
        <v>pics\\Goroh_4.jpg</v>
      </c>
      <c r="AR116" t="str">
        <f t="shared" si="37"/>
        <v/>
      </c>
      <c r="AS116" t="str">
        <f t="shared" si="29"/>
        <v/>
      </c>
      <c r="AT116">
        <f t="shared" ca="1" si="30"/>
        <v>0.97084142864130718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_Он_раскрыт?</v>
      </c>
      <c r="BA116" t="e">
        <f>VLOOKUP(Q116,audio_list_stym!$B$2:$BQ$299,68,FALSE)</f>
        <v>#N/A</v>
      </c>
      <c r="BB116" t="str">
        <f t="shared" si="32"/>
        <v>Вот_XXXXX._Он_раскрыт?</v>
      </c>
      <c r="BD116" cm="1">
        <f t="array" aca="1" ref="BD116" ca="1">INDEX($L$114:$L$121,(RANK(AT4,$AT$2:$AT$9)))</f>
        <v>2066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VLOOKUP(B117,audio_list_stym!$A$3:$BP$18,58,FALSE)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VLOOKUP(B117,audio_list_stym!$A$3:$AJ$18,26,FALSE)</f>
        <v>Ackee</v>
      </c>
      <c r="I117" t="s">
        <v>691</v>
      </c>
      <c r="J117" t="str">
        <f t="shared" si="27"/>
        <v>Ackee_4</v>
      </c>
      <c r="K117">
        <v>17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100</v>
      </c>
      <c r="Z117" t="str">
        <f>IF(G117="экспл",VLOOKUP(J117,quest_экспл!$A$1:$N$129,12,FALSE),IF(G117="импл_",0,0))</f>
        <v>sound\\Pushistiy_li_on.wav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3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28"/>
        <v/>
      </c>
      <c r="AI117" t="s">
        <v>89</v>
      </c>
      <c r="AO117">
        <f t="shared" ca="1" si="34"/>
        <v>4.7389978065109917E-3</v>
      </c>
      <c r="AP117" t="str">
        <f t="shared" ca="1" si="35"/>
        <v>pics\\Tomat_7.jpg</v>
      </c>
      <c r="AR117" t="str">
        <f t="shared" si="37"/>
        <v/>
      </c>
      <c r="AS117" t="str">
        <f t="shared" si="29"/>
        <v/>
      </c>
      <c r="AT117">
        <f t="shared" ca="1" si="30"/>
        <v>0.53973658784374101</v>
      </c>
      <c r="AU117" t="s">
        <v>697</v>
      </c>
      <c r="AV117" t="str">
        <f t="shared" ca="1" si="31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_Пушистый_ли_он?</v>
      </c>
      <c r="BA117" t="e">
        <f>VLOOKUP(Q117,audio_list_stym!$B$2:$BQ$299,68,FALSE)</f>
        <v>#N/A</v>
      </c>
      <c r="BB117" t="str">
        <f t="shared" si="32"/>
        <v>Это_XXXXX._Пушистый_ли_он?</v>
      </c>
      <c r="BD117" cm="1">
        <f t="array" aca="1" ref="BD117" ca="1">INDEX($L$114:$L$121,(RANK(AT5,$AT$2:$AT$9)))</f>
        <v>2065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VLOOKUP(B118,audio_list_stym!$A$3:$BP$18,58,FALSE)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VLOOKUP(B118,audio_list_stym!$A$3:$AJ$18,26,FALSE)</f>
        <v>Ackee</v>
      </c>
      <c r="I118" t="s">
        <v>692</v>
      </c>
      <c r="J118" t="str">
        <f t="shared" si="27"/>
        <v>Ackee_5</v>
      </c>
      <c r="K118">
        <v>17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101</v>
      </c>
      <c r="Z118" t="str">
        <f>IF(G118="экспл",VLOOKUP(J118,quest_экспл!$A$1:$N$129,12,FALSE),IF(G118="импл_",0,0))</f>
        <v>sound\\On_kvadratniy.wav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3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28"/>
        <v/>
      </c>
      <c r="AI118" t="s">
        <v>90</v>
      </c>
      <c r="AO118">
        <f t="shared" ca="1" si="34"/>
        <v>0.42774453184350103</v>
      </c>
      <c r="AP118" t="str">
        <f t="shared" ca="1" si="35"/>
        <v>pics\\Kokos_7.jpg</v>
      </c>
      <c r="AR118" t="str">
        <f t="shared" si="37"/>
        <v/>
      </c>
      <c r="AS118" t="str">
        <f t="shared" si="29"/>
        <v/>
      </c>
      <c r="AT118">
        <f t="shared" ca="1" si="30"/>
        <v>0.5088215905590957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_Он_квадратный?</v>
      </c>
      <c r="BA118" t="e">
        <f>VLOOKUP(Q118,audio_list_stym!$B$2:$BQ$299,68,FALSE)</f>
        <v>#N/A</v>
      </c>
      <c r="BB118" t="str">
        <f t="shared" si="32"/>
        <v>На_картинке_XXXXX._Он_квадратный?</v>
      </c>
      <c r="BD118" cm="1">
        <f t="array" aca="1" ref="BD118" ca="1">INDEX($L$114:$L$121,(RANK(AT6,$AT$2:$AT$9)))</f>
        <v>2068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VLOOKUP(B119,audio_list_stym!$A$3:$BP$18,58,FALSE)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VLOOKUP(B119,audio_list_stym!$A$3:$AJ$18,26,FALSE)</f>
        <v>Ackee</v>
      </c>
      <c r="I119" t="s">
        <v>693</v>
      </c>
      <c r="J119" t="str">
        <f t="shared" si="27"/>
        <v>Ackee_6</v>
      </c>
      <c r="K119">
        <v>17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102</v>
      </c>
      <c r="Z119" t="str">
        <f>IF(G119="экспл",VLOOKUP(J119,quest_экспл!$A$1:$N$129,12,FALSE),IF(G119="импл_",0,0))</f>
        <v>sound\\Raznocvetniy_li_on.wav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3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28"/>
        <v/>
      </c>
      <c r="AI119" t="s">
        <v>91</v>
      </c>
      <c r="AO119">
        <f t="shared" ca="1" si="34"/>
        <v>0.63979141560173403</v>
      </c>
      <c r="AP119" t="str">
        <f t="shared" ca="1" si="35"/>
        <v>pics\\Finik_8.jpg</v>
      </c>
      <c r="AR119" t="str">
        <f t="shared" si="37"/>
        <v/>
      </c>
      <c r="AS119" t="str">
        <f t="shared" si="29"/>
        <v/>
      </c>
      <c r="AT119">
        <f t="shared" ca="1" si="30"/>
        <v>0.52138356443530376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_Разноцветный_ли_он?</v>
      </c>
      <c r="BA119" t="e">
        <f>VLOOKUP(Q119,audio_list_stym!$B$2:$BQ$299,68,FALSE)</f>
        <v>#N/A</v>
      </c>
      <c r="BB119" t="str">
        <f t="shared" si="32"/>
        <v>На_мониторе_XXXXX._Разноцветный_ли_он?</v>
      </c>
      <c r="BD119" cm="1">
        <f t="array" aca="1" ref="BD119" ca="1">INDEX($L$114:$L$121,(RANK(AT7,$AT$2:$AT$9)))</f>
        <v>2067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VLOOKUP(B120,audio_list_stym!$A$3:$BP$18,58,FALSE)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VLOOKUP(B120,audio_list_stym!$A$3:$AJ$18,26,FALSE)</f>
        <v>Ackee</v>
      </c>
      <c r="I120" t="s">
        <v>694</v>
      </c>
      <c r="J120" t="str">
        <f t="shared" si="27"/>
        <v>Ackee_7</v>
      </c>
      <c r="K120">
        <v>17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103</v>
      </c>
      <c r="Z120" t="str">
        <f>IF(G120="экспл",VLOOKUP(J120,quest_экспл!$A$1:$N$129,12,FALSE),IF(G120="импл_",0,0))</f>
        <v>sound\\Uvyadshiy_li_on.wav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3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28"/>
        <v/>
      </c>
      <c r="AI120" t="s">
        <v>92</v>
      </c>
      <c r="AO120">
        <f t="shared" ca="1" si="34"/>
        <v>0.64866890808036426</v>
      </c>
      <c r="AP120" t="str">
        <f t="shared" ca="1" si="35"/>
        <v>pics\\Finik_6.jpg</v>
      </c>
      <c r="AR120" t="str">
        <f t="shared" si="37"/>
        <v/>
      </c>
      <c r="AS120" t="str">
        <f t="shared" si="29"/>
        <v/>
      </c>
      <c r="AT120">
        <f t="shared" ca="1" si="30"/>
        <v>0.94573845566633441</v>
      </c>
      <c r="AU120" t="s">
        <v>697</v>
      </c>
      <c r="AV120" t="str">
        <f t="shared" ca="1" si="31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_Увядший_ли_он?</v>
      </c>
      <c r="BA120" t="e">
        <f>VLOOKUP(Q120,audio_list_stym!$B$2:$BQ$299,68,FALSE)</f>
        <v>#N/A</v>
      </c>
      <c r="BB120" t="str">
        <f t="shared" si="32"/>
        <v>Перед_Вами_XXXXX._Увядший_ли_он?</v>
      </c>
      <c r="BD120" cm="1">
        <f t="array" aca="1" ref="BD120" ca="1">INDEX($L$114:$L$121,(RANK(AT8,$AT$2:$AT$9)))</f>
        <v>2071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VLOOKUP(B121,audio_list_stym!$A$3:$BP$18,58,FALSE)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VLOOKUP(B121,audio_list_stym!$A$3:$AJ$18,26,FALSE)</f>
        <v>Ackee</v>
      </c>
      <c r="I121" t="s">
        <v>695</v>
      </c>
      <c r="J121" t="str">
        <f t="shared" si="27"/>
        <v>Ackee_8</v>
      </c>
      <c r="K121">
        <v>17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104</v>
      </c>
      <c r="Z121" t="str">
        <f>IF(G121="экспл",VLOOKUP(J121,quest_экспл!$A$1:$N$129,12,FALSE),IF(G121="импл_",0,0))</f>
        <v>sound\\On_sklizskiy.wav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3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28"/>
        <v/>
      </c>
      <c r="AI121" t="s">
        <v>93</v>
      </c>
      <c r="AO121">
        <f t="shared" ca="1" si="34"/>
        <v>0.90626433806881801</v>
      </c>
      <c r="AP121" t="str">
        <f t="shared" ca="1" si="35"/>
        <v>pics\\Banan_4.jpg</v>
      </c>
      <c r="AR121" t="str">
        <f>IF(AH121="sound\\Ogorod",AP49,"")</f>
        <v/>
      </c>
      <c r="AS121" t="str">
        <f t="shared" si="29"/>
        <v/>
      </c>
      <c r="AT121">
        <f t="shared" ca="1" si="30"/>
        <v>0.75047166711455193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_Он_склизкий?</v>
      </c>
      <c r="BA121" t="e">
        <f>VLOOKUP(Q121,audio_list_stym!$B$2:$BQ$299,68,FALSE)</f>
        <v>#N/A</v>
      </c>
      <c r="BB121" t="str">
        <f t="shared" si="32"/>
        <v>Вы_видите_XXXXX._Он_склизкий?</v>
      </c>
      <c r="BD121" cm="1">
        <f t="array" aca="1" ref="BD121" ca="1">INDEX($L$114:$L$121,(RANK(AT9,$AT$2:$AT$9)))</f>
        <v>2069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VLOOKUP(B122,audio_list_stym!$A$3:$BP$18,58,FALSE)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VLOOKUP(B122,audio_list_stym!$A$3:$AJ$18,26,FALSE)</f>
        <v>Ake</v>
      </c>
      <c r="I122" t="s">
        <v>688</v>
      </c>
      <c r="J122" t="str">
        <f t="shared" si="27"/>
        <v>Ake_1</v>
      </c>
      <c r="K122">
        <v>14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233</v>
      </c>
      <c r="Q122" t="str">
        <f>IF(G122="экспл",0,IF(G122="импл_",VLOOKUP(J122,quest_импл!$A$1:$J$129,8,FALSE),0))</f>
        <v>sound\\Imeet_li_myakot.wav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2058</v>
      </c>
      <c r="AD122" t="str">
        <f t="shared" ca="1" si="33"/>
        <v>pics\\Tomat_2.jpg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pics\\Tomat_2.jpg</v>
      </c>
      <c r="AI122" t="s">
        <v>124</v>
      </c>
      <c r="AO122">
        <f t="shared" ca="1" si="34"/>
        <v>6.8894891357393906E-2</v>
      </c>
      <c r="AP122" t="str">
        <f t="shared" ca="1" si="35"/>
        <v>pics\\Tomat_2.jpg</v>
      </c>
      <c r="AR122" t="str">
        <f t="shared" ref="AR122:AR129" si="38">IF(AH122="sound\\Ogorod",AP50,"")</f>
        <v/>
      </c>
      <c r="AS122" t="str">
        <f t="shared" ca="1" si="29"/>
        <v>pics\\Tomat_2.jpg</v>
      </c>
      <c r="AT122">
        <f t="shared" ca="1" si="30"/>
        <v>0.49950222488013407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_Имеет_ли_мякоть_</v>
      </c>
      <c r="BB122" t="str">
        <f t="shared" si="32"/>
        <v>_Имеет_ли_мякоть_ПЕМАТ?</v>
      </c>
      <c r="BC122">
        <f>A122</f>
        <v>1216</v>
      </c>
      <c r="BD122" cm="1">
        <f t="array" aca="1" ref="BD122" ca="1">INDEX($L$122:$L$129,(RANK(AT2,$AT$2:$AT$9)))</f>
        <v>2078</v>
      </c>
      <c r="BE122" cm="1">
        <f t="array" aca="1" ref="BE122" ca="1">INDEX(BD66:BD81,(RANK(AT9,$AT$2:$AT$17)))</f>
        <v>2090</v>
      </c>
      <c r="BF122" cm="1">
        <f t="array" aca="1" ref="BF122" ca="1">INDEX(BD90:BD105,(RANK(AT9,$AT$2:$AT$17)))</f>
        <v>2138</v>
      </c>
      <c r="BG122" cm="1">
        <f t="array" aca="1" ref="BG122" ca="1">INDEX(BD106:BD121,(RANK(AT9,$AT$2:$AT$17)))</f>
        <v>2066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VLOOKUP(B123,audio_list_stym!$A$3:$BP$18,58,FALSE)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VLOOKUP(B123,audio_list_stym!$A$3:$AJ$18,26,FALSE)</f>
        <v>Ake</v>
      </c>
      <c r="I123" t="s">
        <v>689</v>
      </c>
      <c r="J123" t="str">
        <f t="shared" si="27"/>
        <v>Ake_2</v>
      </c>
      <c r="K123">
        <v>14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234</v>
      </c>
      <c r="Q123" t="str">
        <f>IF(G123="экспл",0,IF(G123="импл_",VLOOKUP(J123,quest_импл!$A$1:$J$129,8,FALSE),0))</f>
        <v>sound\\Prodolgovatiy_li.wav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2034</v>
      </c>
      <c r="AD123" t="str">
        <f t="shared" ca="1" si="33"/>
        <v>pics\\Limon_2.jpg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pics\\Limon_2.jpg</v>
      </c>
      <c r="AI123" t="s">
        <v>125</v>
      </c>
      <c r="AO123">
        <f t="shared" ca="1" si="34"/>
        <v>0.3690040397306833</v>
      </c>
      <c r="AP123" t="str">
        <f t="shared" ca="1" si="35"/>
        <v>pics\\Limon_2.jpg</v>
      </c>
      <c r="AR123" t="str">
        <f t="shared" si="38"/>
        <v/>
      </c>
      <c r="AS123" t="str">
        <f t="shared" ca="1" si="29"/>
        <v>pics\\Limon_2.jpg</v>
      </c>
      <c r="AT123">
        <f t="shared" ca="1" si="30"/>
        <v>0.82911487902960346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_Продолговатый_ли_</v>
      </c>
      <c r="BB123" t="str">
        <f t="shared" si="32"/>
        <v>_Продолговатый_ли_ПЕМАТ?</v>
      </c>
      <c r="BD123" cm="1">
        <f t="array" aca="1" ref="BD123" ca="1">INDEX($L$122:$L$129,(RANK(AT3,$AT$2:$AT$9)))</f>
        <v>2080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VLOOKUP(B124,audio_list_stym!$A$3:$BP$18,58,FALSE)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VLOOKUP(B124,audio_list_stym!$A$3:$AJ$18,26,FALSE)</f>
        <v>Ake</v>
      </c>
      <c r="I124" t="s">
        <v>690</v>
      </c>
      <c r="J124" t="str">
        <f t="shared" si="27"/>
        <v>Ake_3</v>
      </c>
      <c r="K124">
        <v>14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235</v>
      </c>
      <c r="Q124" t="str">
        <f>IF(G124="экспл",0,IF(G124="импл_",VLOOKUP(J124,quest_импл!$A$1:$J$129,8,FALSE),0))</f>
        <v>sound\\Pyatnistyi_li.wav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2009</v>
      </c>
      <c r="AD124" t="str">
        <f t="shared" ca="1" si="33"/>
        <v>pics\\Finik_1.jpg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pics\\Finik_1.jpg</v>
      </c>
      <c r="AI124" t="s">
        <v>126</v>
      </c>
      <c r="AO124">
        <f t="shared" ca="1" si="34"/>
        <v>0.73878927062003574</v>
      </c>
      <c r="AP124" t="str">
        <f t="shared" ca="1" si="35"/>
        <v>pics\\Finik_1.jpg</v>
      </c>
      <c r="AR124" t="str">
        <f t="shared" si="38"/>
        <v/>
      </c>
      <c r="AS124" t="str">
        <f t="shared" ca="1" si="29"/>
        <v>pics\\Finik_1.jpg</v>
      </c>
      <c r="AT124">
        <f t="shared" ca="1" si="30"/>
        <v>0.24515911961388148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_Пятнистый_ли_</v>
      </c>
      <c r="BB124" t="str">
        <f t="shared" si="32"/>
        <v>_Пятнистый_ли_ПЕМАТ?</v>
      </c>
      <c r="BD124" cm="1">
        <f t="array" aca="1" ref="BD124" ca="1">INDEX($L$122:$L$129,(RANK(AT4,$AT$2:$AT$9)))</f>
        <v>2074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VLOOKUP(B125,audio_list_stym!$A$3:$BP$18,58,FALSE)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VLOOKUP(B125,audio_list_stym!$A$3:$AJ$18,26,FALSE)</f>
        <v>Ake</v>
      </c>
      <c r="I125" t="s">
        <v>691</v>
      </c>
      <c r="J125" t="str">
        <f t="shared" si="27"/>
        <v>Ake_4</v>
      </c>
      <c r="K125">
        <v>14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236</v>
      </c>
      <c r="Q125" t="str">
        <f>IF(G125="экспл",0,IF(G125="импл_",VLOOKUP(J125,quest_импл!$A$1:$J$129,8,FALSE),0))</f>
        <v>sound\\S_kochuroy_li.wav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2015</v>
      </c>
      <c r="AD125" t="str">
        <f t="shared" ca="1" si="33"/>
        <v>pics\\Finik_7.jpg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pics\\Finik_7.jpg</v>
      </c>
      <c r="AI125" t="s">
        <v>127</v>
      </c>
      <c r="AO125">
        <f t="shared" ca="1" si="34"/>
        <v>0.64611126043775735</v>
      </c>
      <c r="AP125" t="str">
        <f t="shared" ca="1" si="35"/>
        <v>pics\\Finik_7.jpg</v>
      </c>
      <c r="AR125" t="str">
        <f t="shared" si="38"/>
        <v/>
      </c>
      <c r="AS125" t="str">
        <f t="shared" ca="1" si="29"/>
        <v>pics\\Finik_7.jpg</v>
      </c>
      <c r="AT125">
        <f t="shared" ca="1" si="30"/>
        <v>0.22142153590339331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_С_косточкой_ли_</v>
      </c>
      <c r="BB125" t="str">
        <f t="shared" si="32"/>
        <v>_С_косточкой_ли_ПЕМАТ?</v>
      </c>
      <c r="BD125" cm="1">
        <f t="array" aca="1" ref="BD125" ca="1">INDEX($L$122:$L$129,(RANK(AT5,$AT$2:$AT$9)))</f>
        <v>2073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VLOOKUP(B126,audio_list_stym!$A$3:$BP$18,58,FALSE)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VLOOKUP(B126,audio_list_stym!$A$3:$AJ$18,26,FALSE)</f>
        <v>Ake</v>
      </c>
      <c r="I126" t="s">
        <v>692</v>
      </c>
      <c r="J126" t="str">
        <f t="shared" si="27"/>
        <v>Ake_5</v>
      </c>
      <c r="K126">
        <v>14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237</v>
      </c>
      <c r="Q126" t="str">
        <f>IF(G126="экспл",0,IF(G126="импл_",VLOOKUP(J126,quest_импл!$A$1:$J$129,8,FALSE),0))</f>
        <v>sound\\Fioletoviy_li.wav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2001</v>
      </c>
      <c r="AD126" t="str">
        <f t="shared" ca="1" si="33"/>
        <v>pics\\Banan_1.jpg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pics\\Banan_1.jpg</v>
      </c>
      <c r="AI126" t="s">
        <v>128</v>
      </c>
      <c r="AO126">
        <f t="shared" ca="1" si="34"/>
        <v>0.9982152893711348</v>
      </c>
      <c r="AP126" t="str">
        <f t="shared" ca="1" si="35"/>
        <v>pics\\Banan_1.jpg</v>
      </c>
      <c r="AR126" t="str">
        <f t="shared" si="38"/>
        <v/>
      </c>
      <c r="AS126" t="str">
        <f t="shared" ca="1" si="29"/>
        <v>pics\\Banan_1.jpg</v>
      </c>
      <c r="AT126">
        <f t="shared" ca="1" si="30"/>
        <v>9.2693406025058822E-2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_Синий_ли_</v>
      </c>
      <c r="BB126" t="str">
        <f t="shared" si="32"/>
        <v>_Синий_ли_ПЕМАТ?</v>
      </c>
      <c r="BD126" cm="1">
        <f t="array" aca="1" ref="BD126" ca="1">INDEX($L$122:$L$129,(RANK(AT6,$AT$2:$AT$9)))</f>
        <v>2076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VLOOKUP(B127,audio_list_stym!$A$3:$BP$18,58,FALSE)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VLOOKUP(B127,audio_list_stym!$A$3:$AJ$18,26,FALSE)</f>
        <v>Ake</v>
      </c>
      <c r="I127" t="s">
        <v>693</v>
      </c>
      <c r="J127" t="str">
        <f t="shared" si="27"/>
        <v>Ake_6</v>
      </c>
      <c r="K127">
        <v>14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238</v>
      </c>
      <c r="Q127" t="str">
        <f>IF(G127="экспл",0,IF(G127="импл_",VLOOKUP(J127,quest_импл!$A$1:$J$129,8,FALSE),0))</f>
        <v>sound\\S_dolkami_li.wav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2055</v>
      </c>
      <c r="AD127" t="str">
        <f t="shared" ca="1" si="33"/>
        <v>pics\\Redis_7.jpg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pics\\Redis_7.jpg</v>
      </c>
      <c r="AI127" t="s">
        <v>129</v>
      </c>
      <c r="AO127">
        <f t="shared" ca="1" si="34"/>
        <v>8.152582635058836E-2</v>
      </c>
      <c r="AP127" t="str">
        <f t="shared" ca="1" si="35"/>
        <v>pics\\Redis_7.jpg</v>
      </c>
      <c r="AR127" t="str">
        <f t="shared" si="38"/>
        <v/>
      </c>
      <c r="AS127" t="str">
        <f t="shared" ca="1" si="29"/>
        <v>pics\\Redis_7.jpg</v>
      </c>
      <c r="AT127">
        <f t="shared" ca="1" si="30"/>
        <v>0.92689902932329049</v>
      </c>
      <c r="AU127" t="s">
        <v>697</v>
      </c>
      <c r="AV127" t="str">
        <f t="shared" ca="1" si="31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_С_дольками_ли_</v>
      </c>
      <c r="BB127" t="str">
        <f t="shared" si="32"/>
        <v>_С_дольками_ли_ПЕМАТ?</v>
      </c>
      <c r="BD127" cm="1">
        <f t="array" aca="1" ref="BD127" ca="1">INDEX($L$122:$L$129,(RANK(AT7,$AT$2:$AT$9)))</f>
        <v>2075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VLOOKUP(B128,audio_list_stym!$A$3:$BP$18,58,FALSE)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VLOOKUP(B128,audio_list_stym!$A$3:$AJ$18,26,FALSE)</f>
        <v>Ake</v>
      </c>
      <c r="I128" t="s">
        <v>694</v>
      </c>
      <c r="J128" t="str">
        <f t="shared" si="27"/>
        <v>Ake_7</v>
      </c>
      <c r="K128">
        <v>14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239</v>
      </c>
      <c r="Q128" t="str">
        <f>IF(G128="экспл",0,IF(G128="импл_",VLOOKUP(J128,quest_импл!$A$1:$J$129,8,FALSE),0))</f>
        <v>sound\\Visushenniy_li.wav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2022</v>
      </c>
      <c r="AD128" t="str">
        <f t="shared" ca="1" si="33"/>
        <v>pics\\Goroh_6.jpg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pics\\Goroh_6.jpg</v>
      </c>
      <c r="AI128" t="s">
        <v>130</v>
      </c>
      <c r="AO128">
        <f t="shared" ca="1" si="34"/>
        <v>0.56062468833636581</v>
      </c>
      <c r="AP128" t="str">
        <f t="shared" ca="1" si="35"/>
        <v>pics\\Goroh_6.jpg</v>
      </c>
      <c r="AR128" t="str">
        <f t="shared" si="38"/>
        <v/>
      </c>
      <c r="AS128" t="str">
        <f t="shared" ca="1" si="29"/>
        <v>pics\\Goroh_6.jpg</v>
      </c>
      <c r="AT128">
        <f t="shared" ca="1" si="30"/>
        <v>0.23600924307367466</v>
      </c>
      <c r="AU128" t="s">
        <v>697</v>
      </c>
      <c r="AV128" t="str">
        <f t="shared" ca="1" si="31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_Высушенный_ли_</v>
      </c>
      <c r="BB128" t="str">
        <f t="shared" si="32"/>
        <v>_Высушенный_ли_ПЕМАТ?</v>
      </c>
      <c r="BD128" cm="1">
        <f t="array" aca="1" ref="BD128" ca="1">INDEX($L$122:$L$129,(RANK(AT8,$AT$2:$AT$9)))</f>
        <v>2079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VLOOKUP(B129,audio_list_stym!$A$3:$BP$18,58,FALSE)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VLOOKUP(B129,audio_list_stym!$A$3:$AJ$18,26,FALSE)</f>
        <v>Ake</v>
      </c>
      <c r="I129" t="s">
        <v>695</v>
      </c>
      <c r="J129" t="str">
        <f t="shared" si="27"/>
        <v>Ake_8</v>
      </c>
      <c r="K129">
        <v>14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240</v>
      </c>
      <c r="Q129" t="str">
        <f>IF(G129="экспл",0,IF(G129="импл_",VLOOKUP(J129,quest_импл!$A$1:$J$129,8,FALSE),0))</f>
        <v>sound\\Myatiy_li.wav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2042</v>
      </c>
      <c r="AD129" t="str">
        <f t="shared" ca="1" si="33"/>
        <v>pics\\Peper_2.jpg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pics\\Peper_2.jpg</v>
      </c>
      <c r="AI129" t="s">
        <v>131</v>
      </c>
      <c r="AO129">
        <f t="shared" ca="1" si="34"/>
        <v>0.30092681881618377</v>
      </c>
      <c r="AP129" t="str">
        <f t="shared" ca="1" si="35"/>
        <v>pics\\Peper_2.jpg</v>
      </c>
      <c r="AR129" t="str">
        <f t="shared" si="38"/>
        <v/>
      </c>
      <c r="AS129" t="str">
        <f t="shared" ca="1" si="29"/>
        <v>pics\\Peper_2.jpg</v>
      </c>
      <c r="AT129">
        <f t="shared" ca="1" si="30"/>
        <v>7.4069246547899259E-2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_Мятый_ли_</v>
      </c>
      <c r="BB129" t="str">
        <f t="shared" si="32"/>
        <v>_Мятый_ли_ПЕМАТ?</v>
      </c>
      <c r="BD129" cm="1">
        <f t="array" aca="1" ref="BD129" ca="1">INDEX($L$122:$L$129,(RANK(AT9,$AT$2:$AT$9)))</f>
        <v>2077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600-000000000000}"/>
  <pageMargins left="0.7" right="0.7" top="0.75" bottom="0.75" header="0.3" footer="0.3"/>
  <pageSetup paperSize="9" orientation="portrait" horizontalDpi="4294967293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H161"/>
  <sheetViews>
    <sheetView topLeftCell="BB1" zoomScale="80" zoomScaleNormal="80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VLOOKUP(B2,audio_list_stym!$A$3:$BP$18,60,FALSE)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VLOOKUP(B2,audio_list_stym!$A$3:$AJ$18,28,FALSE)</f>
        <v>Tomat</v>
      </c>
      <c r="I2" t="s">
        <v>688</v>
      </c>
      <c r="J2" t="str">
        <f t="shared" ref="J2:J65" si="1"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0.89776791287044388</v>
      </c>
      <c r="AP2" t="str">
        <f ca="1">INDEX($AM$2:$AM$25,(RANK(AO2,$AO$2:$AO$25)))</f>
        <v>pics\\Kokos_2.jpg</v>
      </c>
      <c r="AQ2" t="str">
        <f ca="1">INDEX($AN$2:$AN$25,(RANK(AO2,$AO$2:$AO$25)))</f>
        <v>pics\\Tomat_2.jpg</v>
      </c>
      <c r="AT2">
        <f t="shared" ref="AT2:AT65" ca="1" si="7">RAND()</f>
        <v>0.47287364875431659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2060</v>
      </c>
      <c r="BE2" cm="1">
        <f t="array" aca="1" ref="BE2" ca="1">INDEX(BD10:BD25,(RANK(AT2,$AT$2:$AT$16)))</f>
        <v>2038</v>
      </c>
      <c r="BF2" cm="1">
        <f t="array" aca="1" ref="BF2" ca="1">INDEX(BD26:BD49,(RANK(AT2,$AT$2:$AT$16)))</f>
        <v>2054</v>
      </c>
      <c r="BG2" cm="1">
        <f t="array" aca="1" ref="BG2" ca="1">INDEX(BD50:BD65,(RANK(AT2,$AT$2:$AT$16)))</f>
        <v>2014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VLOOKUP(B3,audio_list_stym!$A$3:$BP$18,60,FALSE)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VLOOKUP(B3,audio_list_stym!$A$3:$AJ$18,28,FALSE)</f>
        <v>Tomat</v>
      </c>
      <c r="I3" t="s">
        <v>689</v>
      </c>
      <c r="J3" t="str">
        <f t="shared" si="1"/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0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0.75791618697833907</v>
      </c>
      <c r="AP3" t="str">
        <f t="shared" ref="AP3:AP25" ca="1" si="12">INDEX($AM$2:$AM$25,(RANK(AO3,$AO$2:$AO$25)))</f>
        <v>pics\\Kokos_7.jpg</v>
      </c>
      <c r="AQ3" t="str">
        <f t="shared" ref="AQ3:AQ25" ca="1" si="13">INDEX($AN$2:$AN$25,(RANK(AO3,$AO$2:$AO$25)))</f>
        <v>pics\\Tomat_7.jpg</v>
      </c>
      <c r="AT3">
        <f t="shared" ca="1" si="7"/>
        <v>0.62158757632274064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VLOOKUP(B4,audio_list_stym!$A$3:$BP$18,60,FALSE)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VLOOKUP(B4,audio_list_stym!$A$3:$AJ$18,28,FALSE)</f>
        <v>Tomat</v>
      </c>
      <c r="I4" t="s">
        <v>690</v>
      </c>
      <c r="J4" t="str">
        <f t="shared" si="1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0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0.46797155717133754</v>
      </c>
      <c r="AP4" t="str">
        <f t="shared" ca="1" si="12"/>
        <v>pics\\Finik_6.jpg</v>
      </c>
      <c r="AQ4" t="str">
        <f t="shared" ca="1" si="13"/>
        <v>pics\\Peper_6.jpg</v>
      </c>
      <c r="AT4">
        <f t="shared" ca="1" si="7"/>
        <v>0.99482067240168703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VLOOKUP(B5,audio_list_stym!$A$3:$BP$18,60,FALSE)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VLOOKUP(B5,audio_list_stym!$A$3:$AJ$18,28,FALSE)</f>
        <v>Tomat</v>
      </c>
      <c r="I5" t="s">
        <v>691</v>
      </c>
      <c r="J5" t="str">
        <f t="shared" si="1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0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7.2191881607027608E-2</v>
      </c>
      <c r="AP5" t="str">
        <f t="shared" ca="1" si="12"/>
        <v>pics\\Injir_6.jpg</v>
      </c>
      <c r="AQ5" t="str">
        <f t="shared" ca="1" si="13"/>
        <v>pics\\Tikva_6.jpg</v>
      </c>
      <c r="AT5">
        <f t="shared" ca="1" si="7"/>
        <v>0.6289530322396123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VLOOKUP(B6,audio_list_stym!$A$3:$BP$18,60,FALSE)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VLOOKUP(B6,audio_list_stym!$A$3:$AJ$18,28,FALSE)</f>
        <v>Tomat</v>
      </c>
      <c r="I6" t="s">
        <v>692</v>
      </c>
      <c r="J6" t="str">
        <f t="shared" si="1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0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0.73063365884069553</v>
      </c>
      <c r="AP6" t="str">
        <f t="shared" ca="1" si="12"/>
        <v>pics\\Finik_1.jpg</v>
      </c>
      <c r="AQ6" t="str">
        <f t="shared" ca="1" si="13"/>
        <v>pics\\Peper_1.jpg</v>
      </c>
      <c r="AT6">
        <f t="shared" ca="1" si="7"/>
        <v>0.21055622524603468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2062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VLOOKUP(B7,audio_list_stym!$A$3:$BP$18,60,FALSE)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VLOOKUP(B7,audio_list_stym!$A$3:$AJ$18,28,FALSE)</f>
        <v>Tomat</v>
      </c>
      <c r="I7" t="s">
        <v>693</v>
      </c>
      <c r="J7" t="str">
        <f t="shared" si="1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0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7.1643487859038957E-2</v>
      </c>
      <c r="AP7" t="str">
        <f t="shared" ca="1" si="12"/>
        <v>pics\\Injir_7.jpg</v>
      </c>
      <c r="AQ7" t="str">
        <f t="shared" ca="1" si="13"/>
        <v>pics\\Tikva_7.jpg</v>
      </c>
      <c r="AT7">
        <f t="shared" ca="1" si="7"/>
        <v>0.43318178106292204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2061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VLOOKUP(B8,audio_list_stym!$A$3:$BP$18,60,FALSE)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VLOOKUP(B8,audio_list_stym!$A$3:$AJ$18,28,FALSE)</f>
        <v>Tomat</v>
      </c>
      <c r="I8" t="s">
        <v>694</v>
      </c>
      <c r="J8" t="str">
        <f t="shared" si="1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0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0.38537252374043529</v>
      </c>
      <c r="AP8" t="str">
        <f t="shared" ca="1" si="12"/>
        <v>pics\\Finik_8.jpg</v>
      </c>
      <c r="AQ8" t="str">
        <f t="shared" ca="1" si="13"/>
        <v>pics\\Peper_8.jpg</v>
      </c>
      <c r="AT8">
        <f t="shared" ca="1" si="7"/>
        <v>0.11027708582379503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VLOOKUP(B9,audio_list_stym!$A$3:$BP$18,60,FALSE)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VLOOKUP(B9,audio_list_stym!$A$3:$AJ$18,28,FALSE)</f>
        <v>Tomat</v>
      </c>
      <c r="I9" t="s">
        <v>695</v>
      </c>
      <c r="J9" t="str">
        <f t="shared" si="1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0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0.75043644292042067</v>
      </c>
      <c r="AP9" t="str">
        <f t="shared" ca="1" si="12"/>
        <v>pics\\Kokos_8.jpg</v>
      </c>
      <c r="AQ9" t="str">
        <f t="shared" ca="1" si="13"/>
        <v>pics\\Tomat_8.jpg</v>
      </c>
      <c r="AT9">
        <f t="shared" ca="1" si="7"/>
        <v>7.0607158034349249E-2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2064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VLOOKUP(B10,audio_list_stym!$A$3:$BP$18,60,FALSE)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VLOOKUP(B10,audio_list_stym!$A$3:$AJ$18,28,FALSE)</f>
        <v>Limon</v>
      </c>
      <c r="I10" t="s">
        <v>688</v>
      </c>
      <c r="J10" t="str">
        <f t="shared" si="1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2163</v>
      </c>
      <c r="AD10" t="str">
        <f t="shared" ca="1" si="10"/>
        <v>pics\\Tikva_3.jpg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pics\\Tikva_3.jpg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0.17051700585607377</v>
      </c>
      <c r="AP10" t="str">
        <f t="shared" ca="1" si="12"/>
        <v>pics\\Injir_3.jpg</v>
      </c>
      <c r="AQ10" t="str">
        <f t="shared" ca="1" si="13"/>
        <v>pics\\Tikva_3.jpg</v>
      </c>
      <c r="AS10" t="str">
        <f t="shared" ref="AS10:AS17" ca="1" si="15">IF(AH10="sound\\Tropic",AQ10,"")</f>
        <v>pics\\Tikva_3.jpg</v>
      </c>
      <c r="AT10">
        <f t="shared" ca="1" si="7"/>
        <v>0.70065385084524801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2036</v>
      </c>
      <c r="BE10" cm="1">
        <f t="array" aca="1" ref="BE10" ca="1">INDEX(BD2:BD9,(RANK(AT3,$AT$2:$AT$9)))</f>
        <v>2057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VLOOKUP(B11,audio_list_stym!$A$3:$BP$18,60,FALSE)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VLOOKUP(B11,audio_list_stym!$A$3:$AJ$18,28,FALSE)</f>
        <v>Limon</v>
      </c>
      <c r="I11" t="s">
        <v>689</v>
      </c>
      <c r="J11" t="str">
        <f t="shared" si="1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2165</v>
      </c>
      <c r="AD11" t="str">
        <f t="shared" ca="1" si="10"/>
        <v>pics\\Tikva_5.jpg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pics\\Tikva_5.jpg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7.3052901066923304E-2</v>
      </c>
      <c r="AP11" t="str">
        <f t="shared" ca="1" si="12"/>
        <v>pics\\Injir_5.jpg</v>
      </c>
      <c r="AQ11" t="str">
        <f t="shared" ca="1" si="13"/>
        <v>pics\\Tikva_5.jpg</v>
      </c>
      <c r="AS11" t="str">
        <f t="shared" ca="1" si="15"/>
        <v>pics\\Tikva_5.jpg</v>
      </c>
      <c r="AT11">
        <f t="shared" ca="1" si="7"/>
        <v>0.18202377553023574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VLOOKUP(B12,audio_list_stym!$A$3:$BP$18,60,FALSE)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VLOOKUP(B12,audio_list_stym!$A$3:$AJ$18,28,FALSE)</f>
        <v>Limon</v>
      </c>
      <c r="I12" t="s">
        <v>690</v>
      </c>
      <c r="J12" t="str">
        <f t="shared" si="1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2043</v>
      </c>
      <c r="AD12" t="str">
        <f t="shared" ca="1" si="10"/>
        <v>pics\\Peper_3.jpg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pics\\Peper_3.jpg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0.66024358575068498</v>
      </c>
      <c r="AP12" t="str">
        <f t="shared" ca="1" si="12"/>
        <v>pics\\Finik_3.jpg</v>
      </c>
      <c r="AQ12" t="str">
        <f t="shared" ca="1" si="13"/>
        <v>pics\\Peper_3.jpg</v>
      </c>
      <c r="AS12" t="str">
        <f t="shared" ca="1" si="15"/>
        <v>pics\\Peper_3.jpg</v>
      </c>
      <c r="AT12">
        <f t="shared" ca="1" si="7"/>
        <v>0.31965201268844357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VLOOKUP(B13,audio_list_stym!$A$3:$BP$18,60,FALSE)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VLOOKUP(B13,audio_list_stym!$A$3:$AJ$18,28,FALSE)</f>
        <v>Limon</v>
      </c>
      <c r="I13" t="s">
        <v>691</v>
      </c>
      <c r="J13" t="str">
        <f t="shared" si="1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2045</v>
      </c>
      <c r="AD13" t="str">
        <f t="shared" ca="1" si="10"/>
        <v>pics\\Peper_5.jpg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0.54870029159628964</v>
      </c>
      <c r="AP13" t="str">
        <f t="shared" ca="1" si="12"/>
        <v>pics\\Finik_5.jpg</v>
      </c>
      <c r="AQ13" t="str">
        <f t="shared" ca="1" si="13"/>
        <v>pics\\Peper_5.jpg</v>
      </c>
      <c r="AS13" t="str">
        <f t="shared" ca="1" si="15"/>
        <v>pics\\Peper_5.jpg</v>
      </c>
      <c r="AT13">
        <f t="shared" ca="1" si="7"/>
        <v>1.3938688899936325E-2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VLOOKUP(B14,audio_list_stym!$A$3:$BP$18,60,FALSE)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VLOOKUP(B14,audio_list_stym!$A$3:$AJ$18,28,FALSE)</f>
        <v>Limon</v>
      </c>
      <c r="I14" t="s">
        <v>692</v>
      </c>
      <c r="J14" t="str">
        <f t="shared" si="1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2060</v>
      </c>
      <c r="AD14" t="str">
        <f t="shared" ca="1" si="10"/>
        <v>pics\\Tomat_4.jpg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pics\\Tomat_4.jpg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0.87018130680353756</v>
      </c>
      <c r="AP14" t="str">
        <f t="shared" ca="1" si="12"/>
        <v>pics\\Kokos_4.jpg</v>
      </c>
      <c r="AQ14" t="str">
        <f t="shared" ca="1" si="13"/>
        <v>pics\\Tomat_4.jpg</v>
      </c>
      <c r="AS14" t="str">
        <f t="shared" ca="1" si="15"/>
        <v>pics\\Tomat_4.jpg</v>
      </c>
      <c r="AT14">
        <f t="shared" ca="1" si="7"/>
        <v>0.16387206814311983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2038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VLOOKUP(B15,audio_list_stym!$A$3:$BP$18,60,FALSE)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VLOOKUP(B15,audio_list_stym!$A$3:$AJ$18,28,FALSE)</f>
        <v>Limon</v>
      </c>
      <c r="I15" t="s">
        <v>693</v>
      </c>
      <c r="J15" t="str">
        <f t="shared" si="1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2044</v>
      </c>
      <c r="AD15" t="str">
        <f t="shared" ca="1" si="10"/>
        <v>pics\\Peper_4.jpg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pics\\Peper_4.jpg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0.59355330294515807</v>
      </c>
      <c r="AP15" t="str">
        <f t="shared" ca="1" si="12"/>
        <v>pics\\Finik_4.jpg</v>
      </c>
      <c r="AQ15" t="str">
        <f t="shared" ca="1" si="13"/>
        <v>pics\\Peper_4.jpg</v>
      </c>
      <c r="AS15" t="str">
        <f t="shared" ca="1" si="15"/>
        <v>pics\\Peper_4.jpg</v>
      </c>
      <c r="AT15">
        <f t="shared" ca="1" si="7"/>
        <v>0.37045590468639644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2037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VLOOKUP(B16,audio_list_stym!$A$3:$BP$18,60,FALSE)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VLOOKUP(B16,audio_list_stym!$A$3:$AJ$18,28,FALSE)</f>
        <v>Limon</v>
      </c>
      <c r="I16" t="s">
        <v>694</v>
      </c>
      <c r="J16" t="str">
        <f t="shared" si="1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2161</v>
      </c>
      <c r="AD16" t="str">
        <f t="shared" ca="1" si="10"/>
        <v>pics\\Tikva_1.jpg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pics\\Tikva_1.jpg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0.19933246712103192</v>
      </c>
      <c r="AP16" t="str">
        <f t="shared" ca="1" si="12"/>
        <v>pics\\Injir_1.jpg</v>
      </c>
      <c r="AQ16" t="str">
        <f t="shared" ca="1" si="13"/>
        <v>pics\\Tikva_1.jpg</v>
      </c>
      <c r="AS16" t="str">
        <f t="shared" ca="1" si="15"/>
        <v>pics\\Tikva_1.jpg</v>
      </c>
      <c r="AT16">
        <f t="shared" ca="1" si="7"/>
        <v>6.2368670525378422E-2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VLOOKUP(B17,audio_list_stym!$A$3:$BP$18,60,FALSE)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VLOOKUP(B17,audio_list_stym!$A$3:$AJ$18,28,FALSE)</f>
        <v>Limon</v>
      </c>
      <c r="I17" t="s">
        <v>695</v>
      </c>
      <c r="J17" t="str">
        <f t="shared" si="1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2042</v>
      </c>
      <c r="AD17" t="str">
        <f t="shared" ca="1" si="10"/>
        <v>pics\\Peper_2.jpg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pics\\Peper_2.jpg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0.66229858375394801</v>
      </c>
      <c r="AP17" t="str">
        <f t="shared" ca="1" si="12"/>
        <v>pics\\Finik_2.jpg</v>
      </c>
      <c r="AQ17" t="str">
        <f t="shared" ca="1" si="13"/>
        <v>pics\\Peper_2.jpg</v>
      </c>
      <c r="AS17" t="str">
        <f t="shared" ca="1" si="15"/>
        <v>pics\\Peper_2.jpg</v>
      </c>
      <c r="AT17">
        <f t="shared" ca="1" si="7"/>
        <v>0.48968651763304571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2040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VLOOKUP(B18,audio_list_stym!$A$3:$BP$18,60,FALSE)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VLOOKUP(B18,audio_list_stym!$A$3:$AJ$18,28,FALSE)</f>
        <v>Kokos</v>
      </c>
      <c r="I18" t="s">
        <v>688</v>
      </c>
      <c r="J18" t="str">
        <f t="shared" si="1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0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ref="AG18:AG2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0.87257996520297787</v>
      </c>
      <c r="AP18" t="str">
        <f t="shared" ca="1" si="12"/>
        <v>pics\\Kokos_3.jpg</v>
      </c>
      <c r="AQ18" t="str">
        <f t="shared" ca="1" si="13"/>
        <v>pics\\Tomat_3.jpg</v>
      </c>
      <c r="AT18">
        <f t="shared" ca="1" si="7"/>
        <v>0.21409871361771304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2028</v>
      </c>
      <c r="BE18" cm="1">
        <f t="array" aca="1" ref="BE18" ca="1">INDEX(BD2:BD17,(RANK(AT4,$AT$2:$AT$16)))</f>
        <v>2060</v>
      </c>
      <c r="BF18" cm="1">
        <f t="array" aca="1" ref="BF18" ca="1">INDEX(BD26:BD49,(RANK(AT4,$AT$2:$AT$16)))</f>
        <v>2052</v>
      </c>
      <c r="BG18" cm="1">
        <f t="array" aca="1" ref="BG18" ca="1">INDEX(BD50:BD65,(RANK(AT4,$AT$2:$AT$16)))</f>
        <v>2012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VLOOKUP(B19,audio_list_stym!$A$3:$BP$18,60,FALSE)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VLOOKUP(B19,audio_list_stym!$A$3:$AJ$18,28,FALSE)</f>
        <v>Kokos</v>
      </c>
      <c r="I19" t="s">
        <v>689</v>
      </c>
      <c r="J19" t="str">
        <f t="shared" si="1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0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0.81699342413842801</v>
      </c>
      <c r="AP19" t="str">
        <f t="shared" ca="1" si="12"/>
        <v>pics\\Kokos_6.jpg</v>
      </c>
      <c r="AQ19" t="str">
        <f t="shared" ca="1" si="13"/>
        <v>pics\\Tomat_6.jpg</v>
      </c>
      <c r="AT19">
        <f t="shared" ca="1" si="7"/>
        <v>0.72026923142316834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VLOOKUP(B20,audio_list_stym!$A$3:$BP$18,60,FALSE)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VLOOKUP(B20,audio_list_stym!$A$3:$AJ$18,28,FALSE)</f>
        <v>Kokos</v>
      </c>
      <c r="I20" t="s">
        <v>690</v>
      </c>
      <c r="J20" t="str">
        <f t="shared" si="1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0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0.91168670418530529</v>
      </c>
      <c r="AP20" t="str">
        <f t="shared" ca="1" si="12"/>
        <v>pics\\Kokos_1.jpg</v>
      </c>
      <c r="AQ20" t="str">
        <f t="shared" ca="1" si="13"/>
        <v>pics\\Tomat_1.jpg</v>
      </c>
      <c r="AT20">
        <f t="shared" ca="1" si="7"/>
        <v>0.99865156788802112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VLOOKUP(B21,audio_list_stym!$A$3:$BP$18,60,FALSE)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VLOOKUP(B21,audio_list_stym!$A$3:$AJ$18,28,FALSE)</f>
        <v>Kokos</v>
      </c>
      <c r="I21" t="s">
        <v>691</v>
      </c>
      <c r="J21" t="str">
        <f t="shared" si="1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0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0.84916657224824676</v>
      </c>
      <c r="AP21" t="str">
        <f t="shared" ca="1" si="12"/>
        <v>pics\\Kokos_5.jpg</v>
      </c>
      <c r="AQ21" t="str">
        <f t="shared" ca="1" si="13"/>
        <v>pics\\Tomat_5.jpg</v>
      </c>
      <c r="AT21">
        <f t="shared" ca="1" si="7"/>
        <v>0.91372547602323373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VLOOKUP(B22,audio_list_stym!$A$3:$BP$18,60,FALSE)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VLOOKUP(B22,audio_list_stym!$A$3:$AJ$18,28,FALSE)</f>
        <v>Kokos</v>
      </c>
      <c r="I22" t="s">
        <v>692</v>
      </c>
      <c r="J22" t="str">
        <f t="shared" si="1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0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1.237957373993559E-2</v>
      </c>
      <c r="AP22" t="str">
        <f t="shared" ca="1" si="12"/>
        <v>pics\\Injir_8.jpg</v>
      </c>
      <c r="AQ22" t="str">
        <f t="shared" ca="1" si="13"/>
        <v>pics\\Tikva_8.jpg</v>
      </c>
      <c r="AT22">
        <f t="shared" ca="1" si="7"/>
        <v>0.58348431834003822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2030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VLOOKUP(B23,audio_list_stym!$A$3:$BP$18,60,FALSE)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VLOOKUP(B23,audio_list_stym!$A$3:$AJ$18,28,FALSE)</f>
        <v>Kokos</v>
      </c>
      <c r="I23" t="s">
        <v>693</v>
      </c>
      <c r="J23" t="str">
        <f t="shared" si="1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0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0.14717161274151902</v>
      </c>
      <c r="AP23" t="str">
        <f t="shared" ca="1" si="12"/>
        <v>pics\\Injir_4.jpg</v>
      </c>
      <c r="AQ23" t="str">
        <f t="shared" ca="1" si="13"/>
        <v>pics\\Tikva_4.jpg</v>
      </c>
      <c r="AT23">
        <f t="shared" ca="1" si="7"/>
        <v>0.92463575526741371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2029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VLOOKUP(B24,audio_list_stym!$A$3:$BP$18,60,FALSE)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VLOOKUP(B24,audio_list_stym!$A$3:$AJ$18,28,FALSE)</f>
        <v>Kokos</v>
      </c>
      <c r="I24" t="s">
        <v>694</v>
      </c>
      <c r="J24" t="str">
        <f t="shared" si="1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0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0.17521600995303732</v>
      </c>
      <c r="AP24" t="str">
        <f t="shared" ca="1" si="12"/>
        <v>pics\\Injir_2.jpg</v>
      </c>
      <c r="AQ24" t="str">
        <f t="shared" ca="1" si="13"/>
        <v>pics\\Tikva_2.jpg</v>
      </c>
      <c r="AT24">
        <f t="shared" ca="1" si="7"/>
        <v>0.46431745499275712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VLOOKUP(B25,audio_list_stym!$A$3:$BP$18,60,FALSE)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VLOOKUP(B25,audio_list_stym!$A$3:$AJ$18,28,FALSE)</f>
        <v>Kokos</v>
      </c>
      <c r="I25" t="s">
        <v>695</v>
      </c>
      <c r="J25" t="str">
        <f t="shared" si="1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0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0.46110368709857485</v>
      </c>
      <c r="AP25" t="str">
        <f t="shared" ca="1" si="12"/>
        <v>pics\\Finik_7.jpg</v>
      </c>
      <c r="AQ25" t="str">
        <f t="shared" ca="1" si="13"/>
        <v>pics\\Peper_7.jpg</v>
      </c>
      <c r="AT25">
        <f t="shared" ca="1" si="7"/>
        <v>0.63664537431680501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2032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VLOOKUP(B26,audio_list_stym!$A$3:$BP$18,60,FALSE)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VLOOKUP(B26,audio_list_stym!$A$3:$AJ$18,28,FALSE)</f>
        <v>Redis</v>
      </c>
      <c r="I26" t="s">
        <v>688</v>
      </c>
      <c r="J26" t="str">
        <f t="shared" si="1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2026</v>
      </c>
      <c r="AD26" t="str">
        <f t="shared" ca="1" si="10"/>
        <v>pics\\Kokos_2.jpg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pics\\Kokos_2.jpg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pics\\Kokos_2.jpg</v>
      </c>
      <c r="AT26">
        <f t="shared" ca="1" si="7"/>
        <v>0.91444619781063508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2052</v>
      </c>
      <c r="BE26" cm="1">
        <f t="array" aca="1" ref="BE26" ca="1">INDEX(BD2:BD25,(RANK(AT5,$AT$2:$AT$16)))</f>
        <v>2057</v>
      </c>
      <c r="BF26" cm="1">
        <f t="array" aca="1" ref="BF26" ca="1">INDEX(BD34:BD49,(RANK(AT5,$AT$2:$AT$16)))</f>
        <v>2041</v>
      </c>
      <c r="BG26" cm="1">
        <f t="array" aca="1" ref="BG26" ca="1">INDEX(BD50:BD65,(RANK(AT5,$AT$2:$AT$16)))</f>
        <v>2009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VLOOKUP(B27,audio_list_stym!$A$3:$BP$18,60,FALSE)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VLOOKUP(B27,audio_list_stym!$A$3:$AJ$18,28,FALSE)</f>
        <v>Redis</v>
      </c>
      <c r="I27" t="s">
        <v>689</v>
      </c>
      <c r="J27" t="str">
        <f t="shared" si="1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2031</v>
      </c>
      <c r="AD27" t="str">
        <f t="shared" ca="1" si="10"/>
        <v>pics\\Kokos_7.jpg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pics\\Kokos_7.jpg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pics\\Kokos_7.jpg</v>
      </c>
      <c r="AT27">
        <f t="shared" ca="1" si="7"/>
        <v>0.30354650298858388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VLOOKUP(B28,audio_list_stym!$A$3:$BP$18,60,FALSE)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VLOOKUP(B28,audio_list_stym!$A$3:$AJ$18,28,FALSE)</f>
        <v>Redis</v>
      </c>
      <c r="I28" t="s">
        <v>690</v>
      </c>
      <c r="J28" t="str">
        <f t="shared" si="1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2014</v>
      </c>
      <c r="AD28" t="str">
        <f t="shared" ca="1" si="10"/>
        <v>pics\\Finik_6.jpg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pics\\Finik_6.jpg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pics\\Finik_6.jpg</v>
      </c>
      <c r="AT28">
        <f t="shared" ca="1" si="7"/>
        <v>0.2195242154402206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VLOOKUP(B29,audio_list_stym!$A$3:$BP$18,60,FALSE)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VLOOKUP(B29,audio_list_stym!$A$3:$AJ$18,28,FALSE)</f>
        <v>Redis</v>
      </c>
      <c r="I29" t="s">
        <v>691</v>
      </c>
      <c r="J29" t="str">
        <f t="shared" si="1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2158</v>
      </c>
      <c r="AD29" t="str">
        <f t="shared" ca="1" si="10"/>
        <v>pics\\Injir_6.jpg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pics\\Injir_6.jpg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pics\\Injir_6.jpg</v>
      </c>
      <c r="AT29">
        <f t="shared" ca="1" si="7"/>
        <v>0.22445880394008277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VLOOKUP(B30,audio_list_stym!$A$3:$BP$18,60,FALSE)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VLOOKUP(B30,audio_list_stym!$A$3:$AJ$18,28,FALSE)</f>
        <v>Redis</v>
      </c>
      <c r="I30" t="s">
        <v>692</v>
      </c>
      <c r="J30" t="str">
        <f t="shared" si="1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2009</v>
      </c>
      <c r="AD30" t="str">
        <f t="shared" ca="1" si="10"/>
        <v>pics\\Finik_1.jpg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pics\\Finik_1.jpg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pics\\Finik_1.jpg</v>
      </c>
      <c r="AT30">
        <f t="shared" ca="1" si="7"/>
        <v>0.10657451536317031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2054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VLOOKUP(B31,audio_list_stym!$A$3:$BP$18,60,FALSE)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VLOOKUP(B31,audio_list_stym!$A$3:$AJ$18,28,FALSE)</f>
        <v>Redis</v>
      </c>
      <c r="I31" t="s">
        <v>693</v>
      </c>
      <c r="J31" t="str">
        <f t="shared" si="1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2159</v>
      </c>
      <c r="AD31" t="str">
        <f t="shared" ca="1" si="10"/>
        <v>pics\\Injir_7.jpg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pics\\Injir_7.jpg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pics\\Injir_7.jpg</v>
      </c>
      <c r="AT31">
        <f t="shared" ca="1" si="7"/>
        <v>0.6470592243309502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2053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VLOOKUP(B32,audio_list_stym!$A$3:$BP$18,60,FALSE)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VLOOKUP(B32,audio_list_stym!$A$3:$AJ$18,28,FALSE)</f>
        <v>Redis</v>
      </c>
      <c r="I32" t="s">
        <v>694</v>
      </c>
      <c r="J32" t="str">
        <f t="shared" si="1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2016</v>
      </c>
      <c r="AD32" t="str">
        <f t="shared" ca="1" si="10"/>
        <v>pics\\Finik_8.jpg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pics\\Finik_8.jpg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pics\\Finik_8.jpg</v>
      </c>
      <c r="AT32">
        <f t="shared" ca="1" si="7"/>
        <v>0.88441979843657703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VLOOKUP(B33,audio_list_stym!$A$3:$BP$18,60,FALSE)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VLOOKUP(B33,audio_list_stym!$A$3:$AJ$18,28,FALSE)</f>
        <v>Redis</v>
      </c>
      <c r="I33" t="s">
        <v>695</v>
      </c>
      <c r="J33" t="str">
        <f t="shared" si="1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2032</v>
      </c>
      <c r="AD33" t="str">
        <f t="shared" ca="1" si="10"/>
        <v>pics\\Kokos_8.jpg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pics\\Kokos_8.jpg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pics\\Kokos_8.jpg</v>
      </c>
      <c r="AT33">
        <f t="shared" ca="1" si="7"/>
        <v>0.64175153270346441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2056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VLOOKUP(B34,audio_list_stym!$A$3:$BP$18,60,FALSE)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VLOOKUP(B34,audio_list_stym!$A$3:$AJ$18,28,FALSE)</f>
        <v>Peper</v>
      </c>
      <c r="I34" t="s">
        <v>688</v>
      </c>
      <c r="J34" t="str">
        <f t="shared" si="1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0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2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0.76758288934309327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2044</v>
      </c>
      <c r="BE34" cm="1">
        <f t="array" aca="1" ref="BE34" ca="1">INDEX(BD2:BD17,(RANK(AT5,$AT$2:$AT$17)))</f>
        <v>2057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2001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VLOOKUP(B35,audio_list_stym!$A$3:$BP$18,60,FALSE)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VLOOKUP(B35,audio_list_stym!$A$3:$AJ$18,28,FALSE)</f>
        <v>Peper</v>
      </c>
      <c r="I35" t="s">
        <v>689</v>
      </c>
      <c r="J35" t="str">
        <f t="shared" si="1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0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2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0.55763515983514478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VLOOKUP(B36,audio_list_stym!$A$3:$BP$18,60,FALSE)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VLOOKUP(B36,audio_list_stym!$A$3:$AJ$18,28,FALSE)</f>
        <v>Peper</v>
      </c>
      <c r="I36" t="s">
        <v>690</v>
      </c>
      <c r="J36" t="str">
        <f t="shared" si="1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0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2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0.11988727549435874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VLOOKUP(B37,audio_list_stym!$A$3:$BP$18,60,FALSE)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VLOOKUP(B37,audio_list_stym!$A$3:$AJ$18,28,FALSE)</f>
        <v>Peper</v>
      </c>
      <c r="I37" t="s">
        <v>691</v>
      </c>
      <c r="J37" t="str">
        <f t="shared" si="1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0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2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0.82185406384149817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VLOOKUP(B38,audio_list_stym!$A$3:$BP$18,60,FALSE)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VLOOKUP(B38,audio_list_stym!$A$3:$AJ$18,28,FALSE)</f>
        <v>Peper</v>
      </c>
      <c r="I38" t="s">
        <v>692</v>
      </c>
      <c r="J38" t="str">
        <f t="shared" si="1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0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2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0.89220314137147583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2046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VLOOKUP(B39,audio_list_stym!$A$3:$BP$18,60,FALSE)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VLOOKUP(B39,audio_list_stym!$A$3:$AJ$18,28,FALSE)</f>
        <v>Peper</v>
      </c>
      <c r="I39" t="s">
        <v>693</v>
      </c>
      <c r="J39" t="str">
        <f t="shared" si="1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0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0.84928273195917048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2045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VLOOKUP(B40,audio_list_stym!$A$3:$BP$18,60,FALSE)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VLOOKUP(B40,audio_list_stym!$A$3:$AJ$18,28,FALSE)</f>
        <v>Peper</v>
      </c>
      <c r="I40" t="s">
        <v>694</v>
      </c>
      <c r="J40" t="str">
        <f t="shared" si="1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0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0.59588396921924625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VLOOKUP(B41,audio_list_stym!$A$3:$BP$18,60,FALSE)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VLOOKUP(B41,audio_list_stym!$A$3:$AJ$18,28,FALSE)</f>
        <v>Peper</v>
      </c>
      <c r="I41" t="s">
        <v>695</v>
      </c>
      <c r="J41" t="str">
        <f t="shared" si="1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0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0.61062957737649581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2048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VLOOKUP(B42,audio_list_stym!$A$3:$BP$18,60,FALSE)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VLOOKUP(B42,audio_list_stym!$A$3:$AJ$18,28,FALSE)</f>
        <v>Banan</v>
      </c>
      <c r="I42" t="s">
        <v>688</v>
      </c>
      <c r="J42" t="str">
        <f t="shared" si="1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2059</v>
      </c>
      <c r="AD42" t="str">
        <f t="shared" ca="1" si="10"/>
        <v>pics\\Tomat_3.jpg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pics\\Tomat_3.jpg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pics\\Tomat_3.jpg</v>
      </c>
      <c r="AT42">
        <f t="shared" ca="1" si="7"/>
        <v>0.97789238008512225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2004</v>
      </c>
      <c r="BE42" cm="1">
        <f t="array" aca="1" ref="BE42" ca="1">INDEX(BD2:BD17,(RANK(AT6,$AT$2:$AT17)))</f>
        <v>2035</v>
      </c>
      <c r="BF42" cm="1">
        <f t="array" aca="1" ref="BF42" ca="1">INDEX(BD26:BD41,(RANK(AT6,$AT$2:$AT$17)))</f>
        <v>2043</v>
      </c>
      <c r="BG42" cm="1">
        <f t="array" aca="1" ref="BG42" ca="1">INDEX(BD50:BD65,(RANK(AT6,$AT$2:$AT$17)))</f>
        <v>2019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VLOOKUP(B43,audio_list_stym!$A$3:$BP$18,60,FALSE)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VLOOKUP(B43,audio_list_stym!$A$3:$AJ$18,28,FALSE)</f>
        <v>Banan</v>
      </c>
      <c r="I43" t="s">
        <v>689</v>
      </c>
      <c r="J43" t="str">
        <f t="shared" si="1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2062</v>
      </c>
      <c r="AD43" t="str">
        <f t="shared" ca="1" si="10"/>
        <v>pics\\Tomat_6.jpg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pics\\Tomat_6.jpg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pics\\Tomat_6.jpg</v>
      </c>
      <c r="AT43">
        <f t="shared" ca="1" si="7"/>
        <v>0.56678318080406098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VLOOKUP(B44,audio_list_stym!$A$3:$BP$18,60,FALSE)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VLOOKUP(B44,audio_list_stym!$A$3:$AJ$18,28,FALSE)</f>
        <v>Banan</v>
      </c>
      <c r="I44" t="s">
        <v>690</v>
      </c>
      <c r="J44" t="str">
        <f t="shared" si="1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2057</v>
      </c>
      <c r="AD44" t="str">
        <f t="shared" ca="1" si="10"/>
        <v>pics\\Tomat_1.jpg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pics\\Tomat_1.jpg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pics\\Tomat_1.jpg</v>
      </c>
      <c r="AT44">
        <f t="shared" ca="1" si="7"/>
        <v>0.2471789403726643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VLOOKUP(B45,audio_list_stym!$A$3:$BP$18,60,FALSE)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VLOOKUP(B45,audio_list_stym!$A$3:$AJ$18,28,FALSE)</f>
        <v>Banan</v>
      </c>
      <c r="I45" t="s">
        <v>691</v>
      </c>
      <c r="J45" t="str">
        <f t="shared" si="1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2061</v>
      </c>
      <c r="AD45" t="str">
        <f t="shared" ca="1" si="10"/>
        <v>pics\\Tomat_5.jpg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pics\\Tomat_5.jpg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pics\\Tomat_5.jpg</v>
      </c>
      <c r="AT45">
        <f t="shared" ca="1" si="7"/>
        <v>0.75022688187722775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VLOOKUP(B46,audio_list_stym!$A$3:$BP$18,60,FALSE)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VLOOKUP(B46,audio_list_stym!$A$3:$AJ$18,28,FALSE)</f>
        <v>Banan</v>
      </c>
      <c r="I46" t="s">
        <v>692</v>
      </c>
      <c r="J46" t="str">
        <f t="shared" si="1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2168</v>
      </c>
      <c r="AD46" t="str">
        <f t="shared" ca="1" si="10"/>
        <v>pics\\Tikva_8.jpg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pics\\Tikva_8.jpg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pics\\Tikva_8.jpg</v>
      </c>
      <c r="AT46">
        <f t="shared" ca="1" si="7"/>
        <v>0.54648539062930912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2006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VLOOKUP(B47,audio_list_stym!$A$3:$BP$18,60,FALSE)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VLOOKUP(B47,audio_list_stym!$A$3:$AJ$18,28,FALSE)</f>
        <v>Banan</v>
      </c>
      <c r="I47" t="s">
        <v>693</v>
      </c>
      <c r="J47" t="str">
        <f t="shared" si="1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2164</v>
      </c>
      <c r="AD47" t="str">
        <f t="shared" ca="1" si="10"/>
        <v>pics\\Tikva_4.jpg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pics\\Tikva_4.jpg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pics\\Tikva_4.jpg</v>
      </c>
      <c r="AT47">
        <f t="shared" ca="1" si="7"/>
        <v>0.35149772331610085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2005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VLOOKUP(B48,audio_list_stym!$A$3:$BP$18,60,FALSE)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VLOOKUP(B48,audio_list_stym!$A$3:$AJ$18,28,FALSE)</f>
        <v>Banan</v>
      </c>
      <c r="I48" t="s">
        <v>694</v>
      </c>
      <c r="J48" t="str">
        <f t="shared" si="1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2162</v>
      </c>
      <c r="AD48" t="str">
        <f t="shared" ca="1" si="10"/>
        <v>pics\\Tikva_2.jpg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pics\\Tikva_2.jpg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pics\\Tikva_2.jpg</v>
      </c>
      <c r="AT48">
        <f t="shared" ca="1" si="7"/>
        <v>0.65443516854927264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VLOOKUP(B49,audio_list_stym!$A$3:$BP$18,60,FALSE)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VLOOKUP(B49,audio_list_stym!$A$3:$AJ$18,28,FALSE)</f>
        <v>Banan</v>
      </c>
      <c r="I49" t="s">
        <v>695</v>
      </c>
      <c r="J49" t="str">
        <f t="shared" si="1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2047</v>
      </c>
      <c r="AD49" t="str">
        <f t="shared" ca="1" si="10"/>
        <v>pics\\Peper_7.jpg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pics\\Peper_7.jpg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pics\\Peper_7.jpg</v>
      </c>
      <c r="AT49">
        <f t="shared" ca="1" si="7"/>
        <v>7.7738426494241675E-2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2008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VLOOKUP(B50,audio_list_stym!$A$3:$BP$18,60,FALSE)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VLOOKUP(B50,audio_list_stym!$A$3:$AJ$18,28,FALSE)</f>
        <v>Finik</v>
      </c>
      <c r="I50" t="s">
        <v>688</v>
      </c>
      <c r="J50" t="str">
        <f t="shared" si="1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0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2"/>
        <v/>
      </c>
      <c r="AG50" t="str">
        <f t="shared" ref="AG50:AG65" si="25">IF(OR(E50=11,E50=13),M50,"")</f>
        <v>pics\\Finik_1.jpg</v>
      </c>
      <c r="AH50">
        <f t="shared" si="4"/>
        <v>0</v>
      </c>
      <c r="AT50">
        <f t="shared" ca="1" si="7"/>
        <v>0.15473797664392208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2012</v>
      </c>
      <c r="BE50" cm="1">
        <f t="array" aca="1" ref="BE50" ca="1">INDEX(BD2:BD17,(RANK(AT7,$AT$2:$AT$17)))</f>
        <v>2063</v>
      </c>
      <c r="BF50" cm="1">
        <f t="array" aca="1" ref="BF50" ca="1">INDEX(BD18:BD49,(RANK(AT7,$AT$2:$AT$17)))</f>
        <v>2031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VLOOKUP(B51,audio_list_stym!$A$3:$BP$18,60,FALSE)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VLOOKUP(B51,audio_list_stym!$A$3:$AJ$18,28,FALSE)</f>
        <v>Finik</v>
      </c>
      <c r="I51" t="s">
        <v>689</v>
      </c>
      <c r="J51" t="str">
        <f t="shared" si="1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0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7"/>
        <v>0.30377182549893555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VLOOKUP(B52,audio_list_stym!$A$3:$BP$18,60,FALSE)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VLOOKUP(B52,audio_list_stym!$A$3:$AJ$18,28,FALSE)</f>
        <v>Finik</v>
      </c>
      <c r="I52" t="s">
        <v>690</v>
      </c>
      <c r="J52" t="str">
        <f t="shared" si="1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0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7"/>
        <v>0.54984934301494759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VLOOKUP(B53,audio_list_stym!$A$3:$BP$18,60,FALSE)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VLOOKUP(B53,audio_list_stym!$A$3:$AJ$18,28,FALSE)</f>
        <v>Finik</v>
      </c>
      <c r="I53" t="s">
        <v>691</v>
      </c>
      <c r="J53" t="str">
        <f t="shared" si="1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0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7"/>
        <v>2.429393881311892E-2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VLOOKUP(B54,audio_list_stym!$A$3:$BP$18,60,FALSE)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VLOOKUP(B54,audio_list_stym!$A$3:$AJ$18,28,FALSE)</f>
        <v>Finik</v>
      </c>
      <c r="I54" t="s">
        <v>692</v>
      </c>
      <c r="J54" t="str">
        <f t="shared" si="1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0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7"/>
        <v>0.74438658248335487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2014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VLOOKUP(B55,audio_list_stym!$A$3:$BP$18,60,FALSE)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VLOOKUP(B55,audio_list_stym!$A$3:$AJ$18,28,FALSE)</f>
        <v>Finik</v>
      </c>
      <c r="I55" t="s">
        <v>693</v>
      </c>
      <c r="J55" t="str">
        <f t="shared" si="1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0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7"/>
        <v>0.39077003554536738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2013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VLOOKUP(B56,audio_list_stym!$A$3:$BP$18,60,FALSE)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VLOOKUP(B56,audio_list_stym!$A$3:$AJ$18,28,FALSE)</f>
        <v>Finik</v>
      </c>
      <c r="I56" t="s">
        <v>694</v>
      </c>
      <c r="J56" t="str">
        <f t="shared" si="1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0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7"/>
        <v>0.78628221944512222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VLOOKUP(B57,audio_list_stym!$A$3:$BP$18,60,FALSE)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VLOOKUP(B57,audio_list_stym!$A$3:$AJ$18,28,FALSE)</f>
        <v>Finik</v>
      </c>
      <c r="I57" t="s">
        <v>695</v>
      </c>
      <c r="J57" t="str">
        <f t="shared" si="1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0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7"/>
        <v>0.38672468574604213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2016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VLOOKUP(B58,audio_list_stym!$A$3:$BP$18,60,FALSE)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VLOOKUP(B58,audio_list_stym!$A$3:$AJ$18,28,FALSE)</f>
        <v>Goroh</v>
      </c>
      <c r="I58" t="s">
        <v>688</v>
      </c>
      <c r="J58" t="str">
        <f t="shared" si="1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2155</v>
      </c>
      <c r="AD58" t="str">
        <f t="shared" ca="1" si="10"/>
        <v>pics\\Injir_3.jpg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pics\\Injir_3.jpg</v>
      </c>
      <c r="AG58" t="str">
        <f t="shared" si="25"/>
        <v/>
      </c>
      <c r="AH58" t="str">
        <f t="shared" si="4"/>
        <v>sound\\Ogorod</v>
      </c>
      <c r="AI58" s="11"/>
      <c r="AR58" t="str">
        <f t="shared" ref="AR58:AR63" ca="1" si="27">IF(AH58="sound\\Ogorod",AP10,"")</f>
        <v>pics\\Injir_3.jpg</v>
      </c>
      <c r="AT58">
        <f t="shared" ca="1" si="7"/>
        <v>0.70995476662777224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2020</v>
      </c>
      <c r="BE58" cm="1">
        <f t="array" aca="1" ref="BE58" ca="1">INDEX(BD2:BD17,(RANK(AT8,$AT$2:$AT$17)))</f>
        <v>2038</v>
      </c>
      <c r="BF58" cm="1">
        <f t="array" aca="1" ref="BF58" ca="1">INDEX(BD18:BD33,(RANK(AT8,$AT$2:$AT$17)))</f>
        <v>2054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VLOOKUP(B59,audio_list_stym!$A$3:$BP$18,60,FALSE)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VLOOKUP(B59,audio_list_stym!$A$3:$AJ$18,28,FALSE)</f>
        <v>Goroh</v>
      </c>
      <c r="I59" t="s">
        <v>689</v>
      </c>
      <c r="J59" t="str">
        <f t="shared" si="1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2157</v>
      </c>
      <c r="AD59" t="str">
        <f t="shared" ca="1" si="10"/>
        <v>pics\\Injir_5.jpg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pics\\Injir_5.jpg</v>
      </c>
      <c r="AG59" t="str">
        <f t="shared" si="25"/>
        <v/>
      </c>
      <c r="AH59" t="str">
        <f t="shared" si="4"/>
        <v>sound\\Ogorod</v>
      </c>
      <c r="AR59" t="str">
        <f t="shared" ca="1" si="27"/>
        <v>pics\\Injir_5.jpg</v>
      </c>
      <c r="AT59">
        <f t="shared" ca="1" si="7"/>
        <v>0.7321336101267254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VLOOKUP(B60,audio_list_stym!$A$3:$BP$18,60,FALSE)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VLOOKUP(B60,audio_list_stym!$A$3:$AJ$18,28,FALSE)</f>
        <v>Goroh</v>
      </c>
      <c r="I60" t="s">
        <v>690</v>
      </c>
      <c r="J60" t="str">
        <f t="shared" si="1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2011</v>
      </c>
      <c r="AD60" t="str">
        <f t="shared" ca="1" si="10"/>
        <v>pics\\Finik_3.jpg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pics\\Finik_3.jpg</v>
      </c>
      <c r="AG60" t="str">
        <f t="shared" si="25"/>
        <v/>
      </c>
      <c r="AH60" t="str">
        <f t="shared" si="4"/>
        <v>sound\\Ogorod</v>
      </c>
      <c r="AR60" t="str">
        <f t="shared" ca="1" si="27"/>
        <v>pics\\Finik_3.jpg</v>
      </c>
      <c r="AT60">
        <f t="shared" ca="1" si="7"/>
        <v>0.65872794597572637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VLOOKUP(B61,audio_list_stym!$A$3:$BP$18,60,FALSE)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VLOOKUP(B61,audio_list_stym!$A$3:$AJ$18,28,FALSE)</f>
        <v>Goroh</v>
      </c>
      <c r="I61" t="s">
        <v>691</v>
      </c>
      <c r="J61" t="str">
        <f t="shared" si="1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2013</v>
      </c>
      <c r="AD61" t="str">
        <f t="shared" ca="1" si="10"/>
        <v>pics\\Finik_5.jpg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pics\\Finik_5.jpg</v>
      </c>
      <c r="AG61" t="str">
        <f t="shared" si="25"/>
        <v/>
      </c>
      <c r="AH61" t="str">
        <f t="shared" si="4"/>
        <v>sound\\Ogorod</v>
      </c>
      <c r="AR61" t="str">
        <f t="shared" ca="1" si="27"/>
        <v>pics\\Finik_5.jpg</v>
      </c>
      <c r="AT61">
        <f t="shared" ca="1" si="7"/>
        <v>0.97340078442961664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VLOOKUP(B62,audio_list_stym!$A$3:$BP$18,60,FALSE)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VLOOKUP(B62,audio_list_stym!$A$3:$AJ$18,28,FALSE)</f>
        <v>Goroh</v>
      </c>
      <c r="I62" t="s">
        <v>692</v>
      </c>
      <c r="J62" t="str">
        <f t="shared" si="1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2028</v>
      </c>
      <c r="AD62" t="str">
        <f t="shared" ca="1" si="10"/>
        <v>pics\\Kokos_4.jpg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pics\\Kokos_4.jpg</v>
      </c>
      <c r="AG62" t="str">
        <f t="shared" si="25"/>
        <v/>
      </c>
      <c r="AH62" t="str">
        <f t="shared" si="4"/>
        <v>sound\\Ogorod</v>
      </c>
      <c r="AR62" t="str">
        <f t="shared" ca="1" si="27"/>
        <v>pics\\Kokos_4.jpg</v>
      </c>
      <c r="AT62">
        <f t="shared" ca="1" si="7"/>
        <v>0.30321652369052965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2022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VLOOKUP(B63,audio_list_stym!$A$3:$BP$18,60,FALSE)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VLOOKUP(B63,audio_list_stym!$A$3:$AJ$18,28,FALSE)</f>
        <v>Goroh</v>
      </c>
      <c r="I63" t="s">
        <v>693</v>
      </c>
      <c r="J63" t="str">
        <f t="shared" si="1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2012</v>
      </c>
      <c r="AD63" t="str">
        <f t="shared" ca="1" si="10"/>
        <v>pics\\Finik_4.jpg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pics\\Finik_4.jpg</v>
      </c>
      <c r="AG63" t="str">
        <f t="shared" si="25"/>
        <v/>
      </c>
      <c r="AH63" t="str">
        <f t="shared" si="4"/>
        <v>sound\\Ogorod</v>
      </c>
      <c r="AR63" t="str">
        <f t="shared" ca="1" si="27"/>
        <v>pics\\Finik_4.jpg</v>
      </c>
      <c r="AT63">
        <f t="shared" ca="1" si="7"/>
        <v>0.75838473816059615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2021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VLOOKUP(B64,audio_list_stym!$A$3:$BP$18,60,FALSE)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VLOOKUP(B64,audio_list_stym!$A$3:$AJ$18,28,FALSE)</f>
        <v>Goroh</v>
      </c>
      <c r="I64" t="s">
        <v>694</v>
      </c>
      <c r="J64" t="str">
        <f t="shared" si="1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2153</v>
      </c>
      <c r="AD64" t="str">
        <f t="shared" ca="1" si="10"/>
        <v>pics\\Injir_1.jpg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pics\\Injir_1.jpg</v>
      </c>
      <c r="AG64" t="str">
        <f t="shared" si="25"/>
        <v/>
      </c>
      <c r="AH64" t="str">
        <f t="shared" si="4"/>
        <v>sound\\Ogorod</v>
      </c>
      <c r="AI64" s="11"/>
      <c r="AR64" t="str">
        <f ca="1">IF(AH64="sound\\Ogorod",AP16,"")</f>
        <v>pics\\Injir_1.jpg</v>
      </c>
      <c r="AT64">
        <f t="shared" ca="1" si="7"/>
        <v>3.0885352449908643E-3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VLOOKUP(B65,audio_list_stym!$A$3:$BP$18,60,FALSE)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VLOOKUP(B65,audio_list_stym!$A$3:$AJ$18,28,FALSE)</f>
        <v>Goroh</v>
      </c>
      <c r="I65" t="s">
        <v>695</v>
      </c>
      <c r="J65" t="str">
        <f t="shared" si="1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2010</v>
      </c>
      <c r="AD65" t="str">
        <f t="shared" ca="1" si="10"/>
        <v>pics\\Finik_2.jpg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pics\\Finik_2.jpg</v>
      </c>
      <c r="AG65" t="str">
        <f t="shared" si="25"/>
        <v/>
      </c>
      <c r="AH65" t="str">
        <f t="shared" si="4"/>
        <v>sound\\Ogorod</v>
      </c>
      <c r="AR65" t="str">
        <f ca="1">IF(AH65="sound\\Ogorod",AP17,"")</f>
        <v>pics\\Finik_2.jpg</v>
      </c>
      <c r="AT65">
        <f t="shared" ca="1" si="7"/>
        <v>0.68176755419907586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2024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VLOOKUP(B66,audio_list_stym!$A$3:$BP$18,60,FALSE)</f>
        <v>17</v>
      </c>
      <c r="F66" t="str">
        <f>VLOOKUP(E66,metki!$A$2:$B$9,2,FALSE)</f>
        <v>экспл_новые_без_названия</v>
      </c>
      <c r="G66" t="str">
        <f t="shared" ref="G66:G129" si="28">LEFT(F66,5)</f>
        <v>экспл</v>
      </c>
      <c r="H66" t="str">
        <f>VLOOKUP(B66,audio_list_stym!$A$3:$AJ$18,28,FALSE)</f>
        <v>Gac</v>
      </c>
      <c r="I66" t="s">
        <v>688</v>
      </c>
      <c r="J66" t="str">
        <f t="shared" ref="J66:J129" si="29">H66&amp;I66</f>
        <v>Gac_1</v>
      </c>
      <c r="K66">
        <v>17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121</v>
      </c>
      <c r="Z66" t="str">
        <f>IF(G66="экспл",VLOOKUP(J66,quest_экспл!$A$1:$N$129,12,FALSE),IF(G66="импл_",0,0))</f>
        <v>sound\\Ispachkan_li_on.wav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0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 t="str">
        <f t="shared" ref="AF66:AF129" si="30">AS66</f>
        <v/>
      </c>
      <c r="AI66" t="s">
        <v>67</v>
      </c>
      <c r="AO66">
        <f ca="1">RAND()</f>
        <v>0.32197964117473676</v>
      </c>
      <c r="AP66" t="str">
        <f ca="1">INDEX($AI$66:$AI$129,(RANK(AO66,$AO$66:$AO$129)))</f>
        <v>pics\\Peper_7.jpg</v>
      </c>
      <c r="AS66" t="str">
        <f t="shared" ref="AS66:AS129" si="31">IF(G66="импл_",AP66,"")</f>
        <v/>
      </c>
      <c r="AT66">
        <f t="shared" ref="AT66:AT129" ca="1" si="32">RAND()</f>
        <v>0.3191448637584734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_Испачкан_ли_он?</v>
      </c>
      <c r="BA66" t="e">
        <f>VLOOKUP(Q66,audio_list_stym!$B$2:$BQ$299,68,FALSE)</f>
        <v>#N/A</v>
      </c>
      <c r="BB66" t="str">
        <f t="shared" ref="BB66:BB129" si="34">IF(G66="экспл",AY66&amp;AX66&amp;"."&amp;AZ66,IF(G66="импл_",BA66&amp;AX66&amp;"?"))</f>
        <v>На_экране_XXXXX._Испачкан_ли_он?</v>
      </c>
      <c r="BC66">
        <f>A66</f>
        <v>1209</v>
      </c>
      <c r="BD66" cm="1">
        <f t="array" aca="1" ref="BD66" ca="1">INDEX(L66:L73,(RANK(AT2,$AT$2:$AT$9)))</f>
        <v>2092</v>
      </c>
      <c r="BE66" cm="1">
        <f t="array" aca="1" ref="BE66" ca="1">INDEX(BD74:BD89,(RANK(AT2,$AT$2:$AT$7)))</f>
        <v>2114</v>
      </c>
      <c r="BF66" cm="1">
        <f t="array" aca="1" ref="BF66" ca="1">INDEX(BD90:BD113,(RANK(AT2,$AT$2:$AT$17)))</f>
        <v>2141</v>
      </c>
      <c r="BG66" cm="1">
        <f t="array" aca="1" ref="BG66" ca="1">INDEX(BD114:BD129,(RANK(AT2,$AT$2:$AT$17)))</f>
        <v>2077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VLOOKUP(B67,audio_list_stym!$A$3:$BP$18,60,FALSE)</f>
        <v>17</v>
      </c>
      <c r="F67" t="str">
        <f>VLOOKUP(E67,metki!$A$2:$B$9,2,FALSE)</f>
        <v>экспл_новые_без_названия</v>
      </c>
      <c r="G67" t="str">
        <f t="shared" si="28"/>
        <v>экспл</v>
      </c>
      <c r="H67" t="str">
        <f>VLOOKUP(B67,audio_list_stym!$A$3:$AJ$18,28,FALSE)</f>
        <v>Gac</v>
      </c>
      <c r="I67" t="s">
        <v>689</v>
      </c>
      <c r="J67" t="str">
        <f t="shared" si="29"/>
        <v>Gac_2</v>
      </c>
      <c r="K67">
        <v>17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122</v>
      </c>
      <c r="Z67" t="str">
        <f>IF(G67="экспл",VLOOKUP(J67,quest_экспл!$A$1:$N$129,12,FALSE),IF(G67="импл_",0,0))</f>
        <v>sound\\On_farshirovanniy.wav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129" ca="1" si="35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si="30"/>
        <v/>
      </c>
      <c r="AI67" t="s">
        <v>68</v>
      </c>
      <c r="AO67">
        <f t="shared" ref="AO67:AO129" ca="1" si="36">RAND()</f>
        <v>0.80510241182948428</v>
      </c>
      <c r="AP67" t="str">
        <f t="shared" ref="AP67:AP129" ca="1" si="37">INDEX($AI$66:$AI$129,(RANK(AO67,$AO$66:$AO$129)))</f>
        <v>pics\\Finik_6.jpg</v>
      </c>
      <c r="AS67" t="str">
        <f t="shared" si="31"/>
        <v/>
      </c>
      <c r="AT67">
        <f t="shared" ca="1" si="32"/>
        <v>0.98796458728556746</v>
      </c>
      <c r="AU67" t="s">
        <v>697</v>
      </c>
      <c r="AV67" t="str">
        <f t="shared" ca="1" si="33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_Он_фаршированный?</v>
      </c>
      <c r="BA67" t="e">
        <f>VLOOKUP(Q67,audio_list_stym!$B$2:$BQ$299,68,FALSE)</f>
        <v>#N/A</v>
      </c>
      <c r="BB67" t="str">
        <f t="shared" si="34"/>
        <v>Посмотрите,_вот_XXXXX._Он_фаршированный?</v>
      </c>
      <c r="BD67" cm="1">
        <f t="array" aca="1" ref="BD67" ca="1">INDEX(L67:L74,(RANK(AT3,$AT$2:$AT$9)))</f>
        <v>2092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VLOOKUP(B68,audio_list_stym!$A$3:$BP$18,60,FALSE)</f>
        <v>17</v>
      </c>
      <c r="F68" t="str">
        <f>VLOOKUP(E68,metki!$A$2:$B$9,2,FALSE)</f>
        <v>экспл_новые_без_названия</v>
      </c>
      <c r="G68" t="str">
        <f t="shared" si="28"/>
        <v>экспл</v>
      </c>
      <c r="H68" t="str">
        <f>VLOOKUP(B68,audio_list_stym!$A$3:$AJ$18,28,FALSE)</f>
        <v>Gac</v>
      </c>
      <c r="I68" t="s">
        <v>690</v>
      </c>
      <c r="J68" t="str">
        <f t="shared" si="29"/>
        <v>Gac_3</v>
      </c>
      <c r="K68">
        <v>17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123</v>
      </c>
      <c r="Z68" t="str">
        <f>IF(G68="экспл",VLOOKUP(J68,quest_экспл!$A$1:$N$129,12,FALSE),IF(G68="импл_",0,0))</f>
        <v>sound\\On_razrezanniy.wav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5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si="30"/>
        <v/>
      </c>
      <c r="AI68" t="s">
        <v>69</v>
      </c>
      <c r="AO68">
        <f t="shared" ca="1" si="36"/>
        <v>0.47137402244187809</v>
      </c>
      <c r="AP68" t="str">
        <f t="shared" ca="1" si="37"/>
        <v>pics\\Limon_1.jpg</v>
      </c>
      <c r="AS68" t="str">
        <f t="shared" si="31"/>
        <v/>
      </c>
      <c r="AT68">
        <f t="shared" ca="1" si="32"/>
        <v>0.25391123635868562</v>
      </c>
      <c r="AU68" t="s">
        <v>697</v>
      </c>
      <c r="AV68" t="str">
        <f t="shared" ca="1" si="33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_Он_разрезанный?</v>
      </c>
      <c r="BA68" t="e">
        <f>VLOOKUP(Q68,audio_list_stym!$B$2:$BQ$299,68,FALSE)</f>
        <v>#N/A</v>
      </c>
      <c r="BB68" t="str">
        <f t="shared" si="34"/>
        <v>Вот_XXXXX._Он_разрезанный?</v>
      </c>
      <c r="BD68" cm="1">
        <f t="array" aca="1" ref="BD68" ca="1">INDEX(L68:L75,(RANK(AT4,$AT$2:$AT$9)))</f>
        <v>2091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VLOOKUP(B69,audio_list_stym!$A$3:$BP$18,60,FALSE)</f>
        <v>17</v>
      </c>
      <c r="F69" t="str">
        <f>VLOOKUP(E69,metki!$A$2:$B$9,2,FALSE)</f>
        <v>экспл_новые_без_названия</v>
      </c>
      <c r="G69" t="str">
        <f t="shared" si="28"/>
        <v>экспл</v>
      </c>
      <c r="H69" t="str">
        <f>VLOOKUP(B69,audio_list_stym!$A$3:$AJ$18,28,FALSE)</f>
        <v>Gac</v>
      </c>
      <c r="I69" t="s">
        <v>691</v>
      </c>
      <c r="J69" t="str">
        <f t="shared" si="29"/>
        <v>Gac_4</v>
      </c>
      <c r="K69">
        <v>17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124</v>
      </c>
      <c r="Z69" t="str">
        <f>IF(G69="экспл",VLOOKUP(J69,quest_экспл!$A$1:$N$129,12,FALSE),IF(G69="импл_",0,0))</f>
        <v>sound\\On_s_lepestkami.wav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5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si="30"/>
        <v/>
      </c>
      <c r="AI69" t="s">
        <v>70</v>
      </c>
      <c r="AO69">
        <f t="shared" ca="1" si="36"/>
        <v>0.1402106692802414</v>
      </c>
      <c r="AP69" t="str">
        <f t="shared" ca="1" si="37"/>
        <v>pics\\Redis_6.jpg</v>
      </c>
      <c r="AS69" t="str">
        <f t="shared" si="31"/>
        <v/>
      </c>
      <c r="AT69">
        <f t="shared" ca="1" si="32"/>
        <v>0.76028649265260306</v>
      </c>
      <c r="AU69" t="s">
        <v>697</v>
      </c>
      <c r="AV69" t="str">
        <f t="shared" ca="1" si="33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_Он_с_лепестками?</v>
      </c>
      <c r="BA69" t="e">
        <f>VLOOKUP(Q69,audio_list_stym!$B$2:$BQ$299,68,FALSE)</f>
        <v>#N/A</v>
      </c>
      <c r="BB69" t="str">
        <f t="shared" si="34"/>
        <v>Это_XXXXX._Он_с_лепестками?</v>
      </c>
      <c r="BD69" cm="1">
        <f t="array" aca="1" ref="BD69" ca="1">INDEX(L69:L76,(RANK(AT5,$AT$2:$AT$9)))</f>
        <v>2093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VLOOKUP(B70,audio_list_stym!$A$3:$BP$18,60,FALSE)</f>
        <v>17</v>
      </c>
      <c r="F70" t="str">
        <f>VLOOKUP(E70,metki!$A$2:$B$9,2,FALSE)</f>
        <v>экспл_новые_без_названия</v>
      </c>
      <c r="G70" t="str">
        <f t="shared" si="28"/>
        <v>экспл</v>
      </c>
      <c r="H70" t="str">
        <f>VLOOKUP(B70,audio_list_stym!$A$3:$AJ$18,28,FALSE)</f>
        <v>Gac</v>
      </c>
      <c r="I70" t="s">
        <v>692</v>
      </c>
      <c r="J70" t="str">
        <f t="shared" si="29"/>
        <v>Gac_5</v>
      </c>
      <c r="K70">
        <v>17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125</v>
      </c>
      <c r="Z70" t="str">
        <f>IF(G70="экспл",VLOOKUP(J70,quest_экспл!$A$1:$N$129,12,FALSE),IF(G70="импл_",0,0))</f>
        <v>sound\\Kolyuchiy_li_on.wav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5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si="30"/>
        <v/>
      </c>
      <c r="AI70" t="s">
        <v>71</v>
      </c>
      <c r="AO70">
        <f t="shared" ca="1" si="36"/>
        <v>0.48043907042706591</v>
      </c>
      <c r="AP70" t="str">
        <f t="shared" ca="1" si="37"/>
        <v>pics\\Kokos_7.jpg</v>
      </c>
      <c r="AS70" t="str">
        <f t="shared" si="31"/>
        <v/>
      </c>
      <c r="AT70">
        <f t="shared" ca="1" si="32"/>
        <v>0.62591437811097794</v>
      </c>
      <c r="AU70" t="s">
        <v>697</v>
      </c>
      <c r="AV70" t="str">
        <f t="shared" ca="1" si="33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_Колючий_ли_он?</v>
      </c>
      <c r="BA70" t="e">
        <f>VLOOKUP(Q70,audio_list_stym!$B$2:$BQ$299,68,FALSE)</f>
        <v>#N/A</v>
      </c>
      <c r="BB70" t="str">
        <f t="shared" si="34"/>
        <v>На_картинке_XXXXX._Колючий_ли_он?</v>
      </c>
      <c r="BD70" cm="1">
        <f t="array" aca="1" ref="BD70" ca="1">INDEX(L70:L77,(RANK(AT6,$AT$2:$AT$9)))</f>
        <v>2114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VLOOKUP(B71,audio_list_stym!$A$3:$BP$18,60,FALSE)</f>
        <v>17</v>
      </c>
      <c r="F71" t="str">
        <f>VLOOKUP(E71,metki!$A$2:$B$9,2,FALSE)</f>
        <v>экспл_новые_без_названия</v>
      </c>
      <c r="G71" t="str">
        <f t="shared" si="28"/>
        <v>экспл</v>
      </c>
      <c r="H71" t="str">
        <f>VLOOKUP(B71,audio_list_stym!$A$3:$AJ$18,28,FALSE)</f>
        <v>Gac</v>
      </c>
      <c r="I71" t="s">
        <v>693</v>
      </c>
      <c r="J71" t="str">
        <f t="shared" si="29"/>
        <v>Gac_6</v>
      </c>
      <c r="K71">
        <v>17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126</v>
      </c>
      <c r="Z71" t="str">
        <f>IF(G71="экспл",VLOOKUP(J71,quest_экспл!$A$1:$N$129,12,FALSE),IF(G71="импл_",0,0))</f>
        <v>sound\\Oranzheviy_li_on.wav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5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si="30"/>
        <v/>
      </c>
      <c r="AI71" t="s">
        <v>72</v>
      </c>
      <c r="AO71">
        <f t="shared" ca="1" si="36"/>
        <v>1.8075516222523236E-3</v>
      </c>
      <c r="AP71" t="str">
        <f t="shared" ca="1" si="37"/>
        <v>pics\\Tomat_8.jpg</v>
      </c>
      <c r="AS71" t="str">
        <f t="shared" si="31"/>
        <v/>
      </c>
      <c r="AT71">
        <f t="shared" ca="1" si="32"/>
        <v>0.6903827407678238</v>
      </c>
      <c r="AU71" t="s">
        <v>697</v>
      </c>
      <c r="AV71" t="str">
        <f t="shared" ca="1" si="33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_Оранжевый_ли_он?</v>
      </c>
      <c r="BA71" t="e">
        <f>VLOOKUP(Q71,audio_list_stym!$B$2:$BQ$299,68,FALSE)</f>
        <v>#N/A</v>
      </c>
      <c r="BB71" t="str">
        <f t="shared" si="34"/>
        <v>На_мониторе_XXXXX._Оранжевый_ли_он?</v>
      </c>
      <c r="BD71" cm="1">
        <f t="array" aca="1" ref="BD71" ca="1">INDEX(L71:L78,(RANK(AT7,$AT$2:$AT$9)))</f>
        <v>2114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VLOOKUP(B72,audio_list_stym!$A$3:$BP$18,60,FALSE)</f>
        <v>17</v>
      </c>
      <c r="F72" t="str">
        <f>VLOOKUP(E72,metki!$A$2:$B$9,2,FALSE)</f>
        <v>экспл_новые_без_названия</v>
      </c>
      <c r="G72" t="str">
        <f t="shared" si="28"/>
        <v>экспл</v>
      </c>
      <c r="H72" t="str">
        <f>VLOOKUP(B72,audio_list_stym!$A$3:$AJ$18,28,FALSE)</f>
        <v>Gac</v>
      </c>
      <c r="I72" t="s">
        <v>694</v>
      </c>
      <c r="J72" t="str">
        <f t="shared" si="29"/>
        <v>Gac_7</v>
      </c>
      <c r="K72">
        <v>17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127</v>
      </c>
      <c r="Z72" t="str">
        <f>IF(G72="экспл",VLOOKUP(J72,quest_экспл!$A$1:$N$129,12,FALSE),IF(G72="импл_",0,0))</f>
        <v>sound\\On_zernistiy.wav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5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si="30"/>
        <v/>
      </c>
      <c r="AI72" t="s">
        <v>73</v>
      </c>
      <c r="AO72">
        <f t="shared" ca="1" si="36"/>
        <v>0.13754744226760907</v>
      </c>
      <c r="AP72" t="str">
        <f t="shared" ca="1" si="37"/>
        <v>pics\\Redis_7.jpg</v>
      </c>
      <c r="AS72" t="str">
        <f t="shared" si="31"/>
        <v/>
      </c>
      <c r="AT72">
        <f t="shared" ca="1" si="32"/>
        <v>0.72557209223873642</v>
      </c>
      <c r="AU72" t="s">
        <v>697</v>
      </c>
      <c r="AV72" t="str">
        <f t="shared" ca="1" si="33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_Он_зернистый?</v>
      </c>
      <c r="BA72" t="e">
        <f>VLOOKUP(Q72,audio_list_stym!$B$2:$BQ$299,68,FALSE)</f>
        <v>#N/A</v>
      </c>
      <c r="BB72" t="str">
        <f t="shared" si="34"/>
        <v>Перед_Вами_XXXXX._Он_зернистый?</v>
      </c>
      <c r="BD72" cm="1">
        <f t="array" aca="1" ref="BD72" ca="1">INDEX(L72:L79,(RANK(AT8,$AT$2:$AT$9)))</f>
        <v>2117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VLOOKUP(B73,audio_list_stym!$A$3:$BP$18,60,FALSE)</f>
        <v>17</v>
      </c>
      <c r="F73" t="str">
        <f>VLOOKUP(E73,metki!$A$2:$B$9,2,FALSE)</f>
        <v>экспл_новые_без_названия</v>
      </c>
      <c r="G73" t="str">
        <f t="shared" si="28"/>
        <v>экспл</v>
      </c>
      <c r="H73" t="str">
        <f>VLOOKUP(B73,audio_list_stym!$A$3:$AJ$18,28,FALSE)</f>
        <v>Gac</v>
      </c>
      <c r="I73" t="s">
        <v>695</v>
      </c>
      <c r="J73" t="str">
        <f t="shared" si="29"/>
        <v>Gac_8</v>
      </c>
      <c r="K73">
        <v>17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128</v>
      </c>
      <c r="Z73" t="str">
        <f>IF(G73="экспл",VLOOKUP(J73,quest_экспл!$A$1:$N$129,12,FALSE),IF(G73="импл_",0,0))</f>
        <v>sound\\Okruglya_li_on.wav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5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si="30"/>
        <v/>
      </c>
      <c r="AI73" t="s">
        <v>74</v>
      </c>
      <c r="AO73">
        <f t="shared" ca="1" si="36"/>
        <v>0.93567898583573927</v>
      </c>
      <c r="AP73" t="str">
        <f t="shared" ca="1" si="37"/>
        <v>pics\\Banan_5.jpg</v>
      </c>
      <c r="AS73" t="str">
        <f t="shared" si="31"/>
        <v/>
      </c>
      <c r="AT73">
        <f t="shared" ca="1" si="32"/>
        <v>0.44254029148607876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_Округлый_ли_он?</v>
      </c>
      <c r="BA73" t="e">
        <f>VLOOKUP(Q73,audio_list_stym!$B$2:$BQ$299,68,FALSE)</f>
        <v>#N/A</v>
      </c>
      <c r="BB73" t="str">
        <f t="shared" si="34"/>
        <v>Вы_видите_XXXXX._Округлый_ли_он?</v>
      </c>
      <c r="BD73" cm="1">
        <f t="array" aca="1" ref="BD73" ca="1">INDEX(L73:L80,(RANK(AT9,$AT$2:$AT$9)))</f>
        <v>2119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VLOOKUP(B74,audio_list_stym!$A$3:$BP$18,60,FALSE)</f>
        <v>14</v>
      </c>
      <c r="F74" t="str">
        <f>VLOOKUP(E74,metki!$A$2:$B$9,2,FALSE)</f>
        <v>импл_новые_с_названием</v>
      </c>
      <c r="G74" t="str">
        <f t="shared" si="28"/>
        <v>импл_</v>
      </c>
      <c r="H74" t="str">
        <f>VLOOKUP(B74,audio_list_stym!$A$3:$AJ$18,28,FALSE)</f>
        <v>Noni</v>
      </c>
      <c r="I74" t="s">
        <v>688</v>
      </c>
      <c r="J74" t="str">
        <f t="shared" si="29"/>
        <v>Noni_1</v>
      </c>
      <c r="K74">
        <v>14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257</v>
      </c>
      <c r="Q74" t="str">
        <f>IF(G74="экспл",0,IF(G74="импл_",VLOOKUP(J74,quest_импл!$A$1:$J$129,8,FALSE),0))</f>
        <v>sound\\Beliy_li_vnutri.wav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2018</v>
      </c>
      <c r="AD74" t="str">
        <f t="shared" ca="1" si="35"/>
        <v>pics\\Goroh_2.jpg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pics\\Goroh_2.jpg</v>
      </c>
      <c r="AI74" t="s">
        <v>76</v>
      </c>
      <c r="AO74">
        <f t="shared" ca="1" si="36"/>
        <v>0.71872960806342912</v>
      </c>
      <c r="AP74" t="str">
        <f t="shared" ca="1" si="37"/>
        <v>pics\\Goroh_2.jpg</v>
      </c>
      <c r="AR74" t="str">
        <f>IF(AH74="sound\\Ogorod",AP2,"")</f>
        <v/>
      </c>
      <c r="AS74" t="str">
        <f t="shared" ca="1" si="31"/>
        <v>pics\\Goroh_2.jpg</v>
      </c>
      <c r="AT74">
        <f t="shared" ca="1" si="32"/>
        <v>0.68712819044568063</v>
      </c>
      <c r="AU74" t="s">
        <v>697</v>
      </c>
      <c r="AV74" t="str">
        <f t="shared" ca="1" si="33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_Белый_ли_внутри_</v>
      </c>
      <c r="BB74" t="str">
        <f t="shared" si="34"/>
        <v>_Белый_ли_внутри_БАРОХ?</v>
      </c>
      <c r="BC74">
        <f>A74</f>
        <v>1210</v>
      </c>
      <c r="BD74" cm="1">
        <f t="array" aca="1" ref="BD74" ca="1">INDEX($L$74:$L$81,(RANK(AT2,$AT$2:$AT$9)))</f>
        <v>2116</v>
      </c>
      <c r="BE74" cm="1">
        <f t="array" aca="1" ref="BE74" ca="1">INDEX(BD66:BD73,(RANK(AT3,$AT$2:$AT$9)))</f>
        <v>2091</v>
      </c>
      <c r="BF74" cm="1">
        <f t="array" aca="1" ref="BF74" ca="1">INDEX(BD82:BD105,(RANK(AT3,$AT$2:$AT$17)))</f>
        <v>2130</v>
      </c>
      <c r="BG74" cm="1">
        <f t="array" aca="1" ref="BG74" ca="1">INDEX(BD106:BD129,(RANK(AT3,$AT$2:$AT$9)))</f>
        <v>2065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VLOOKUP(B75,audio_list_stym!$A$3:$BP$18,60,FALSE)</f>
        <v>14</v>
      </c>
      <c r="F75" t="str">
        <f>VLOOKUP(E75,metki!$A$2:$B$9,2,FALSE)</f>
        <v>импл_новые_с_названием</v>
      </c>
      <c r="G75" t="str">
        <f t="shared" si="28"/>
        <v>импл_</v>
      </c>
      <c r="H75" t="str">
        <f>VLOOKUP(B75,audio_list_stym!$A$3:$AJ$18,28,FALSE)</f>
        <v>Noni</v>
      </c>
      <c r="I75" t="s">
        <v>689</v>
      </c>
      <c r="J75" t="str">
        <f t="shared" si="29"/>
        <v>Noni_2</v>
      </c>
      <c r="K75">
        <v>14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258</v>
      </c>
      <c r="Q75" t="str">
        <f>IF(G75="экспл",0,IF(G75="импл_",VLOOKUP(J75,quest_импл!$A$1:$J$129,8,FALSE),0))</f>
        <v>sound\\Rebristiy_li.wav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2043</v>
      </c>
      <c r="AD75" t="str">
        <f t="shared" ca="1" si="35"/>
        <v>pics\\Peper_3.jpg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0"/>
        <v>pics\\Peper_3.jpg</v>
      </c>
      <c r="AI75" t="s">
        <v>77</v>
      </c>
      <c r="AO75">
        <f t="shared" ca="1" si="36"/>
        <v>0.35215106538134244</v>
      </c>
      <c r="AP75" t="str">
        <f t="shared" ca="1" si="37"/>
        <v>pics\\Peper_3.jpg</v>
      </c>
      <c r="AR75" t="str">
        <f t="shared" ref="AR75:AR97" si="38">IF(AH75="sound\\Ogorod",AP3,"")</f>
        <v/>
      </c>
      <c r="AS75" t="str">
        <f t="shared" ca="1" si="31"/>
        <v>pics\\Peper_3.jpg</v>
      </c>
      <c r="AT75">
        <f t="shared" ca="1" si="32"/>
        <v>0.27981770141911255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_Ребристый_ли_</v>
      </c>
      <c r="BB75" t="str">
        <f t="shared" si="34"/>
        <v>_Ребристый_ли_БАРОХ?</v>
      </c>
      <c r="BD75" cm="1">
        <f t="array" aca="1" ref="BD75" ca="1">INDEX($L$74:$L$81,(RANK(AT3,$AT$2:$AT$9)))</f>
        <v>2115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VLOOKUP(B76,audio_list_stym!$A$3:$BP$18,60,FALSE)</f>
        <v>14</v>
      </c>
      <c r="F76" t="str">
        <f>VLOOKUP(E76,metki!$A$2:$B$9,2,FALSE)</f>
        <v>импл_новые_с_названием</v>
      </c>
      <c r="G76" t="str">
        <f t="shared" si="28"/>
        <v>импл_</v>
      </c>
      <c r="H76" t="str">
        <f>VLOOKUP(B76,audio_list_stym!$A$3:$AJ$18,28,FALSE)</f>
        <v>Noni</v>
      </c>
      <c r="I76" t="s">
        <v>690</v>
      </c>
      <c r="J76" t="str">
        <f t="shared" si="29"/>
        <v>Noni_3</v>
      </c>
      <c r="K76">
        <v>14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259</v>
      </c>
      <c r="Q76" t="str">
        <f>IF(G76="экспл",0,IF(G76="импл_",VLOOKUP(J76,quest_импл!$A$1:$J$129,8,FALSE),0))</f>
        <v>sound\\Goluboy_li.wav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2010</v>
      </c>
      <c r="AD76" t="str">
        <f t="shared" ca="1" si="35"/>
        <v>pics\\Finik_2.jpg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0"/>
        <v>pics\\Finik_2.jpg</v>
      </c>
      <c r="AI76" t="s">
        <v>78</v>
      </c>
      <c r="AO76">
        <f t="shared" ca="1" si="36"/>
        <v>0.84134129245855982</v>
      </c>
      <c r="AP76" t="str">
        <f t="shared" ca="1" si="37"/>
        <v>pics\\Finik_2.jpg</v>
      </c>
      <c r="AR76" t="str">
        <f t="shared" si="38"/>
        <v/>
      </c>
      <c r="AS76" t="str">
        <f t="shared" ca="1" si="31"/>
        <v>pics\\Finik_2.jpg</v>
      </c>
      <c r="AT76">
        <f t="shared" ca="1" si="32"/>
        <v>0.75184157786971506</v>
      </c>
      <c r="AU76" t="s">
        <v>697</v>
      </c>
      <c r="AV76" t="str">
        <f t="shared" ca="1" si="33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_Голубой_ли_</v>
      </c>
      <c r="BB76" t="str">
        <f t="shared" si="34"/>
        <v>_Голубой_ли_БАРОХ?</v>
      </c>
      <c r="BD76" cm="1">
        <f t="array" aca="1" ref="BD76" ca="1">INDEX($L$74:$L$81,(RANK(AT4,$AT$2:$AT$9)))</f>
        <v>2113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VLOOKUP(B77,audio_list_stym!$A$3:$BP$18,60,FALSE)</f>
        <v>14</v>
      </c>
      <c r="F77" t="str">
        <f>VLOOKUP(E77,metki!$A$2:$B$9,2,FALSE)</f>
        <v>импл_новые_с_названием</v>
      </c>
      <c r="G77" t="str">
        <f t="shared" si="28"/>
        <v>импл_</v>
      </c>
      <c r="H77" t="str">
        <f>VLOOKUP(B77,audio_list_stym!$A$3:$AJ$18,28,FALSE)</f>
        <v>Noni</v>
      </c>
      <c r="I77" t="s">
        <v>691</v>
      </c>
      <c r="J77" t="str">
        <f t="shared" si="29"/>
        <v>Noni_4</v>
      </c>
      <c r="K77">
        <v>14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260</v>
      </c>
      <c r="Q77" t="str">
        <f>IF(G77="экспл",0,IF(G77="импл_",VLOOKUP(J77,quest_импл!$A$1:$J$129,8,FALSE),0))</f>
        <v>sound\\S_bugorkami_li.wav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2001</v>
      </c>
      <c r="AD77" t="str">
        <f t="shared" ca="1" si="35"/>
        <v>pics\\Banan_1.jpg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0"/>
        <v>pics\\Banan_1.jpg</v>
      </c>
      <c r="AI77" t="s">
        <v>79</v>
      </c>
      <c r="AO77">
        <f t="shared" ca="1" si="36"/>
        <v>0.98419185448677982</v>
      </c>
      <c r="AP77" t="str">
        <f t="shared" ca="1" si="37"/>
        <v>pics\\Banan_1.jpg</v>
      </c>
      <c r="AR77" t="str">
        <f t="shared" si="38"/>
        <v/>
      </c>
      <c r="AS77" t="str">
        <f t="shared" ca="1" si="31"/>
        <v>pics\\Banan_1.jpg</v>
      </c>
      <c r="AT77">
        <f t="shared" ca="1" si="32"/>
        <v>0.27181945672113028</v>
      </c>
      <c r="AU77" t="s">
        <v>697</v>
      </c>
      <c r="AV77" t="str">
        <f t="shared" ca="1" si="33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_С_бугорками_ли_</v>
      </c>
      <c r="BB77" t="str">
        <f t="shared" si="34"/>
        <v>_С_бугорками_ли_БАРОХ?</v>
      </c>
      <c r="BD77" cm="1">
        <f t="array" aca="1" ref="BD77" ca="1">INDEX($L$74:$L$81,(RANK(AT5,$AT$2:$AT$9)))</f>
        <v>2114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VLOOKUP(B78,audio_list_stym!$A$3:$BP$18,60,FALSE)</f>
        <v>14</v>
      </c>
      <c r="F78" t="str">
        <f>VLOOKUP(E78,metki!$A$2:$B$9,2,FALSE)</f>
        <v>импл_новые_с_названием</v>
      </c>
      <c r="G78" t="str">
        <f t="shared" si="28"/>
        <v>импл_</v>
      </c>
      <c r="H78" t="str">
        <f>VLOOKUP(B78,audio_list_stym!$A$3:$AJ$18,28,FALSE)</f>
        <v>Noni</v>
      </c>
      <c r="I78" t="s">
        <v>692</v>
      </c>
      <c r="J78" t="str">
        <f t="shared" si="29"/>
        <v>Noni_5</v>
      </c>
      <c r="K78">
        <v>14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261</v>
      </c>
      <c r="Q78" t="str">
        <f>IF(G78="экспл",0,IF(G78="импл_",VLOOKUP(J78,quest_импл!$A$1:$J$129,8,FALSE),0))</f>
        <v>sound\\Ovalniy_li.wav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2022</v>
      </c>
      <c r="AD78" t="str">
        <f t="shared" ca="1" si="35"/>
        <v>pics\\Goroh_6.jpg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0"/>
        <v>pics\\Goroh_6.jpg</v>
      </c>
      <c r="AI78" t="s">
        <v>80</v>
      </c>
      <c r="AO78">
        <f t="shared" ca="1" si="36"/>
        <v>0.6866609891751535</v>
      </c>
      <c r="AP78" t="str">
        <f t="shared" ca="1" si="37"/>
        <v>pics\\Goroh_6.jpg</v>
      </c>
      <c r="AR78" t="str">
        <f t="shared" si="38"/>
        <v/>
      </c>
      <c r="AS78" t="str">
        <f t="shared" ca="1" si="31"/>
        <v>pics\\Goroh_6.jpg</v>
      </c>
      <c r="AT78">
        <f t="shared" ca="1" si="32"/>
        <v>0.86471379060525966</v>
      </c>
      <c r="AU78" t="s">
        <v>697</v>
      </c>
      <c r="AV78" t="str">
        <f t="shared" ca="1" si="33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_Овальный_ли_</v>
      </c>
      <c r="BB78" t="str">
        <f t="shared" si="34"/>
        <v>_Овальный_ли_БАРОХ?</v>
      </c>
      <c r="BD78" cm="1">
        <f t="array" aca="1" ref="BD78" ca="1">INDEX($L$74:$L$81,(RANK(AT6,$AT$2:$AT$9)))</f>
        <v>2118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VLOOKUP(B79,audio_list_stym!$A$3:$BP$18,60,FALSE)</f>
        <v>14</v>
      </c>
      <c r="F79" t="str">
        <f>VLOOKUP(E79,metki!$A$2:$B$9,2,FALSE)</f>
        <v>импл_новые_с_названием</v>
      </c>
      <c r="G79" t="str">
        <f t="shared" si="28"/>
        <v>импл_</v>
      </c>
      <c r="H79" t="str">
        <f>VLOOKUP(B79,audio_list_stym!$A$3:$AJ$18,28,FALSE)</f>
        <v>Noni</v>
      </c>
      <c r="I79" t="s">
        <v>693</v>
      </c>
      <c r="J79" t="str">
        <f t="shared" si="29"/>
        <v>Noni_6</v>
      </c>
      <c r="K79">
        <v>14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262</v>
      </c>
      <c r="Q79" t="str">
        <f>IF(G79="экспл",0,IF(G79="импл_",VLOOKUP(J79,quest_импл!$A$1:$J$129,8,FALSE),0))</f>
        <v>sound\\Zhidkiy_li.wav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2058</v>
      </c>
      <c r="AD79" t="str">
        <f t="shared" ca="1" si="35"/>
        <v>pics\\Tomat_2.jpg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0"/>
        <v>pics\\Tomat_2.jpg</v>
      </c>
      <c r="AI79" t="s">
        <v>81</v>
      </c>
      <c r="AO79">
        <f t="shared" ca="1" si="36"/>
        <v>0.11075461500185302</v>
      </c>
      <c r="AP79" t="str">
        <f t="shared" ca="1" si="37"/>
        <v>pics\\Tomat_2.jpg</v>
      </c>
      <c r="AR79" t="str">
        <f t="shared" si="38"/>
        <v/>
      </c>
      <c r="AS79" t="str">
        <f t="shared" ca="1" si="31"/>
        <v>pics\\Tomat_2.jpg</v>
      </c>
      <c r="AT79">
        <f t="shared" ca="1" si="32"/>
        <v>0.55248463133879389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_Жидкий_ли_</v>
      </c>
      <c r="BB79" t="str">
        <f t="shared" si="34"/>
        <v>_Жидкий_ли_БАРОХ?</v>
      </c>
      <c r="BD79" cm="1">
        <f t="array" aca="1" ref="BD79" ca="1">INDEX($L$74:$L$81,(RANK(AT7,$AT$2:$AT$9)))</f>
        <v>2117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VLOOKUP(B80,audio_list_stym!$A$3:$BP$18,60,FALSE)</f>
        <v>14</v>
      </c>
      <c r="F80" t="str">
        <f>VLOOKUP(E80,metki!$A$2:$B$9,2,FALSE)</f>
        <v>импл_новые_с_названием</v>
      </c>
      <c r="G80" t="str">
        <f t="shared" si="28"/>
        <v>импл_</v>
      </c>
      <c r="H80" t="str">
        <f>VLOOKUP(B80,audio_list_stym!$A$3:$AJ$18,28,FALSE)</f>
        <v>Noni</v>
      </c>
      <c r="I80" t="s">
        <v>694</v>
      </c>
      <c r="J80" t="str">
        <f t="shared" si="29"/>
        <v>Noni_7</v>
      </c>
      <c r="K80">
        <v>14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263</v>
      </c>
      <c r="Q80" t="str">
        <f>IF(G80="экспл",0,IF(G80="импл_",VLOOKUP(J80,quest_импл!$A$1:$J$129,8,FALSE),0))</f>
        <v>sound\\Lohmatiy_li.wav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2012</v>
      </c>
      <c r="AD80" t="str">
        <f t="shared" ca="1" si="35"/>
        <v>pics\\Finik_4.jpg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0"/>
        <v>pics\\Finik_4.jpg</v>
      </c>
      <c r="AI80" t="s">
        <v>82</v>
      </c>
      <c r="AO80">
        <f t="shared" ca="1" si="36"/>
        <v>0.82081254139447979</v>
      </c>
      <c r="AP80" t="str">
        <f t="shared" ca="1" si="37"/>
        <v>pics\\Finik_4.jpg</v>
      </c>
      <c r="AR80" t="str">
        <f t="shared" si="38"/>
        <v/>
      </c>
      <c r="AS80" t="str">
        <f t="shared" ca="1" si="31"/>
        <v>pics\\Finik_4.jpg</v>
      </c>
      <c r="AT80">
        <f t="shared" ca="1" si="32"/>
        <v>0.94722040438959965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_Лохматый_ли_</v>
      </c>
      <c r="BB80" t="str">
        <f t="shared" si="34"/>
        <v>_Лохматый_ли_БАРОХ?</v>
      </c>
      <c r="BD80" cm="1">
        <f t="array" aca="1" ref="BD80" ca="1">INDEX($L$74:$L$81,(RANK(AT8,$AT$2:$AT$9)))</f>
        <v>2119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VLOOKUP(B81,audio_list_stym!$A$3:$BP$18,60,FALSE)</f>
        <v>14</v>
      </c>
      <c r="F81" t="str">
        <f>VLOOKUP(E81,metki!$A$2:$B$9,2,FALSE)</f>
        <v>импл_новые_с_названием</v>
      </c>
      <c r="G81" t="str">
        <f t="shared" si="28"/>
        <v>импл_</v>
      </c>
      <c r="H81" t="str">
        <f>VLOOKUP(B81,audio_list_stym!$A$3:$AJ$18,28,FALSE)</f>
        <v>Noni</v>
      </c>
      <c r="I81" t="s">
        <v>695</v>
      </c>
      <c r="J81" t="str">
        <f t="shared" si="29"/>
        <v>Noni_8</v>
      </c>
      <c r="K81">
        <v>14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264</v>
      </c>
      <c r="Q81" t="str">
        <f>IF(G81="экспл",0,IF(G81="импл_",VLOOKUP(J81,quest_импл!$A$1:$J$129,8,FALSE),0))</f>
        <v>sound\\Zolotistiy_li.wav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2028</v>
      </c>
      <c r="AD81" t="str">
        <f t="shared" ca="1" si="35"/>
        <v>pics\\Kokos_4.jpg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0"/>
        <v>pics\\Kokos_4.jpg</v>
      </c>
      <c r="AI81" t="s">
        <v>83</v>
      </c>
      <c r="AO81">
        <f t="shared" ca="1" si="36"/>
        <v>0.50019993263688467</v>
      </c>
      <c r="AP81" t="str">
        <f t="shared" ca="1" si="37"/>
        <v>pics\\Kokos_4.jpg</v>
      </c>
      <c r="AR81" t="str">
        <f t="shared" si="38"/>
        <v/>
      </c>
      <c r="AS81" t="str">
        <f t="shared" ca="1" si="31"/>
        <v>pics\\Kokos_4.jpg</v>
      </c>
      <c r="AT81">
        <f t="shared" ca="1" si="32"/>
        <v>0.72066916861106634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_Золотистый_ли_</v>
      </c>
      <c r="BB81" t="str">
        <f t="shared" si="34"/>
        <v>_Золотистый_ли_БАРОХ?</v>
      </c>
      <c r="BD81" cm="1">
        <f t="array" aca="1" ref="BD81" ca="1">INDEX($L$74:$L$81,(RANK(AT9,$AT$2:$AT$9)))</f>
        <v>2120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VLOOKUP(B82,audio_list_stym!$A$3:$BP$18,60,FALSE)</f>
        <v>15</v>
      </c>
      <c r="F82" t="str">
        <f>VLOOKUP(E82,metki!$A$2:$B$9,2,FALSE)</f>
        <v>экспл_новые_с_названием</v>
      </c>
      <c r="G82" t="str">
        <f t="shared" si="28"/>
        <v>экспл</v>
      </c>
      <c r="H82" t="str">
        <f>VLOOKUP(B82,audio_list_stym!$A$3:$AJ$18,28,FALSE)</f>
        <v>Sapota</v>
      </c>
      <c r="I82" t="s">
        <v>688</v>
      </c>
      <c r="J82" t="str">
        <f t="shared" si="29"/>
        <v>Sapota_1</v>
      </c>
      <c r="K82">
        <v>15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137</v>
      </c>
      <c r="Z82" t="str">
        <f>IF(G82="экспл",VLOOKUP(J82,quest_экспл!$A$1:$N$129,12,FALSE),IF(G82="импл_",0,0))</f>
        <v>sound\\On_sharoobraxniy.wav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5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30"/>
        <v/>
      </c>
      <c r="AI82" t="s">
        <v>84</v>
      </c>
      <c r="AO82">
        <f t="shared" ca="1" si="36"/>
        <v>0.91131909429712621</v>
      </c>
      <c r="AP82" t="str">
        <f t="shared" ca="1" si="37"/>
        <v>pics\\Banan_7.jpg</v>
      </c>
      <c r="AR82" t="str">
        <f t="shared" si="38"/>
        <v/>
      </c>
      <c r="AS82" t="str">
        <f t="shared" si="31"/>
        <v/>
      </c>
      <c r="AT82">
        <f t="shared" ca="1" si="32"/>
        <v>0.76745228490916018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_Он_шарообразный?</v>
      </c>
      <c r="BA82" t="e">
        <f>VLOOKUP(Q82,audio_list_stym!$B$2:$BQ$299,68,FALSE)</f>
        <v>#N/A</v>
      </c>
      <c r="BB82" t="str">
        <f t="shared" si="34"/>
        <v>На_экране_ЛИРОХ._Он_шарообразный?</v>
      </c>
      <c r="BC82">
        <f>A82</f>
        <v>1211</v>
      </c>
      <c r="BD82" cm="1">
        <f t="array" aca="1" ref="BD82" ca="1">INDEX($L$82:$L$89,(RANK(AT2,$AT$2:$AT$9)))</f>
        <v>2132</v>
      </c>
      <c r="BE82" cm="1">
        <f t="array" aca="1" ref="BE82" ca="1">INDEX(BD66:BD81,(RANK(AT4,$AT$2:$AT$17)))</f>
        <v>2092</v>
      </c>
      <c r="BF82" cm="1">
        <f t="array" aca="1" ref="BF82" ca="1">INDEX(BD90:BD105,(RANK(AT4,$AT$2:$AT$17)))</f>
        <v>2140</v>
      </c>
      <c r="BG82" cm="1">
        <f t="array" aca="1" ref="BG82" ca="1">INDEX(BD106:BD129,(RANK(AT4,$AT$2:$AT$9)))</f>
        <v>2068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VLOOKUP(B83,audio_list_stym!$A$3:$BP$18,60,FALSE)</f>
        <v>15</v>
      </c>
      <c r="F83" t="str">
        <f>VLOOKUP(E83,metki!$A$2:$B$9,2,FALSE)</f>
        <v>экспл_новые_с_названием</v>
      </c>
      <c r="G83" t="str">
        <f t="shared" si="28"/>
        <v>экспл</v>
      </c>
      <c r="H83" t="str">
        <f>VLOOKUP(B83,audio_list_stym!$A$3:$AJ$18,28,FALSE)</f>
        <v>Sapota</v>
      </c>
      <c r="I83" t="s">
        <v>689</v>
      </c>
      <c r="J83" t="str">
        <f t="shared" si="29"/>
        <v>Sapota_2</v>
      </c>
      <c r="K83">
        <v>15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138</v>
      </c>
      <c r="Z83" t="str">
        <f>IF(G83="экспл",VLOOKUP(J83,quest_экспл!$A$1:$N$129,12,FALSE),IF(G83="импл_",0,0))</f>
        <v>sound\\On_nadrezan.wav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5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30"/>
        <v/>
      </c>
      <c r="AI83" t="s">
        <v>85</v>
      </c>
      <c r="AO83">
        <f t="shared" ca="1" si="36"/>
        <v>0.85283213156252979</v>
      </c>
      <c r="AP83" t="str">
        <f t="shared" ca="1" si="37"/>
        <v>pics\\Finik_1.jpg</v>
      </c>
      <c r="AR83" t="str">
        <f t="shared" si="38"/>
        <v/>
      </c>
      <c r="AS83" t="str">
        <f t="shared" si="31"/>
        <v/>
      </c>
      <c r="AT83">
        <f t="shared" ca="1" si="32"/>
        <v>0.88932343603475805</v>
      </c>
      <c r="AU83" t="s">
        <v>697</v>
      </c>
      <c r="AV83" t="str">
        <f t="shared" ca="1" si="33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_Он_надрезан?</v>
      </c>
      <c r="BA83" t="e">
        <f>VLOOKUP(Q83,audio_list_stym!$B$2:$BQ$299,68,FALSE)</f>
        <v>#N/A</v>
      </c>
      <c r="BB83" t="str">
        <f t="shared" si="34"/>
        <v>Посмотрите,_вот_ЛИРОХ._Он_надрезан?</v>
      </c>
      <c r="BD83" cm="1">
        <f t="array" aca="1" ref="BD83" ca="1">INDEX($L$82:$L$89,(RANK(AT3,$AT$2:$AT$9)))</f>
        <v>2131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VLOOKUP(B84,audio_list_stym!$A$3:$BP$18,60,FALSE)</f>
        <v>15</v>
      </c>
      <c r="F84" t="str">
        <f>VLOOKUP(E84,metki!$A$2:$B$9,2,FALSE)</f>
        <v>экспл_новые_с_названием</v>
      </c>
      <c r="G84" t="str">
        <f t="shared" si="28"/>
        <v>экспл</v>
      </c>
      <c r="H84" t="str">
        <f>VLOOKUP(B84,audio_list_stym!$A$3:$AJ$18,28,FALSE)</f>
        <v>Sapota</v>
      </c>
      <c r="I84" t="s">
        <v>690</v>
      </c>
      <c r="J84" t="str">
        <f t="shared" si="29"/>
        <v>Sapota_3</v>
      </c>
      <c r="K84">
        <v>15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139</v>
      </c>
      <c r="Z84" t="str">
        <f>IF(G84="экспл",VLOOKUP(J84,quest_экспл!$A$1:$N$129,12,FALSE),IF(G84="импл_",0,0))</f>
        <v>sound\\On_perekruchen.wav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5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30"/>
        <v/>
      </c>
      <c r="AI84" t="s">
        <v>94</v>
      </c>
      <c r="AO84">
        <f t="shared" ca="1" si="36"/>
        <v>0.13024698022096814</v>
      </c>
      <c r="AP84" t="str">
        <f t="shared" ca="1" si="37"/>
        <v>pics\\Redis_8.jpg</v>
      </c>
      <c r="AR84" t="str">
        <f t="shared" si="38"/>
        <v/>
      </c>
      <c r="AS84" t="str">
        <f t="shared" si="31"/>
        <v/>
      </c>
      <c r="AT84">
        <f t="shared" ca="1" si="32"/>
        <v>0.93450917654725119</v>
      </c>
      <c r="AU84" t="s">
        <v>697</v>
      </c>
      <c r="AV84" t="str">
        <f t="shared" ca="1" si="33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_Он_перекручен?</v>
      </c>
      <c r="BA84" t="e">
        <f>VLOOKUP(Q84,audio_list_stym!$B$2:$BQ$299,68,FALSE)</f>
        <v>#N/A</v>
      </c>
      <c r="BB84" t="str">
        <f t="shared" si="34"/>
        <v>Вот_ЛИРОХ._Он_перекручен?</v>
      </c>
      <c r="BD84" cm="1">
        <f t="array" aca="1" ref="BD84" ca="1">INDEX($L$82:$L$89,(RANK(AT4,$AT$2:$AT$9)))</f>
        <v>2129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VLOOKUP(B85,audio_list_stym!$A$3:$BP$18,60,FALSE)</f>
        <v>15</v>
      </c>
      <c r="F85" t="str">
        <f>VLOOKUP(E85,metki!$A$2:$B$9,2,FALSE)</f>
        <v>экспл_новые_с_названием</v>
      </c>
      <c r="G85" t="str">
        <f t="shared" si="28"/>
        <v>экспл</v>
      </c>
      <c r="H85" t="str">
        <f>VLOOKUP(B85,audio_list_stym!$A$3:$AJ$18,28,FALSE)</f>
        <v>Sapota</v>
      </c>
      <c r="I85" t="s">
        <v>691</v>
      </c>
      <c r="J85" t="str">
        <f t="shared" si="29"/>
        <v>Sapota_4</v>
      </c>
      <c r="K85">
        <v>15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140</v>
      </c>
      <c r="Z85" t="str">
        <f>IF(G85="экспл",VLOOKUP(J85,quest_экспл!$A$1:$N$129,12,FALSE),IF(G85="импл_",0,0))</f>
        <v>sound\\Sorvan_li_on.wav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5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30"/>
        <v/>
      </c>
      <c r="AI85" t="s">
        <v>95</v>
      </c>
      <c r="AO85">
        <f t="shared" ca="1" si="36"/>
        <v>0.48814687356599817</v>
      </c>
      <c r="AP85" t="str">
        <f t="shared" ca="1" si="37"/>
        <v>pics\\Kokos_6.jpg</v>
      </c>
      <c r="AR85" t="str">
        <f t="shared" si="38"/>
        <v/>
      </c>
      <c r="AS85" t="str">
        <f t="shared" si="31"/>
        <v/>
      </c>
      <c r="AT85">
        <f t="shared" ca="1" si="32"/>
        <v>0.70562033945777469</v>
      </c>
      <c r="AU85" t="s">
        <v>697</v>
      </c>
      <c r="AV85" t="str">
        <f t="shared" ca="1" si="33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_Сорван_ли_он?</v>
      </c>
      <c r="BA85" t="e">
        <f>VLOOKUP(Q85,audio_list_stym!$B$2:$BQ$299,68,FALSE)</f>
        <v>#N/A</v>
      </c>
      <c r="BB85" t="str">
        <f t="shared" si="34"/>
        <v>Это_ЛИРОХ._Сорван_ли_он?</v>
      </c>
      <c r="BD85" cm="1">
        <f t="array" aca="1" ref="BD85" ca="1">INDEX($L$82:$L$89,(RANK(AT5,$AT$2:$AT$9)))</f>
        <v>2130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VLOOKUP(B86,audio_list_stym!$A$3:$BP$18,60,FALSE)</f>
        <v>15</v>
      </c>
      <c r="F86" t="str">
        <f>VLOOKUP(E86,metki!$A$2:$B$9,2,FALSE)</f>
        <v>экспл_новые_с_названием</v>
      </c>
      <c r="G86" t="str">
        <f t="shared" si="28"/>
        <v>экспл</v>
      </c>
      <c r="H86" t="str">
        <f>VLOOKUP(B86,audio_list_stym!$A$3:$AJ$18,28,FALSE)</f>
        <v>Sapota</v>
      </c>
      <c r="I86" t="s">
        <v>692</v>
      </c>
      <c r="J86" t="str">
        <f t="shared" si="29"/>
        <v>Sapota_5</v>
      </c>
      <c r="K86">
        <v>15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141</v>
      </c>
      <c r="Z86" t="str">
        <f>IF(G86="экспл",VLOOKUP(J86,quest_экспл!$A$1:$N$129,12,FALSE),IF(G86="импл_",0,0))</f>
        <v>sound\\Spressovan_li_on.wav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5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30"/>
        <v/>
      </c>
      <c r="AI86" t="s">
        <v>96</v>
      </c>
      <c r="AO86">
        <f t="shared" ca="1" si="36"/>
        <v>0.82977741706358665</v>
      </c>
      <c r="AP86" t="str">
        <f t="shared" ca="1" si="37"/>
        <v>pics\\Finik_3.jpg</v>
      </c>
      <c r="AR86" t="str">
        <f t="shared" si="38"/>
        <v/>
      </c>
      <c r="AS86" t="str">
        <f t="shared" si="31"/>
        <v/>
      </c>
      <c r="AT86">
        <f t="shared" ca="1" si="32"/>
        <v>0.48062797086038611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_Спрессован_ли_он?</v>
      </c>
      <c r="BA86" t="e">
        <f>VLOOKUP(Q86,audio_list_stym!$B$2:$BQ$299,68,FALSE)</f>
        <v>#N/A</v>
      </c>
      <c r="BB86" t="str">
        <f t="shared" si="34"/>
        <v>На_картинке_ЛИРОХ._Спрессован_ли_он?</v>
      </c>
      <c r="BD86" cm="1">
        <f t="array" aca="1" ref="BD86" ca="1">INDEX($L$82:$L$89,(RANK(AT6,$AT$2:$AT$9)))</f>
        <v>2134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VLOOKUP(B87,audio_list_stym!$A$3:$BP$18,60,FALSE)</f>
        <v>15</v>
      </c>
      <c r="F87" t="str">
        <f>VLOOKUP(E87,metki!$A$2:$B$9,2,FALSE)</f>
        <v>экспл_новые_с_названием</v>
      </c>
      <c r="G87" t="str">
        <f t="shared" si="28"/>
        <v>экспл</v>
      </c>
      <c r="H87" t="str">
        <f>VLOOKUP(B87,audio_list_stym!$A$3:$AJ$18,28,FALSE)</f>
        <v>Sapota</v>
      </c>
      <c r="I87" t="s">
        <v>693</v>
      </c>
      <c r="J87" t="str">
        <f t="shared" si="29"/>
        <v>Sapota_6</v>
      </c>
      <c r="K87">
        <v>15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142</v>
      </c>
      <c r="Z87" t="str">
        <f>IF(G87="экспл",VLOOKUP(J87,quest_экспл!$A$1:$N$129,12,FALSE),IF(G87="импл_",0,0))</f>
        <v>sound\\Zheltiy_li_on.wav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5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30"/>
        <v/>
      </c>
      <c r="AI87" t="s">
        <v>97</v>
      </c>
      <c r="AO87">
        <f t="shared" ca="1" si="36"/>
        <v>0.60165955140282057</v>
      </c>
      <c r="AP87" t="str">
        <f t="shared" ca="1" si="37"/>
        <v>pics\\Goroh_8.jpg</v>
      </c>
      <c r="AR87" t="str">
        <f t="shared" si="38"/>
        <v/>
      </c>
      <c r="AS87" t="str">
        <f t="shared" si="31"/>
        <v/>
      </c>
      <c r="AT87">
        <f t="shared" ca="1" si="32"/>
        <v>0.67809931612988106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_Желтый_ли_он?</v>
      </c>
      <c r="BA87" t="e">
        <f>VLOOKUP(Q87,audio_list_stym!$B$2:$BQ$299,68,FALSE)</f>
        <v>#N/A</v>
      </c>
      <c r="BB87" t="str">
        <f t="shared" si="34"/>
        <v>На_мониторе_ЛИРОХ._Желтый_ли_он?</v>
      </c>
      <c r="BD87" cm="1">
        <f t="array" aca="1" ref="BD87" ca="1">INDEX($L$82:$L$89,(RANK(AT7,$AT$2:$AT$9)))</f>
        <v>2133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VLOOKUP(B88,audio_list_stym!$A$3:$BP$18,60,FALSE)</f>
        <v>15</v>
      </c>
      <c r="F88" t="str">
        <f>VLOOKUP(E88,metki!$A$2:$B$9,2,FALSE)</f>
        <v>экспл_новые_с_названием</v>
      </c>
      <c r="G88" t="str">
        <f t="shared" si="28"/>
        <v>экспл</v>
      </c>
      <c r="H88" t="str">
        <f>VLOOKUP(B88,audio_list_stym!$A$3:$AJ$18,28,FALSE)</f>
        <v>Sapota</v>
      </c>
      <c r="I88" t="s">
        <v>694</v>
      </c>
      <c r="J88" t="str">
        <f t="shared" si="29"/>
        <v>Sapota_7</v>
      </c>
      <c r="K88">
        <v>15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143</v>
      </c>
      <c r="Z88" t="str">
        <f>IF(G88="экспл",VLOOKUP(J88,quest_экспл!$A$1:$N$129,12,FALSE),IF(G88="импл_",0,0))</f>
        <v>sound\\Rovniy_li_on.wav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5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30"/>
        <v/>
      </c>
      <c r="AI88" t="s">
        <v>98</v>
      </c>
      <c r="AO88">
        <f t="shared" ca="1" si="36"/>
        <v>0.448829361645108</v>
      </c>
      <c r="AP88" t="str">
        <f t="shared" ca="1" si="37"/>
        <v>pics\\Limon_2.jpg</v>
      </c>
      <c r="AR88" t="str">
        <f t="shared" si="38"/>
        <v/>
      </c>
      <c r="AS88" t="str">
        <f t="shared" si="31"/>
        <v/>
      </c>
      <c r="AT88">
        <f t="shared" ca="1" si="32"/>
        <v>0.80894867424215544</v>
      </c>
      <c r="AU88" t="s">
        <v>697</v>
      </c>
      <c r="AV88" t="str">
        <f t="shared" ca="1" si="33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_Ровный_ли_он?</v>
      </c>
      <c r="BA88" t="e">
        <f>VLOOKUP(Q88,audio_list_stym!$B$2:$BQ$299,68,FALSE)</f>
        <v>#N/A</v>
      </c>
      <c r="BB88" t="str">
        <f t="shared" si="34"/>
        <v>Перед_Вами_ЛИРОХ._Ровный_ли_он?</v>
      </c>
      <c r="BD88" cm="1">
        <f t="array" aca="1" ref="BD88" ca="1">INDEX($L$82:$L$89,(RANK(AT8,$AT$2:$AT$9)))</f>
        <v>2135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VLOOKUP(B89,audio_list_stym!$A$3:$BP$18,60,FALSE)</f>
        <v>15</v>
      </c>
      <c r="F89" t="str">
        <f>VLOOKUP(E89,metki!$A$2:$B$9,2,FALSE)</f>
        <v>экспл_новые_с_названием</v>
      </c>
      <c r="G89" t="str">
        <f t="shared" si="28"/>
        <v>экспл</v>
      </c>
      <c r="H89" t="str">
        <f>VLOOKUP(B89,audio_list_stym!$A$3:$AJ$18,28,FALSE)</f>
        <v>Sapota</v>
      </c>
      <c r="I89" t="s">
        <v>695</v>
      </c>
      <c r="J89" t="str">
        <f t="shared" si="29"/>
        <v>Sapota_8</v>
      </c>
      <c r="K89">
        <v>15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144</v>
      </c>
      <c r="Z89" t="str">
        <f>IF(G89="экспл",VLOOKUP(J89,quest_экспл!$A$1:$N$129,12,FALSE),IF(G89="импл_",0,0))</f>
        <v>sound\\On_imeet_shipi.wav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5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30"/>
        <v/>
      </c>
      <c r="AI89" t="s">
        <v>99</v>
      </c>
      <c r="AO89">
        <f t="shared" ca="1" si="36"/>
        <v>0.39705895383483369</v>
      </c>
      <c r="AP89" t="str">
        <f t="shared" ca="1" si="37"/>
        <v>pics\\Limon_8.jpg</v>
      </c>
      <c r="AR89" t="str">
        <f t="shared" si="38"/>
        <v/>
      </c>
      <c r="AS89" t="str">
        <f t="shared" si="31"/>
        <v/>
      </c>
      <c r="AT89">
        <f t="shared" ca="1" si="32"/>
        <v>0.20682694945179281</v>
      </c>
      <c r="AU89" t="s">
        <v>697</v>
      </c>
      <c r="AV89" t="str">
        <f t="shared" ca="1" si="33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_Он_имеет_шипы?</v>
      </c>
      <c r="BA89" t="e">
        <f>VLOOKUP(Q89,audio_list_stym!$B$2:$BQ$299,68,FALSE)</f>
        <v>#N/A</v>
      </c>
      <c r="BB89" t="str">
        <f t="shared" si="34"/>
        <v>Вы_видите_ЛИРОХ._Он_имеет_шипы?</v>
      </c>
      <c r="BD89" cm="1">
        <f t="array" aca="1" ref="BD89" ca="1">INDEX($L$82:$L$89,(RANK(AT9,$AT$2:$AT$9)))</f>
        <v>2136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VLOOKUP(B90,audio_list_stym!$A$3:$BP$18,60,FALSE)</f>
        <v>16</v>
      </c>
      <c r="F90" t="str">
        <f>VLOOKUP(E90,metki!$A$2:$B$9,2,FALSE)</f>
        <v>импл_новые_без_названия</v>
      </c>
      <c r="G90" t="str">
        <f t="shared" si="28"/>
        <v>импл_</v>
      </c>
      <c r="H90" t="str">
        <f>VLOOKUP(B90,audio_list_stym!$A$3:$AJ$18,28,FALSE)</f>
        <v>Tamanid</v>
      </c>
      <c r="I90" t="s">
        <v>688</v>
      </c>
      <c r="J90" t="str">
        <f t="shared" si="29"/>
        <v>Tamanid_1</v>
      </c>
      <c r="K90">
        <v>16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273</v>
      </c>
      <c r="Q90" t="str">
        <f>IF(G90="экспл",0,IF(G90="импл_",VLOOKUP(J90,quest_импл!$A$1:$J$129,8,FALSE),0))</f>
        <v>sound\\Krasnovatiy_li.wav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2044</v>
      </c>
      <c r="AD90" t="str">
        <f t="shared" ca="1" si="35"/>
        <v>pics\\Peper_4.jpg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0"/>
        <v>pics\\Peper_4.jpg</v>
      </c>
      <c r="AI90" t="s">
        <v>100</v>
      </c>
      <c r="AO90">
        <f t="shared" ca="1" si="36"/>
        <v>0.3513744785926447</v>
      </c>
      <c r="AP90" t="str">
        <f t="shared" ca="1" si="37"/>
        <v>pics\\Peper_4.jpg</v>
      </c>
      <c r="AR90" t="str">
        <f t="shared" si="38"/>
        <v/>
      </c>
      <c r="AS90" t="str">
        <f t="shared" ca="1" si="31"/>
        <v>pics\\Peper_4.jpg</v>
      </c>
      <c r="AT90">
        <f t="shared" ca="1" si="32"/>
        <v>0.37566062387677557</v>
      </c>
      <c r="AU90" t="s">
        <v>697</v>
      </c>
      <c r="AV90" t="str">
        <f t="shared" ca="1" si="33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_Красноватый_ли_</v>
      </c>
      <c r="BB90" t="str">
        <f t="shared" si="34"/>
        <v>_Красноватый_ли_XXXXX?</v>
      </c>
      <c r="BC90">
        <f>A90</f>
        <v>1212</v>
      </c>
      <c r="BD90" cm="1">
        <f t="array" aca="1" ref="BD90" ca="1">INDEX($L$90:$L$97,(RANK(AT2,$AT$2:$AT$9)))</f>
        <v>2140</v>
      </c>
      <c r="BE90" cm="1">
        <f t="array" aca="1" ref="BE90" ca="1">INDEX(BD66:BD81,(RANK(AT5,$AT$2:$AT$17)))</f>
        <v>2091</v>
      </c>
      <c r="BF90" cm="1">
        <f t="array" aca="1" ref="BF90" ca="1">INDEX(BD98:BD113,(RANK(AT5,$AT$2:$AT$17)))</f>
        <v>2145</v>
      </c>
      <c r="BG90" cm="1">
        <f t="array" aca="1" ref="BG90" ca="1">INDEX(BD114:BD129,(RANK(AT5,$AT$2:$AT$9)))</f>
        <v>2075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VLOOKUP(B91,audio_list_stym!$A$3:$BP$18,60,FALSE)</f>
        <v>16</v>
      </c>
      <c r="F91" t="str">
        <f>VLOOKUP(E91,metki!$A$2:$B$9,2,FALSE)</f>
        <v>импл_новые_без_названия</v>
      </c>
      <c r="G91" t="str">
        <f t="shared" si="28"/>
        <v>импл_</v>
      </c>
      <c r="H91" t="str">
        <f>VLOOKUP(B91,audio_list_stym!$A$3:$AJ$18,28,FALSE)</f>
        <v>Tamanid</v>
      </c>
      <c r="I91" t="s">
        <v>689</v>
      </c>
      <c r="J91" t="str">
        <f t="shared" si="29"/>
        <v>Tamanid_2</v>
      </c>
      <c r="K91">
        <v>16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274</v>
      </c>
      <c r="Q91" t="str">
        <f>IF(G91="экспл",0,IF(G91="импл_",VLOOKUP(J91,quest_импл!$A$1:$J$129,8,FALSE),0))</f>
        <v>sound\\Izognut_li.wav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2039</v>
      </c>
      <c r="AD91" t="str">
        <f t="shared" ca="1" si="35"/>
        <v>pics\\Limon_7.jpg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0"/>
        <v>pics\\Limon_7.jpg</v>
      </c>
      <c r="AI91" t="s">
        <v>101</v>
      </c>
      <c r="AO91">
        <f t="shared" ca="1" si="36"/>
        <v>0.40659014684178618</v>
      </c>
      <c r="AP91" t="str">
        <f t="shared" ca="1" si="37"/>
        <v>pics\\Limon_7.jpg</v>
      </c>
      <c r="AR91" t="str">
        <f t="shared" si="38"/>
        <v/>
      </c>
      <c r="AS91" t="str">
        <f t="shared" ca="1" si="31"/>
        <v>pics\\Limon_7.jpg</v>
      </c>
      <c r="AT91">
        <f t="shared" ca="1" si="32"/>
        <v>0.6497007455638546</v>
      </c>
      <c r="AU91" t="s">
        <v>697</v>
      </c>
      <c r="AV91" t="str">
        <f t="shared" ca="1" si="33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_Изогнут_ли_</v>
      </c>
      <c r="BB91" t="str">
        <f t="shared" si="34"/>
        <v>_Изогнут_ли_XXXXX?</v>
      </c>
      <c r="BD91" cm="1">
        <f t="array" aca="1" ref="BD91" ca="1">INDEX($L$90:$L$97,(RANK(AT3,$AT$2:$AT$9)))</f>
        <v>2139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VLOOKUP(B92,audio_list_stym!$A$3:$BP$18,60,FALSE)</f>
        <v>16</v>
      </c>
      <c r="F92" t="str">
        <f>VLOOKUP(E92,metki!$A$2:$B$9,2,FALSE)</f>
        <v>импл_новые_без_названия</v>
      </c>
      <c r="G92" t="str">
        <f t="shared" si="28"/>
        <v>импл_</v>
      </c>
      <c r="H92" t="str">
        <f>VLOOKUP(B92,audio_list_stym!$A$3:$AJ$18,28,FALSE)</f>
        <v>Tamanid</v>
      </c>
      <c r="I92" t="s">
        <v>690</v>
      </c>
      <c r="J92" t="str">
        <f t="shared" si="29"/>
        <v>Tamanid_3</v>
      </c>
      <c r="K92">
        <v>16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275</v>
      </c>
      <c r="Q92" t="str">
        <f>IF(G92="экспл",0,IF(G92="импл_",VLOOKUP(J92,quest_импл!$A$1:$J$129,8,FALSE),0))</f>
        <v>sound\\Barhatistiy_li.wav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2026</v>
      </c>
      <c r="AD92" t="str">
        <f t="shared" ca="1" si="35"/>
        <v>pics\\Kokos_2.jpg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0"/>
        <v>pics\\Kokos_2.jpg</v>
      </c>
      <c r="AI92" t="s">
        <v>102</v>
      </c>
      <c r="AO92">
        <f t="shared" ca="1" si="36"/>
        <v>0.55818486550523416</v>
      </c>
      <c r="AP92" t="str">
        <f t="shared" ca="1" si="37"/>
        <v>pics\\Kokos_2.jpg</v>
      </c>
      <c r="AR92" t="str">
        <f t="shared" si="38"/>
        <v/>
      </c>
      <c r="AS92" t="str">
        <f t="shared" ca="1" si="31"/>
        <v>pics\\Kokos_2.jpg</v>
      </c>
      <c r="AT92">
        <f t="shared" ca="1" si="32"/>
        <v>0.34928552058865781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_Бархатистый_ли_</v>
      </c>
      <c r="BB92" t="str">
        <f t="shared" si="34"/>
        <v>_Бархатистый_ли_XXXXX?</v>
      </c>
      <c r="BD92" cm="1">
        <f t="array" aca="1" ref="BD92" ca="1">INDEX($L$90:$L$97,(RANK(AT4,$AT$2:$AT$9)))</f>
        <v>2137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VLOOKUP(B93,audio_list_stym!$A$3:$BP$18,60,FALSE)</f>
        <v>16</v>
      </c>
      <c r="F93" t="str">
        <f>VLOOKUP(E93,metki!$A$2:$B$9,2,FALSE)</f>
        <v>импл_новые_без_названия</v>
      </c>
      <c r="G93" t="str">
        <f t="shared" si="28"/>
        <v>импл_</v>
      </c>
      <c r="H93" t="str">
        <f>VLOOKUP(B93,audio_list_stym!$A$3:$AJ$18,28,FALSE)</f>
        <v>Tamanid</v>
      </c>
      <c r="I93" t="s">
        <v>691</v>
      </c>
      <c r="J93" t="str">
        <f t="shared" si="29"/>
        <v>Tamanid_4</v>
      </c>
      <c r="K93">
        <v>16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276</v>
      </c>
      <c r="Q93" t="str">
        <f>IF(G93="экспл",0,IF(G93="импл_",VLOOKUP(J93,quest_импл!$A$1:$J$129,8,FALSE),0))</f>
        <v>sound\\Odnotonniy_li.wav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2062</v>
      </c>
      <c r="AD93" t="str">
        <f t="shared" ca="1" si="35"/>
        <v>pics\\Tomat_6.jpg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0"/>
        <v>pics\\Tomat_6.jpg</v>
      </c>
      <c r="AI93" t="s">
        <v>103</v>
      </c>
      <c r="AO93">
        <f t="shared" ca="1" si="36"/>
        <v>4.9411111696580301E-2</v>
      </c>
      <c r="AP93" t="str">
        <f t="shared" ca="1" si="37"/>
        <v>pics\\Tomat_6.jpg</v>
      </c>
      <c r="AR93" t="str">
        <f t="shared" si="38"/>
        <v/>
      </c>
      <c r="AS93" t="str">
        <f t="shared" ca="1" si="31"/>
        <v>pics\\Tomat_6.jpg</v>
      </c>
      <c r="AT93">
        <f t="shared" ca="1" si="32"/>
        <v>0.76053567745703243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_Однотонный_ли_</v>
      </c>
      <c r="BB93" t="str">
        <f t="shared" si="34"/>
        <v>_Однотонный_ли_XXXXX?</v>
      </c>
      <c r="BD93" cm="1">
        <f t="array" aca="1" ref="BD93" ca="1">INDEX($L$90:$L$97,(RANK(AT5,$AT$2:$AT$9)))</f>
        <v>2138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VLOOKUP(B94,audio_list_stym!$A$3:$BP$18,60,FALSE)</f>
        <v>16</v>
      </c>
      <c r="F94" t="str">
        <f>VLOOKUP(E94,metki!$A$2:$B$9,2,FALSE)</f>
        <v>импл_новые_без_названия</v>
      </c>
      <c r="G94" t="str">
        <f t="shared" si="28"/>
        <v>импл_</v>
      </c>
      <c r="H94" t="str">
        <f>VLOOKUP(B94,audio_list_stym!$A$3:$AJ$18,28,FALSE)</f>
        <v>Tamanid</v>
      </c>
      <c r="I94" t="s">
        <v>692</v>
      </c>
      <c r="J94" t="str">
        <f t="shared" si="29"/>
        <v>Tamanid_5</v>
      </c>
      <c r="K94">
        <v>16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277</v>
      </c>
      <c r="Q94" t="str">
        <f>IF(G94="экспл",0,IF(G94="импл_",VLOOKUP(J94,quest_импл!$A$1:$J$129,8,FALSE),0))</f>
        <v>sound\\Prozrachniy_li.wav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2015</v>
      </c>
      <c r="AD94" t="str">
        <f t="shared" ca="1" si="35"/>
        <v>pics\\Finik_7.jpg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0"/>
        <v>pics\\Finik_7.jpg</v>
      </c>
      <c r="AI94" t="s">
        <v>104</v>
      </c>
      <c r="AO94">
        <f t="shared" ca="1" si="36"/>
        <v>0.78969222108443771</v>
      </c>
      <c r="AP94" t="str">
        <f t="shared" ca="1" si="37"/>
        <v>pics\\Finik_7.jpg</v>
      </c>
      <c r="AR94" t="str">
        <f t="shared" si="38"/>
        <v/>
      </c>
      <c r="AS94" t="str">
        <f t="shared" ca="1" si="31"/>
        <v>pics\\Finik_7.jpg</v>
      </c>
      <c r="AT94">
        <f t="shared" ca="1" si="32"/>
        <v>0.29288330653720673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_Прозрачный_ли_</v>
      </c>
      <c r="BB94" t="str">
        <f t="shared" si="34"/>
        <v>_Прозрачный_ли_XXXXX?</v>
      </c>
      <c r="BD94" cm="1">
        <f t="array" aca="1" ref="BD94" ca="1">INDEX($L$90:$L$97,(RANK(AT6,$AT$2:$AT$9)))</f>
        <v>2142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VLOOKUP(B95,audio_list_stym!$A$3:$BP$18,60,FALSE)</f>
        <v>16</v>
      </c>
      <c r="F95" t="str">
        <f>VLOOKUP(E95,metki!$A$2:$B$9,2,FALSE)</f>
        <v>импл_новые_без_названия</v>
      </c>
      <c r="G95" t="str">
        <f t="shared" si="28"/>
        <v>импл_</v>
      </c>
      <c r="H95" t="str">
        <f>VLOOKUP(B95,audio_list_stym!$A$3:$AJ$18,28,FALSE)</f>
        <v>Tamanid</v>
      </c>
      <c r="I95" t="s">
        <v>693</v>
      </c>
      <c r="J95" t="str">
        <f t="shared" si="29"/>
        <v>Tamanid_6</v>
      </c>
      <c r="K95">
        <v>16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278</v>
      </c>
      <c r="Q95" t="str">
        <f>IF(G95="экспл",0,IF(G95="импл_",VLOOKUP(J95,quest_импл!$A$1:$J$129,8,FALSE),0))</f>
        <v>sound\\Izmelchen_li.wav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2046</v>
      </c>
      <c r="AD95" t="str">
        <f t="shared" ca="1" si="35"/>
        <v>pics\\Peper_6.jpg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0"/>
        <v>pics\\Peper_6.jpg</v>
      </c>
      <c r="AI95" t="s">
        <v>105</v>
      </c>
      <c r="AO95">
        <f t="shared" ca="1" si="36"/>
        <v>0.34270924482131249</v>
      </c>
      <c r="AP95" t="str">
        <f t="shared" ca="1" si="37"/>
        <v>pics\\Peper_6.jpg</v>
      </c>
      <c r="AR95" t="str">
        <f t="shared" si="38"/>
        <v/>
      </c>
      <c r="AS95" t="str">
        <f t="shared" ca="1" si="31"/>
        <v>pics\\Peper_6.jpg</v>
      </c>
      <c r="AT95">
        <f t="shared" ca="1" si="32"/>
        <v>0.13608735212124434</v>
      </c>
      <c r="AU95" t="s">
        <v>697</v>
      </c>
      <c r="AV95" t="str">
        <f t="shared" ca="1" si="33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_Измельчен_ли_</v>
      </c>
      <c r="BB95" t="str">
        <f t="shared" si="34"/>
        <v>_Измельчен_ли_XXXXX?</v>
      </c>
      <c r="BD95" cm="1">
        <f t="array" aca="1" ref="BD95" ca="1">INDEX($L$90:$L$97,(RANK(AT7,$AT$2:$AT$9)))</f>
        <v>2141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VLOOKUP(B96,audio_list_stym!$A$3:$BP$18,60,FALSE)</f>
        <v>16</v>
      </c>
      <c r="F96" t="str">
        <f>VLOOKUP(E96,metki!$A$2:$B$9,2,FALSE)</f>
        <v>импл_новые_без_названия</v>
      </c>
      <c r="G96" t="str">
        <f t="shared" si="28"/>
        <v>импл_</v>
      </c>
      <c r="H96" t="str">
        <f>VLOOKUP(B96,audio_list_stym!$A$3:$AJ$18,28,FALSE)</f>
        <v>Tamanid</v>
      </c>
      <c r="I96" t="s">
        <v>694</v>
      </c>
      <c r="J96" t="str">
        <f t="shared" si="29"/>
        <v>Tamanid_7</v>
      </c>
      <c r="K96">
        <v>16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279</v>
      </c>
      <c r="Q96" t="str">
        <f>IF(G96="экспл",0,IF(G96="импл_",VLOOKUP(J96,quest_импл!$A$1:$J$129,8,FALSE),0))</f>
        <v>sound\\Cvetushiy_li.wav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2016</v>
      </c>
      <c r="AD96" t="str">
        <f t="shared" ca="1" si="35"/>
        <v>pics\\Finik_8.jpg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0"/>
        <v>pics\\Finik_8.jpg</v>
      </c>
      <c r="AI96" t="s">
        <v>106</v>
      </c>
      <c r="AO96">
        <f t="shared" ca="1" si="36"/>
        <v>0.75607560477351499</v>
      </c>
      <c r="AP96" t="str">
        <f t="shared" ca="1" si="37"/>
        <v>pics\\Finik_8.jpg</v>
      </c>
      <c r="AR96" t="str">
        <f t="shared" si="38"/>
        <v/>
      </c>
      <c r="AS96" t="str">
        <f t="shared" ca="1" si="31"/>
        <v>pics\\Finik_8.jpg</v>
      </c>
      <c r="AT96">
        <f t="shared" ca="1" si="32"/>
        <v>0.83852858786465967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_Цветущий_ли_</v>
      </c>
      <c r="BB96" t="str">
        <f t="shared" si="34"/>
        <v>_Цветущий_ли_XXXXX?</v>
      </c>
      <c r="BD96" cm="1">
        <f t="array" aca="1" ref="BD96" ca="1">INDEX($L$90:$L$97,(RANK(AT8,$AT$2:$AT$9)))</f>
        <v>2143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VLOOKUP(B97,audio_list_stym!$A$3:$BP$18,60,FALSE)</f>
        <v>16</v>
      </c>
      <c r="F97" t="str">
        <f>VLOOKUP(E97,metki!$A$2:$B$9,2,FALSE)</f>
        <v>импл_новые_без_названия</v>
      </c>
      <c r="G97" t="str">
        <f t="shared" si="28"/>
        <v>импл_</v>
      </c>
      <c r="H97" t="str">
        <f>VLOOKUP(B97,audio_list_stym!$A$3:$AJ$18,28,FALSE)</f>
        <v>Tamanid</v>
      </c>
      <c r="I97" t="s">
        <v>695</v>
      </c>
      <c r="J97" t="str">
        <f t="shared" si="29"/>
        <v>Tamanid_8</v>
      </c>
      <c r="K97">
        <v>16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280</v>
      </c>
      <c r="Q97" t="str">
        <f>IF(G97="экспл",0,IF(G97="импл_",VLOOKUP(J97,quest_импл!$A$1:$J$129,8,FALSE),0))</f>
        <v>sound\\Skruchen_li.wav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2052</v>
      </c>
      <c r="AD97" t="str">
        <f t="shared" ca="1" si="35"/>
        <v>pics\\Redis_4.jpg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0"/>
        <v>pics\\Redis_4.jpg</v>
      </c>
      <c r="AI97" t="s">
        <v>107</v>
      </c>
      <c r="AO97">
        <f t="shared" ca="1" si="36"/>
        <v>0.16379415746543968</v>
      </c>
      <c r="AP97" t="str">
        <f t="shared" ca="1" si="37"/>
        <v>pics\\Redis_4.jpg</v>
      </c>
      <c r="AR97" t="str">
        <f t="shared" si="38"/>
        <v/>
      </c>
      <c r="AS97" t="str">
        <f t="shared" ca="1" si="31"/>
        <v>pics\\Redis_4.jpg</v>
      </c>
      <c r="AT97">
        <f t="shared" ca="1" si="32"/>
        <v>0.45312517630747839</v>
      </c>
      <c r="AU97" t="s">
        <v>697</v>
      </c>
      <c r="AV97" t="str">
        <f t="shared" ca="1" si="33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_Скручен_ли_</v>
      </c>
      <c r="BB97" t="str">
        <f t="shared" si="34"/>
        <v>_Скручен_ли_XXXXX?</v>
      </c>
      <c r="BD97" cm="1">
        <f t="array" aca="1" ref="BD97" ca="1">INDEX($L$90:$L$97,(RANK(AT9,$AT$2:$AT$9)))</f>
        <v>2144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VLOOKUP(B98,audio_list_stym!$A$3:$BP$18,60,FALSE)</f>
        <v>17</v>
      </c>
      <c r="F98" t="str">
        <f>VLOOKUP(E98,metki!$A$2:$B$9,2,FALSE)</f>
        <v>экспл_новые_без_названия</v>
      </c>
      <c r="G98" t="str">
        <f t="shared" si="28"/>
        <v>экспл</v>
      </c>
      <c r="H98" t="str">
        <f>VLOOKUP(B98,audio_list_stym!$A$3:$AJ$18,28,FALSE)</f>
        <v>ZF</v>
      </c>
      <c r="I98" t="s">
        <v>688</v>
      </c>
      <c r="J98" t="str">
        <f t="shared" si="29"/>
        <v>ZF_1</v>
      </c>
      <c r="K98">
        <v>17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153</v>
      </c>
      <c r="Z98" t="str">
        <f>IF(G98="экспл",VLOOKUP(J98,quest_экспл!$A$1:$N$129,12,FALSE),IF(G98="импл_",0,0))</f>
        <v>sound\\On_s_chashuykami.wav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5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30"/>
        <v/>
      </c>
      <c r="AI98" t="s">
        <v>108</v>
      </c>
      <c r="AO98">
        <f t="shared" ca="1" si="36"/>
        <v>0.47996130394181125</v>
      </c>
      <c r="AP98" t="str">
        <f t="shared" ca="1" si="37"/>
        <v>pics\\Kokos_8.jpg</v>
      </c>
      <c r="AR98" t="str">
        <f>IF(AH98="sound\\Ogorod",AP26,"")</f>
        <v/>
      </c>
      <c r="AS98" t="str">
        <f t="shared" si="31"/>
        <v/>
      </c>
      <c r="AT98">
        <f t="shared" ca="1" si="32"/>
        <v>0.50135101298363804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_Он_с_чешуйками?</v>
      </c>
      <c r="BA98" t="e">
        <f>VLOOKUP(Q98,audio_list_stym!$B$2:$BQ$299,68,FALSE)</f>
        <v>#N/A</v>
      </c>
      <c r="BB98" t="str">
        <f t="shared" si="34"/>
        <v>На_экране_XXXXX._Он_с_чешуйками?</v>
      </c>
      <c r="BC98">
        <f>A98</f>
        <v>1213</v>
      </c>
      <c r="BD98" cm="1">
        <f t="array" aca="1" ref="BD98" ca="1">INDEX($L$98:$L$105,(RANK(AT2,$AT$2:$AT$9)))</f>
        <v>2148</v>
      </c>
      <c r="BE98" cm="1">
        <f t="array" aca="1" ref="BE98" ca="1">INDEX(BD66:BD81,(RANK(AT6,$AT$2:$AT$9)))</f>
        <v>2114</v>
      </c>
      <c r="BF98" cm="1">
        <f t="array" aca="1" ref="BF98" ca="1">INDEX(BD82:BD97,(RANK(AT6,$AT$2:$AT$9)))</f>
        <v>2133</v>
      </c>
      <c r="BG98" cm="1">
        <f t="array" aca="1" ref="BG98" ca="1">INDEX(BD106:BD129,(RANK(AT6,$AT$2:$AT$17)))</f>
        <v>2075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VLOOKUP(B99,audio_list_stym!$A$3:$BP$18,60,FALSE)</f>
        <v>17</v>
      </c>
      <c r="F99" t="str">
        <f>VLOOKUP(E99,metki!$A$2:$B$9,2,FALSE)</f>
        <v>экспл_новые_без_названия</v>
      </c>
      <c r="G99" t="str">
        <f t="shared" si="28"/>
        <v>экспл</v>
      </c>
      <c r="H99" t="str">
        <f>VLOOKUP(B99,audio_list_stym!$A$3:$AJ$18,28,FALSE)</f>
        <v>ZF</v>
      </c>
      <c r="I99" t="s">
        <v>689</v>
      </c>
      <c r="J99" t="str">
        <f t="shared" si="29"/>
        <v>ZF_2</v>
      </c>
      <c r="K99">
        <v>17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154</v>
      </c>
      <c r="Z99" t="str">
        <f>IF(G99="экспл",VLOOKUP(J99,quest_экспл!$A$1:$N$129,12,FALSE),IF(G99="импл_",0,0))</f>
        <v>sound\\On_rozoviy.wav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5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30"/>
        <v/>
      </c>
      <c r="AI99" t="s">
        <v>109</v>
      </c>
      <c r="AO99">
        <f t="shared" ca="1" si="36"/>
        <v>0.49533278299045336</v>
      </c>
      <c r="AP99" t="str">
        <f t="shared" ca="1" si="37"/>
        <v>pics\\Kokos_5.jpg</v>
      </c>
      <c r="AR99" t="str">
        <f t="shared" ref="AR99:AR120" si="39">IF(AH99="sound\\Ogorod",AP27,"")</f>
        <v/>
      </c>
      <c r="AS99" t="str">
        <f t="shared" si="31"/>
        <v/>
      </c>
      <c r="AT99">
        <f t="shared" ca="1" si="32"/>
        <v>0.9664403026605628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_Он_розовый?</v>
      </c>
      <c r="BA99" t="e">
        <f>VLOOKUP(Q99,audio_list_stym!$B$2:$BQ$299,68,FALSE)</f>
        <v>#N/A</v>
      </c>
      <c r="BB99" t="str">
        <f t="shared" si="34"/>
        <v>Посмотрите,_вот_XXXXX._Он_розовый?</v>
      </c>
      <c r="BD99" cm="1">
        <f t="array" aca="1" ref="BD99" ca="1">INDEX($L$98:$L$105,(RANK(AT3,$AT$2:$AT$9)))</f>
        <v>2147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VLOOKUP(B100,audio_list_stym!$A$3:$BP$18,60,FALSE)</f>
        <v>17</v>
      </c>
      <c r="F100" t="str">
        <f>VLOOKUP(E100,metki!$A$2:$B$9,2,FALSE)</f>
        <v>экспл_новые_без_названия</v>
      </c>
      <c r="G100" t="str">
        <f t="shared" si="28"/>
        <v>экспл</v>
      </c>
      <c r="H100" t="str">
        <f>VLOOKUP(B100,audio_list_stym!$A$3:$AJ$18,28,FALSE)</f>
        <v>ZF</v>
      </c>
      <c r="I100" t="s">
        <v>690</v>
      </c>
      <c r="J100" t="str">
        <f t="shared" si="29"/>
        <v>ZF_3</v>
      </c>
      <c r="K100">
        <v>17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155</v>
      </c>
      <c r="Z100" t="str">
        <f>IF(G100="экспл",VLOOKUP(J100,quest_экспл!$A$1:$N$129,12,FALSE),IF(G100="импл_",0,0))</f>
        <v>sound\\Tonkiy_li_on.wav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5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30"/>
        <v/>
      </c>
      <c r="AI100" t="s">
        <v>110</v>
      </c>
      <c r="AO100">
        <f t="shared" ca="1" si="36"/>
        <v>0.34485611728236043</v>
      </c>
      <c r="AP100" t="str">
        <f t="shared" ca="1" si="37"/>
        <v>pics\\Peper_5.jpg</v>
      </c>
      <c r="AR100" t="str">
        <f t="shared" si="39"/>
        <v/>
      </c>
      <c r="AS100" t="str">
        <f t="shared" si="31"/>
        <v/>
      </c>
      <c r="AT100">
        <f t="shared" ca="1" si="32"/>
        <v>0.30159675265530606</v>
      </c>
      <c r="AU100" t="s">
        <v>697</v>
      </c>
      <c r="AV100" t="str">
        <f t="shared" ca="1" si="33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_Тонкий_ли_он?</v>
      </c>
      <c r="BA100" t="e">
        <f>VLOOKUP(Q100,audio_list_stym!$B$2:$BQ$299,68,FALSE)</f>
        <v>#N/A</v>
      </c>
      <c r="BB100" t="str">
        <f t="shared" si="34"/>
        <v>Вот_XXXXX._Тонкий_ли_он?</v>
      </c>
      <c r="BD100" cm="1">
        <f t="array" aca="1" ref="BD100" ca="1">INDEX($L$98:$L$105,(RANK(AT4,$AT$2:$AT$9)))</f>
        <v>2145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VLOOKUP(B101,audio_list_stym!$A$3:$BP$18,60,FALSE)</f>
        <v>17</v>
      </c>
      <c r="F101" t="str">
        <f>VLOOKUP(E101,metki!$A$2:$B$9,2,FALSE)</f>
        <v>экспл_новые_без_названия</v>
      </c>
      <c r="G101" t="str">
        <f t="shared" si="28"/>
        <v>экспл</v>
      </c>
      <c r="H101" t="str">
        <f>VLOOKUP(B101,audio_list_stym!$A$3:$AJ$18,28,FALSE)</f>
        <v>ZF</v>
      </c>
      <c r="I101" t="s">
        <v>691</v>
      </c>
      <c r="J101" t="str">
        <f t="shared" si="29"/>
        <v>ZF_4</v>
      </c>
      <c r="K101">
        <v>17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156</v>
      </c>
      <c r="Z101" t="str">
        <f>IF(G101="экспл",VLOOKUP(J101,quest_экспл!$A$1:$N$129,12,FALSE),IF(G101="импл_",0,0))</f>
        <v>sound\\Celniy_li_on.wav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5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30"/>
        <v/>
      </c>
      <c r="AI101" t="s">
        <v>111</v>
      </c>
      <c r="AO101">
        <f t="shared" ca="1" si="36"/>
        <v>0.85667708832939216</v>
      </c>
      <c r="AP101" t="str">
        <f t="shared" ca="1" si="37"/>
        <v>pics\\Banan_8.jpg</v>
      </c>
      <c r="AR101" t="str">
        <f t="shared" si="39"/>
        <v/>
      </c>
      <c r="AS101" t="str">
        <f t="shared" si="31"/>
        <v/>
      </c>
      <c r="AT101">
        <f t="shared" ca="1" si="32"/>
        <v>0.78652299223796784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_Цельный_ли_он?</v>
      </c>
      <c r="BA101" t="e">
        <f>VLOOKUP(Q101,audio_list_stym!$B$2:$BQ$299,68,FALSE)</f>
        <v>#N/A</v>
      </c>
      <c r="BB101" t="str">
        <f t="shared" si="34"/>
        <v>Это_XXXXX._Цельный_ли_он?</v>
      </c>
      <c r="BD101" cm="1">
        <f t="array" aca="1" ref="BD101" ca="1">INDEX($L$98:$L$105,(RANK(AT5,$AT$2:$AT$9)))</f>
        <v>2146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VLOOKUP(B102,audio_list_stym!$A$3:$BP$18,60,FALSE)</f>
        <v>17</v>
      </c>
      <c r="F102" t="str">
        <f>VLOOKUP(E102,metki!$A$2:$B$9,2,FALSE)</f>
        <v>экспл_новые_без_названия</v>
      </c>
      <c r="G102" t="str">
        <f t="shared" si="28"/>
        <v>экспл</v>
      </c>
      <c r="H102" t="str">
        <f>VLOOKUP(B102,audio_list_stym!$A$3:$AJ$18,28,FALSE)</f>
        <v>ZF</v>
      </c>
      <c r="I102" t="s">
        <v>692</v>
      </c>
      <c r="J102" t="str">
        <f t="shared" si="29"/>
        <v>ZF_5</v>
      </c>
      <c r="K102">
        <v>17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157</v>
      </c>
      <c r="Z102" t="str">
        <f>IF(G102="экспл",VLOOKUP(J102,quest_экспл!$A$1:$N$129,12,FALSE),IF(G102="импл_",0,0))</f>
        <v>sound\\On_shershaviy.wav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5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30"/>
        <v/>
      </c>
      <c r="AI102" t="s">
        <v>112</v>
      </c>
      <c r="AO102">
        <f t="shared" ca="1" si="36"/>
        <v>0.73778517012492351</v>
      </c>
      <c r="AP102" t="str">
        <f t="shared" ca="1" si="37"/>
        <v>pics\\Goroh_1.jpg</v>
      </c>
      <c r="AR102" t="str">
        <f t="shared" si="39"/>
        <v/>
      </c>
      <c r="AS102" t="str">
        <f t="shared" si="31"/>
        <v/>
      </c>
      <c r="AT102">
        <f t="shared" ca="1" si="32"/>
        <v>0.48412328689814466</v>
      </c>
      <c r="AU102" t="s">
        <v>697</v>
      </c>
      <c r="AV102" t="str">
        <f t="shared" ca="1" si="33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_Он_шершавый?</v>
      </c>
      <c r="BA102" t="e">
        <f>VLOOKUP(Q102,audio_list_stym!$B$2:$BQ$299,68,FALSE)</f>
        <v>#N/A</v>
      </c>
      <c r="BB102" t="str">
        <f t="shared" si="34"/>
        <v>На_картинке_XXXXX._Он_шершавый?</v>
      </c>
      <c r="BD102" cm="1">
        <f t="array" aca="1" ref="BD102" ca="1">INDEX($L$98:$L$105,(RANK(AT6,$AT$2:$AT$9)))</f>
        <v>2150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VLOOKUP(B103,audio_list_stym!$A$3:$BP$18,60,FALSE)</f>
        <v>17</v>
      </c>
      <c r="F103" t="str">
        <f>VLOOKUP(E103,metki!$A$2:$B$9,2,FALSE)</f>
        <v>экспл_новые_без_названия</v>
      </c>
      <c r="G103" t="str">
        <f t="shared" si="28"/>
        <v>экспл</v>
      </c>
      <c r="H103" t="str">
        <f>VLOOKUP(B103,audio_list_stym!$A$3:$AJ$18,28,FALSE)</f>
        <v>ZF</v>
      </c>
      <c r="I103" t="s">
        <v>693</v>
      </c>
      <c r="J103" t="str">
        <f t="shared" si="29"/>
        <v>ZF_6</v>
      </c>
      <c r="K103">
        <v>17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158</v>
      </c>
      <c r="Z103" t="str">
        <f>IF(G103="экспл",VLOOKUP(J103,quest_экспл!$A$1:$N$129,12,FALSE),IF(G103="импл_",0,0))</f>
        <v>sound\\Zaostrin_li_on.wav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5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30"/>
        <v/>
      </c>
      <c r="AI103" t="s">
        <v>113</v>
      </c>
      <c r="AO103">
        <f t="shared" ca="1" si="36"/>
        <v>0.42619175035181711</v>
      </c>
      <c r="AP103" t="str">
        <f t="shared" ca="1" si="37"/>
        <v>pics\\Limon_6.jpg</v>
      </c>
      <c r="AR103" t="str">
        <f t="shared" si="39"/>
        <v/>
      </c>
      <c r="AS103" t="str">
        <f t="shared" si="31"/>
        <v/>
      </c>
      <c r="AT103">
        <f t="shared" ca="1" si="32"/>
        <v>0.58338914008582021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_Заострен_ли_он?</v>
      </c>
      <c r="BA103" t="e">
        <f>VLOOKUP(Q103,audio_list_stym!$B$2:$BQ$299,68,FALSE)</f>
        <v>#N/A</v>
      </c>
      <c r="BB103" t="str">
        <f t="shared" si="34"/>
        <v>На_мониторе_XXXXX._Заострен_ли_он?</v>
      </c>
      <c r="BD103" cm="1">
        <f t="array" aca="1" ref="BD103" ca="1">INDEX($L$98:$L$105,(RANK(AT7,$AT$2:$AT$9)))</f>
        <v>2149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VLOOKUP(B104,audio_list_stym!$A$3:$BP$18,60,FALSE)</f>
        <v>17</v>
      </c>
      <c r="F104" t="str">
        <f>VLOOKUP(E104,metki!$A$2:$B$9,2,FALSE)</f>
        <v>экспл_новые_без_названия</v>
      </c>
      <c r="G104" t="str">
        <f t="shared" si="28"/>
        <v>экспл</v>
      </c>
      <c r="H104" t="str">
        <f>VLOOKUP(B104,audio_list_stym!$A$3:$AJ$18,28,FALSE)</f>
        <v>ZF</v>
      </c>
      <c r="I104" t="s">
        <v>694</v>
      </c>
      <c r="J104" t="str">
        <f t="shared" si="29"/>
        <v>ZF_7</v>
      </c>
      <c r="K104">
        <v>17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159</v>
      </c>
      <c r="Z104" t="str">
        <f>IF(G104="экспл",VLOOKUP(J104,quest_экспл!$A$1:$N$129,12,FALSE),IF(G104="импл_",0,0))</f>
        <v>sound\\On_rassipchatiy.wav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5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30"/>
        <v/>
      </c>
      <c r="AI104" t="s">
        <v>114</v>
      </c>
      <c r="AO104">
        <f t="shared" ca="1" si="36"/>
        <v>0.44853486753738436</v>
      </c>
      <c r="AP104" t="str">
        <f t="shared" ca="1" si="37"/>
        <v>pics\\Limon_3.jpg</v>
      </c>
      <c r="AR104" t="str">
        <f t="shared" si="39"/>
        <v/>
      </c>
      <c r="AS104" t="str">
        <f t="shared" si="31"/>
        <v/>
      </c>
      <c r="AT104">
        <f t="shared" ca="1" si="32"/>
        <v>0.68882840253001332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_Он_рассыпчатый?</v>
      </c>
      <c r="BA104" t="e">
        <f>VLOOKUP(Q104,audio_list_stym!$B$2:$BQ$299,68,FALSE)</f>
        <v>#N/A</v>
      </c>
      <c r="BB104" t="str">
        <f t="shared" si="34"/>
        <v>Перед_Вами_XXXXX._Он_рассыпчатый?</v>
      </c>
      <c r="BD104" cm="1">
        <f t="array" aca="1" ref="BD104" ca="1">INDEX($L$98:$L$105,(RANK(AT8,$AT$2:$AT$9)))</f>
        <v>2151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VLOOKUP(B105,audio_list_stym!$A$3:$BP$18,60,FALSE)</f>
        <v>17</v>
      </c>
      <c r="F105" t="str">
        <f>VLOOKUP(E105,metki!$A$2:$B$9,2,FALSE)</f>
        <v>экспл_новые_без_названия</v>
      </c>
      <c r="G105" t="str">
        <f t="shared" si="28"/>
        <v>экспл</v>
      </c>
      <c r="H105" t="str">
        <f>VLOOKUP(B105,audio_list_stym!$A$3:$AJ$18,28,FALSE)</f>
        <v>ZF</v>
      </c>
      <c r="I105" t="s">
        <v>695</v>
      </c>
      <c r="J105" t="str">
        <f t="shared" si="29"/>
        <v>ZF_8</v>
      </c>
      <c r="K105">
        <v>17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160</v>
      </c>
      <c r="Z105" t="str">
        <f>IF(G105="экспл",VLOOKUP(J105,quest_экспл!$A$1:$N$129,12,FALSE),IF(G105="импл_",0,0))</f>
        <v>sound\\Ochishen_li_on.wav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5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30"/>
        <v/>
      </c>
      <c r="AI105" t="s">
        <v>115</v>
      </c>
      <c r="AO105">
        <f t="shared" ca="1" si="36"/>
        <v>3.9343683778840677E-2</v>
      </c>
      <c r="AP105" t="str">
        <f t="shared" ca="1" si="37"/>
        <v>pics\\Tomat_7.jpg</v>
      </c>
      <c r="AR105" t="str">
        <f t="shared" si="39"/>
        <v/>
      </c>
      <c r="AS105" t="str">
        <f t="shared" si="31"/>
        <v/>
      </c>
      <c r="AT105">
        <f t="shared" ca="1" si="32"/>
        <v>3.6534818514271206E-2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_Очищен_ли_он?</v>
      </c>
      <c r="BA105" t="e">
        <f>VLOOKUP(Q105,audio_list_stym!$B$2:$BQ$299,68,FALSE)</f>
        <v>#N/A</v>
      </c>
      <c r="BB105" t="str">
        <f t="shared" si="34"/>
        <v>Вы_видите_XXXXX._Очищен_ли_он?</v>
      </c>
      <c r="BD105" cm="1">
        <f t="array" aca="1" ref="BD105" ca="1">INDEX($L$98:$L$105,(RANK(AT9,$AT$2:$AT$9)))</f>
        <v>2152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VLOOKUP(B106,audio_list_stym!$A$3:$BP$18,60,FALSE)</f>
        <v>14</v>
      </c>
      <c r="F106" t="str">
        <f>VLOOKUP(E106,metki!$A$2:$B$9,2,FALSE)</f>
        <v>импл_новые_с_названием</v>
      </c>
      <c r="G106" t="str">
        <f t="shared" si="28"/>
        <v>импл_</v>
      </c>
      <c r="H106" t="str">
        <f>VLOOKUP(B106,audio_list_stym!$A$3:$AJ$18,28,FALSE)</f>
        <v>Ackee</v>
      </c>
      <c r="I106" t="s">
        <v>688</v>
      </c>
      <c r="J106" t="str">
        <f t="shared" si="29"/>
        <v>Ackee_1</v>
      </c>
      <c r="K106">
        <v>14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225</v>
      </c>
      <c r="Q106" t="str">
        <f>IF(G106="экспл",0,IF(G106="импл_",VLOOKUP(J106,quest_импл!$A$1:$J$129,8,FALSE),0))</f>
        <v>sound\\Sushenniy_li.wav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2002</v>
      </c>
      <c r="AD106" t="str">
        <f t="shared" ca="1" si="35"/>
        <v>pics\\Banan_2.jpg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0"/>
        <v>pics\\Banan_2.jpg</v>
      </c>
      <c r="AI106" t="s">
        <v>116</v>
      </c>
      <c r="AO106">
        <f t="shared" ca="1" si="36"/>
        <v>0.97226064330142337</v>
      </c>
      <c r="AP106" t="str">
        <f t="shared" ca="1" si="37"/>
        <v>pics\\Banan_2.jpg</v>
      </c>
      <c r="AR106" t="str">
        <f t="shared" si="39"/>
        <v/>
      </c>
      <c r="AS106" t="str">
        <f t="shared" ca="1" si="31"/>
        <v>pics\\Banan_2.jpg</v>
      </c>
      <c r="AT106">
        <f t="shared" ca="1" si="32"/>
        <v>0.36539859572771682</v>
      </c>
      <c r="AU106" t="s">
        <v>697</v>
      </c>
      <c r="AV106" t="str">
        <f t="shared" ca="1" si="33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_Сушеный_ли_</v>
      </c>
      <c r="BB106" t="str">
        <f t="shared" si="34"/>
        <v>_Сушеный_ли_ГОНИК?</v>
      </c>
      <c r="BC106">
        <f>A106</f>
        <v>1214</v>
      </c>
      <c r="BD106" cm="1">
        <f t="array" aca="1" ref="BD106" ca="1">INDEX($L$106:$L$113,(RANK(AT2,$AT$2:$AT$9)))</f>
        <v>2068</v>
      </c>
      <c r="BE106" cm="1">
        <f t="array" aca="1" ref="BE106" ca="1">INDEX(BD66:BD81,(RANK(AT7,$AT$2:$AT$17)))</f>
        <v>2117</v>
      </c>
      <c r="BF106" cm="1">
        <f t="array" aca="1" ref="BF106" ca="1">INDEX(BD90:BD105,(RANK(AT7,$AT$2:$AT$17)))</f>
        <v>2143</v>
      </c>
      <c r="BG106" cm="1">
        <f t="array" aca="1" ref="BG106" ca="1">INDEX(BD114:BD129,(RANK(AT7,$AT$2:$AT$9)))</f>
        <v>2078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VLOOKUP(B107,audio_list_stym!$A$3:$BP$18,60,FALSE)</f>
        <v>14</v>
      </c>
      <c r="F107" t="str">
        <f>VLOOKUP(E107,metki!$A$2:$B$9,2,FALSE)</f>
        <v>импл_новые_с_названием</v>
      </c>
      <c r="G107" t="str">
        <f t="shared" si="28"/>
        <v>импл_</v>
      </c>
      <c r="H107" t="str">
        <f>VLOOKUP(B107,audio_list_stym!$A$3:$AJ$18,28,FALSE)</f>
        <v>Ackee</v>
      </c>
      <c r="I107" t="s">
        <v>689</v>
      </c>
      <c r="J107" t="str">
        <f t="shared" si="29"/>
        <v>Ackee_2</v>
      </c>
      <c r="K107">
        <v>14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226</v>
      </c>
      <c r="Q107" t="str">
        <f>IF(G107="экспл",0,IF(G107="импл_",VLOOKUP(J107,quest_импл!$A$1:$J$129,8,FALSE),0))</f>
        <v>sound\\S_vetochkoy_li.wav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2004</v>
      </c>
      <c r="AD107" t="str">
        <f t="shared" ca="1" si="35"/>
        <v>pics\\Banan_4.jpg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0"/>
        <v>pics\\Banan_4.jpg</v>
      </c>
      <c r="AI107" t="s">
        <v>117</v>
      </c>
      <c r="AO107">
        <f t="shared" ca="1" si="36"/>
        <v>0.93776082322015708</v>
      </c>
      <c r="AP107" t="str">
        <f t="shared" ca="1" si="37"/>
        <v>pics\\Banan_4.jpg</v>
      </c>
      <c r="AR107" t="str">
        <f t="shared" si="39"/>
        <v/>
      </c>
      <c r="AS107" t="str">
        <f t="shared" ca="1" si="31"/>
        <v>pics\\Banan_4.jpg</v>
      </c>
      <c r="AT107">
        <f t="shared" ca="1" si="32"/>
        <v>8.0211940004909499E-2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_С_веточкой_ли_</v>
      </c>
      <c r="BB107" t="str">
        <f t="shared" si="34"/>
        <v>_С_веточкой_ли_ГОНИК?</v>
      </c>
      <c r="BD107" cm="1">
        <f t="array" aca="1" ref="BD107" ca="1">INDEX($L$106:$L$113,(RANK(AT3,$AT$2:$AT$9)))</f>
        <v>2067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VLOOKUP(B108,audio_list_stym!$A$3:$BP$18,60,FALSE)</f>
        <v>14</v>
      </c>
      <c r="F108" t="str">
        <f>VLOOKUP(E108,metki!$A$2:$B$9,2,FALSE)</f>
        <v>импл_новые_с_названием</v>
      </c>
      <c r="G108" t="str">
        <f t="shared" si="28"/>
        <v>импл_</v>
      </c>
      <c r="H108" t="str">
        <f>VLOOKUP(B108,audio_list_stym!$A$3:$AJ$18,28,FALSE)</f>
        <v>Ackee</v>
      </c>
      <c r="I108" t="s">
        <v>690</v>
      </c>
      <c r="J108" t="str">
        <f t="shared" si="29"/>
        <v>Ackee_3</v>
      </c>
      <c r="K108">
        <v>14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227</v>
      </c>
      <c r="Q108" t="str">
        <f>IF(G108="экспл",0,IF(G108="импл_",VLOOKUP(J108,quest_импл!$A$1:$J$129,8,FALSE),0))</f>
        <v>sound\\Rasskrit_li.wav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2053</v>
      </c>
      <c r="AD108" t="str">
        <f t="shared" ca="1" si="35"/>
        <v>pics\\Redis_5.jpg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0"/>
        <v>pics\\Redis_5.jpg</v>
      </c>
      <c r="AI108" t="s">
        <v>118</v>
      </c>
      <c r="AO108">
        <f t="shared" ca="1" si="36"/>
        <v>0.14578700984729565</v>
      </c>
      <c r="AP108" t="str">
        <f t="shared" ca="1" si="37"/>
        <v>pics\\Redis_5.jpg</v>
      </c>
      <c r="AR108" t="str">
        <f t="shared" si="39"/>
        <v/>
      </c>
      <c r="AS108" t="str">
        <f t="shared" ca="1" si="31"/>
        <v>pics\\Redis_5.jpg</v>
      </c>
      <c r="AT108">
        <f t="shared" ca="1" si="32"/>
        <v>0.63679818054978155</v>
      </c>
      <c r="AU108" t="s">
        <v>697</v>
      </c>
      <c r="AV108" t="str">
        <f t="shared" ca="1" si="33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_Раскрыт_ли_</v>
      </c>
      <c r="BB108" t="str">
        <f t="shared" si="34"/>
        <v>_Раскрыт_ли_ГОНИК?</v>
      </c>
      <c r="BD108" cm="1">
        <f t="array" aca="1" ref="BD108" ca="1">INDEX($L$106:$L$113,(RANK(AT4,$AT$2:$AT$9)))</f>
        <v>2065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VLOOKUP(B109,audio_list_stym!$A$3:$BP$18,60,FALSE)</f>
        <v>14</v>
      </c>
      <c r="F109" t="str">
        <f>VLOOKUP(E109,metki!$A$2:$B$9,2,FALSE)</f>
        <v>импл_новые_с_названием</v>
      </c>
      <c r="G109" t="str">
        <f t="shared" si="28"/>
        <v>импл_</v>
      </c>
      <c r="H109" t="str">
        <f>VLOOKUP(B109,audio_list_stym!$A$3:$AJ$18,28,FALSE)</f>
        <v>Ackee</v>
      </c>
      <c r="I109" t="s">
        <v>691</v>
      </c>
      <c r="J109" t="str">
        <f t="shared" si="29"/>
        <v>Ackee_4</v>
      </c>
      <c r="K109">
        <v>14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228</v>
      </c>
      <c r="Q109" t="str">
        <f>IF(G109="экспл",0,IF(G109="импл_",VLOOKUP(J109,quest_импл!$A$1:$J$129,8,FALSE),0))</f>
        <v>sound\\Pushistiy_li.wav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2025</v>
      </c>
      <c r="AD109" t="str">
        <f t="shared" ca="1" si="35"/>
        <v>pics\\Kokos_1.jpg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0"/>
        <v>pics\\Kokos_1.jpg</v>
      </c>
      <c r="AI109" t="s">
        <v>119</v>
      </c>
      <c r="AO109">
        <f t="shared" ca="1" si="36"/>
        <v>0.5628582481597546</v>
      </c>
      <c r="AP109" t="str">
        <f t="shared" ca="1" si="37"/>
        <v>pics\\Kokos_1.jpg</v>
      </c>
      <c r="AR109" t="str">
        <f t="shared" si="39"/>
        <v/>
      </c>
      <c r="AS109" t="str">
        <f t="shared" ca="1" si="31"/>
        <v>pics\\Kokos_1.jpg</v>
      </c>
      <c r="AT109">
        <f t="shared" ca="1" si="32"/>
        <v>0.19247387377043423</v>
      </c>
      <c r="AU109" t="s">
        <v>697</v>
      </c>
      <c r="AV109" t="str">
        <f t="shared" ca="1" si="33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_Пушистый_ли_</v>
      </c>
      <c r="BB109" t="str">
        <f t="shared" si="34"/>
        <v>_Пушистый_ли_ГОНИК?</v>
      </c>
      <c r="BD109" cm="1">
        <f t="array" aca="1" ref="BD109" ca="1">INDEX($L$106:$L$113,(RANK(AT5,$AT$2:$AT$9)))</f>
        <v>2066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VLOOKUP(B110,audio_list_stym!$A$3:$BP$18,60,FALSE)</f>
        <v>14</v>
      </c>
      <c r="F110" t="str">
        <f>VLOOKUP(E110,metki!$A$2:$B$9,2,FALSE)</f>
        <v>импл_новые_с_названием</v>
      </c>
      <c r="G110" t="str">
        <f t="shared" si="28"/>
        <v>импл_</v>
      </c>
      <c r="H110" t="str">
        <f>VLOOKUP(B110,audio_list_stym!$A$3:$AJ$18,28,FALSE)</f>
        <v>Ackee</v>
      </c>
      <c r="I110" t="s">
        <v>692</v>
      </c>
      <c r="J110" t="str">
        <f t="shared" si="29"/>
        <v>Ackee_5</v>
      </c>
      <c r="K110">
        <v>14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229</v>
      </c>
      <c r="Q110" t="str">
        <f>IF(G110="экспл",0,IF(G110="импл_",VLOOKUP(J110,quest_импл!$A$1:$J$129,8,FALSE),0))</f>
        <v>sound\\Kvadratniy_li.wav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2020</v>
      </c>
      <c r="AD110" t="str">
        <f t="shared" ca="1" si="35"/>
        <v>pics\\Goroh_4.jpg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0"/>
        <v>pics\\Goroh_4.jpg</v>
      </c>
      <c r="AI110" t="s">
        <v>120</v>
      </c>
      <c r="AO110">
        <f t="shared" ca="1" si="36"/>
        <v>0.69853013235418959</v>
      </c>
      <c r="AP110" t="str">
        <f t="shared" ca="1" si="37"/>
        <v>pics\\Goroh_4.jpg</v>
      </c>
      <c r="AR110" t="str">
        <f t="shared" si="39"/>
        <v/>
      </c>
      <c r="AS110" t="str">
        <f t="shared" ca="1" si="31"/>
        <v>pics\\Goroh_4.jpg</v>
      </c>
      <c r="AT110">
        <f t="shared" ca="1" si="32"/>
        <v>0.73976570614061032</v>
      </c>
      <c r="AU110" t="s">
        <v>697</v>
      </c>
      <c r="AV110" t="str">
        <f t="shared" ca="1" si="33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_Квадратный_ли_</v>
      </c>
      <c r="BB110" t="str">
        <f t="shared" si="34"/>
        <v>_Квадратный_ли_ГОНИК?</v>
      </c>
      <c r="BD110" cm="1">
        <f t="array" aca="1" ref="BD110" ca="1">INDEX($L$106:$L$113,(RANK(AT6,$AT$2:$AT$9)))</f>
        <v>2070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VLOOKUP(B111,audio_list_stym!$A$3:$BP$18,60,FALSE)</f>
        <v>14</v>
      </c>
      <c r="F111" t="str">
        <f>VLOOKUP(E111,metki!$A$2:$B$9,2,FALSE)</f>
        <v>импл_новые_с_названием</v>
      </c>
      <c r="G111" t="str">
        <f t="shared" si="28"/>
        <v>импл_</v>
      </c>
      <c r="H111" t="str">
        <f>VLOOKUP(B111,audio_list_stym!$A$3:$AJ$18,28,FALSE)</f>
        <v>Ackee</v>
      </c>
      <c r="I111" t="s">
        <v>693</v>
      </c>
      <c r="J111" t="str">
        <f t="shared" si="29"/>
        <v>Ackee_6</v>
      </c>
      <c r="K111">
        <v>14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230</v>
      </c>
      <c r="Q111" t="str">
        <f>IF(G111="экспл",0,IF(G111="импл_",VLOOKUP(J111,quest_импл!$A$1:$J$129,8,FALSE),0))</f>
        <v>sound\\Sklizskiy_li.wav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2036</v>
      </c>
      <c r="AD111" t="str">
        <f t="shared" ca="1" si="35"/>
        <v>pics\\Limon_4.jpg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0"/>
        <v>pics\\Limon_4.jpg</v>
      </c>
      <c r="AI111" t="s">
        <v>121</v>
      </c>
      <c r="AO111">
        <f t="shared" ca="1" si="36"/>
        <v>0.44753569828082929</v>
      </c>
      <c r="AP111" t="str">
        <f t="shared" ca="1" si="37"/>
        <v>pics\\Limon_4.jpg</v>
      </c>
      <c r="AR111" t="str">
        <f t="shared" si="39"/>
        <v/>
      </c>
      <c r="AS111" t="str">
        <f t="shared" ca="1" si="31"/>
        <v>pics\\Limon_4.jpg</v>
      </c>
      <c r="AT111">
        <f t="shared" ca="1" si="32"/>
        <v>8.5751042644450881E-2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_Склизкий_ли_</v>
      </c>
      <c r="BB111" t="str">
        <f t="shared" si="34"/>
        <v>_Склизкий_ли_ГОНИК?</v>
      </c>
      <c r="BD111" cm="1">
        <f t="array" aca="1" ref="BD111" ca="1">INDEX($L$106:$L$113,(RANK(AT7,$AT$2:$AT$9)))</f>
        <v>2069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VLOOKUP(B112,audio_list_stym!$A$3:$BP$18,60,FALSE)</f>
        <v>14</v>
      </c>
      <c r="F112" t="str">
        <f>VLOOKUP(E112,metki!$A$2:$B$9,2,FALSE)</f>
        <v>импл_новые_с_названием</v>
      </c>
      <c r="G112" t="str">
        <f t="shared" si="28"/>
        <v>импл_</v>
      </c>
      <c r="H112" t="str">
        <f>VLOOKUP(B112,audio_list_stym!$A$3:$AJ$18,28,FALSE)</f>
        <v>Ackee</v>
      </c>
      <c r="I112" t="s">
        <v>694</v>
      </c>
      <c r="J112" t="str">
        <f t="shared" si="29"/>
        <v>Ackee_7</v>
      </c>
      <c r="K112">
        <v>14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231</v>
      </c>
      <c r="Q112" t="str">
        <f>IF(G112="экспл",0,IF(G112="импл_",VLOOKUP(J112,quest_импл!$A$1:$J$129,8,FALSE),0))</f>
        <v>sound\\Uvyadshiy_li.wav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2019</v>
      </c>
      <c r="AD112" t="str">
        <f t="shared" ca="1" si="35"/>
        <v>pics\\Goroh_3.jpg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0"/>
        <v>pics\\Goroh_3.jpg</v>
      </c>
      <c r="AI112" t="s">
        <v>122</v>
      </c>
      <c r="AO112">
        <f t="shared" ca="1" si="36"/>
        <v>0.71823956645522113</v>
      </c>
      <c r="AP112" t="str">
        <f t="shared" ca="1" si="37"/>
        <v>pics\\Goroh_3.jpg</v>
      </c>
      <c r="AR112" t="str">
        <f t="shared" si="39"/>
        <v/>
      </c>
      <c r="AS112" t="str">
        <f t="shared" ca="1" si="31"/>
        <v>pics\\Goroh_3.jpg</v>
      </c>
      <c r="AT112">
        <f t="shared" ca="1" si="32"/>
        <v>0.94960194506857631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_Увядший_ли_</v>
      </c>
      <c r="BB112" t="str">
        <f t="shared" si="34"/>
        <v>_Увядший_ли_ГОНИК?</v>
      </c>
      <c r="BD112" cm="1">
        <f t="array" aca="1" ref="BD112" ca="1">INDEX($L$106:$L$113,(RANK(AT8,$AT$2:$AT$9)))</f>
        <v>2071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VLOOKUP(B113,audio_list_stym!$A$3:$BP$18,60,FALSE)</f>
        <v>14</v>
      </c>
      <c r="F113" t="str">
        <f>VLOOKUP(E113,metki!$A$2:$B$9,2,FALSE)</f>
        <v>импл_новые_с_названием</v>
      </c>
      <c r="G113" t="str">
        <f t="shared" si="28"/>
        <v>импл_</v>
      </c>
      <c r="H113" t="str">
        <f>VLOOKUP(B113,audio_list_stym!$A$3:$AJ$18,28,FALSE)</f>
        <v>Ackee</v>
      </c>
      <c r="I113" t="s">
        <v>695</v>
      </c>
      <c r="J113" t="str">
        <f t="shared" si="29"/>
        <v>Ackee_8</v>
      </c>
      <c r="K113">
        <v>14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232</v>
      </c>
      <c r="Q113" t="str">
        <f>IF(G113="экспл",0,IF(G113="импл_",VLOOKUP(J113,quest_импл!$A$1:$J$129,8,FALSE),0))</f>
        <v>sound\\Raznocvetniy_li.wav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2060</v>
      </c>
      <c r="AD113" t="str">
        <f t="shared" ca="1" si="35"/>
        <v>pics\\Tomat_4.jpg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0"/>
        <v>pics\\Tomat_4.jpg</v>
      </c>
      <c r="AI113" t="s">
        <v>123</v>
      </c>
      <c r="AO113">
        <f t="shared" ca="1" si="36"/>
        <v>8.1854112343587859E-2</v>
      </c>
      <c r="AP113" t="str">
        <f t="shared" ca="1" si="37"/>
        <v>pics\\Tomat_4.jpg</v>
      </c>
      <c r="AR113" t="str">
        <f t="shared" si="39"/>
        <v/>
      </c>
      <c r="AS113" t="str">
        <f t="shared" ca="1" si="31"/>
        <v>pics\\Tomat_4.jpg</v>
      </c>
      <c r="AT113">
        <f t="shared" ca="1" si="32"/>
        <v>0.14879983463167112</v>
      </c>
      <c r="AU113" t="s">
        <v>697</v>
      </c>
      <c r="AV113" t="str">
        <f t="shared" ca="1" si="33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_Разноцветный_ли_</v>
      </c>
      <c r="BB113" t="str">
        <f t="shared" si="34"/>
        <v>_Разноцветный_ли_ГОНИК?</v>
      </c>
      <c r="BD113" cm="1">
        <f t="array" aca="1" ref="BD113" ca="1">INDEX($L$106:$L$113,(RANK(AT9,$AT$2:$AT$9)))</f>
        <v>2072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VLOOKUP(B114,audio_list_stym!$A$3:$BP$18,60,FALSE)</f>
        <v>15</v>
      </c>
      <c r="F114" t="str">
        <f>VLOOKUP(E114,metki!$A$2:$B$9,2,FALSE)</f>
        <v>экспл_новые_с_названием</v>
      </c>
      <c r="G114" t="str">
        <f t="shared" si="28"/>
        <v>экспл</v>
      </c>
      <c r="H114" t="str">
        <f>VLOOKUP(B114,audio_list_stym!$A$3:$AJ$18,28,FALSE)</f>
        <v>Ake</v>
      </c>
      <c r="I114" t="s">
        <v>688</v>
      </c>
      <c r="J114" t="str">
        <f t="shared" si="29"/>
        <v>Ake_1</v>
      </c>
      <c r="K114">
        <v>15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105</v>
      </c>
      <c r="Z114" t="str">
        <f>IF(G114="экспл",VLOOKUP(J114,quest_экспл!$A$1:$N$129,12,FALSE),IF(G114="импл_",0,0))</f>
        <v>sound\\On_imeet_myakot.wav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5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30"/>
        <v/>
      </c>
      <c r="AI114" t="s">
        <v>86</v>
      </c>
      <c r="AO114">
        <f t="shared" ca="1" si="36"/>
        <v>0.6300154329448876</v>
      </c>
      <c r="AP114" t="str">
        <f t="shared" ca="1" si="37"/>
        <v>pics\\Goroh_7.jpg</v>
      </c>
      <c r="AR114" t="str">
        <f t="shared" si="39"/>
        <v/>
      </c>
      <c r="AS114" t="str">
        <f t="shared" si="31"/>
        <v/>
      </c>
      <c r="AT114">
        <f t="shared" ca="1" si="32"/>
        <v>0.35083010976549278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_Он_имеет_мякоть?</v>
      </c>
      <c r="BA114" t="e">
        <f>VLOOKUP(Q114,audio_list_stym!$B$2:$BQ$299,68,FALSE)</f>
        <v>#N/A</v>
      </c>
      <c r="BB114" t="str">
        <f t="shared" si="34"/>
        <v>На_экране_ТОДИС._Он_имеет_мякоть?</v>
      </c>
      <c r="BC114">
        <f>A114</f>
        <v>1215</v>
      </c>
      <c r="BD114" cm="1">
        <f t="array" aca="1" ref="BD114" ca="1">INDEX($L$114:$L$121,(RANK(AT2,$AT$2:$AT$9)))</f>
        <v>2076</v>
      </c>
      <c r="BE114" cm="1">
        <f t="array" aca="1" ref="BE114" ca="1">INDEX(BD66:BD81,(RANK(AT8,$AT$2:$AT$17)))</f>
        <v>2118</v>
      </c>
      <c r="BF114" cm="1">
        <f t="array" aca="1" ref="BF114" ca="1">INDEX(BD82:BD97,(RANK(AT8,$AT$2:$AT$9)))</f>
        <v>2135</v>
      </c>
      <c r="BG114" cm="1">
        <f t="array" aca="1" ref="BG114" ca="1">INDEX(BD98:BD113,(RANK(AT8,$AT$2:$AT$9)))</f>
        <v>2151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VLOOKUP(B115,audio_list_stym!$A$3:$BP$18,60,FALSE)</f>
        <v>15</v>
      </c>
      <c r="F115" t="str">
        <f>VLOOKUP(E115,metki!$A$2:$B$9,2,FALSE)</f>
        <v>экспл_новые_с_названием</v>
      </c>
      <c r="G115" t="str">
        <f t="shared" si="28"/>
        <v>экспл</v>
      </c>
      <c r="H115" t="str">
        <f>VLOOKUP(B115,audio_list_stym!$A$3:$AJ$18,28,FALSE)</f>
        <v>Ake</v>
      </c>
      <c r="I115" t="s">
        <v>689</v>
      </c>
      <c r="J115" t="str">
        <f t="shared" si="29"/>
        <v>Ake_2</v>
      </c>
      <c r="K115">
        <v>15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106</v>
      </c>
      <c r="Z115" t="str">
        <f>IF(G115="экспл",VLOOKUP(J115,quest_экспл!$A$1:$N$129,12,FALSE),IF(G115="импл_",0,0))</f>
        <v>sound\\Prodolgovatiy_li_on.wav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5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30"/>
        <v/>
      </c>
      <c r="AI115" t="s">
        <v>87</v>
      </c>
      <c r="AO115">
        <f t="shared" ca="1" si="36"/>
        <v>0.5273179653781902</v>
      </c>
      <c r="AP115" t="str">
        <f t="shared" ca="1" si="37"/>
        <v>pics\\Kokos_3.jpg</v>
      </c>
      <c r="AR115" t="str">
        <f t="shared" si="39"/>
        <v/>
      </c>
      <c r="AS115" t="str">
        <f t="shared" si="31"/>
        <v/>
      </c>
      <c r="AT115">
        <f t="shared" ca="1" si="32"/>
        <v>0.65952496250390313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_Продолговатый_ли_он?</v>
      </c>
      <c r="BA115" t="e">
        <f>VLOOKUP(Q115,audio_list_stym!$B$2:$BQ$299,68,FALSE)</f>
        <v>#N/A</v>
      </c>
      <c r="BB115" t="str">
        <f t="shared" si="34"/>
        <v>Посмотрите,_вот_ТОДИС._Продолговатый_ли_он?</v>
      </c>
      <c r="BD115" cm="1">
        <f t="array" aca="1" ref="BD115" ca="1">INDEX($L$114:$L$121,(RANK(AT3,$AT$2:$AT$9)))</f>
        <v>2075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VLOOKUP(B116,audio_list_stym!$A$3:$BP$18,60,FALSE)</f>
        <v>15</v>
      </c>
      <c r="F116" t="str">
        <f>VLOOKUP(E116,metki!$A$2:$B$9,2,FALSE)</f>
        <v>экспл_новые_с_названием</v>
      </c>
      <c r="G116" t="str">
        <f t="shared" si="28"/>
        <v>экспл</v>
      </c>
      <c r="H116" t="str">
        <f>VLOOKUP(B116,audio_list_stym!$A$3:$AJ$18,28,FALSE)</f>
        <v>Ake</v>
      </c>
      <c r="I116" t="s">
        <v>690</v>
      </c>
      <c r="J116" t="str">
        <f t="shared" si="29"/>
        <v>Ake_3</v>
      </c>
      <c r="K116">
        <v>15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107</v>
      </c>
      <c r="Z116" t="str">
        <f>IF(G116="экспл",VLOOKUP(J116,quest_экспл!$A$1:$N$129,12,FALSE),IF(G116="импл_",0,0))</f>
        <v>sound\\Pyatnistiy_li_on.wav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5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30"/>
        <v/>
      </c>
      <c r="AI116" t="s">
        <v>88</v>
      </c>
      <c r="AO116">
        <f t="shared" ca="1" si="36"/>
        <v>0.93160915665969279</v>
      </c>
      <c r="AP116" t="str">
        <f t="shared" ca="1" si="37"/>
        <v>pics\\Banan_6.jpg</v>
      </c>
      <c r="AR116" t="str">
        <f t="shared" si="39"/>
        <v/>
      </c>
      <c r="AS116" t="str">
        <f t="shared" si="31"/>
        <v/>
      </c>
      <c r="AT116">
        <f t="shared" ca="1" si="32"/>
        <v>0.67517849785317496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_Пятнистый_ли_он?</v>
      </c>
      <c r="BA116" t="e">
        <f>VLOOKUP(Q116,audio_list_stym!$B$2:$BQ$299,68,FALSE)</f>
        <v>#N/A</v>
      </c>
      <c r="BB116" t="str">
        <f t="shared" si="34"/>
        <v>Вот_ТОДИС._Пятнистый_ли_он?</v>
      </c>
      <c r="BD116" cm="1">
        <f t="array" aca="1" ref="BD116" ca="1">INDEX($L$114:$L$121,(RANK(AT4,$AT$2:$AT$9)))</f>
        <v>2073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VLOOKUP(B117,audio_list_stym!$A$3:$BP$18,60,FALSE)</f>
        <v>15</v>
      </c>
      <c r="F117" t="str">
        <f>VLOOKUP(E117,metki!$A$2:$B$9,2,FALSE)</f>
        <v>экспл_новые_с_названием</v>
      </c>
      <c r="G117" t="str">
        <f t="shared" si="28"/>
        <v>экспл</v>
      </c>
      <c r="H117" t="str">
        <f>VLOOKUP(B117,audio_list_stym!$A$3:$AJ$18,28,FALSE)</f>
        <v>Ake</v>
      </c>
      <c r="I117" t="s">
        <v>691</v>
      </c>
      <c r="J117" t="str">
        <f t="shared" si="29"/>
        <v>Ake_4</v>
      </c>
      <c r="K117">
        <v>15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108</v>
      </c>
      <c r="Z117" t="str">
        <f>IF(G117="экспл",VLOOKUP(J117,quest_экспл!$A$1:$N$129,12,FALSE),IF(G117="импл_",0,0))</f>
        <v>sound\\On_s_kozhuroy.wav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5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30"/>
        <v/>
      </c>
      <c r="AI117" t="s">
        <v>89</v>
      </c>
      <c r="AO117">
        <f t="shared" ca="1" si="36"/>
        <v>0.95448475276289235</v>
      </c>
      <c r="AP117" t="str">
        <f t="shared" ca="1" si="37"/>
        <v>pics\\Banan_3.jpg</v>
      </c>
      <c r="AR117" t="str">
        <f t="shared" si="39"/>
        <v/>
      </c>
      <c r="AS117" t="str">
        <f t="shared" si="31"/>
        <v/>
      </c>
      <c r="AT117">
        <f t="shared" ca="1" si="32"/>
        <v>0.8357959159774494</v>
      </c>
      <c r="AU117" t="s">
        <v>697</v>
      </c>
      <c r="AV117" t="str">
        <f t="shared" ca="1" si="33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_Он_с_кожурой?</v>
      </c>
      <c r="BA117" t="e">
        <f>VLOOKUP(Q117,audio_list_stym!$B$2:$BQ$299,68,FALSE)</f>
        <v>#N/A</v>
      </c>
      <c r="BB117" t="str">
        <f t="shared" si="34"/>
        <v>Это_ТОДИС._Он_с_кожурой?</v>
      </c>
      <c r="BD117" cm="1">
        <f t="array" aca="1" ref="BD117" ca="1">INDEX($L$114:$L$121,(RANK(AT5,$AT$2:$AT$9)))</f>
        <v>2074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VLOOKUP(B118,audio_list_stym!$A$3:$BP$18,60,FALSE)</f>
        <v>15</v>
      </c>
      <c r="F118" t="str">
        <f>VLOOKUP(E118,metki!$A$2:$B$9,2,FALSE)</f>
        <v>экспл_новые_с_названием</v>
      </c>
      <c r="G118" t="str">
        <f t="shared" si="28"/>
        <v>экспл</v>
      </c>
      <c r="H118" t="str">
        <f>VLOOKUP(B118,audio_list_stym!$A$3:$AJ$18,28,FALSE)</f>
        <v>Ake</v>
      </c>
      <c r="I118" t="s">
        <v>692</v>
      </c>
      <c r="J118" t="str">
        <f t="shared" si="29"/>
        <v>Ake_5</v>
      </c>
      <c r="K118">
        <v>15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109</v>
      </c>
      <c r="Z118" t="str">
        <f>IF(G118="экспл",VLOOKUP(J118,quest_экспл!$A$1:$N$129,12,FALSE),IF(G118="импл_",0,0))</f>
        <v>sound\\Fioletoviy_li_on.wav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5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30"/>
        <v/>
      </c>
      <c r="AI118" t="s">
        <v>90</v>
      </c>
      <c r="AO118">
        <f t="shared" ca="1" si="36"/>
        <v>0.19352847825365116</v>
      </c>
      <c r="AP118" t="str">
        <f t="shared" ca="1" si="37"/>
        <v>pics\\Redis_3.jpg</v>
      </c>
      <c r="AR118" t="str">
        <f t="shared" si="39"/>
        <v/>
      </c>
      <c r="AS118" t="str">
        <f t="shared" si="31"/>
        <v/>
      </c>
      <c r="AT118">
        <f t="shared" ca="1" si="32"/>
        <v>0.45288770166579317</v>
      </c>
      <c r="AU118" t="s">
        <v>697</v>
      </c>
      <c r="AV118" t="str">
        <f t="shared" ca="1" si="33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_Синий_ли_он?</v>
      </c>
      <c r="BA118" t="e">
        <f>VLOOKUP(Q118,audio_list_stym!$B$2:$BQ$299,68,FALSE)</f>
        <v>#N/A</v>
      </c>
      <c r="BB118" t="str">
        <f t="shared" si="34"/>
        <v>На_картинке_ТОДИС._Синий_ли_он?</v>
      </c>
      <c r="BD118" cm="1">
        <f t="array" aca="1" ref="BD118" ca="1">INDEX($L$114:$L$121,(RANK(AT6,$AT$2:$AT$9)))</f>
        <v>2078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VLOOKUP(B119,audio_list_stym!$A$3:$BP$18,60,FALSE)</f>
        <v>15</v>
      </c>
      <c r="F119" t="str">
        <f>VLOOKUP(E119,metki!$A$2:$B$9,2,FALSE)</f>
        <v>экспл_новые_с_названием</v>
      </c>
      <c r="G119" t="str">
        <f t="shared" si="28"/>
        <v>экспл</v>
      </c>
      <c r="H119" t="str">
        <f>VLOOKUP(B119,audio_list_stym!$A$3:$AJ$18,28,FALSE)</f>
        <v>Ake</v>
      </c>
      <c r="I119" t="s">
        <v>693</v>
      </c>
      <c r="J119" t="str">
        <f t="shared" si="29"/>
        <v>Ake_6</v>
      </c>
      <c r="K119">
        <v>15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110</v>
      </c>
      <c r="Z119" t="str">
        <f>IF(G119="экспл",VLOOKUP(J119,quest_экспл!$A$1:$N$129,12,FALSE),IF(G119="импл_",0,0))</f>
        <v>sound\\On_s_dolkami.wav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5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30"/>
        <v/>
      </c>
      <c r="AI119" t="s">
        <v>91</v>
      </c>
      <c r="AO119">
        <f t="shared" ca="1" si="36"/>
        <v>0.6961479847249038</v>
      </c>
      <c r="AP119" t="str">
        <f t="shared" ca="1" si="37"/>
        <v>pics\\Goroh_5.jpg</v>
      </c>
      <c r="AR119" t="str">
        <f t="shared" si="39"/>
        <v/>
      </c>
      <c r="AS119" t="str">
        <f t="shared" si="31"/>
        <v/>
      </c>
      <c r="AT119">
        <f t="shared" ca="1" si="32"/>
        <v>0.30777381969702611</v>
      </c>
      <c r="AU119" t="s">
        <v>697</v>
      </c>
      <c r="AV119" t="str">
        <f t="shared" ca="1" si="33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_Он_с_дольками?</v>
      </c>
      <c r="BA119" t="e">
        <f>VLOOKUP(Q119,audio_list_stym!$B$2:$BQ$299,68,FALSE)</f>
        <v>#N/A</v>
      </c>
      <c r="BB119" t="str">
        <f t="shared" si="34"/>
        <v>На_мониторе_ТОДИС._Он_с_дольками?</v>
      </c>
      <c r="BD119" cm="1">
        <f t="array" aca="1" ref="BD119" ca="1">INDEX($L$114:$L$121,(RANK(AT7,$AT$2:$AT$9)))</f>
        <v>2077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VLOOKUP(B120,audio_list_stym!$A$3:$BP$18,60,FALSE)</f>
        <v>15</v>
      </c>
      <c r="F120" t="str">
        <f>VLOOKUP(E120,metki!$A$2:$B$9,2,FALSE)</f>
        <v>экспл_новые_с_названием</v>
      </c>
      <c r="G120" t="str">
        <f t="shared" si="28"/>
        <v>экспл</v>
      </c>
      <c r="H120" t="str">
        <f>VLOOKUP(B120,audio_list_stym!$A$3:$AJ$18,28,FALSE)</f>
        <v>Ake</v>
      </c>
      <c r="I120" t="s">
        <v>694</v>
      </c>
      <c r="J120" t="str">
        <f t="shared" si="29"/>
        <v>Ake_7</v>
      </c>
      <c r="K120">
        <v>15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111</v>
      </c>
      <c r="Z120" t="str">
        <f>IF(G120="экспл",VLOOKUP(J120,quest_экспл!$A$1:$N$129,12,FALSE),IF(G120="импл_",0,0))</f>
        <v>sound\\On_visushenniy.wav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5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30"/>
        <v/>
      </c>
      <c r="AI120" t="s">
        <v>92</v>
      </c>
      <c r="AO120">
        <f t="shared" ca="1" si="36"/>
        <v>0.80683857109306767</v>
      </c>
      <c r="AP120" t="str">
        <f t="shared" ca="1" si="37"/>
        <v>pics\\Finik_5.jpg</v>
      </c>
      <c r="AR120" t="str">
        <f t="shared" si="39"/>
        <v/>
      </c>
      <c r="AS120" t="str">
        <f t="shared" si="31"/>
        <v/>
      </c>
      <c r="AT120">
        <f t="shared" ca="1" si="32"/>
        <v>8.5509453332245688E-2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_Он_высушенный?</v>
      </c>
      <c r="BA120" t="e">
        <f>VLOOKUP(Q120,audio_list_stym!$B$2:$BQ$299,68,FALSE)</f>
        <v>#N/A</v>
      </c>
      <c r="BB120" t="str">
        <f t="shared" si="34"/>
        <v>Перед_Вами_ТОДИС._Он_высушенный?</v>
      </c>
      <c r="BD120" cm="1">
        <f t="array" aca="1" ref="BD120" ca="1">INDEX($L$114:$L$121,(RANK(AT8,$AT$2:$AT$9)))</f>
        <v>2079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VLOOKUP(B121,audio_list_stym!$A$3:$BP$18,60,FALSE)</f>
        <v>15</v>
      </c>
      <c r="F121" t="str">
        <f>VLOOKUP(E121,metki!$A$2:$B$9,2,FALSE)</f>
        <v>экспл_новые_с_названием</v>
      </c>
      <c r="G121" t="str">
        <f t="shared" si="28"/>
        <v>экспл</v>
      </c>
      <c r="H121" t="str">
        <f>VLOOKUP(B121,audio_list_stym!$A$3:$AJ$18,28,FALSE)</f>
        <v>Ake</v>
      </c>
      <c r="I121" t="s">
        <v>695</v>
      </c>
      <c r="J121" t="str">
        <f t="shared" si="29"/>
        <v>Ake_8</v>
      </c>
      <c r="K121">
        <v>15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112</v>
      </c>
      <c r="Z121" t="str">
        <f>IF(G121="экспл",VLOOKUP(J121,quest_экспл!$A$1:$N$129,12,FALSE),IF(G121="импл_",0,0))</f>
        <v>sound\\Myatiy_li_on.wav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5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30"/>
        <v/>
      </c>
      <c r="AI121" t="s">
        <v>93</v>
      </c>
      <c r="AO121">
        <f t="shared" ca="1" si="36"/>
        <v>0.36001476804782306</v>
      </c>
      <c r="AP121" t="str">
        <f t="shared" ca="1" si="37"/>
        <v>pics\\Peper_2.jpg</v>
      </c>
      <c r="AR121" t="str">
        <f>IF(AH121="sound\\Ogorod",AP49,"")</f>
        <v/>
      </c>
      <c r="AS121" t="str">
        <f t="shared" si="31"/>
        <v/>
      </c>
      <c r="AT121">
        <f t="shared" ca="1" si="32"/>
        <v>0.53619197187160073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_Мятый_ли_он?</v>
      </c>
      <c r="BA121" t="e">
        <f>VLOOKUP(Q121,audio_list_stym!$B$2:$BQ$299,68,FALSE)</f>
        <v>#N/A</v>
      </c>
      <c r="BB121" t="str">
        <f t="shared" si="34"/>
        <v>Вы_видите_ТОДИС._Мятый_ли_он?</v>
      </c>
      <c r="BD121" cm="1">
        <f t="array" aca="1" ref="BD121" ca="1">INDEX($L$114:$L$121,(RANK(AT9,$AT$2:$AT$9)))</f>
        <v>2080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VLOOKUP(B122,audio_list_stym!$A$3:$BP$18,60,FALSE)</f>
        <v>16</v>
      </c>
      <c r="F122" t="str">
        <f>VLOOKUP(E122,metki!$A$2:$B$9,2,FALSE)</f>
        <v>импл_новые_без_названия</v>
      </c>
      <c r="G122" t="str">
        <f t="shared" si="28"/>
        <v>импл_</v>
      </c>
      <c r="H122" t="str">
        <f>VLOOKUP(B122,audio_list_stym!$A$3:$AJ$18,28,FALSE)</f>
        <v>Finger</v>
      </c>
      <c r="I122" t="s">
        <v>688</v>
      </c>
      <c r="J122" t="str">
        <f t="shared" si="29"/>
        <v>Finger_1</v>
      </c>
      <c r="K122">
        <v>16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241</v>
      </c>
      <c r="Q122" t="str">
        <f>IF(G122="экспл",0,IF(G122="импл_",VLOOKUP(J122,quest_импл!$A$1:$J$129,8,FALSE),0))</f>
        <v>sound\\Vityanut_li.wav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2050</v>
      </c>
      <c r="AD122" t="str">
        <f t="shared" ca="1" si="35"/>
        <v>pics\\Redis_2.jpg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0"/>
        <v>pics\\Redis_2.jpg</v>
      </c>
      <c r="AI122" t="s">
        <v>124</v>
      </c>
      <c r="AO122">
        <f t="shared" ca="1" si="36"/>
        <v>0.1964551294603879</v>
      </c>
      <c r="AP122" t="str">
        <f t="shared" ca="1" si="37"/>
        <v>pics\\Redis_2.jpg</v>
      </c>
      <c r="AR122" t="str">
        <f t="shared" ref="AR122:AR129" si="40">IF(AH122="sound\\Ogorod",AP50,"")</f>
        <v/>
      </c>
      <c r="AS122" t="str">
        <f t="shared" ca="1" si="31"/>
        <v>pics\\Redis_2.jpg</v>
      </c>
      <c r="AT122">
        <f t="shared" ca="1" si="32"/>
        <v>0.26321840230241877</v>
      </c>
      <c r="AU122" t="s">
        <v>697</v>
      </c>
      <c r="AV122" t="str">
        <f t="shared" ca="1" si="33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_Вытянут_ли_</v>
      </c>
      <c r="BB122" t="str">
        <f t="shared" si="34"/>
        <v>_Вытянут_ли_XXXXX?</v>
      </c>
      <c r="BC122">
        <f>A122</f>
        <v>1216</v>
      </c>
      <c r="BD122" cm="1">
        <f t="array" aca="1" ref="BD122" ca="1">INDEX($L$122:$L$129,(RANK(AT2,$AT$2:$AT$9)))</f>
        <v>2084</v>
      </c>
      <c r="BE122" cm="1">
        <f t="array" aca="1" ref="BE122" ca="1">INDEX(BD66:BD81,(RANK(AT9,$AT$2:$AT$17)))</f>
        <v>2117</v>
      </c>
      <c r="BF122" cm="1">
        <f t="array" aca="1" ref="BF122" ca="1">INDEX(BD90:BD105,(RANK(AT9,$AT$2:$AT$17)))</f>
        <v>2149</v>
      </c>
      <c r="BG122" cm="1">
        <f t="array" aca="1" ref="BG122" ca="1">INDEX(BD106:BD121,(RANK(AT9,$AT$2:$AT$17)))</f>
        <v>2077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VLOOKUP(B123,audio_list_stym!$A$3:$BP$18,60,FALSE)</f>
        <v>16</v>
      </c>
      <c r="F123" t="str">
        <f>VLOOKUP(E123,metki!$A$2:$B$9,2,FALSE)</f>
        <v>импл_новые_без_названия</v>
      </c>
      <c r="G123" t="str">
        <f t="shared" si="28"/>
        <v>импл_</v>
      </c>
      <c r="H123" t="str">
        <f>VLOOKUP(B123,audio_list_stym!$A$3:$AJ$18,28,FALSE)</f>
        <v>Finger</v>
      </c>
      <c r="I123" t="s">
        <v>689</v>
      </c>
      <c r="J123" t="str">
        <f t="shared" si="29"/>
        <v>Finger_2</v>
      </c>
      <c r="K123">
        <v>16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242</v>
      </c>
      <c r="Q123" t="str">
        <f>IF(G123="экспл",0,IF(G123="импл_",VLOOKUP(J123,quest_импл!$A$1:$J$129,8,FALSE),0))</f>
        <v>sound\\Nadloman_li.wav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2048</v>
      </c>
      <c r="AD123" t="str">
        <f t="shared" ca="1" si="35"/>
        <v>pics\\Peper_8.jpg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0"/>
        <v>pics\\Peper_8.jpg</v>
      </c>
      <c r="AI123" t="s">
        <v>125</v>
      </c>
      <c r="AO123">
        <f t="shared" ca="1" si="36"/>
        <v>0.3015705191681114</v>
      </c>
      <c r="AP123" t="str">
        <f t="shared" ca="1" si="37"/>
        <v>pics\\Peper_8.jpg</v>
      </c>
      <c r="AR123" t="str">
        <f t="shared" si="40"/>
        <v/>
      </c>
      <c r="AS123" t="str">
        <f t="shared" ca="1" si="31"/>
        <v>pics\\Peper_8.jpg</v>
      </c>
      <c r="AT123">
        <f t="shared" ca="1" si="32"/>
        <v>0.47595007845630211</v>
      </c>
      <c r="AU123" t="s">
        <v>697</v>
      </c>
      <c r="AV123" t="str">
        <f t="shared" ca="1" si="33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_Надломан_ли_</v>
      </c>
      <c r="BB123" t="str">
        <f t="shared" si="34"/>
        <v>_Надломан_ли_XXXXX?</v>
      </c>
      <c r="BD123" cm="1">
        <f t="array" aca="1" ref="BD123" ca="1">INDEX($L$122:$L$129,(RANK(AT3,$AT$2:$AT$9)))</f>
        <v>2083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VLOOKUP(B124,audio_list_stym!$A$3:$BP$18,60,FALSE)</f>
        <v>16</v>
      </c>
      <c r="F124" t="str">
        <f>VLOOKUP(E124,metki!$A$2:$B$9,2,FALSE)</f>
        <v>импл_новые_без_названия</v>
      </c>
      <c r="G124" t="str">
        <f t="shared" si="28"/>
        <v>импл_</v>
      </c>
      <c r="H124" t="str">
        <f>VLOOKUP(B124,audio_list_stym!$A$3:$AJ$18,28,FALSE)</f>
        <v>Finger</v>
      </c>
      <c r="I124" t="s">
        <v>690</v>
      </c>
      <c r="J124" t="str">
        <f t="shared" si="29"/>
        <v>Finger_3</v>
      </c>
      <c r="K124">
        <v>16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243</v>
      </c>
      <c r="Q124" t="str">
        <f>IF(G124="экспл",0,IF(G124="импл_",VLOOKUP(J124,quest_импл!$A$1:$J$129,8,FALSE),0))</f>
        <v>sound\\Volnistiy_li.wav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2049</v>
      </c>
      <c r="AD124" t="str">
        <f t="shared" ca="1" si="35"/>
        <v>pics\\Redis_1.jpg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0"/>
        <v>pics\\Redis_1.jpg</v>
      </c>
      <c r="AI124" t="s">
        <v>126</v>
      </c>
      <c r="AO124">
        <f t="shared" ca="1" si="36"/>
        <v>0.29580959296242704</v>
      </c>
      <c r="AP124" t="str">
        <f t="shared" ca="1" si="37"/>
        <v>pics\\Redis_1.jpg</v>
      </c>
      <c r="AR124" t="str">
        <f t="shared" si="40"/>
        <v/>
      </c>
      <c r="AS124" t="str">
        <f t="shared" ca="1" si="31"/>
        <v>pics\\Redis_1.jpg</v>
      </c>
      <c r="AT124">
        <f t="shared" ca="1" si="32"/>
        <v>0.90101213332941965</v>
      </c>
      <c r="AU124" t="s">
        <v>697</v>
      </c>
      <c r="AV124" t="str">
        <f t="shared" ca="1" si="33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_Волнистый_ли_</v>
      </c>
      <c r="BB124" t="str">
        <f t="shared" si="34"/>
        <v>_Волнистый_ли_XXXXX?</v>
      </c>
      <c r="BD124" cm="1">
        <f t="array" aca="1" ref="BD124" ca="1">INDEX($L$122:$L$129,(RANK(AT4,$AT$2:$AT$9)))</f>
        <v>2081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VLOOKUP(B125,audio_list_stym!$A$3:$BP$18,60,FALSE)</f>
        <v>16</v>
      </c>
      <c r="F125" t="str">
        <f>VLOOKUP(E125,metki!$A$2:$B$9,2,FALSE)</f>
        <v>импл_новые_без_названия</v>
      </c>
      <c r="G125" t="str">
        <f t="shared" si="28"/>
        <v>импл_</v>
      </c>
      <c r="H125" t="str">
        <f>VLOOKUP(B125,audio_list_stym!$A$3:$AJ$18,28,FALSE)</f>
        <v>Finger</v>
      </c>
      <c r="I125" t="s">
        <v>691</v>
      </c>
      <c r="J125" t="str">
        <f t="shared" si="29"/>
        <v>Finger_4</v>
      </c>
      <c r="K125">
        <v>16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244</v>
      </c>
      <c r="Q125" t="str">
        <f>IF(G125="экспл",0,IF(G125="импл_",VLOOKUP(J125,quest_импл!$A$1:$J$129,8,FALSE),0))</f>
        <v>sound\\Buriy_li.wav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2041</v>
      </c>
      <c r="AD125" t="str">
        <f t="shared" ca="1" si="35"/>
        <v>pics\\Peper_1.jpg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0"/>
        <v>pics\\Peper_1.jpg</v>
      </c>
      <c r="AI125" t="s">
        <v>127</v>
      </c>
      <c r="AO125">
        <f t="shared" ca="1" si="36"/>
        <v>0.39040509837881854</v>
      </c>
      <c r="AP125" t="str">
        <f t="shared" ca="1" si="37"/>
        <v>pics\\Peper_1.jpg</v>
      </c>
      <c r="AR125" t="str">
        <f t="shared" si="40"/>
        <v/>
      </c>
      <c r="AS125" t="str">
        <f t="shared" ca="1" si="31"/>
        <v>pics\\Peper_1.jpg</v>
      </c>
      <c r="AT125">
        <f t="shared" ca="1" si="32"/>
        <v>0.88053231420349898</v>
      </c>
      <c r="AU125" t="s">
        <v>697</v>
      </c>
      <c r="AV125" t="str">
        <f t="shared" ca="1" si="33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_Бурый_ли_</v>
      </c>
      <c r="BB125" t="str">
        <f t="shared" si="34"/>
        <v>_Бурый_ли_XXXXX?</v>
      </c>
      <c r="BD125" cm="1">
        <f t="array" aca="1" ref="BD125" ca="1">INDEX($L$122:$L$129,(RANK(AT5,$AT$2:$AT$9)))</f>
        <v>2082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VLOOKUP(B126,audio_list_stym!$A$3:$BP$18,60,FALSE)</f>
        <v>16</v>
      </c>
      <c r="F126" t="str">
        <f>VLOOKUP(E126,metki!$A$2:$B$9,2,FALSE)</f>
        <v>импл_новые_без_названия</v>
      </c>
      <c r="G126" t="str">
        <f t="shared" si="28"/>
        <v>импл_</v>
      </c>
      <c r="H126" t="str">
        <f>VLOOKUP(B126,audio_list_stym!$A$3:$AJ$18,28,FALSE)</f>
        <v>Finger</v>
      </c>
      <c r="I126" t="s">
        <v>692</v>
      </c>
      <c r="J126" t="str">
        <f t="shared" si="29"/>
        <v>Finger_5</v>
      </c>
      <c r="K126">
        <v>16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245</v>
      </c>
      <c r="Q126" t="str">
        <f>IF(G126="экспл",0,IF(G126="импл_",VLOOKUP(J126,quest_импл!$A$1:$J$129,8,FALSE),0))</f>
        <v>sound\\Vizhatiy_li.wav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2061</v>
      </c>
      <c r="AD126" t="str">
        <f t="shared" ca="1" si="35"/>
        <v>pics\\Tomat_5.jpg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0"/>
        <v>pics\\Tomat_5.jpg</v>
      </c>
      <c r="AI126" t="s">
        <v>128</v>
      </c>
      <c r="AO126">
        <f t="shared" ca="1" si="36"/>
        <v>6.1308645891254621E-2</v>
      </c>
      <c r="AP126" t="str">
        <f t="shared" ca="1" si="37"/>
        <v>pics\\Tomat_5.jpg</v>
      </c>
      <c r="AR126" t="str">
        <f t="shared" si="40"/>
        <v/>
      </c>
      <c r="AS126" t="str">
        <f t="shared" ca="1" si="31"/>
        <v>pics\\Tomat_5.jpg</v>
      </c>
      <c r="AT126">
        <f t="shared" ca="1" si="32"/>
        <v>0.54288461386083686</v>
      </c>
      <c r="AU126" t="s">
        <v>697</v>
      </c>
      <c r="AV126" t="str">
        <f t="shared" ca="1" si="33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_Выжатый_ли_</v>
      </c>
      <c r="BB126" t="str">
        <f t="shared" si="34"/>
        <v>_Выжатый_ли_XXXXX?</v>
      </c>
      <c r="BD126" cm="1">
        <f t="array" aca="1" ref="BD126" ca="1">INDEX($L$122:$L$129,(RANK(AT6,$AT$2:$AT$9)))</f>
        <v>2086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VLOOKUP(B127,audio_list_stym!$A$3:$BP$18,60,FALSE)</f>
        <v>16</v>
      </c>
      <c r="F127" t="str">
        <f>VLOOKUP(E127,metki!$A$2:$B$9,2,FALSE)</f>
        <v>импл_новые_без_названия</v>
      </c>
      <c r="G127" t="str">
        <f t="shared" si="28"/>
        <v>импл_</v>
      </c>
      <c r="H127" t="str">
        <f>VLOOKUP(B127,audio_list_stym!$A$3:$AJ$18,28,FALSE)</f>
        <v>Finger</v>
      </c>
      <c r="I127" t="s">
        <v>693</v>
      </c>
      <c r="J127" t="str">
        <f t="shared" si="29"/>
        <v>Finger_6</v>
      </c>
      <c r="K127">
        <v>16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246</v>
      </c>
      <c r="Q127" t="str">
        <f>IF(G127="экспл",0,IF(G127="импл_",VLOOKUP(J127,quest_импл!$A$1:$J$129,8,FALSE),0))</f>
        <v>sound\\Obemniy_li.wav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2057</v>
      </c>
      <c r="AD127" t="str">
        <f t="shared" ca="1" si="35"/>
        <v>pics\\Tomat_1.jpg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0"/>
        <v>pics\\Tomat_1.jpg</v>
      </c>
      <c r="AI127" t="s">
        <v>129</v>
      </c>
      <c r="AO127">
        <f t="shared" ca="1" si="36"/>
        <v>0.1190014307939995</v>
      </c>
      <c r="AP127" t="str">
        <f t="shared" ca="1" si="37"/>
        <v>pics\\Tomat_1.jpg</v>
      </c>
      <c r="AR127" t="str">
        <f t="shared" si="40"/>
        <v/>
      </c>
      <c r="AS127" t="str">
        <f t="shared" ca="1" si="31"/>
        <v>pics\\Tomat_1.jpg</v>
      </c>
      <c r="AT127">
        <f t="shared" ca="1" si="32"/>
        <v>0.71350972186977801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_Объемный_ли_</v>
      </c>
      <c r="BB127" t="str">
        <f t="shared" si="34"/>
        <v>_Объемный_ли_XXXXX?</v>
      </c>
      <c r="BD127" cm="1">
        <f t="array" aca="1" ref="BD127" ca="1">INDEX($L$122:$L$129,(RANK(AT7,$AT$2:$AT$9)))</f>
        <v>2085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VLOOKUP(B128,audio_list_stym!$A$3:$BP$18,60,FALSE)</f>
        <v>16</v>
      </c>
      <c r="F128" t="str">
        <f>VLOOKUP(E128,metki!$A$2:$B$9,2,FALSE)</f>
        <v>импл_новые_без_названия</v>
      </c>
      <c r="G128" t="str">
        <f t="shared" si="28"/>
        <v>импл_</v>
      </c>
      <c r="H128" t="str">
        <f>VLOOKUP(B128,audio_list_stym!$A$3:$AJ$18,28,FALSE)</f>
        <v>Finger</v>
      </c>
      <c r="I128" t="s">
        <v>694</v>
      </c>
      <c r="J128" t="str">
        <f t="shared" si="29"/>
        <v>Finger_7</v>
      </c>
      <c r="K128">
        <v>16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247</v>
      </c>
      <c r="Q128" t="str">
        <f>IF(G128="экспл",0,IF(G128="импл_",VLOOKUP(J128,quest_импл!$A$1:$J$129,8,FALSE),0))</f>
        <v>sound\\Pustoy_li.wav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2037</v>
      </c>
      <c r="AD128" t="str">
        <f t="shared" ca="1" si="35"/>
        <v>pics\\Limon_5.jpg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0"/>
        <v>pics\\Limon_5.jpg</v>
      </c>
      <c r="AI128" t="s">
        <v>130</v>
      </c>
      <c r="AO128">
        <f t="shared" ca="1" si="36"/>
        <v>0.43597390964835869</v>
      </c>
      <c r="AP128" t="str">
        <f t="shared" ca="1" si="37"/>
        <v>pics\\Limon_5.jpg</v>
      </c>
      <c r="AR128" t="str">
        <f t="shared" si="40"/>
        <v/>
      </c>
      <c r="AS128" t="str">
        <f t="shared" ca="1" si="31"/>
        <v>pics\\Limon_5.jpg</v>
      </c>
      <c r="AT128">
        <f t="shared" ca="1" si="32"/>
        <v>0.6737900577113245</v>
      </c>
      <c r="AU128" t="s">
        <v>697</v>
      </c>
      <c r="AV128" t="str">
        <f t="shared" ca="1" si="33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_Пустой_ли_</v>
      </c>
      <c r="BB128" t="str">
        <f t="shared" si="34"/>
        <v>_Пустой_ли_XXXXX?</v>
      </c>
      <c r="BD128" cm="1">
        <f t="array" aca="1" ref="BD128" ca="1">INDEX($L$122:$L$129,(RANK(AT8,$AT$2:$AT$9)))</f>
        <v>2087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VLOOKUP(B129,audio_list_stym!$A$3:$BP$18,60,FALSE)</f>
        <v>16</v>
      </c>
      <c r="F129" t="str">
        <f>VLOOKUP(E129,metki!$A$2:$B$9,2,FALSE)</f>
        <v>импл_новые_без_названия</v>
      </c>
      <c r="G129" t="str">
        <f t="shared" si="28"/>
        <v>импл_</v>
      </c>
      <c r="H129" t="str">
        <f>VLOOKUP(B129,audio_list_stym!$A$3:$AJ$18,28,FALSE)</f>
        <v>Finger</v>
      </c>
      <c r="I129" t="s">
        <v>695</v>
      </c>
      <c r="J129" t="str">
        <f t="shared" si="29"/>
        <v>Finger_8</v>
      </c>
      <c r="K129">
        <v>16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248</v>
      </c>
      <c r="Q129" t="str">
        <f>IF(G129="экспл",0,IF(G129="импл_",VLOOKUP(J129,quest_импл!$A$1:$J$129,8,FALSE),0))</f>
        <v>sound\\Beliy_li.wav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2059</v>
      </c>
      <c r="AD129" t="str">
        <f t="shared" ca="1" si="35"/>
        <v>pics\\Tomat_3.jpg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0"/>
        <v>pics\\Tomat_3.jpg</v>
      </c>
      <c r="AI129" t="s">
        <v>131</v>
      </c>
      <c r="AO129">
        <f t="shared" ca="1" si="36"/>
        <v>0.11044304479862199</v>
      </c>
      <c r="AP129" t="str">
        <f t="shared" ca="1" si="37"/>
        <v>pics\\Tomat_3.jpg</v>
      </c>
      <c r="AR129" t="str">
        <f t="shared" si="40"/>
        <v/>
      </c>
      <c r="AS129" t="str">
        <f t="shared" ca="1" si="31"/>
        <v>pics\\Tomat_3.jpg</v>
      </c>
      <c r="AT129">
        <f t="shared" ca="1" si="32"/>
        <v>0.86365498988687428</v>
      </c>
      <c r="AU129" t="s">
        <v>697</v>
      </c>
      <c r="AV129" t="str">
        <f t="shared" ca="1" si="33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_Белый_ли_</v>
      </c>
      <c r="BB129" t="str">
        <f t="shared" si="34"/>
        <v>_Белый_ли_XXXXX?</v>
      </c>
      <c r="BD129" cm="1">
        <f t="array" aca="1" ref="BD129" ca="1">INDEX($L$122:$L$129,(RANK(AT9,$AT$2:$AT$9)))</f>
        <v>2088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800-000000000000}"/>
  <pageMargins left="0.7" right="0.7" top="0.75" bottom="0.75" header="0.3" footer="0.3"/>
  <pageSetup paperSize="9" orientation="portrait" horizontalDpi="4294967293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H161"/>
  <sheetViews>
    <sheetView topLeftCell="AX1" zoomScale="80" zoomScaleNormal="80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VLOOKUP(B2,audio_list_stym!$A$3:$BP$18,61,FALSE)</f>
        <v>10</v>
      </c>
      <c r="F2" t="str">
        <f>VLOOKUP(E2,metki!$A$2:$B$9,2,FALSE)</f>
        <v>импл_реал_с_названием</v>
      </c>
      <c r="G2" t="str">
        <f t="shared" ref="G2:G33" si="0">LEFT(F2,5)</f>
        <v>импл_</v>
      </c>
      <c r="H2" t="str">
        <f>VLOOKUP(B2,audio_list_stym!$A$3:$AJ$18,29,FALSE)</f>
        <v>Tomat</v>
      </c>
      <c r="I2" t="s">
        <v>688</v>
      </c>
      <c r="J2" t="str">
        <f t="shared" ref="J2:J33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3" ca="1" si="2">IF(ISTEXT(AR2),AR2,IF(ISTEXT(AS2),AS2,""))</f>
        <v>pics\\Limon_5.jpg</v>
      </c>
      <c r="AH2" t="str">
        <f t="shared" ref="AH2:AH33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t="shared" ref="AO2:AO25" ca="1" si="6">RAND()</f>
        <v>0.86744330499867217</v>
      </c>
      <c r="AP2" t="str">
        <f t="shared" ref="AP2:AP25" ca="1" si="7">INDEX($AM$2:$AM$25,(RANK(AO2,$AO$2:$AO$25)))</f>
        <v>pics\\Limon_5.jpg</v>
      </c>
      <c r="AQ2" t="str">
        <f t="shared" ref="AQ2:AQ25" ca="1" si="8">INDEX($AN$2:$AN$25,(RANK(AO2,$AO$2:$AO$25)))</f>
        <v>pics\\Redis_5.jpg</v>
      </c>
      <c r="AR2" t="str">
        <f t="shared" ref="AR2:AR9" ca="1" si="9">IF(AH2="sound\\Ogorod",AP2,"")</f>
        <v>pics\\Limon_5.jpg</v>
      </c>
      <c r="AT2">
        <f t="shared" ref="AT2:AT33" ca="1" si="10">RAND()</f>
        <v>0.12546155018339034</v>
      </c>
      <c r="AU2" t="str">
        <f>IF(OR(G2=10,G2=11,G2=14,G2=15),VLOOKUP(AT2,audio_list_stym!$A$3:$B$18,2,FALSE),"sound\\Noviy_plod.wav")</f>
        <v>sound\\Noviy_plod.wav</v>
      </c>
      <c r="AV2" t="str">
        <f t="shared" ref="AV2:AV33" ca="1" si="11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33" si="12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2025</v>
      </c>
      <c r="BF2" cm="1">
        <f t="array" aca="1" ref="BF2" ca="1">INDEX(BD26:BD49,(RANK(AT2,$AT$2:$AT$16)))</f>
        <v>2041</v>
      </c>
      <c r="BG2" cm="1">
        <f t="array" aca="1" ref="BG2" ca="1">INDEX(BD50:BD65,(RANK(AT2,$AT$2:$AT$16)))</f>
        <v>2017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VLOOKUP(B3,audio_list_stym!$A$3:$BP$18,61,FALSE)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VLOOKUP(B3,audio_list_stym!$A$3:$AJ$18,29,FALSE)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2033</v>
      </c>
      <c r="AD3" t="str">
        <f t="shared" ref="AD3:AD34" ca="1" si="13">IF(ISTEXT(AE3),AE3,IF(ISTEXT(AF3),AF3,""))</f>
        <v>pics\\Limon_1.jpg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pics\\Limon_1.jpg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ca="1" si="6"/>
        <v>0.99739099625332417</v>
      </c>
      <c r="AP3" t="str">
        <f t="shared" ca="1" si="7"/>
        <v>pics\\Limon_1.jpg</v>
      </c>
      <c r="AQ3" t="str">
        <f t="shared" ca="1" si="8"/>
        <v>pics\\Redis_1.jpg</v>
      </c>
      <c r="AR3" t="str">
        <f t="shared" ca="1" si="9"/>
        <v>pics\\Limon_1.jpg</v>
      </c>
      <c r="AT3">
        <f t="shared" ca="1" si="10"/>
        <v>0.57842835364661749</v>
      </c>
      <c r="AU3" t="str">
        <f>IF(OR(G3=10,G3=11,G3=14,G3=15),VLOOKUP(AT3,audio_list_stym!$A$3:$B$18,2,FALSE),"sound\\Noviy_plod.wav")</f>
        <v>sound\\Noviy_plod.wav</v>
      </c>
      <c r="AV3" t="str">
        <f t="shared" ca="1" si="11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2"/>
        <v>_Мясистый_ли_ТОМАТ?</v>
      </c>
      <c r="BD3" cm="1">
        <f t="array" aca="1" ref="BD3" ca="1">INDEX($L$2:$L$9,(RANK(AT3,$AT$2:$AT$9)))</f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VLOOKUP(B4,audio_list_stym!$A$3:$BP$18,61,FALSE)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VLOOKUP(B4,audio_list_stym!$A$3:$AJ$18,29,FALSE)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2160</v>
      </c>
      <c r="AD4" t="str">
        <f t="shared" ca="1" si="13"/>
        <v>pics\\Injir_8.jpg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pics\\Injir_8.jpg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6"/>
        <v>6.8619727262688723E-3</v>
      </c>
      <c r="AP4" t="str">
        <f t="shared" ca="1" si="7"/>
        <v>pics\\Injir_8.jpg</v>
      </c>
      <c r="AQ4" t="str">
        <f t="shared" ca="1" si="8"/>
        <v>pics\\Tikva_8.jpg</v>
      </c>
      <c r="AR4" t="str">
        <f t="shared" ca="1" si="9"/>
        <v>pics\\Injir_8.jpg</v>
      </c>
      <c r="AT4">
        <f t="shared" ca="1" si="10"/>
        <v>0.88830971613864551</v>
      </c>
      <c r="AU4" t="str">
        <f>IF(OR(G4=10,G4=11,G4=14,G4=15),VLOOKUP(AT4,audio_list_stym!$A$3:$B$18,2,FALSE),"sound\\Noviy_plod.wav")</f>
        <v>sound\\Noviy_plod.wav</v>
      </c>
      <c r="AV4" t="str">
        <f t="shared" ca="1" si="11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2"/>
        <v>_Горький_ли_ТОМАТ?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VLOOKUP(B5,audio_list_stym!$A$3:$BP$18,61,FALSE)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VLOOKUP(B5,audio_list_stym!$A$3:$AJ$18,29,FALSE)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2039</v>
      </c>
      <c r="AD5" t="str">
        <f t="shared" ca="1" si="13"/>
        <v>pics\\Limon_7.jpg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pics\\Limon_7.jpg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6"/>
        <v>0.79624049004201725</v>
      </c>
      <c r="AP5" t="str">
        <f t="shared" ca="1" si="7"/>
        <v>pics\\Limon_7.jpg</v>
      </c>
      <c r="AQ5" t="str">
        <f t="shared" ca="1" si="8"/>
        <v>pics\\Redis_7.jpg</v>
      </c>
      <c r="AR5" t="str">
        <f t="shared" ca="1" si="9"/>
        <v>pics\\Limon_7.jpg</v>
      </c>
      <c r="AT5">
        <f t="shared" ca="1" si="10"/>
        <v>0.34675293629686688</v>
      </c>
      <c r="AU5" t="str">
        <f>IF(OR(G5=10,G5=11,G5=14,G5=15),VLOOKUP(AT5,audio_list_stym!$A$3:$B$18,2,FALSE),"sound\\Noviy_plod.wav")</f>
        <v>sound\\Noviy_plod.wav</v>
      </c>
      <c r="AV5" t="str">
        <f t="shared" ca="1" si="11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2"/>
        <v>_Яркий_ли_ТОМАТ?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VLOOKUP(B6,audio_list_stym!$A$3:$BP$18,61,FALSE)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VLOOKUP(B6,audio_list_stym!$A$3:$AJ$18,29,FALSE)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2155</v>
      </c>
      <c r="AD6" t="str">
        <f t="shared" ca="1" si="13"/>
        <v>pics\\Injir_3.jpg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pics\\Injir_3.jpg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6"/>
        <v>0.32696884430820261</v>
      </c>
      <c r="AP6" t="str">
        <f t="shared" ca="1" si="7"/>
        <v>pics\\Injir_3.jpg</v>
      </c>
      <c r="AQ6" t="str">
        <f t="shared" ca="1" si="8"/>
        <v>pics\\Tikva_3.jpg</v>
      </c>
      <c r="AR6" t="str">
        <f t="shared" ca="1" si="9"/>
        <v>pics\\Injir_3.jpg</v>
      </c>
      <c r="AT6">
        <f t="shared" ca="1" si="10"/>
        <v>0.52373671607971284</v>
      </c>
      <c r="AU6" t="str">
        <f>IF(OR(G6=10,G6=11,G6=14,G6=15),VLOOKUP(AT6,audio_list_stym!$A$3:$B$18,2,FALSE),"sound\\Noviy_plod.wav")</f>
        <v>sound\\Noviy_plod.wav</v>
      </c>
      <c r="AV6" t="str">
        <f t="shared" ca="1" si="11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2"/>
        <v>_Острый_ли_ТОМАТ?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VLOOKUP(B7,audio_list_stym!$A$3:$BP$18,61,FALSE)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VLOOKUP(B7,audio_list_stym!$A$3:$AJ$18,29,FALSE)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2154</v>
      </c>
      <c r="AD7" t="str">
        <f t="shared" ca="1" si="13"/>
        <v>pics\\Injir_2.jpg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pics\\Injir_2.jpg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6"/>
        <v>0.3416593013221032</v>
      </c>
      <c r="AP7" t="str">
        <f t="shared" ca="1" si="7"/>
        <v>pics\\Injir_2.jpg</v>
      </c>
      <c r="AQ7" t="str">
        <f t="shared" ca="1" si="8"/>
        <v>pics\\Tikva_2.jpg</v>
      </c>
      <c r="AR7" t="str">
        <f t="shared" ca="1" si="9"/>
        <v>pics\\Injir_2.jpg</v>
      </c>
      <c r="AT7">
        <f t="shared" ca="1" si="10"/>
        <v>0.48892723107319225</v>
      </c>
      <c r="AU7" t="str">
        <f>IF(OR(G7=10,G7=11,G7=14,G7=15),VLOOKUP(AT7,audio_list_stym!$A$3:$B$18,2,FALSE),"sound\\Noviy_plod.wav")</f>
        <v>sound\\Noviy_plod.wav</v>
      </c>
      <c r="AV7" t="str">
        <f t="shared" ca="1" si="11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2"/>
        <v>_Спелый_ли_ТОМАТ?</v>
      </c>
      <c r="BD7" cm="1">
        <f t="array" aca="1" ref="BD7" ca="1">INDEX($L$2:$L$9,(RANK(AT7,$AT$2:$AT$9)))</f>
        <v>2061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VLOOKUP(B8,audio_list_stym!$A$3:$BP$18,61,FALSE)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VLOOKUP(B8,audio_list_stym!$A$3:$AJ$18,29,FALSE)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2003</v>
      </c>
      <c r="AD8" t="str">
        <f t="shared" ca="1" si="13"/>
        <v>pics\\Banan_3.jpg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pics\\Banan_3.jpg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6"/>
        <v>0.6815328186974523</v>
      </c>
      <c r="AP8" t="str">
        <f t="shared" ca="1" si="7"/>
        <v>pics\\Banan_3.jpg</v>
      </c>
      <c r="AQ8" t="str">
        <f t="shared" ca="1" si="8"/>
        <v>pics\\Goroh_3.jpg</v>
      </c>
      <c r="AR8" t="str">
        <f t="shared" ca="1" si="9"/>
        <v>pics\\Banan_3.jpg</v>
      </c>
      <c r="AT8">
        <f t="shared" ca="1" si="10"/>
        <v>0.76820902916000722</v>
      </c>
      <c r="AU8" t="str">
        <f>IF(OR(G8=10,G8=11,G8=14,G8=15),VLOOKUP(AT8,audio_list_stym!$A$3:$B$18,2,FALSE),"sound\\Noviy_plod.wav")</f>
        <v>sound\\Noviy_plod.wav</v>
      </c>
      <c r="AV8" t="str">
        <f t="shared" ca="1" si="11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2"/>
        <v>_Серый_ли_ТОМАТ?</v>
      </c>
      <c r="BD8" cm="1">
        <f t="array" aca="1" ref="BD8" ca="1">INDEX($L$2:$L$9,(RANK(AT8,$AT$2:$AT$9)))</f>
        <v>2058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VLOOKUP(B9,audio_list_stym!$A$3:$BP$18,61,FALSE)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VLOOKUP(B9,audio_list_stym!$A$3:$AJ$18,29,FALSE)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2153</v>
      </c>
      <c r="AD9" t="str">
        <f t="shared" ca="1" si="13"/>
        <v>pics\\Injir_1.jpg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6"/>
        <v>0.34268929538962134</v>
      </c>
      <c r="AP9" t="str">
        <f t="shared" ca="1" si="7"/>
        <v>pics\\Injir_1.jpg</v>
      </c>
      <c r="AQ9" t="str">
        <f t="shared" ca="1" si="8"/>
        <v>pics\\Tikva_1.jpg</v>
      </c>
      <c r="AR9" t="str">
        <f t="shared" ca="1" si="9"/>
        <v>pics\\Injir_1.jpg</v>
      </c>
      <c r="AT9">
        <f t="shared" ca="1" si="10"/>
        <v>0.46967900287378694</v>
      </c>
      <c r="AU9" t="str">
        <f>IF(OR(G9=10,G9=11,G9=14,G9=15),VLOOKUP(AT9,audio_list_stym!$A$3:$B$18,2,FALSE),"sound\\Noviy_plod.wav")</f>
        <v>sound\\Noviy_plod.wav</v>
      </c>
      <c r="AV9" t="str">
        <f t="shared" ca="1" si="11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2"/>
        <v>_Вязкий_ли_ТОМАТ?</v>
      </c>
      <c r="BD9" cm="1">
        <f t="array" aca="1" ref="BD9" ca="1">INDEX($L$2:$L$9,(RANK(AT9,$AT$2:$AT$9)))</f>
        <v>2062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VLOOKUP(B10,audio_list_stym!$A$3:$BP$18,61,FALSE)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VLOOKUP(B10,audio_list_stym!$A$3:$AJ$18,29,FALSE)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13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6"/>
        <v>0.97231797573047374</v>
      </c>
      <c r="AP10" t="str">
        <f t="shared" ca="1" si="7"/>
        <v>pics\\Limon_3.jpg</v>
      </c>
      <c r="AQ10" t="str">
        <f t="shared" ca="1" si="8"/>
        <v>pics\\Redis_3.jpg</v>
      </c>
      <c r="AT10">
        <f t="shared" ca="1" si="10"/>
        <v>3.0899017153345198E-2</v>
      </c>
      <c r="AU10" t="str">
        <f>IF(OR(G10=10,G10=11,G10=14,G10=15),VLOOKUP(AT10,audio_list_stym!$A$3:$B$18,2,FALSE),"sound\\Noviy_plod.wav")</f>
        <v>sound\\Noviy_plod.wav</v>
      </c>
      <c r="AV10" t="str">
        <f t="shared" ca="1" si="11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2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2057</v>
      </c>
      <c r="BF10" cm="1">
        <f t="array" aca="1" ref="BF10" ca="1">INDEX(BD18:BD33,(RANK(AT3,$AT$2:$AT$16)))</f>
        <v>2031</v>
      </c>
      <c r="BG10" cm="1">
        <f t="array" aca="1" ref="BG10" ca="1">INDEX(BD34:BD65,(RANK(AT3,$AT$2:$AT$16)))</f>
        <v>2047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VLOOKUP(B11,audio_list_stym!$A$3:$BP$18,61,FALSE)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VLOOKUP(B11,audio_list_stym!$A$3:$AJ$18,29,FALSE)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13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6"/>
        <v>0.71658913102098387</v>
      </c>
      <c r="AP11" t="str">
        <f t="shared" ca="1" si="7"/>
        <v>pics\\Banan_2.jpg</v>
      </c>
      <c r="AQ11" t="str">
        <f t="shared" ca="1" si="8"/>
        <v>pics\\Goroh_2.jpg</v>
      </c>
      <c r="AT11">
        <f t="shared" ca="1" si="10"/>
        <v>0.61815788547244011</v>
      </c>
      <c r="AU11" t="str">
        <f>IF(OR(G11=10,G11=11,G11=14,G11=15),VLOOKUP(AT11,audio_list_stym!$A$3:$B$18,2,FALSE),"sound\\Noviy_plod.wav")</f>
        <v>sound\\Noviy_plod.wav</v>
      </c>
      <c r="AV11" t="str">
        <f t="shared" ca="1" si="11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2"/>
        <v>Посмотрите,_вот_ЛИМОН._Фиолетовый_ли_он?</v>
      </c>
      <c r="BD11" cm="1">
        <f t="array" aca="1" ref="BD11" ca="1">INDEX($L$10:$L$17,(RANK(AT3,$AT$2:$AT$9)))</f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VLOOKUP(B12,audio_list_stym!$A$3:$BP$18,61,FALSE)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VLOOKUP(B12,audio_list_stym!$A$3:$AJ$18,29,FALSE)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13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6"/>
        <v>0.80378961292646645</v>
      </c>
      <c r="AP12" t="str">
        <f t="shared" ca="1" si="7"/>
        <v>pics\\Limon_6.jpg</v>
      </c>
      <c r="AQ12" t="str">
        <f t="shared" ca="1" si="8"/>
        <v>pics\\Redis_6.jpg</v>
      </c>
      <c r="AT12">
        <f t="shared" ca="1" si="10"/>
        <v>7.1412342211383262E-3</v>
      </c>
      <c r="AU12" t="str">
        <f>IF(OR(G12=10,G12=11,G12=14,G12=15),VLOOKUP(AT12,audio_list_stym!$A$3:$B$18,2,FALSE),"sound\\Noviy_plod.wav")</f>
        <v>sound\\Noviy_plod.wav</v>
      </c>
      <c r="AV12" t="str">
        <f t="shared" ca="1" si="11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2"/>
        <v>Вот_ЛИМОН._Он_с_цедрой?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VLOOKUP(B13,audio_list_stym!$A$3:$BP$18,61,FALSE)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VLOOKUP(B13,audio_list_stym!$A$3:$AJ$18,29,FALSE)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13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6"/>
        <v>0.77259235991471242</v>
      </c>
      <c r="AP13" t="str">
        <f t="shared" ca="1" si="7"/>
        <v>pics\\Banan_1.jpg</v>
      </c>
      <c r="AQ13" t="str">
        <f t="shared" ca="1" si="8"/>
        <v>pics\\Goroh_1.jpg</v>
      </c>
      <c r="AT13">
        <f t="shared" ca="1" si="10"/>
        <v>1.2757139872614176E-2</v>
      </c>
      <c r="AU13" t="str">
        <f>IF(OR(G13=10,G13=11,G13=14,G13=15),VLOOKUP(AT13,audio_list_stym!$A$3:$B$18,2,FALSE),"sound\\Noviy_plod.wav")</f>
        <v>sound\\Noviy_plod.wav</v>
      </c>
      <c r="AV13" t="str">
        <f t="shared" ca="1" si="11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2"/>
        <v>Это_ЛИМОН._Кислый_ли_он?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VLOOKUP(B14,audio_list_stym!$A$3:$BP$18,61,FALSE)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VLOOKUP(B14,audio_list_stym!$A$3:$AJ$18,29,FALSE)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13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6"/>
        <v>0.3864602413290289</v>
      </c>
      <c r="AP14" t="str">
        <f t="shared" ca="1" si="7"/>
        <v>pics\\Banan_8.jpg</v>
      </c>
      <c r="AQ14" t="str">
        <f t="shared" ca="1" si="8"/>
        <v>pics\\Goroh_8.jpg</v>
      </c>
      <c r="AT14">
        <f t="shared" ca="1" si="10"/>
        <v>8.9134761887132652E-2</v>
      </c>
      <c r="AU14" t="str">
        <f>IF(OR(G14=10,G14=11,G14=14,G14=15),VLOOKUP(AT14,audio_list_stym!$A$3:$B$18,2,FALSE),"sound\\Noviy_plod.wav")</f>
        <v>sound\\Noviy_plod.wav</v>
      </c>
      <c r="AV14" t="str">
        <f t="shared" ca="1" si="11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2"/>
        <v>На_картинке_ЛИМОН._Сочный_ли_он?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VLOOKUP(B15,audio_list_stym!$A$3:$BP$18,61,FALSE)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VLOOKUP(B15,audio_list_stym!$A$3:$AJ$18,29,FALSE)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13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6"/>
        <v>0.21645131705309018</v>
      </c>
      <c r="AP15" t="str">
        <f t="shared" ca="1" si="7"/>
        <v>pics\\Injir_4.jpg</v>
      </c>
      <c r="AQ15" t="str">
        <f t="shared" ca="1" si="8"/>
        <v>pics\\Tikva_4.jpg</v>
      </c>
      <c r="AT15">
        <f t="shared" ca="1" si="10"/>
        <v>0.48651321436037009</v>
      </c>
      <c r="AU15" t="str">
        <f>IF(OR(G15=10,G15=11,G15=14,G15=15),VLOOKUP(AT15,audio_list_stym!$A$3:$B$18,2,FALSE),"sound\\Noviy_plod.wav")</f>
        <v>sound\\Noviy_plod.wav</v>
      </c>
      <c r="AV15" t="str">
        <f t="shared" ca="1" si="11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2"/>
        <v>На_мониторе_ЛИМОН._Упругий_ли_он?</v>
      </c>
      <c r="BD15" cm="1">
        <f t="array" aca="1" ref="BD15" ca="1">INDEX($L$10:$L$17,(RANK(AT7,$AT$2:$AT$9)))</f>
        <v>2037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VLOOKUP(B16,audio_list_stym!$A$3:$BP$18,61,FALSE)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VLOOKUP(B16,audio_list_stym!$A$3:$AJ$18,29,FALSE)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13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6"/>
        <v>0.21422215006367984</v>
      </c>
      <c r="AP16" t="str">
        <f t="shared" ca="1" si="7"/>
        <v>pics\\Injir_5.jpg</v>
      </c>
      <c r="AQ16" t="str">
        <f t="shared" ca="1" si="8"/>
        <v>pics\\Tikva_5.jpg</v>
      </c>
      <c r="AT16">
        <f t="shared" ca="1" si="10"/>
        <v>0.26899377300945293</v>
      </c>
      <c r="AU16" t="str">
        <f>IF(OR(G16=10,G16=11,G16=14,G16=15),VLOOKUP(AT16,audio_list_stym!$A$3:$B$18,2,FALSE),"sound\\Noviy_plod.wav")</f>
        <v>sound\\Noviy_plod.wav</v>
      </c>
      <c r="AV16" t="str">
        <f t="shared" ca="1" si="11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2"/>
        <v>Перед_Вами_ЛИМОН._Он_длинный?</v>
      </c>
      <c r="BD16" cm="1">
        <f t="array" aca="1" ref="BD16" ca="1">INDEX($L$10:$L$17,(RANK(AT8,$AT$2:$AT$9)))</f>
        <v>2034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VLOOKUP(B17,audio_list_stym!$A$3:$BP$18,61,FALSE)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VLOOKUP(B17,audio_list_stym!$A$3:$AJ$18,29,FALSE)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13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6"/>
        <v>0.79304680772218783</v>
      </c>
      <c r="AP17" t="str">
        <f t="shared" ca="1" si="7"/>
        <v>pics\\Limon_8.jpg</v>
      </c>
      <c r="AQ17" t="str">
        <f t="shared" ca="1" si="8"/>
        <v>pics\\Redis_8.jpg</v>
      </c>
      <c r="AT17">
        <f t="shared" ca="1" si="10"/>
        <v>0.74743507382753038</v>
      </c>
      <c r="AU17" t="str">
        <f>IF(OR(G17=10,G17=11,G17=14,G17=15),VLOOKUP(AT17,audio_list_stym!$A$3:$B$18,2,FALSE),"sound\\Noviy_plod.wav")</f>
        <v>sound\\Noviy_plod.wav</v>
      </c>
      <c r="AV17" t="str">
        <f t="shared" ca="1" si="11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2"/>
        <v>Вы_видите_ЛИМОН._Он_без_кожуры?</v>
      </c>
      <c r="BD17" cm="1">
        <f t="array" aca="1" ref="BD17" ca="1">INDEX($L$10:$L$17,(RANK(AT9,$AT$2:$AT$9)))</f>
        <v>2038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VLOOKUP(B18,audio_list_stym!$A$3:$BP$18,61,FALSE)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VLOOKUP(B18,audio_list_stym!$A$3:$AJ$18,29,FALSE)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2020</v>
      </c>
      <c r="AD18" t="str">
        <f t="shared" ca="1" si="13"/>
        <v>pics\\Goroh_4.jpg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6"/>
        <v>0.6416810461649336</v>
      </c>
      <c r="AP18" t="str">
        <f t="shared" ca="1" si="7"/>
        <v>pics\\Banan_4.jpg</v>
      </c>
      <c r="AQ18" t="str">
        <f t="shared" ca="1" si="8"/>
        <v>pics\\Goroh_4.jpg</v>
      </c>
      <c r="AS18" t="str">
        <f t="shared" ref="AS18:AS25" ca="1" si="17">IF(AH18="sound\\Tropic",AQ18,"")</f>
        <v>pics\\Goroh_4.jpg</v>
      </c>
      <c r="AT18">
        <f t="shared" ca="1" si="10"/>
        <v>0.55073634747953271</v>
      </c>
      <c r="AU18" t="str">
        <f>IF(OR(G18=10,G18=11,G18=14,G18=15),VLOOKUP(AT18,audio_list_stym!$A$3:$B$18,2,FALSE),"sound\\Noviy_plod.wav")</f>
        <v>sound\\Noviy_plod.wav</v>
      </c>
      <c r="AV18" t="str">
        <f t="shared" ca="1" si="11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2"/>
        <v>_С_молоком_ли_XXXXX?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VLOOKUP(B19,audio_list_stym!$A$3:$BP$18,61,FALSE)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VLOOKUP(B19,audio_list_stym!$A$3:$AJ$18,29,FALSE)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2023</v>
      </c>
      <c r="AD19" t="str">
        <f t="shared" ca="1" si="13"/>
        <v>pics\\Goroh_7.jpg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pics\\Goroh_7.jpg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6"/>
        <v>0.43299486605159543</v>
      </c>
      <c r="AP19" t="str">
        <f t="shared" ca="1" si="7"/>
        <v>pics\\Banan_7.jpg</v>
      </c>
      <c r="AQ19" t="str">
        <f t="shared" ca="1" si="8"/>
        <v>pics\\Goroh_7.jpg</v>
      </c>
      <c r="AS19" t="str">
        <f t="shared" ca="1" si="17"/>
        <v>pics\\Goroh_7.jpg</v>
      </c>
      <c r="AT19">
        <f t="shared" ca="1" si="10"/>
        <v>2.7839889653268335E-3</v>
      </c>
      <c r="AU19" t="str">
        <f>IF(OR(G19=10,G19=11,G19=14,G19=15),VLOOKUP(AT19,audio_list_stym!$A$3:$B$18,2,FALSE),"sound\\Noviy_plod.wav")</f>
        <v>sound\\Noviy_plod.wav</v>
      </c>
      <c r="AV19" t="str">
        <f t="shared" ca="1" si="11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2"/>
        <v>_Полый_ли_XXXXX?</v>
      </c>
      <c r="BD19" cm="1">
        <f t="array" aca="1" ref="BD19" ca="1">INDEX($L$18:$L$25,(RANK(AT3,$AT$2:$AT$9)))</f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VLOOKUP(B20,audio_list_stym!$A$3:$BP$18,61,FALSE)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VLOOKUP(B20,audio_list_stym!$A$3:$AJ$18,29,FALSE)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2052</v>
      </c>
      <c r="AD20" t="str">
        <f t="shared" ca="1" si="13"/>
        <v>pics\\Redis_4.jpg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pics\\Redis_4.jpg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6"/>
        <v>0.94578529402970357</v>
      </c>
      <c r="AP20" t="str">
        <f t="shared" ca="1" si="7"/>
        <v>pics\\Limon_4.jpg</v>
      </c>
      <c r="AQ20" t="str">
        <f t="shared" ca="1" si="8"/>
        <v>pics\\Redis_4.jpg</v>
      </c>
      <c r="AS20" t="str">
        <f t="shared" ca="1" si="17"/>
        <v>pics\\Redis_4.jpg</v>
      </c>
      <c r="AT20">
        <f t="shared" ca="1" si="10"/>
        <v>0.14080817685443336</v>
      </c>
      <c r="AU20" t="str">
        <f>IF(OR(G20=10,G20=11,G20=14,G20=15),VLOOKUP(AT20,audio_list_stym!$A$3:$B$18,2,FALSE),"sound\\Noviy_plod.wav")</f>
        <v>sound\\Noviy_plod.wav</v>
      </c>
      <c r="AV20" t="str">
        <f t="shared" ca="1" si="11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2"/>
        <v>_Гладкий_ли_XXXXX?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VLOOKUP(B21,audio_list_stym!$A$3:$BP$18,61,FALSE)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VLOOKUP(B21,audio_list_stym!$A$3:$AJ$18,29,FALSE)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2166</v>
      </c>
      <c r="AD21" t="str">
        <f t="shared" ca="1" si="13"/>
        <v>pics\\Tikva_6.jpg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pics\\Tikva_6.jpg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6"/>
        <v>0.21227375234318857</v>
      </c>
      <c r="AP21" t="str">
        <f t="shared" ca="1" si="7"/>
        <v>pics\\Injir_6.jpg</v>
      </c>
      <c r="AQ21" t="str">
        <f t="shared" ca="1" si="8"/>
        <v>pics\\Tikva_6.jpg</v>
      </c>
      <c r="AS21" t="str">
        <f t="shared" ca="1" si="17"/>
        <v>pics\\Tikva_6.jpg</v>
      </c>
      <c r="AT21">
        <f t="shared" ca="1" si="10"/>
        <v>0.61503035635711889</v>
      </c>
      <c r="AU21" t="str">
        <f>IF(OR(G21=10,G21=11,G21=14,G21=15),VLOOKUP(AT21,audio_list_stym!$A$3:$B$18,2,FALSE),"sound\\Noviy_plod.wav")</f>
        <v>sound\\Noviy_plod.wav</v>
      </c>
      <c r="AV21" t="str">
        <f t="shared" ca="1" si="11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2"/>
        <v>_Пористый_ли_XXXXX?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VLOOKUP(B22,audio_list_stym!$A$3:$BP$18,61,FALSE)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VLOOKUP(B22,audio_list_stym!$A$3:$AJ$18,29,FALSE)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2022</v>
      </c>
      <c r="AD22" t="str">
        <f t="shared" ca="1" si="13"/>
        <v>pics\\Goroh_6.jpg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pics\\Goroh_6.jpg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6"/>
        <v>0.56372844767659214</v>
      </c>
      <c r="AP22" t="str">
        <f t="shared" ca="1" si="7"/>
        <v>pics\\Banan_6.jpg</v>
      </c>
      <c r="AQ22" t="str">
        <f t="shared" ca="1" si="8"/>
        <v>pics\\Goroh_6.jpg</v>
      </c>
      <c r="AS22" t="str">
        <f t="shared" ca="1" si="17"/>
        <v>pics\\Goroh_6.jpg</v>
      </c>
      <c r="AT22">
        <f t="shared" ca="1" si="10"/>
        <v>3.3863962232521083E-2</v>
      </c>
      <c r="AU22" t="str">
        <f>IF(OR(G22=10,G22=11,G22=14,G22=15),VLOOKUP(AT22,audio_list_stym!$A$3:$B$18,2,FALSE),"sound\\Noviy_plod.wav")</f>
        <v>sound\\Noviy_plod.wav</v>
      </c>
      <c r="AV22" t="str">
        <f t="shared" ca="1" si="11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2"/>
        <v>_Вареный_ли_XXXXX?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VLOOKUP(B23,audio_list_stym!$A$3:$BP$18,61,FALSE)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VLOOKUP(B23,audio_list_stym!$A$3:$AJ$18,29,FALSE)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2021</v>
      </c>
      <c r="AD23" t="str">
        <f t="shared" ca="1" si="13"/>
        <v>pics\\Goroh_5.jpg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pics\\Goroh_5.jpg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6"/>
        <v>0.62675992324632057</v>
      </c>
      <c r="AP23" t="str">
        <f t="shared" ca="1" si="7"/>
        <v>pics\\Banan_5.jpg</v>
      </c>
      <c r="AQ23" t="str">
        <f t="shared" ca="1" si="8"/>
        <v>pics\\Goroh_5.jpg</v>
      </c>
      <c r="AS23" t="str">
        <f t="shared" ca="1" si="17"/>
        <v>pics\\Goroh_5.jpg</v>
      </c>
      <c r="AT23">
        <f t="shared" ca="1" si="10"/>
        <v>0.87926212231237844</v>
      </c>
      <c r="AU23" t="str">
        <f>IF(OR(G23=10,G23=11,G23=14,G23=15),VLOOKUP(AT23,audio_list_stym!$A$3:$B$18,2,FALSE),"sound\\Noviy_plod.wav")</f>
        <v>sound\\Noviy_plod.wav</v>
      </c>
      <c r="AV23" t="str">
        <f t="shared" ca="1" si="11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2"/>
        <v>_Плотный_ли_XXXXX?</v>
      </c>
      <c r="BD23" cm="1">
        <f t="array" aca="1" ref="BD23" ca="1">INDEX($L$18:$L$25,(RANK(AT7,$AT$2:$AT$9)))</f>
        <v>2029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VLOOKUP(B24,audio_list_stym!$A$3:$BP$18,61,FALSE)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VLOOKUP(B24,audio_list_stym!$A$3:$AJ$18,29,FALSE)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2050</v>
      </c>
      <c r="AD24" t="str">
        <f t="shared" ca="1" si="13"/>
        <v>pics\\Redis_2.jpg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pics\\Redis_2.jpg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6"/>
        <v>0.99592074216021842</v>
      </c>
      <c r="AP24" t="str">
        <f t="shared" ca="1" si="7"/>
        <v>pics\\Limon_2.jpg</v>
      </c>
      <c r="AQ24" t="str">
        <f t="shared" ca="1" si="8"/>
        <v>pics\\Redis_2.jpg</v>
      </c>
      <c r="AS24" t="str">
        <f t="shared" ca="1" si="17"/>
        <v>pics\\Redis_2.jpg</v>
      </c>
      <c r="AT24">
        <f t="shared" ca="1" si="10"/>
        <v>0.30082954092030367</v>
      </c>
      <c r="AU24" t="str">
        <f>IF(OR(G24=10,G24=11,G24=14,G24=15),VLOOKUP(AT24,audio_list_stym!$A$3:$B$18,2,FALSE),"sound\\Noviy_plod.wav")</f>
        <v>sound\\Noviy_plod.wav</v>
      </c>
      <c r="AV24" t="str">
        <f t="shared" ca="1" si="11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2"/>
        <v>_Ворсистый_ли_XXXXX?</v>
      </c>
      <c r="BD24" cm="1">
        <f t="array" aca="1" ref="BD24" ca="1">INDEX($L$18:$L$25,(RANK(AT8,$AT$2:$AT$9)))</f>
        <v>2026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VLOOKUP(B25,audio_list_stym!$A$3:$BP$18,61,FALSE)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VLOOKUP(B25,audio_list_stym!$A$3:$AJ$18,29,FALSE)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2167</v>
      </c>
      <c r="AD25" t="str">
        <f t="shared" ca="1" si="13"/>
        <v>pics\\Tikva_7.jpg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pics\\Tikva_7.jpg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6"/>
        <v>6.2339972481711858E-2</v>
      </c>
      <c r="AP25" t="str">
        <f t="shared" ca="1" si="7"/>
        <v>pics\\Injir_7.jpg</v>
      </c>
      <c r="AQ25" t="str">
        <f t="shared" ca="1" si="8"/>
        <v>pics\\Tikva_7.jpg</v>
      </c>
      <c r="AS25" t="str">
        <f t="shared" ca="1" si="17"/>
        <v>pics\\Tikva_7.jpg</v>
      </c>
      <c r="AT25">
        <f t="shared" ca="1" si="10"/>
        <v>0.96118283164857077</v>
      </c>
      <c r="AU25" t="str">
        <f>IF(OR(G25=10,G25=11,G25=14,G25=15),VLOOKUP(AT25,audio_list_stym!$A$3:$B$18,2,FALSE),"sound\\Noviy_plod.wav")</f>
        <v>sound\\Noviy_plod.wav</v>
      </c>
      <c r="AV25" t="str">
        <f t="shared" ca="1" si="11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2"/>
        <v>_Мягкий_ли_XXXXX?</v>
      </c>
      <c r="BD25" cm="1">
        <f t="array" aca="1" ref="BD25" ca="1">INDEX($L$18:$L$25,(RANK(AT9,$AT$2:$AT$9)))</f>
        <v>2030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VLOOKUP(B26,audio_list_stym!$A$3:$BP$18,61,FALSE)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VLOOKUP(B26,audio_list_stym!$A$3:$AJ$18,29,FALSE)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3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10"/>
        <v>0.57939423045815486</v>
      </c>
      <c r="AU26" t="str">
        <f>IF(OR(G26=10,G26=11,G26=14,G26=15),VLOOKUP(AT26,audio_list_stym!$A$3:$B$18,2,FALSE),"sound\\Noviy_plod.wav")</f>
        <v>sound\\Noviy_plod.wav</v>
      </c>
      <c r="AV26" t="str">
        <f t="shared" ca="1" si="11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2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2040</v>
      </c>
      <c r="BF26" cm="1">
        <f t="array" aca="1" ref="BF26" ca="1">INDEX(BD34:BD49,(RANK(AT5,$AT$2:$AT$16)))</f>
        <v>2008</v>
      </c>
      <c r="BG26" cm="1">
        <f t="array" aca="1" ref="BG26" ca="1">INDEX(BD50:BD65,(RANK(AT5,$AT$2:$AT$16)))</f>
        <v>2024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VLOOKUP(B27,audio_list_stym!$A$3:$BP$18,61,FALSE)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VLOOKUP(B27,audio_list_stym!$A$3:$AJ$18,29,FALSE)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13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10"/>
        <v>0.76695203901501197</v>
      </c>
      <c r="AU27" t="str">
        <f>IF(OR(G27=10,G27=11,G27=14,G27=15),VLOOKUP(AT27,audio_list_stym!$A$3:$B$18,2,FALSE),"sound\\Noviy_plod.wav")</f>
        <v>sound\\Noviy_plod.wav</v>
      </c>
      <c r="AV27" t="str">
        <f t="shared" ca="1" si="11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2"/>
        <v>Посмотрите,_вот_XXXXX._Он_алый?</v>
      </c>
      <c r="BD27" cm="1">
        <f t="array" aca="1" ref="BD27" ca="1">INDEX($L$26:$L$33,(RANK(AT3,$AT$2:$AT$9)))</f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VLOOKUP(B28,audio_list_stym!$A$3:$BP$18,61,FALSE)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VLOOKUP(B28,audio_list_stym!$A$3:$AJ$18,29,FALSE)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13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10"/>
        <v>0.7414770532766678</v>
      </c>
      <c r="AU28" t="str">
        <f>IF(OR(G28=10,G28=11,G28=14,G28=15),VLOOKUP(AT28,audio_list_stym!$A$3:$B$18,2,FALSE),"sound\\Noviy_plod.wav")</f>
        <v>sound\\Noviy_plod.wav</v>
      </c>
      <c r="AV28" t="str">
        <f t="shared" ca="1" si="11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2"/>
        <v>Вот_XXXXX._Пряный_ли_он?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VLOOKUP(B29,audio_list_stym!$A$3:$BP$18,61,FALSE)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VLOOKUP(B29,audio_list_stym!$A$3:$AJ$18,29,FALSE)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3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10"/>
        <v>0.50093259951646141</v>
      </c>
      <c r="AU29" t="str">
        <f>IF(OR(G29=10,G29=11,G29=14,G29=15),VLOOKUP(AT29,audio_list_stym!$A$3:$B$18,2,FALSE),"sound\\Noviy_plod.wav")</f>
        <v>sound\\Noviy_plod.wav</v>
      </c>
      <c r="AV29" t="str">
        <f t="shared" ca="1" si="11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2"/>
        <v>Это_XXXXX._Жирный_ли_он?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VLOOKUP(B30,audio_list_stym!$A$3:$BP$18,61,FALSE)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VLOOKUP(B30,audio_list_stym!$A$3:$AJ$18,29,FALSE)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13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10"/>
        <v>6.1045138189167902E-2</v>
      </c>
      <c r="AU30" t="str">
        <f>IF(OR(G30=10,G30=11,G30=14,G30=15),VLOOKUP(AT30,audio_list_stym!$A$3:$B$18,2,FALSE),"sound\\Noviy_plod.wav")</f>
        <v>sound\\Noviy_plod.wav</v>
      </c>
      <c r="AV30" t="str">
        <f t="shared" ca="1" si="11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2"/>
        <v>На_картинке_XXXXX._Он_соленый?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VLOOKUP(B31,audio_list_stym!$A$3:$BP$18,61,FALSE)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VLOOKUP(B31,audio_list_stym!$A$3:$AJ$18,29,FALSE)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13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10"/>
        <v>0.86267210178556197</v>
      </c>
      <c r="AU31" t="str">
        <f>IF(OR(G31=10,G31=11,G31=14,G31=15),VLOOKUP(AT31,audio_list_stym!$A$3:$B$18,2,FALSE),"sound\\Noviy_plod.wav")</f>
        <v>sound\\Noviy_plod.wav</v>
      </c>
      <c r="AV31" t="str">
        <f t="shared" ca="1" si="11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2"/>
        <v>На_мониторе_XXXXX._Пышный_ли_он?</v>
      </c>
      <c r="BD31" cm="1">
        <f t="array" aca="1" ref="BD31" ca="1">INDEX($L$26:$L$33,(RANK(AT7,$AT$2:$AT$9)))</f>
        <v>2053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VLOOKUP(B32,audio_list_stym!$A$3:$BP$18,61,FALSE)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VLOOKUP(B32,audio_list_stym!$A$3:$AJ$18,29,FALSE)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13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10"/>
        <v>0.42379328893070123</v>
      </c>
      <c r="AU32" t="str">
        <f>IF(OR(G32=10,G32=11,G32=14,G32=15),VLOOKUP(AT32,audio_list_stym!$A$3:$B$18,2,FALSE),"sound\\Noviy_plod.wav")</f>
        <v>sound\\Noviy_plod.wav</v>
      </c>
      <c r="AV32" t="str">
        <f t="shared" ca="1" si="11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2"/>
        <v>Перед_Вами_XXXXX._Крепкий_ли_он?</v>
      </c>
      <c r="BD32" cm="1">
        <f t="array" aca="1" ref="BD32" ca="1">INDEX($L$26:$L$33,(RANK(AT8,$AT$2:$AT$9)))</f>
        <v>2050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VLOOKUP(B33,audio_list_stym!$A$3:$BP$18,61,FALSE)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VLOOKUP(B33,audio_list_stym!$A$3:$AJ$18,29,FALSE)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13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10"/>
        <v>0.98465756775934876</v>
      </c>
      <c r="AU33" t="str">
        <f>IF(OR(G33=10,G33=11,G33=14,G33=15),VLOOKUP(AT33,audio_list_stym!$A$3:$B$18,2,FALSE),"sound\\Noviy_plod.wav")</f>
        <v>sound\\Noviy_plod.wav</v>
      </c>
      <c r="AV33" t="str">
        <f t="shared" ca="1" si="11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2"/>
        <v>Вы_видите_XXXXX._Он_круглый?</v>
      </c>
      <c r="BD33" cm="1">
        <f t="array" aca="1" ref="BD33" ca="1">INDEX($L$26:$L$33,(RANK(AT9,$AT$2:$AT$9)))</f>
        <v>2054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VLOOKUP(B34,audio_list_stym!$A$3:$BP$18,61,FALSE)</f>
        <v>10</v>
      </c>
      <c r="F34" t="str">
        <f>VLOOKUP(E34,metki!$A$2:$B$9,2,FALSE)</f>
        <v>импл_реал_с_названием</v>
      </c>
      <c r="G34" t="str">
        <f t="shared" ref="G34:G65" si="20">LEFT(F34,5)</f>
        <v>импл_</v>
      </c>
      <c r="H34" t="str">
        <f>VLOOKUP(B34,audio_list_stym!$A$3:$AJ$18,29,FALSE)</f>
        <v>Peper</v>
      </c>
      <c r="I34" t="s">
        <v>688</v>
      </c>
      <c r="J34" t="str">
        <f t="shared" ref="J34:J65" si="21">H34&amp;I34</f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2035</v>
      </c>
      <c r="AD34" t="str">
        <f t="shared" ca="1" si="13"/>
        <v>pics\\Limon_3.jpg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ref="AF34:AF65" ca="1" si="22">IF(ISTEXT(AR34),AR34,IF(ISTEXT(AS34),AS34,""))</f>
        <v>pics\\Limon_3.jpg</v>
      </c>
      <c r="AH34" t="str">
        <f t="shared" ref="AH34:AH65" si="23">IF(OR(E34=10,E34=12),LEFT(AW34,13),0)</f>
        <v>sound\\Ogorod</v>
      </c>
      <c r="AI34" t="s">
        <v>720</v>
      </c>
      <c r="AJ34" t="str">
        <f t="shared" si="4"/>
        <v>pics\\Injir</v>
      </c>
      <c r="AK34" t="str">
        <f t="shared" ref="AK34:AK41" si="24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5">IF(AH34="sound\\Ogorod",AP10,"")</f>
        <v>pics\\Limon_3.jpg</v>
      </c>
      <c r="AT34">
        <f t="shared" ref="AT34:AT65" ca="1" si="26">RAND()</f>
        <v>0.12777633342410977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7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ref="BB34:BB65" si="28">IF(G34="экспл",AY34&amp;AX34&amp;"."&amp;AZ34,IF(G34="импл_",BA34&amp;AX34&amp;"?"))</f>
        <v>_Сырой_ли_ПЕРЕЦ?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2035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2011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VLOOKUP(B35,audio_list_stym!$A$3:$BP$18,61,FALSE)</f>
        <v>10</v>
      </c>
      <c r="F35" t="str">
        <f>VLOOKUP(E35,metki!$A$2:$B$9,2,FALSE)</f>
        <v>импл_реал_с_названием</v>
      </c>
      <c r="G35" t="str">
        <f t="shared" si="20"/>
        <v>импл_</v>
      </c>
      <c r="H35" t="str">
        <f>VLOOKUP(B35,audio_list_stym!$A$3:$AJ$18,29,FALSE)</f>
        <v>Peper</v>
      </c>
      <c r="I35" t="s">
        <v>689</v>
      </c>
      <c r="J35" t="str">
        <f t="shared" si="2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2002</v>
      </c>
      <c r="AD35" t="str">
        <f t="shared" ref="AD35:AD66" ca="1" si="29">IF(ISTEXT(AE35),AE35,IF(ISTEXT(AF35),AF35,""))</f>
        <v>pics\\Banan_2.jpg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2"/>
        <v>pics\\Banan_2.jpg</v>
      </c>
      <c r="AH35" t="str">
        <f t="shared" si="23"/>
        <v>sound\\Ogorod</v>
      </c>
      <c r="AI35" t="s">
        <v>721</v>
      </c>
      <c r="AJ35" t="str">
        <f t="shared" si="4"/>
        <v>pics\\Injir</v>
      </c>
      <c r="AK35" t="str">
        <f t="shared" si="2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5"/>
        <v>pics\\Banan_2.jpg</v>
      </c>
      <c r="AT35">
        <f t="shared" ca="1" si="26"/>
        <v>0.74526590206893473</v>
      </c>
      <c r="AU35" t="str">
        <f>IF(OR(G35=10,G35=11,G35=14,G35=15),VLOOKUP(AT35,audio_list_stym!$A$3:$B$18,2,FALSE),"sound\\Noviy_plod.wav")</f>
        <v>sound\\Noviy_plod.wav</v>
      </c>
      <c r="AV35" t="str">
        <f t="shared" ca="1" si="27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28"/>
        <v>_Слоеный_ли_ПЕРЕЦ?</v>
      </c>
      <c r="BD35" cm="1">
        <f t="array" aca="1" ref="BD35" ca="1">INDEX($L$34:$L$41,(RANK(AT3,$AT$2:$AT$9)))</f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VLOOKUP(B36,audio_list_stym!$A$3:$BP$18,61,FALSE)</f>
        <v>10</v>
      </c>
      <c r="F36" t="str">
        <f>VLOOKUP(E36,metki!$A$2:$B$9,2,FALSE)</f>
        <v>импл_реал_с_названием</v>
      </c>
      <c r="G36" t="str">
        <f t="shared" si="20"/>
        <v>импл_</v>
      </c>
      <c r="H36" t="str">
        <f>VLOOKUP(B36,audio_list_stym!$A$3:$AJ$18,29,FALSE)</f>
        <v>Peper</v>
      </c>
      <c r="I36" t="s">
        <v>690</v>
      </c>
      <c r="J36" t="str">
        <f t="shared" si="2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2038</v>
      </c>
      <c r="AD36" t="str">
        <f t="shared" ca="1" si="29"/>
        <v>pics\\Limon_6.jpg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2"/>
        <v>pics\\Limon_6.jpg</v>
      </c>
      <c r="AH36" t="str">
        <f t="shared" si="23"/>
        <v>sound\\Ogorod</v>
      </c>
      <c r="AI36" t="s">
        <v>722</v>
      </c>
      <c r="AJ36" t="str">
        <f t="shared" si="4"/>
        <v>pics\\Injir</v>
      </c>
      <c r="AK36" t="str">
        <f t="shared" si="2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5"/>
        <v>pics\\Limon_6.jpg</v>
      </c>
      <c r="AT36">
        <f t="shared" ca="1" si="26"/>
        <v>0.94335434457392076</v>
      </c>
      <c r="AU36" t="str">
        <f>IF(OR(G36=10,G36=11,G36=14,G36=15),VLOOKUP(AT36,audio_list_stym!$A$3:$B$18,2,FALSE),"sound\\Noviy_plod.wav")</f>
        <v>sound\\Noviy_plod.wav</v>
      </c>
      <c r="AV36" t="str">
        <f t="shared" ca="1" si="27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28"/>
        <v>_Гнилой_ли_ПЕРЕЦ?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VLOOKUP(B37,audio_list_stym!$A$3:$BP$18,61,FALSE)</f>
        <v>10</v>
      </c>
      <c r="F37" t="str">
        <f>VLOOKUP(E37,metki!$A$2:$B$9,2,FALSE)</f>
        <v>импл_реал_с_названием</v>
      </c>
      <c r="G37" t="str">
        <f t="shared" si="20"/>
        <v>импл_</v>
      </c>
      <c r="H37" t="str">
        <f>VLOOKUP(B37,audio_list_stym!$A$3:$AJ$18,29,FALSE)</f>
        <v>Peper</v>
      </c>
      <c r="I37" t="s">
        <v>691</v>
      </c>
      <c r="J37" t="str">
        <f t="shared" si="2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2001</v>
      </c>
      <c r="AD37" t="str">
        <f t="shared" ca="1" si="29"/>
        <v>pics\\Banan_1.jpg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2"/>
        <v>pics\\Banan_1.jpg</v>
      </c>
      <c r="AH37" t="str">
        <f t="shared" si="23"/>
        <v>sound\\Ogorod</v>
      </c>
      <c r="AI37" t="s">
        <v>723</v>
      </c>
      <c r="AJ37" t="str">
        <f t="shared" si="4"/>
        <v>pics\\Injir</v>
      </c>
      <c r="AK37" t="str">
        <f t="shared" si="2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5"/>
        <v>pics\\Banan_1.jpg</v>
      </c>
      <c r="AT37">
        <f t="shared" ca="1" si="26"/>
        <v>0.80559841929759102</v>
      </c>
      <c r="AU37" t="str">
        <f>IF(OR(G37=10,G37=11,G37=14,G37=15),VLOOKUP(AT37,audio_list_stym!$A$3:$B$18,2,FALSE),"sound\\Noviy_plod.wav")</f>
        <v>sound\\Noviy_plod.wav</v>
      </c>
      <c r="AV37" t="str">
        <f t="shared" ca="1" si="27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28"/>
        <v>_Бугристый_ли_ПЕРЕЦ?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VLOOKUP(B38,audio_list_stym!$A$3:$BP$18,61,FALSE)</f>
        <v>10</v>
      </c>
      <c r="F38" t="str">
        <f>VLOOKUP(E38,metki!$A$2:$B$9,2,FALSE)</f>
        <v>импл_реал_с_названием</v>
      </c>
      <c r="G38" t="str">
        <f t="shared" si="20"/>
        <v>импл_</v>
      </c>
      <c r="H38" t="str">
        <f>VLOOKUP(B38,audio_list_stym!$A$3:$AJ$18,29,FALSE)</f>
        <v>Peper</v>
      </c>
      <c r="I38" t="s">
        <v>692</v>
      </c>
      <c r="J38" t="str">
        <f t="shared" si="2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2008</v>
      </c>
      <c r="AD38" t="str">
        <f t="shared" ca="1" si="29"/>
        <v>pics\\Banan_8.jpg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2"/>
        <v>pics\\Banan_8.jpg</v>
      </c>
      <c r="AH38" t="str">
        <f t="shared" si="23"/>
        <v>sound\\Ogorod</v>
      </c>
      <c r="AI38" t="s">
        <v>724</v>
      </c>
      <c r="AJ38" t="str">
        <f t="shared" si="4"/>
        <v>pics\\Injir</v>
      </c>
      <c r="AK38" t="str">
        <f t="shared" si="2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5"/>
        <v>pics\\Banan_8.jpg</v>
      </c>
      <c r="AT38">
        <f t="shared" ca="1" si="26"/>
        <v>0.51914168094929258</v>
      </c>
      <c r="AU38" t="str">
        <f>IF(OR(G38=10,G38=11,G38=14,G38=15),VLOOKUP(AT38,audio_list_stym!$A$3:$B$18,2,FALSE),"sound\\Noviy_plod.wav")</f>
        <v>sound\\Noviy_plod.wav</v>
      </c>
      <c r="AV38" t="str">
        <f t="shared" ca="1" si="27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28"/>
        <v>_Черный_ли_ПЕРЕЦ?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VLOOKUP(B39,audio_list_stym!$A$3:$BP$18,61,FALSE)</f>
        <v>10</v>
      </c>
      <c r="F39" t="str">
        <f>VLOOKUP(E39,metki!$A$2:$B$9,2,FALSE)</f>
        <v>импл_реал_с_названием</v>
      </c>
      <c r="G39" t="str">
        <f t="shared" si="20"/>
        <v>импл_</v>
      </c>
      <c r="H39" t="str">
        <f>VLOOKUP(B39,audio_list_stym!$A$3:$AJ$18,29,FALSE)</f>
        <v>Peper</v>
      </c>
      <c r="I39" t="s">
        <v>693</v>
      </c>
      <c r="J39" t="str">
        <f t="shared" si="2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2156</v>
      </c>
      <c r="AD39" t="str">
        <f t="shared" ca="1" si="29"/>
        <v>pics\\Injir_4.jpg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t="shared" ca="1" si="22"/>
        <v>pics\\Injir_4.jpg</v>
      </c>
      <c r="AH39" t="str">
        <f t="shared" si="23"/>
        <v>sound\\Ogorod</v>
      </c>
      <c r="AI39" t="s">
        <v>725</v>
      </c>
      <c r="AJ39" t="str">
        <f t="shared" si="4"/>
        <v>pics\\Injir</v>
      </c>
      <c r="AK39" t="str">
        <f t="shared" si="2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5"/>
        <v>pics\\Injir_4.jpg</v>
      </c>
      <c r="AT39">
        <f t="shared" ca="1" si="26"/>
        <v>0.94370675967962259</v>
      </c>
      <c r="AU39" t="str">
        <f>IF(OR(G39=10,G39=11,G39=14,G39=15),VLOOKUP(AT39,audio_list_stym!$A$3:$B$18,2,FALSE),"sound\\Noviy_plod.wav")</f>
        <v>sound\\Noviy_plod.wav</v>
      </c>
      <c r="AV39" t="str">
        <f t="shared" ca="1" si="27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28"/>
        <v>_Хрустящий_ли_ПЕРЕЦ?</v>
      </c>
      <c r="BD39" cm="1">
        <f t="array" aca="1" ref="BD39" ca="1">INDEX($L$34:$L$41,(RANK(AT7,$AT$2:$AT$9)))</f>
        <v>2045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VLOOKUP(B40,audio_list_stym!$A$3:$BP$18,61,FALSE)</f>
        <v>10</v>
      </c>
      <c r="F40" t="str">
        <f>VLOOKUP(E40,metki!$A$2:$B$9,2,FALSE)</f>
        <v>импл_реал_с_названием</v>
      </c>
      <c r="G40" t="str">
        <f t="shared" si="20"/>
        <v>импл_</v>
      </c>
      <c r="H40" t="str">
        <f>VLOOKUP(B40,audio_list_stym!$A$3:$AJ$18,29,FALSE)</f>
        <v>Peper</v>
      </c>
      <c r="I40" t="s">
        <v>694</v>
      </c>
      <c r="J40" t="str">
        <f t="shared" si="2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2157</v>
      </c>
      <c r="AD40" t="str">
        <f t="shared" ca="1" si="29"/>
        <v>pics\\Injir_5.jpg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t="shared" ca="1" si="22"/>
        <v>pics\\Injir_5.jpg</v>
      </c>
      <c r="AH40" t="str">
        <f t="shared" si="23"/>
        <v>sound\\Ogorod</v>
      </c>
      <c r="AI40" t="s">
        <v>726</v>
      </c>
      <c r="AJ40" t="str">
        <f t="shared" si="4"/>
        <v>pics\\Injir</v>
      </c>
      <c r="AK40" t="str">
        <f t="shared" si="2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5"/>
        <v>pics\\Injir_5.jpg</v>
      </c>
      <c r="AT40">
        <f t="shared" ca="1" si="26"/>
        <v>0.58650862442174267</v>
      </c>
      <c r="AU40" t="str">
        <f>IF(OR(G40=10,G40=11,G40=14,G40=15),VLOOKUP(AT40,audio_list_stym!$A$3:$B$18,2,FALSE),"sound\\Noviy_plod.wav")</f>
        <v>sound\\Noviy_plod.wav</v>
      </c>
      <c r="AV40" t="str">
        <f t="shared" ca="1" si="27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28"/>
        <v>_Блестит_ли_ПЕРЕЦ?</v>
      </c>
      <c r="BD40" cm="1">
        <f t="array" aca="1" ref="BD40" ca="1">INDEX($L$34:$L$41,(RANK(AT8,$AT$2:$AT$9)))</f>
        <v>2042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VLOOKUP(B41,audio_list_stym!$A$3:$BP$18,61,FALSE)</f>
        <v>10</v>
      </c>
      <c r="F41" t="str">
        <f>VLOOKUP(E41,metki!$A$2:$B$9,2,FALSE)</f>
        <v>импл_реал_с_названием</v>
      </c>
      <c r="G41" t="str">
        <f t="shared" si="20"/>
        <v>импл_</v>
      </c>
      <c r="H41" t="str">
        <f>VLOOKUP(B41,audio_list_stym!$A$3:$AJ$18,29,FALSE)</f>
        <v>Peper</v>
      </c>
      <c r="I41" t="s">
        <v>695</v>
      </c>
      <c r="J41" t="str">
        <f t="shared" si="2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2040</v>
      </c>
      <c r="AD41" t="str">
        <f t="shared" ca="1" si="29"/>
        <v>pics\\Limon_8.jpg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ca="1" si="22"/>
        <v>pics\\Limon_8.jpg</v>
      </c>
      <c r="AH41" t="str">
        <f t="shared" si="23"/>
        <v>sound\\Ogorod</v>
      </c>
      <c r="AI41" t="s">
        <v>727</v>
      </c>
      <c r="AJ41" t="str">
        <f t="shared" si="4"/>
        <v>pics\\Injir</v>
      </c>
      <c r="AK41" t="str">
        <f t="shared" si="24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5"/>
        <v>pics\\Limon_8.jpg</v>
      </c>
      <c r="AT41">
        <f t="shared" ca="1" si="26"/>
        <v>0.37948627111922328</v>
      </c>
      <c r="AU41" t="str">
        <f>IF(OR(G41=10,G41=11,G41=14,G41=15),VLOOKUP(AT41,audio_list_stym!$A$3:$B$18,2,FALSE),"sound\\Noviy_plod.wav")</f>
        <v>sound\\Noviy_plod.wav</v>
      </c>
      <c r="AV41" t="str">
        <f t="shared" ca="1" si="27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28"/>
        <v>_Цитрусовый_ли_ПЕРЕЦ?</v>
      </c>
      <c r="BD41" cm="1">
        <f t="array" aca="1" ref="BD41" ca="1">INDEX($L$34:$L$41,(RANK(AT9,$AT$2:$AT$9)))</f>
        <v>2046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VLOOKUP(B42,audio_list_stym!$A$3:$BP$18,61,FALSE)</f>
        <v>11</v>
      </c>
      <c r="F42" t="str">
        <f>VLOOKUP(E42,metki!$A$2:$B$9,2,FALSE)</f>
        <v>экспл_реал_с_названием</v>
      </c>
      <c r="G42" t="str">
        <f t="shared" si="20"/>
        <v>экспл</v>
      </c>
      <c r="H42" t="str">
        <f>VLOOKUP(B42,audio_list_stym!$A$3:$AJ$18,29,FALSE)</f>
        <v>Banan</v>
      </c>
      <c r="I42" t="s">
        <v>688</v>
      </c>
      <c r="J42" t="str">
        <f t="shared" si="2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29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2"/>
        <v/>
      </c>
      <c r="AG42" t="str">
        <f t="shared" ref="AG42:AG49" si="30">IF(OR(E42=11,E42=13),M42,"")</f>
        <v>pics\\Banan_1.jpg</v>
      </c>
      <c r="AH42">
        <f t="shared" si="23"/>
        <v>0</v>
      </c>
      <c r="AI42" t="s">
        <v>728</v>
      </c>
      <c r="AJ42" t="str">
        <f t="shared" si="4"/>
        <v>pics\\Tikva</v>
      </c>
      <c r="AL42" t="str">
        <f t="shared" ref="AL42:AL49" si="3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26"/>
        <v>0.65631376892756244</v>
      </c>
      <c r="AU42" t="str">
        <f>IF(OR(G42=10,G42=11,G42=14,G42=15),VLOOKUP(AT42,audio_list_stym!$A$3:$B$18,2,FALSE),"sound\\Noviy_plod.wav")</f>
        <v>sound\\Noviy_plod.wav</v>
      </c>
      <c r="AV42" t="str">
        <f t="shared" ca="1" si="27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28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VLOOKUP(B43,audio_list_stym!$A$3:$BP$18,61,FALSE)</f>
        <v>11</v>
      </c>
      <c r="F43" t="str">
        <f>VLOOKUP(E43,metki!$A$2:$B$9,2,FALSE)</f>
        <v>экспл_реал_с_названием</v>
      </c>
      <c r="G43" t="str">
        <f t="shared" si="20"/>
        <v>экспл</v>
      </c>
      <c r="H43" t="str">
        <f>VLOOKUP(B43,audio_list_stym!$A$3:$AJ$18,29,FALSE)</f>
        <v>Banan</v>
      </c>
      <c r="I43" t="s">
        <v>689</v>
      </c>
      <c r="J43" t="str">
        <f t="shared" si="2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29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2"/>
        <v/>
      </c>
      <c r="AG43" t="str">
        <f t="shared" si="30"/>
        <v>pics\\Banan_2.jpg</v>
      </c>
      <c r="AH43">
        <f t="shared" si="23"/>
        <v>0</v>
      </c>
      <c r="AI43" t="s">
        <v>729</v>
      </c>
      <c r="AJ43" t="str">
        <f t="shared" si="4"/>
        <v>pics\\Tikva</v>
      </c>
      <c r="AL43" t="str">
        <f t="shared" si="3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26"/>
        <v>0.11867192945190108</v>
      </c>
      <c r="AU43" t="str">
        <f>IF(OR(G43=10,G43=11,G43=14,G43=15),VLOOKUP(AT43,audio_list_stym!$A$3:$B$18,2,FALSE),"sound\\Noviy_plod.wav")</f>
        <v>sound\\Noviy_plod.wav</v>
      </c>
      <c r="AV43" t="str">
        <f t="shared" ca="1" si="27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28"/>
        <v>Посмотрите,_вот_БАНАН._Свежий_ли_он?</v>
      </c>
      <c r="BD43" cm="1">
        <f t="array" aca="1" ref="BD43" ca="1">INDEX($L$42:$L$49,(RANK(AT3,$AT$2:$AT$9)))</f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VLOOKUP(B44,audio_list_stym!$A$3:$BP$18,61,FALSE)</f>
        <v>11</v>
      </c>
      <c r="F44" t="str">
        <f>VLOOKUP(E44,metki!$A$2:$B$9,2,FALSE)</f>
        <v>экспл_реал_с_названием</v>
      </c>
      <c r="G44" t="str">
        <f t="shared" si="20"/>
        <v>экспл</v>
      </c>
      <c r="H44" t="str">
        <f>VLOOKUP(B44,audio_list_stym!$A$3:$AJ$18,29,FALSE)</f>
        <v>Banan</v>
      </c>
      <c r="I44" t="s">
        <v>690</v>
      </c>
      <c r="J44" t="str">
        <f t="shared" si="2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29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2"/>
        <v/>
      </c>
      <c r="AG44" t="str">
        <f t="shared" si="30"/>
        <v>pics\\Banan_3.jpg</v>
      </c>
      <c r="AH44">
        <f t="shared" si="23"/>
        <v>0</v>
      </c>
      <c r="AI44" t="s">
        <v>730</v>
      </c>
      <c r="AJ44" t="str">
        <f t="shared" si="4"/>
        <v>pics\\Tikva</v>
      </c>
      <c r="AL44" t="str">
        <f t="shared" si="3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26"/>
        <v>0.13076676585355129</v>
      </c>
      <c r="AU44" t="str">
        <f>IF(OR(G44=10,G44=11,G44=14,G44=15),VLOOKUP(AT44,audio_list_stym!$A$3:$B$18,2,FALSE),"sound\\Noviy_plod.wav")</f>
        <v>sound\\Noviy_plod.wav</v>
      </c>
      <c r="AV44" t="str">
        <f t="shared" ca="1" si="27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28"/>
        <v>Вот_БАНАН._Он_жаренный?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VLOOKUP(B45,audio_list_stym!$A$3:$BP$18,61,FALSE)</f>
        <v>11</v>
      </c>
      <c r="F45" t="str">
        <f>VLOOKUP(E45,metki!$A$2:$B$9,2,FALSE)</f>
        <v>экспл_реал_с_названием</v>
      </c>
      <c r="G45" t="str">
        <f t="shared" si="20"/>
        <v>экспл</v>
      </c>
      <c r="H45" t="str">
        <f>VLOOKUP(B45,audio_list_stym!$A$3:$AJ$18,29,FALSE)</f>
        <v>Banan</v>
      </c>
      <c r="I45" t="s">
        <v>691</v>
      </c>
      <c r="J45" t="str">
        <f t="shared" si="2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29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2"/>
        <v/>
      </c>
      <c r="AG45" t="str">
        <f t="shared" si="30"/>
        <v>pics\\Banan_4.jpg</v>
      </c>
      <c r="AH45">
        <f t="shared" si="23"/>
        <v>0</v>
      </c>
      <c r="AI45" t="s">
        <v>731</v>
      </c>
      <c r="AJ45" t="str">
        <f t="shared" si="4"/>
        <v>pics\\Tikva</v>
      </c>
      <c r="AL45" t="str">
        <f t="shared" si="3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26"/>
        <v>0.4308092881027108</v>
      </c>
      <c r="AU45" t="str">
        <f>IF(OR(G45=10,G45=11,G45=14,G45=15),VLOOKUP(AT45,audio_list_stym!$A$3:$B$18,2,FALSE),"sound\\Noviy_plod.wav")</f>
        <v>sound\\Noviy_plod.wav</v>
      </c>
      <c r="AV45" t="str">
        <f t="shared" ca="1" si="27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28"/>
        <v>Это_БАНАН._Сладкий_ли_он?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VLOOKUP(B46,audio_list_stym!$A$3:$BP$18,61,FALSE)</f>
        <v>11</v>
      </c>
      <c r="F46" t="str">
        <f>VLOOKUP(E46,metki!$A$2:$B$9,2,FALSE)</f>
        <v>экспл_реал_с_названием</v>
      </c>
      <c r="G46" t="str">
        <f t="shared" si="20"/>
        <v>экспл</v>
      </c>
      <c r="H46" t="str">
        <f>VLOOKUP(B46,audio_list_stym!$A$3:$AJ$18,29,FALSE)</f>
        <v>Banan</v>
      </c>
      <c r="I46" t="s">
        <v>692</v>
      </c>
      <c r="J46" t="str">
        <f t="shared" si="2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29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2"/>
        <v/>
      </c>
      <c r="AG46" t="str">
        <f t="shared" si="30"/>
        <v>pics\\Banan_5.jpg</v>
      </c>
      <c r="AH46">
        <f t="shared" si="23"/>
        <v>0</v>
      </c>
      <c r="AI46" t="s">
        <v>732</v>
      </c>
      <c r="AJ46" t="str">
        <f t="shared" si="4"/>
        <v>pics\\Tikva</v>
      </c>
      <c r="AL46" t="str">
        <f t="shared" si="3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26"/>
        <v>0.75588359834614371</v>
      </c>
      <c r="AU46" t="str">
        <f>IF(OR(G46=10,G46=11,G46=14,G46=15),VLOOKUP(AT46,audio_list_stym!$A$3:$B$18,2,FALSE),"sound\\Noviy_plod.wav")</f>
        <v>sound\\Noviy_plod.wav</v>
      </c>
      <c r="AV46" t="str">
        <f t="shared" ca="1" si="27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28"/>
        <v>На_картинке_БАНАН._Влажный_ли_он?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VLOOKUP(B47,audio_list_stym!$A$3:$BP$18,61,FALSE)</f>
        <v>11</v>
      </c>
      <c r="F47" t="str">
        <f>VLOOKUP(E47,metki!$A$2:$B$9,2,FALSE)</f>
        <v>экспл_реал_с_названием</v>
      </c>
      <c r="G47" t="str">
        <f t="shared" si="20"/>
        <v>экспл</v>
      </c>
      <c r="H47" t="str">
        <f>VLOOKUP(B47,audio_list_stym!$A$3:$AJ$18,29,FALSE)</f>
        <v>Banan</v>
      </c>
      <c r="I47" t="s">
        <v>693</v>
      </c>
      <c r="J47" t="str">
        <f t="shared" si="2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29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2"/>
        <v/>
      </c>
      <c r="AG47" t="str">
        <f t="shared" si="30"/>
        <v>pics\\Banan_6.jpg</v>
      </c>
      <c r="AH47">
        <f t="shared" si="23"/>
        <v>0</v>
      </c>
      <c r="AI47" t="s">
        <v>733</v>
      </c>
      <c r="AJ47" t="str">
        <f t="shared" si="4"/>
        <v>pics\\Tikva</v>
      </c>
      <c r="AL47" t="str">
        <f t="shared" si="3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26"/>
        <v>0.78881031927169742</v>
      </c>
      <c r="AU47" t="str">
        <f>IF(OR(G47=10,G47=11,G47=14,G47=15),VLOOKUP(AT47,audio_list_stym!$A$3:$B$18,2,FALSE),"sound\\Noviy_plod.wav")</f>
        <v>sound\\Noviy_plod.wav</v>
      </c>
      <c r="AV47" t="str">
        <f t="shared" ca="1" si="27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28"/>
        <v>На_мониторе_БАНАН._Он_съедобный?</v>
      </c>
      <c r="BD47" cm="1">
        <f t="array" aca="1" ref="BD47" ca="1">INDEX($L$42:$L$49,(RANK(AT7,$AT$2:$AT$9)))</f>
        <v>2005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VLOOKUP(B48,audio_list_stym!$A$3:$BP$18,61,FALSE)</f>
        <v>11</v>
      </c>
      <c r="F48" t="str">
        <f>VLOOKUP(E48,metki!$A$2:$B$9,2,FALSE)</f>
        <v>экспл_реал_с_названием</v>
      </c>
      <c r="G48" t="str">
        <f t="shared" si="20"/>
        <v>экспл</v>
      </c>
      <c r="H48" t="str">
        <f>VLOOKUP(B48,audio_list_stym!$A$3:$AJ$18,29,FALSE)</f>
        <v>Banan</v>
      </c>
      <c r="I48" t="s">
        <v>694</v>
      </c>
      <c r="J48" t="str">
        <f t="shared" si="2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29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2"/>
        <v/>
      </c>
      <c r="AG48" t="str">
        <f t="shared" si="30"/>
        <v>pics\\Banan_7.jpg</v>
      </c>
      <c r="AH48">
        <f t="shared" si="23"/>
        <v>0</v>
      </c>
      <c r="AI48" t="s">
        <v>734</v>
      </c>
      <c r="AJ48" t="str">
        <f t="shared" si="4"/>
        <v>pics\\Tikva</v>
      </c>
      <c r="AL48" t="str">
        <f t="shared" si="3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26"/>
        <v>0.11772891366885763</v>
      </c>
      <c r="AU48" t="str">
        <f>IF(OR(G48=10,G48=11,G48=14,G48=15),VLOOKUP(AT48,audio_list_stym!$A$3:$B$18,2,FALSE),"sound\\Noviy_plod.wav")</f>
        <v>sound\\Noviy_plod.wav</v>
      </c>
      <c r="AV48" t="str">
        <f t="shared" ca="1" si="27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28"/>
        <v>Перед_Вами_БАНАН._Сиреневый_ли_он?</v>
      </c>
      <c r="BD48" cm="1">
        <f t="array" aca="1" ref="BD48" ca="1">INDEX($L$42:$L$49,(RANK(AT8,$AT$2:$AT$9)))</f>
        <v>2002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VLOOKUP(B49,audio_list_stym!$A$3:$BP$18,61,FALSE)</f>
        <v>11</v>
      </c>
      <c r="F49" t="str">
        <f>VLOOKUP(E49,metki!$A$2:$B$9,2,FALSE)</f>
        <v>экспл_реал_с_названием</v>
      </c>
      <c r="G49" t="str">
        <f t="shared" si="20"/>
        <v>экспл</v>
      </c>
      <c r="H49" t="str">
        <f>VLOOKUP(B49,audio_list_stym!$A$3:$AJ$18,29,FALSE)</f>
        <v>Banan</v>
      </c>
      <c r="I49" t="s">
        <v>695</v>
      </c>
      <c r="J49" t="str">
        <f t="shared" si="2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29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2"/>
        <v/>
      </c>
      <c r="AG49" t="str">
        <f t="shared" si="30"/>
        <v>pics\\Banan_8.jpg</v>
      </c>
      <c r="AH49">
        <f t="shared" si="23"/>
        <v>0</v>
      </c>
      <c r="AI49" t="s">
        <v>735</v>
      </c>
      <c r="AJ49" t="str">
        <f t="shared" si="4"/>
        <v>pics\\Tikva</v>
      </c>
      <c r="AL49" t="str">
        <f t="shared" si="3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26"/>
        <v>4.3436638362052138E-3</v>
      </c>
      <c r="AU49" t="str">
        <f>IF(OR(G49=10,G49=11,G49=14,G49=15),VLOOKUP(AT49,audio_list_stym!$A$3:$B$18,2,FALSE),"sound\\Noviy_plod.wav")</f>
        <v>sound\\Noviy_plod.wav</v>
      </c>
      <c r="AV49" t="str">
        <f t="shared" ca="1" si="27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28"/>
        <v>Вы_видите_БАНАН._Он_репчатый?</v>
      </c>
      <c r="BD49" cm="1">
        <f t="array" aca="1" ref="BD49" ca="1">INDEX($L$42:$L$49,(RANK(AT9,$AT$2:$AT$9)))</f>
        <v>2006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VLOOKUP(B50,audio_list_stym!$A$3:$BP$18,61,FALSE)</f>
        <v>12</v>
      </c>
      <c r="F50" t="str">
        <f>VLOOKUP(E50,metki!$A$2:$B$9,2,FALSE)</f>
        <v>импл_реал_без_названия</v>
      </c>
      <c r="G50" t="str">
        <f t="shared" si="20"/>
        <v>импл_</v>
      </c>
      <c r="H50" t="str">
        <f>VLOOKUP(B50,audio_list_stym!$A$3:$AJ$18,29,FALSE)</f>
        <v>Finik</v>
      </c>
      <c r="I50" t="s">
        <v>688</v>
      </c>
      <c r="J50" t="str">
        <f t="shared" si="2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2053</v>
      </c>
      <c r="AD50" t="str">
        <f t="shared" ca="1" si="29"/>
        <v>pics\\Redis_5.jpg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pics\\Redis_5.jpg</v>
      </c>
      <c r="AH50" t="str">
        <f t="shared" si="23"/>
        <v>sound\\Tropic</v>
      </c>
      <c r="AS50" t="str">
        <f t="shared" ref="AS50:AS57" ca="1" si="32">IF(AH50="sound\\Tropic",AQ2,"")</f>
        <v>pics\\Redis_5.jpg</v>
      </c>
      <c r="AT50">
        <f t="shared" ca="1" si="26"/>
        <v>4.4323116806002316E-2</v>
      </c>
      <c r="AU50" t="str">
        <f>IF(OR(G50=10,G50=11,G50=14,G50=15),VLOOKUP(AT50,audio_list_stym!$A$3:$B$18,2,FALSE),"sound\\Noviy_plod.wav")</f>
        <v>sound\\Noviy_plod.wav</v>
      </c>
      <c r="AV50" t="str">
        <f t="shared" ca="1" si="27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28"/>
        <v>_Коричневый_ли_XXXXX?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2058</v>
      </c>
      <c r="BF50" cm="1">
        <f t="array" aca="1" ref="BF50" ca="1">INDEX(BD18:BD49,(RANK(AT7,$AT$2:$AT$17)))</f>
        <v>2026</v>
      </c>
      <c r="BG50" cm="1">
        <f t="array" aca="1" ref="BG50" ca="1">INDEX(BD58:BD65,(RANK(AT7,$AT$2:$AT$9)))</f>
        <v>2020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VLOOKUP(B51,audio_list_stym!$A$3:$BP$18,61,FALSE)</f>
        <v>12</v>
      </c>
      <c r="F51" t="str">
        <f>VLOOKUP(E51,metki!$A$2:$B$9,2,FALSE)</f>
        <v>импл_реал_без_названия</v>
      </c>
      <c r="G51" t="str">
        <f t="shared" si="20"/>
        <v>импл_</v>
      </c>
      <c r="H51" t="str">
        <f>VLOOKUP(B51,audio_list_stym!$A$3:$AJ$18,29,FALSE)</f>
        <v>Finik</v>
      </c>
      <c r="I51" t="s">
        <v>689</v>
      </c>
      <c r="J51" t="str">
        <f t="shared" si="2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2049</v>
      </c>
      <c r="AD51" t="str">
        <f t="shared" ca="1" si="29"/>
        <v>pics\\Redis_1.jpg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pics\\Redis_1.jpg</v>
      </c>
      <c r="AH51" t="str">
        <f t="shared" si="23"/>
        <v>sound\\Tropic</v>
      </c>
      <c r="AS51" t="str">
        <f t="shared" ca="1" si="32"/>
        <v>pics\\Redis_1.jpg</v>
      </c>
      <c r="AT51">
        <f t="shared" ca="1" si="26"/>
        <v>0.44988621327738243</v>
      </c>
      <c r="AU51" t="str">
        <f>IF(OR(G51=10,G51=11,G51=14,G51=15),VLOOKUP(AT51,audio_list_stym!$A$3:$B$18,2,FALSE),"sound\\Noviy_plod.wav")</f>
        <v>sound\\Noviy_plod.wav</v>
      </c>
      <c r="AV51" t="str">
        <f t="shared" ca="1" si="27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28"/>
        <v>_Сахаристый_ли_XXXXX?</v>
      </c>
      <c r="BD51" cm="1">
        <f t="array" aca="1" ref="BD51" ca="1">INDEX($L$50:$L$57,(RANK(AT3,$AT$2:$AT$9)))</f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VLOOKUP(B52,audio_list_stym!$A$3:$BP$18,61,FALSE)</f>
        <v>12</v>
      </c>
      <c r="F52" t="str">
        <f>VLOOKUP(E52,metki!$A$2:$B$9,2,FALSE)</f>
        <v>импл_реал_без_названия</v>
      </c>
      <c r="G52" t="str">
        <f t="shared" si="20"/>
        <v>импл_</v>
      </c>
      <c r="H52" t="str">
        <f>VLOOKUP(B52,audio_list_stym!$A$3:$AJ$18,29,FALSE)</f>
        <v>Finik</v>
      </c>
      <c r="I52" t="s">
        <v>690</v>
      </c>
      <c r="J52" t="str">
        <f t="shared" si="2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2168</v>
      </c>
      <c r="AD52" t="str">
        <f t="shared" ca="1" si="29"/>
        <v>pics\\Tikva_8.jpg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pics\\Tikva_8.jpg</v>
      </c>
      <c r="AH52" t="str">
        <f t="shared" si="23"/>
        <v>sound\\Tropic</v>
      </c>
      <c r="AS52" t="str">
        <f t="shared" ca="1" si="32"/>
        <v>pics\\Tikva_8.jpg</v>
      </c>
      <c r="AT52">
        <f t="shared" ca="1" si="26"/>
        <v>0.71420736061634305</v>
      </c>
      <c r="AU52" t="str">
        <f>IF(OR(G52=10,G52=11,G52=14,G52=15),VLOOKUP(AT52,audio_list_stym!$A$3:$B$18,2,FALSE),"sound\\Noviy_plod.wav")</f>
        <v>sound\\Noviy_plod.wav</v>
      </c>
      <c r="AV52" t="str">
        <f t="shared" ca="1" si="27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28"/>
        <v>_Скользкий_ли_XXXXX?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VLOOKUP(B53,audio_list_stym!$A$3:$BP$18,61,FALSE)</f>
        <v>12</v>
      </c>
      <c r="F53" t="str">
        <f>VLOOKUP(E53,metki!$A$2:$B$9,2,FALSE)</f>
        <v>импл_реал_без_названия</v>
      </c>
      <c r="G53" t="str">
        <f t="shared" si="20"/>
        <v>импл_</v>
      </c>
      <c r="H53" t="str">
        <f>VLOOKUP(B53,audio_list_stym!$A$3:$AJ$18,29,FALSE)</f>
        <v>Finik</v>
      </c>
      <c r="I53" t="s">
        <v>691</v>
      </c>
      <c r="J53" t="str">
        <f t="shared" si="2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2055</v>
      </c>
      <c r="AD53" t="str">
        <f t="shared" ca="1" si="29"/>
        <v>pics\\Redis_7.jpg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pics\\Redis_7.jpg</v>
      </c>
      <c r="AH53" t="str">
        <f t="shared" si="23"/>
        <v>sound\\Tropic</v>
      </c>
      <c r="AS53" t="str">
        <f t="shared" ca="1" si="32"/>
        <v>pics\\Redis_7.jpg</v>
      </c>
      <c r="AT53">
        <f t="shared" ca="1" si="26"/>
        <v>0.68771299205899261</v>
      </c>
      <c r="AU53" t="str">
        <f>IF(OR(G53=10,G53=11,G53=14,G53=15),VLOOKUP(AT53,audio_list_stym!$A$3:$B$18,2,FALSE),"sound\\Noviy_plod.wav")</f>
        <v>sound\\Noviy_plod.wav</v>
      </c>
      <c r="AV53" t="str">
        <f t="shared" ca="1" si="27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28"/>
        <v>_Ломкий_ли_XXXXX?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VLOOKUP(B54,audio_list_stym!$A$3:$BP$18,61,FALSE)</f>
        <v>12</v>
      </c>
      <c r="F54" t="str">
        <f>VLOOKUP(E54,metki!$A$2:$B$9,2,FALSE)</f>
        <v>импл_реал_без_названия</v>
      </c>
      <c r="G54" t="str">
        <f t="shared" si="20"/>
        <v>импл_</v>
      </c>
      <c r="H54" t="str">
        <f>VLOOKUP(B54,audio_list_stym!$A$3:$AJ$18,29,FALSE)</f>
        <v>Finik</v>
      </c>
      <c r="I54" t="s">
        <v>692</v>
      </c>
      <c r="J54" t="str">
        <f t="shared" si="2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2163</v>
      </c>
      <c r="AD54" t="str">
        <f t="shared" ca="1" si="29"/>
        <v>pics\\Tikva_3.jpg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pics\\Tikva_3.jpg</v>
      </c>
      <c r="AH54" t="str">
        <f t="shared" si="23"/>
        <v>sound\\Tropic</v>
      </c>
      <c r="AI54" s="11"/>
      <c r="AS54" t="str">
        <f t="shared" ca="1" si="32"/>
        <v>pics\\Tikva_3.jpg</v>
      </c>
      <c r="AT54">
        <f t="shared" ca="1" si="26"/>
        <v>0.72997522393783365</v>
      </c>
      <c r="AU54" t="str">
        <f>IF(OR(G54=10,G54=11,G54=14,G54=15),VLOOKUP(AT54,audio_list_stym!$A$3:$B$18,2,FALSE),"sound\\Noviy_plod.wav")</f>
        <v>sound\\Noviy_plod.wav</v>
      </c>
      <c r="AV54" t="str">
        <f t="shared" ca="1" si="27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28"/>
        <v>_Мохнатый_ли_XXXXX?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VLOOKUP(B55,audio_list_stym!$A$3:$BP$18,61,FALSE)</f>
        <v>12</v>
      </c>
      <c r="F55" t="str">
        <f>VLOOKUP(E55,metki!$A$2:$B$9,2,FALSE)</f>
        <v>импл_реал_без_названия</v>
      </c>
      <c r="G55" t="str">
        <f t="shared" si="20"/>
        <v>импл_</v>
      </c>
      <c r="H55" t="str">
        <f>VLOOKUP(B55,audio_list_stym!$A$3:$AJ$18,29,FALSE)</f>
        <v>Finik</v>
      </c>
      <c r="I55" t="s">
        <v>693</v>
      </c>
      <c r="J55" t="str">
        <f t="shared" si="2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2162</v>
      </c>
      <c r="AD55" t="str">
        <f t="shared" ca="1" si="29"/>
        <v>pics\\Tikva_2.jpg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pics\\Tikva_2.jpg</v>
      </c>
      <c r="AH55" t="str">
        <f t="shared" si="23"/>
        <v>sound\\Tropic</v>
      </c>
      <c r="AS55" t="str">
        <f t="shared" ca="1" si="32"/>
        <v>pics\\Tikva_2.jpg</v>
      </c>
      <c r="AT55">
        <f t="shared" ca="1" si="26"/>
        <v>4.7209796795506631E-2</v>
      </c>
      <c r="AU55" t="str">
        <f>IF(OR(G55=10,G55=11,G55=14,G55=15),VLOOKUP(AT55,audio_list_stym!$A$3:$B$18,2,FALSE),"sound\\Noviy_plod.wav")</f>
        <v>sound\\Noviy_plod.wav</v>
      </c>
      <c r="AV55" t="str">
        <f t="shared" ca="1" si="27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28"/>
        <v>_Сморщенный_ли_XXXXX?</v>
      </c>
      <c r="BD55" cm="1">
        <f t="array" aca="1" ref="BD55" ca="1">INDEX($L$50:$L$57,(RANK(AT7,$AT$2:$AT$9)))</f>
        <v>2013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VLOOKUP(B56,audio_list_stym!$A$3:$BP$18,61,FALSE)</f>
        <v>12</v>
      </c>
      <c r="F56" t="str">
        <f>VLOOKUP(E56,metki!$A$2:$B$9,2,FALSE)</f>
        <v>импл_реал_без_названия</v>
      </c>
      <c r="G56" t="str">
        <f t="shared" si="20"/>
        <v>импл_</v>
      </c>
      <c r="H56" t="str">
        <f>VLOOKUP(B56,audio_list_stym!$A$3:$AJ$18,29,FALSE)</f>
        <v>Finik</v>
      </c>
      <c r="I56" t="s">
        <v>694</v>
      </c>
      <c r="J56" t="str">
        <f t="shared" si="2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2019</v>
      </c>
      <c r="AD56" t="str">
        <f t="shared" ca="1" si="29"/>
        <v>pics\\Goroh_3.jpg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t="shared" ca="1" si="22"/>
        <v>pics\\Goroh_3.jpg</v>
      </c>
      <c r="AH56" t="str">
        <f t="shared" si="23"/>
        <v>sound\\Tropic</v>
      </c>
      <c r="AS56" t="str">
        <f t="shared" ca="1" si="32"/>
        <v>pics\\Goroh_3.jpg</v>
      </c>
      <c r="AT56">
        <f t="shared" ca="1" si="26"/>
        <v>0.78878364361286857</v>
      </c>
      <c r="AU56" t="str">
        <f>IF(OR(G56=10,G56=11,G56=14,G56=15),VLOOKUP(AT56,audio_list_stym!$A$3:$B$18,2,FALSE),"sound\\Noviy_plod.wav")</f>
        <v>sound\\Noviy_plod.wav</v>
      </c>
      <c r="AV56" t="str">
        <f t="shared" ca="1" si="27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28"/>
        <v>_С_косточкой_ли_XXXXX?</v>
      </c>
      <c r="BD56" cm="1">
        <f t="array" aca="1" ref="BD56" ca="1">INDEX($L$50:$L$57,(RANK(AT8,$AT$2:$AT$9)))</f>
        <v>2010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VLOOKUP(B57,audio_list_stym!$A$3:$BP$18,61,FALSE)</f>
        <v>12</v>
      </c>
      <c r="F57" t="str">
        <f>VLOOKUP(E57,metki!$A$2:$B$9,2,FALSE)</f>
        <v>импл_реал_без_названия</v>
      </c>
      <c r="G57" t="str">
        <f t="shared" si="20"/>
        <v>импл_</v>
      </c>
      <c r="H57" t="str">
        <f>VLOOKUP(B57,audio_list_stym!$A$3:$AJ$18,29,FALSE)</f>
        <v>Finik</v>
      </c>
      <c r="I57" t="s">
        <v>695</v>
      </c>
      <c r="J57" t="str">
        <f t="shared" si="2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2161</v>
      </c>
      <c r="AD57" t="str">
        <f t="shared" ca="1" si="29"/>
        <v>pics\\Tikva_1.jpg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t="shared" ca="1" si="22"/>
        <v>pics\\Tikva_1.jpg</v>
      </c>
      <c r="AH57" t="str">
        <f t="shared" si="23"/>
        <v>sound\\Tropic</v>
      </c>
      <c r="AI57" s="11"/>
      <c r="AS57" t="str">
        <f t="shared" ca="1" si="32"/>
        <v>pics\\Tikva_1.jpg</v>
      </c>
      <c r="AT57">
        <f t="shared" ca="1" si="26"/>
        <v>0.63305616030610756</v>
      </c>
      <c r="AU57" t="str">
        <f>IF(OR(G57=10,G57=11,G57=14,G57=15),VLOOKUP(AT57,audio_list_stym!$A$3:$B$18,2,FALSE),"sound\\Noviy_plod.wav")</f>
        <v>sound\\Noviy_plod.wav</v>
      </c>
      <c r="AV57" t="str">
        <f t="shared" ca="1" si="27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28"/>
        <v>_Треугольный_ли_XXXXX?</v>
      </c>
      <c r="BD57" cm="1">
        <f t="array" aca="1" ref="BD57" ca="1">INDEX($L$50:$L$57,(RANK(AT9,$AT$2:$AT$9)))</f>
        <v>2014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VLOOKUP(B58,audio_list_stym!$A$3:$BP$18,61,FALSE)</f>
        <v>13</v>
      </c>
      <c r="F58" t="str">
        <f>VLOOKUP(E58,metki!$A$2:$B$9,2,FALSE)</f>
        <v>экспл_реал_без_названия</v>
      </c>
      <c r="G58" t="str">
        <f t="shared" si="20"/>
        <v>экспл</v>
      </c>
      <c r="H58" t="str">
        <f>VLOOKUP(B58,audio_list_stym!$A$3:$AJ$18,29,FALSE)</f>
        <v>Goroh</v>
      </c>
      <c r="I58" t="s">
        <v>688</v>
      </c>
      <c r="J58" t="str">
        <f t="shared" si="2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29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si="22"/>
        <v/>
      </c>
      <c r="AG58" t="str">
        <f t="shared" ref="AG58:AG65" si="33">IF(OR(E58=11,E58=13),M58,"")</f>
        <v>pics\\Goroh_1.jpg</v>
      </c>
      <c r="AH58">
        <f t="shared" si="23"/>
        <v>0</v>
      </c>
      <c r="AI58" s="11"/>
      <c r="AT58">
        <f t="shared" ca="1" si="26"/>
        <v>0.73953901839454594</v>
      </c>
      <c r="AU58" t="str">
        <f>IF(OR(G58=10,G58=11,G58=14,G58=15),VLOOKUP(AT58,audio_list_stym!$A$3:$B$18,2,FALSE),"sound\\Noviy_plod.wav")</f>
        <v>sound\\Noviy_plod.wav</v>
      </c>
      <c r="AV58" t="str">
        <f t="shared" ca="1" si="27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28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2003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VLOOKUP(B59,audio_list_stym!$A$3:$BP$18,61,FALSE)</f>
        <v>13</v>
      </c>
      <c r="F59" t="str">
        <f>VLOOKUP(E59,metki!$A$2:$B$9,2,FALSE)</f>
        <v>экспл_реал_без_названия</v>
      </c>
      <c r="G59" t="str">
        <f t="shared" si="20"/>
        <v>экспл</v>
      </c>
      <c r="H59" t="str">
        <f>VLOOKUP(B59,audio_list_stym!$A$3:$AJ$18,29,FALSE)</f>
        <v>Goroh</v>
      </c>
      <c r="I59" t="s">
        <v>689</v>
      </c>
      <c r="J59" t="str">
        <f t="shared" si="2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29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2"/>
        <v/>
      </c>
      <c r="AG59" t="str">
        <f t="shared" si="33"/>
        <v>pics\\Goroh_2.jpg</v>
      </c>
      <c r="AH59">
        <f t="shared" si="23"/>
        <v>0</v>
      </c>
      <c r="AT59">
        <f t="shared" ca="1" si="26"/>
        <v>0.67498410606523263</v>
      </c>
      <c r="AU59" t="str">
        <f>IF(OR(G59=10,G59=11,G59=14,G59=15),VLOOKUP(AT59,audio_list_stym!$A$3:$B$18,2,FALSE),"sound\\Noviy_plod.wav")</f>
        <v>sound\\Noviy_plod.wav</v>
      </c>
      <c r="AV59" t="str">
        <f t="shared" ca="1" si="27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28"/>
        <v>Посмотрите,_вот_XXXXX._Он_в_стручке?</v>
      </c>
      <c r="BD59" cm="1">
        <f t="array" aca="1" ref="BD59" ca="1">INDEX($L$58:$L$65,(RANK(AT3,$AT$2:$AT$9)))</f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VLOOKUP(B60,audio_list_stym!$A$3:$BP$18,61,FALSE)</f>
        <v>13</v>
      </c>
      <c r="F60" t="str">
        <f>VLOOKUP(E60,metki!$A$2:$B$9,2,FALSE)</f>
        <v>экспл_реал_без_названия</v>
      </c>
      <c r="G60" t="str">
        <f t="shared" si="20"/>
        <v>экспл</v>
      </c>
      <c r="H60" t="str">
        <f>VLOOKUP(B60,audio_list_stym!$A$3:$AJ$18,29,FALSE)</f>
        <v>Goroh</v>
      </c>
      <c r="I60" t="s">
        <v>690</v>
      </c>
      <c r="J60" t="str">
        <f t="shared" si="2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29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2"/>
        <v/>
      </c>
      <c r="AG60" t="str">
        <f t="shared" si="33"/>
        <v>pics\\Goroh_3.jpg</v>
      </c>
      <c r="AH60">
        <f t="shared" si="23"/>
        <v>0</v>
      </c>
      <c r="AT60">
        <f t="shared" ca="1" si="26"/>
        <v>0.58546740712495493</v>
      </c>
      <c r="AU60" t="str">
        <f>IF(OR(G60=10,G60=11,G60=14,G60=15),VLOOKUP(AT60,audio_list_stym!$A$3:$B$18,2,FALSE),"sound\\Noviy_plod.wav")</f>
        <v>sound\\Noviy_plod.wav</v>
      </c>
      <c r="AV60" t="str">
        <f t="shared" ca="1" si="27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28"/>
        <v>Вот_XXXXX._Ядовитый_ли_он?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VLOOKUP(B61,audio_list_stym!$A$3:$BP$18,61,FALSE)</f>
        <v>13</v>
      </c>
      <c r="F61" t="str">
        <f>VLOOKUP(E61,metki!$A$2:$B$9,2,FALSE)</f>
        <v>экспл_реал_без_названия</v>
      </c>
      <c r="G61" t="str">
        <f t="shared" si="20"/>
        <v>экспл</v>
      </c>
      <c r="H61" t="str">
        <f>VLOOKUP(B61,audio_list_stym!$A$3:$AJ$18,29,FALSE)</f>
        <v>Goroh</v>
      </c>
      <c r="I61" t="s">
        <v>691</v>
      </c>
      <c r="J61" t="str">
        <f t="shared" si="2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29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2"/>
        <v/>
      </c>
      <c r="AG61" t="str">
        <f t="shared" si="33"/>
        <v>pics\\Goroh_4.jpg</v>
      </c>
      <c r="AH61">
        <f t="shared" si="23"/>
        <v>0</v>
      </c>
      <c r="AT61">
        <f t="shared" ca="1" si="26"/>
        <v>0.80179733172792877</v>
      </c>
      <c r="AU61" t="str">
        <f>IF(OR(G61=10,G61=11,G61=14,G61=15),VLOOKUP(AT61,audio_list_stym!$A$3:$B$18,2,FALSE),"sound\\Noviy_plod.wav")</f>
        <v>sound\\Noviy_plod.wav</v>
      </c>
      <c r="AV61" t="str">
        <f t="shared" ca="1" si="27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28"/>
        <v>Это_XXXXX._Он_полосатый?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VLOOKUP(B62,audio_list_stym!$A$3:$BP$18,61,FALSE)</f>
        <v>13</v>
      </c>
      <c r="F62" t="str">
        <f>VLOOKUP(E62,metki!$A$2:$B$9,2,FALSE)</f>
        <v>экспл_реал_без_названия</v>
      </c>
      <c r="G62" t="str">
        <f t="shared" si="20"/>
        <v>экспл</v>
      </c>
      <c r="H62" t="str">
        <f>VLOOKUP(B62,audio_list_stym!$A$3:$AJ$18,29,FALSE)</f>
        <v>Goroh</v>
      </c>
      <c r="I62" t="s">
        <v>692</v>
      </c>
      <c r="J62" t="str">
        <f t="shared" si="2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29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2"/>
        <v/>
      </c>
      <c r="AG62" t="str">
        <f t="shared" si="33"/>
        <v>pics\\Goroh_5.jpg</v>
      </c>
      <c r="AH62">
        <f t="shared" si="23"/>
        <v>0</v>
      </c>
      <c r="AT62">
        <f t="shared" ca="1" si="26"/>
        <v>0.31294207815489439</v>
      </c>
      <c r="AU62" t="str">
        <f>IF(OR(G62=10,G62=11,G62=14,G62=15),VLOOKUP(AT62,audio_list_stym!$A$3:$B$18,2,FALSE),"sound\\Noviy_plod.wav")</f>
        <v>sound\\Noviy_plod.wav</v>
      </c>
      <c r="AV62" t="str">
        <f t="shared" ca="1" si="27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28"/>
        <v>На_картинке_XXXXX._Он_плоский?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VLOOKUP(B63,audio_list_stym!$A$3:$BP$18,61,FALSE)</f>
        <v>13</v>
      </c>
      <c r="F63" t="str">
        <f>VLOOKUP(E63,metki!$A$2:$B$9,2,FALSE)</f>
        <v>экспл_реал_без_названия</v>
      </c>
      <c r="G63" t="str">
        <f t="shared" si="20"/>
        <v>экспл</v>
      </c>
      <c r="H63" t="str">
        <f>VLOOKUP(B63,audio_list_stym!$A$3:$AJ$18,29,FALSE)</f>
        <v>Goroh</v>
      </c>
      <c r="I63" t="s">
        <v>693</v>
      </c>
      <c r="J63" t="str">
        <f t="shared" si="2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29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2"/>
        <v/>
      </c>
      <c r="AG63" t="str">
        <f t="shared" si="33"/>
        <v>pics\\Goroh_6.jpg</v>
      </c>
      <c r="AH63">
        <f t="shared" si="23"/>
        <v>0</v>
      </c>
      <c r="AT63">
        <f t="shared" ca="1" si="26"/>
        <v>0.90337748411908347</v>
      </c>
      <c r="AU63" t="str">
        <f>IF(OR(G63=10,G63=11,G63=14,G63=15),VLOOKUP(AT63,audio_list_stym!$A$3:$B$18,2,FALSE),"sound\\Noviy_plod.wav")</f>
        <v>sound\\Noviy_plod.wav</v>
      </c>
      <c r="AV63" t="str">
        <f t="shared" ca="1" si="27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28"/>
        <v>На_мониторе_XXXXX._Он_толченый?</v>
      </c>
      <c r="BD63" cm="1">
        <f t="array" aca="1" ref="BD63" ca="1">INDEX($L$58:$L$65,(RANK(AT7,$AT$2:$AT$9)))</f>
        <v>2021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VLOOKUP(B64,audio_list_stym!$A$3:$BP$18,61,FALSE)</f>
        <v>13</v>
      </c>
      <c r="F64" t="str">
        <f>VLOOKUP(E64,metki!$A$2:$B$9,2,FALSE)</f>
        <v>экспл_реал_без_названия</v>
      </c>
      <c r="G64" t="str">
        <f t="shared" si="20"/>
        <v>экспл</v>
      </c>
      <c r="H64" t="str">
        <f>VLOOKUP(B64,audio_list_stym!$A$3:$AJ$18,29,FALSE)</f>
        <v>Goroh</v>
      </c>
      <c r="I64" t="s">
        <v>694</v>
      </c>
      <c r="J64" t="str">
        <f t="shared" si="2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29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2"/>
        <v/>
      </c>
      <c r="AG64" t="str">
        <f t="shared" si="33"/>
        <v>pics\\Goroh_7.jpg</v>
      </c>
      <c r="AH64">
        <f t="shared" si="23"/>
        <v>0</v>
      </c>
      <c r="AI64" s="11"/>
      <c r="AT64">
        <f t="shared" ca="1" si="26"/>
        <v>0.96273363657913513</v>
      </c>
      <c r="AU64" t="str">
        <f>IF(OR(G64=10,G64=11,G64=14,G64=15),VLOOKUP(AT64,audio_list_stym!$A$3:$B$18,2,FALSE),"sound\\Noviy_plod.wav")</f>
        <v>sound\\Noviy_plod.wav</v>
      </c>
      <c r="AV64" t="str">
        <f t="shared" ca="1" si="27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28"/>
        <v>Перед_Вами_XXXXX._Зеленый_ли_он?</v>
      </c>
      <c r="BD64" cm="1">
        <f t="array" aca="1" ref="BD64" ca="1">INDEX($L$58:$L$65,(RANK(AT8,$AT$2:$AT$9)))</f>
        <v>2018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VLOOKUP(B65,audio_list_stym!$A$3:$BP$18,61,FALSE)</f>
        <v>13</v>
      </c>
      <c r="F65" t="str">
        <f>VLOOKUP(E65,metki!$A$2:$B$9,2,FALSE)</f>
        <v>экспл_реал_без_названия</v>
      </c>
      <c r="G65" t="str">
        <f t="shared" si="20"/>
        <v>экспл</v>
      </c>
      <c r="H65" t="str">
        <f>VLOOKUP(B65,audio_list_stym!$A$3:$AJ$18,29,FALSE)</f>
        <v>Goroh</v>
      </c>
      <c r="I65" t="s">
        <v>695</v>
      </c>
      <c r="J65" t="str">
        <f t="shared" si="2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29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2"/>
        <v/>
      </c>
      <c r="AG65" t="str">
        <f t="shared" si="33"/>
        <v>pics\\Goroh_8.jpg</v>
      </c>
      <c r="AH65">
        <f t="shared" si="23"/>
        <v>0</v>
      </c>
      <c r="AT65">
        <f t="shared" ca="1" si="26"/>
        <v>0.72260360941591462</v>
      </c>
      <c r="AU65" t="s">
        <v>697</v>
      </c>
      <c r="AV65" t="str">
        <f t="shared" ca="1" si="27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28"/>
        <v>Вы_видите_XXXXX._Легкий_ли_он?</v>
      </c>
      <c r="BD65" cm="1">
        <f t="array" aca="1" ref="BD65" ca="1">INDEX($L$58:$L$65,(RANK(AT9,$AT$2:$AT$9)))</f>
        <v>2022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VLOOKUP(B66,audio_list_stym!$A$3:$BP$18,61,FALSE)</f>
        <v>14</v>
      </c>
      <c r="F66" t="str">
        <f>VLOOKUP(E66,metki!$A$2:$B$9,2,FALSE)</f>
        <v>импл_новые_с_названием</v>
      </c>
      <c r="G66" t="str">
        <f t="shared" ref="G66:G97" si="34">LEFT(F66,5)</f>
        <v>импл_</v>
      </c>
      <c r="H66" t="str">
        <f>VLOOKUP(B66,audio_list_stym!$A$3:$AJ$18,29,FALSE)</f>
        <v>Noni</v>
      </c>
      <c r="I66" t="s">
        <v>688</v>
      </c>
      <c r="J66" t="str">
        <f t="shared" ref="J66:J97" si="35">H66&amp;I66</f>
        <v>Noni_1</v>
      </c>
      <c r="K66">
        <v>14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257</v>
      </c>
      <c r="Q66" t="str">
        <f>IF(G66="экспл",0,IF(G66="импл_",VLOOKUP(J66,quest_импл!$A$1:$J$129,8,FALSE),0))</f>
        <v>sound\\Beliy_li_vnutri.wav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2043</v>
      </c>
      <c r="AD66" t="str">
        <f t="shared" ca="1" si="29"/>
        <v>pics\\Peper_3.jpg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97" ca="1" si="36">AS66</f>
        <v>pics\\Peper_3.jpg</v>
      </c>
      <c r="AI66" t="s">
        <v>67</v>
      </c>
      <c r="AO66">
        <f t="shared" ref="AO66:AO97" ca="1" si="37">RAND()</f>
        <v>0.3368731110915395</v>
      </c>
      <c r="AP66" t="str">
        <f t="shared" ref="AP66:AP97" ca="1" si="38">INDEX($AI$66:$AI$129,(RANK(AO66,$AO$66:$AO$129)))</f>
        <v>pics\\Peper_3.jpg</v>
      </c>
      <c r="AS66" t="str">
        <f t="shared" ref="AS66:AS97" ca="1" si="39">IF(G66="импл_",AP66,"")</f>
        <v>pics\\Peper_3.jpg</v>
      </c>
      <c r="AT66">
        <f t="shared" ref="AT66:AT97" ca="1" si="40">RAND()</f>
        <v>0.28419394424491562</v>
      </c>
      <c r="AU66" t="s">
        <v>697</v>
      </c>
      <c r="AV66" t="str">
        <f t="shared" ref="AV66:AV97" ca="1" si="41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_Белый_ли_внутри_</v>
      </c>
      <c r="BB66" t="str">
        <f t="shared" ref="BB66:BB97" si="42">IF(G66="экспл",AY66&amp;AX66&amp;"."&amp;AZ66,IF(G66="импл_",BA66&amp;AX66&amp;"?"))</f>
        <v>_Белый_ли_внутри_РЕНАН?</v>
      </c>
      <c r="BC66">
        <f>A66</f>
        <v>1209</v>
      </c>
      <c r="BD66" cm="1">
        <f t="array" aca="1" ref="BD66" ca="1">INDEX(L66:L73,(RANK(AT2,$AT$2:$AT$9)))</f>
        <v>2120</v>
      </c>
      <c r="BE66" cm="1">
        <f t="array" aca="1" ref="BE66" ca="1">INDEX(BD74:BD89,(RANK(AT2,$AT$2:$AT$7)))</f>
        <v>2133</v>
      </c>
      <c r="BF66" cm="1">
        <f t="array" aca="1" ref="BF66" ca="1">INDEX(BD90:BD113,(RANK(AT2,$AT$2:$AT$17)))</f>
        <v>2071</v>
      </c>
      <c r="BG66" cm="1">
        <f t="array" aca="1" ref="BG66" ca="1">INDEX(BD114:BD129,(RANK(AT2,$AT$2:$AT$17)))</f>
        <v>2095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VLOOKUP(B67,audio_list_stym!$A$3:$BP$18,61,FALSE)</f>
        <v>14</v>
      </c>
      <c r="F67" t="str">
        <f>VLOOKUP(E67,metki!$A$2:$B$9,2,FALSE)</f>
        <v>импл_новые_с_названием</v>
      </c>
      <c r="G67" t="str">
        <f t="shared" si="34"/>
        <v>импл_</v>
      </c>
      <c r="H67" t="str">
        <f>VLOOKUP(B67,audio_list_stym!$A$3:$AJ$18,29,FALSE)</f>
        <v>Noni</v>
      </c>
      <c r="I67" t="s">
        <v>689</v>
      </c>
      <c r="J67" t="str">
        <f t="shared" si="35"/>
        <v>Noni_2</v>
      </c>
      <c r="K67">
        <v>14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258</v>
      </c>
      <c r="Q67" t="str">
        <f>IF(G67="экспл",0,IF(G67="импл_",VLOOKUP(J67,quest_импл!$A$1:$J$129,8,FALSE),0))</f>
        <v>sound\\Rebristiy_li.wav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2047</v>
      </c>
      <c r="AD67" t="str">
        <f t="shared" ref="AD67:AD98" ca="1" si="43">IF(ISTEXT(AE67),AE67,IF(ISTEXT(AF67),AF67,""))</f>
        <v>pics\\Peper_7.jpg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6"/>
        <v>pics\\Peper_7.jpg</v>
      </c>
      <c r="AI67" t="s">
        <v>68</v>
      </c>
      <c r="AO67">
        <f t="shared" ca="1" si="37"/>
        <v>0.29520799242178197</v>
      </c>
      <c r="AP67" t="str">
        <f t="shared" ca="1" si="38"/>
        <v>pics\\Peper_7.jpg</v>
      </c>
      <c r="AS67" t="str">
        <f t="shared" ca="1" si="39"/>
        <v>pics\\Peper_7.jpg</v>
      </c>
      <c r="AT67">
        <f t="shared" ca="1" si="40"/>
        <v>0.66418376402393198</v>
      </c>
      <c r="AU67" t="s">
        <v>697</v>
      </c>
      <c r="AV67" t="str">
        <f t="shared" ca="1" si="41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_Ребристый_ли_</v>
      </c>
      <c r="BB67" t="str">
        <f t="shared" si="42"/>
        <v>_Ребристый_ли_РЕНАН?</v>
      </c>
      <c r="BD67" cm="1">
        <f t="array" aca="1" ref="BD67" ca="1">INDEX(L67:L74,(RANK(AT3,$AT$2:$AT$9)))</f>
        <v>2116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VLOOKUP(B68,audio_list_stym!$A$3:$BP$18,61,FALSE)</f>
        <v>14</v>
      </c>
      <c r="F68" t="str">
        <f>VLOOKUP(E68,metki!$A$2:$B$9,2,FALSE)</f>
        <v>импл_новые_с_названием</v>
      </c>
      <c r="G68" t="str">
        <f t="shared" si="34"/>
        <v>импл_</v>
      </c>
      <c r="H68" t="str">
        <f>VLOOKUP(B68,audio_list_stym!$A$3:$AJ$18,29,FALSE)</f>
        <v>Noni</v>
      </c>
      <c r="I68" t="s">
        <v>690</v>
      </c>
      <c r="J68" t="str">
        <f t="shared" si="35"/>
        <v>Noni_3</v>
      </c>
      <c r="K68">
        <v>14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259</v>
      </c>
      <c r="Q68" t="str">
        <f>IF(G68="экспл",0,IF(G68="импл_",VLOOKUP(J68,quest_импл!$A$1:$J$129,8,FALSE),0))</f>
        <v>sound\\Goluboy_li.wav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2028</v>
      </c>
      <c r="AD68" t="str">
        <f t="shared" ca="1" si="43"/>
        <v>pics\\Kokos_4.jpg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6"/>
        <v>pics\\Kokos_4.jpg</v>
      </c>
      <c r="AI68" t="s">
        <v>69</v>
      </c>
      <c r="AO68">
        <f t="shared" ca="1" si="37"/>
        <v>0.52182118143205891</v>
      </c>
      <c r="AP68" t="str">
        <f t="shared" ca="1" si="38"/>
        <v>pics\\Kokos_4.jpg</v>
      </c>
      <c r="AS68" t="str">
        <f t="shared" ca="1" si="39"/>
        <v>pics\\Kokos_4.jpg</v>
      </c>
      <c r="AT68">
        <f t="shared" ca="1" si="40"/>
        <v>0.12095095859520899</v>
      </c>
      <c r="AU68" t="s">
        <v>697</v>
      </c>
      <c r="AV68" t="str">
        <f t="shared" ca="1" si="41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_Голубой_ли_</v>
      </c>
      <c r="BB68" t="str">
        <f t="shared" si="42"/>
        <v>_Голубой_ли_РЕНАН?</v>
      </c>
      <c r="BD68" cm="1">
        <f t="array" aca="1" ref="BD68" ca="1">INDEX(L68:L75,(RANK(AT4,$AT$2:$AT$9)))</f>
        <v>2115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VLOOKUP(B69,audio_list_stym!$A$3:$BP$18,61,FALSE)</f>
        <v>14</v>
      </c>
      <c r="F69" t="str">
        <f>VLOOKUP(E69,metki!$A$2:$B$9,2,FALSE)</f>
        <v>импл_новые_с_названием</v>
      </c>
      <c r="G69" t="str">
        <f t="shared" si="34"/>
        <v>импл_</v>
      </c>
      <c r="H69" t="str">
        <f>VLOOKUP(B69,audio_list_stym!$A$3:$AJ$18,29,FALSE)</f>
        <v>Noni</v>
      </c>
      <c r="I69" t="s">
        <v>691</v>
      </c>
      <c r="J69" t="str">
        <f t="shared" si="35"/>
        <v>Noni_4</v>
      </c>
      <c r="K69">
        <v>14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260</v>
      </c>
      <c r="Q69" t="str">
        <f>IF(G69="экспл",0,IF(G69="импл_",VLOOKUP(J69,quest_импл!$A$1:$J$129,8,FALSE),0))</f>
        <v>sound\\S_bugorkami_li.wav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2040</v>
      </c>
      <c r="AD69" t="str">
        <f t="shared" ca="1" si="43"/>
        <v>pics\\Limon_8.jpg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6"/>
        <v>pics\\Limon_8.jpg</v>
      </c>
      <c r="AI69" t="s">
        <v>70</v>
      </c>
      <c r="AO69">
        <f t="shared" ca="1" si="37"/>
        <v>0.37498974661177442</v>
      </c>
      <c r="AP69" t="str">
        <f t="shared" ca="1" si="38"/>
        <v>pics\\Limon_8.jpg</v>
      </c>
      <c r="AS69" t="str">
        <f t="shared" ca="1" si="39"/>
        <v>pics\\Limon_8.jpg</v>
      </c>
      <c r="AT69">
        <f t="shared" ca="1" si="40"/>
        <v>8.3225249722469363E-2</v>
      </c>
      <c r="AU69" t="s">
        <v>697</v>
      </c>
      <c r="AV69" t="str">
        <f t="shared" ca="1" si="41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_С_бугорками_ли_</v>
      </c>
      <c r="BB69" t="str">
        <f t="shared" si="42"/>
        <v>_С_бугорками_ли_РЕНАН?</v>
      </c>
      <c r="BD69" cm="1">
        <f t="array" aca="1" ref="BD69" ca="1">INDEX(L69:L76,(RANK(AT5,$AT$2:$AT$9)))</f>
        <v>2130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VLOOKUP(B70,audio_list_stym!$A$3:$BP$18,61,FALSE)</f>
        <v>14</v>
      </c>
      <c r="F70" t="str">
        <f>VLOOKUP(E70,metki!$A$2:$B$9,2,FALSE)</f>
        <v>импл_новые_с_названием</v>
      </c>
      <c r="G70" t="str">
        <f t="shared" si="34"/>
        <v>импл_</v>
      </c>
      <c r="H70" t="str">
        <f>VLOOKUP(B70,audio_list_stym!$A$3:$AJ$18,29,FALSE)</f>
        <v>Noni</v>
      </c>
      <c r="I70" t="s">
        <v>692</v>
      </c>
      <c r="J70" t="str">
        <f t="shared" si="35"/>
        <v>Noni_5</v>
      </c>
      <c r="K70">
        <v>14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261</v>
      </c>
      <c r="Q70" t="str">
        <f>IF(G70="экспл",0,IF(G70="импл_",VLOOKUP(J70,quest_импл!$A$1:$J$129,8,FALSE),0))</f>
        <v>sound\\Ovalniy_li.wav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2025</v>
      </c>
      <c r="AD70" t="str">
        <f t="shared" ca="1" si="43"/>
        <v>pics\\Kokos_1.jpg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6"/>
        <v>pics\\Kokos_1.jpg</v>
      </c>
      <c r="AI70" t="s">
        <v>71</v>
      </c>
      <c r="AO70">
        <f t="shared" ca="1" si="37"/>
        <v>0.54238561918078165</v>
      </c>
      <c r="AP70" t="str">
        <f t="shared" ca="1" si="38"/>
        <v>pics\\Kokos_1.jpg</v>
      </c>
      <c r="AS70" t="str">
        <f t="shared" ca="1" si="39"/>
        <v>pics\\Kokos_1.jpg</v>
      </c>
      <c r="AT70">
        <f t="shared" ca="1" si="40"/>
        <v>0.89021801602695683</v>
      </c>
      <c r="AU70" t="s">
        <v>697</v>
      </c>
      <c r="AV70" t="str">
        <f t="shared" ca="1" si="41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_Овальный_ли_</v>
      </c>
      <c r="BB70" t="str">
        <f t="shared" si="42"/>
        <v>_Овальный_ли_РЕНАН?</v>
      </c>
      <c r="BD70" cm="1">
        <f t="array" aca="1" ref="BD70" ca="1">INDEX(L70:L77,(RANK(AT6,$AT$2:$AT$9)))</f>
        <v>2120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VLOOKUP(B71,audio_list_stym!$A$3:$BP$18,61,FALSE)</f>
        <v>14</v>
      </c>
      <c r="F71" t="str">
        <f>VLOOKUP(E71,metki!$A$2:$B$9,2,FALSE)</f>
        <v>импл_новые_с_названием</v>
      </c>
      <c r="G71" t="str">
        <f t="shared" si="34"/>
        <v>импл_</v>
      </c>
      <c r="H71" t="str">
        <f>VLOOKUP(B71,audio_list_stym!$A$3:$AJ$18,29,FALSE)</f>
        <v>Noni</v>
      </c>
      <c r="I71" t="s">
        <v>693</v>
      </c>
      <c r="J71" t="str">
        <f t="shared" si="35"/>
        <v>Noni_6</v>
      </c>
      <c r="K71">
        <v>14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262</v>
      </c>
      <c r="Q71" t="str">
        <f>IF(G71="экспл",0,IF(G71="импл_",VLOOKUP(J71,quest_импл!$A$1:$J$129,8,FALSE),0))</f>
        <v>sound\\Zhidkiy_li.wav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2051</v>
      </c>
      <c r="AD71" t="str">
        <f t="shared" ca="1" si="43"/>
        <v>pics\\Redis_3.jpg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6"/>
        <v>pics\\Redis_3.jpg</v>
      </c>
      <c r="AI71" t="s">
        <v>72</v>
      </c>
      <c r="AO71">
        <f t="shared" ca="1" si="37"/>
        <v>0.2240249348423814</v>
      </c>
      <c r="AP71" t="str">
        <f t="shared" ca="1" si="38"/>
        <v>pics\\Redis_3.jpg</v>
      </c>
      <c r="AS71" t="str">
        <f t="shared" ca="1" si="39"/>
        <v>pics\\Redis_3.jpg</v>
      </c>
      <c r="AT71">
        <f t="shared" ca="1" si="40"/>
        <v>0.86037441226970446</v>
      </c>
      <c r="AU71" t="s">
        <v>697</v>
      </c>
      <c r="AV71" t="str">
        <f t="shared" ca="1" si="41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_Жидкий_ли_</v>
      </c>
      <c r="BB71" t="str">
        <f t="shared" si="42"/>
        <v>_Жидкий_ли_РЕНАН?</v>
      </c>
      <c r="BD71" cm="1">
        <f t="array" aca="1" ref="BD71" ca="1">INDEX(L71:L78,(RANK(AT7,$AT$2:$AT$9)))</f>
        <v>2130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VLOOKUP(B72,audio_list_stym!$A$3:$BP$18,61,FALSE)</f>
        <v>14</v>
      </c>
      <c r="F72" t="str">
        <f>VLOOKUP(E72,metki!$A$2:$B$9,2,FALSE)</f>
        <v>импл_новые_с_названием</v>
      </c>
      <c r="G72" t="str">
        <f t="shared" si="34"/>
        <v>импл_</v>
      </c>
      <c r="H72" t="str">
        <f>VLOOKUP(B72,audio_list_stym!$A$3:$AJ$18,29,FALSE)</f>
        <v>Noni</v>
      </c>
      <c r="I72" t="s">
        <v>694</v>
      </c>
      <c r="J72" t="str">
        <f t="shared" si="35"/>
        <v>Noni_7</v>
      </c>
      <c r="K72">
        <v>14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263</v>
      </c>
      <c r="Q72" t="str">
        <f>IF(G72="экспл",0,IF(G72="импл_",VLOOKUP(J72,quest_импл!$A$1:$J$129,8,FALSE),0))</f>
        <v>sound\\Lohmatiy_li.wav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2018</v>
      </c>
      <c r="AD72" t="str">
        <f t="shared" ca="1" si="43"/>
        <v>pics\\Goroh_2.jpg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6"/>
        <v>pics\\Goroh_2.jpg</v>
      </c>
      <c r="AI72" t="s">
        <v>73</v>
      </c>
      <c r="AO72">
        <f t="shared" ca="1" si="37"/>
        <v>0.67199219645443375</v>
      </c>
      <c r="AP72" t="str">
        <f t="shared" ca="1" si="38"/>
        <v>pics\\Goroh_2.jpg</v>
      </c>
      <c r="AS72" t="str">
        <f t="shared" ca="1" si="39"/>
        <v>pics\\Goroh_2.jpg</v>
      </c>
      <c r="AT72">
        <f t="shared" ca="1" si="40"/>
        <v>0.18861923476202336</v>
      </c>
      <c r="AU72" t="s">
        <v>697</v>
      </c>
      <c r="AV72" t="str">
        <f t="shared" ca="1" si="41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_Лохматый_ли_</v>
      </c>
      <c r="BB72" t="str">
        <f t="shared" si="42"/>
        <v>_Лохматый_ли_РЕНАН?</v>
      </c>
      <c r="BD72" cm="1">
        <f t="array" aca="1" ref="BD72" ca="1">INDEX(L72:L79,(RANK(AT8,$AT$2:$AT$9)))</f>
        <v>2120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VLOOKUP(B73,audio_list_stym!$A$3:$BP$18,61,FALSE)</f>
        <v>14</v>
      </c>
      <c r="F73" t="str">
        <f>VLOOKUP(E73,metki!$A$2:$B$9,2,FALSE)</f>
        <v>импл_новые_с_названием</v>
      </c>
      <c r="G73" t="str">
        <f t="shared" si="34"/>
        <v>импл_</v>
      </c>
      <c r="H73" t="str">
        <f>VLOOKUP(B73,audio_list_stym!$A$3:$AJ$18,29,FALSE)</f>
        <v>Noni</v>
      </c>
      <c r="I73" t="s">
        <v>695</v>
      </c>
      <c r="J73" t="str">
        <f t="shared" si="35"/>
        <v>Noni_8</v>
      </c>
      <c r="K73">
        <v>14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264</v>
      </c>
      <c r="Q73" t="str">
        <f>IF(G73="экспл",0,IF(G73="импл_",VLOOKUP(J73,quest_импл!$A$1:$J$129,8,FALSE),0))</f>
        <v>sound\\Zolotistiy_li.wav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2039</v>
      </c>
      <c r="AD73" t="str">
        <f t="shared" ca="1" si="43"/>
        <v>pics\\Limon_7.jpg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6"/>
        <v>pics\\Limon_7.jpg</v>
      </c>
      <c r="AI73" t="s">
        <v>74</v>
      </c>
      <c r="AO73">
        <f t="shared" ca="1" si="37"/>
        <v>0.38040955622565242</v>
      </c>
      <c r="AP73" t="str">
        <f t="shared" ca="1" si="38"/>
        <v>pics\\Limon_7.jpg</v>
      </c>
      <c r="AS73" t="str">
        <f t="shared" ca="1" si="39"/>
        <v>pics\\Limon_7.jpg</v>
      </c>
      <c r="AT73">
        <f t="shared" ca="1" si="40"/>
        <v>0.92384831250374622</v>
      </c>
      <c r="AU73" t="s">
        <v>697</v>
      </c>
      <c r="AV73" t="str">
        <f t="shared" ca="1" si="41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_Золотистый_ли_</v>
      </c>
      <c r="BB73" t="str">
        <f t="shared" si="42"/>
        <v>_Золотистый_ли_РЕНАН?</v>
      </c>
      <c r="BD73" cm="1">
        <f t="array" aca="1" ref="BD73" ca="1">INDEX(L73:L80,(RANK(AT9,$AT$2:$AT$9)))</f>
        <v>2133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VLOOKUP(B74,audio_list_stym!$A$3:$BP$18,61,FALSE)</f>
        <v>15</v>
      </c>
      <c r="F74" t="str">
        <f>VLOOKUP(E74,metki!$A$2:$B$9,2,FALSE)</f>
        <v>экспл_новые_с_названием</v>
      </c>
      <c r="G74" t="str">
        <f t="shared" si="34"/>
        <v>экспл</v>
      </c>
      <c r="H74" t="str">
        <f>VLOOKUP(B74,audio_list_stym!$A$3:$AJ$18,29,FALSE)</f>
        <v>Sapota</v>
      </c>
      <c r="I74" t="s">
        <v>688</v>
      </c>
      <c r="J74" t="str">
        <f t="shared" si="35"/>
        <v>Sapota_1</v>
      </c>
      <c r="K74">
        <v>15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137</v>
      </c>
      <c r="Z74" t="str">
        <f>IF(G74="экспл",VLOOKUP(J74,quest_экспл!$A$1:$N$129,12,FALSE),IF(G74="импл_",0,0))</f>
        <v>sound\\On_sharoobraxniy.wav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43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36"/>
        <v/>
      </c>
      <c r="AI74" t="s">
        <v>76</v>
      </c>
      <c r="AO74">
        <f t="shared" ca="1" si="37"/>
        <v>0.12614165506246988</v>
      </c>
      <c r="AP74" t="str">
        <f t="shared" ca="1" si="38"/>
        <v>pics\\Tomat_1.jpg</v>
      </c>
      <c r="AR74" t="str">
        <f t="shared" ref="AR74:AR105" si="44">IF(AH74="sound\\Ogorod",AP2,"")</f>
        <v/>
      </c>
      <c r="AS74" t="str">
        <f t="shared" si="39"/>
        <v/>
      </c>
      <c r="AT74">
        <f t="shared" ca="1" si="40"/>
        <v>0.54966661932780747</v>
      </c>
      <c r="AU74" t="s">
        <v>697</v>
      </c>
      <c r="AV74" t="str">
        <f t="shared" ca="1" si="41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_Он_шарообразный?</v>
      </c>
      <c r="BA74" t="e">
        <f>VLOOKUP(Q74,audio_list_stym!$B$2:$BQ$299,68,FALSE)</f>
        <v>#N/A</v>
      </c>
      <c r="BB74" t="str">
        <f t="shared" si="42"/>
        <v>На_экране_БАРОХ._Он_шарообразный?</v>
      </c>
      <c r="BC74">
        <f>A74</f>
        <v>1210</v>
      </c>
      <c r="BD74" cm="1">
        <f t="array" aca="1" ref="BD74" ca="1">INDEX($L$74:$L$81,(RANK(AT2,$AT$2:$AT$9)))</f>
        <v>2136</v>
      </c>
      <c r="BE74" cm="1">
        <f t="array" aca="1" ref="BE74" ca="1">INDEX(BD66:BD73,(RANK(AT3,$AT$2:$AT$9)))</f>
        <v>2115</v>
      </c>
      <c r="BF74" cm="1">
        <f t="array" aca="1" ref="BF74" ca="1">INDEX(BD82:BD105,(RANK(AT3,$AT$2:$AT$17)))</f>
        <v>2140</v>
      </c>
      <c r="BG74" cm="1">
        <f t="array" aca="1" ref="BG74" ca="1">INDEX(BD106:BD129,(RANK(AT3,$AT$2:$AT$9)))</f>
        <v>2073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VLOOKUP(B75,audio_list_stym!$A$3:$BP$18,61,FALSE)</f>
        <v>15</v>
      </c>
      <c r="F75" t="str">
        <f>VLOOKUP(E75,metki!$A$2:$B$9,2,FALSE)</f>
        <v>экспл_новые_с_названием</v>
      </c>
      <c r="G75" t="str">
        <f t="shared" si="34"/>
        <v>экспл</v>
      </c>
      <c r="H75" t="str">
        <f>VLOOKUP(B75,audio_list_stym!$A$3:$AJ$18,29,FALSE)</f>
        <v>Sapota</v>
      </c>
      <c r="I75" t="s">
        <v>689</v>
      </c>
      <c r="J75" t="str">
        <f t="shared" si="35"/>
        <v>Sapota_2</v>
      </c>
      <c r="K75">
        <v>15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138</v>
      </c>
      <c r="Z75" t="str">
        <f>IF(G75="экспл",VLOOKUP(J75,quest_экспл!$A$1:$N$129,12,FALSE),IF(G75="импл_",0,0))</f>
        <v>sound\\On_nadrezan.wav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ca="1" si="43"/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si="36"/>
        <v/>
      </c>
      <c r="AI75" t="s">
        <v>77</v>
      </c>
      <c r="AO75">
        <f t="shared" ca="1" si="37"/>
        <v>0.92405919107455514</v>
      </c>
      <c r="AP75" t="str">
        <f t="shared" ca="1" si="38"/>
        <v>pics\\Banan_5.jpg</v>
      </c>
      <c r="AR75" t="str">
        <f t="shared" si="44"/>
        <v/>
      </c>
      <c r="AS75" t="str">
        <f t="shared" si="39"/>
        <v/>
      </c>
      <c r="AT75">
        <f t="shared" ca="1" si="40"/>
        <v>8.9084747928933949E-2</v>
      </c>
      <c r="AU75" t="s">
        <v>697</v>
      </c>
      <c r="AV75" t="str">
        <f t="shared" ca="1" si="41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_Он_надрезан?</v>
      </c>
      <c r="BA75" t="e">
        <f>VLOOKUP(Q75,audio_list_stym!$B$2:$BQ$299,68,FALSE)</f>
        <v>#N/A</v>
      </c>
      <c r="BB75" t="str">
        <f t="shared" si="42"/>
        <v>Посмотрите,_вот_БАРОХ._Он_надрезан?</v>
      </c>
      <c r="BD75" cm="1">
        <f t="array" aca="1" ref="BD75" ca="1">INDEX($L$74:$L$81,(RANK(AT3,$AT$2:$AT$9)))</f>
        <v>2131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VLOOKUP(B76,audio_list_stym!$A$3:$BP$18,61,FALSE)</f>
        <v>15</v>
      </c>
      <c r="F76" t="str">
        <f>VLOOKUP(E76,metki!$A$2:$B$9,2,FALSE)</f>
        <v>экспл_новые_с_названием</v>
      </c>
      <c r="G76" t="str">
        <f t="shared" si="34"/>
        <v>экспл</v>
      </c>
      <c r="H76" t="str">
        <f>VLOOKUP(B76,audio_list_stym!$A$3:$AJ$18,29,FALSE)</f>
        <v>Sapota</v>
      </c>
      <c r="I76" t="s">
        <v>690</v>
      </c>
      <c r="J76" t="str">
        <f t="shared" si="35"/>
        <v>Sapota_3</v>
      </c>
      <c r="K76">
        <v>15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139</v>
      </c>
      <c r="Z76" t="str">
        <f>IF(G76="экспл",VLOOKUP(J76,quest_экспл!$A$1:$N$129,12,FALSE),IF(G76="импл_",0,0))</f>
        <v>sound\\On_perekruchen.wav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43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36"/>
        <v/>
      </c>
      <c r="AI76" t="s">
        <v>78</v>
      </c>
      <c r="AO76">
        <f t="shared" ca="1" si="37"/>
        <v>0.79359459688753697</v>
      </c>
      <c r="AP76" t="str">
        <f t="shared" ca="1" si="38"/>
        <v>pics\\Finik_4.jpg</v>
      </c>
      <c r="AR76" t="str">
        <f t="shared" si="44"/>
        <v/>
      </c>
      <c r="AS76" t="str">
        <f t="shared" si="39"/>
        <v/>
      </c>
      <c r="AT76">
        <f t="shared" ca="1" si="40"/>
        <v>0.25868042392322155</v>
      </c>
      <c r="AU76" t="s">
        <v>697</v>
      </c>
      <c r="AV76" t="str">
        <f t="shared" ca="1" si="41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_Он_перекручен?</v>
      </c>
      <c r="BA76" t="e">
        <f>VLOOKUP(Q76,audio_list_stym!$B$2:$BQ$299,68,FALSE)</f>
        <v>#N/A</v>
      </c>
      <c r="BB76" t="str">
        <f t="shared" si="42"/>
        <v>Вот_БАРОХ._Он_перекручен?</v>
      </c>
      <c r="BD76" cm="1">
        <f t="array" aca="1" ref="BD76" ca="1">INDEX($L$74:$L$81,(RANK(AT4,$AT$2:$AT$9)))</f>
        <v>2129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VLOOKUP(B77,audio_list_stym!$A$3:$BP$18,61,FALSE)</f>
        <v>15</v>
      </c>
      <c r="F77" t="str">
        <f>VLOOKUP(E77,metki!$A$2:$B$9,2,FALSE)</f>
        <v>экспл_новые_с_названием</v>
      </c>
      <c r="G77" t="str">
        <f t="shared" si="34"/>
        <v>экспл</v>
      </c>
      <c r="H77" t="str">
        <f>VLOOKUP(B77,audio_list_stym!$A$3:$AJ$18,29,FALSE)</f>
        <v>Sapota</v>
      </c>
      <c r="I77" t="s">
        <v>691</v>
      </c>
      <c r="J77" t="str">
        <f t="shared" si="35"/>
        <v>Sapota_4</v>
      </c>
      <c r="K77">
        <v>15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140</v>
      </c>
      <c r="Z77" t="str">
        <f>IF(G77="экспл",VLOOKUP(J77,quest_экспл!$A$1:$N$129,12,FALSE),IF(G77="импл_",0,0))</f>
        <v>sound\\Sorvan_li_on.wav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43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36"/>
        <v/>
      </c>
      <c r="AI77" t="s">
        <v>79</v>
      </c>
      <c r="AO77">
        <f t="shared" ca="1" si="37"/>
        <v>0.48772330873469305</v>
      </c>
      <c r="AP77" t="str">
        <f t="shared" ca="1" si="38"/>
        <v>pics\\Kokos_6.jpg</v>
      </c>
      <c r="AR77" t="str">
        <f t="shared" si="44"/>
        <v/>
      </c>
      <c r="AS77" t="str">
        <f t="shared" si="39"/>
        <v/>
      </c>
      <c r="AT77">
        <f t="shared" ca="1" si="40"/>
        <v>0.56936540625588838</v>
      </c>
      <c r="AU77" t="s">
        <v>697</v>
      </c>
      <c r="AV77" t="str">
        <f t="shared" ca="1" si="41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_Сорван_ли_он?</v>
      </c>
      <c r="BA77" t="e">
        <f>VLOOKUP(Q77,audio_list_stym!$B$2:$BQ$299,68,FALSE)</f>
        <v>#N/A</v>
      </c>
      <c r="BB77" t="str">
        <f t="shared" si="42"/>
        <v>Это_БАРОХ._Сорван_ли_он?</v>
      </c>
      <c r="BD77" cm="1">
        <f t="array" aca="1" ref="BD77" ca="1">INDEX($L$74:$L$81,(RANK(AT5,$AT$2:$AT$9)))</f>
        <v>2135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VLOOKUP(B78,audio_list_stym!$A$3:$BP$18,61,FALSE)</f>
        <v>15</v>
      </c>
      <c r="F78" t="str">
        <f>VLOOKUP(E78,metki!$A$2:$B$9,2,FALSE)</f>
        <v>экспл_новые_с_названием</v>
      </c>
      <c r="G78" t="str">
        <f t="shared" si="34"/>
        <v>экспл</v>
      </c>
      <c r="H78" t="str">
        <f>VLOOKUP(B78,audio_list_stym!$A$3:$AJ$18,29,FALSE)</f>
        <v>Sapota</v>
      </c>
      <c r="I78" t="s">
        <v>692</v>
      </c>
      <c r="J78" t="str">
        <f t="shared" si="35"/>
        <v>Sapota_5</v>
      </c>
      <c r="K78">
        <v>15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141</v>
      </c>
      <c r="Z78" t="str">
        <f>IF(G78="экспл",VLOOKUP(J78,quest_экспл!$A$1:$N$129,12,FALSE),IF(G78="импл_",0,0))</f>
        <v>sound\\Spressovan_li_on.wav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43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36"/>
        <v/>
      </c>
      <c r="AI78" t="s">
        <v>80</v>
      </c>
      <c r="AO78">
        <f t="shared" ca="1" si="37"/>
        <v>2.1075470326036294E-3</v>
      </c>
      <c r="AP78" t="str">
        <f t="shared" ca="1" si="38"/>
        <v>pics\\Tomat_8.jpg</v>
      </c>
      <c r="AR78" t="str">
        <f t="shared" si="44"/>
        <v/>
      </c>
      <c r="AS78" t="str">
        <f t="shared" si="39"/>
        <v/>
      </c>
      <c r="AT78">
        <f t="shared" ca="1" si="40"/>
        <v>0.59847748415621926</v>
      </c>
      <c r="AU78" t="s">
        <v>697</v>
      </c>
      <c r="AV78" t="str">
        <f t="shared" ca="1" si="41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_Спрессован_ли_он?</v>
      </c>
      <c r="BA78" t="e">
        <f>VLOOKUP(Q78,audio_list_stym!$B$2:$BQ$299,68,FALSE)</f>
        <v>#N/A</v>
      </c>
      <c r="BB78" t="str">
        <f t="shared" si="42"/>
        <v>На_картинке_БАРОХ._Спрессован_ли_он?</v>
      </c>
      <c r="BD78" cm="1">
        <f t="array" aca="1" ref="BD78" ca="1">INDEX($L$74:$L$81,(RANK(AT6,$AT$2:$AT$9)))</f>
        <v>2132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VLOOKUP(B79,audio_list_stym!$A$3:$BP$18,61,FALSE)</f>
        <v>15</v>
      </c>
      <c r="F79" t="str">
        <f>VLOOKUP(E79,metki!$A$2:$B$9,2,FALSE)</f>
        <v>экспл_новые_с_названием</v>
      </c>
      <c r="G79" t="str">
        <f t="shared" si="34"/>
        <v>экспл</v>
      </c>
      <c r="H79" t="str">
        <f>VLOOKUP(B79,audio_list_stym!$A$3:$AJ$18,29,FALSE)</f>
        <v>Sapota</v>
      </c>
      <c r="I79" t="s">
        <v>693</v>
      </c>
      <c r="J79" t="str">
        <f t="shared" si="35"/>
        <v>Sapota_6</v>
      </c>
      <c r="K79">
        <v>15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142</v>
      </c>
      <c r="Z79" t="str">
        <f>IF(G79="экспл",VLOOKUP(J79,quest_экспл!$A$1:$N$129,12,FALSE),IF(G79="импл_",0,0))</f>
        <v>sound\\Zheltiy_li_on.wav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43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36"/>
        <v/>
      </c>
      <c r="AI79" t="s">
        <v>81</v>
      </c>
      <c r="AO79">
        <f t="shared" ca="1" si="37"/>
        <v>0.15461665841624694</v>
      </c>
      <c r="AP79" t="str">
        <f t="shared" ca="1" si="38"/>
        <v>pics\\Redis_7.jpg</v>
      </c>
      <c r="AR79" t="str">
        <f t="shared" si="44"/>
        <v/>
      </c>
      <c r="AS79" t="str">
        <f t="shared" si="39"/>
        <v/>
      </c>
      <c r="AT79">
        <f t="shared" ca="1" si="40"/>
        <v>0.59099034158230856</v>
      </c>
      <c r="AU79" t="s">
        <v>697</v>
      </c>
      <c r="AV79" t="str">
        <f t="shared" ca="1" si="41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_Желтый_ли_он?</v>
      </c>
      <c r="BA79" t="e">
        <f>VLOOKUP(Q79,audio_list_stym!$B$2:$BQ$299,68,FALSE)</f>
        <v>#N/A</v>
      </c>
      <c r="BB79" t="str">
        <f t="shared" si="42"/>
        <v>На_мониторе_БАРОХ._Желтый_ли_он?</v>
      </c>
      <c r="BD79" cm="1">
        <f t="array" aca="1" ref="BD79" ca="1">INDEX($L$74:$L$81,(RANK(AT7,$AT$2:$AT$9)))</f>
        <v>2133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VLOOKUP(B80,audio_list_stym!$A$3:$BP$18,61,FALSE)</f>
        <v>15</v>
      </c>
      <c r="F80" t="str">
        <f>VLOOKUP(E80,metki!$A$2:$B$9,2,FALSE)</f>
        <v>экспл_новые_с_названием</v>
      </c>
      <c r="G80" t="str">
        <f t="shared" si="34"/>
        <v>экспл</v>
      </c>
      <c r="H80" t="str">
        <f>VLOOKUP(B80,audio_list_stym!$A$3:$AJ$18,29,FALSE)</f>
        <v>Sapota</v>
      </c>
      <c r="I80" t="s">
        <v>694</v>
      </c>
      <c r="J80" t="str">
        <f t="shared" si="35"/>
        <v>Sapota_7</v>
      </c>
      <c r="K80">
        <v>15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143</v>
      </c>
      <c r="Z80" t="str">
        <f>IF(G80="экспл",VLOOKUP(J80,quest_экспл!$A$1:$N$129,12,FALSE),IF(G80="импл_",0,0))</f>
        <v>sound\\Rovniy_li_on.wav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43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36"/>
        <v/>
      </c>
      <c r="AI80" t="s">
        <v>82</v>
      </c>
      <c r="AO80">
        <f t="shared" ca="1" si="37"/>
        <v>0.36727294499504426</v>
      </c>
      <c r="AP80" t="str">
        <f t="shared" ca="1" si="38"/>
        <v>pics\\Peper_1.jpg</v>
      </c>
      <c r="AR80" t="str">
        <f t="shared" si="44"/>
        <v/>
      </c>
      <c r="AS80" t="str">
        <f t="shared" si="39"/>
        <v/>
      </c>
      <c r="AT80">
        <f t="shared" ca="1" si="40"/>
        <v>2.3570237401680405E-2</v>
      </c>
      <c r="AU80" t="s">
        <v>697</v>
      </c>
      <c r="AV80" t="str">
        <f t="shared" ca="1" si="41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_Ровный_ли_он?</v>
      </c>
      <c r="BA80" t="e">
        <f>VLOOKUP(Q80,audio_list_stym!$B$2:$BQ$299,68,FALSE)</f>
        <v>#N/A</v>
      </c>
      <c r="BB80" t="str">
        <f t="shared" si="42"/>
        <v>Перед_Вами_БАРОХ._Ровный_ли_он?</v>
      </c>
      <c r="BD80" cm="1">
        <f t="array" aca="1" ref="BD80" ca="1">INDEX($L$74:$L$81,(RANK(AT8,$AT$2:$AT$9)))</f>
        <v>2130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VLOOKUP(B81,audio_list_stym!$A$3:$BP$18,61,FALSE)</f>
        <v>15</v>
      </c>
      <c r="F81" t="str">
        <f>VLOOKUP(E81,metki!$A$2:$B$9,2,FALSE)</f>
        <v>экспл_новые_с_названием</v>
      </c>
      <c r="G81" t="str">
        <f t="shared" si="34"/>
        <v>экспл</v>
      </c>
      <c r="H81" t="str">
        <f>VLOOKUP(B81,audio_list_stym!$A$3:$AJ$18,29,FALSE)</f>
        <v>Sapota</v>
      </c>
      <c r="I81" t="s">
        <v>695</v>
      </c>
      <c r="J81" t="str">
        <f t="shared" si="35"/>
        <v>Sapota_8</v>
      </c>
      <c r="K81">
        <v>15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144</v>
      </c>
      <c r="Z81" t="str">
        <f>IF(G81="экспл",VLOOKUP(J81,quest_экспл!$A$1:$N$129,12,FALSE),IF(G81="импл_",0,0))</f>
        <v>sound\\On_imeet_shipi.wav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43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36"/>
        <v/>
      </c>
      <c r="AI81" t="s">
        <v>83</v>
      </c>
      <c r="AO81">
        <f t="shared" ca="1" si="37"/>
        <v>6.2388944008636482E-2</v>
      </c>
      <c r="AP81" t="str">
        <f t="shared" ca="1" si="38"/>
        <v>pics\\Tomat_4.jpg</v>
      </c>
      <c r="AR81" t="str">
        <f t="shared" si="44"/>
        <v/>
      </c>
      <c r="AS81" t="str">
        <f t="shared" si="39"/>
        <v/>
      </c>
      <c r="AT81">
        <f t="shared" ca="1" si="40"/>
        <v>0.37507057591874893</v>
      </c>
      <c r="AU81" t="s">
        <v>697</v>
      </c>
      <c r="AV81" t="str">
        <f t="shared" ca="1" si="41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_Он_имеет_шипы?</v>
      </c>
      <c r="BA81" t="e">
        <f>VLOOKUP(Q81,audio_list_stym!$B$2:$BQ$299,68,FALSE)</f>
        <v>#N/A</v>
      </c>
      <c r="BB81" t="str">
        <f t="shared" si="42"/>
        <v>Вы_видите_БАРОХ._Он_имеет_шипы?</v>
      </c>
      <c r="BD81" cm="1">
        <f t="array" aca="1" ref="BD81" ca="1">INDEX($L$74:$L$81,(RANK(AT9,$AT$2:$AT$9)))</f>
        <v>2134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VLOOKUP(B82,audio_list_stym!$A$3:$BP$18,61,FALSE)</f>
        <v>16</v>
      </c>
      <c r="F82" t="str">
        <f>VLOOKUP(E82,metki!$A$2:$B$9,2,FALSE)</f>
        <v>импл_новые_без_названия</v>
      </c>
      <c r="G82" t="str">
        <f t="shared" si="34"/>
        <v>импл_</v>
      </c>
      <c r="H82" t="str">
        <f>VLOOKUP(B82,audio_list_stym!$A$3:$AJ$18,29,FALSE)</f>
        <v>Tamanid</v>
      </c>
      <c r="I82" t="s">
        <v>688</v>
      </c>
      <c r="J82" t="str">
        <f t="shared" si="35"/>
        <v>Tamanid_1</v>
      </c>
      <c r="K82">
        <v>16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273</v>
      </c>
      <c r="Q82" t="str">
        <f>IF(G82="экспл",0,IF(G82="импл_",VLOOKUP(J82,quest_импл!$A$1:$J$129,8,FALSE),0))</f>
        <v>sound\\Krasnovatiy_li.wav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2008</v>
      </c>
      <c r="AD82" t="str">
        <f t="shared" ca="1" si="43"/>
        <v>pics\\Banan_8.jpg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6"/>
        <v>pics\\Banan_8.jpg</v>
      </c>
      <c r="AI82" t="s">
        <v>84</v>
      </c>
      <c r="AO82">
        <f t="shared" ca="1" si="37"/>
        <v>0.84396835903344936</v>
      </c>
      <c r="AP82" t="str">
        <f t="shared" ca="1" si="38"/>
        <v>pics\\Banan_8.jpg</v>
      </c>
      <c r="AR82" t="str">
        <f t="shared" si="44"/>
        <v/>
      </c>
      <c r="AS82" t="str">
        <f t="shared" ca="1" si="39"/>
        <v>pics\\Banan_8.jpg</v>
      </c>
      <c r="AT82">
        <f t="shared" ca="1" si="40"/>
        <v>9.6011827322572296E-2</v>
      </c>
      <c r="AU82" t="s">
        <v>697</v>
      </c>
      <c r="AV82" t="str">
        <f t="shared" ca="1" si="41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_Красноватый_ли_</v>
      </c>
      <c r="BB82" t="str">
        <f t="shared" si="42"/>
        <v>_Красноватый_ли_XXXXX?</v>
      </c>
      <c r="BC82">
        <f>A82</f>
        <v>1211</v>
      </c>
      <c r="BD82" cm="1">
        <f t="array" aca="1" ref="BD82" ca="1">INDEX($L$82:$L$89,(RANK(AT2,$AT$2:$AT$9)))</f>
        <v>2144</v>
      </c>
      <c r="BE82" cm="1">
        <f t="array" aca="1" ref="BE82" ca="1">INDEX(BD66:BD81,(RANK(AT4,$AT$2:$AT$17)))</f>
        <v>2120</v>
      </c>
      <c r="BF82" cm="1">
        <f t="array" aca="1" ref="BF82" ca="1">INDEX(BD90:BD105,(RANK(AT4,$AT$2:$AT$17)))</f>
        <v>2152</v>
      </c>
      <c r="BG82" cm="1">
        <f t="array" aca="1" ref="BG82" ca="1">INDEX(BD106:BD129,(RANK(AT4,$AT$2:$AT$9)))</f>
        <v>2080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VLOOKUP(B83,audio_list_stym!$A$3:$BP$18,61,FALSE)</f>
        <v>16</v>
      </c>
      <c r="F83" t="str">
        <f>VLOOKUP(E83,metki!$A$2:$B$9,2,FALSE)</f>
        <v>импл_новые_без_названия</v>
      </c>
      <c r="G83" t="str">
        <f t="shared" si="34"/>
        <v>импл_</v>
      </c>
      <c r="H83" t="str">
        <f>VLOOKUP(B83,audio_list_stym!$A$3:$AJ$18,29,FALSE)</f>
        <v>Tamanid</v>
      </c>
      <c r="I83" t="s">
        <v>689</v>
      </c>
      <c r="J83" t="str">
        <f t="shared" si="35"/>
        <v>Tamanid_2</v>
      </c>
      <c r="K83">
        <v>16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274</v>
      </c>
      <c r="Q83" t="str">
        <f>IF(G83="экспл",0,IF(G83="импл_",VLOOKUP(J83,quest_импл!$A$1:$J$129,8,FALSE),0))</f>
        <v>sound\\Izognut_li.wav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2027</v>
      </c>
      <c r="AD83" t="str">
        <f t="shared" ca="1" si="43"/>
        <v>pics\\Kokos_3.jpg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6"/>
        <v>pics\\Kokos_3.jpg</v>
      </c>
      <c r="AI83" t="s">
        <v>85</v>
      </c>
      <c r="AO83">
        <f t="shared" ca="1" si="37"/>
        <v>0.53173992031378747</v>
      </c>
      <c r="AP83" t="str">
        <f t="shared" ca="1" si="38"/>
        <v>pics\\Kokos_3.jpg</v>
      </c>
      <c r="AR83" t="str">
        <f t="shared" si="44"/>
        <v/>
      </c>
      <c r="AS83" t="str">
        <f t="shared" ca="1" si="39"/>
        <v>pics\\Kokos_3.jpg</v>
      </c>
      <c r="AT83">
        <f t="shared" ca="1" si="40"/>
        <v>0.75227364804265928</v>
      </c>
      <c r="AU83" t="s">
        <v>697</v>
      </c>
      <c r="AV83" t="str">
        <f t="shared" ca="1" si="41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_Изогнут_ли_</v>
      </c>
      <c r="BB83" t="str">
        <f t="shared" si="42"/>
        <v>_Изогнут_ли_XXXXX?</v>
      </c>
      <c r="BD83" cm="1">
        <f t="array" aca="1" ref="BD83" ca="1">INDEX($L$82:$L$89,(RANK(AT3,$AT$2:$AT$9)))</f>
        <v>2139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VLOOKUP(B84,audio_list_stym!$A$3:$BP$18,61,FALSE)</f>
        <v>16</v>
      </c>
      <c r="F84" t="str">
        <f>VLOOKUP(E84,metki!$A$2:$B$9,2,FALSE)</f>
        <v>импл_новые_без_названия</v>
      </c>
      <c r="G84" t="str">
        <f t="shared" si="34"/>
        <v>импл_</v>
      </c>
      <c r="H84" t="str">
        <f>VLOOKUP(B84,audio_list_stym!$A$3:$AJ$18,29,FALSE)</f>
        <v>Tamanid</v>
      </c>
      <c r="I84" t="s">
        <v>690</v>
      </c>
      <c r="J84" t="str">
        <f t="shared" si="35"/>
        <v>Tamanid_3</v>
      </c>
      <c r="K84">
        <v>16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275</v>
      </c>
      <c r="Q84" t="str">
        <f>IF(G84="экспл",0,IF(G84="импл_",VLOOKUP(J84,quest_импл!$A$1:$J$129,8,FALSE),0))</f>
        <v>sound\\Barhatistiy_li.wav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2053</v>
      </c>
      <c r="AD84" t="str">
        <f t="shared" ca="1" si="43"/>
        <v>pics\\Redis_5.jpg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6"/>
        <v>pics\\Redis_5.jpg</v>
      </c>
      <c r="AI84" t="s">
        <v>94</v>
      </c>
      <c r="AO84">
        <f t="shared" ca="1" si="37"/>
        <v>0.17118027308623496</v>
      </c>
      <c r="AP84" t="str">
        <f t="shared" ca="1" si="38"/>
        <v>pics\\Redis_5.jpg</v>
      </c>
      <c r="AR84" t="str">
        <f t="shared" si="44"/>
        <v/>
      </c>
      <c r="AS84" t="str">
        <f t="shared" ca="1" si="39"/>
        <v>pics\\Redis_5.jpg</v>
      </c>
      <c r="AT84">
        <f t="shared" ca="1" si="40"/>
        <v>4.0727404850060545E-2</v>
      </c>
      <c r="AU84" t="s">
        <v>697</v>
      </c>
      <c r="AV84" t="str">
        <f t="shared" ca="1" si="41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_Бархатистый_ли_</v>
      </c>
      <c r="BB84" t="str">
        <f t="shared" si="42"/>
        <v>_Бархатистый_ли_XXXXX?</v>
      </c>
      <c r="BD84" cm="1">
        <f t="array" aca="1" ref="BD84" ca="1">INDEX($L$82:$L$89,(RANK(AT4,$AT$2:$AT$9)))</f>
        <v>2137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VLOOKUP(B85,audio_list_stym!$A$3:$BP$18,61,FALSE)</f>
        <v>16</v>
      </c>
      <c r="F85" t="str">
        <f>VLOOKUP(E85,metki!$A$2:$B$9,2,FALSE)</f>
        <v>импл_новые_без_названия</v>
      </c>
      <c r="G85" t="str">
        <f t="shared" si="34"/>
        <v>импл_</v>
      </c>
      <c r="H85" t="str">
        <f>VLOOKUP(B85,audio_list_stym!$A$3:$AJ$18,29,FALSE)</f>
        <v>Tamanid</v>
      </c>
      <c r="I85" t="s">
        <v>691</v>
      </c>
      <c r="J85" t="str">
        <f t="shared" si="35"/>
        <v>Tamanid_4</v>
      </c>
      <c r="K85">
        <v>16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276</v>
      </c>
      <c r="Q85" t="str">
        <f>IF(G85="экспл",0,IF(G85="импл_",VLOOKUP(J85,quest_импл!$A$1:$J$129,8,FALSE),0))</f>
        <v>sound\\Odnotonniy_li.wav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2045</v>
      </c>
      <c r="AD85" t="str">
        <f t="shared" ca="1" si="43"/>
        <v>pics\\Peper_5.jpg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6"/>
        <v>pics\\Peper_5.jpg</v>
      </c>
      <c r="AI85" t="s">
        <v>95</v>
      </c>
      <c r="AO85">
        <f t="shared" ca="1" si="37"/>
        <v>0.30086937631477439</v>
      </c>
      <c r="AP85" t="str">
        <f t="shared" ca="1" si="38"/>
        <v>pics\\Peper_5.jpg</v>
      </c>
      <c r="AR85" t="str">
        <f t="shared" si="44"/>
        <v/>
      </c>
      <c r="AS85" t="str">
        <f t="shared" ca="1" si="39"/>
        <v>pics\\Peper_5.jpg</v>
      </c>
      <c r="AT85">
        <f t="shared" ca="1" si="40"/>
        <v>0.98007613066807342</v>
      </c>
      <c r="AU85" t="s">
        <v>697</v>
      </c>
      <c r="AV85" t="str">
        <f t="shared" ca="1" si="41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_Однотонный_ли_</v>
      </c>
      <c r="BB85" t="str">
        <f t="shared" si="42"/>
        <v>_Однотонный_ли_XXXXX?</v>
      </c>
      <c r="BD85" cm="1">
        <f t="array" aca="1" ref="BD85" ca="1">INDEX($L$82:$L$89,(RANK(AT5,$AT$2:$AT$9)))</f>
        <v>2143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VLOOKUP(B86,audio_list_stym!$A$3:$BP$18,61,FALSE)</f>
        <v>16</v>
      </c>
      <c r="F86" t="str">
        <f>VLOOKUP(E86,metki!$A$2:$B$9,2,FALSE)</f>
        <v>импл_новые_без_названия</v>
      </c>
      <c r="G86" t="str">
        <f t="shared" si="34"/>
        <v>импл_</v>
      </c>
      <c r="H86" t="str">
        <f>VLOOKUP(B86,audio_list_stym!$A$3:$AJ$18,29,FALSE)</f>
        <v>Tamanid</v>
      </c>
      <c r="I86" t="s">
        <v>692</v>
      </c>
      <c r="J86" t="str">
        <f t="shared" si="35"/>
        <v>Tamanid_5</v>
      </c>
      <c r="K86">
        <v>16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277</v>
      </c>
      <c r="Q86" t="str">
        <f>IF(G86="экспл",0,IF(G86="импл_",VLOOKUP(J86,quest_импл!$A$1:$J$129,8,FALSE),0))</f>
        <v>sound\\Prozrachniy_li.wav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2029</v>
      </c>
      <c r="AD86" t="str">
        <f t="shared" ca="1" si="43"/>
        <v>pics\\Kokos_5.jpg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6"/>
        <v>pics\\Kokos_5.jpg</v>
      </c>
      <c r="AI86" t="s">
        <v>96</v>
      </c>
      <c r="AO86">
        <f t="shared" ca="1" si="37"/>
        <v>0.51602289486101038</v>
      </c>
      <c r="AP86" t="str">
        <f t="shared" ca="1" si="38"/>
        <v>pics\\Kokos_5.jpg</v>
      </c>
      <c r="AR86" t="str">
        <f t="shared" si="44"/>
        <v/>
      </c>
      <c r="AS86" t="str">
        <f t="shared" ca="1" si="39"/>
        <v>pics\\Kokos_5.jpg</v>
      </c>
      <c r="AT86">
        <f t="shared" ca="1" si="40"/>
        <v>0.3247725758599308</v>
      </c>
      <c r="AU86" t="s">
        <v>697</v>
      </c>
      <c r="AV86" t="str">
        <f t="shared" ca="1" si="41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_Прозрачный_ли_</v>
      </c>
      <c r="BB86" t="str">
        <f t="shared" si="42"/>
        <v>_Прозрачный_ли_XXXXX?</v>
      </c>
      <c r="BD86" cm="1">
        <f t="array" aca="1" ref="BD86" ca="1">INDEX($L$82:$L$89,(RANK(AT6,$AT$2:$AT$9)))</f>
        <v>2140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VLOOKUP(B87,audio_list_stym!$A$3:$BP$18,61,FALSE)</f>
        <v>16</v>
      </c>
      <c r="F87" t="str">
        <f>VLOOKUP(E87,metki!$A$2:$B$9,2,FALSE)</f>
        <v>импл_новые_без_названия</v>
      </c>
      <c r="G87" t="str">
        <f t="shared" si="34"/>
        <v>импл_</v>
      </c>
      <c r="H87" t="str">
        <f>VLOOKUP(B87,audio_list_stym!$A$3:$AJ$18,29,FALSE)</f>
        <v>Tamanid</v>
      </c>
      <c r="I87" t="s">
        <v>693</v>
      </c>
      <c r="J87" t="str">
        <f t="shared" si="35"/>
        <v>Tamanid_6</v>
      </c>
      <c r="K87">
        <v>16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278</v>
      </c>
      <c r="Q87" t="str">
        <f>IF(G87="экспл",0,IF(G87="импл_",VLOOKUP(J87,quest_импл!$A$1:$J$129,8,FALSE),0))</f>
        <v>sound\\Izmelchen_li.wav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2049</v>
      </c>
      <c r="AD87" t="str">
        <f t="shared" ca="1" si="43"/>
        <v>pics\\Redis_1.jpg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6"/>
        <v>pics\\Redis_1.jpg</v>
      </c>
      <c r="AI87" t="s">
        <v>97</v>
      </c>
      <c r="AO87">
        <f t="shared" ca="1" si="37"/>
        <v>0.26118957273719323</v>
      </c>
      <c r="AP87" t="str">
        <f t="shared" ca="1" si="38"/>
        <v>pics\\Redis_1.jpg</v>
      </c>
      <c r="AR87" t="str">
        <f t="shared" si="44"/>
        <v/>
      </c>
      <c r="AS87" t="str">
        <f t="shared" ca="1" si="39"/>
        <v>pics\\Redis_1.jpg</v>
      </c>
      <c r="AT87">
        <f t="shared" ca="1" si="40"/>
        <v>0.24084007655233208</v>
      </c>
      <c r="AU87" t="s">
        <v>697</v>
      </c>
      <c r="AV87" t="str">
        <f t="shared" ca="1" si="41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_Измельчен_ли_</v>
      </c>
      <c r="BB87" t="str">
        <f t="shared" si="42"/>
        <v>_Измельчен_ли_XXXXX?</v>
      </c>
      <c r="BD87" cm="1">
        <f t="array" aca="1" ref="BD87" ca="1">INDEX($L$82:$L$89,(RANK(AT7,$AT$2:$AT$9)))</f>
        <v>2141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VLOOKUP(B88,audio_list_stym!$A$3:$BP$18,61,FALSE)</f>
        <v>16</v>
      </c>
      <c r="F88" t="str">
        <f>VLOOKUP(E88,metki!$A$2:$B$9,2,FALSE)</f>
        <v>импл_новые_без_названия</v>
      </c>
      <c r="G88" t="str">
        <f t="shared" si="34"/>
        <v>импл_</v>
      </c>
      <c r="H88" t="str">
        <f>VLOOKUP(B88,audio_list_stym!$A$3:$AJ$18,29,FALSE)</f>
        <v>Tamanid</v>
      </c>
      <c r="I88" t="s">
        <v>694</v>
      </c>
      <c r="J88" t="str">
        <f t="shared" si="35"/>
        <v>Tamanid_7</v>
      </c>
      <c r="K88">
        <v>16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279</v>
      </c>
      <c r="Q88" t="str">
        <f>IF(G88="экспл",0,IF(G88="импл_",VLOOKUP(J88,quest_импл!$A$1:$J$129,8,FALSE),0))</f>
        <v>sound\\Cvetushiy_li.wav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2032</v>
      </c>
      <c r="AD88" t="str">
        <f t="shared" ca="1" si="43"/>
        <v>pics\\Kokos_8.jpg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6"/>
        <v>pics\\Kokos_8.jpg</v>
      </c>
      <c r="AI88" t="s">
        <v>98</v>
      </c>
      <c r="AO88">
        <f t="shared" ca="1" si="37"/>
        <v>0.45811216406771815</v>
      </c>
      <c r="AP88" t="str">
        <f t="shared" ca="1" si="38"/>
        <v>pics\\Kokos_8.jpg</v>
      </c>
      <c r="AR88" t="str">
        <f t="shared" si="44"/>
        <v/>
      </c>
      <c r="AS88" t="str">
        <f t="shared" ca="1" si="39"/>
        <v>pics\\Kokos_8.jpg</v>
      </c>
      <c r="AT88">
        <f t="shared" ca="1" si="40"/>
        <v>8.9516236150532169E-2</v>
      </c>
      <c r="AU88" t="s">
        <v>697</v>
      </c>
      <c r="AV88" t="str">
        <f t="shared" ca="1" si="41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_Цветущий_ли_</v>
      </c>
      <c r="BB88" t="str">
        <f t="shared" si="42"/>
        <v>_Цветущий_ли_XXXXX?</v>
      </c>
      <c r="BD88" cm="1">
        <f t="array" aca="1" ref="BD88" ca="1">INDEX($L$82:$L$89,(RANK(AT8,$AT$2:$AT$9)))</f>
        <v>2138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VLOOKUP(B89,audio_list_stym!$A$3:$BP$18,61,FALSE)</f>
        <v>16</v>
      </c>
      <c r="F89" t="str">
        <f>VLOOKUP(E89,metki!$A$2:$B$9,2,FALSE)</f>
        <v>импл_новые_без_названия</v>
      </c>
      <c r="G89" t="str">
        <f t="shared" si="34"/>
        <v>импл_</v>
      </c>
      <c r="H89" t="str">
        <f>VLOOKUP(B89,audio_list_stym!$A$3:$AJ$18,29,FALSE)</f>
        <v>Tamanid</v>
      </c>
      <c r="I89" t="s">
        <v>695</v>
      </c>
      <c r="J89" t="str">
        <f t="shared" si="35"/>
        <v>Tamanid_8</v>
      </c>
      <c r="K89">
        <v>16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280</v>
      </c>
      <c r="Q89" t="str">
        <f>IF(G89="экспл",0,IF(G89="импл_",VLOOKUP(J89,quest_импл!$A$1:$J$129,8,FALSE),0))</f>
        <v>sound\\Skruchen_li.wav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2020</v>
      </c>
      <c r="AD89" t="str">
        <f t="shared" ca="1" si="43"/>
        <v>pics\\Goroh_4.jpg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6"/>
        <v>pics\\Goroh_4.jpg</v>
      </c>
      <c r="AI89" t="s">
        <v>99</v>
      </c>
      <c r="AO89">
        <f t="shared" ca="1" si="37"/>
        <v>0.61203469057528603</v>
      </c>
      <c r="AP89" t="str">
        <f t="shared" ca="1" si="38"/>
        <v>pics\\Goroh_4.jpg</v>
      </c>
      <c r="AR89" t="str">
        <f t="shared" si="44"/>
        <v/>
      </c>
      <c r="AS89" t="str">
        <f t="shared" ca="1" si="39"/>
        <v>pics\\Goroh_4.jpg</v>
      </c>
      <c r="AT89">
        <f t="shared" ca="1" si="40"/>
        <v>0.7998791678764352</v>
      </c>
      <c r="AU89" t="s">
        <v>697</v>
      </c>
      <c r="AV89" t="str">
        <f t="shared" ca="1" si="41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_Скручен_ли_</v>
      </c>
      <c r="BB89" t="str">
        <f t="shared" si="42"/>
        <v>_Скручен_ли_XXXXX?</v>
      </c>
      <c r="BD89" cm="1">
        <f t="array" aca="1" ref="BD89" ca="1">INDEX($L$82:$L$89,(RANK(AT9,$AT$2:$AT$9)))</f>
        <v>2142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VLOOKUP(B90,audio_list_stym!$A$3:$BP$18,61,FALSE)</f>
        <v>17</v>
      </c>
      <c r="F90" t="str">
        <f>VLOOKUP(E90,metki!$A$2:$B$9,2,FALSE)</f>
        <v>экспл_новые_без_названия</v>
      </c>
      <c r="G90" t="str">
        <f t="shared" si="34"/>
        <v>экспл</v>
      </c>
      <c r="H90" t="str">
        <f>VLOOKUP(B90,audio_list_stym!$A$3:$AJ$18,29,FALSE)</f>
        <v>ZF</v>
      </c>
      <c r="I90" t="s">
        <v>688</v>
      </c>
      <c r="J90" t="str">
        <f t="shared" si="35"/>
        <v>ZF_1</v>
      </c>
      <c r="K90">
        <v>17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153</v>
      </c>
      <c r="Z90" t="str">
        <f>IF(G90="экспл",VLOOKUP(J90,quest_экспл!$A$1:$N$129,12,FALSE),IF(G90="импл_",0,0))</f>
        <v>sound\\On_s_chashuykami.wav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43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6"/>
        <v/>
      </c>
      <c r="AI90" t="s">
        <v>100</v>
      </c>
      <c r="AO90">
        <f t="shared" ca="1" si="37"/>
        <v>0.98576849430686642</v>
      </c>
      <c r="AP90" t="str">
        <f t="shared" ca="1" si="38"/>
        <v>pics\\Banan_1.jpg</v>
      </c>
      <c r="AR90" t="str">
        <f t="shared" si="44"/>
        <v/>
      </c>
      <c r="AS90" t="str">
        <f t="shared" si="39"/>
        <v/>
      </c>
      <c r="AT90">
        <f t="shared" ca="1" si="40"/>
        <v>0.32239341230973895</v>
      </c>
      <c r="AU90" t="s">
        <v>697</v>
      </c>
      <c r="AV90" t="str">
        <f t="shared" ca="1" si="41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_Он_с_чешуйками?</v>
      </c>
      <c r="BA90" t="e">
        <f>VLOOKUP(Q90,audio_list_stym!$B$2:$BQ$299,68,FALSE)</f>
        <v>#N/A</v>
      </c>
      <c r="BB90" t="str">
        <f t="shared" si="42"/>
        <v>На_экране_XXXXX._Он_с_чешуйками?</v>
      </c>
      <c r="BC90">
        <f>A90</f>
        <v>1212</v>
      </c>
      <c r="BD90" cm="1">
        <f t="array" aca="1" ref="BD90" ca="1">INDEX($L$90:$L$97,(RANK(AT2,$AT$2:$AT$9)))</f>
        <v>2152</v>
      </c>
      <c r="BE90" cm="1">
        <f t="array" aca="1" ref="BE90" ca="1">INDEX(BD66:BD81,(RANK(AT5,$AT$2:$AT$17)))</f>
        <v>2131</v>
      </c>
      <c r="BF90" cm="1">
        <f t="array" aca="1" ref="BF90" ca="1">INDEX(BD98:BD113,(RANK(AT5,$AT$2:$AT$17)))</f>
        <v>2075</v>
      </c>
      <c r="BG90" cm="1">
        <f t="array" aca="1" ref="BG90" ca="1">INDEX(BD114:BD129,(RANK(AT5,$AT$2:$AT$9)))</f>
        <v>2082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VLOOKUP(B91,audio_list_stym!$A$3:$BP$18,61,FALSE)</f>
        <v>17</v>
      </c>
      <c r="F91" t="str">
        <f>VLOOKUP(E91,metki!$A$2:$B$9,2,FALSE)</f>
        <v>экспл_новые_без_названия</v>
      </c>
      <c r="G91" t="str">
        <f t="shared" si="34"/>
        <v>экспл</v>
      </c>
      <c r="H91" t="str">
        <f>VLOOKUP(B91,audio_list_stym!$A$3:$AJ$18,29,FALSE)</f>
        <v>ZF</v>
      </c>
      <c r="I91" t="s">
        <v>689</v>
      </c>
      <c r="J91" t="str">
        <f t="shared" si="35"/>
        <v>ZF_2</v>
      </c>
      <c r="K91">
        <v>17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154</v>
      </c>
      <c r="Z91" t="str">
        <f>IF(G91="экспл",VLOOKUP(J91,quest_экспл!$A$1:$N$129,12,FALSE),IF(G91="импл_",0,0))</f>
        <v>sound\\On_rozoviy.wav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43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36"/>
        <v/>
      </c>
      <c r="AI91" t="s">
        <v>101</v>
      </c>
      <c r="AO91">
        <f t="shared" ca="1" si="37"/>
        <v>0.26103292308253423</v>
      </c>
      <c r="AP91" t="str">
        <f t="shared" ca="1" si="38"/>
        <v>pics\\Redis_2.jpg</v>
      </c>
      <c r="AR91" t="str">
        <f t="shared" si="44"/>
        <v/>
      </c>
      <c r="AS91" t="str">
        <f t="shared" si="39"/>
        <v/>
      </c>
      <c r="AT91">
        <f t="shared" ca="1" si="40"/>
        <v>0.62984383905617103</v>
      </c>
      <c r="AU91" t="s">
        <v>697</v>
      </c>
      <c r="AV91" t="str">
        <f t="shared" ca="1" si="41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_Он_розовый?</v>
      </c>
      <c r="BA91" t="e">
        <f>VLOOKUP(Q91,audio_list_stym!$B$2:$BQ$299,68,FALSE)</f>
        <v>#N/A</v>
      </c>
      <c r="BB91" t="str">
        <f t="shared" si="42"/>
        <v>Посмотрите,_вот_XXXXX._Он_розовый?</v>
      </c>
      <c r="BD91" cm="1">
        <f t="array" aca="1" ref="BD91" ca="1">INDEX($L$90:$L$97,(RANK(AT3,$AT$2:$AT$9)))</f>
        <v>2147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VLOOKUP(B92,audio_list_stym!$A$3:$BP$18,61,FALSE)</f>
        <v>17</v>
      </c>
      <c r="F92" t="str">
        <f>VLOOKUP(E92,metki!$A$2:$B$9,2,FALSE)</f>
        <v>экспл_новые_без_названия</v>
      </c>
      <c r="G92" t="str">
        <f t="shared" si="34"/>
        <v>экспл</v>
      </c>
      <c r="H92" t="str">
        <f>VLOOKUP(B92,audio_list_stym!$A$3:$AJ$18,29,FALSE)</f>
        <v>ZF</v>
      </c>
      <c r="I92" t="s">
        <v>690</v>
      </c>
      <c r="J92" t="str">
        <f t="shared" si="35"/>
        <v>ZF_3</v>
      </c>
      <c r="K92">
        <v>17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155</v>
      </c>
      <c r="Z92" t="str">
        <f>IF(G92="экспл",VLOOKUP(J92,quest_экспл!$A$1:$N$129,12,FALSE),IF(G92="импл_",0,0))</f>
        <v>sound\\Tonkiy_li_on.wav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43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36"/>
        <v/>
      </c>
      <c r="AI92" t="s">
        <v>102</v>
      </c>
      <c r="AO92">
        <f t="shared" ca="1" si="37"/>
        <v>0.63088503309577404</v>
      </c>
      <c r="AP92" t="str">
        <f t="shared" ca="1" si="38"/>
        <v>pics\\Goroh_3.jpg</v>
      </c>
      <c r="AR92" t="str">
        <f t="shared" si="44"/>
        <v/>
      </c>
      <c r="AS92" t="str">
        <f t="shared" si="39"/>
        <v/>
      </c>
      <c r="AT92">
        <f t="shared" ca="1" si="40"/>
        <v>0.50382606659105944</v>
      </c>
      <c r="AU92" t="s">
        <v>697</v>
      </c>
      <c r="AV92" t="str">
        <f t="shared" ca="1" si="41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_Тонкий_ли_он?</v>
      </c>
      <c r="BA92" t="e">
        <f>VLOOKUP(Q92,audio_list_stym!$B$2:$BQ$299,68,FALSE)</f>
        <v>#N/A</v>
      </c>
      <c r="BB92" t="str">
        <f t="shared" si="42"/>
        <v>Вот_XXXXX._Тонкий_ли_он?</v>
      </c>
      <c r="BD92" cm="1">
        <f t="array" aca="1" ref="BD92" ca="1">INDEX($L$90:$L$97,(RANK(AT4,$AT$2:$AT$9)))</f>
        <v>2145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VLOOKUP(B93,audio_list_stym!$A$3:$BP$18,61,FALSE)</f>
        <v>17</v>
      </c>
      <c r="F93" t="str">
        <f>VLOOKUP(E93,metki!$A$2:$B$9,2,FALSE)</f>
        <v>экспл_новые_без_названия</v>
      </c>
      <c r="G93" t="str">
        <f t="shared" si="34"/>
        <v>экспл</v>
      </c>
      <c r="H93" t="str">
        <f>VLOOKUP(B93,audio_list_stym!$A$3:$AJ$18,29,FALSE)</f>
        <v>ZF</v>
      </c>
      <c r="I93" t="s">
        <v>691</v>
      </c>
      <c r="J93" t="str">
        <f t="shared" si="35"/>
        <v>ZF_4</v>
      </c>
      <c r="K93">
        <v>17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156</v>
      </c>
      <c r="Z93" t="str">
        <f>IF(G93="экспл",VLOOKUP(J93,quest_экспл!$A$1:$N$129,12,FALSE),IF(G93="импл_",0,0))</f>
        <v>sound\\Celniy_li_on.wav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43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6"/>
        <v/>
      </c>
      <c r="AI93" t="s">
        <v>103</v>
      </c>
      <c r="AO93">
        <f t="shared" ca="1" si="37"/>
        <v>0.81108307671280688</v>
      </c>
      <c r="AP93" t="str">
        <f t="shared" ca="1" si="38"/>
        <v>pics\\Finik_2.jpg</v>
      </c>
      <c r="AR93" t="str">
        <f t="shared" si="44"/>
        <v/>
      </c>
      <c r="AS93" t="str">
        <f t="shared" si="39"/>
        <v/>
      </c>
      <c r="AT93">
        <f t="shared" ca="1" si="40"/>
        <v>0.36079730349715144</v>
      </c>
      <c r="AU93" t="s">
        <v>697</v>
      </c>
      <c r="AV93" t="str">
        <f t="shared" ca="1" si="41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_Цельный_ли_он?</v>
      </c>
      <c r="BA93" t="e">
        <f>VLOOKUP(Q93,audio_list_stym!$B$2:$BQ$299,68,FALSE)</f>
        <v>#N/A</v>
      </c>
      <c r="BB93" t="str">
        <f t="shared" si="42"/>
        <v>Это_XXXXX._Цельный_ли_он?</v>
      </c>
      <c r="BD93" cm="1">
        <f t="array" aca="1" ref="BD93" ca="1">INDEX($L$90:$L$97,(RANK(AT5,$AT$2:$AT$9)))</f>
        <v>2151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VLOOKUP(B94,audio_list_stym!$A$3:$BP$18,61,FALSE)</f>
        <v>17</v>
      </c>
      <c r="F94" t="str">
        <f>VLOOKUP(E94,metki!$A$2:$B$9,2,FALSE)</f>
        <v>экспл_новые_без_названия</v>
      </c>
      <c r="G94" t="str">
        <f t="shared" si="34"/>
        <v>экспл</v>
      </c>
      <c r="H94" t="str">
        <f>VLOOKUP(B94,audio_list_stym!$A$3:$AJ$18,29,FALSE)</f>
        <v>ZF</v>
      </c>
      <c r="I94" t="s">
        <v>692</v>
      </c>
      <c r="J94" t="str">
        <f t="shared" si="35"/>
        <v>ZF_5</v>
      </c>
      <c r="K94">
        <v>17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157</v>
      </c>
      <c r="Z94" t="str">
        <f>IF(G94="экспл",VLOOKUP(J94,quest_экспл!$A$1:$N$129,12,FALSE),IF(G94="импл_",0,0))</f>
        <v>sound\\On_shershaviy.wav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43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36"/>
        <v/>
      </c>
      <c r="AI94" t="s">
        <v>104</v>
      </c>
      <c r="AO94">
        <f t="shared" ca="1" si="37"/>
        <v>0.70885380444234514</v>
      </c>
      <c r="AP94" t="str">
        <f t="shared" ca="1" si="38"/>
        <v>pics\\Finik_8.jpg</v>
      </c>
      <c r="AR94" t="str">
        <f t="shared" si="44"/>
        <v/>
      </c>
      <c r="AS94" t="str">
        <f t="shared" si="39"/>
        <v/>
      </c>
      <c r="AT94">
        <f t="shared" ca="1" si="40"/>
        <v>0.99664498887789321</v>
      </c>
      <c r="AU94" t="s">
        <v>697</v>
      </c>
      <c r="AV94" t="str">
        <f t="shared" ca="1" si="41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_Он_шершавый?</v>
      </c>
      <c r="BA94" t="e">
        <f>VLOOKUP(Q94,audio_list_stym!$B$2:$BQ$299,68,FALSE)</f>
        <v>#N/A</v>
      </c>
      <c r="BB94" t="str">
        <f t="shared" si="42"/>
        <v>На_картинке_XXXXX._Он_шершавый?</v>
      </c>
      <c r="BD94" cm="1">
        <f t="array" aca="1" ref="BD94" ca="1">INDEX($L$90:$L$97,(RANK(AT6,$AT$2:$AT$9)))</f>
        <v>2148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VLOOKUP(B95,audio_list_stym!$A$3:$BP$18,61,FALSE)</f>
        <v>17</v>
      </c>
      <c r="F95" t="str">
        <f>VLOOKUP(E95,metki!$A$2:$B$9,2,FALSE)</f>
        <v>экспл_новые_без_названия</v>
      </c>
      <c r="G95" t="str">
        <f t="shared" si="34"/>
        <v>экспл</v>
      </c>
      <c r="H95" t="str">
        <f>VLOOKUP(B95,audio_list_stym!$A$3:$AJ$18,29,FALSE)</f>
        <v>ZF</v>
      </c>
      <c r="I95" t="s">
        <v>693</v>
      </c>
      <c r="J95" t="str">
        <f t="shared" si="35"/>
        <v>ZF_6</v>
      </c>
      <c r="K95">
        <v>17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158</v>
      </c>
      <c r="Z95" t="str">
        <f>IF(G95="экспл",VLOOKUP(J95,quest_экспл!$A$1:$N$129,12,FALSE),IF(G95="импл_",0,0))</f>
        <v>sound\\Zaostrin_li_on.wav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43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36"/>
        <v/>
      </c>
      <c r="AI95" t="s">
        <v>105</v>
      </c>
      <c r="AO95">
        <f t="shared" ca="1" si="37"/>
        <v>0.60393186569582669</v>
      </c>
      <c r="AP95" t="str">
        <f t="shared" ca="1" si="38"/>
        <v>pics\\Goroh_5.jpg</v>
      </c>
      <c r="AR95" t="str">
        <f t="shared" si="44"/>
        <v/>
      </c>
      <c r="AS95" t="str">
        <f t="shared" si="39"/>
        <v/>
      </c>
      <c r="AT95">
        <f t="shared" ca="1" si="40"/>
        <v>3.6068416469833053E-2</v>
      </c>
      <c r="AU95" t="s">
        <v>697</v>
      </c>
      <c r="AV95" t="str">
        <f t="shared" ca="1" si="41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_Заострен_ли_он?</v>
      </c>
      <c r="BA95" t="e">
        <f>VLOOKUP(Q95,audio_list_stym!$B$2:$BQ$299,68,FALSE)</f>
        <v>#N/A</v>
      </c>
      <c r="BB95" t="str">
        <f t="shared" si="42"/>
        <v>На_мониторе_XXXXX._Заострен_ли_он?</v>
      </c>
      <c r="BD95" cm="1">
        <f t="array" aca="1" ref="BD95" ca="1">INDEX($L$90:$L$97,(RANK(AT7,$AT$2:$AT$9)))</f>
        <v>2149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VLOOKUP(B96,audio_list_stym!$A$3:$BP$18,61,FALSE)</f>
        <v>17</v>
      </c>
      <c r="F96" t="str">
        <f>VLOOKUP(E96,metki!$A$2:$B$9,2,FALSE)</f>
        <v>экспл_новые_без_названия</v>
      </c>
      <c r="G96" t="str">
        <f t="shared" si="34"/>
        <v>экспл</v>
      </c>
      <c r="H96" t="str">
        <f>VLOOKUP(B96,audio_list_stym!$A$3:$AJ$18,29,FALSE)</f>
        <v>ZF</v>
      </c>
      <c r="I96" t="s">
        <v>694</v>
      </c>
      <c r="J96" t="str">
        <f t="shared" si="35"/>
        <v>ZF_7</v>
      </c>
      <c r="K96">
        <v>17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159</v>
      </c>
      <c r="Z96" t="str">
        <f>IF(G96="экспл",VLOOKUP(J96,quest_экспл!$A$1:$N$129,12,FALSE),IF(G96="импл_",0,0))</f>
        <v>sound\\On_rassipchatiy.wav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43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36"/>
        <v/>
      </c>
      <c r="AI96" t="s">
        <v>106</v>
      </c>
      <c r="AO96">
        <f t="shared" ca="1" si="37"/>
        <v>0.67720112614471861</v>
      </c>
      <c r="AP96" t="str">
        <f t="shared" ca="1" si="38"/>
        <v>pics\\Goroh_1.jpg</v>
      </c>
      <c r="AR96" t="str">
        <f t="shared" si="44"/>
        <v/>
      </c>
      <c r="AS96" t="str">
        <f t="shared" si="39"/>
        <v/>
      </c>
      <c r="AT96">
        <f t="shared" ca="1" si="40"/>
        <v>0.51218171468339035</v>
      </c>
      <c r="AU96" t="s">
        <v>697</v>
      </c>
      <c r="AV96" t="str">
        <f t="shared" ca="1" si="41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_Он_рассыпчатый?</v>
      </c>
      <c r="BA96" t="e">
        <f>VLOOKUP(Q96,audio_list_stym!$B$2:$BQ$299,68,FALSE)</f>
        <v>#N/A</v>
      </c>
      <c r="BB96" t="str">
        <f t="shared" si="42"/>
        <v>Перед_Вами_XXXXX._Он_рассыпчатый?</v>
      </c>
      <c r="BD96" cm="1">
        <f t="array" aca="1" ref="BD96" ca="1">INDEX($L$90:$L$97,(RANK(AT8,$AT$2:$AT$9)))</f>
        <v>2146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VLOOKUP(B97,audio_list_stym!$A$3:$BP$18,61,FALSE)</f>
        <v>17</v>
      </c>
      <c r="F97" t="str">
        <f>VLOOKUP(E97,metki!$A$2:$B$9,2,FALSE)</f>
        <v>экспл_новые_без_названия</v>
      </c>
      <c r="G97" t="str">
        <f t="shared" si="34"/>
        <v>экспл</v>
      </c>
      <c r="H97" t="str">
        <f>VLOOKUP(B97,audio_list_stym!$A$3:$AJ$18,29,FALSE)</f>
        <v>ZF</v>
      </c>
      <c r="I97" t="s">
        <v>695</v>
      </c>
      <c r="J97" t="str">
        <f t="shared" si="35"/>
        <v>ZF_8</v>
      </c>
      <c r="K97">
        <v>17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160</v>
      </c>
      <c r="Z97" t="str">
        <f>IF(G97="экспл",VLOOKUP(J97,quest_экспл!$A$1:$N$129,12,FALSE),IF(G97="импл_",0,0))</f>
        <v>sound\\Ochishen_li_on.wav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43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36"/>
        <v/>
      </c>
      <c r="AI97" t="s">
        <v>107</v>
      </c>
      <c r="AO97">
        <f t="shared" ca="1" si="37"/>
        <v>0.35275759558534259</v>
      </c>
      <c r="AP97" t="str">
        <f t="shared" ca="1" si="38"/>
        <v>pics\\Peper_2.jpg</v>
      </c>
      <c r="AR97" t="str">
        <f t="shared" si="44"/>
        <v/>
      </c>
      <c r="AS97" t="str">
        <f t="shared" si="39"/>
        <v/>
      </c>
      <c r="AT97">
        <f t="shared" ca="1" si="40"/>
        <v>0.49747582328607043</v>
      </c>
      <c r="AU97" t="s">
        <v>697</v>
      </c>
      <c r="AV97" t="str">
        <f t="shared" ca="1" si="41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_Очищен_ли_он?</v>
      </c>
      <c r="BA97" t="e">
        <f>VLOOKUP(Q97,audio_list_stym!$B$2:$BQ$299,68,FALSE)</f>
        <v>#N/A</v>
      </c>
      <c r="BB97" t="str">
        <f t="shared" si="42"/>
        <v>Вы_видите_XXXXX._Очищен_ли_он?</v>
      </c>
      <c r="BD97" cm="1">
        <f t="array" aca="1" ref="BD97" ca="1">INDEX($L$90:$L$97,(RANK(AT9,$AT$2:$AT$9)))</f>
        <v>2150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VLOOKUP(B98,audio_list_stym!$A$3:$BP$18,61,FALSE)</f>
        <v>14</v>
      </c>
      <c r="F98" t="str">
        <f>VLOOKUP(E98,metki!$A$2:$B$9,2,FALSE)</f>
        <v>импл_новые_с_названием</v>
      </c>
      <c r="G98" t="str">
        <f t="shared" ref="G98:G129" si="45">LEFT(F98,5)</f>
        <v>импл_</v>
      </c>
      <c r="H98" t="str">
        <f>VLOOKUP(B98,audio_list_stym!$A$3:$AJ$18,29,FALSE)</f>
        <v>Ackee</v>
      </c>
      <c r="I98" t="s">
        <v>688</v>
      </c>
      <c r="J98" t="str">
        <f t="shared" ref="J98:J129" si="46">H98&amp;I98</f>
        <v>Ackee_1</v>
      </c>
      <c r="K98">
        <v>14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225</v>
      </c>
      <c r="Q98" t="str">
        <f>IF(G98="экспл",0,IF(G98="импл_",VLOOKUP(J98,quest_импл!$A$1:$J$129,8,FALSE),0))</f>
        <v>sound\\Sushenniy_li.wav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2046</v>
      </c>
      <c r="AD98" t="str">
        <f t="shared" ca="1" si="43"/>
        <v>pics\\Peper_6.jpg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ref="AF98:AF129" ca="1" si="47">AS98</f>
        <v>pics\\Peper_6.jpg</v>
      </c>
      <c r="AI98" t="s">
        <v>108</v>
      </c>
      <c r="AO98">
        <f t="shared" ref="AO98:AO129" ca="1" si="48">RAND()</f>
        <v>0.29560361431718363</v>
      </c>
      <c r="AP98" t="str">
        <f t="shared" ref="AP98:AP129" ca="1" si="49">INDEX($AI$66:$AI$129,(RANK(AO98,$AO$66:$AO$129)))</f>
        <v>pics\\Peper_6.jpg</v>
      </c>
      <c r="AR98" t="str">
        <f t="shared" si="44"/>
        <v/>
      </c>
      <c r="AS98" t="str">
        <f t="shared" ref="AS98:AS129" ca="1" si="50">IF(G98="импл_",AP98,"")</f>
        <v>pics\\Peper_6.jpg</v>
      </c>
      <c r="AT98">
        <f t="shared" ref="AT98:AT129" ca="1" si="51">RAND()</f>
        <v>0.70456481353789258</v>
      </c>
      <c r="AU98" t="s">
        <v>697</v>
      </c>
      <c r="AV98" t="str">
        <f t="shared" ref="AV98:AV129" ca="1" si="52">INDEX($AU$2:$AU$129,(RANK(AT98,$AT$2:$AT$129)))</f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_Сушеный_ли_</v>
      </c>
      <c r="BB98" t="str">
        <f t="shared" ref="BB98:BB129" si="53">IF(G98="экспл",AY98&amp;AX98&amp;"."&amp;AZ98,IF(G98="импл_",BA98&amp;AX98&amp;"?"))</f>
        <v>_Сушеный_ли_КОДИС?</v>
      </c>
      <c r="BC98">
        <f>A98</f>
        <v>1213</v>
      </c>
      <c r="BD98" cm="1">
        <f t="array" aca="1" ref="BD98" ca="1">INDEX($L$98:$L$105,(RANK(AT2,$AT$2:$AT$9)))</f>
        <v>2072</v>
      </c>
      <c r="BE98" cm="1">
        <f t="array" aca="1" ref="BE98" ca="1">INDEX(BD66:BD81,(RANK(AT6,$AT$2:$AT$9)))</f>
        <v>2130</v>
      </c>
      <c r="BF98" cm="1">
        <f t="array" aca="1" ref="BF98" ca="1">INDEX(BD82:BD97,(RANK(AT6,$AT$2:$AT$9)))</f>
        <v>2143</v>
      </c>
      <c r="BG98" cm="1">
        <f t="array" aca="1" ref="BG98" ca="1">INDEX(BD106:BD129,(RANK(AT6,$AT$2:$AT$17)))</f>
        <v>2077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VLOOKUP(B99,audio_list_stym!$A$3:$BP$18,61,FALSE)</f>
        <v>14</v>
      </c>
      <c r="F99" t="str">
        <f>VLOOKUP(E99,metki!$A$2:$B$9,2,FALSE)</f>
        <v>импл_новые_с_названием</v>
      </c>
      <c r="G99" t="str">
        <f t="shared" si="45"/>
        <v>импл_</v>
      </c>
      <c r="H99" t="str">
        <f>VLOOKUP(B99,audio_list_stym!$A$3:$AJ$18,29,FALSE)</f>
        <v>Ackee</v>
      </c>
      <c r="I99" t="s">
        <v>689</v>
      </c>
      <c r="J99" t="str">
        <f t="shared" si="46"/>
        <v>Ackee_2</v>
      </c>
      <c r="K99">
        <v>14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226</v>
      </c>
      <c r="Q99" t="str">
        <f>IF(G99="экспл",0,IF(G99="импл_",VLOOKUP(J99,quest_импл!$A$1:$J$129,8,FALSE),0))</f>
        <v>sound\\S_vetochkoy_li.wav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2044</v>
      </c>
      <c r="AD99" t="str">
        <f t="shared" ref="AD99:AD129" ca="1" si="54">IF(ISTEXT(AE99),AE99,IF(ISTEXT(AF99),AF99,""))</f>
        <v>pics\\Peper_4.jpg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47"/>
        <v>pics\\Peper_4.jpg</v>
      </c>
      <c r="AI99" t="s">
        <v>109</v>
      </c>
      <c r="AO99">
        <f t="shared" ca="1" si="48"/>
        <v>0.32098315603271421</v>
      </c>
      <c r="AP99" t="str">
        <f t="shared" ca="1" si="49"/>
        <v>pics\\Peper_4.jpg</v>
      </c>
      <c r="AR99" t="str">
        <f t="shared" si="44"/>
        <v/>
      </c>
      <c r="AS99" t="str">
        <f t="shared" ca="1" si="50"/>
        <v>pics\\Peper_4.jpg</v>
      </c>
      <c r="AT99">
        <f t="shared" ca="1" si="51"/>
        <v>0.72899539192158469</v>
      </c>
      <c r="AU99" t="s">
        <v>697</v>
      </c>
      <c r="AV99" t="str">
        <f t="shared" ca="1" si="52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_С_веточкой_ли_</v>
      </c>
      <c r="BB99" t="str">
        <f t="shared" si="53"/>
        <v>_С_веточкой_ли_КОДИС?</v>
      </c>
      <c r="BD99" cm="1">
        <f t="array" aca="1" ref="BD99" ca="1">INDEX($L$98:$L$105,(RANK(AT3,$AT$2:$AT$9)))</f>
        <v>2067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VLOOKUP(B100,audio_list_stym!$A$3:$BP$18,61,FALSE)</f>
        <v>14</v>
      </c>
      <c r="F100" t="str">
        <f>VLOOKUP(E100,metki!$A$2:$B$9,2,FALSE)</f>
        <v>импл_новые_с_названием</v>
      </c>
      <c r="G100" t="str">
        <f t="shared" si="45"/>
        <v>импл_</v>
      </c>
      <c r="H100" t="str">
        <f>VLOOKUP(B100,audio_list_stym!$A$3:$AJ$18,29,FALSE)</f>
        <v>Ackee</v>
      </c>
      <c r="I100" t="s">
        <v>690</v>
      </c>
      <c r="J100" t="str">
        <f t="shared" si="46"/>
        <v>Ackee_3</v>
      </c>
      <c r="K100">
        <v>14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227</v>
      </c>
      <c r="Q100" t="str">
        <f>IF(G100="экспл",0,IF(G100="импл_",VLOOKUP(J100,quest_импл!$A$1:$J$129,8,FALSE),0))</f>
        <v>sound\\Rasskrit_li.wav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2026</v>
      </c>
      <c r="AD100" t="str">
        <f t="shared" ca="1" si="54"/>
        <v>pics\\Kokos_2.jpg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47"/>
        <v>pics\\Kokos_2.jpg</v>
      </c>
      <c r="AI100" t="s">
        <v>110</v>
      </c>
      <c r="AO100">
        <f t="shared" ca="1" si="48"/>
        <v>0.53382661395920261</v>
      </c>
      <c r="AP100" t="str">
        <f t="shared" ca="1" si="49"/>
        <v>pics\\Kokos_2.jpg</v>
      </c>
      <c r="AR100" t="str">
        <f t="shared" si="44"/>
        <v/>
      </c>
      <c r="AS100" t="str">
        <f t="shared" ca="1" si="50"/>
        <v>pics\\Kokos_2.jpg</v>
      </c>
      <c r="AT100">
        <f t="shared" ca="1" si="51"/>
        <v>0.26378803145214613</v>
      </c>
      <c r="AU100" t="s">
        <v>697</v>
      </c>
      <c r="AV100" t="str">
        <f t="shared" ca="1" si="52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_Раскрыт_ли_</v>
      </c>
      <c r="BB100" t="str">
        <f t="shared" si="53"/>
        <v>_Раскрыт_ли_КОДИС?</v>
      </c>
      <c r="BD100" cm="1">
        <f t="array" aca="1" ref="BD100" ca="1">INDEX($L$98:$L$105,(RANK(AT4,$AT$2:$AT$9)))</f>
        <v>2065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VLOOKUP(B101,audio_list_stym!$A$3:$BP$18,61,FALSE)</f>
        <v>14</v>
      </c>
      <c r="F101" t="str">
        <f>VLOOKUP(E101,metki!$A$2:$B$9,2,FALSE)</f>
        <v>импл_новые_с_названием</v>
      </c>
      <c r="G101" t="str">
        <f t="shared" si="45"/>
        <v>импл_</v>
      </c>
      <c r="H101" t="str">
        <f>VLOOKUP(B101,audio_list_stym!$A$3:$AJ$18,29,FALSE)</f>
        <v>Ackee</v>
      </c>
      <c r="I101" t="s">
        <v>691</v>
      </c>
      <c r="J101" t="str">
        <f t="shared" si="46"/>
        <v>Ackee_4</v>
      </c>
      <c r="K101">
        <v>14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228</v>
      </c>
      <c r="Q101" t="str">
        <f>IF(G101="экспл",0,IF(G101="импл_",VLOOKUP(J101,quest_импл!$A$1:$J$129,8,FALSE),0))</f>
        <v>sound\\Pushistiy_li.wav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2006</v>
      </c>
      <c r="AD101" t="str">
        <f t="shared" ca="1" si="54"/>
        <v>pics\\Banan_6.jpg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47"/>
        <v>pics\\Banan_6.jpg</v>
      </c>
      <c r="AI101" t="s">
        <v>111</v>
      </c>
      <c r="AO101">
        <f t="shared" ca="1" si="48"/>
        <v>0.91605916658877407</v>
      </c>
      <c r="AP101" t="str">
        <f t="shared" ca="1" si="49"/>
        <v>pics\\Banan_6.jpg</v>
      </c>
      <c r="AR101" t="str">
        <f t="shared" si="44"/>
        <v/>
      </c>
      <c r="AS101" t="str">
        <f t="shared" ca="1" si="50"/>
        <v>pics\\Banan_6.jpg</v>
      </c>
      <c r="AT101">
        <f t="shared" ca="1" si="51"/>
        <v>0.14439699440374731</v>
      </c>
      <c r="AU101" t="s">
        <v>697</v>
      </c>
      <c r="AV101" t="str">
        <f t="shared" ca="1" si="52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_Пушистый_ли_</v>
      </c>
      <c r="BB101" t="str">
        <f t="shared" si="53"/>
        <v>_Пушистый_ли_КОДИС?</v>
      </c>
      <c r="BD101" cm="1">
        <f t="array" aca="1" ref="BD101" ca="1">INDEX($L$98:$L$105,(RANK(AT5,$AT$2:$AT$9)))</f>
        <v>2071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VLOOKUP(B102,audio_list_stym!$A$3:$BP$18,61,FALSE)</f>
        <v>14</v>
      </c>
      <c r="F102" t="str">
        <f>VLOOKUP(E102,metki!$A$2:$B$9,2,FALSE)</f>
        <v>импл_новые_с_названием</v>
      </c>
      <c r="G102" t="str">
        <f t="shared" si="45"/>
        <v>импл_</v>
      </c>
      <c r="H102" t="str">
        <f>VLOOKUP(B102,audio_list_stym!$A$3:$AJ$18,29,FALSE)</f>
        <v>Ackee</v>
      </c>
      <c r="I102" t="s">
        <v>692</v>
      </c>
      <c r="J102" t="str">
        <f t="shared" si="46"/>
        <v>Ackee_5</v>
      </c>
      <c r="K102">
        <v>14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229</v>
      </c>
      <c r="Q102" t="str">
        <f>IF(G102="экспл",0,IF(G102="импл_",VLOOKUP(J102,quest_импл!$A$1:$J$129,8,FALSE),0))</f>
        <v>sound\\Kvadratniy_li.wav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2037</v>
      </c>
      <c r="AD102" t="str">
        <f t="shared" ca="1" si="54"/>
        <v>pics\\Limon_5.jpg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47"/>
        <v>pics\\Limon_5.jpg</v>
      </c>
      <c r="AI102" t="s">
        <v>112</v>
      </c>
      <c r="AO102">
        <f t="shared" ca="1" si="48"/>
        <v>0.40740824733621295</v>
      </c>
      <c r="AP102" t="str">
        <f t="shared" ca="1" si="49"/>
        <v>pics\\Limon_5.jpg</v>
      </c>
      <c r="AR102" t="str">
        <f t="shared" si="44"/>
        <v/>
      </c>
      <c r="AS102" t="str">
        <f t="shared" ca="1" si="50"/>
        <v>pics\\Limon_5.jpg</v>
      </c>
      <c r="AT102">
        <f t="shared" ca="1" si="51"/>
        <v>0.76520579081571105</v>
      </c>
      <c r="AU102" t="s">
        <v>697</v>
      </c>
      <c r="AV102" t="str">
        <f t="shared" ca="1" si="52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_Квадратный_ли_</v>
      </c>
      <c r="BB102" t="str">
        <f t="shared" si="53"/>
        <v>_Квадратный_ли_КОДИС?</v>
      </c>
      <c r="BD102" cm="1">
        <f t="array" aca="1" ref="BD102" ca="1">INDEX($L$98:$L$105,(RANK(AT6,$AT$2:$AT$9)))</f>
        <v>2068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VLOOKUP(B103,audio_list_stym!$A$3:$BP$18,61,FALSE)</f>
        <v>14</v>
      </c>
      <c r="F103" t="str">
        <f>VLOOKUP(E103,metki!$A$2:$B$9,2,FALSE)</f>
        <v>импл_новые_с_названием</v>
      </c>
      <c r="G103" t="str">
        <f t="shared" si="45"/>
        <v>импл_</v>
      </c>
      <c r="H103" t="str">
        <f>VLOOKUP(B103,audio_list_stym!$A$3:$AJ$18,29,FALSE)</f>
        <v>Ackee</v>
      </c>
      <c r="I103" t="s">
        <v>693</v>
      </c>
      <c r="J103" t="str">
        <f t="shared" si="46"/>
        <v>Ackee_6</v>
      </c>
      <c r="K103">
        <v>14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230</v>
      </c>
      <c r="Q103" t="str">
        <f>IF(G103="экспл",0,IF(G103="импл_",VLOOKUP(J103,quest_импл!$A$1:$J$129,8,FALSE),0))</f>
        <v>sound\\Sklizskiy_li.wav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2036</v>
      </c>
      <c r="AD103" t="str">
        <f t="shared" ca="1" si="54"/>
        <v>pics\\Limon_4.jpg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47"/>
        <v>pics\\Limon_4.jpg</v>
      </c>
      <c r="AI103" t="s">
        <v>113</v>
      </c>
      <c r="AO103">
        <f t="shared" ca="1" si="48"/>
        <v>0.42958500962673174</v>
      </c>
      <c r="AP103" t="str">
        <f t="shared" ca="1" si="49"/>
        <v>pics\\Limon_4.jpg</v>
      </c>
      <c r="AR103" t="str">
        <f t="shared" si="44"/>
        <v/>
      </c>
      <c r="AS103" t="str">
        <f t="shared" ca="1" si="50"/>
        <v>pics\\Limon_4.jpg</v>
      </c>
      <c r="AT103">
        <f t="shared" ca="1" si="51"/>
        <v>0.18131170646760908</v>
      </c>
      <c r="AU103" t="s">
        <v>697</v>
      </c>
      <c r="AV103" t="str">
        <f t="shared" ca="1" si="52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_Склизкий_ли_</v>
      </c>
      <c r="BB103" t="str">
        <f t="shared" si="53"/>
        <v>_Склизкий_ли_КОДИС?</v>
      </c>
      <c r="BD103" cm="1">
        <f t="array" aca="1" ref="BD103" ca="1">INDEX($L$98:$L$105,(RANK(AT7,$AT$2:$AT$9)))</f>
        <v>2069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VLOOKUP(B104,audio_list_stym!$A$3:$BP$18,61,FALSE)</f>
        <v>14</v>
      </c>
      <c r="F104" t="str">
        <f>VLOOKUP(E104,metki!$A$2:$B$9,2,FALSE)</f>
        <v>импл_новые_с_названием</v>
      </c>
      <c r="G104" t="str">
        <f t="shared" si="45"/>
        <v>импл_</v>
      </c>
      <c r="H104" t="str">
        <f>VLOOKUP(B104,audio_list_stym!$A$3:$AJ$18,29,FALSE)</f>
        <v>Ackee</v>
      </c>
      <c r="I104" t="s">
        <v>694</v>
      </c>
      <c r="J104" t="str">
        <f t="shared" si="46"/>
        <v>Ackee_7</v>
      </c>
      <c r="K104">
        <v>14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231</v>
      </c>
      <c r="Q104" t="str">
        <f>IF(G104="экспл",0,IF(G104="импл_",VLOOKUP(J104,quest_импл!$A$1:$J$129,8,FALSE),0))</f>
        <v>sound\\Uvyadshiy_li.wav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2033</v>
      </c>
      <c r="AD104" t="str">
        <f t="shared" ca="1" si="54"/>
        <v>pics\\Limon_1.jpg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47"/>
        <v>pics\\Limon_1.jpg</v>
      </c>
      <c r="AI104" t="s">
        <v>114</v>
      </c>
      <c r="AO104">
        <f t="shared" ca="1" si="48"/>
        <v>0.45780735933738104</v>
      </c>
      <c r="AP104" t="str">
        <f t="shared" ca="1" si="49"/>
        <v>pics\\Limon_1.jpg</v>
      </c>
      <c r="AR104" t="str">
        <f t="shared" si="44"/>
        <v/>
      </c>
      <c r="AS104" t="str">
        <f t="shared" ca="1" si="50"/>
        <v>pics\\Limon_1.jpg</v>
      </c>
      <c r="AT104">
        <f t="shared" ca="1" si="51"/>
        <v>0.20215669617486998</v>
      </c>
      <c r="AU104" t="s">
        <v>697</v>
      </c>
      <c r="AV104" t="str">
        <f t="shared" ca="1" si="52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_Увядший_ли_</v>
      </c>
      <c r="BB104" t="str">
        <f t="shared" si="53"/>
        <v>_Увядший_ли_КОДИС?</v>
      </c>
      <c r="BD104" cm="1">
        <f t="array" aca="1" ref="BD104" ca="1">INDEX($L$98:$L$105,(RANK(AT8,$AT$2:$AT$9)))</f>
        <v>2066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VLOOKUP(B105,audio_list_stym!$A$3:$BP$18,61,FALSE)</f>
        <v>14</v>
      </c>
      <c r="F105" t="str">
        <f>VLOOKUP(E105,metki!$A$2:$B$9,2,FALSE)</f>
        <v>импл_новые_с_названием</v>
      </c>
      <c r="G105" t="str">
        <f t="shared" si="45"/>
        <v>импл_</v>
      </c>
      <c r="H105" t="str">
        <f>VLOOKUP(B105,audio_list_stym!$A$3:$AJ$18,29,FALSE)</f>
        <v>Ackee</v>
      </c>
      <c r="I105" t="s">
        <v>695</v>
      </c>
      <c r="J105" t="str">
        <f t="shared" si="46"/>
        <v>Ackee_8</v>
      </c>
      <c r="K105">
        <v>14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232</v>
      </c>
      <c r="Q105" t="str">
        <f>IF(G105="экспл",0,IF(G105="импл_",VLOOKUP(J105,quest_импл!$A$1:$J$129,8,FALSE),0))</f>
        <v>sound\\Raznocvetniy_li.wav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2062</v>
      </c>
      <c r="AD105" t="str">
        <f t="shared" ca="1" si="54"/>
        <v>pics\\Tomat_6.jpg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47"/>
        <v>pics\\Tomat_6.jpg</v>
      </c>
      <c r="AI105" t="s">
        <v>115</v>
      </c>
      <c r="AO105">
        <f t="shared" ca="1" si="48"/>
        <v>2.5228924792732088E-2</v>
      </c>
      <c r="AP105" t="str">
        <f t="shared" ca="1" si="49"/>
        <v>pics\\Tomat_6.jpg</v>
      </c>
      <c r="AR105" t="str">
        <f t="shared" si="44"/>
        <v/>
      </c>
      <c r="AS105" t="str">
        <f t="shared" ca="1" si="50"/>
        <v>pics\\Tomat_6.jpg</v>
      </c>
      <c r="AT105">
        <f t="shared" ca="1" si="51"/>
        <v>0.37606682907540345</v>
      </c>
      <c r="AU105" t="s">
        <v>697</v>
      </c>
      <c r="AV105" t="str">
        <f t="shared" ca="1" si="52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_Разноцветный_ли_</v>
      </c>
      <c r="BB105" t="str">
        <f t="shared" si="53"/>
        <v>_Разноцветный_ли_КОДИС?</v>
      </c>
      <c r="BD105" cm="1">
        <f t="array" aca="1" ref="BD105" ca="1">INDEX($L$98:$L$105,(RANK(AT9,$AT$2:$AT$9)))</f>
        <v>2070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VLOOKUP(B106,audio_list_stym!$A$3:$BP$18,61,FALSE)</f>
        <v>15</v>
      </c>
      <c r="F106" t="str">
        <f>VLOOKUP(E106,metki!$A$2:$B$9,2,FALSE)</f>
        <v>экспл_новые_с_названием</v>
      </c>
      <c r="G106" t="str">
        <f t="shared" si="45"/>
        <v>экспл</v>
      </c>
      <c r="H106" t="str">
        <f>VLOOKUP(B106,audio_list_stym!$A$3:$AJ$18,29,FALSE)</f>
        <v>Ake</v>
      </c>
      <c r="I106" t="s">
        <v>688</v>
      </c>
      <c r="J106" t="str">
        <f t="shared" si="46"/>
        <v>Ake_1</v>
      </c>
      <c r="K106">
        <v>15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105</v>
      </c>
      <c r="Z106" t="str">
        <f>IF(G106="экспл",VLOOKUP(J106,quest_экспл!$A$1:$N$129,12,FALSE),IF(G106="импл_",0,0))</f>
        <v>sound\\On_imeet_myakot.wav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54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47"/>
        <v/>
      </c>
      <c r="AI106" t="s">
        <v>116</v>
      </c>
      <c r="AO106">
        <f t="shared" ca="1" si="48"/>
        <v>0.44941221778939144</v>
      </c>
      <c r="AP106" t="str">
        <f t="shared" ca="1" si="49"/>
        <v>pics\\Limon_3.jpg</v>
      </c>
      <c r="AR106" t="str">
        <f t="shared" ref="AR106:AR129" si="55">IF(AH106="sound\\Ogorod",AP34,"")</f>
        <v/>
      </c>
      <c r="AS106" t="str">
        <f t="shared" si="50"/>
        <v/>
      </c>
      <c r="AT106">
        <f t="shared" ca="1" si="51"/>
        <v>0.85014074207286627</v>
      </c>
      <c r="AU106" t="s">
        <v>697</v>
      </c>
      <c r="AV106" t="str">
        <f t="shared" ca="1" si="52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_Он_имеет_мякоть?</v>
      </c>
      <c r="BA106" t="e">
        <f>VLOOKUP(Q106,audio_list_stym!$B$2:$BQ$299,68,FALSE)</f>
        <v>#N/A</v>
      </c>
      <c r="BB106" t="str">
        <f t="shared" si="53"/>
        <v>На_экране_ГОНИК._Он_имеет_мякоть?</v>
      </c>
      <c r="BC106">
        <f>A106</f>
        <v>1214</v>
      </c>
      <c r="BD106" cm="1">
        <f t="array" aca="1" ref="BD106" ca="1">INDEX($L$106:$L$113,(RANK(AT2,$AT$2:$AT$9)))</f>
        <v>2080</v>
      </c>
      <c r="BE106" cm="1">
        <f t="array" aca="1" ref="BE106" ca="1">INDEX(BD66:BD81,(RANK(AT7,$AT$2:$AT$17)))</f>
        <v>2120</v>
      </c>
      <c r="BF106" cm="1">
        <f t="array" aca="1" ref="BF106" ca="1">INDEX(BD90:BD105,(RANK(AT7,$AT$2:$AT$17)))</f>
        <v>2146</v>
      </c>
      <c r="BG106" cm="1">
        <f t="array" aca="1" ref="BG106" ca="1">INDEX(BD114:BD129,(RANK(AT7,$AT$2:$AT$9)))</f>
        <v>2084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VLOOKUP(B107,audio_list_stym!$A$3:$BP$18,61,FALSE)</f>
        <v>15</v>
      </c>
      <c r="F107" t="str">
        <f>VLOOKUP(E107,metki!$A$2:$B$9,2,FALSE)</f>
        <v>экспл_новые_с_названием</v>
      </c>
      <c r="G107" t="str">
        <f t="shared" si="45"/>
        <v>экспл</v>
      </c>
      <c r="H107" t="str">
        <f>VLOOKUP(B107,audio_list_stym!$A$3:$AJ$18,29,FALSE)</f>
        <v>Ake</v>
      </c>
      <c r="I107" t="s">
        <v>689</v>
      </c>
      <c r="J107" t="str">
        <f t="shared" si="46"/>
        <v>Ake_2</v>
      </c>
      <c r="K107">
        <v>15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106</v>
      </c>
      <c r="Z107" t="str">
        <f>IF(G107="экспл",VLOOKUP(J107,quest_экспл!$A$1:$N$129,12,FALSE),IF(G107="импл_",0,0))</f>
        <v>sound\\Prodolgovatiy_li_on.wav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54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47"/>
        <v/>
      </c>
      <c r="AI107" t="s">
        <v>117</v>
      </c>
      <c r="AO107">
        <f t="shared" ca="1" si="48"/>
        <v>0.11341071238928957</v>
      </c>
      <c r="AP107" t="str">
        <f t="shared" ca="1" si="49"/>
        <v>pics\\Tomat_2.jpg</v>
      </c>
      <c r="AR107" t="str">
        <f t="shared" si="55"/>
        <v/>
      </c>
      <c r="AS107" t="str">
        <f t="shared" si="50"/>
        <v/>
      </c>
      <c r="AT107">
        <f t="shared" ca="1" si="51"/>
        <v>0.29702658604042653</v>
      </c>
      <c r="AU107" t="s">
        <v>697</v>
      </c>
      <c r="AV107" t="str">
        <f t="shared" ca="1" si="52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_Продолговатый_ли_он?</v>
      </c>
      <c r="BA107" t="e">
        <f>VLOOKUP(Q107,audio_list_stym!$B$2:$BQ$299,68,FALSE)</f>
        <v>#N/A</v>
      </c>
      <c r="BB107" t="str">
        <f t="shared" si="53"/>
        <v>Посмотрите,_вот_ГОНИК._Продолговатый_ли_он?</v>
      </c>
      <c r="BD107" cm="1">
        <f t="array" aca="1" ref="BD107" ca="1">INDEX($L$106:$L$113,(RANK(AT3,$AT$2:$AT$9)))</f>
        <v>2075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VLOOKUP(B108,audio_list_stym!$A$3:$BP$18,61,FALSE)</f>
        <v>15</v>
      </c>
      <c r="F108" t="str">
        <f>VLOOKUP(E108,metki!$A$2:$B$9,2,FALSE)</f>
        <v>экспл_новые_с_названием</v>
      </c>
      <c r="G108" t="str">
        <f t="shared" si="45"/>
        <v>экспл</v>
      </c>
      <c r="H108" t="str">
        <f>VLOOKUP(B108,audio_list_stym!$A$3:$AJ$18,29,FALSE)</f>
        <v>Ake</v>
      </c>
      <c r="I108" t="s">
        <v>690</v>
      </c>
      <c r="J108" t="str">
        <f t="shared" si="46"/>
        <v>Ake_3</v>
      </c>
      <c r="K108">
        <v>15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107</v>
      </c>
      <c r="Z108" t="str">
        <f>IF(G108="экспл",VLOOKUP(J108,quest_экспл!$A$1:$N$129,12,FALSE),IF(G108="импл_",0,0))</f>
        <v>sound\\Pyatnistiy_li_on.wav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54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47"/>
        <v/>
      </c>
      <c r="AI108" t="s">
        <v>118</v>
      </c>
      <c r="AO108">
        <f t="shared" ca="1" si="48"/>
        <v>0.55908342575744974</v>
      </c>
      <c r="AP108" t="str">
        <f t="shared" ca="1" si="49"/>
        <v>pics\\Goroh_6.jpg</v>
      </c>
      <c r="AR108" t="str">
        <f t="shared" si="55"/>
        <v/>
      </c>
      <c r="AS108" t="str">
        <f t="shared" si="50"/>
        <v/>
      </c>
      <c r="AT108">
        <f t="shared" ca="1" si="51"/>
        <v>0.83990732595616446</v>
      </c>
      <c r="AU108" t="s">
        <v>697</v>
      </c>
      <c r="AV108" t="str">
        <f t="shared" ca="1" si="52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_Пятнистый_ли_он?</v>
      </c>
      <c r="BA108" t="e">
        <f>VLOOKUP(Q108,audio_list_stym!$B$2:$BQ$299,68,FALSE)</f>
        <v>#N/A</v>
      </c>
      <c r="BB108" t="str">
        <f t="shared" si="53"/>
        <v>Вот_ГОНИК._Пятнистый_ли_он?</v>
      </c>
      <c r="BD108" cm="1">
        <f t="array" aca="1" ref="BD108" ca="1">INDEX($L$106:$L$113,(RANK(AT4,$AT$2:$AT$9)))</f>
        <v>2073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VLOOKUP(B109,audio_list_stym!$A$3:$BP$18,61,FALSE)</f>
        <v>15</v>
      </c>
      <c r="F109" t="str">
        <f>VLOOKUP(E109,metki!$A$2:$B$9,2,FALSE)</f>
        <v>экспл_новые_с_названием</v>
      </c>
      <c r="G109" t="str">
        <f t="shared" si="45"/>
        <v>экспл</v>
      </c>
      <c r="H109" t="str">
        <f>VLOOKUP(B109,audio_list_stym!$A$3:$AJ$18,29,FALSE)</f>
        <v>Ake</v>
      </c>
      <c r="I109" t="s">
        <v>691</v>
      </c>
      <c r="J109" t="str">
        <f t="shared" si="46"/>
        <v>Ake_4</v>
      </c>
      <c r="K109">
        <v>15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108</v>
      </c>
      <c r="Z109" t="str">
        <f>IF(G109="экспл",VLOOKUP(J109,quest_экспл!$A$1:$N$129,12,FALSE),IF(G109="импл_",0,0))</f>
        <v>sound\\On_s_kozhuroy.wav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54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47"/>
        <v/>
      </c>
      <c r="AI109" t="s">
        <v>119</v>
      </c>
      <c r="AO109">
        <f t="shared" ca="1" si="48"/>
        <v>0.80137340118761391</v>
      </c>
      <c r="AP109" t="str">
        <f t="shared" ca="1" si="49"/>
        <v>pics\\Finik_3.jpg</v>
      </c>
      <c r="AR109" t="str">
        <f t="shared" si="55"/>
        <v/>
      </c>
      <c r="AS109" t="str">
        <f t="shared" si="50"/>
        <v/>
      </c>
      <c r="AT109">
        <f t="shared" ca="1" si="51"/>
        <v>0.23781217196365223</v>
      </c>
      <c r="AU109" t="s">
        <v>697</v>
      </c>
      <c r="AV109" t="str">
        <f t="shared" ca="1" si="52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_Он_с_кожурой?</v>
      </c>
      <c r="BA109" t="e">
        <f>VLOOKUP(Q109,audio_list_stym!$B$2:$BQ$299,68,FALSE)</f>
        <v>#N/A</v>
      </c>
      <c r="BB109" t="str">
        <f t="shared" si="53"/>
        <v>Это_ГОНИК._Он_с_кожурой?</v>
      </c>
      <c r="BD109" cm="1">
        <f t="array" aca="1" ref="BD109" ca="1">INDEX($L$106:$L$113,(RANK(AT5,$AT$2:$AT$9)))</f>
        <v>2079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VLOOKUP(B110,audio_list_stym!$A$3:$BP$18,61,FALSE)</f>
        <v>15</v>
      </c>
      <c r="F110" t="str">
        <f>VLOOKUP(E110,metki!$A$2:$B$9,2,FALSE)</f>
        <v>экспл_новые_с_названием</v>
      </c>
      <c r="G110" t="str">
        <f t="shared" si="45"/>
        <v>экспл</v>
      </c>
      <c r="H110" t="str">
        <f>VLOOKUP(B110,audio_list_stym!$A$3:$AJ$18,29,FALSE)</f>
        <v>Ake</v>
      </c>
      <c r="I110" t="s">
        <v>692</v>
      </c>
      <c r="J110" t="str">
        <f t="shared" si="46"/>
        <v>Ake_5</v>
      </c>
      <c r="K110">
        <v>15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109</v>
      </c>
      <c r="Z110" t="str">
        <f>IF(G110="экспл",VLOOKUP(J110,quest_экспл!$A$1:$N$129,12,FALSE),IF(G110="импл_",0,0))</f>
        <v>sound\\Fioletoviy_li_on.wav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54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47"/>
        <v/>
      </c>
      <c r="AI110" t="s">
        <v>120</v>
      </c>
      <c r="AO110">
        <f t="shared" ca="1" si="48"/>
        <v>0.39854780134154533</v>
      </c>
      <c r="AP110" t="str">
        <f t="shared" ca="1" si="49"/>
        <v>pics\\Limon_6.jpg</v>
      </c>
      <c r="AR110" t="str">
        <f t="shared" si="55"/>
        <v/>
      </c>
      <c r="AS110" t="str">
        <f t="shared" si="50"/>
        <v/>
      </c>
      <c r="AT110">
        <f t="shared" ca="1" si="51"/>
        <v>0.63666085950560791</v>
      </c>
      <c r="AU110" t="s">
        <v>697</v>
      </c>
      <c r="AV110" t="str">
        <f t="shared" ca="1" si="52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_Синий_ли_он?</v>
      </c>
      <c r="BA110" t="e">
        <f>VLOOKUP(Q110,audio_list_stym!$B$2:$BQ$299,68,FALSE)</f>
        <v>#N/A</v>
      </c>
      <c r="BB110" t="str">
        <f t="shared" si="53"/>
        <v>На_картинке_ГОНИК._Синий_ли_он?</v>
      </c>
      <c r="BD110" cm="1">
        <f t="array" aca="1" ref="BD110" ca="1">INDEX($L$106:$L$113,(RANK(AT6,$AT$2:$AT$9)))</f>
        <v>2076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VLOOKUP(B111,audio_list_stym!$A$3:$BP$18,61,FALSE)</f>
        <v>15</v>
      </c>
      <c r="F111" t="str">
        <f>VLOOKUP(E111,metki!$A$2:$B$9,2,FALSE)</f>
        <v>экспл_новые_с_названием</v>
      </c>
      <c r="G111" t="str">
        <f t="shared" si="45"/>
        <v>экспл</v>
      </c>
      <c r="H111" t="str">
        <f>VLOOKUP(B111,audio_list_stym!$A$3:$AJ$18,29,FALSE)</f>
        <v>Ake</v>
      </c>
      <c r="I111" t="s">
        <v>693</v>
      </c>
      <c r="J111" t="str">
        <f t="shared" si="46"/>
        <v>Ake_6</v>
      </c>
      <c r="K111">
        <v>15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110</v>
      </c>
      <c r="Z111" t="str">
        <f>IF(G111="экспл",VLOOKUP(J111,quest_экспл!$A$1:$N$129,12,FALSE),IF(G111="импл_",0,0))</f>
        <v>sound\\On_s_dolkami.wav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54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47"/>
        <v/>
      </c>
      <c r="AI111" t="s">
        <v>121</v>
      </c>
      <c r="AO111">
        <f t="shared" ca="1" si="48"/>
        <v>0.20767445611290847</v>
      </c>
      <c r="AP111" t="str">
        <f t="shared" ca="1" si="49"/>
        <v>pics\\Redis_4.jpg</v>
      </c>
      <c r="AR111" t="str">
        <f t="shared" si="55"/>
        <v/>
      </c>
      <c r="AS111" t="str">
        <f t="shared" si="50"/>
        <v/>
      </c>
      <c r="AT111">
        <f t="shared" ca="1" si="51"/>
        <v>0.81518494362562699</v>
      </c>
      <c r="AU111" t="s">
        <v>697</v>
      </c>
      <c r="AV111" t="str">
        <f t="shared" ca="1" si="52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_Он_с_дольками?</v>
      </c>
      <c r="BA111" t="e">
        <f>VLOOKUP(Q111,audio_list_stym!$B$2:$BQ$299,68,FALSE)</f>
        <v>#N/A</v>
      </c>
      <c r="BB111" t="str">
        <f t="shared" si="53"/>
        <v>На_мониторе_ГОНИК._Он_с_дольками?</v>
      </c>
      <c r="BD111" cm="1">
        <f t="array" aca="1" ref="BD111" ca="1">INDEX($L$106:$L$113,(RANK(AT7,$AT$2:$AT$9)))</f>
        <v>2077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VLOOKUP(B112,audio_list_stym!$A$3:$BP$18,61,FALSE)</f>
        <v>15</v>
      </c>
      <c r="F112" t="str">
        <f>VLOOKUP(E112,metki!$A$2:$B$9,2,FALSE)</f>
        <v>экспл_новые_с_названием</v>
      </c>
      <c r="G112" t="str">
        <f t="shared" si="45"/>
        <v>экспл</v>
      </c>
      <c r="H112" t="str">
        <f>VLOOKUP(B112,audio_list_stym!$A$3:$AJ$18,29,FALSE)</f>
        <v>Ake</v>
      </c>
      <c r="I112" t="s">
        <v>694</v>
      </c>
      <c r="J112" t="str">
        <f t="shared" si="46"/>
        <v>Ake_7</v>
      </c>
      <c r="K112">
        <v>15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111</v>
      </c>
      <c r="Z112" t="str">
        <f>IF(G112="экспл",VLOOKUP(J112,quest_экспл!$A$1:$N$129,12,FALSE),IF(G112="импл_",0,0))</f>
        <v>sound\\On_visushenniy.wav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54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47"/>
        <v/>
      </c>
      <c r="AI112" t="s">
        <v>122</v>
      </c>
      <c r="AO112">
        <f t="shared" ca="1" si="48"/>
        <v>0.46594557563171779</v>
      </c>
      <c r="AP112" t="str">
        <f t="shared" ca="1" si="49"/>
        <v>pics\\Kokos_7.jpg</v>
      </c>
      <c r="AR112" t="str">
        <f t="shared" si="55"/>
        <v/>
      </c>
      <c r="AS112" t="str">
        <f t="shared" si="50"/>
        <v/>
      </c>
      <c r="AT112">
        <f t="shared" ca="1" si="51"/>
        <v>0.52304833689778329</v>
      </c>
      <c r="AU112" t="s">
        <v>697</v>
      </c>
      <c r="AV112" t="str">
        <f t="shared" ca="1" si="52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_Он_высушенный?</v>
      </c>
      <c r="BA112" t="e">
        <f>VLOOKUP(Q112,audio_list_stym!$B$2:$BQ$299,68,FALSE)</f>
        <v>#N/A</v>
      </c>
      <c r="BB112" t="str">
        <f t="shared" si="53"/>
        <v>Перед_Вами_ГОНИК._Он_высушенный?</v>
      </c>
      <c r="BD112" cm="1">
        <f t="array" aca="1" ref="BD112" ca="1">INDEX($L$106:$L$113,(RANK(AT8,$AT$2:$AT$9)))</f>
        <v>2074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VLOOKUP(B113,audio_list_stym!$A$3:$BP$18,61,FALSE)</f>
        <v>15</v>
      </c>
      <c r="F113" t="str">
        <f>VLOOKUP(E113,metki!$A$2:$B$9,2,FALSE)</f>
        <v>экспл_новые_с_названием</v>
      </c>
      <c r="G113" t="str">
        <f t="shared" si="45"/>
        <v>экспл</v>
      </c>
      <c r="H113" t="str">
        <f>VLOOKUP(B113,audio_list_stym!$A$3:$AJ$18,29,FALSE)</f>
        <v>Ake</v>
      </c>
      <c r="I113" t="s">
        <v>695</v>
      </c>
      <c r="J113" t="str">
        <f t="shared" si="46"/>
        <v>Ake_8</v>
      </c>
      <c r="K113">
        <v>15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112</v>
      </c>
      <c r="Z113" t="str">
        <f>IF(G113="экспл",VLOOKUP(J113,quest_экспл!$A$1:$N$129,12,FALSE),IF(G113="импл_",0,0))</f>
        <v>sound\\Myatiy_li_on.wav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54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47"/>
        <v/>
      </c>
      <c r="AI113" t="s">
        <v>123</v>
      </c>
      <c r="AO113">
        <f t="shared" ca="1" si="48"/>
        <v>0.26912984563625075</v>
      </c>
      <c r="AP113" t="str">
        <f t="shared" ca="1" si="49"/>
        <v>pics\\Peper_8.jpg</v>
      </c>
      <c r="AR113" t="str">
        <f t="shared" si="55"/>
        <v/>
      </c>
      <c r="AS113" t="str">
        <f t="shared" si="50"/>
        <v/>
      </c>
      <c r="AT113">
        <f t="shared" ca="1" si="51"/>
        <v>0.30556697072814587</v>
      </c>
      <c r="AU113" t="s">
        <v>697</v>
      </c>
      <c r="AV113" t="str">
        <f t="shared" ca="1" si="52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_Мятый_ли_он?</v>
      </c>
      <c r="BA113" t="e">
        <f>VLOOKUP(Q113,audio_list_stym!$B$2:$BQ$299,68,FALSE)</f>
        <v>#N/A</v>
      </c>
      <c r="BB113" t="str">
        <f t="shared" si="53"/>
        <v>Вы_видите_ГОНИК._Мятый_ли_он?</v>
      </c>
      <c r="BD113" cm="1">
        <f t="array" aca="1" ref="BD113" ca="1">INDEX($L$106:$L$113,(RANK(AT9,$AT$2:$AT$9)))</f>
        <v>2078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VLOOKUP(B114,audio_list_stym!$A$3:$BP$18,61,FALSE)</f>
        <v>16</v>
      </c>
      <c r="F114" t="str">
        <f>VLOOKUP(E114,metki!$A$2:$B$9,2,FALSE)</f>
        <v>импл_новые_без_названия</v>
      </c>
      <c r="G114" t="str">
        <f t="shared" si="45"/>
        <v>импл_</v>
      </c>
      <c r="H114" t="str">
        <f>VLOOKUP(B114,audio_list_stym!$A$3:$AJ$18,29,FALSE)</f>
        <v>Finger</v>
      </c>
      <c r="I114" t="s">
        <v>688</v>
      </c>
      <c r="J114" t="str">
        <f t="shared" si="46"/>
        <v>Finger_1</v>
      </c>
      <c r="K114">
        <v>16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241</v>
      </c>
      <c r="Q114" t="str">
        <f>IF(G114="экспл",0,IF(G114="импл_",VLOOKUP(J114,quest_импл!$A$1:$J$129,8,FALSE),0))</f>
        <v>sound\\Vityanut_li.wav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2023</v>
      </c>
      <c r="AD114" t="str">
        <f t="shared" ca="1" si="54"/>
        <v>pics\\Goroh_7.jpg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47"/>
        <v>pics\\Goroh_7.jpg</v>
      </c>
      <c r="AI114" t="s">
        <v>86</v>
      </c>
      <c r="AO114">
        <f t="shared" ca="1" si="48"/>
        <v>0.55768817110829771</v>
      </c>
      <c r="AP114" t="str">
        <f t="shared" ca="1" si="49"/>
        <v>pics\\Goroh_7.jpg</v>
      </c>
      <c r="AR114" t="str">
        <f t="shared" si="55"/>
        <v/>
      </c>
      <c r="AS114" t="str">
        <f t="shared" ca="1" si="50"/>
        <v>pics\\Goroh_7.jpg</v>
      </c>
      <c r="AT114">
        <f t="shared" ca="1" si="51"/>
        <v>0.71437335056202289</v>
      </c>
      <c r="AU114" t="s">
        <v>697</v>
      </c>
      <c r="AV114" t="str">
        <f t="shared" ca="1" si="52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_Вытянут_ли_</v>
      </c>
      <c r="BB114" t="str">
        <f t="shared" si="53"/>
        <v>_Вытянут_ли_XXXXX?</v>
      </c>
      <c r="BC114">
        <f>A114</f>
        <v>1215</v>
      </c>
      <c r="BD114" cm="1">
        <f t="array" aca="1" ref="BD114" ca="1">INDEX($L$114:$L$121,(RANK(AT2,$AT$2:$AT$9)))</f>
        <v>2088</v>
      </c>
      <c r="BE114" cm="1">
        <f t="array" aca="1" ref="BE114" ca="1">INDEX(BD66:BD81,(RANK(AT8,$AT$2:$AT$17)))</f>
        <v>2116</v>
      </c>
      <c r="BF114" cm="1">
        <f t="array" aca="1" ref="BF114" ca="1">INDEX(BD82:BD97,(RANK(AT8,$AT$2:$AT$9)))</f>
        <v>2139</v>
      </c>
      <c r="BG114" cm="1">
        <f t="array" aca="1" ref="BG114" ca="1">INDEX(BD98:BD113,(RANK(AT8,$AT$2:$AT$9)))</f>
        <v>2067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VLOOKUP(B115,audio_list_stym!$A$3:$BP$18,61,FALSE)</f>
        <v>16</v>
      </c>
      <c r="F115" t="str">
        <f>VLOOKUP(E115,metki!$A$2:$B$9,2,FALSE)</f>
        <v>импл_новые_без_названия</v>
      </c>
      <c r="G115" t="str">
        <f t="shared" si="45"/>
        <v>импл_</v>
      </c>
      <c r="H115" t="str">
        <f>VLOOKUP(B115,audio_list_stym!$A$3:$AJ$18,29,FALSE)</f>
        <v>Finger</v>
      </c>
      <c r="I115" t="s">
        <v>689</v>
      </c>
      <c r="J115" t="str">
        <f t="shared" si="46"/>
        <v>Finger_2</v>
      </c>
      <c r="K115">
        <v>16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242</v>
      </c>
      <c r="Q115" t="str">
        <f>IF(G115="экспл",0,IF(G115="импл_",VLOOKUP(J115,quest_импл!$A$1:$J$129,8,FALSE),0))</f>
        <v>sound\\Nadloman_li.wav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2059</v>
      </c>
      <c r="AD115" t="str">
        <f t="shared" ca="1" si="54"/>
        <v>pics\\Tomat_3.jpg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47"/>
        <v>pics\\Tomat_3.jpg</v>
      </c>
      <c r="AI115" t="s">
        <v>87</v>
      </c>
      <c r="AO115">
        <f t="shared" ca="1" si="48"/>
        <v>8.6039789111735487E-2</v>
      </c>
      <c r="AP115" t="str">
        <f t="shared" ca="1" si="49"/>
        <v>pics\\Tomat_3.jpg</v>
      </c>
      <c r="AR115" t="str">
        <f t="shared" si="55"/>
        <v/>
      </c>
      <c r="AS115" t="str">
        <f t="shared" ca="1" si="50"/>
        <v>pics\\Tomat_3.jpg</v>
      </c>
      <c r="AT115">
        <f t="shared" ca="1" si="51"/>
        <v>0.94679086712719573</v>
      </c>
      <c r="AU115" t="s">
        <v>697</v>
      </c>
      <c r="AV115" t="str">
        <f t="shared" ca="1" si="52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_Надломан_ли_</v>
      </c>
      <c r="BB115" t="str">
        <f t="shared" si="53"/>
        <v>_Надломан_ли_XXXXX?</v>
      </c>
      <c r="BD115" cm="1">
        <f t="array" aca="1" ref="BD115" ca="1">INDEX($L$114:$L$121,(RANK(AT3,$AT$2:$AT$9)))</f>
        <v>2083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VLOOKUP(B116,audio_list_stym!$A$3:$BP$18,61,FALSE)</f>
        <v>16</v>
      </c>
      <c r="F116" t="str">
        <f>VLOOKUP(E116,metki!$A$2:$B$9,2,FALSE)</f>
        <v>импл_новые_без_названия</v>
      </c>
      <c r="G116" t="str">
        <f t="shared" si="45"/>
        <v>импл_</v>
      </c>
      <c r="H116" t="str">
        <f>VLOOKUP(B116,audio_list_stym!$A$3:$AJ$18,29,FALSE)</f>
        <v>Finger</v>
      </c>
      <c r="I116" t="s">
        <v>690</v>
      </c>
      <c r="J116" t="str">
        <f t="shared" si="46"/>
        <v>Finger_3</v>
      </c>
      <c r="K116">
        <v>16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243</v>
      </c>
      <c r="Q116" t="str">
        <f>IF(G116="экспл",0,IF(G116="импл_",VLOOKUP(J116,quest_импл!$A$1:$J$129,8,FALSE),0))</f>
        <v>sound\\Volnistiy_li.wav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2003</v>
      </c>
      <c r="AD116" t="str">
        <f t="shared" ca="1" si="54"/>
        <v>pics\\Banan_3.jpg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47"/>
        <v>pics\\Banan_3.jpg</v>
      </c>
      <c r="AI116" t="s">
        <v>88</v>
      </c>
      <c r="AO116">
        <f t="shared" ca="1" si="48"/>
        <v>0.97732797348654032</v>
      </c>
      <c r="AP116" t="str">
        <f t="shared" ca="1" si="49"/>
        <v>pics\\Banan_3.jpg</v>
      </c>
      <c r="AR116" t="str">
        <f t="shared" si="55"/>
        <v/>
      </c>
      <c r="AS116" t="str">
        <f t="shared" ca="1" si="50"/>
        <v>pics\\Banan_3.jpg</v>
      </c>
      <c r="AT116">
        <f t="shared" ca="1" si="51"/>
        <v>0.13209325563692265</v>
      </c>
      <c r="AU116" t="s">
        <v>697</v>
      </c>
      <c r="AV116" t="str">
        <f t="shared" ca="1" si="52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_Волнистый_ли_</v>
      </c>
      <c r="BB116" t="str">
        <f t="shared" si="53"/>
        <v>_Волнистый_ли_XXXXX?</v>
      </c>
      <c r="BD116" cm="1">
        <f t="array" aca="1" ref="BD116" ca="1">INDEX($L$114:$L$121,(RANK(AT4,$AT$2:$AT$9)))</f>
        <v>2081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VLOOKUP(B117,audio_list_stym!$A$3:$BP$18,61,FALSE)</f>
        <v>16</v>
      </c>
      <c r="F117" t="str">
        <f>VLOOKUP(E117,metki!$A$2:$B$9,2,FALSE)</f>
        <v>импл_новые_без_названия</v>
      </c>
      <c r="G117" t="str">
        <f t="shared" si="45"/>
        <v>импл_</v>
      </c>
      <c r="H117" t="str">
        <f>VLOOKUP(B117,audio_list_stym!$A$3:$AJ$18,29,FALSE)</f>
        <v>Finger</v>
      </c>
      <c r="I117" t="s">
        <v>691</v>
      </c>
      <c r="J117" t="str">
        <f t="shared" si="46"/>
        <v>Finger_4</v>
      </c>
      <c r="K117">
        <v>16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244</v>
      </c>
      <c r="Q117" t="str">
        <f>IF(G117="экспл",0,IF(G117="импл_",VLOOKUP(J117,quest_импл!$A$1:$J$129,8,FALSE),0))</f>
        <v>sound\\Buriy_li.wav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2007</v>
      </c>
      <c r="AD117" t="str">
        <f t="shared" ca="1" si="54"/>
        <v>pics\\Banan_7.jpg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47"/>
        <v>pics\\Banan_7.jpg</v>
      </c>
      <c r="AI117" t="s">
        <v>89</v>
      </c>
      <c r="AO117">
        <f t="shared" ca="1" si="48"/>
        <v>0.90700403254345807</v>
      </c>
      <c r="AP117" t="str">
        <f t="shared" ca="1" si="49"/>
        <v>pics\\Banan_7.jpg</v>
      </c>
      <c r="AR117" t="str">
        <f t="shared" si="55"/>
        <v/>
      </c>
      <c r="AS117" t="str">
        <f t="shared" ca="1" si="50"/>
        <v>pics\\Banan_7.jpg</v>
      </c>
      <c r="AT117">
        <f t="shared" ca="1" si="51"/>
        <v>0.14368538286324073</v>
      </c>
      <c r="AU117" t="s">
        <v>697</v>
      </c>
      <c r="AV117" t="str">
        <f t="shared" ca="1" si="52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_Бурый_ли_</v>
      </c>
      <c r="BB117" t="str">
        <f t="shared" si="53"/>
        <v>_Бурый_ли_XXXXX?</v>
      </c>
      <c r="BD117" cm="1">
        <f t="array" aca="1" ref="BD117" ca="1">INDEX($L$114:$L$121,(RANK(AT5,$AT$2:$AT$9)))</f>
        <v>2087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VLOOKUP(B118,audio_list_stym!$A$3:$BP$18,61,FALSE)</f>
        <v>16</v>
      </c>
      <c r="F118" t="str">
        <f>VLOOKUP(E118,metki!$A$2:$B$9,2,FALSE)</f>
        <v>импл_новые_без_названия</v>
      </c>
      <c r="G118" t="str">
        <f t="shared" si="45"/>
        <v>импл_</v>
      </c>
      <c r="H118" t="str">
        <f>VLOOKUP(B118,audio_list_stym!$A$3:$AJ$18,29,FALSE)</f>
        <v>Finger</v>
      </c>
      <c r="I118" t="s">
        <v>692</v>
      </c>
      <c r="J118" t="str">
        <f t="shared" si="46"/>
        <v>Finger_5</v>
      </c>
      <c r="K118">
        <v>16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245</v>
      </c>
      <c r="Q118" t="str">
        <f>IF(G118="экспл",0,IF(G118="импл_",VLOOKUP(J118,quest_импл!$A$1:$J$129,8,FALSE),0))</f>
        <v>sound\\Vizhatiy_li.wav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2002</v>
      </c>
      <c r="AD118" t="str">
        <f t="shared" ca="1" si="54"/>
        <v>pics\\Banan_2.jpg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47"/>
        <v>pics\\Banan_2.jpg</v>
      </c>
      <c r="AI118" t="s">
        <v>90</v>
      </c>
      <c r="AO118">
        <f t="shared" ca="1" si="48"/>
        <v>0.97942947543089731</v>
      </c>
      <c r="AP118" t="str">
        <f t="shared" ca="1" si="49"/>
        <v>pics\\Banan_2.jpg</v>
      </c>
      <c r="AR118" t="str">
        <f t="shared" si="55"/>
        <v/>
      </c>
      <c r="AS118" t="str">
        <f t="shared" ca="1" si="50"/>
        <v>pics\\Banan_2.jpg</v>
      </c>
      <c r="AT118">
        <f t="shared" ca="1" si="51"/>
        <v>0.33255223411008283</v>
      </c>
      <c r="AU118" t="s">
        <v>697</v>
      </c>
      <c r="AV118" t="str">
        <f t="shared" ca="1" si="52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_Выжатый_ли_</v>
      </c>
      <c r="BB118" t="str">
        <f t="shared" si="53"/>
        <v>_Выжатый_ли_XXXXX?</v>
      </c>
      <c r="BD118" cm="1">
        <f t="array" aca="1" ref="BD118" ca="1">INDEX($L$114:$L$121,(RANK(AT6,$AT$2:$AT$9)))</f>
        <v>2084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VLOOKUP(B119,audio_list_stym!$A$3:$BP$18,61,FALSE)</f>
        <v>16</v>
      </c>
      <c r="F119" t="str">
        <f>VLOOKUP(E119,metki!$A$2:$B$9,2,FALSE)</f>
        <v>импл_новые_без_названия</v>
      </c>
      <c r="G119" t="str">
        <f t="shared" si="45"/>
        <v>импл_</v>
      </c>
      <c r="H119" t="str">
        <f>VLOOKUP(B119,audio_list_stym!$A$3:$AJ$18,29,FALSE)</f>
        <v>Finger</v>
      </c>
      <c r="I119" t="s">
        <v>693</v>
      </c>
      <c r="J119" t="str">
        <f t="shared" si="46"/>
        <v>Finger_6</v>
      </c>
      <c r="K119">
        <v>16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246</v>
      </c>
      <c r="Q119" t="str">
        <f>IF(G119="экспл",0,IF(G119="импл_",VLOOKUP(J119,quest_импл!$A$1:$J$129,8,FALSE),0))</f>
        <v>sound\\Obemniy_li.wav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2015</v>
      </c>
      <c r="AD119" t="str">
        <f t="shared" ca="1" si="54"/>
        <v>pics\\Finik_7.jpg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47"/>
        <v>pics\\Finik_7.jpg</v>
      </c>
      <c r="AI119" t="s">
        <v>91</v>
      </c>
      <c r="AO119">
        <f t="shared" ca="1" si="48"/>
        <v>0.74528815483439426</v>
      </c>
      <c r="AP119" t="str">
        <f t="shared" ca="1" si="49"/>
        <v>pics\\Finik_7.jpg</v>
      </c>
      <c r="AR119" t="str">
        <f t="shared" si="55"/>
        <v/>
      </c>
      <c r="AS119" t="str">
        <f t="shared" ca="1" si="50"/>
        <v>pics\\Finik_7.jpg</v>
      </c>
      <c r="AT119">
        <f t="shared" ca="1" si="51"/>
        <v>0.73564080986878111</v>
      </c>
      <c r="AU119" t="s">
        <v>697</v>
      </c>
      <c r="AV119" t="str">
        <f t="shared" ca="1" si="52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_Объемный_ли_</v>
      </c>
      <c r="BB119" t="str">
        <f t="shared" si="53"/>
        <v>_Объемный_ли_XXXXX?</v>
      </c>
      <c r="BD119" cm="1">
        <f t="array" aca="1" ref="BD119" ca="1">INDEX($L$114:$L$121,(RANK(AT7,$AT$2:$AT$9)))</f>
        <v>2085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VLOOKUP(B120,audio_list_stym!$A$3:$BP$18,61,FALSE)</f>
        <v>16</v>
      </c>
      <c r="F120" t="str">
        <f>VLOOKUP(E120,metki!$A$2:$B$9,2,FALSE)</f>
        <v>импл_новые_без_названия</v>
      </c>
      <c r="G120" t="str">
        <f t="shared" si="45"/>
        <v>импл_</v>
      </c>
      <c r="H120" t="str">
        <f>VLOOKUP(B120,audio_list_stym!$A$3:$AJ$18,29,FALSE)</f>
        <v>Finger</v>
      </c>
      <c r="I120" t="s">
        <v>694</v>
      </c>
      <c r="J120" t="str">
        <f t="shared" si="46"/>
        <v>Finger_7</v>
      </c>
      <c r="K120">
        <v>16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247</v>
      </c>
      <c r="Q120" t="str">
        <f>IF(G120="экспл",0,IF(G120="импл_",VLOOKUP(J120,quest_импл!$A$1:$J$129,8,FALSE),0))</f>
        <v>sound\\Pustoy_li.wav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2054</v>
      </c>
      <c r="AD120" t="str">
        <f t="shared" ca="1" si="54"/>
        <v>pics\\Redis_6.jpg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47"/>
        <v>pics\\Redis_6.jpg</v>
      </c>
      <c r="AI120" t="s">
        <v>92</v>
      </c>
      <c r="AO120">
        <f t="shared" ca="1" si="48"/>
        <v>0.16649447927677963</v>
      </c>
      <c r="AP120" t="str">
        <f t="shared" ca="1" si="49"/>
        <v>pics\\Redis_6.jpg</v>
      </c>
      <c r="AR120" t="str">
        <f t="shared" si="55"/>
        <v/>
      </c>
      <c r="AS120" t="str">
        <f t="shared" ca="1" si="50"/>
        <v>pics\\Redis_6.jpg</v>
      </c>
      <c r="AT120">
        <f t="shared" ca="1" si="51"/>
        <v>0.44918796502067182</v>
      </c>
      <c r="AU120" t="s">
        <v>697</v>
      </c>
      <c r="AV120" t="str">
        <f t="shared" ca="1" si="52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_Пустой_ли_</v>
      </c>
      <c r="BB120" t="str">
        <f t="shared" si="53"/>
        <v>_Пустой_ли_XXXXX?</v>
      </c>
      <c r="BD120" cm="1">
        <f t="array" aca="1" ref="BD120" ca="1">INDEX($L$114:$L$121,(RANK(AT8,$AT$2:$AT$9)))</f>
        <v>2082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VLOOKUP(B121,audio_list_stym!$A$3:$BP$18,61,FALSE)</f>
        <v>16</v>
      </c>
      <c r="F121" t="str">
        <f>VLOOKUP(E121,metki!$A$2:$B$9,2,FALSE)</f>
        <v>импл_новые_без_названия</v>
      </c>
      <c r="G121" t="str">
        <f t="shared" si="45"/>
        <v>импл_</v>
      </c>
      <c r="H121" t="str">
        <f>VLOOKUP(B121,audio_list_stym!$A$3:$AJ$18,29,FALSE)</f>
        <v>Finger</v>
      </c>
      <c r="I121" t="s">
        <v>695</v>
      </c>
      <c r="J121" t="str">
        <f t="shared" si="46"/>
        <v>Finger_8</v>
      </c>
      <c r="K121">
        <v>16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248</v>
      </c>
      <c r="Q121" t="str">
        <f>IF(G121="экспл",0,IF(G121="импл_",VLOOKUP(J121,quest_импл!$A$1:$J$129,8,FALSE),0))</f>
        <v>sound\\Beliy_li.wav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2024</v>
      </c>
      <c r="AD121" t="str">
        <f t="shared" ca="1" si="54"/>
        <v>pics\\Goroh_8.jpg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47"/>
        <v>pics\\Goroh_8.jpg</v>
      </c>
      <c r="AI121" t="s">
        <v>93</v>
      </c>
      <c r="AO121">
        <f t="shared" ca="1" si="48"/>
        <v>0.54472976719615296</v>
      </c>
      <c r="AP121" t="str">
        <f t="shared" ca="1" si="49"/>
        <v>pics\\Goroh_8.jpg</v>
      </c>
      <c r="AR121" t="str">
        <f t="shared" si="55"/>
        <v/>
      </c>
      <c r="AS121" t="str">
        <f t="shared" ca="1" si="50"/>
        <v>pics\\Goroh_8.jpg</v>
      </c>
      <c r="AT121">
        <f t="shared" ca="1" si="51"/>
        <v>4.0419589432158842E-2</v>
      </c>
      <c r="AU121" t="s">
        <v>697</v>
      </c>
      <c r="AV121" t="str">
        <f t="shared" ca="1" si="52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_Белый_ли_</v>
      </c>
      <c r="BB121" t="str">
        <f t="shared" si="53"/>
        <v>_Белый_ли_XXXXX?</v>
      </c>
      <c r="BD121" cm="1">
        <f t="array" aca="1" ref="BD121" ca="1">INDEX($L$114:$L$121,(RANK(AT9,$AT$2:$AT$9)))</f>
        <v>2086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VLOOKUP(B122,audio_list_stym!$A$3:$BP$18,61,FALSE)</f>
        <v>17</v>
      </c>
      <c r="F122" t="str">
        <f>VLOOKUP(E122,metki!$A$2:$B$9,2,FALSE)</f>
        <v>экспл_новые_без_названия</v>
      </c>
      <c r="G122" t="str">
        <f t="shared" si="45"/>
        <v>экспл</v>
      </c>
      <c r="H122" t="str">
        <f>VLOOKUP(B122,audio_list_stym!$A$3:$AJ$18,29,FALSE)</f>
        <v>Gac</v>
      </c>
      <c r="I122" t="s">
        <v>688</v>
      </c>
      <c r="J122" t="str">
        <f t="shared" si="46"/>
        <v>Gac_1</v>
      </c>
      <c r="K122">
        <v>17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121</v>
      </c>
      <c r="Z122" t="str">
        <f>IF(G122="экспл",VLOOKUP(J122,quest_экспл!$A$1:$N$129,12,FALSE),IF(G122="импл_",0,0))</f>
        <v>sound\\Ispachkan_li_on.wav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54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47"/>
        <v/>
      </c>
      <c r="AI122" t="s">
        <v>124</v>
      </c>
      <c r="AO122">
        <f t="shared" ca="1" si="48"/>
        <v>0.9411246831152893</v>
      </c>
      <c r="AP122" t="str">
        <f t="shared" ca="1" si="49"/>
        <v>pics\\Banan_4.jpg</v>
      </c>
      <c r="AR122" t="str">
        <f t="shared" si="55"/>
        <v/>
      </c>
      <c r="AS122" t="str">
        <f t="shared" si="50"/>
        <v/>
      </c>
      <c r="AT122">
        <f t="shared" ca="1" si="51"/>
        <v>0.81449927799885458</v>
      </c>
      <c r="AU122" t="s">
        <v>697</v>
      </c>
      <c r="AV122" t="str">
        <f t="shared" ca="1" si="52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_Испачкан_ли_он?</v>
      </c>
      <c r="BA122" t="e">
        <f>VLOOKUP(Q122,audio_list_stym!$B$2:$BQ$299,68,FALSE)</f>
        <v>#N/A</v>
      </c>
      <c r="BB122" t="str">
        <f t="shared" si="53"/>
        <v>На_экране_XXXXX._Испачкан_ли_он?</v>
      </c>
      <c r="BC122">
        <f>A122</f>
        <v>1216</v>
      </c>
      <c r="BD122" cm="1">
        <f t="array" aca="1" ref="BD122" ca="1">INDEX($L$122:$L$129,(RANK(AT2,$AT$2:$AT$9)))</f>
        <v>2096</v>
      </c>
      <c r="BE122" cm="1">
        <f t="array" aca="1" ref="BE122" ca="1">INDEX(BD66:BD81,(RANK(AT9,$AT$2:$AT$17)))</f>
        <v>2136</v>
      </c>
      <c r="BF122" cm="1">
        <f t="array" aca="1" ref="BF122" ca="1">INDEX(BD90:BD105,(RANK(AT9,$AT$2:$AT$17)))</f>
        <v>2072</v>
      </c>
      <c r="BG122" cm="1">
        <f t="array" aca="1" ref="BG122" ca="1">INDEX(BD106:BD121,(RANK(AT9,$AT$2:$AT$17)))</f>
        <v>2088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VLOOKUP(B123,audio_list_stym!$A$3:$BP$18,61,FALSE)</f>
        <v>17</v>
      </c>
      <c r="F123" t="str">
        <f>VLOOKUP(E123,metki!$A$2:$B$9,2,FALSE)</f>
        <v>экспл_новые_без_названия</v>
      </c>
      <c r="G123" t="str">
        <f t="shared" si="45"/>
        <v>экспл</v>
      </c>
      <c r="H123" t="str">
        <f>VLOOKUP(B123,audio_list_stym!$A$3:$AJ$18,29,FALSE)</f>
        <v>Gac</v>
      </c>
      <c r="I123" t="s">
        <v>689</v>
      </c>
      <c r="J123" t="str">
        <f t="shared" si="46"/>
        <v>Gac_2</v>
      </c>
      <c r="K123">
        <v>17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122</v>
      </c>
      <c r="Z123" t="str">
        <f>IF(G123="экспл",VLOOKUP(J123,quest_экспл!$A$1:$N$129,12,FALSE),IF(G123="импл_",0,0))</f>
        <v>sound\\On_farshirovanniy.wav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54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47"/>
        <v/>
      </c>
      <c r="AI123" t="s">
        <v>125</v>
      </c>
      <c r="AO123">
        <f t="shared" ca="1" si="48"/>
        <v>1.7748642200623554E-2</v>
      </c>
      <c r="AP123" t="str">
        <f t="shared" ca="1" si="49"/>
        <v>pics\\Tomat_7.jpg</v>
      </c>
      <c r="AR123" t="str">
        <f t="shared" si="55"/>
        <v/>
      </c>
      <c r="AS123" t="str">
        <f t="shared" si="50"/>
        <v/>
      </c>
      <c r="AT123">
        <f t="shared" ca="1" si="51"/>
        <v>0.67008391945112622</v>
      </c>
      <c r="AU123" t="s">
        <v>697</v>
      </c>
      <c r="AV123" t="str">
        <f t="shared" ca="1" si="52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_Он_фаршированный?</v>
      </c>
      <c r="BA123" t="e">
        <f>VLOOKUP(Q123,audio_list_stym!$B$2:$BQ$299,68,FALSE)</f>
        <v>#N/A</v>
      </c>
      <c r="BB123" t="str">
        <f t="shared" si="53"/>
        <v>Посмотрите,_вот_XXXXX._Он_фаршированный?</v>
      </c>
      <c r="BD123" cm="1">
        <f t="array" aca="1" ref="BD123" ca="1">INDEX($L$122:$L$129,(RANK(AT3,$AT$2:$AT$9)))</f>
        <v>2091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VLOOKUP(B124,audio_list_stym!$A$3:$BP$18,61,FALSE)</f>
        <v>17</v>
      </c>
      <c r="F124" t="str">
        <f>VLOOKUP(E124,metki!$A$2:$B$9,2,FALSE)</f>
        <v>экспл_новые_без_названия</v>
      </c>
      <c r="G124" t="str">
        <f t="shared" si="45"/>
        <v>экспл</v>
      </c>
      <c r="H124" t="str">
        <f>VLOOKUP(B124,audio_list_stym!$A$3:$AJ$18,29,FALSE)</f>
        <v>Gac</v>
      </c>
      <c r="I124" t="s">
        <v>690</v>
      </c>
      <c r="J124" t="str">
        <f t="shared" si="46"/>
        <v>Gac_3</v>
      </c>
      <c r="K124">
        <v>17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123</v>
      </c>
      <c r="Z124" t="str">
        <f>IF(G124="экспл",VLOOKUP(J124,quest_экспл!$A$1:$N$129,12,FALSE),IF(G124="импл_",0,0))</f>
        <v>sound\\On_razrezanniy.wav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54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47"/>
        <v/>
      </c>
      <c r="AI124" t="s">
        <v>126</v>
      </c>
      <c r="AO124">
        <f t="shared" ca="1" si="48"/>
        <v>0.14774789727091842</v>
      </c>
      <c r="AP124" t="str">
        <f t="shared" ca="1" si="49"/>
        <v>pics\\Redis_8.jpg</v>
      </c>
      <c r="AR124" t="str">
        <f t="shared" si="55"/>
        <v/>
      </c>
      <c r="AS124" t="str">
        <f t="shared" si="50"/>
        <v/>
      </c>
      <c r="AT124">
        <f t="shared" ca="1" si="51"/>
        <v>0.19133227630873806</v>
      </c>
      <c r="AU124" t="s">
        <v>697</v>
      </c>
      <c r="AV124" t="str">
        <f t="shared" ca="1" si="52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_Он_разрезанный?</v>
      </c>
      <c r="BA124" t="e">
        <f>VLOOKUP(Q124,audio_list_stym!$B$2:$BQ$299,68,FALSE)</f>
        <v>#N/A</v>
      </c>
      <c r="BB124" t="str">
        <f t="shared" si="53"/>
        <v>Вот_XXXXX._Он_разрезанный?</v>
      </c>
      <c r="BD124" cm="1">
        <f t="array" aca="1" ref="BD124" ca="1">INDEX($L$122:$L$129,(RANK(AT4,$AT$2:$AT$9)))</f>
        <v>2089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VLOOKUP(B125,audio_list_stym!$A$3:$BP$18,61,FALSE)</f>
        <v>17</v>
      </c>
      <c r="F125" t="str">
        <f>VLOOKUP(E125,metki!$A$2:$B$9,2,FALSE)</f>
        <v>экспл_новые_без_названия</v>
      </c>
      <c r="G125" t="str">
        <f t="shared" si="45"/>
        <v>экспл</v>
      </c>
      <c r="H125" t="str">
        <f>VLOOKUP(B125,audio_list_stym!$A$3:$AJ$18,29,FALSE)</f>
        <v>Gac</v>
      </c>
      <c r="I125" t="s">
        <v>691</v>
      </c>
      <c r="J125" t="str">
        <f t="shared" si="46"/>
        <v>Gac_4</v>
      </c>
      <c r="K125">
        <v>17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124</v>
      </c>
      <c r="Z125" t="str">
        <f>IF(G125="экспл",VLOOKUP(J125,quest_экспл!$A$1:$N$129,12,FALSE),IF(G125="импл_",0,0))</f>
        <v>sound\\On_s_lepestkami.wav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54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47"/>
        <v/>
      </c>
      <c r="AI125" t="s">
        <v>127</v>
      </c>
      <c r="AO125">
        <f t="shared" ca="1" si="48"/>
        <v>0.74800003173019769</v>
      </c>
      <c r="AP125" t="str">
        <f t="shared" ca="1" si="49"/>
        <v>pics\\Finik_6.jpg</v>
      </c>
      <c r="AR125" t="str">
        <f t="shared" si="55"/>
        <v/>
      </c>
      <c r="AS125" t="str">
        <f t="shared" si="50"/>
        <v/>
      </c>
      <c r="AT125">
        <f t="shared" ca="1" si="51"/>
        <v>0.28839961021898619</v>
      </c>
      <c r="AU125" t="s">
        <v>697</v>
      </c>
      <c r="AV125" t="str">
        <f t="shared" ca="1" si="52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_Он_с_лепестками?</v>
      </c>
      <c r="BA125" t="e">
        <f>VLOOKUP(Q125,audio_list_stym!$B$2:$BQ$299,68,FALSE)</f>
        <v>#N/A</v>
      </c>
      <c r="BB125" t="str">
        <f t="shared" si="53"/>
        <v>Это_XXXXX._Он_с_лепестками?</v>
      </c>
      <c r="BD125" cm="1">
        <f t="array" aca="1" ref="BD125" ca="1">INDEX($L$122:$L$129,(RANK(AT5,$AT$2:$AT$9)))</f>
        <v>2095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VLOOKUP(B126,audio_list_stym!$A$3:$BP$18,61,FALSE)</f>
        <v>17</v>
      </c>
      <c r="F126" t="str">
        <f>VLOOKUP(E126,metki!$A$2:$B$9,2,FALSE)</f>
        <v>экспл_новые_без_названия</v>
      </c>
      <c r="G126" t="str">
        <f t="shared" si="45"/>
        <v>экспл</v>
      </c>
      <c r="H126" t="str">
        <f>VLOOKUP(B126,audio_list_stym!$A$3:$AJ$18,29,FALSE)</f>
        <v>Gac</v>
      </c>
      <c r="I126" t="s">
        <v>692</v>
      </c>
      <c r="J126" t="str">
        <f t="shared" si="46"/>
        <v>Gac_5</v>
      </c>
      <c r="K126">
        <v>17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125</v>
      </c>
      <c r="Z126" t="str">
        <f>IF(G126="экспл",VLOOKUP(J126,quest_экспл!$A$1:$N$129,12,FALSE),IF(G126="импл_",0,0))</f>
        <v>sound\\Kolyuchiy_li_on.wav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54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47"/>
        <v/>
      </c>
      <c r="AI126" t="s">
        <v>128</v>
      </c>
      <c r="AO126">
        <f t="shared" ca="1" si="48"/>
        <v>0.81574955326153353</v>
      </c>
      <c r="AP126" t="str">
        <f t="shared" ca="1" si="49"/>
        <v>pics\\Finik_1.jpg</v>
      </c>
      <c r="AR126" t="str">
        <f t="shared" si="55"/>
        <v/>
      </c>
      <c r="AS126" t="str">
        <f t="shared" si="50"/>
        <v/>
      </c>
      <c r="AT126">
        <f t="shared" ca="1" si="51"/>
        <v>0.67081577960721317</v>
      </c>
      <c r="AU126" t="s">
        <v>697</v>
      </c>
      <c r="AV126" t="str">
        <f t="shared" ca="1" si="52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_Колючий_ли_он?</v>
      </c>
      <c r="BA126" t="e">
        <f>VLOOKUP(Q126,audio_list_stym!$B$2:$BQ$299,68,FALSE)</f>
        <v>#N/A</v>
      </c>
      <c r="BB126" t="str">
        <f t="shared" si="53"/>
        <v>На_картинке_XXXXX._Колючий_ли_он?</v>
      </c>
      <c r="BD126" cm="1">
        <f t="array" aca="1" ref="BD126" ca="1">INDEX($L$122:$L$129,(RANK(AT6,$AT$2:$AT$9)))</f>
        <v>2092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VLOOKUP(B127,audio_list_stym!$A$3:$BP$18,61,FALSE)</f>
        <v>17</v>
      </c>
      <c r="F127" t="str">
        <f>VLOOKUP(E127,metki!$A$2:$B$9,2,FALSE)</f>
        <v>экспл_новые_без_названия</v>
      </c>
      <c r="G127" t="str">
        <f t="shared" si="45"/>
        <v>экспл</v>
      </c>
      <c r="H127" t="str">
        <f>VLOOKUP(B127,audio_list_stym!$A$3:$AJ$18,29,FALSE)</f>
        <v>Gac</v>
      </c>
      <c r="I127" t="s">
        <v>693</v>
      </c>
      <c r="J127" t="str">
        <f t="shared" si="46"/>
        <v>Gac_6</v>
      </c>
      <c r="K127">
        <v>17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126</v>
      </c>
      <c r="Z127" t="str">
        <f>IF(G127="экспл",VLOOKUP(J127,quest_экспл!$A$1:$N$129,12,FALSE),IF(G127="импл_",0,0))</f>
        <v>sound\\Oranzheviy_li_on.wav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54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47"/>
        <v/>
      </c>
      <c r="AI127" t="s">
        <v>129</v>
      </c>
      <c r="AO127">
        <f t="shared" ca="1" si="48"/>
        <v>0.76429513721210451</v>
      </c>
      <c r="AP127" t="str">
        <f t="shared" ca="1" si="49"/>
        <v>pics\\Finik_5.jpg</v>
      </c>
      <c r="AR127" t="str">
        <f t="shared" si="55"/>
        <v/>
      </c>
      <c r="AS127" t="str">
        <f t="shared" si="50"/>
        <v/>
      </c>
      <c r="AT127">
        <f t="shared" ca="1" si="51"/>
        <v>0.79348349765867576</v>
      </c>
      <c r="AU127" t="s">
        <v>697</v>
      </c>
      <c r="AV127" t="str">
        <f t="shared" ca="1" si="52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_Оранжевый_ли_он?</v>
      </c>
      <c r="BA127" t="e">
        <f>VLOOKUP(Q127,audio_list_stym!$B$2:$BQ$299,68,FALSE)</f>
        <v>#N/A</v>
      </c>
      <c r="BB127" t="str">
        <f t="shared" si="53"/>
        <v>На_мониторе_XXXXX._Оранжевый_ли_он?</v>
      </c>
      <c r="BD127" cm="1">
        <f t="array" aca="1" ref="BD127" ca="1">INDEX($L$122:$L$129,(RANK(AT7,$AT$2:$AT$9)))</f>
        <v>2093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VLOOKUP(B128,audio_list_stym!$A$3:$BP$18,61,FALSE)</f>
        <v>17</v>
      </c>
      <c r="F128" t="str">
        <f>VLOOKUP(E128,metki!$A$2:$B$9,2,FALSE)</f>
        <v>экспл_новые_без_названия</v>
      </c>
      <c r="G128" t="str">
        <f t="shared" si="45"/>
        <v>экспл</v>
      </c>
      <c r="H128" t="str">
        <f>VLOOKUP(B128,audio_list_stym!$A$3:$AJ$18,29,FALSE)</f>
        <v>Gac</v>
      </c>
      <c r="I128" t="s">
        <v>694</v>
      </c>
      <c r="J128" t="str">
        <f t="shared" si="46"/>
        <v>Gac_7</v>
      </c>
      <c r="K128">
        <v>17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127</v>
      </c>
      <c r="Z128" t="str">
        <f>IF(G128="экспл",VLOOKUP(J128,quest_экспл!$A$1:$N$129,12,FALSE),IF(G128="импл_",0,0))</f>
        <v>sound\\On_zernistiy.wav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54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47"/>
        <v/>
      </c>
      <c r="AI128" t="s">
        <v>130</v>
      </c>
      <c r="AO128">
        <f t="shared" ca="1" si="48"/>
        <v>0.45634801612640752</v>
      </c>
      <c r="AP128" t="str">
        <f t="shared" ca="1" si="49"/>
        <v>pics\\Limon_2.jpg</v>
      </c>
      <c r="AR128" t="str">
        <f t="shared" si="55"/>
        <v/>
      </c>
      <c r="AS128" t="str">
        <f t="shared" si="50"/>
        <v/>
      </c>
      <c r="AT128">
        <f t="shared" ca="1" si="51"/>
        <v>0.25112516055952361</v>
      </c>
      <c r="AU128" t="s">
        <v>697</v>
      </c>
      <c r="AV128" t="str">
        <f t="shared" ca="1" si="52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_Он_зернистый?</v>
      </c>
      <c r="BA128" t="e">
        <f>VLOOKUP(Q128,audio_list_stym!$B$2:$BQ$299,68,FALSE)</f>
        <v>#N/A</v>
      </c>
      <c r="BB128" t="str">
        <f t="shared" si="53"/>
        <v>Перед_Вами_XXXXX._Он_зернистый?</v>
      </c>
      <c r="BD128" cm="1">
        <f t="array" aca="1" ref="BD128" ca="1">INDEX($L$122:$L$129,(RANK(AT8,$AT$2:$AT$9)))</f>
        <v>2090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VLOOKUP(B129,audio_list_stym!$A$3:$BP$18,61,FALSE)</f>
        <v>17</v>
      </c>
      <c r="F129" t="str">
        <f>VLOOKUP(E129,metki!$A$2:$B$9,2,FALSE)</f>
        <v>экспл_новые_без_названия</v>
      </c>
      <c r="G129" t="str">
        <f t="shared" si="45"/>
        <v>экспл</v>
      </c>
      <c r="H129" t="str">
        <f>VLOOKUP(B129,audio_list_stym!$A$3:$AJ$18,29,FALSE)</f>
        <v>Gac</v>
      </c>
      <c r="I129" t="s">
        <v>695</v>
      </c>
      <c r="J129" t="str">
        <f t="shared" si="46"/>
        <v>Gac_8</v>
      </c>
      <c r="K129">
        <v>17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128</v>
      </c>
      <c r="Z129" t="str">
        <f>IF(G129="экспл",VLOOKUP(J129,quest_экспл!$A$1:$N$129,12,FALSE),IF(G129="импл_",0,0))</f>
        <v>sound\\Okruglya_li_on.wav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54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47"/>
        <v/>
      </c>
      <c r="AI129" t="s">
        <v>131</v>
      </c>
      <c r="AO129">
        <f t="shared" ca="1" si="48"/>
        <v>2.883414040350829E-2</v>
      </c>
      <c r="AP129" t="str">
        <f t="shared" ca="1" si="49"/>
        <v>pics\\Tomat_5.jpg</v>
      </c>
      <c r="AR129" t="str">
        <f t="shared" si="55"/>
        <v/>
      </c>
      <c r="AS129" t="str">
        <f t="shared" si="50"/>
        <v/>
      </c>
      <c r="AT129">
        <f t="shared" ca="1" si="51"/>
        <v>0.30846369926136419</v>
      </c>
      <c r="AU129" t="s">
        <v>697</v>
      </c>
      <c r="AV129" t="str">
        <f t="shared" ca="1" si="52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_Округлый_ли_он?</v>
      </c>
      <c r="BA129" t="e">
        <f>VLOOKUP(Q129,audio_list_stym!$B$2:$BQ$299,68,FALSE)</f>
        <v>#N/A</v>
      </c>
      <c r="BB129" t="str">
        <f t="shared" si="53"/>
        <v>Вы_видите_XXXXX._Округлый_ли_он?</v>
      </c>
      <c r="BD129" cm="1">
        <f t="array" aca="1" ref="BD129" ca="1">INDEX($L$122:$L$129,(RANK(AT9,$AT$2:$AT$9)))</f>
        <v>2094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A00-000000000000}"/>
  <pageMargins left="0.7" right="0.7" top="0.75" bottom="0.75" header="0.3" footer="0.3"/>
  <pageSetup paperSize="9" orientation="portrait" horizontalDpi="4294967293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ht="11.55" customHeight="1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VLOOKUP(B2,audio_list_stym!$A$3:$BP$18,62,FALSE)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VLOOKUP(B2,audio_list_stym!$A$3:$AJ$18,30,FALSE)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0.8542535278882718</v>
      </c>
      <c r="AP2" t="str">
        <f ca="1">INDEX($AM$2:$AM$25,(RANK(AO2,$AO$2:$AO$25)))</f>
        <v>pics\\Kokos_4.jpg</v>
      </c>
      <c r="AQ2" t="str">
        <f ca="1">INDEX($AN$2:$AN$25,(RANK(AO2,$AO$2:$AO$25)))</f>
        <v>pics\\Tomat_4.jpg</v>
      </c>
      <c r="AT2">
        <f t="shared" ref="AT2:AT65" ca="1" si="7">RAND()</f>
        <v>0.22635982876665295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2025</v>
      </c>
      <c r="BF2" cm="1">
        <f t="array" aca="1" ref="BF2" ca="1">INDEX(BD26:BD49,(RANK(AT2,$AT$2:$AT$16)))</f>
        <v>2041</v>
      </c>
      <c r="BG2" cm="1">
        <f t="array" aca="1" ref="BG2" ca="1">INDEX(BD50:BD65,(RANK(AT2,$AT$2:$AT$16)))</f>
        <v>2017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VLOOKUP(B3,audio_list_stym!$A$3:$BP$18,62,FALSE)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VLOOKUP(B3,audio_list_stym!$A$3:$AJ$18,30,FALSE)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0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0.61754783609348918</v>
      </c>
      <c r="AP3" t="str">
        <f t="shared" ref="AP3:AP25" ca="1" si="12">INDEX($AM$2:$AM$25,(RANK(AO3,$AO$2:$AO$25)))</f>
        <v>pics\\Finik_4.jpg</v>
      </c>
      <c r="AQ3" t="str">
        <f t="shared" ref="AQ3:AQ25" ca="1" si="13">INDEX($AN$2:$AN$25,(RANK(AO3,$AO$2:$AO$25)))</f>
        <v>pics\\Peper_4.jpg</v>
      </c>
      <c r="AT3">
        <f t="shared" ca="1" si="7"/>
        <v>0.41816560725602481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2060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VLOOKUP(B4,audio_list_stym!$A$3:$BP$18,62,FALSE)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VLOOKUP(B4,audio_list_stym!$A$3:$AJ$18,30,FALSE)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0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0.23091093653074535</v>
      </c>
      <c r="AP4" t="str">
        <f t="shared" ca="1" si="12"/>
        <v>pics\\Injir_7.jpg</v>
      </c>
      <c r="AQ4" t="str">
        <f t="shared" ca="1" si="13"/>
        <v>pics\\Tikva_7.jpg</v>
      </c>
      <c r="AT4">
        <f t="shared" ca="1" si="7"/>
        <v>0.42728800493254471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VLOOKUP(B5,audio_list_stym!$A$3:$BP$18,62,FALSE)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VLOOKUP(B5,audio_list_stym!$A$3:$AJ$18,30,FALSE)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0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0.65975567837357274</v>
      </c>
      <c r="AP5" t="str">
        <f t="shared" ca="1" si="12"/>
        <v>pics\\Finik_3.jpg</v>
      </c>
      <c r="AQ5" t="str">
        <f t="shared" ca="1" si="13"/>
        <v>pics\\Peper_3.jpg</v>
      </c>
      <c r="AT5">
        <f t="shared" ca="1" si="7"/>
        <v>0.96979472051253446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2057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VLOOKUP(B6,audio_list_stym!$A$3:$BP$18,62,FALSE)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VLOOKUP(B6,audio_list_stym!$A$3:$AJ$18,30,FALSE)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0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0.66228247310296906</v>
      </c>
      <c r="AP6" t="str">
        <f t="shared" ca="1" si="12"/>
        <v>pics\\Finik_2.jpg</v>
      </c>
      <c r="AQ6" t="str">
        <f t="shared" ca="1" si="13"/>
        <v>pics\\Peper_2.jpg</v>
      </c>
      <c r="AT6">
        <f t="shared" ca="1" si="7"/>
        <v>0.12844262540582485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2064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VLOOKUP(B7,audio_list_stym!$A$3:$BP$18,62,FALSE)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VLOOKUP(B7,audio_list_stym!$A$3:$AJ$18,30,FALSE)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0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0.82531044469198622</v>
      </c>
      <c r="AP7" t="str">
        <f t="shared" ca="1" si="12"/>
        <v>pics\\Kokos_5.jpg</v>
      </c>
      <c r="AQ7" t="str">
        <f t="shared" ca="1" si="13"/>
        <v>pics\\Tomat_5.jpg</v>
      </c>
      <c r="AT7">
        <f t="shared" ca="1" si="7"/>
        <v>0.17968065987385307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2063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VLOOKUP(B8,audio_list_stym!$A$3:$BP$18,62,FALSE)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VLOOKUP(B8,audio_list_stym!$A$3:$AJ$18,30,FALSE)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0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0.52349659772241308</v>
      </c>
      <c r="AP8" t="str">
        <f t="shared" ca="1" si="12"/>
        <v>pics\\Finik_6.jpg</v>
      </c>
      <c r="AQ8" t="str">
        <f t="shared" ca="1" si="13"/>
        <v>pics\\Peper_6.jpg</v>
      </c>
      <c r="AT8">
        <f t="shared" ca="1" si="7"/>
        <v>0.46838112194888648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2058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VLOOKUP(B9,audio_list_stym!$A$3:$BP$18,62,FALSE)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VLOOKUP(B9,audio_list_stym!$A$3:$AJ$18,30,FALSE)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0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0.77469479222792548</v>
      </c>
      <c r="AP9" t="str">
        <f t="shared" ca="1" si="12"/>
        <v>pics\\Kokos_7.jpg</v>
      </c>
      <c r="AQ9" t="str">
        <f t="shared" ca="1" si="13"/>
        <v>pics\\Tomat_7.jpg</v>
      </c>
      <c r="AT9">
        <f t="shared" ca="1" si="7"/>
        <v>0.36512366199315427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VLOOKUP(B10,audio_list_stym!$A$3:$BP$18,62,FALSE)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VLOOKUP(B10,audio_list_stym!$A$3:$AJ$18,30,FALSE)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2057</v>
      </c>
      <c r="AD10" t="str">
        <f t="shared" ca="1" si="10"/>
        <v>pics\\Tomat_1.jpg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pics\\Tomat_1.jpg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0.98111787657195171</v>
      </c>
      <c r="AP10" t="str">
        <f t="shared" ca="1" si="12"/>
        <v>pics\\Kokos_1.jpg</v>
      </c>
      <c r="AQ10" t="str">
        <f t="shared" ca="1" si="13"/>
        <v>pics\\Tomat_1.jpg</v>
      </c>
      <c r="AS10" t="str">
        <f t="shared" ref="AS10:AS17" ca="1" si="15">IF(AH10="sound\\Tropic",AQ10,"")</f>
        <v>pics\\Tomat_1.jpg</v>
      </c>
      <c r="AT10">
        <f t="shared" ca="1" si="7"/>
        <v>0.40724975836056487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2057</v>
      </c>
      <c r="BF10" cm="1">
        <f t="array" aca="1" ref="BF10" ca="1">INDEX(BD18:BD33,(RANK(AT3,$AT$2:$AT$16)))</f>
        <v>2029</v>
      </c>
      <c r="BG10" cm="1">
        <f t="array" aca="1" ref="BG10" ca="1">INDEX(BD34:BD65,(RANK(AT3,$AT$2:$AT$16)))</f>
        <v>2045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VLOOKUP(B11,audio_list_stym!$A$3:$BP$18,62,FALSE)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VLOOKUP(B11,audio_list_stym!$A$3:$AJ$18,30,FALSE)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2041</v>
      </c>
      <c r="AD11" t="str">
        <f t="shared" ca="1" si="10"/>
        <v>pics\\Peper_1.jpg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0.72386761663411636</v>
      </c>
      <c r="AP11" t="str">
        <f t="shared" ca="1" si="12"/>
        <v>pics\\Finik_1.jpg</v>
      </c>
      <c r="AQ11" t="str">
        <f t="shared" ca="1" si="13"/>
        <v>pics\\Peper_1.jpg</v>
      </c>
      <c r="AS11" t="str">
        <f t="shared" ca="1" si="15"/>
        <v>pics\\Peper_1.jpg</v>
      </c>
      <c r="AT11">
        <f t="shared" ca="1" si="7"/>
        <v>0.48857592910119896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2036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VLOOKUP(B12,audio_list_stym!$A$3:$BP$18,62,FALSE)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VLOOKUP(B12,audio_list_stym!$A$3:$AJ$18,30,FALSE)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2161</v>
      </c>
      <c r="AD12" t="str">
        <f t="shared" ca="1" si="10"/>
        <v>pics\\Tikva_1.jpg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pics\\Tikva_1.jpg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0.49375660610517069</v>
      </c>
      <c r="AP12" t="str">
        <f t="shared" ca="1" si="12"/>
        <v>pics\\Injir_1.jpg</v>
      </c>
      <c r="AQ12" t="str">
        <f t="shared" ca="1" si="13"/>
        <v>pics\\Tikva_1.jpg</v>
      </c>
      <c r="AS12" t="str">
        <f t="shared" ca="1" si="15"/>
        <v>pics\\Tikva_1.jpg</v>
      </c>
      <c r="AT12">
        <f t="shared" ca="1" si="7"/>
        <v>0.22770642650114192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VLOOKUP(B13,audio_list_stym!$A$3:$BP$18,62,FALSE)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VLOOKUP(B13,audio_list_stym!$A$3:$AJ$18,30,FALSE)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2058</v>
      </c>
      <c r="AD13" t="str">
        <f t="shared" ca="1" si="10"/>
        <v>pics\\Tomat_2.jpg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pics\\Tomat_2.jpg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0.94459611972263591</v>
      </c>
      <c r="AP13" t="str">
        <f t="shared" ca="1" si="12"/>
        <v>pics\\Kokos_2.jpg</v>
      </c>
      <c r="AQ13" t="str">
        <f t="shared" ca="1" si="13"/>
        <v>pics\\Tomat_2.jpg</v>
      </c>
      <c r="AS13" t="str">
        <f t="shared" ca="1" si="15"/>
        <v>pics\\Tomat_2.jpg</v>
      </c>
      <c r="AT13">
        <f t="shared" ca="1" si="7"/>
        <v>0.79722796053329836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2033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VLOOKUP(B14,audio_list_stym!$A$3:$BP$18,62,FALSE)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VLOOKUP(B14,audio_list_stym!$A$3:$AJ$18,30,FALSE)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2165</v>
      </c>
      <c r="AD14" t="str">
        <f t="shared" ca="1" si="10"/>
        <v>pics\\Tikva_5.jpg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pics\\Tikva_5.jpg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0.33886876948654632</v>
      </c>
      <c r="AP14" t="str">
        <f t="shared" ca="1" si="12"/>
        <v>pics\\Injir_5.jpg</v>
      </c>
      <c r="AQ14" t="str">
        <f t="shared" ca="1" si="13"/>
        <v>pics\\Tikva_5.jpg</v>
      </c>
      <c r="AS14" t="str">
        <f t="shared" ca="1" si="15"/>
        <v>pics\\Tikva_5.jpg</v>
      </c>
      <c r="AT14">
        <f t="shared" ca="1" si="7"/>
        <v>0.73762218450141226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2040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VLOOKUP(B15,audio_list_stym!$A$3:$BP$18,62,FALSE)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VLOOKUP(B15,audio_list_stym!$A$3:$AJ$18,30,FALSE)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2045</v>
      </c>
      <c r="AD15" t="str">
        <f t="shared" ca="1" si="10"/>
        <v>pics\\Peper_5.jpg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pics\\Peper_5.jpg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0.55474133434260364</v>
      </c>
      <c r="AP15" t="str">
        <f t="shared" ca="1" si="12"/>
        <v>pics\\Finik_5.jpg</v>
      </c>
      <c r="AQ15" t="str">
        <f t="shared" ca="1" si="13"/>
        <v>pics\\Peper_5.jpg</v>
      </c>
      <c r="AS15" t="str">
        <f t="shared" ca="1" si="15"/>
        <v>pics\\Peper_5.jpg</v>
      </c>
      <c r="AT15">
        <f t="shared" ca="1" si="7"/>
        <v>8.4062314188620757E-2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2039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VLOOKUP(B16,audio_list_stym!$A$3:$BP$18,62,FALSE)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VLOOKUP(B16,audio_list_stym!$A$3:$AJ$18,30,FALSE)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2163</v>
      </c>
      <c r="AD16" t="str">
        <f t="shared" ca="1" si="10"/>
        <v>pics\\Tikva_3.jpg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pics\\Tikva_3.jpg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0.46745994164437821</v>
      </c>
      <c r="AP16" t="str">
        <f t="shared" ca="1" si="12"/>
        <v>pics\\Injir_3.jpg</v>
      </c>
      <c r="AQ16" t="str">
        <f t="shared" ca="1" si="13"/>
        <v>pics\\Tikva_3.jpg</v>
      </c>
      <c r="AS16" t="str">
        <f t="shared" ca="1" si="15"/>
        <v>pics\\Tikva_3.jpg</v>
      </c>
      <c r="AT16">
        <f t="shared" ca="1" si="7"/>
        <v>0.61973518353550139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2034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VLOOKUP(B17,audio_list_stym!$A$3:$BP$18,62,FALSE)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VLOOKUP(B17,audio_list_stym!$A$3:$AJ$18,30,FALSE)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2047</v>
      </c>
      <c r="AD17" t="str">
        <f t="shared" ca="1" si="10"/>
        <v>pics\\Peper_7.jpg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pics\\Peper_7.jpg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0.51572209837700234</v>
      </c>
      <c r="AP17" t="str">
        <f t="shared" ca="1" si="12"/>
        <v>pics\\Finik_7.jpg</v>
      </c>
      <c r="AQ17" t="str">
        <f t="shared" ca="1" si="13"/>
        <v>pics\\Peper_7.jpg</v>
      </c>
      <c r="AS17" t="str">
        <f t="shared" ca="1" si="15"/>
        <v>pics\\Peper_7.jpg</v>
      </c>
      <c r="AT17">
        <f t="shared" ca="1" si="7"/>
        <v>0.29704587962212814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VLOOKUP(B18,audio_list_stym!$A$3:$BP$18,62,FALSE)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VLOOKUP(B18,audio_list_stym!$A$3:$AJ$18,30,FALSE)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0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ref="AG18:AG6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0.29596184041864493</v>
      </c>
      <c r="AP18" t="str">
        <f t="shared" ca="1" si="12"/>
        <v>pics\\Injir_6.jpg</v>
      </c>
      <c r="AQ18" t="str">
        <f t="shared" ca="1" si="13"/>
        <v>pics\\Tikva_6.jpg</v>
      </c>
      <c r="AT18">
        <f t="shared" ca="1" si="7"/>
        <v>0.27218402971563305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VLOOKUP(B19,audio_list_stym!$A$3:$BP$18,62,FALSE)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VLOOKUP(B19,audio_list_stym!$A$3:$AJ$18,30,FALSE)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0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0.34813442004145756</v>
      </c>
      <c r="AP19" t="str">
        <f t="shared" ca="1" si="12"/>
        <v>pics\\Injir_4.jpg</v>
      </c>
      <c r="AQ19" t="str">
        <f t="shared" ca="1" si="13"/>
        <v>pics\\Tikva_4.jpg</v>
      </c>
      <c r="AT19">
        <f t="shared" ca="1" si="7"/>
        <v>6.7930530319499471E-2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2028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VLOOKUP(B20,audio_list_stym!$A$3:$BP$18,62,FALSE)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VLOOKUP(B20,audio_list_stym!$A$3:$AJ$18,30,FALSE)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0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0.72425834342464768</v>
      </c>
      <c r="AP20" t="str">
        <f t="shared" ca="1" si="12"/>
        <v>pics\\Kokos_8.jpg</v>
      </c>
      <c r="AQ20" t="str">
        <f t="shared" ca="1" si="13"/>
        <v>pics\\Tomat_8.jpg</v>
      </c>
      <c r="AT20">
        <f t="shared" ca="1" si="7"/>
        <v>0.81257529095901315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VLOOKUP(B21,audio_list_stym!$A$3:$BP$18,62,FALSE)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VLOOKUP(B21,audio_list_stym!$A$3:$AJ$18,30,FALSE)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0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0.47804246702821285</v>
      </c>
      <c r="AP21" t="str">
        <f t="shared" ca="1" si="12"/>
        <v>pics\\Injir_2.jpg</v>
      </c>
      <c r="AQ21" t="str">
        <f t="shared" ca="1" si="13"/>
        <v>pics\\Tikva_2.jpg</v>
      </c>
      <c r="AT21">
        <f t="shared" ca="1" si="7"/>
        <v>0.91216700076314516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2025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VLOOKUP(B22,audio_list_stym!$A$3:$BP$18,62,FALSE)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VLOOKUP(B22,audio_list_stym!$A$3:$AJ$18,30,FALSE)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0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0.51398091325015327</v>
      </c>
      <c r="AP22" t="str">
        <f t="shared" ca="1" si="12"/>
        <v>pics\\Finik_8.jpg</v>
      </c>
      <c r="AQ22" t="str">
        <f t="shared" ca="1" si="13"/>
        <v>pics\\Peper_8.jpg</v>
      </c>
      <c r="AT22">
        <f t="shared" ca="1" si="7"/>
        <v>0.69331662702195263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2032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VLOOKUP(B23,audio_list_stym!$A$3:$BP$18,62,FALSE)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VLOOKUP(B23,audio_list_stym!$A$3:$AJ$18,30,FALSE)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0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0.21468021778806912</v>
      </c>
      <c r="AP23" t="str">
        <f t="shared" ca="1" si="12"/>
        <v>pics\\Injir_8.jpg</v>
      </c>
      <c r="AQ23" t="str">
        <f t="shared" ca="1" si="13"/>
        <v>pics\\Tikva_8.jpg</v>
      </c>
      <c r="AT23">
        <f t="shared" ca="1" si="7"/>
        <v>0.79370651337261211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2031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VLOOKUP(B24,audio_list_stym!$A$3:$BP$18,62,FALSE)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VLOOKUP(B24,audio_list_stym!$A$3:$AJ$18,30,FALSE)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0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0.78113535162419634</v>
      </c>
      <c r="AP24" t="str">
        <f t="shared" ca="1" si="12"/>
        <v>pics\\Kokos_6.jpg</v>
      </c>
      <c r="AQ24" t="str">
        <f t="shared" ca="1" si="13"/>
        <v>pics\\Tomat_6.jpg</v>
      </c>
      <c r="AT24">
        <f t="shared" ca="1" si="7"/>
        <v>0.24942617264616196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2026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VLOOKUP(B25,audio_list_stym!$A$3:$BP$18,62,FALSE)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VLOOKUP(B25,audio_list_stym!$A$3:$AJ$18,30,FALSE)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0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0.85698282979973261</v>
      </c>
      <c r="AP25" t="str">
        <f t="shared" ca="1" si="12"/>
        <v>pics\\Kokos_3.jpg</v>
      </c>
      <c r="AQ25" t="str">
        <f t="shared" ca="1" si="13"/>
        <v>pics\\Tomat_3.jpg</v>
      </c>
      <c r="AT25">
        <f t="shared" ca="1" si="7"/>
        <v>0.29831800702634459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VLOOKUP(B26,audio_list_stym!$A$3:$BP$18,62,FALSE)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VLOOKUP(B26,audio_list_stym!$A$3:$AJ$18,30,FALSE)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2028</v>
      </c>
      <c r="AD26" t="str">
        <f t="shared" ca="1" si="10"/>
        <v>pics\\Kokos_4.jpg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pics\\Kokos_4.jpg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pics\\Kokos_4.jpg</v>
      </c>
      <c r="AT26">
        <f t="shared" ca="1" si="7"/>
        <v>0.13259512356434189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2062</v>
      </c>
      <c r="BF26" cm="1">
        <f t="array" aca="1" ref="BF26" ca="1">INDEX(BD34:BD49,(RANK(AT5,$AT$2:$AT$16)))</f>
        <v>2046</v>
      </c>
      <c r="BG26" cm="1">
        <f t="array" aca="1" ref="BG26" ca="1">INDEX(BD50:BD65,(RANK(AT5,$AT$2:$AT$16)))</f>
        <v>2014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VLOOKUP(B27,audio_list_stym!$A$3:$BP$18,62,FALSE)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VLOOKUP(B27,audio_list_stym!$A$3:$AJ$18,30,FALSE)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2012</v>
      </c>
      <c r="AD27" t="str">
        <f t="shared" ca="1" si="10"/>
        <v>pics\\Finik_4.jpg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pics\\Finik_4.jpg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pics\\Finik_4.jpg</v>
      </c>
      <c r="AT27">
        <f t="shared" ca="1" si="7"/>
        <v>9.2923487263245952E-2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2052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VLOOKUP(B28,audio_list_stym!$A$3:$BP$18,62,FALSE)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VLOOKUP(B28,audio_list_stym!$A$3:$AJ$18,30,FALSE)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2159</v>
      </c>
      <c r="AD28" t="str">
        <f t="shared" ca="1" si="10"/>
        <v>pics\\Injir_7.jpg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pics\\Injir_7.jpg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pics\\Injir_7.jpg</v>
      </c>
      <c r="AT28">
        <f t="shared" ca="1" si="7"/>
        <v>0.19621258138244546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VLOOKUP(B29,audio_list_stym!$A$3:$BP$18,62,FALSE)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VLOOKUP(B29,audio_list_stym!$A$3:$AJ$18,30,FALSE)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2011</v>
      </c>
      <c r="AD29" t="str">
        <f t="shared" ca="1" si="10"/>
        <v>pics\\Finik_3.jpg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pics\\Finik_3.jpg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pics\\Finik_3.jpg</v>
      </c>
      <c r="AT29">
        <f t="shared" ca="1" si="7"/>
        <v>2.6259075022104006E-2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2049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VLOOKUP(B30,audio_list_stym!$A$3:$BP$18,62,FALSE)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VLOOKUP(B30,audio_list_stym!$A$3:$AJ$18,30,FALSE)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2010</v>
      </c>
      <c r="AD30" t="str">
        <f t="shared" ca="1" si="10"/>
        <v>pics\\Finik_2.jpg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pics\\Finik_2.jpg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pics\\Finik_2.jpg</v>
      </c>
      <c r="AT30">
        <f t="shared" ca="1" si="7"/>
        <v>0.2813079289098519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2056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VLOOKUP(B31,audio_list_stym!$A$3:$BP$18,62,FALSE)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VLOOKUP(B31,audio_list_stym!$A$3:$AJ$18,30,FALSE)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2029</v>
      </c>
      <c r="AD31" t="str">
        <f t="shared" ca="1" si="10"/>
        <v>pics\\Kokos_5.jpg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pics\\Kokos_5.jpg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pics\\Kokos_5.jpg</v>
      </c>
      <c r="AT31">
        <f t="shared" ca="1" si="7"/>
        <v>7.4670616602089734E-2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2055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VLOOKUP(B32,audio_list_stym!$A$3:$BP$18,62,FALSE)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VLOOKUP(B32,audio_list_stym!$A$3:$AJ$18,30,FALSE)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2014</v>
      </c>
      <c r="AD32" t="str">
        <f t="shared" ca="1" si="10"/>
        <v>pics\\Finik_6.jpg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pics\\Finik_6.jpg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pics\\Finik_6.jpg</v>
      </c>
      <c r="AT32">
        <f t="shared" ca="1" si="7"/>
        <v>0.42807468492581835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2050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VLOOKUP(B33,audio_list_stym!$A$3:$BP$18,62,FALSE)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VLOOKUP(B33,audio_list_stym!$A$3:$AJ$18,30,FALSE)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2031</v>
      </c>
      <c r="AD33" t="str">
        <f t="shared" ca="1" si="10"/>
        <v>pics\\Kokos_7.jpg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pics\\Kokos_7.jpg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pics\\Kokos_7.jpg</v>
      </c>
      <c r="AT33">
        <f t="shared" ca="1" si="7"/>
        <v>0.13386708529439983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VLOOKUP(B34,audio_list_stym!$A$3:$BP$18,62,FALSE)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VLOOKUP(B34,audio_list_stym!$A$3:$AJ$18,30,FALSE)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0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0.27510730975630759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2062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2006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VLOOKUP(B35,audio_list_stym!$A$3:$BP$18,62,FALSE)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VLOOKUP(B35,audio_list_stym!$A$3:$AJ$18,30,FALSE)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0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2.9445763654222246E-3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2044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VLOOKUP(B36,audio_list_stym!$A$3:$BP$18,62,FALSE)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VLOOKUP(B36,audio_list_stym!$A$3:$AJ$18,30,FALSE)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0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0.15266900587009646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VLOOKUP(B37,audio_list_stym!$A$3:$BP$18,62,FALSE)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VLOOKUP(B37,audio_list_stym!$A$3:$AJ$18,30,FALSE)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0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0.73398694943016252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2041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VLOOKUP(B38,audio_list_stym!$A$3:$BP$18,62,FALSE)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VLOOKUP(B38,audio_list_stym!$A$3:$AJ$18,30,FALSE)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0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0.32411781028260278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2048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VLOOKUP(B39,audio_list_stym!$A$3:$BP$18,62,FALSE)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VLOOKUP(B39,audio_list_stym!$A$3:$AJ$18,30,FALSE)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0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0.37316505737875783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2047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VLOOKUP(B40,audio_list_stym!$A$3:$BP$18,62,FALSE)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VLOOKUP(B40,audio_list_stym!$A$3:$AJ$18,30,FALSE)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0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0.51299224236101948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2042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VLOOKUP(B41,audio_list_stym!$A$3:$BP$18,62,FALSE)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VLOOKUP(B41,audio_list_stym!$A$3:$AJ$18,30,FALSE)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0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0.31020222837671385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VLOOKUP(B42,audio_list_stym!$A$3:$BP$18,62,FALSE)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VLOOKUP(B42,audio_list_stym!$A$3:$AJ$18,30,FALSE)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2166</v>
      </c>
      <c r="AD42" t="str">
        <f t="shared" ca="1" si="10"/>
        <v>pics\\Tikva_6.jpg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pics\\Tikva_6.jpg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pics\\Tikva_6.jpg</v>
      </c>
      <c r="AT42">
        <f t="shared" ca="1" si="7"/>
        <v>0.63358700793768097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2034</v>
      </c>
      <c r="BF42" cm="1">
        <f t="array" aca="1" ref="BF42" ca="1">INDEX(BD26:BD41,(RANK(AT6,$AT$2:$AT$17)))</f>
        <v>2042</v>
      </c>
      <c r="BG42" cm="1">
        <f t="array" aca="1" ref="BG42" ca="1">INDEX(BD50:BD65,(RANK(AT6,$AT$2:$AT$17)))</f>
        <v>2018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VLOOKUP(B43,audio_list_stym!$A$3:$BP$18,62,FALSE)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VLOOKUP(B43,audio_list_stym!$A$3:$AJ$18,30,FALSE)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2164</v>
      </c>
      <c r="AD43" t="str">
        <f t="shared" ca="1" si="10"/>
        <v>pics\\Tikva_4.jpg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pics\\Tikva_4.jpg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pics\\Tikva_4.jpg</v>
      </c>
      <c r="AT43">
        <f t="shared" ca="1" si="7"/>
        <v>0.47530120287690236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2004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VLOOKUP(B44,audio_list_stym!$A$3:$BP$18,62,FALSE)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VLOOKUP(B44,audio_list_stym!$A$3:$AJ$18,30,FALSE)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2064</v>
      </c>
      <c r="AD44" t="str">
        <f t="shared" ca="1" si="10"/>
        <v>pics\\Tomat_8.jpg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pics\\Tomat_8.jpg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pics\\Tomat_8.jpg</v>
      </c>
      <c r="AT44">
        <f t="shared" ca="1" si="7"/>
        <v>0.25549361063865406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VLOOKUP(B45,audio_list_stym!$A$3:$BP$18,62,FALSE)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VLOOKUP(B45,audio_list_stym!$A$3:$AJ$18,30,FALSE)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2162</v>
      </c>
      <c r="AD45" t="str">
        <f t="shared" ca="1" si="10"/>
        <v>pics\\Tikva_2.jpg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pics\\Tikva_2.jpg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pics\\Tikva_2.jpg</v>
      </c>
      <c r="AT45">
        <f t="shared" ca="1" si="7"/>
        <v>0.23883555642661036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2001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VLOOKUP(B46,audio_list_stym!$A$3:$BP$18,62,FALSE)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VLOOKUP(B46,audio_list_stym!$A$3:$AJ$18,30,FALSE)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2048</v>
      </c>
      <c r="AD46" t="str">
        <f t="shared" ca="1" si="10"/>
        <v>pics\\Peper_8.jpg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pics\\Peper_8.jpg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pics\\Peper_8.jpg</v>
      </c>
      <c r="AT46">
        <f t="shared" ca="1" si="7"/>
        <v>0.97105623100023453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2008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VLOOKUP(B47,audio_list_stym!$A$3:$BP$18,62,FALSE)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VLOOKUP(B47,audio_list_stym!$A$3:$AJ$18,30,FALSE)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2168</v>
      </c>
      <c r="AD47" t="str">
        <f t="shared" ca="1" si="10"/>
        <v>pics\\Tikva_8.jpg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pics\\Tikva_8.jpg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pics\\Tikva_8.jpg</v>
      </c>
      <c r="AT47">
        <f t="shared" ca="1" si="7"/>
        <v>0.6079701069652903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2007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VLOOKUP(B48,audio_list_stym!$A$3:$BP$18,62,FALSE)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VLOOKUP(B48,audio_list_stym!$A$3:$AJ$18,30,FALSE)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2062</v>
      </c>
      <c r="AD48" t="str">
        <f t="shared" ca="1" si="10"/>
        <v>pics\\Tomat_6.jpg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pics\\Tomat_6.jpg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pics\\Tomat_6.jpg</v>
      </c>
      <c r="AT48">
        <f t="shared" ca="1" si="7"/>
        <v>0.63773651489617666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2002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VLOOKUP(B49,audio_list_stym!$A$3:$BP$18,62,FALSE)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VLOOKUP(B49,audio_list_stym!$A$3:$AJ$18,30,FALSE)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2059</v>
      </c>
      <c r="AD49" t="str">
        <f t="shared" ca="1" si="10"/>
        <v>pics\\Tomat_3.jpg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pics\\Tomat_3.jpg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pics\\Tomat_3.jpg</v>
      </c>
      <c r="AT49">
        <f t="shared" ca="1" si="7"/>
        <v>0.91712741090293182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VLOOKUP(B50,audio_list_stym!$A$3:$BP$18,62,FALSE)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VLOOKUP(B50,audio_list_stym!$A$3:$AJ$18,30,FALSE)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0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0.7806912388095365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2018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VLOOKUP(B51,audio_list_stym!$A$3:$BP$18,62,FALSE)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VLOOKUP(B51,audio_list_stym!$A$3:$AJ$18,30,FALSE)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0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5.5572397977922128E-3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2012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VLOOKUP(B52,audio_list_stym!$A$3:$BP$18,62,FALSE)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VLOOKUP(B52,audio_list_stym!$A$3:$AJ$18,30,FALSE)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0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0.95064451361988889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VLOOKUP(B53,audio_list_stym!$A$3:$BP$18,62,FALSE)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VLOOKUP(B53,audio_list_stym!$A$3:$AJ$18,30,FALSE)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0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0.38844100243907198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2009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VLOOKUP(B54,audio_list_stym!$A$3:$BP$18,62,FALSE)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VLOOKUP(B54,audio_list_stym!$A$3:$AJ$18,30,FALSE)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0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0.15619394666453357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2016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VLOOKUP(B55,audio_list_stym!$A$3:$BP$18,62,FALSE)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VLOOKUP(B55,audio_list_stym!$A$3:$AJ$18,30,FALSE)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0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0.95687722583567558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2015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VLOOKUP(B56,audio_list_stym!$A$3:$BP$18,62,FALSE)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VLOOKUP(B56,audio_list_stym!$A$3:$AJ$18,30,FALSE)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0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0.88563518463669944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2010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VLOOKUP(B57,audio_list_stym!$A$3:$BP$18,62,FALSE)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VLOOKUP(B57,audio_list_stym!$A$3:$AJ$18,30,FALSE)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0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0.76281017482569802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VLOOKUP(B58,audio_list_stym!$A$3:$BP$18,62,FALSE)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VLOOKUP(B58,audio_list_stym!$A$3:$AJ$18,30,FALSE)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2025</v>
      </c>
      <c r="AD58" t="str">
        <f t="shared" ca="1" si="10"/>
        <v>pics\\Kokos_1.jpg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pics\\Kokos_1.jpg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pics\\Kokos_1.jpg</v>
      </c>
      <c r="AT58">
        <f t="shared" ca="1" si="7"/>
        <v>0.90708596087227378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2063</v>
      </c>
      <c r="BF58" cm="1">
        <f t="array" aca="1" ref="BF58" ca="1">INDEX(BD18:BD33,(RANK(AT8,$AT$2:$AT$17)))</f>
        <v>2031</v>
      </c>
      <c r="BG58" cm="1">
        <f t="array" aca="1" ref="BG58" ca="1">INDEX(BD42:BD57,(RANK(AT8,$AT$2:$AT$9)))</f>
        <v>2004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VLOOKUP(B59,audio_list_stym!$A$3:$BP$18,62,FALSE)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VLOOKUP(B59,audio_list_stym!$A$3:$AJ$18,30,FALSE)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2009</v>
      </c>
      <c r="AD59" t="str">
        <f t="shared" ca="1" si="10"/>
        <v>pics\\Finik_1.jpg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pics\\Finik_1.jpg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pics\\Finik_1.jpg</v>
      </c>
      <c r="AT59">
        <f t="shared" ca="1" si="7"/>
        <v>0.22968544230580845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2020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VLOOKUP(B60,audio_list_stym!$A$3:$BP$18,62,FALSE)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VLOOKUP(B60,audio_list_stym!$A$3:$AJ$18,30,FALSE)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2153</v>
      </c>
      <c r="AD60" t="str">
        <f t="shared" ca="1" si="10"/>
        <v>pics\\Injir_1.jpg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pics\\Injir_1.jpg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pics\\Injir_1.jpg</v>
      </c>
      <c r="AT60">
        <f t="shared" ca="1" si="7"/>
        <v>0.3607397238176242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VLOOKUP(B61,audio_list_stym!$A$3:$BP$18,62,FALSE)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VLOOKUP(B61,audio_list_stym!$A$3:$AJ$18,30,FALSE)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2026</v>
      </c>
      <c r="AD61" t="str">
        <f t="shared" ca="1" si="10"/>
        <v>pics\\Kokos_2.jpg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pics\\Kokos_2.jpg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pics\\Kokos_2.jpg</v>
      </c>
      <c r="AT61">
        <f t="shared" ca="1" si="7"/>
        <v>0.79491215384286851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2017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VLOOKUP(B62,audio_list_stym!$A$3:$BP$18,62,FALSE)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VLOOKUP(B62,audio_list_stym!$A$3:$AJ$18,30,FALSE)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2157</v>
      </c>
      <c r="AD62" t="str">
        <f t="shared" ca="1" si="10"/>
        <v>pics\\Injir_5.jpg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pics\\Injir_5.jpg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pics\\Injir_5.jpg</v>
      </c>
      <c r="AT62">
        <f t="shared" ca="1" si="7"/>
        <v>5.0570256325552343E-2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2024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VLOOKUP(B63,audio_list_stym!$A$3:$BP$18,62,FALSE)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VLOOKUP(B63,audio_list_stym!$A$3:$AJ$18,30,FALSE)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2013</v>
      </c>
      <c r="AD63" t="str">
        <f t="shared" ca="1" si="10"/>
        <v>pics\\Finik_5.jpg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pics\\Finik_5.jpg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pics\\Finik_5.jpg</v>
      </c>
      <c r="AT63">
        <f t="shared" ca="1" si="7"/>
        <v>0.70813903890037744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2023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VLOOKUP(B64,audio_list_stym!$A$3:$BP$18,62,FALSE)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VLOOKUP(B64,audio_list_stym!$A$3:$AJ$18,30,FALSE)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2155</v>
      </c>
      <c r="AD64" t="str">
        <f t="shared" ca="1" si="10"/>
        <v>pics\\Injir_3.jpg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pics\\Injir_3.jpg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pics\\Injir_3.jpg</v>
      </c>
      <c r="AT64">
        <f t="shared" ca="1" si="7"/>
        <v>0.44313136578607537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2018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VLOOKUP(B65,audio_list_stym!$A$3:$BP$18,62,FALSE)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VLOOKUP(B65,audio_list_stym!$A$3:$AJ$18,30,FALSE)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2015</v>
      </c>
      <c r="AD65" t="str">
        <f t="shared" ca="1" si="10"/>
        <v>pics\\Finik_7.jpg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pics\\Finik_7.jpg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pics\\Finik_7.jpg</v>
      </c>
      <c r="AT65">
        <f t="shared" ca="1" si="7"/>
        <v>0.43490077168763375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VLOOKUP(B66,audio_list_stym!$A$3:$BP$18,62,FALSE)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VLOOKUP(B66,audio_list_stym!$A$3:$AJ$18,30,FALSE)</f>
        <v>Noni</v>
      </c>
      <c r="I66" t="s">
        <v>688</v>
      </c>
      <c r="J66" t="str">
        <f t="shared" ref="J66:J129" si="27">H66&amp;I66</f>
        <v>Noni_1</v>
      </c>
      <c r="K66">
        <v>15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129</v>
      </c>
      <c r="Z66" t="str">
        <f>IF(G66="экспл",VLOOKUP(J66,quest_экспл!$A$1:$N$129,12,FALSE),IF(G66="импл_",0,0))</f>
        <v>sound\\On_beliy_vnutri.wav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0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>
        <f t="shared" ref="AF66:AF129" si="28">AS66</f>
        <v>0</v>
      </c>
      <c r="AI66" t="s">
        <v>67</v>
      </c>
      <c r="AO66">
        <f ca="1">RAND()</f>
        <v>0.42398388494360073</v>
      </c>
      <c r="AP66" t="str">
        <f ca="1">INDEX($AI$66:$AI$129,(RANK(AO66,$AO$66:$AO$129)))</f>
        <v>pics\\Limon_5.jpg</v>
      </c>
      <c r="AT66">
        <f t="shared" ref="AT66:AT129" ca="1" si="29">RAND()</f>
        <v>0.88608490861858957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_Он_белый_внутри?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На_экране_РЕНАН._Он_белый_внутри?</v>
      </c>
      <c r="BC66">
        <f>A66</f>
        <v>1209</v>
      </c>
      <c r="BD66" cm="1">
        <f t="array" aca="1" ref="BD66" ca="1">INDEX(L66:L73,(RANK(AT2,$AT$2:$AT$9)))</f>
        <v>2118</v>
      </c>
      <c r="BE66" cm="1">
        <f t="array" aca="1" ref="BE66" ca="1">INDEX(BD74:BD89,(RANK(AT2,$AT$2:$AT$7)))</f>
        <v>2129</v>
      </c>
      <c r="BF66" cm="1">
        <f t="array" aca="1" ref="BF66" ca="1">INDEX(BD90:BD113,(RANK(AT2,$AT$2:$AT$17)))</f>
        <v>2072</v>
      </c>
      <c r="BG66" cm="1">
        <f t="array" aca="1" ref="BG66" ca="1">INDEX(BD114:BD129,(RANK(AT2,$AT$2:$AT$17)))</f>
        <v>2096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VLOOKUP(B67,audio_list_stym!$A$3:$BP$18,62,FALSE)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VLOOKUP(B67,audio_list_stym!$A$3:$AJ$18,30,FALSE)</f>
        <v>Noni</v>
      </c>
      <c r="I67" t="s">
        <v>689</v>
      </c>
      <c r="J67" t="str">
        <f t="shared" si="27"/>
        <v>Noni_2</v>
      </c>
      <c r="K67">
        <v>15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130</v>
      </c>
      <c r="Z67" t="str">
        <f>IF(G67="экспл",VLOOKUP(J67,quest_экспл!$A$1:$N$129,12,FALSE),IF(G67="импл_",0,0))</f>
        <v>sound\\Rebristiy_li_on.wav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129" ca="1" si="32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>
        <f t="shared" si="28"/>
        <v>0</v>
      </c>
      <c r="AI67" t="s">
        <v>68</v>
      </c>
      <c r="AO67">
        <f t="shared" ref="AO67:AO129" ca="1" si="33">RAND()</f>
        <v>0.95092958623600055</v>
      </c>
      <c r="AP67" t="str">
        <f t="shared" ref="AP67:AP129" ca="1" si="34">INDEX($AI$66:$AI$129,(RANK(AO67,$AO$66:$AO$129)))</f>
        <v>pics\\Banan_5.jpg</v>
      </c>
      <c r="AT67">
        <f t="shared" ca="1" si="29"/>
        <v>0.81783107857910509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_Ребристый_ли_он?</v>
      </c>
      <c r="BA67" t="e">
        <f>VLOOKUP(Q67,audio_list_stym!$B$2:$BQ$299,68,FALSE)</f>
        <v>#N/A</v>
      </c>
      <c r="BB67" t="str">
        <f t="shared" si="31"/>
        <v>Посмотрите,_вот_РЕНАН._Ребристый_ли_он?</v>
      </c>
      <c r="BD67" cm="1">
        <f t="array" aca="1" ref="BD67" ca="1">INDEX(L67:L74,(RANK(AT3,$AT$2:$AT$9)))</f>
        <v>2117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VLOOKUP(B68,audio_list_stym!$A$3:$BP$18,62,FALSE)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VLOOKUP(B68,audio_list_stym!$A$3:$AJ$18,30,FALSE)</f>
        <v>Noni</v>
      </c>
      <c r="I68" t="s">
        <v>690</v>
      </c>
      <c r="J68" t="str">
        <f t="shared" si="27"/>
        <v>Noni_3</v>
      </c>
      <c r="K68">
        <v>15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131</v>
      </c>
      <c r="Z68" t="str">
        <f>IF(G68="экспл",VLOOKUP(J68,quest_экспл!$A$1:$N$129,12,FALSE),IF(G68="импл_",0,0))</f>
        <v>sound\\Goluboy_li_on.wav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2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>
        <f t="shared" si="28"/>
        <v>0</v>
      </c>
      <c r="AI68" t="s">
        <v>69</v>
      </c>
      <c r="AO68">
        <f t="shared" ca="1" si="33"/>
        <v>2.2004731219786966E-2</v>
      </c>
      <c r="AP68" t="str">
        <f t="shared" ca="1" si="34"/>
        <v>pics\\Tomat_3.jpg</v>
      </c>
      <c r="AT68">
        <f t="shared" ca="1" si="29"/>
        <v>0.86613591837603232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_Голубой_ли_он?</v>
      </c>
      <c r="BA68" t="e">
        <f>VLOOKUP(Q68,audio_list_stym!$B$2:$BQ$299,68,FALSE)</f>
        <v>#N/A</v>
      </c>
      <c r="BB68" t="str">
        <f t="shared" si="31"/>
        <v>Вот_РЕНАН._Голубой_ли_он?</v>
      </c>
      <c r="BD68" cm="1">
        <f t="array" aca="1" ref="BD68" ca="1">INDEX(L68:L75,(RANK(AT4,$AT$2:$AT$9)))</f>
        <v>2117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VLOOKUP(B69,audio_list_stym!$A$3:$BP$18,62,FALSE)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VLOOKUP(B69,audio_list_stym!$A$3:$AJ$18,30,FALSE)</f>
        <v>Noni</v>
      </c>
      <c r="I69" t="s">
        <v>691</v>
      </c>
      <c r="J69" t="str">
        <f t="shared" si="27"/>
        <v>Noni_4</v>
      </c>
      <c r="K69">
        <v>15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132</v>
      </c>
      <c r="Z69" t="str">
        <f>IF(G69="экспл",VLOOKUP(J69,quest_экспл!$A$1:$N$129,12,FALSE),IF(G69="импл_",0,0))</f>
        <v>sound\\On_s_bugorkami.wav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2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>
        <f t="shared" si="28"/>
        <v>0</v>
      </c>
      <c r="AI69" t="s">
        <v>70</v>
      </c>
      <c r="AO69">
        <f t="shared" ca="1" si="33"/>
        <v>0.56146574897143542</v>
      </c>
      <c r="AP69" t="str">
        <f t="shared" ca="1" si="34"/>
        <v>pics\\Kokos_2.jpg</v>
      </c>
      <c r="AT69">
        <f t="shared" ca="1" si="29"/>
        <v>8.5937713222465351E-2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_Он_с_бугорками?</v>
      </c>
      <c r="BA69" t="e">
        <f>VLOOKUP(Q69,audio_list_stym!$B$2:$BQ$299,68,FALSE)</f>
        <v>#N/A</v>
      </c>
      <c r="BB69" t="str">
        <f t="shared" si="31"/>
        <v>Это_РЕНАН._Он_с_бугорками?</v>
      </c>
      <c r="BD69" cm="1">
        <f t="array" aca="1" ref="BD69" ca="1">INDEX(L69:L76,(RANK(AT5,$AT$2:$AT$9)))</f>
        <v>2116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VLOOKUP(B70,audio_list_stym!$A$3:$BP$18,62,FALSE)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VLOOKUP(B70,audio_list_stym!$A$3:$AJ$18,30,FALSE)</f>
        <v>Noni</v>
      </c>
      <c r="I70" t="s">
        <v>692</v>
      </c>
      <c r="J70" t="str">
        <f t="shared" si="27"/>
        <v>Noni_5</v>
      </c>
      <c r="K70">
        <v>15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133</v>
      </c>
      <c r="Z70" t="str">
        <f>IF(G70="экспл",VLOOKUP(J70,quest_экспл!$A$1:$N$129,12,FALSE),IF(G70="импл_",0,0))</f>
        <v>sound\\Ovalniy_li_on.wav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2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>
        <f t="shared" si="28"/>
        <v>0</v>
      </c>
      <c r="AI70" t="s">
        <v>71</v>
      </c>
      <c r="AO70">
        <f t="shared" ca="1" si="33"/>
        <v>0.73073909315339969</v>
      </c>
      <c r="AP70" t="str">
        <f t="shared" ca="1" si="34"/>
        <v>pics\\Finik_7.jpg</v>
      </c>
      <c r="AT70">
        <f t="shared" ca="1" si="29"/>
        <v>0.66759326457196289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_Овальный_ли_он?</v>
      </c>
      <c r="BA70" t="e">
        <f>VLOOKUP(Q70,audio_list_stym!$B$2:$BQ$299,68,FALSE)</f>
        <v>#N/A</v>
      </c>
      <c r="BB70" t="str">
        <f t="shared" si="31"/>
        <v>На_картинке_РЕНАН._Овальный_ли_он?</v>
      </c>
      <c r="BD70" cm="1">
        <f t="array" aca="1" ref="BD70" ca="1">INDEX(L70:L77,(RANK(AT6,$AT$2:$AT$9)))</f>
        <v>2132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VLOOKUP(B71,audio_list_stym!$A$3:$BP$18,62,FALSE)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VLOOKUP(B71,audio_list_stym!$A$3:$AJ$18,30,FALSE)</f>
        <v>Noni</v>
      </c>
      <c r="I71" t="s">
        <v>693</v>
      </c>
      <c r="J71" t="str">
        <f t="shared" si="27"/>
        <v>Noni_6</v>
      </c>
      <c r="K71">
        <v>15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134</v>
      </c>
      <c r="Z71" t="str">
        <f>IF(G71="экспл",VLOOKUP(J71,quest_экспл!$A$1:$N$129,12,FALSE),IF(G71="импл_",0,0))</f>
        <v>sound\\Zhidkiy_li_on.wav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2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>
        <f t="shared" si="28"/>
        <v>0</v>
      </c>
      <c r="AI71" t="s">
        <v>72</v>
      </c>
      <c r="AO71">
        <f t="shared" ca="1" si="33"/>
        <v>0.38729078472247014</v>
      </c>
      <c r="AP71" t="str">
        <f t="shared" ca="1" si="34"/>
        <v>pics\\Peper_1.jpg</v>
      </c>
      <c r="AT71">
        <f t="shared" ca="1" si="29"/>
        <v>0.91159683921007395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_Жидкий_ли_он?</v>
      </c>
      <c r="BA71" t="e">
        <f>VLOOKUP(Q71,audio_list_stym!$B$2:$BQ$299,68,FALSE)</f>
        <v>#N/A</v>
      </c>
      <c r="BB71" t="str">
        <f t="shared" si="31"/>
        <v>На_мониторе_РЕНАН._Жидкий_ли_он?</v>
      </c>
      <c r="BD71" cm="1">
        <f t="array" aca="1" ref="BD71" ca="1">INDEX(L71:L78,(RANK(AT7,$AT$2:$AT$9)))</f>
        <v>2132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VLOOKUP(B72,audio_list_stym!$A$3:$BP$18,62,FALSE)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VLOOKUP(B72,audio_list_stym!$A$3:$AJ$18,30,FALSE)</f>
        <v>Noni</v>
      </c>
      <c r="I72" t="s">
        <v>694</v>
      </c>
      <c r="J72" t="str">
        <f t="shared" si="27"/>
        <v>Noni_7</v>
      </c>
      <c r="K72">
        <v>15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135</v>
      </c>
      <c r="Z72" t="str">
        <f>IF(G72="экспл",VLOOKUP(J72,quest_экспл!$A$1:$N$129,12,FALSE),IF(G72="импл_",0,0))</f>
        <v>sound\\On_lohmatiy.wav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2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>
        <f t="shared" si="28"/>
        <v>0</v>
      </c>
      <c r="AI72" t="s">
        <v>73</v>
      </c>
      <c r="AO72">
        <f t="shared" ca="1" si="33"/>
        <v>0.12918462139405518</v>
      </c>
      <c r="AP72" t="str">
        <f t="shared" ca="1" si="34"/>
        <v>pics\\Redis_6.jpg</v>
      </c>
      <c r="AT72">
        <f t="shared" ca="1" si="29"/>
        <v>0.96968432666744275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_Он_лохматый?</v>
      </c>
      <c r="BA72" t="e">
        <f>VLOOKUP(Q72,audio_list_stym!$B$2:$BQ$299,68,FALSE)</f>
        <v>#N/A</v>
      </c>
      <c r="BB72" t="str">
        <f t="shared" si="31"/>
        <v>Перед_Вами_РЕНАН._Он_лохматый?</v>
      </c>
      <c r="BD72" cm="1">
        <f t="array" aca="1" ref="BD72" ca="1">INDEX(L72:L79,(RANK(AT8,$AT$2:$AT$9)))</f>
        <v>2120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VLOOKUP(B73,audio_list_stym!$A$3:$BP$18,62,FALSE)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VLOOKUP(B73,audio_list_stym!$A$3:$AJ$18,30,FALSE)</f>
        <v>Noni</v>
      </c>
      <c r="I73" t="s">
        <v>695</v>
      </c>
      <c r="J73" t="str">
        <f t="shared" si="27"/>
        <v>Noni_8</v>
      </c>
      <c r="K73">
        <v>15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136</v>
      </c>
      <c r="Z73" t="str">
        <f>IF(G73="экспл",VLOOKUP(J73,quest_экспл!$A$1:$N$129,12,FALSE),IF(G73="импл_",0,0))</f>
        <v>sound\\On_zolotistiy.wav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2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>
        <f t="shared" si="28"/>
        <v>0</v>
      </c>
      <c r="AI73" t="s">
        <v>74</v>
      </c>
      <c r="AO73">
        <f t="shared" ca="1" si="33"/>
        <v>0.5216918371007272</v>
      </c>
      <c r="AP73" t="str">
        <f t="shared" ca="1" si="34"/>
        <v>pics\\Kokos_5.jpg</v>
      </c>
      <c r="AT73">
        <f t="shared" ca="1" si="29"/>
        <v>0.93506915888671405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_Он_золотистый?</v>
      </c>
      <c r="BA73" t="e">
        <f>VLOOKUP(Q73,audio_list_stym!$B$2:$BQ$299,68,FALSE)</f>
        <v>#N/A</v>
      </c>
      <c r="BB73" t="str">
        <f t="shared" si="31"/>
        <v>Вы_видите_РЕНАН._Он_золотистый?</v>
      </c>
      <c r="BD73" cm="1">
        <f t="array" aca="1" ref="BD73" ca="1">INDEX(L73:L80,(RANK(AT9,$AT$2:$AT$9)))</f>
        <v>2132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VLOOKUP(B74,audio_list_stym!$A$3:$BP$18,62,FALSE)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VLOOKUP(B74,audio_list_stym!$A$3:$AJ$18,30,FALSE)</f>
        <v>Sapota</v>
      </c>
      <c r="I74" t="s">
        <v>688</v>
      </c>
      <c r="J74" t="str">
        <f t="shared" si="27"/>
        <v>Sapota_1</v>
      </c>
      <c r="K74">
        <v>16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265</v>
      </c>
      <c r="Q74" t="str">
        <f>IF(G74="экспл",0,IF(G74="импл_",VLOOKUP(J74,quest_импл!$A$1:$J$129,8,FALSE),0))</f>
        <v>sound\\Sharoobrazniy_li.wav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2008</v>
      </c>
      <c r="AD74" t="str">
        <f t="shared" ca="1" si="32"/>
        <v>pics\\Banan_8.jpg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pics\\Banan_8.jpg</v>
      </c>
      <c r="AI74" t="s">
        <v>76</v>
      </c>
      <c r="AO74">
        <f t="shared" ca="1" si="33"/>
        <v>0.93579584649059244</v>
      </c>
      <c r="AP74" t="str">
        <f t="shared" ca="1" si="34"/>
        <v>pics\\Banan_8.jpg</v>
      </c>
      <c r="AR74" t="str">
        <f>IF(AH74="sound\\Ogorod",AP2,"")</f>
        <v/>
      </c>
      <c r="AS74" t="str">
        <f t="shared" ref="AS74:AS129" ca="1" si="35">IF(G74="импл_",AP74,"")</f>
        <v>pics\\Banan_8.jpg</v>
      </c>
      <c r="AT74">
        <f t="shared" ca="1" si="29"/>
        <v>0.42900367097597225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_Шарообразный_ли_</v>
      </c>
      <c r="BB74" t="str">
        <f t="shared" si="31"/>
        <v>_Шарообразный_ли_XXXXX?</v>
      </c>
      <c r="BC74">
        <f>A74</f>
        <v>1210</v>
      </c>
      <c r="BD74" cm="1">
        <f t="array" aca="1" ref="BD74" ca="1">INDEX($L$74:$L$81,(RANK(AT2,$AT$2:$AT$9)))</f>
        <v>2134</v>
      </c>
      <c r="BE74" cm="1">
        <f t="array" aca="1" ref="BE74" ca="1">INDEX(BD66:BD73,(RANK(AT3,$AT$2:$AT$9)))</f>
        <v>2116</v>
      </c>
      <c r="BF74" cm="1">
        <f t="array" aca="1" ref="BF74" ca="1">INDEX(BD82:BD105,(RANK(AT3,$AT$2:$AT$17)))</f>
        <v>2141</v>
      </c>
      <c r="BG74" cm="1">
        <f t="array" aca="1" ref="BG74" ca="1">INDEX(BD106:BD129,(RANK(AT3,$AT$2:$AT$9)))</f>
        <v>2073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VLOOKUP(B75,audio_list_stym!$A$3:$BP$18,62,FALSE)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VLOOKUP(B75,audio_list_stym!$A$3:$AJ$18,30,FALSE)</f>
        <v>Sapota</v>
      </c>
      <c r="I75" t="s">
        <v>689</v>
      </c>
      <c r="J75" t="str">
        <f t="shared" si="27"/>
        <v>Sapota_2</v>
      </c>
      <c r="K75">
        <v>16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266</v>
      </c>
      <c r="Q75" t="str">
        <f>IF(G75="экспл",0,IF(G75="импл_",VLOOKUP(J75,quest_импл!$A$1:$J$129,8,FALSE),0))</f>
        <v>sound\\Nadrezan_li.wav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2035</v>
      </c>
      <c r="AD75" t="str">
        <f t="shared" ca="1" si="32"/>
        <v>pics\\Limon_3.jpg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pics\\Limon_3.jpg</v>
      </c>
      <c r="AI75" t="s">
        <v>77</v>
      </c>
      <c r="AO75">
        <f t="shared" ca="1" si="33"/>
        <v>0.4721625660348775</v>
      </c>
      <c r="AP75" t="str">
        <f t="shared" ca="1" si="34"/>
        <v>pics\\Limon_3.jpg</v>
      </c>
      <c r="AR75" t="str">
        <f t="shared" ref="AR75:AR97" si="36">IF(AH75="sound\\Ogorod",AP3,"")</f>
        <v/>
      </c>
      <c r="AS75" t="str">
        <f t="shared" ca="1" si="35"/>
        <v>pics\\Limon_3.jpg</v>
      </c>
      <c r="AT75">
        <f t="shared" ca="1" si="29"/>
        <v>0.63554987375843985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_Надрезан_ли_</v>
      </c>
      <c r="BB75" t="str">
        <f t="shared" si="31"/>
        <v>_Надрезан_ли_XXXXX?</v>
      </c>
      <c r="BD75" cm="1">
        <f t="array" aca="1" ref="BD75" ca="1">INDEX($L$74:$L$81,(RANK(AT3,$AT$2:$AT$9)))</f>
        <v>2132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VLOOKUP(B76,audio_list_stym!$A$3:$BP$18,62,FALSE)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VLOOKUP(B76,audio_list_stym!$A$3:$AJ$18,30,FALSE)</f>
        <v>Sapota</v>
      </c>
      <c r="I76" t="s">
        <v>690</v>
      </c>
      <c r="J76" t="str">
        <f t="shared" si="27"/>
        <v>Sapota_3</v>
      </c>
      <c r="K76">
        <v>16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267</v>
      </c>
      <c r="Q76" t="str">
        <f>IF(G76="экспл",0,IF(G76="импл_",VLOOKUP(J76,quest_импл!$A$1:$J$129,8,FALSE),0))</f>
        <v>sound\\Perekruchen_li.wav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2049</v>
      </c>
      <c r="AD76" t="str">
        <f t="shared" ca="1" si="32"/>
        <v>pics\\Redis_1.jpg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pics\\Redis_1.jpg</v>
      </c>
      <c r="AI76" t="s">
        <v>78</v>
      </c>
      <c r="AO76">
        <f t="shared" ca="1" si="33"/>
        <v>0.21285778156879764</v>
      </c>
      <c r="AP76" t="str">
        <f t="shared" ca="1" si="34"/>
        <v>pics\\Redis_1.jpg</v>
      </c>
      <c r="AR76" t="str">
        <f t="shared" si="36"/>
        <v/>
      </c>
      <c r="AS76" t="str">
        <f t="shared" ca="1" si="35"/>
        <v>pics\\Redis_1.jpg</v>
      </c>
      <c r="AT76">
        <f t="shared" ca="1" si="29"/>
        <v>0.47516578296280199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_Перекручен_ли_</v>
      </c>
      <c r="BB76" t="str">
        <f t="shared" si="31"/>
        <v>_Перекручен_ли_XXXXX?</v>
      </c>
      <c r="BD76" cm="1">
        <f t="array" aca="1" ref="BD76" ca="1">INDEX($L$74:$L$81,(RANK(AT4,$AT$2:$AT$9)))</f>
        <v>2131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VLOOKUP(B77,audio_list_stym!$A$3:$BP$18,62,FALSE)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VLOOKUP(B77,audio_list_stym!$A$3:$AJ$18,30,FALSE)</f>
        <v>Sapota</v>
      </c>
      <c r="I77" t="s">
        <v>691</v>
      </c>
      <c r="J77" t="str">
        <f t="shared" si="27"/>
        <v>Sapota_4</v>
      </c>
      <c r="K77">
        <v>16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268</v>
      </c>
      <c r="Q77" t="str">
        <f>IF(G77="экспл",0,IF(G77="импл_",VLOOKUP(J77,quest_импл!$A$1:$J$129,8,FALSE),0))</f>
        <v>sound\\Sorvan_li.wav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2038</v>
      </c>
      <c r="AD77" t="str">
        <f t="shared" ca="1" si="32"/>
        <v>pics\\Limon_6.jpg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pics\\Limon_6.jpg</v>
      </c>
      <c r="AI77" t="s">
        <v>79</v>
      </c>
      <c r="AO77">
        <f t="shared" ca="1" si="33"/>
        <v>0.40211822404173758</v>
      </c>
      <c r="AP77" t="str">
        <f t="shared" ca="1" si="34"/>
        <v>pics\\Limon_6.jpg</v>
      </c>
      <c r="AR77" t="str">
        <f t="shared" si="36"/>
        <v/>
      </c>
      <c r="AS77" t="str">
        <f t="shared" ca="1" si="35"/>
        <v>pics\\Limon_6.jpg</v>
      </c>
      <c r="AT77">
        <f t="shared" ca="1" si="29"/>
        <v>0.32151565786929226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_Сорван_ли_</v>
      </c>
      <c r="BB77" t="str">
        <f t="shared" si="31"/>
        <v>_Сорван_ли_XXXXX?</v>
      </c>
      <c r="BD77" cm="1">
        <f t="array" aca="1" ref="BD77" ca="1">INDEX($L$74:$L$81,(RANK(AT5,$AT$2:$AT$9)))</f>
        <v>2129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VLOOKUP(B78,audio_list_stym!$A$3:$BP$18,62,FALSE)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VLOOKUP(B78,audio_list_stym!$A$3:$AJ$18,30,FALSE)</f>
        <v>Sapota</v>
      </c>
      <c r="I78" t="s">
        <v>692</v>
      </c>
      <c r="J78" t="str">
        <f t="shared" si="27"/>
        <v>Sapota_5</v>
      </c>
      <c r="K78">
        <v>16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269</v>
      </c>
      <c r="Q78" t="str">
        <f>IF(G78="экспл",0,IF(G78="импл_",VLOOKUP(J78,quest_импл!$A$1:$J$129,8,FALSE),0))</f>
        <v>sound\\Spresovan_li.wav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2006</v>
      </c>
      <c r="AD78" t="str">
        <f t="shared" ca="1" si="32"/>
        <v>pics\\Banan_6.jpg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pics\\Banan_6.jpg</v>
      </c>
      <c r="AI78" t="s">
        <v>80</v>
      </c>
      <c r="AO78">
        <f t="shared" ca="1" si="33"/>
        <v>0.94935258031635306</v>
      </c>
      <c r="AP78" t="str">
        <f t="shared" ca="1" si="34"/>
        <v>pics\\Banan_6.jpg</v>
      </c>
      <c r="AR78" t="str">
        <f t="shared" si="36"/>
        <v/>
      </c>
      <c r="AS78" t="str">
        <f t="shared" ca="1" si="35"/>
        <v>pics\\Banan_6.jpg</v>
      </c>
      <c r="AT78">
        <f t="shared" ca="1" si="29"/>
        <v>0.56971591603452498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_Спрессован_ли_</v>
      </c>
      <c r="BB78" t="str">
        <f t="shared" si="31"/>
        <v>_Спрессован_ли_XXXXX?</v>
      </c>
      <c r="BD78" cm="1">
        <f t="array" aca="1" ref="BD78" ca="1">INDEX($L$74:$L$81,(RANK(AT6,$AT$2:$AT$9)))</f>
        <v>2136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VLOOKUP(B79,audio_list_stym!$A$3:$BP$18,62,FALSE)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VLOOKUP(B79,audio_list_stym!$A$3:$AJ$18,30,FALSE)</f>
        <v>Sapota</v>
      </c>
      <c r="I79" t="s">
        <v>693</v>
      </c>
      <c r="J79" t="str">
        <f t="shared" si="27"/>
        <v>Sapota_6</v>
      </c>
      <c r="K79">
        <v>16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270</v>
      </c>
      <c r="Q79" t="str">
        <f>IF(G79="экспл",0,IF(G79="импл_",VLOOKUP(J79,quest_импл!$A$1:$J$129,8,FALSE),0))</f>
        <v>sound\\Zheltiy_li.wav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2012</v>
      </c>
      <c r="AD79" t="str">
        <f t="shared" ca="1" si="32"/>
        <v>pics\\Finik_4.jpg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pics\\Finik_4.jpg</v>
      </c>
      <c r="AI79" t="s">
        <v>81</v>
      </c>
      <c r="AO79">
        <f t="shared" ca="1" si="33"/>
        <v>0.8075289479991522</v>
      </c>
      <c r="AP79" t="str">
        <f t="shared" ca="1" si="34"/>
        <v>pics\\Finik_4.jpg</v>
      </c>
      <c r="AR79" t="str">
        <f t="shared" si="36"/>
        <v/>
      </c>
      <c r="AS79" t="str">
        <f t="shared" ca="1" si="35"/>
        <v>pics\\Finik_4.jpg</v>
      </c>
      <c r="AT79">
        <f t="shared" ca="1" si="29"/>
        <v>0.71464107682500011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_Желтый_ли_</v>
      </c>
      <c r="BB79" t="str">
        <f t="shared" si="31"/>
        <v>_Желтый_ли_XXXXX?</v>
      </c>
      <c r="BD79" cm="1">
        <f t="array" aca="1" ref="BD79" ca="1">INDEX($L$74:$L$81,(RANK(AT7,$AT$2:$AT$9)))</f>
        <v>2135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VLOOKUP(B80,audio_list_stym!$A$3:$BP$18,62,FALSE)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VLOOKUP(B80,audio_list_stym!$A$3:$AJ$18,30,FALSE)</f>
        <v>Sapota</v>
      </c>
      <c r="I80" t="s">
        <v>694</v>
      </c>
      <c r="J80" t="str">
        <f t="shared" si="27"/>
        <v>Sapota_7</v>
      </c>
      <c r="K80">
        <v>16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271</v>
      </c>
      <c r="Q80" t="str">
        <f>IF(G80="экспл",0,IF(G80="импл_",VLOOKUP(J80,quest_импл!$A$1:$J$129,8,FALSE),0))</f>
        <v>sound\\Rovniy_li.wav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2058</v>
      </c>
      <c r="AD80" t="str">
        <f t="shared" ca="1" si="32"/>
        <v>pics\\Tomat_2.jpg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pics\\Tomat_2.jpg</v>
      </c>
      <c r="AI80" t="s">
        <v>82</v>
      </c>
      <c r="AO80">
        <f t="shared" ca="1" si="33"/>
        <v>5.0430566243137132E-2</v>
      </c>
      <c r="AP80" t="str">
        <f t="shared" ca="1" si="34"/>
        <v>pics\\Tomat_2.jpg</v>
      </c>
      <c r="AR80" t="str">
        <f t="shared" si="36"/>
        <v/>
      </c>
      <c r="AS80" t="str">
        <f t="shared" ca="1" si="35"/>
        <v>pics\\Tomat_2.jpg</v>
      </c>
      <c r="AT80">
        <f t="shared" ca="1" si="29"/>
        <v>0.77410361292912866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_Ровный_ли_</v>
      </c>
      <c r="BB80" t="str">
        <f t="shared" si="31"/>
        <v>_Ровный_ли_XXXXX?</v>
      </c>
      <c r="BD80" cm="1">
        <f t="array" aca="1" ref="BD80" ca="1">INDEX($L$74:$L$81,(RANK(AT8,$AT$2:$AT$9)))</f>
        <v>2130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VLOOKUP(B81,audio_list_stym!$A$3:$BP$18,62,FALSE)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VLOOKUP(B81,audio_list_stym!$A$3:$AJ$18,30,FALSE)</f>
        <v>Sapota</v>
      </c>
      <c r="I81" t="s">
        <v>695</v>
      </c>
      <c r="J81" t="str">
        <f t="shared" si="27"/>
        <v>Sapota_8</v>
      </c>
      <c r="K81">
        <v>16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272</v>
      </c>
      <c r="Q81" t="str">
        <f>IF(G81="экспл",0,IF(G81="импл_",VLOOKUP(J81,quest_импл!$A$1:$J$129,8,FALSE),0))</f>
        <v>sound\\Imeet_li_shipi.wav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2051</v>
      </c>
      <c r="AD81" t="str">
        <f t="shared" ca="1" si="32"/>
        <v>pics\\Redis_3.jpg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pics\\Redis_3.jpg</v>
      </c>
      <c r="AI81" t="s">
        <v>83</v>
      </c>
      <c r="AO81">
        <f t="shared" ca="1" si="33"/>
        <v>0.1915104096892174</v>
      </c>
      <c r="AP81" t="str">
        <f t="shared" ca="1" si="34"/>
        <v>pics\\Redis_3.jpg</v>
      </c>
      <c r="AR81" t="str">
        <f t="shared" si="36"/>
        <v/>
      </c>
      <c r="AS81" t="str">
        <f t="shared" ca="1" si="35"/>
        <v>pics\\Redis_3.jpg</v>
      </c>
      <c r="AT81">
        <f t="shared" ca="1" si="29"/>
        <v>0.2452153200420063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_Имеет_ли_шипы_</v>
      </c>
      <c r="BB81" t="str">
        <f t="shared" si="31"/>
        <v>_Имеет_ли_шипы_XXXXX?</v>
      </c>
      <c r="BD81" cm="1">
        <f t="array" aca="1" ref="BD81" ca="1">INDEX($L$74:$L$81,(RANK(AT9,$AT$2:$AT$9)))</f>
        <v>2133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VLOOKUP(B82,audio_list_stym!$A$3:$BP$18,62,FALSE)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VLOOKUP(B82,audio_list_stym!$A$3:$AJ$18,30,FALSE)</f>
        <v>Tamanid</v>
      </c>
      <c r="I82" t="s">
        <v>688</v>
      </c>
      <c r="J82" t="str">
        <f t="shared" si="27"/>
        <v>Tamanid_1</v>
      </c>
      <c r="K82">
        <v>17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145</v>
      </c>
      <c r="Z82" t="str">
        <f>IF(G82="экспл",VLOOKUP(J82,quest_экспл!$A$1:$N$129,12,FALSE),IF(G82="импл_",0,0))</f>
        <v>sound\\On_krasnovatiy.wav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2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28"/>
        <v/>
      </c>
      <c r="AI82" t="s">
        <v>84</v>
      </c>
      <c r="AO82">
        <f t="shared" ca="1" si="33"/>
        <v>0.10942543078880873</v>
      </c>
      <c r="AP82" t="str">
        <f t="shared" ca="1" si="34"/>
        <v>pics\\Tomat_1.jpg</v>
      </c>
      <c r="AR82" t="str">
        <f t="shared" si="36"/>
        <v/>
      </c>
      <c r="AS82" t="str">
        <f t="shared" si="35"/>
        <v/>
      </c>
      <c r="AT82">
        <f t="shared" ca="1" si="29"/>
        <v>0.46217575421947577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_Он_красноватый?</v>
      </c>
      <c r="BA82" t="e">
        <f>VLOOKUP(Q82,audio_list_stym!$B$2:$BQ$299,68,FALSE)</f>
        <v>#N/A</v>
      </c>
      <c r="BB82" t="str">
        <f t="shared" si="31"/>
        <v>На_экране_XXXXX._Он_красноватый?</v>
      </c>
      <c r="BC82">
        <f>A82</f>
        <v>1211</v>
      </c>
      <c r="BD82" cm="1">
        <f t="array" aca="1" ref="BD82" ca="1">INDEX($L$82:$L$89,(RANK(AT2,$AT$2:$AT$9)))</f>
        <v>2142</v>
      </c>
      <c r="BE82" cm="1">
        <f t="array" aca="1" ref="BE82" ca="1">INDEX(BD66:BD81,(RANK(AT4,$AT$2:$AT$17)))</f>
        <v>2120</v>
      </c>
      <c r="BF82" cm="1">
        <f t="array" aca="1" ref="BF82" ca="1">INDEX(BD90:BD105,(RANK(AT4,$AT$2:$AT$17)))</f>
        <v>2146</v>
      </c>
      <c r="BG82" cm="1">
        <f t="array" aca="1" ref="BG82" ca="1">INDEX(BD106:BD129,(RANK(AT4,$AT$2:$AT$9)))</f>
        <v>2075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VLOOKUP(B83,audio_list_stym!$A$3:$BP$18,62,FALSE)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VLOOKUP(B83,audio_list_stym!$A$3:$AJ$18,30,FALSE)</f>
        <v>Tamanid</v>
      </c>
      <c r="I83" t="s">
        <v>689</v>
      </c>
      <c r="J83" t="str">
        <f t="shared" si="27"/>
        <v>Tamanid_2</v>
      </c>
      <c r="K83">
        <v>17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146</v>
      </c>
      <c r="Z83" t="str">
        <f>IF(G83="экспл",VLOOKUP(J83,quest_экспл!$A$1:$N$129,12,FALSE),IF(G83="импл_",0,0))</f>
        <v>sound\\Izognut_li_on.wav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2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28"/>
        <v/>
      </c>
      <c r="AI83" t="s">
        <v>85</v>
      </c>
      <c r="AO83">
        <f t="shared" ca="1" si="33"/>
        <v>0.49845547246888855</v>
      </c>
      <c r="AP83" t="str">
        <f t="shared" ca="1" si="34"/>
        <v>pics\\Kokos_7.jpg</v>
      </c>
      <c r="AR83" t="str">
        <f t="shared" si="36"/>
        <v/>
      </c>
      <c r="AS83" t="str">
        <f t="shared" si="35"/>
        <v/>
      </c>
      <c r="AT83">
        <f t="shared" ca="1" si="29"/>
        <v>0.2264827678623933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_Изогнут_ли_он?</v>
      </c>
      <c r="BA83" t="e">
        <f>VLOOKUP(Q83,audio_list_stym!$B$2:$BQ$299,68,FALSE)</f>
        <v>#N/A</v>
      </c>
      <c r="BB83" t="str">
        <f t="shared" si="31"/>
        <v>Посмотрите,_вот_XXXXX._Изогнут_ли_он?</v>
      </c>
      <c r="BD83" cm="1">
        <f t="array" aca="1" ref="BD83" ca="1">INDEX($L$82:$L$89,(RANK(AT3,$AT$2:$AT$9)))</f>
        <v>2140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VLOOKUP(B84,audio_list_stym!$A$3:$BP$18,62,FALSE)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VLOOKUP(B84,audio_list_stym!$A$3:$AJ$18,30,FALSE)</f>
        <v>Tamanid</v>
      </c>
      <c r="I84" t="s">
        <v>690</v>
      </c>
      <c r="J84" t="str">
        <f t="shared" si="27"/>
        <v>Tamanid_3</v>
      </c>
      <c r="K84">
        <v>17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147</v>
      </c>
      <c r="Z84" t="str">
        <f>IF(G84="экспл",VLOOKUP(J84,quest_экспл!$A$1:$N$129,12,FALSE),IF(G84="импл_",0,0))</f>
        <v>sound\\On_barhatistiy.wav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2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28"/>
        <v/>
      </c>
      <c r="AI84" t="s">
        <v>94</v>
      </c>
      <c r="AO84">
        <f t="shared" ca="1" si="33"/>
        <v>0.23256904969255532</v>
      </c>
      <c r="AP84" t="str">
        <f t="shared" ca="1" si="34"/>
        <v>pics\\Peper_8.jpg</v>
      </c>
      <c r="AR84" t="str">
        <f t="shared" si="36"/>
        <v/>
      </c>
      <c r="AS84" t="str">
        <f t="shared" si="35"/>
        <v/>
      </c>
      <c r="AT84">
        <f t="shared" ca="1" si="29"/>
        <v>9.1361837476248264E-2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_Он_бархатистый?</v>
      </c>
      <c r="BA84" t="e">
        <f>VLOOKUP(Q84,audio_list_stym!$B$2:$BQ$299,68,FALSE)</f>
        <v>#N/A</v>
      </c>
      <c r="BB84" t="str">
        <f t="shared" si="31"/>
        <v>Вот_XXXXX._Он_бархатистый?</v>
      </c>
      <c r="BD84" cm="1">
        <f t="array" aca="1" ref="BD84" ca="1">INDEX($L$82:$L$89,(RANK(AT4,$AT$2:$AT$9)))</f>
        <v>2139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VLOOKUP(B85,audio_list_stym!$A$3:$BP$18,62,FALSE)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VLOOKUP(B85,audio_list_stym!$A$3:$AJ$18,30,FALSE)</f>
        <v>Tamanid</v>
      </c>
      <c r="I85" t="s">
        <v>691</v>
      </c>
      <c r="J85" t="str">
        <f t="shared" si="27"/>
        <v>Tamanid_4</v>
      </c>
      <c r="K85">
        <v>17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148</v>
      </c>
      <c r="Z85" t="str">
        <f>IF(G85="экспл",VLOOKUP(J85,quest_экспл!$A$1:$N$129,12,FALSE),IF(G85="импл_",0,0))</f>
        <v>sound\\Odnotonniy_li_on.wav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2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28"/>
        <v/>
      </c>
      <c r="AI85" t="s">
        <v>95</v>
      </c>
      <c r="AO85">
        <f t="shared" ca="1" si="33"/>
        <v>0.91313892507601913</v>
      </c>
      <c r="AP85" t="str">
        <f t="shared" ca="1" si="34"/>
        <v>pics\\Finik_2.jpg</v>
      </c>
      <c r="AR85" t="str">
        <f t="shared" si="36"/>
        <v/>
      </c>
      <c r="AS85" t="str">
        <f t="shared" si="35"/>
        <v/>
      </c>
      <c r="AT85">
        <f t="shared" ca="1" si="29"/>
        <v>0.23318668215268212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_Однотонный_ли_он?</v>
      </c>
      <c r="BA85" t="e">
        <f>VLOOKUP(Q85,audio_list_stym!$B$2:$BQ$299,68,FALSE)</f>
        <v>#N/A</v>
      </c>
      <c r="BB85" t="str">
        <f t="shared" si="31"/>
        <v>Это_XXXXX._Однотонный_ли_он?</v>
      </c>
      <c r="BD85" cm="1">
        <f t="array" aca="1" ref="BD85" ca="1">INDEX($L$82:$L$89,(RANK(AT5,$AT$2:$AT$9)))</f>
        <v>2137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VLOOKUP(B86,audio_list_stym!$A$3:$BP$18,62,FALSE)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VLOOKUP(B86,audio_list_stym!$A$3:$AJ$18,30,FALSE)</f>
        <v>Tamanid</v>
      </c>
      <c r="I86" t="s">
        <v>692</v>
      </c>
      <c r="J86" t="str">
        <f t="shared" si="27"/>
        <v>Tamanid_5</v>
      </c>
      <c r="K86">
        <v>17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149</v>
      </c>
      <c r="Z86" t="str">
        <f>IF(G86="экспл",VLOOKUP(J86,quest_экспл!$A$1:$N$129,12,FALSE),IF(G86="импл_",0,0))</f>
        <v>sound\\On_prozrachniy.wav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2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28"/>
        <v/>
      </c>
      <c r="AI86" t="s">
        <v>96</v>
      </c>
      <c r="AO86">
        <f t="shared" ca="1" si="33"/>
        <v>0.50019655387376605</v>
      </c>
      <c r="AP86" t="str">
        <f t="shared" ca="1" si="34"/>
        <v>pics\\Kokos_6.jpg</v>
      </c>
      <c r="AR86" t="str">
        <f t="shared" si="36"/>
        <v/>
      </c>
      <c r="AS86" t="str">
        <f t="shared" si="35"/>
        <v/>
      </c>
      <c r="AT86">
        <f t="shared" ca="1" si="29"/>
        <v>0.32666056049534109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_Он_прозрачный?</v>
      </c>
      <c r="BA86" t="e">
        <f>VLOOKUP(Q86,audio_list_stym!$B$2:$BQ$299,68,FALSE)</f>
        <v>#N/A</v>
      </c>
      <c r="BB86" t="str">
        <f t="shared" si="31"/>
        <v>На_картинке_XXXXX._Он_прозрачный?</v>
      </c>
      <c r="BD86" cm="1">
        <f t="array" aca="1" ref="BD86" ca="1">INDEX($L$82:$L$89,(RANK(AT6,$AT$2:$AT$9)))</f>
        <v>2144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VLOOKUP(B87,audio_list_stym!$A$3:$BP$18,62,FALSE)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VLOOKUP(B87,audio_list_stym!$A$3:$AJ$18,30,FALSE)</f>
        <v>Tamanid</v>
      </c>
      <c r="I87" t="s">
        <v>693</v>
      </c>
      <c r="J87" t="str">
        <f t="shared" si="27"/>
        <v>Tamanid_6</v>
      </c>
      <c r="K87">
        <v>17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150</v>
      </c>
      <c r="Z87" t="str">
        <f>IF(G87="экспл",VLOOKUP(J87,quest_экспл!$A$1:$N$129,12,FALSE),IF(G87="импл_",0,0))</f>
        <v>sound\\On_izmelchen.wav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2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28"/>
        <v/>
      </c>
      <c r="AI87" t="s">
        <v>97</v>
      </c>
      <c r="AO87">
        <f t="shared" ca="1" si="33"/>
        <v>0.23523892467734631</v>
      </c>
      <c r="AP87" t="str">
        <f t="shared" ca="1" si="34"/>
        <v>pics\\Peper_7.jpg</v>
      </c>
      <c r="AR87" t="str">
        <f t="shared" si="36"/>
        <v/>
      </c>
      <c r="AS87" t="str">
        <f t="shared" si="35"/>
        <v/>
      </c>
      <c r="AT87">
        <f t="shared" ca="1" si="29"/>
        <v>0.80558611864763252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_Он_измельчен?</v>
      </c>
      <c r="BA87" t="e">
        <f>VLOOKUP(Q87,audio_list_stym!$B$2:$BQ$299,68,FALSE)</f>
        <v>#N/A</v>
      </c>
      <c r="BB87" t="str">
        <f t="shared" si="31"/>
        <v>На_мониторе_XXXXX._Он_измельчен?</v>
      </c>
      <c r="BD87" cm="1">
        <f t="array" aca="1" ref="BD87" ca="1">INDEX($L$82:$L$89,(RANK(AT7,$AT$2:$AT$9)))</f>
        <v>2143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VLOOKUP(B88,audio_list_stym!$A$3:$BP$18,62,FALSE)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VLOOKUP(B88,audio_list_stym!$A$3:$AJ$18,30,FALSE)</f>
        <v>Tamanid</v>
      </c>
      <c r="I88" t="s">
        <v>694</v>
      </c>
      <c r="J88" t="str">
        <f t="shared" si="27"/>
        <v>Tamanid_7</v>
      </c>
      <c r="K88">
        <v>17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151</v>
      </c>
      <c r="Z88" t="str">
        <f>IF(G88="экспл",VLOOKUP(J88,quest_экспл!$A$1:$N$129,12,FALSE),IF(G88="импл_",0,0))</f>
        <v>sound\\Cvetushiy_li_on.wav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2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28"/>
        <v/>
      </c>
      <c r="AI88" t="s">
        <v>98</v>
      </c>
      <c r="AO88">
        <f t="shared" ca="1" si="33"/>
        <v>0.37502565993156467</v>
      </c>
      <c r="AP88" t="str">
        <f t="shared" ca="1" si="34"/>
        <v>pics\\Peper_3.jpg</v>
      </c>
      <c r="AR88" t="str">
        <f t="shared" si="36"/>
        <v/>
      </c>
      <c r="AS88" t="str">
        <f t="shared" si="35"/>
        <v/>
      </c>
      <c r="AT88">
        <f t="shared" ca="1" si="29"/>
        <v>0.54917321745725167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_Цветущий_ли_он?</v>
      </c>
      <c r="BA88" t="e">
        <f>VLOOKUP(Q88,audio_list_stym!$B$2:$BQ$299,68,FALSE)</f>
        <v>#N/A</v>
      </c>
      <c r="BB88" t="str">
        <f t="shared" si="31"/>
        <v>Перед_Вами_XXXXX._Цветущий_ли_он?</v>
      </c>
      <c r="BD88" cm="1">
        <f t="array" aca="1" ref="BD88" ca="1">INDEX($L$82:$L$89,(RANK(AT8,$AT$2:$AT$9)))</f>
        <v>2138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VLOOKUP(B89,audio_list_stym!$A$3:$BP$18,62,FALSE)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VLOOKUP(B89,audio_list_stym!$A$3:$AJ$18,30,FALSE)</f>
        <v>Tamanid</v>
      </c>
      <c r="I89" t="s">
        <v>695</v>
      </c>
      <c r="J89" t="str">
        <f t="shared" si="27"/>
        <v>Tamanid_8</v>
      </c>
      <c r="K89">
        <v>17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152</v>
      </c>
      <c r="Z89" t="str">
        <f>IF(G89="экспл",VLOOKUP(J89,quest_экспл!$A$1:$N$129,12,FALSE),IF(G89="импл_",0,0))</f>
        <v>sound\\Skruchen_li_on.wav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2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28"/>
        <v/>
      </c>
      <c r="AI89" t="s">
        <v>99</v>
      </c>
      <c r="AO89">
        <f t="shared" ca="1" si="33"/>
        <v>0.56586919537868774</v>
      </c>
      <c r="AP89" t="str">
        <f t="shared" ca="1" si="34"/>
        <v>pics\\Kokos_1.jpg</v>
      </c>
      <c r="AR89" t="str">
        <f t="shared" si="36"/>
        <v/>
      </c>
      <c r="AS89" t="str">
        <f t="shared" si="35"/>
        <v/>
      </c>
      <c r="AT89">
        <f t="shared" ca="1" si="29"/>
        <v>0.19528099080884143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_Скручен_ли_он?</v>
      </c>
      <c r="BA89" t="e">
        <f>VLOOKUP(Q89,audio_list_stym!$B$2:$BQ$299,68,FALSE)</f>
        <v>#N/A</v>
      </c>
      <c r="BB89" t="str">
        <f t="shared" si="31"/>
        <v>Вы_видите_XXXXX._Скручен_ли_он?</v>
      </c>
      <c r="BD89" cm="1">
        <f t="array" aca="1" ref="BD89" ca="1">INDEX($L$82:$L$89,(RANK(AT9,$AT$2:$AT$9)))</f>
        <v>2141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VLOOKUP(B90,audio_list_stym!$A$3:$BP$18,62,FALSE)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VLOOKUP(B90,audio_list_stym!$A$3:$AJ$18,30,FALSE)</f>
        <v>ZF</v>
      </c>
      <c r="I90" t="s">
        <v>688</v>
      </c>
      <c r="J90" t="str">
        <f t="shared" si="27"/>
        <v>ZF_1</v>
      </c>
      <c r="K90">
        <v>14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281</v>
      </c>
      <c r="Q90" t="str">
        <f>IF(G90="экспл",0,IF(G90="импл_",VLOOKUP(J90,quest_импл!$A$1:$J$129,8,FALSE),0))</f>
        <v>sound\\S_chashuykami_li.wav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2046</v>
      </c>
      <c r="AD90" t="str">
        <f t="shared" ca="1" si="32"/>
        <v>pics\\Peper_6.jpg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pics\\Peper_6.jpg</v>
      </c>
      <c r="AI90" t="s">
        <v>100</v>
      </c>
      <c r="AO90">
        <f t="shared" ca="1" si="33"/>
        <v>0.34748020600194762</v>
      </c>
      <c r="AP90" t="str">
        <f t="shared" ca="1" si="34"/>
        <v>pics\\Peper_6.jpg</v>
      </c>
      <c r="AR90" t="str">
        <f t="shared" si="36"/>
        <v/>
      </c>
      <c r="AS90" t="str">
        <f t="shared" ca="1" si="35"/>
        <v>pics\\Peper_6.jpg</v>
      </c>
      <c r="AT90">
        <f t="shared" ca="1" si="29"/>
        <v>0.15895665175006979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_С_чешуйками_ли_</v>
      </c>
      <c r="BB90" t="str">
        <f t="shared" si="31"/>
        <v>_С_чешуйками_ли_ФИМОН?</v>
      </c>
      <c r="BC90">
        <f>A90</f>
        <v>1212</v>
      </c>
      <c r="BD90" cm="1">
        <f t="array" aca="1" ref="BD90" ca="1">INDEX($L$90:$L$97,(RANK(AT2,$AT$2:$AT$9)))</f>
        <v>2150</v>
      </c>
      <c r="BE90" cm="1">
        <f t="array" aca="1" ref="BE90" ca="1">INDEX(BD66:BD81,(RANK(AT5,$AT$2:$AT$17)))</f>
        <v>2118</v>
      </c>
      <c r="BF90" cm="1">
        <f t="array" aca="1" ref="BF90" ca="1">INDEX(BD98:BD113,(RANK(AT5,$AT$2:$AT$17)))</f>
        <v>2070</v>
      </c>
      <c r="BG90" cm="1">
        <f t="array" aca="1" ref="BG90" ca="1">INDEX(BD114:BD129,(RANK(AT5,$AT$2:$AT$9)))</f>
        <v>2086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VLOOKUP(B91,audio_list_stym!$A$3:$BP$18,62,FALSE)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VLOOKUP(B91,audio_list_stym!$A$3:$AJ$18,30,FALSE)</f>
        <v>ZF</v>
      </c>
      <c r="I91" t="s">
        <v>689</v>
      </c>
      <c r="J91" t="str">
        <f t="shared" si="27"/>
        <v>ZF_2</v>
      </c>
      <c r="K91">
        <v>14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282</v>
      </c>
      <c r="Q91" t="str">
        <f>IF(G91="экспл",0,IF(G91="импл_",VLOOKUP(J91,quest_импл!$A$1:$J$129,8,FALSE),0))</f>
        <v>sound\\Rozoviy_li.wav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2034</v>
      </c>
      <c r="AD91" t="str">
        <f t="shared" ca="1" si="32"/>
        <v>pics\\Limon_2.jpg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pics\\Limon_2.jpg</v>
      </c>
      <c r="AI91" t="s">
        <v>101</v>
      </c>
      <c r="AO91">
        <f t="shared" ca="1" si="33"/>
        <v>0.47385635795560765</v>
      </c>
      <c r="AP91" t="str">
        <f t="shared" ca="1" si="34"/>
        <v>pics\\Limon_2.jpg</v>
      </c>
      <c r="AR91" t="str">
        <f t="shared" si="36"/>
        <v/>
      </c>
      <c r="AS91" t="str">
        <f t="shared" ca="1" si="35"/>
        <v>pics\\Limon_2.jpg</v>
      </c>
      <c r="AT91">
        <f t="shared" ca="1" si="29"/>
        <v>1.4327164640667855E-2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_Розовый_ли_</v>
      </c>
      <c r="BB91" t="str">
        <f t="shared" si="31"/>
        <v>_Розовый_ли_ФИМОН?</v>
      </c>
      <c r="BD91" cm="1">
        <f t="array" aca="1" ref="BD91" ca="1">INDEX($L$90:$L$97,(RANK(AT3,$AT$2:$AT$9)))</f>
        <v>2148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VLOOKUP(B92,audio_list_stym!$A$3:$BP$18,62,FALSE)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VLOOKUP(B92,audio_list_stym!$A$3:$AJ$18,30,FALSE)</f>
        <v>ZF</v>
      </c>
      <c r="I92" t="s">
        <v>690</v>
      </c>
      <c r="J92" t="str">
        <f t="shared" si="27"/>
        <v>ZF_3</v>
      </c>
      <c r="K92">
        <v>14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283</v>
      </c>
      <c r="Q92" t="str">
        <f>IF(G92="экспл",0,IF(G92="импл_",VLOOKUP(J92,quest_импл!$A$1:$J$129,8,FALSE),0))</f>
        <v>sound\\Tonkiy_li.wav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2014</v>
      </c>
      <c r="AD92" t="str">
        <f t="shared" ca="1" si="32"/>
        <v>pics\\Finik_6.jpg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pics\\Finik_6.jpg</v>
      </c>
      <c r="AI92" t="s">
        <v>102</v>
      </c>
      <c r="AO92">
        <f t="shared" ca="1" si="33"/>
        <v>0.74424128926246147</v>
      </c>
      <c r="AP92" t="str">
        <f t="shared" ca="1" si="34"/>
        <v>pics\\Finik_6.jpg</v>
      </c>
      <c r="AR92" t="str">
        <f t="shared" si="36"/>
        <v/>
      </c>
      <c r="AS92" t="str">
        <f t="shared" ca="1" si="35"/>
        <v>pics\\Finik_6.jpg</v>
      </c>
      <c r="AT92">
        <f t="shared" ca="1" si="29"/>
        <v>0.6781789846074725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_Тонкий_ли_</v>
      </c>
      <c r="BB92" t="str">
        <f t="shared" si="31"/>
        <v>_Тонкий_ли_ФИМОН?</v>
      </c>
      <c r="BD92" cm="1">
        <f t="array" aca="1" ref="BD92" ca="1">INDEX($L$90:$L$97,(RANK(AT4,$AT$2:$AT$9)))</f>
        <v>2147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VLOOKUP(B93,audio_list_stym!$A$3:$BP$18,62,FALSE)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VLOOKUP(B93,audio_list_stym!$A$3:$AJ$18,30,FALSE)</f>
        <v>ZF</v>
      </c>
      <c r="I93" t="s">
        <v>691</v>
      </c>
      <c r="J93" t="str">
        <f t="shared" si="27"/>
        <v>ZF_4</v>
      </c>
      <c r="K93">
        <v>14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284</v>
      </c>
      <c r="Q93" t="str">
        <f>IF(G93="экспл",0,IF(G93="импл_",VLOOKUP(J93,quest_импл!$A$1:$J$129,8,FALSE),0))</f>
        <v>sound\\Celniy_li.wav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2053</v>
      </c>
      <c r="AD93" t="str">
        <f t="shared" ca="1" si="32"/>
        <v>pics\\Redis_5.jpg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pics\\Redis_5.jpg</v>
      </c>
      <c r="AI93" t="s">
        <v>103</v>
      </c>
      <c r="AO93">
        <f t="shared" ca="1" si="33"/>
        <v>0.15519318996654174</v>
      </c>
      <c r="AP93" t="str">
        <f t="shared" ca="1" si="34"/>
        <v>pics\\Redis_5.jpg</v>
      </c>
      <c r="AR93" t="str">
        <f t="shared" si="36"/>
        <v/>
      </c>
      <c r="AS93" t="str">
        <f t="shared" ca="1" si="35"/>
        <v>pics\\Redis_5.jpg</v>
      </c>
      <c r="AT93">
        <f t="shared" ca="1" si="29"/>
        <v>0.817825738420774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_Цельный_ли_</v>
      </c>
      <c r="BB93" t="str">
        <f t="shared" si="31"/>
        <v>_Цельный_ли_ФИМОН?</v>
      </c>
      <c r="BD93" cm="1">
        <f t="array" aca="1" ref="BD93" ca="1">INDEX($L$90:$L$97,(RANK(AT5,$AT$2:$AT$9)))</f>
        <v>2145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VLOOKUP(B94,audio_list_stym!$A$3:$BP$18,62,FALSE)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VLOOKUP(B94,audio_list_stym!$A$3:$AJ$18,30,FALSE)</f>
        <v>ZF</v>
      </c>
      <c r="I94" t="s">
        <v>692</v>
      </c>
      <c r="J94" t="str">
        <f t="shared" si="27"/>
        <v>ZF_5</v>
      </c>
      <c r="K94">
        <v>14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285</v>
      </c>
      <c r="Q94" t="str">
        <f>IF(G94="экспл",0,IF(G94="импл_",VLOOKUP(J94,quest_импл!$A$1:$J$129,8,FALSE),0))</f>
        <v>sound\\Shershaviy_li.wav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2060</v>
      </c>
      <c r="AD94" t="str">
        <f t="shared" ca="1" si="32"/>
        <v>pics\\Tomat_4.jpg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pics\\Tomat_4.jpg</v>
      </c>
      <c r="AI94" t="s">
        <v>104</v>
      </c>
      <c r="AO94">
        <f t="shared" ca="1" si="33"/>
        <v>1.2876813186428859E-2</v>
      </c>
      <c r="AP94" t="str">
        <f t="shared" ca="1" si="34"/>
        <v>pics\\Tomat_4.jpg</v>
      </c>
      <c r="AR94" t="str">
        <f t="shared" si="36"/>
        <v/>
      </c>
      <c r="AS94" t="str">
        <f t="shared" ca="1" si="35"/>
        <v>pics\\Tomat_4.jpg</v>
      </c>
      <c r="AT94">
        <f t="shared" ca="1" si="29"/>
        <v>0.87700048058691193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_Шершавый_ли_</v>
      </c>
      <c r="BB94" t="str">
        <f t="shared" si="31"/>
        <v>_Шершавый_ли_ФИМОН?</v>
      </c>
      <c r="BD94" cm="1">
        <f t="array" aca="1" ref="BD94" ca="1">INDEX($L$90:$L$97,(RANK(AT6,$AT$2:$AT$9)))</f>
        <v>2152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VLOOKUP(B95,audio_list_stym!$A$3:$BP$18,62,FALSE)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VLOOKUP(B95,audio_list_stym!$A$3:$AJ$18,30,FALSE)</f>
        <v>ZF</v>
      </c>
      <c r="I95" t="s">
        <v>693</v>
      </c>
      <c r="J95" t="str">
        <f t="shared" si="27"/>
        <v>ZF_6</v>
      </c>
      <c r="K95">
        <v>14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286</v>
      </c>
      <c r="Q95" t="str">
        <f>IF(G95="экспл",0,IF(G95="импл_",VLOOKUP(J95,quest_импл!$A$1:$J$129,8,FALSE),0))</f>
        <v>sound\\Zaostryen_li.wav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2022</v>
      </c>
      <c r="AD95" t="str">
        <f t="shared" ca="1" si="32"/>
        <v>pics\\Goroh_6.jpg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pics\\Goroh_6.jpg</v>
      </c>
      <c r="AI95" t="s">
        <v>105</v>
      </c>
      <c r="AO95">
        <f t="shared" ca="1" si="33"/>
        <v>0.62402155910286461</v>
      </c>
      <c r="AP95" t="str">
        <f t="shared" ca="1" si="34"/>
        <v>pics\\Goroh_6.jpg</v>
      </c>
      <c r="AR95" t="str">
        <f t="shared" si="36"/>
        <v/>
      </c>
      <c r="AS95" t="str">
        <f t="shared" ca="1" si="35"/>
        <v>pics\\Goroh_6.jpg</v>
      </c>
      <c r="AT95">
        <f t="shared" ca="1" si="29"/>
        <v>0.16918470817498443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_Заострен_ли_</v>
      </c>
      <c r="BB95" t="str">
        <f t="shared" si="31"/>
        <v>_Заострен_ли_ФИМОН?</v>
      </c>
      <c r="BD95" cm="1">
        <f t="array" aca="1" ref="BD95" ca="1">INDEX($L$90:$L$97,(RANK(AT7,$AT$2:$AT$9)))</f>
        <v>2151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VLOOKUP(B96,audio_list_stym!$A$3:$BP$18,62,FALSE)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VLOOKUP(B96,audio_list_stym!$A$3:$AJ$18,30,FALSE)</f>
        <v>ZF</v>
      </c>
      <c r="I96" t="s">
        <v>694</v>
      </c>
      <c r="J96" t="str">
        <f t="shared" si="27"/>
        <v>ZF_7</v>
      </c>
      <c r="K96">
        <v>14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287</v>
      </c>
      <c r="Q96" t="str">
        <f>IF(G96="экспл",0,IF(G96="импл_",VLOOKUP(J96,quest_импл!$A$1:$J$129,8,FALSE),0))</f>
        <v>sound\\Rassipchatiy_li.wav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2039</v>
      </c>
      <c r="AD96" t="str">
        <f t="shared" ca="1" si="32"/>
        <v>pics\\Limon_7.jpg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pics\\Limon_7.jpg</v>
      </c>
      <c r="AI96" t="s">
        <v>106</v>
      </c>
      <c r="AO96">
        <f t="shared" ca="1" si="33"/>
        <v>0.39562755595016308</v>
      </c>
      <c r="AP96" t="str">
        <f t="shared" ca="1" si="34"/>
        <v>pics\\Limon_7.jpg</v>
      </c>
      <c r="AR96" t="str">
        <f t="shared" si="36"/>
        <v/>
      </c>
      <c r="AS96" t="str">
        <f t="shared" ca="1" si="35"/>
        <v>pics\\Limon_7.jpg</v>
      </c>
      <c r="AT96">
        <f t="shared" ca="1" si="29"/>
        <v>0.5359922594941855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_Рассыпчатый_ли_</v>
      </c>
      <c r="BB96" t="str">
        <f t="shared" si="31"/>
        <v>_Рассыпчатый_ли_ФИМОН?</v>
      </c>
      <c r="BD96" cm="1">
        <f t="array" aca="1" ref="BD96" ca="1">INDEX($L$90:$L$97,(RANK(AT8,$AT$2:$AT$9)))</f>
        <v>2146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VLOOKUP(B97,audio_list_stym!$A$3:$BP$18,62,FALSE)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VLOOKUP(B97,audio_list_stym!$A$3:$AJ$18,30,FALSE)</f>
        <v>ZF</v>
      </c>
      <c r="I97" t="s">
        <v>695</v>
      </c>
      <c r="J97" t="str">
        <f t="shared" si="27"/>
        <v>ZF_8</v>
      </c>
      <c r="K97">
        <v>14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288</v>
      </c>
      <c r="Q97" t="str">
        <f>IF(G97="экспл",0,IF(G97="импл_",VLOOKUP(J97,quest_импл!$A$1:$J$129,8,FALSE),0))</f>
        <v>sound\\Ochishen_li.wav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2001</v>
      </c>
      <c r="AD97" t="str">
        <f t="shared" ca="1" si="32"/>
        <v>pics\\Banan_1.jpg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pics\\Banan_1.jpg</v>
      </c>
      <c r="AI97" t="s">
        <v>107</v>
      </c>
      <c r="AO97">
        <f t="shared" ca="1" si="33"/>
        <v>0.99883242589679255</v>
      </c>
      <c r="AP97" t="str">
        <f t="shared" ca="1" si="34"/>
        <v>pics\\Banan_1.jpg</v>
      </c>
      <c r="AR97" t="str">
        <f t="shared" si="36"/>
        <v/>
      </c>
      <c r="AS97" t="str">
        <f t="shared" ca="1" si="35"/>
        <v>pics\\Banan_1.jpg</v>
      </c>
      <c r="AT97">
        <f t="shared" ca="1" si="29"/>
        <v>0.34940726665986344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_Очищен_ли_</v>
      </c>
      <c r="BB97" t="str">
        <f t="shared" si="31"/>
        <v>_Очищен_ли_ФИМОН?</v>
      </c>
      <c r="BD97" cm="1">
        <f t="array" aca="1" ref="BD97" ca="1">INDEX($L$90:$L$97,(RANK(AT9,$AT$2:$AT$9)))</f>
        <v>2149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VLOOKUP(B98,audio_list_stym!$A$3:$BP$18,62,FALSE)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VLOOKUP(B98,audio_list_stym!$A$3:$AJ$18,30,FALSE)</f>
        <v>Ackee</v>
      </c>
      <c r="I98" t="s">
        <v>688</v>
      </c>
      <c r="J98" t="str">
        <f t="shared" si="27"/>
        <v>Ackee_1</v>
      </c>
      <c r="K98">
        <v>15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97</v>
      </c>
      <c r="Z98" t="str">
        <f>IF(G98="экспл",VLOOKUP(J98,quest_экспл!$A$1:$N$129,12,FALSE),IF(G98="импл_",0,0))</f>
        <v>sound\\Sushenniy_li_on.wav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2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28"/>
        <v/>
      </c>
      <c r="AI98" t="s">
        <v>108</v>
      </c>
      <c r="AO98">
        <f t="shared" ca="1" si="33"/>
        <v>0.38120645552484234</v>
      </c>
      <c r="AP98" t="str">
        <f t="shared" ca="1" si="34"/>
        <v>pics\\Peper_2.jpg</v>
      </c>
      <c r="AR98" t="str">
        <f>IF(AH98="sound\\Ogorod",AP26,"")</f>
        <v/>
      </c>
      <c r="AS98" t="str">
        <f t="shared" si="35"/>
        <v/>
      </c>
      <c r="AT98">
        <f t="shared" ca="1" si="29"/>
        <v>0.16157704624277336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_Сушеный_ли_он?</v>
      </c>
      <c r="BA98" t="e">
        <f>VLOOKUP(Q98,audio_list_stym!$B$2:$BQ$299,68,FALSE)</f>
        <v>#N/A</v>
      </c>
      <c r="BB98" t="str">
        <f t="shared" si="31"/>
        <v>На_экране_КОДИС._Сушеный_ли_он?</v>
      </c>
      <c r="BC98">
        <f>A98</f>
        <v>1213</v>
      </c>
      <c r="BD98" cm="1">
        <f t="array" aca="1" ref="BD98" ca="1">INDEX($L$98:$L$105,(RANK(AT2,$AT$2:$AT$9)))</f>
        <v>2070</v>
      </c>
      <c r="BE98" cm="1">
        <f t="array" aca="1" ref="BE98" ca="1">INDEX(BD66:BD81,(RANK(AT6,$AT$2:$AT$9)))</f>
        <v>2132</v>
      </c>
      <c r="BF98" cm="1">
        <f t="array" aca="1" ref="BF98" ca="1">INDEX(BD82:BD97,(RANK(AT6,$AT$2:$AT$9)))</f>
        <v>2141</v>
      </c>
      <c r="BG98" cm="1">
        <f t="array" aca="1" ref="BG98" ca="1">INDEX(BD106:BD129,(RANK(AT6,$AT$2:$AT$17)))</f>
        <v>2082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VLOOKUP(B99,audio_list_stym!$A$3:$BP$18,62,FALSE)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VLOOKUP(B99,audio_list_stym!$A$3:$AJ$18,30,FALSE)</f>
        <v>Ackee</v>
      </c>
      <c r="I99" t="s">
        <v>689</v>
      </c>
      <c r="J99" t="str">
        <f t="shared" si="27"/>
        <v>Ackee_2</v>
      </c>
      <c r="K99">
        <v>15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98</v>
      </c>
      <c r="Z99" t="str">
        <f>IF(G99="экспл",VLOOKUP(J99,quest_экспл!$A$1:$N$129,12,FALSE),IF(G99="импл_",0,0))</f>
        <v>sound\\On_s_vetochkoy.wav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2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28"/>
        <v/>
      </c>
      <c r="AI99" t="s">
        <v>109</v>
      </c>
      <c r="AO99">
        <f t="shared" ca="1" si="33"/>
        <v>0.53076521002148425</v>
      </c>
      <c r="AP99" t="str">
        <f t="shared" ca="1" si="34"/>
        <v>pics\\Kokos_4.jpg</v>
      </c>
      <c r="AR99" t="str">
        <f t="shared" ref="AR99:AR120" si="37">IF(AH99="sound\\Ogorod",AP27,"")</f>
        <v/>
      </c>
      <c r="AS99" t="str">
        <f t="shared" si="35"/>
        <v/>
      </c>
      <c r="AT99">
        <f t="shared" ca="1" si="29"/>
        <v>2.134716858157093E-2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_Он_с_веточкой?</v>
      </c>
      <c r="BA99" t="e">
        <f>VLOOKUP(Q99,audio_list_stym!$B$2:$BQ$299,68,FALSE)</f>
        <v>#N/A</v>
      </c>
      <c r="BB99" t="str">
        <f t="shared" si="31"/>
        <v>Посмотрите,_вот_КОДИС._Он_с_веточкой?</v>
      </c>
      <c r="BD99" cm="1">
        <f t="array" aca="1" ref="BD99" ca="1">INDEX($L$98:$L$105,(RANK(AT3,$AT$2:$AT$9)))</f>
        <v>2068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VLOOKUP(B100,audio_list_stym!$A$3:$BP$18,62,FALSE)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VLOOKUP(B100,audio_list_stym!$A$3:$AJ$18,30,FALSE)</f>
        <v>Ackee</v>
      </c>
      <c r="I100" t="s">
        <v>690</v>
      </c>
      <c r="J100" t="str">
        <f t="shared" si="27"/>
        <v>Ackee_3</v>
      </c>
      <c r="K100">
        <v>15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99</v>
      </c>
      <c r="Z100" t="str">
        <f>IF(G100="экспл",VLOOKUP(J100,quest_экспл!$A$1:$N$129,12,FALSE),IF(G100="импл_",0,0))</f>
        <v>sound\\On_rasskrit.wav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2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28"/>
        <v/>
      </c>
      <c r="AI100" t="s">
        <v>110</v>
      </c>
      <c r="AO100">
        <f t="shared" ca="1" si="33"/>
        <v>0.8011515733200496</v>
      </c>
      <c r="AP100" t="str">
        <f t="shared" ca="1" si="34"/>
        <v>pics\\Finik_5.jpg</v>
      </c>
      <c r="AR100" t="str">
        <f t="shared" si="37"/>
        <v/>
      </c>
      <c r="AS100" t="str">
        <f t="shared" si="35"/>
        <v/>
      </c>
      <c r="AT100">
        <f t="shared" ca="1" si="29"/>
        <v>0.99582168676118876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_Он_раскрыт?</v>
      </c>
      <c r="BA100" t="e">
        <f>VLOOKUP(Q100,audio_list_stym!$B$2:$BQ$299,68,FALSE)</f>
        <v>#N/A</v>
      </c>
      <c r="BB100" t="str">
        <f t="shared" si="31"/>
        <v>Вот_КОДИС._Он_раскрыт?</v>
      </c>
      <c r="BD100" cm="1">
        <f t="array" aca="1" ref="BD100" ca="1">INDEX($L$98:$L$105,(RANK(AT4,$AT$2:$AT$9)))</f>
        <v>2067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VLOOKUP(B101,audio_list_stym!$A$3:$BP$18,62,FALSE)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VLOOKUP(B101,audio_list_stym!$A$3:$AJ$18,30,FALSE)</f>
        <v>Ackee</v>
      </c>
      <c r="I101" t="s">
        <v>691</v>
      </c>
      <c r="J101" t="str">
        <f t="shared" si="27"/>
        <v>Ackee_4</v>
      </c>
      <c r="K101">
        <v>15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100</v>
      </c>
      <c r="Z101" t="str">
        <f>IF(G101="экспл",VLOOKUP(J101,quest_экспл!$A$1:$N$129,12,FALSE),IF(G101="импл_",0,0))</f>
        <v>sound\\Pushistiy_li_on.wav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2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28"/>
        <v/>
      </c>
      <c r="AI101" t="s">
        <v>111</v>
      </c>
      <c r="AO101">
        <f t="shared" ca="1" si="33"/>
        <v>0.9308226354208089</v>
      </c>
      <c r="AP101" t="str">
        <f t="shared" ca="1" si="34"/>
        <v>pics\\Finik_1.jpg</v>
      </c>
      <c r="AR101" t="str">
        <f t="shared" si="37"/>
        <v/>
      </c>
      <c r="AS101" t="str">
        <f t="shared" si="35"/>
        <v/>
      </c>
      <c r="AT101">
        <f t="shared" ca="1" si="29"/>
        <v>0.16263631048589666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_Пушистый_ли_он?</v>
      </c>
      <c r="BA101" t="e">
        <f>VLOOKUP(Q101,audio_list_stym!$B$2:$BQ$299,68,FALSE)</f>
        <v>#N/A</v>
      </c>
      <c r="BB101" t="str">
        <f t="shared" si="31"/>
        <v>Это_КОДИС._Пушистый_ли_он?</v>
      </c>
      <c r="BD101" cm="1">
        <f t="array" aca="1" ref="BD101" ca="1">INDEX($L$98:$L$105,(RANK(AT5,$AT$2:$AT$9)))</f>
        <v>2065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VLOOKUP(B102,audio_list_stym!$A$3:$BP$18,62,FALSE)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VLOOKUP(B102,audio_list_stym!$A$3:$AJ$18,30,FALSE)</f>
        <v>Ackee</v>
      </c>
      <c r="I102" t="s">
        <v>692</v>
      </c>
      <c r="J102" t="str">
        <f t="shared" si="27"/>
        <v>Ackee_5</v>
      </c>
      <c r="K102">
        <v>15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101</v>
      </c>
      <c r="Z102" t="str">
        <f>IF(G102="экспл",VLOOKUP(J102,quest_экспл!$A$1:$N$129,12,FALSE),IF(G102="импл_",0,0))</f>
        <v>sound\\On_kvadratniy.wav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2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28"/>
        <v/>
      </c>
      <c r="AI102" t="s">
        <v>112</v>
      </c>
      <c r="AO102">
        <f t="shared" ca="1" si="33"/>
        <v>0.85194647917398925</v>
      </c>
      <c r="AP102" t="str">
        <f t="shared" ca="1" si="34"/>
        <v>pics\\Finik_3.jpg</v>
      </c>
      <c r="AR102" t="str">
        <f t="shared" si="37"/>
        <v/>
      </c>
      <c r="AS102" t="str">
        <f t="shared" si="35"/>
        <v/>
      </c>
      <c r="AT102">
        <f t="shared" ca="1" si="29"/>
        <v>0.77546911948933039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_Он_квадратный?</v>
      </c>
      <c r="BA102" t="e">
        <f>VLOOKUP(Q102,audio_list_stym!$B$2:$BQ$299,68,FALSE)</f>
        <v>#N/A</v>
      </c>
      <c r="BB102" t="str">
        <f t="shared" si="31"/>
        <v>На_картинке_КОДИС._Он_квадратный?</v>
      </c>
      <c r="BD102" cm="1">
        <f t="array" aca="1" ref="BD102" ca="1">INDEX($L$98:$L$105,(RANK(AT6,$AT$2:$AT$9)))</f>
        <v>2072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VLOOKUP(B103,audio_list_stym!$A$3:$BP$18,62,FALSE)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VLOOKUP(B103,audio_list_stym!$A$3:$AJ$18,30,FALSE)</f>
        <v>Ackee</v>
      </c>
      <c r="I103" t="s">
        <v>693</v>
      </c>
      <c r="J103" t="str">
        <f t="shared" si="27"/>
        <v>Ackee_6</v>
      </c>
      <c r="K103">
        <v>15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102</v>
      </c>
      <c r="Z103" t="str">
        <f>IF(G103="экспл",VLOOKUP(J103,quest_экспл!$A$1:$N$129,12,FALSE),IF(G103="импл_",0,0))</f>
        <v>sound\\Raznocvetniy_li_on.wav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2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28"/>
        <v/>
      </c>
      <c r="AI103" t="s">
        <v>113</v>
      </c>
      <c r="AO103">
        <f t="shared" ca="1" si="33"/>
        <v>0.97542647300985541</v>
      </c>
      <c r="AP103" t="str">
        <f t="shared" ca="1" si="34"/>
        <v>pics\\Banan_2.jpg</v>
      </c>
      <c r="AR103" t="str">
        <f t="shared" si="37"/>
        <v/>
      </c>
      <c r="AS103" t="str">
        <f t="shared" si="35"/>
        <v/>
      </c>
      <c r="AT103">
        <f t="shared" ca="1" si="29"/>
        <v>0.15791208587538597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_Разноцветный_ли_он?</v>
      </c>
      <c r="BA103" t="e">
        <f>VLOOKUP(Q103,audio_list_stym!$B$2:$BQ$299,68,FALSE)</f>
        <v>#N/A</v>
      </c>
      <c r="BB103" t="str">
        <f t="shared" si="31"/>
        <v>На_мониторе_КОДИС._Разноцветный_ли_он?</v>
      </c>
      <c r="BD103" cm="1">
        <f t="array" aca="1" ref="BD103" ca="1">INDEX($L$98:$L$105,(RANK(AT7,$AT$2:$AT$9)))</f>
        <v>2071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VLOOKUP(B104,audio_list_stym!$A$3:$BP$18,62,FALSE)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VLOOKUP(B104,audio_list_stym!$A$3:$AJ$18,30,FALSE)</f>
        <v>Ackee</v>
      </c>
      <c r="I104" t="s">
        <v>694</v>
      </c>
      <c r="J104" t="str">
        <f t="shared" si="27"/>
        <v>Ackee_7</v>
      </c>
      <c r="K104">
        <v>15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103</v>
      </c>
      <c r="Z104" t="str">
        <f>IF(G104="экспл",VLOOKUP(J104,quest_экспл!$A$1:$N$129,12,FALSE),IF(G104="импл_",0,0))</f>
        <v>sound\\Uvyadshiy_li_on.wav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2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28"/>
        <v/>
      </c>
      <c r="AI104" t="s">
        <v>114</v>
      </c>
      <c r="AO104">
        <f t="shared" ca="1" si="33"/>
        <v>0.94210181167680018</v>
      </c>
      <c r="AP104" t="str">
        <f t="shared" ca="1" si="34"/>
        <v>pics\\Banan_7.jpg</v>
      </c>
      <c r="AR104" t="str">
        <f t="shared" si="37"/>
        <v/>
      </c>
      <c r="AS104" t="str">
        <f t="shared" si="35"/>
        <v/>
      </c>
      <c r="AT104">
        <f t="shared" ca="1" si="29"/>
        <v>0.63993597778219069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_Увядший_ли_он?</v>
      </c>
      <c r="BA104" t="e">
        <f>VLOOKUP(Q104,audio_list_stym!$B$2:$BQ$299,68,FALSE)</f>
        <v>#N/A</v>
      </c>
      <c r="BB104" t="str">
        <f t="shared" si="31"/>
        <v>Перед_Вами_КОДИС._Увядший_ли_он?</v>
      </c>
      <c r="BD104" cm="1">
        <f t="array" aca="1" ref="BD104" ca="1">INDEX($L$98:$L$105,(RANK(AT8,$AT$2:$AT$9)))</f>
        <v>2066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VLOOKUP(B105,audio_list_stym!$A$3:$BP$18,62,FALSE)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VLOOKUP(B105,audio_list_stym!$A$3:$AJ$18,30,FALSE)</f>
        <v>Ackee</v>
      </c>
      <c r="I105" t="s">
        <v>695</v>
      </c>
      <c r="J105" t="str">
        <f t="shared" si="27"/>
        <v>Ackee_8</v>
      </c>
      <c r="K105">
        <v>15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104</v>
      </c>
      <c r="Z105" t="str">
        <f>IF(G105="экспл",VLOOKUP(J105,quest_экспл!$A$1:$N$129,12,FALSE),IF(G105="импл_",0,0))</f>
        <v>sound\\On_sklizskiy.wav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2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28"/>
        <v/>
      </c>
      <c r="AI105" t="s">
        <v>115</v>
      </c>
      <c r="AO105">
        <f t="shared" ca="1" si="33"/>
        <v>9.7214639955711668E-4</v>
      </c>
      <c r="AP105" t="str">
        <f t="shared" ca="1" si="34"/>
        <v>pics\\Tomat_8.jpg</v>
      </c>
      <c r="AR105" t="str">
        <f t="shared" si="37"/>
        <v/>
      </c>
      <c r="AS105" t="str">
        <f t="shared" si="35"/>
        <v/>
      </c>
      <c r="AT105">
        <f t="shared" ca="1" si="29"/>
        <v>0.80619516821184267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_Он_склизкий?</v>
      </c>
      <c r="BA105" t="e">
        <f>VLOOKUP(Q105,audio_list_stym!$B$2:$BQ$299,68,FALSE)</f>
        <v>#N/A</v>
      </c>
      <c r="BB105" t="str">
        <f t="shared" si="31"/>
        <v>Вы_видите_КОДИС._Он_склизкий?</v>
      </c>
      <c r="BD105" cm="1">
        <f t="array" aca="1" ref="BD105" ca="1">INDEX($L$98:$L$105,(RANK(AT9,$AT$2:$AT$9)))</f>
        <v>2069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VLOOKUP(B106,audio_list_stym!$A$3:$BP$18,62,FALSE)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VLOOKUP(B106,audio_list_stym!$A$3:$AJ$18,30,FALSE)</f>
        <v>Ake</v>
      </c>
      <c r="I106" t="s">
        <v>688</v>
      </c>
      <c r="J106" t="str">
        <f t="shared" si="27"/>
        <v>Ake_1</v>
      </c>
      <c r="K106">
        <v>16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233</v>
      </c>
      <c r="Q106" t="str">
        <f>IF(G106="экспл",0,IF(G106="импл_",VLOOKUP(J106,quest_импл!$A$1:$J$129,8,FALSE),0))</f>
        <v>sound\\Imeet_li_myakot.wav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2040</v>
      </c>
      <c r="AD106" t="str">
        <f t="shared" ca="1" si="32"/>
        <v>pics\\Limon_8.jpg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pics\\Limon_8.jpg</v>
      </c>
      <c r="AI106" t="s">
        <v>116</v>
      </c>
      <c r="AO106">
        <f t="shared" ca="1" si="33"/>
        <v>0.39129107010905551</v>
      </c>
      <c r="AP106" t="str">
        <f t="shared" ca="1" si="34"/>
        <v>pics\\Limon_8.jpg</v>
      </c>
      <c r="AR106" t="str">
        <f t="shared" si="37"/>
        <v/>
      </c>
      <c r="AS106" t="str">
        <f t="shared" ca="1" si="35"/>
        <v>pics\\Limon_8.jpg</v>
      </c>
      <c r="AT106">
        <f t="shared" ca="1" si="29"/>
        <v>0.61681124804918563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_Имеет_ли_мякоть_</v>
      </c>
      <c r="BB106" t="str">
        <f t="shared" si="31"/>
        <v>_Имеет_ли_мякоть_XXXXX?</v>
      </c>
      <c r="BC106">
        <f>A106</f>
        <v>1214</v>
      </c>
      <c r="BD106" cm="1">
        <f t="array" aca="1" ref="BD106" ca="1">INDEX($L$106:$L$113,(RANK(AT2,$AT$2:$AT$9)))</f>
        <v>2078</v>
      </c>
      <c r="BE106" cm="1">
        <f t="array" aca="1" ref="BE106" ca="1">INDEX(BD66:BD81,(RANK(AT7,$AT$2:$AT$17)))</f>
        <v>2135</v>
      </c>
      <c r="BF106" cm="1">
        <f t="array" aca="1" ref="BF106" ca="1">INDEX(BD90:BD105,(RANK(AT7,$AT$2:$AT$17)))</f>
        <v>2071</v>
      </c>
      <c r="BG106" cm="1">
        <f t="array" aca="1" ref="BG106" ca="1">INDEX(BD114:BD129,(RANK(AT7,$AT$2:$AT$9)))</f>
        <v>2082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VLOOKUP(B107,audio_list_stym!$A$3:$BP$18,62,FALSE)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VLOOKUP(B107,audio_list_stym!$A$3:$AJ$18,30,FALSE)</f>
        <v>Ake</v>
      </c>
      <c r="I107" t="s">
        <v>689</v>
      </c>
      <c r="J107" t="str">
        <f t="shared" si="27"/>
        <v>Ake_2</v>
      </c>
      <c r="K107">
        <v>16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234</v>
      </c>
      <c r="Q107" t="str">
        <f>IF(G107="экспл",0,IF(G107="импл_",VLOOKUP(J107,quest_импл!$A$1:$J$129,8,FALSE),0))</f>
        <v>sound\\Prodolgovatiy_li.wav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2032</v>
      </c>
      <c r="AD107" t="str">
        <f t="shared" ca="1" si="32"/>
        <v>pics\\Kokos_8.jpg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pics\\Kokos_8.jpg</v>
      </c>
      <c r="AI107" t="s">
        <v>117</v>
      </c>
      <c r="AO107">
        <f t="shared" ca="1" si="33"/>
        <v>0.4888290784720013</v>
      </c>
      <c r="AP107" t="str">
        <f t="shared" ca="1" si="34"/>
        <v>pics\\Kokos_8.jpg</v>
      </c>
      <c r="AR107" t="str">
        <f t="shared" si="37"/>
        <v/>
      </c>
      <c r="AS107" t="str">
        <f t="shared" ca="1" si="35"/>
        <v>pics\\Kokos_8.jpg</v>
      </c>
      <c r="AT107">
        <f t="shared" ca="1" si="29"/>
        <v>0.36500542024994964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_Продолговатый_ли_</v>
      </c>
      <c r="BB107" t="str">
        <f t="shared" si="31"/>
        <v>_Продолговатый_ли_XXXXX?</v>
      </c>
      <c r="BD107" cm="1">
        <f t="array" aca="1" ref="BD107" ca="1">INDEX($L$106:$L$113,(RANK(AT3,$AT$2:$AT$9)))</f>
        <v>2076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VLOOKUP(B108,audio_list_stym!$A$3:$BP$18,62,FALSE)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VLOOKUP(B108,audio_list_stym!$A$3:$AJ$18,30,FALSE)</f>
        <v>Ake</v>
      </c>
      <c r="I108" t="s">
        <v>690</v>
      </c>
      <c r="J108" t="str">
        <f t="shared" si="27"/>
        <v>Ake_3</v>
      </c>
      <c r="K108">
        <v>16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235</v>
      </c>
      <c r="Q108" t="str">
        <f>IF(G108="экспл",0,IF(G108="импл_",VLOOKUP(J108,quest_импл!$A$1:$J$129,8,FALSE),0))</f>
        <v>sound\\Pyatnistyi_li.wav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2004</v>
      </c>
      <c r="AD108" t="str">
        <f t="shared" ca="1" si="32"/>
        <v>pics\\Banan_4.jpg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pics\\Banan_4.jpg</v>
      </c>
      <c r="AI108" t="s">
        <v>118</v>
      </c>
      <c r="AO108">
        <f t="shared" ca="1" si="33"/>
        <v>0.9541039043574534</v>
      </c>
      <c r="AP108" t="str">
        <f t="shared" ca="1" si="34"/>
        <v>pics\\Banan_4.jpg</v>
      </c>
      <c r="AR108" t="str">
        <f t="shared" si="37"/>
        <v/>
      </c>
      <c r="AS108" t="str">
        <f t="shared" ca="1" si="35"/>
        <v>pics\\Banan_4.jpg</v>
      </c>
      <c r="AT108">
        <f t="shared" ca="1" si="29"/>
        <v>0.33164934229693477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_Пятнистый_ли_</v>
      </c>
      <c r="BB108" t="str">
        <f t="shared" si="31"/>
        <v>_Пятнистый_ли_XXXXX?</v>
      </c>
      <c r="BD108" cm="1">
        <f t="array" aca="1" ref="BD108" ca="1">INDEX($L$106:$L$113,(RANK(AT4,$AT$2:$AT$9)))</f>
        <v>2075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VLOOKUP(B109,audio_list_stym!$A$3:$BP$18,62,FALSE)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VLOOKUP(B109,audio_list_stym!$A$3:$AJ$18,30,FALSE)</f>
        <v>Ake</v>
      </c>
      <c r="I109" t="s">
        <v>691</v>
      </c>
      <c r="J109" t="str">
        <f t="shared" si="27"/>
        <v>Ake_4</v>
      </c>
      <c r="K109">
        <v>16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236</v>
      </c>
      <c r="Q109" t="str">
        <f>IF(G109="экспл",0,IF(G109="импл_",VLOOKUP(J109,quest_импл!$A$1:$J$129,8,FALSE),0))</f>
        <v>sound\\S_kochuroy_li.wav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2062</v>
      </c>
      <c r="AD109" t="str">
        <f t="shared" ca="1" si="32"/>
        <v>pics\\Tomat_6.jpg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pics\\Tomat_6.jpg</v>
      </c>
      <c r="AI109" t="s">
        <v>119</v>
      </c>
      <c r="AO109">
        <f t="shared" ca="1" si="33"/>
        <v>4.7151982059167041E-3</v>
      </c>
      <c r="AP109" t="str">
        <f t="shared" ca="1" si="34"/>
        <v>pics\\Tomat_6.jpg</v>
      </c>
      <c r="AR109" t="str">
        <f t="shared" si="37"/>
        <v/>
      </c>
      <c r="AS109" t="str">
        <f t="shared" ca="1" si="35"/>
        <v>pics\\Tomat_6.jpg</v>
      </c>
      <c r="AT109">
        <f t="shared" ca="1" si="29"/>
        <v>0.83765658767733264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_С_косточкой_ли_</v>
      </c>
      <c r="BB109" t="str">
        <f t="shared" si="31"/>
        <v>_С_косточкой_ли_XXXXX?</v>
      </c>
      <c r="BD109" cm="1">
        <f t="array" aca="1" ref="BD109" ca="1">INDEX($L$106:$L$113,(RANK(AT5,$AT$2:$AT$9)))</f>
        <v>2073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VLOOKUP(B110,audio_list_stym!$A$3:$BP$18,62,FALSE)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VLOOKUP(B110,audio_list_stym!$A$3:$AJ$18,30,FALSE)</f>
        <v>Ake</v>
      </c>
      <c r="I110" t="s">
        <v>692</v>
      </c>
      <c r="J110" t="str">
        <f t="shared" si="27"/>
        <v>Ake_5</v>
      </c>
      <c r="K110">
        <v>16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237</v>
      </c>
      <c r="Q110" t="str">
        <f>IF(G110="экспл",0,IF(G110="импл_",VLOOKUP(J110,quest_импл!$A$1:$J$129,8,FALSE),0))</f>
        <v>sound\\Fioletoviy_li.wav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2056</v>
      </c>
      <c r="AD110" t="str">
        <f t="shared" ca="1" si="32"/>
        <v>pics\\Redis_8.jpg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pics\\Redis_8.jpg</v>
      </c>
      <c r="AI110" t="s">
        <v>120</v>
      </c>
      <c r="AO110">
        <f t="shared" ca="1" si="33"/>
        <v>0.1210787490063816</v>
      </c>
      <c r="AP110" t="str">
        <f t="shared" ca="1" si="34"/>
        <v>pics\\Redis_8.jpg</v>
      </c>
      <c r="AR110" t="str">
        <f t="shared" si="37"/>
        <v/>
      </c>
      <c r="AS110" t="str">
        <f t="shared" ca="1" si="35"/>
        <v>pics\\Redis_8.jpg</v>
      </c>
      <c r="AT110">
        <f t="shared" ca="1" si="29"/>
        <v>0.79888514416505796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_Синий_ли_</v>
      </c>
      <c r="BB110" t="str">
        <f t="shared" si="31"/>
        <v>_Синий_ли_XXXXX?</v>
      </c>
      <c r="BD110" cm="1">
        <f t="array" aca="1" ref="BD110" ca="1">INDEX($L$106:$L$113,(RANK(AT6,$AT$2:$AT$9)))</f>
        <v>2080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VLOOKUP(B111,audio_list_stym!$A$3:$BP$18,62,FALSE)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VLOOKUP(B111,audio_list_stym!$A$3:$AJ$18,30,FALSE)</f>
        <v>Ake</v>
      </c>
      <c r="I111" t="s">
        <v>693</v>
      </c>
      <c r="J111" t="str">
        <f t="shared" si="27"/>
        <v>Ake_6</v>
      </c>
      <c r="K111">
        <v>16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238</v>
      </c>
      <c r="Q111" t="str">
        <f>IF(G111="экспл",0,IF(G111="импл_",VLOOKUP(J111,quest_импл!$A$1:$J$129,8,FALSE),0))</f>
        <v>sound\\S_dolkami_li.wav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2021</v>
      </c>
      <c r="AD111" t="str">
        <f t="shared" ca="1" si="32"/>
        <v>pics\\Goroh_5.jpg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pics\\Goroh_5.jpg</v>
      </c>
      <c r="AI111" t="s">
        <v>121</v>
      </c>
      <c r="AO111">
        <f t="shared" ca="1" si="33"/>
        <v>0.63337729387274921</v>
      </c>
      <c r="AP111" t="str">
        <f t="shared" ca="1" si="34"/>
        <v>pics\\Goroh_5.jpg</v>
      </c>
      <c r="AR111" t="str">
        <f t="shared" si="37"/>
        <v/>
      </c>
      <c r="AS111" t="str">
        <f t="shared" ca="1" si="35"/>
        <v>pics\\Goroh_5.jpg</v>
      </c>
      <c r="AT111">
        <f t="shared" ca="1" si="29"/>
        <v>0.86506221822734874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_С_дольками_ли_</v>
      </c>
      <c r="BB111" t="str">
        <f t="shared" si="31"/>
        <v>_С_дольками_ли_XXXXX?</v>
      </c>
      <c r="BD111" cm="1">
        <f t="array" aca="1" ref="BD111" ca="1">INDEX($L$106:$L$113,(RANK(AT7,$AT$2:$AT$9)))</f>
        <v>2079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VLOOKUP(B112,audio_list_stym!$A$3:$BP$18,62,FALSE)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VLOOKUP(B112,audio_list_stym!$A$3:$AJ$18,30,FALSE)</f>
        <v>Ake</v>
      </c>
      <c r="I112" t="s">
        <v>694</v>
      </c>
      <c r="J112" t="str">
        <f t="shared" si="27"/>
        <v>Ake_7</v>
      </c>
      <c r="K112">
        <v>16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239</v>
      </c>
      <c r="Q112" t="str">
        <f>IF(G112="экспл",0,IF(G112="импл_",VLOOKUP(J112,quest_импл!$A$1:$J$129,8,FALSE),0))</f>
        <v>sound\\Visushenniy_li.wav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2023</v>
      </c>
      <c r="AD112" t="str">
        <f t="shared" ca="1" si="32"/>
        <v>pics\\Goroh_7.jpg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pics\\Goroh_7.jpg</v>
      </c>
      <c r="AI112" t="s">
        <v>122</v>
      </c>
      <c r="AO112">
        <f t="shared" ca="1" si="33"/>
        <v>0.58182648326798181</v>
      </c>
      <c r="AP112" t="str">
        <f t="shared" ca="1" si="34"/>
        <v>pics\\Goroh_7.jpg</v>
      </c>
      <c r="AR112" t="str">
        <f t="shared" si="37"/>
        <v/>
      </c>
      <c r="AS112" t="str">
        <f t="shared" ca="1" si="35"/>
        <v>pics\\Goroh_7.jpg</v>
      </c>
      <c r="AT112">
        <f t="shared" ca="1" si="29"/>
        <v>0.26285234527596113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_Высушенный_ли_</v>
      </c>
      <c r="BB112" t="str">
        <f t="shared" si="31"/>
        <v>_Высушенный_ли_XXXXX?</v>
      </c>
      <c r="BD112" cm="1">
        <f t="array" aca="1" ref="BD112" ca="1">INDEX($L$106:$L$113,(RANK(AT8,$AT$2:$AT$9)))</f>
        <v>2074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VLOOKUP(B113,audio_list_stym!$A$3:$BP$18,62,FALSE)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VLOOKUP(B113,audio_list_stym!$A$3:$AJ$18,30,FALSE)</f>
        <v>Ake</v>
      </c>
      <c r="I113" t="s">
        <v>695</v>
      </c>
      <c r="J113" t="str">
        <f t="shared" si="27"/>
        <v>Ake_8</v>
      </c>
      <c r="K113">
        <v>16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240</v>
      </c>
      <c r="Q113" t="str">
        <f>IF(G113="экспл",0,IF(G113="импл_",VLOOKUP(J113,quest_импл!$A$1:$J$129,8,FALSE),0))</f>
        <v>sound\\Myatiy_li.wav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2020</v>
      </c>
      <c r="AD113" t="str">
        <f t="shared" ca="1" si="32"/>
        <v>pics\\Goroh_4.jpg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pics\\Goroh_4.jpg</v>
      </c>
      <c r="AI113" t="s">
        <v>123</v>
      </c>
      <c r="AO113">
        <f t="shared" ca="1" si="33"/>
        <v>0.63568947823147492</v>
      </c>
      <c r="AP113" t="str">
        <f t="shared" ca="1" si="34"/>
        <v>pics\\Goroh_4.jpg</v>
      </c>
      <c r="AR113" t="str">
        <f t="shared" si="37"/>
        <v/>
      </c>
      <c r="AS113" t="str">
        <f t="shared" ca="1" si="35"/>
        <v>pics\\Goroh_4.jpg</v>
      </c>
      <c r="AT113">
        <f t="shared" ca="1" si="29"/>
        <v>0.86891969917100531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_Мятый_ли_</v>
      </c>
      <c r="BB113" t="str">
        <f t="shared" si="31"/>
        <v>_Мятый_ли_XXXXX?</v>
      </c>
      <c r="BD113" cm="1">
        <f t="array" aca="1" ref="BD113" ca="1">INDEX($L$106:$L$113,(RANK(AT9,$AT$2:$AT$9)))</f>
        <v>2077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VLOOKUP(B114,audio_list_stym!$A$3:$BP$18,62,FALSE)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VLOOKUP(B114,audio_list_stym!$A$3:$AJ$18,30,FALSE)</f>
        <v>Finger</v>
      </c>
      <c r="I114" t="s">
        <v>688</v>
      </c>
      <c r="J114" t="str">
        <f t="shared" si="27"/>
        <v>Finger_1</v>
      </c>
      <c r="K114">
        <v>17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113</v>
      </c>
      <c r="Z114" t="str">
        <f>IF(G114="экспл",VLOOKUP(J114,quest_экспл!$A$1:$N$129,12,FALSE),IF(G114="импл_",0,0))</f>
        <v>sound\\On_vizhatiy.wav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2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28"/>
        <v/>
      </c>
      <c r="AI114" t="s">
        <v>86</v>
      </c>
      <c r="AO114">
        <f t="shared" ca="1" si="33"/>
        <v>0.12468217845492158</v>
      </c>
      <c r="AP114" t="str">
        <f t="shared" ca="1" si="34"/>
        <v>pics\\Redis_7.jpg</v>
      </c>
      <c r="AR114" t="str">
        <f t="shared" si="37"/>
        <v/>
      </c>
      <c r="AS114" t="str">
        <f t="shared" si="35"/>
        <v/>
      </c>
      <c r="AT114">
        <f t="shared" ca="1" si="29"/>
        <v>0.56069201973548721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_Он_выжатый?</v>
      </c>
      <c r="BA114" t="e">
        <f>VLOOKUP(Q114,audio_list_stym!$B$2:$BQ$299,68,FALSE)</f>
        <v>#N/A</v>
      </c>
      <c r="BB114" t="str">
        <f t="shared" si="31"/>
        <v>На_экране_XXXXX._Он_выжатый?</v>
      </c>
      <c r="BC114">
        <f>A114</f>
        <v>1215</v>
      </c>
      <c r="BD114" cm="1">
        <f t="array" aca="1" ref="BD114" ca="1">INDEX($L$114:$L$121,(RANK(AT2,$AT$2:$AT$9)))</f>
        <v>2086</v>
      </c>
      <c r="BE114" cm="1">
        <f t="array" aca="1" ref="BE114" ca="1">INDEX(BD66:BD81,(RANK(AT8,$AT$2:$AT$17)))</f>
        <v>2132</v>
      </c>
      <c r="BF114" cm="1">
        <f t="array" aca="1" ref="BF114" ca="1">INDEX(BD82:BD97,(RANK(AT8,$AT$2:$AT$9)))</f>
        <v>2140</v>
      </c>
      <c r="BG114" cm="1">
        <f t="array" aca="1" ref="BG114" ca="1">INDEX(BD98:BD113,(RANK(AT8,$AT$2:$AT$9)))</f>
        <v>2068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VLOOKUP(B115,audio_list_stym!$A$3:$BP$18,62,FALSE)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VLOOKUP(B115,audio_list_stym!$A$3:$AJ$18,30,FALSE)</f>
        <v>Finger</v>
      </c>
      <c r="I115" t="s">
        <v>689</v>
      </c>
      <c r="J115" t="str">
        <f t="shared" si="27"/>
        <v>Finger_2</v>
      </c>
      <c r="K115">
        <v>17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114</v>
      </c>
      <c r="Z115" t="str">
        <f>IF(G115="экспл",VLOOKUP(J115,quest_экспл!$A$1:$N$129,12,FALSE),IF(G115="импл_",0,0))</f>
        <v>sound\\On_nadloman.wav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2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28"/>
        <v/>
      </c>
      <c r="AI115" t="s">
        <v>87</v>
      </c>
      <c r="AO115">
        <f t="shared" ca="1" si="33"/>
        <v>0.9574693485419169</v>
      </c>
      <c r="AP115" t="str">
        <f t="shared" ca="1" si="34"/>
        <v>pics\\Banan_3.jpg</v>
      </c>
      <c r="AR115" t="str">
        <f t="shared" si="37"/>
        <v/>
      </c>
      <c r="AS115" t="str">
        <f t="shared" si="35"/>
        <v/>
      </c>
      <c r="AT115">
        <f t="shared" ca="1" si="29"/>
        <v>3.2535884516588065E-2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_Он_надломан?</v>
      </c>
      <c r="BA115" t="e">
        <f>VLOOKUP(Q115,audio_list_stym!$B$2:$BQ$299,68,FALSE)</f>
        <v>#N/A</v>
      </c>
      <c r="BB115" t="str">
        <f t="shared" si="31"/>
        <v>Посмотрите,_вот_XXXXX._Он_надломан?</v>
      </c>
      <c r="BD115" cm="1">
        <f t="array" aca="1" ref="BD115" ca="1">INDEX($L$114:$L$121,(RANK(AT3,$AT$2:$AT$9)))</f>
        <v>2084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VLOOKUP(B116,audio_list_stym!$A$3:$BP$18,62,FALSE)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VLOOKUP(B116,audio_list_stym!$A$3:$AJ$18,30,FALSE)</f>
        <v>Finger</v>
      </c>
      <c r="I116" t="s">
        <v>690</v>
      </c>
      <c r="J116" t="str">
        <f t="shared" si="27"/>
        <v>Finger_3</v>
      </c>
      <c r="K116">
        <v>17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115</v>
      </c>
      <c r="Z116" t="str">
        <f>IF(G116="экспл",VLOOKUP(J116,quest_экспл!$A$1:$N$129,12,FALSE),IF(G116="импл_",0,0))</f>
        <v>sound\\On_volnistiy.wav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2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28"/>
        <v/>
      </c>
      <c r="AI116" t="s">
        <v>88</v>
      </c>
      <c r="AO116">
        <f t="shared" ca="1" si="33"/>
        <v>1.1842026830357621E-2</v>
      </c>
      <c r="AP116" t="str">
        <f t="shared" ca="1" si="34"/>
        <v>pics\\Tomat_5.jpg</v>
      </c>
      <c r="AR116" t="str">
        <f t="shared" si="37"/>
        <v/>
      </c>
      <c r="AS116" t="str">
        <f t="shared" si="35"/>
        <v/>
      </c>
      <c r="AT116">
        <f t="shared" ca="1" si="29"/>
        <v>0.59851068721864065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_Он_волнистый?</v>
      </c>
      <c r="BA116" t="e">
        <f>VLOOKUP(Q116,audio_list_stym!$B$2:$BQ$299,68,FALSE)</f>
        <v>#N/A</v>
      </c>
      <c r="BB116" t="str">
        <f t="shared" si="31"/>
        <v>Вот_XXXXX._Он_волнистый?</v>
      </c>
      <c r="BD116" cm="1">
        <f t="array" aca="1" ref="BD116" ca="1">INDEX($L$114:$L$121,(RANK(AT4,$AT$2:$AT$9)))</f>
        <v>2083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VLOOKUP(B117,audio_list_stym!$A$3:$BP$18,62,FALSE)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VLOOKUP(B117,audio_list_stym!$A$3:$AJ$18,30,FALSE)</f>
        <v>Finger</v>
      </c>
      <c r="I117" t="s">
        <v>691</v>
      </c>
      <c r="J117" t="str">
        <f t="shared" si="27"/>
        <v>Finger_4</v>
      </c>
      <c r="K117">
        <v>17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116</v>
      </c>
      <c r="Z117" t="str">
        <f>IF(G117="экспл",VLOOKUP(J117,quest_экспл!$A$1:$N$129,12,FALSE),IF(G117="импл_",0,0))</f>
        <v>sound\\On_buriy.wav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2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28"/>
        <v/>
      </c>
      <c r="AI117" t="s">
        <v>89</v>
      </c>
      <c r="AO117">
        <f t="shared" ca="1" si="33"/>
        <v>0.37402844229166565</v>
      </c>
      <c r="AP117" t="str">
        <f t="shared" ca="1" si="34"/>
        <v>pics\\Peper_4.jpg</v>
      </c>
      <c r="AR117" t="str">
        <f t="shared" si="37"/>
        <v/>
      </c>
      <c r="AS117" t="str">
        <f t="shared" si="35"/>
        <v/>
      </c>
      <c r="AT117">
        <f t="shared" ca="1" si="29"/>
        <v>0.81310686115174413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_Он_бурый?</v>
      </c>
      <c r="BA117" t="e">
        <f>VLOOKUP(Q117,audio_list_stym!$B$2:$BQ$299,68,FALSE)</f>
        <v>#N/A</v>
      </c>
      <c r="BB117" t="str">
        <f t="shared" si="31"/>
        <v>Это_XXXXX._Он_бурый?</v>
      </c>
      <c r="BD117" cm="1">
        <f t="array" aca="1" ref="BD117" ca="1">INDEX($L$114:$L$121,(RANK(AT5,$AT$2:$AT$9)))</f>
        <v>2081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VLOOKUP(B118,audio_list_stym!$A$3:$BP$18,62,FALSE)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VLOOKUP(B118,audio_list_stym!$A$3:$AJ$18,30,FALSE)</f>
        <v>Finger</v>
      </c>
      <c r="I118" t="s">
        <v>692</v>
      </c>
      <c r="J118" t="str">
        <f t="shared" si="27"/>
        <v>Finger_5</v>
      </c>
      <c r="K118">
        <v>17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117</v>
      </c>
      <c r="Z118" t="str">
        <f>IF(G118="экспл",VLOOKUP(J118,quest_экспл!$A$1:$N$129,12,FALSE),IF(G118="импл_",0,0))</f>
        <v>sound\\Vityanut_li_on.wav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2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28"/>
        <v/>
      </c>
      <c r="AI118" t="s">
        <v>90</v>
      </c>
      <c r="AO118">
        <f t="shared" ca="1" si="33"/>
        <v>0.35412556559565711</v>
      </c>
      <c r="AP118" t="str">
        <f t="shared" ca="1" si="34"/>
        <v>pics\\Peper_5.jpg</v>
      </c>
      <c r="AR118" t="str">
        <f t="shared" si="37"/>
        <v/>
      </c>
      <c r="AS118" t="str">
        <f t="shared" si="35"/>
        <v/>
      </c>
      <c r="AT118">
        <f t="shared" ca="1" si="29"/>
        <v>0.49675316512796275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_Вытянут_ли_он?</v>
      </c>
      <c r="BA118" t="e">
        <f>VLOOKUP(Q118,audio_list_stym!$B$2:$BQ$299,68,FALSE)</f>
        <v>#N/A</v>
      </c>
      <c r="BB118" t="str">
        <f t="shared" si="31"/>
        <v>На_картинке_XXXXX._Вытянут_ли_он?</v>
      </c>
      <c r="BD118" cm="1">
        <f t="array" aca="1" ref="BD118" ca="1">INDEX($L$114:$L$121,(RANK(AT6,$AT$2:$AT$9)))</f>
        <v>2088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VLOOKUP(B119,audio_list_stym!$A$3:$BP$18,62,FALSE)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VLOOKUP(B119,audio_list_stym!$A$3:$AJ$18,30,FALSE)</f>
        <v>Finger</v>
      </c>
      <c r="I119" t="s">
        <v>693</v>
      </c>
      <c r="J119" t="str">
        <f t="shared" si="27"/>
        <v>Finger_6</v>
      </c>
      <c r="K119">
        <v>17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118</v>
      </c>
      <c r="Z119" t="str">
        <f>IF(G119="экспл",VLOOKUP(J119,quest_экспл!$A$1:$N$129,12,FALSE),IF(G119="импл_",0,0))</f>
        <v>sound\\Obyemniy_li_on.wav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2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28"/>
        <v/>
      </c>
      <c r="AI119" t="s">
        <v>91</v>
      </c>
      <c r="AO119">
        <f t="shared" ca="1" si="33"/>
        <v>0.20031606624470721</v>
      </c>
      <c r="AP119" t="str">
        <f t="shared" ca="1" si="34"/>
        <v>pics\\Redis_2.jpg</v>
      </c>
      <c r="AR119" t="str">
        <f t="shared" si="37"/>
        <v/>
      </c>
      <c r="AS119" t="str">
        <f t="shared" si="35"/>
        <v/>
      </c>
      <c r="AT119">
        <f t="shared" ca="1" si="29"/>
        <v>0.87879230585299384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_Объемный_ли_он?</v>
      </c>
      <c r="BA119" t="e">
        <f>VLOOKUP(Q119,audio_list_stym!$B$2:$BQ$299,68,FALSE)</f>
        <v>#N/A</v>
      </c>
      <c r="BB119" t="str">
        <f t="shared" si="31"/>
        <v>На_мониторе_XXXXX._Объемный_ли_он?</v>
      </c>
      <c r="BD119" cm="1">
        <f t="array" aca="1" ref="BD119" ca="1">INDEX($L$114:$L$121,(RANK(AT7,$AT$2:$AT$9)))</f>
        <v>2087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VLOOKUP(B120,audio_list_stym!$A$3:$BP$18,62,FALSE)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VLOOKUP(B120,audio_list_stym!$A$3:$AJ$18,30,FALSE)</f>
        <v>Finger</v>
      </c>
      <c r="I120" t="s">
        <v>694</v>
      </c>
      <c r="J120" t="str">
        <f t="shared" si="27"/>
        <v>Finger_7</v>
      </c>
      <c r="K120">
        <v>17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119</v>
      </c>
      <c r="Z120" t="str">
        <f>IF(G120="экспл",VLOOKUP(J120,quest_экспл!$A$1:$N$129,12,FALSE),IF(G120="импл_",0,0))</f>
        <v>sound\\Pustoy_li_on.wav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2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28"/>
        <v/>
      </c>
      <c r="AI120" t="s">
        <v>92</v>
      </c>
      <c r="AO120">
        <f t="shared" ca="1" si="33"/>
        <v>0.68919164794078069</v>
      </c>
      <c r="AP120" t="str">
        <f t="shared" ca="1" si="34"/>
        <v>pics\\Goroh_2.jpg</v>
      </c>
      <c r="AR120" t="str">
        <f t="shared" si="37"/>
        <v/>
      </c>
      <c r="AS120" t="str">
        <f t="shared" si="35"/>
        <v/>
      </c>
      <c r="AT120">
        <f t="shared" ca="1" si="29"/>
        <v>0.85814924283805938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_Пустой_ли_он?</v>
      </c>
      <c r="BA120" t="e">
        <f>VLOOKUP(Q120,audio_list_stym!$B$2:$BQ$299,68,FALSE)</f>
        <v>#N/A</v>
      </c>
      <c r="BB120" t="str">
        <f t="shared" si="31"/>
        <v>Перед_Вами_XXXXX._Пустой_ли_он?</v>
      </c>
      <c r="BD120" cm="1">
        <f t="array" aca="1" ref="BD120" ca="1">INDEX($L$114:$L$121,(RANK(AT8,$AT$2:$AT$9)))</f>
        <v>2082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VLOOKUP(B121,audio_list_stym!$A$3:$BP$18,62,FALSE)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VLOOKUP(B121,audio_list_stym!$A$3:$AJ$18,30,FALSE)</f>
        <v>Finger</v>
      </c>
      <c r="I121" t="s">
        <v>695</v>
      </c>
      <c r="J121" t="str">
        <f t="shared" si="27"/>
        <v>Finger_8</v>
      </c>
      <c r="K121">
        <v>17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120</v>
      </c>
      <c r="Z121" t="str">
        <f>IF(G121="экспл",VLOOKUP(J121,quest_экспл!$A$1:$N$129,12,FALSE),IF(G121="импл_",0,0))</f>
        <v>sound\\Belyi_li_on.wav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2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28"/>
        <v/>
      </c>
      <c r="AI121" t="s">
        <v>93</v>
      </c>
      <c r="AO121">
        <f t="shared" ca="1" si="33"/>
        <v>0.7095528173264507</v>
      </c>
      <c r="AP121" t="str">
        <f t="shared" ca="1" si="34"/>
        <v>pics\\Goroh_1.jpg</v>
      </c>
      <c r="AR121" t="str">
        <f>IF(AH121="sound\\Ogorod",AP49,"")</f>
        <v/>
      </c>
      <c r="AS121" t="str">
        <f t="shared" si="35"/>
        <v/>
      </c>
      <c r="AT121">
        <f t="shared" ca="1" si="29"/>
        <v>0.13619525686983103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_Белый_ли_он?</v>
      </c>
      <c r="BA121" t="e">
        <f>VLOOKUP(Q121,audio_list_stym!$B$2:$BQ$299,68,FALSE)</f>
        <v>#N/A</v>
      </c>
      <c r="BB121" t="str">
        <f t="shared" si="31"/>
        <v>Вы_видите_XXXXX._Белый_ли_он?</v>
      </c>
      <c r="BD121" cm="1">
        <f t="array" aca="1" ref="BD121" ca="1">INDEX($L$114:$L$121,(RANK(AT9,$AT$2:$AT$9)))</f>
        <v>2085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VLOOKUP(B122,audio_list_stym!$A$3:$BP$18,62,FALSE)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VLOOKUP(B122,audio_list_stym!$A$3:$AJ$18,30,FALSE)</f>
        <v>Gac</v>
      </c>
      <c r="I122" t="s">
        <v>688</v>
      </c>
      <c r="J122" t="str">
        <f t="shared" si="27"/>
        <v>Gac_1</v>
      </c>
      <c r="K122">
        <v>14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249</v>
      </c>
      <c r="Q122" t="str">
        <f>IF(G122="экспл",0,IF(G122="импл_",VLOOKUP(J122,quest_импл!$A$1:$J$129,8,FALSE),0))</f>
        <v>sound\\Ispachkan_li.wav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2016</v>
      </c>
      <c r="AD122" t="str">
        <f t="shared" ca="1" si="32"/>
        <v>pics\\Finik_8.jpg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pics\\Finik_8.jpg</v>
      </c>
      <c r="AI122" t="s">
        <v>124</v>
      </c>
      <c r="AO122">
        <f t="shared" ca="1" si="33"/>
        <v>0.72298662776473033</v>
      </c>
      <c r="AP122" t="str">
        <f t="shared" ca="1" si="34"/>
        <v>pics\\Finik_8.jpg</v>
      </c>
      <c r="AR122" t="str">
        <f t="shared" ref="AR122:AR129" si="38">IF(AH122="sound\\Ogorod",AP50,"")</f>
        <v/>
      </c>
      <c r="AS122" t="str">
        <f t="shared" ca="1" si="35"/>
        <v>pics\\Finik_8.jpg</v>
      </c>
      <c r="AT122">
        <f t="shared" ca="1" si="29"/>
        <v>0.73796206878559256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_Испачкан_ли_</v>
      </c>
      <c r="BB122" t="str">
        <f t="shared" si="31"/>
        <v>_Испачкан_ли_ПЕМАТ?</v>
      </c>
      <c r="BC122">
        <f>A122</f>
        <v>1216</v>
      </c>
      <c r="BD122" cm="1">
        <f t="array" aca="1" ref="BD122" ca="1">INDEX($L$122:$L$129,(RANK(AT2,$AT$2:$AT$9)))</f>
        <v>2094</v>
      </c>
      <c r="BE122" cm="1">
        <f t="array" aca="1" ref="BE122" ca="1">INDEX(BD66:BD81,(RANK(AT9,$AT$2:$AT$17)))</f>
        <v>2132</v>
      </c>
      <c r="BF122" cm="1">
        <f t="array" aca="1" ref="BF122" ca="1">INDEX(BD90:BD105,(RANK(AT9,$AT$2:$AT$17)))</f>
        <v>2068</v>
      </c>
      <c r="BG122" cm="1">
        <f t="array" aca="1" ref="BG122" ca="1">INDEX(BD106:BD121,(RANK(AT9,$AT$2:$AT$17)))</f>
        <v>2084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VLOOKUP(B123,audio_list_stym!$A$3:$BP$18,62,FALSE)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VLOOKUP(B123,audio_list_stym!$A$3:$AJ$18,30,FALSE)</f>
        <v>Gac</v>
      </c>
      <c r="I123" t="s">
        <v>689</v>
      </c>
      <c r="J123" t="str">
        <f t="shared" si="27"/>
        <v>Gac_2</v>
      </c>
      <c r="K123">
        <v>14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250</v>
      </c>
      <c r="Q123" t="str">
        <f>IF(G123="экспл",0,IF(G123="импл_",VLOOKUP(J123,quest_импл!$A$1:$J$129,8,FALSE),0))</f>
        <v>sound\\Farshirovanniy_li.wav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2052</v>
      </c>
      <c r="AD123" t="str">
        <f t="shared" ca="1" si="32"/>
        <v>pics\\Redis_4.jpg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pics\\Redis_4.jpg</v>
      </c>
      <c r="AI123" t="s">
        <v>125</v>
      </c>
      <c r="AO123">
        <f t="shared" ca="1" si="33"/>
        <v>0.18242885077204207</v>
      </c>
      <c r="AP123" t="str">
        <f t="shared" ca="1" si="34"/>
        <v>pics\\Redis_4.jpg</v>
      </c>
      <c r="AR123" t="str">
        <f t="shared" si="38"/>
        <v/>
      </c>
      <c r="AS123" t="str">
        <f t="shared" ca="1" si="35"/>
        <v>pics\\Redis_4.jpg</v>
      </c>
      <c r="AT123">
        <f t="shared" ca="1" si="29"/>
        <v>0.92850112451308497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_Фаршированный_ли_</v>
      </c>
      <c r="BB123" t="str">
        <f t="shared" si="31"/>
        <v>_Фаршированный_ли_ПЕМАТ?</v>
      </c>
      <c r="BD123" cm="1">
        <f t="array" aca="1" ref="BD123" ca="1">INDEX($L$122:$L$129,(RANK(AT3,$AT$2:$AT$9)))</f>
        <v>2092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VLOOKUP(B124,audio_list_stym!$A$3:$BP$18,62,FALSE)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VLOOKUP(B124,audio_list_stym!$A$3:$AJ$18,30,FALSE)</f>
        <v>Gac</v>
      </c>
      <c r="I124" t="s">
        <v>690</v>
      </c>
      <c r="J124" t="str">
        <f t="shared" si="27"/>
        <v>Gac_3</v>
      </c>
      <c r="K124">
        <v>14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251</v>
      </c>
      <c r="Q124" t="str">
        <f>IF(G124="экспл",0,IF(G124="импл_",VLOOKUP(J124,quest_импл!$A$1:$J$129,8,FALSE),0))</f>
        <v>sound\\Razrezan_li.wav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2063</v>
      </c>
      <c r="AD124" t="str">
        <f t="shared" ca="1" si="32"/>
        <v>pics\\Tomat_7.jpg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pics\\Tomat_7.jpg</v>
      </c>
      <c r="AI124" t="s">
        <v>126</v>
      </c>
      <c r="AO124">
        <f t="shared" ca="1" si="33"/>
        <v>2.679363203777374E-3</v>
      </c>
      <c r="AP124" t="str">
        <f t="shared" ca="1" si="34"/>
        <v>pics\\Tomat_7.jpg</v>
      </c>
      <c r="AR124" t="str">
        <f t="shared" si="38"/>
        <v/>
      </c>
      <c r="AS124" t="str">
        <f t="shared" ca="1" si="35"/>
        <v>pics\\Tomat_7.jpg</v>
      </c>
      <c r="AT124">
        <f t="shared" ca="1" si="29"/>
        <v>0.62016357317409909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_Разрезан_ли_</v>
      </c>
      <c r="BB124" t="str">
        <f t="shared" si="31"/>
        <v>_Разрезан_ли_ПЕМАТ?</v>
      </c>
      <c r="BD124" cm="1">
        <f t="array" aca="1" ref="BD124" ca="1">INDEX($L$122:$L$129,(RANK(AT4,$AT$2:$AT$9)))</f>
        <v>2091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VLOOKUP(B125,audio_list_stym!$A$3:$BP$18,62,FALSE)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VLOOKUP(B125,audio_list_stym!$A$3:$AJ$18,30,FALSE)</f>
        <v>Gac</v>
      </c>
      <c r="I125" t="s">
        <v>691</v>
      </c>
      <c r="J125" t="str">
        <f t="shared" si="27"/>
        <v>Gac_4</v>
      </c>
      <c r="K125">
        <v>14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252</v>
      </c>
      <c r="Q125" t="str">
        <f>IF(G125="экспл",0,IF(G125="импл_",VLOOKUP(J125,quest_импл!$A$1:$J$129,8,FALSE),0))</f>
        <v>sound\\S_lepestkami_li.wav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2036</v>
      </c>
      <c r="AD125" t="str">
        <f t="shared" ca="1" si="32"/>
        <v>pics\\Limon_4.jpg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pics\\Limon_4.jpg</v>
      </c>
      <c r="AI125" t="s">
        <v>127</v>
      </c>
      <c r="AO125">
        <f t="shared" ca="1" si="33"/>
        <v>0.43210213473971604</v>
      </c>
      <c r="AP125" t="str">
        <f t="shared" ca="1" si="34"/>
        <v>pics\\Limon_4.jpg</v>
      </c>
      <c r="AR125" t="str">
        <f t="shared" si="38"/>
        <v/>
      </c>
      <c r="AS125" t="str">
        <f t="shared" ca="1" si="35"/>
        <v>pics\\Limon_4.jpg</v>
      </c>
      <c r="AT125">
        <f t="shared" ca="1" si="29"/>
        <v>0.5799462417477188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_С_лепестками_ли_</v>
      </c>
      <c r="BB125" t="str">
        <f t="shared" si="31"/>
        <v>_С_лепестками_ли_ПЕМАТ?</v>
      </c>
      <c r="BD125" cm="1">
        <f t="array" aca="1" ref="BD125" ca="1">INDEX($L$122:$L$129,(RANK(AT5,$AT$2:$AT$9)))</f>
        <v>2089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VLOOKUP(B126,audio_list_stym!$A$3:$BP$18,62,FALSE)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VLOOKUP(B126,audio_list_stym!$A$3:$AJ$18,30,FALSE)</f>
        <v>Gac</v>
      </c>
      <c r="I126" t="s">
        <v>692</v>
      </c>
      <c r="J126" t="str">
        <f t="shared" si="27"/>
        <v>Gac_5</v>
      </c>
      <c r="K126">
        <v>14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253</v>
      </c>
      <c r="Q126" t="str">
        <f>IF(G126="экспл",0,IF(G126="импл_",VLOOKUP(J126,quest_импл!$A$1:$J$129,8,FALSE),0))</f>
        <v>sound\\Kolyuchiy_li.wav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2019</v>
      </c>
      <c r="AD126" t="str">
        <f t="shared" ca="1" si="32"/>
        <v>pics\\Goroh_3.jpg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pics\\Goroh_3.jpg</v>
      </c>
      <c r="AI126" t="s">
        <v>128</v>
      </c>
      <c r="AO126">
        <f t="shared" ca="1" si="33"/>
        <v>0.64293285855129512</v>
      </c>
      <c r="AP126" t="str">
        <f t="shared" ca="1" si="34"/>
        <v>pics\\Goroh_3.jpg</v>
      </c>
      <c r="AR126" t="str">
        <f t="shared" si="38"/>
        <v/>
      </c>
      <c r="AS126" t="str">
        <f t="shared" ca="1" si="35"/>
        <v>pics\\Goroh_3.jpg</v>
      </c>
      <c r="AT126">
        <f t="shared" ca="1" si="29"/>
        <v>5.4290050590624972E-2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_Колючий_ли_</v>
      </c>
      <c r="BB126" t="str">
        <f t="shared" si="31"/>
        <v>_Колючий_ли_ПЕМАТ?</v>
      </c>
      <c r="BD126" cm="1">
        <f t="array" aca="1" ref="BD126" ca="1">INDEX($L$122:$L$129,(RANK(AT6,$AT$2:$AT$9)))</f>
        <v>2096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VLOOKUP(B127,audio_list_stym!$A$3:$BP$18,62,FALSE)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VLOOKUP(B127,audio_list_stym!$A$3:$AJ$18,30,FALSE)</f>
        <v>Gac</v>
      </c>
      <c r="I127" t="s">
        <v>693</v>
      </c>
      <c r="J127" t="str">
        <f t="shared" si="27"/>
        <v>Gac_6</v>
      </c>
      <c r="K127">
        <v>14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254</v>
      </c>
      <c r="Q127" t="str">
        <f>IF(G127="экспл",0,IF(G127="импл_",VLOOKUP(J127,quest_импл!$A$1:$J$129,8,FALSE),0))</f>
        <v>sound\\Oranzhrviy_li.wav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2033</v>
      </c>
      <c r="AD127" t="str">
        <f t="shared" ca="1" si="32"/>
        <v>pics\\Limon_1.jpg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pics\\Limon_1.jpg</v>
      </c>
      <c r="AI127" t="s">
        <v>129</v>
      </c>
      <c r="AO127">
        <f t="shared" ca="1" si="33"/>
        <v>0.48770053942276603</v>
      </c>
      <c r="AP127" t="str">
        <f t="shared" ca="1" si="34"/>
        <v>pics\\Limon_1.jpg</v>
      </c>
      <c r="AR127" t="str">
        <f t="shared" si="38"/>
        <v/>
      </c>
      <c r="AS127" t="str">
        <f t="shared" ca="1" si="35"/>
        <v>pics\\Limon_1.jpg</v>
      </c>
      <c r="AT127">
        <f t="shared" ca="1" si="29"/>
        <v>0.76440165434911456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_Оранжевый_ли_</v>
      </c>
      <c r="BB127" t="str">
        <f t="shared" si="31"/>
        <v>_Оранжевый_ли_ПЕМАТ?</v>
      </c>
      <c r="BD127" cm="1">
        <f t="array" aca="1" ref="BD127" ca="1">INDEX($L$122:$L$129,(RANK(AT7,$AT$2:$AT$9)))</f>
        <v>2095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VLOOKUP(B128,audio_list_stym!$A$3:$BP$18,62,FALSE)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VLOOKUP(B128,audio_list_stym!$A$3:$AJ$18,30,FALSE)</f>
        <v>Gac</v>
      </c>
      <c r="I128" t="s">
        <v>694</v>
      </c>
      <c r="J128" t="str">
        <f t="shared" si="27"/>
        <v>Gac_7</v>
      </c>
      <c r="K128">
        <v>14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255</v>
      </c>
      <c r="Q128" t="str">
        <f>IF(G128="экспл",0,IF(G128="импл_",VLOOKUP(J128,quest_импл!$A$1:$J$129,8,FALSE),0))</f>
        <v>sound\\Zernistiy_li.wav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2027</v>
      </c>
      <c r="AD128" t="str">
        <f t="shared" ca="1" si="32"/>
        <v>pics\\Kokos_3.jpg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pics\\Kokos_3.jpg</v>
      </c>
      <c r="AI128" t="s">
        <v>130</v>
      </c>
      <c r="AO128">
        <f t="shared" ca="1" si="33"/>
        <v>0.54310019978732915</v>
      </c>
      <c r="AP128" t="str">
        <f t="shared" ca="1" si="34"/>
        <v>pics\\Kokos_3.jpg</v>
      </c>
      <c r="AR128" t="str">
        <f t="shared" si="38"/>
        <v/>
      </c>
      <c r="AS128" t="str">
        <f t="shared" ca="1" si="35"/>
        <v>pics\\Kokos_3.jpg</v>
      </c>
      <c r="AT128">
        <f t="shared" ca="1" si="29"/>
        <v>0.60774321147228227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_Зернистый_ли_</v>
      </c>
      <c r="BB128" t="str">
        <f t="shared" si="31"/>
        <v>_Зернистый_ли_ПЕМАТ?</v>
      </c>
      <c r="BD128" cm="1">
        <f t="array" aca="1" ref="BD128" ca="1">INDEX($L$122:$L$129,(RANK(AT8,$AT$2:$AT$9)))</f>
        <v>2090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VLOOKUP(B129,audio_list_stym!$A$3:$BP$18,62,FALSE)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VLOOKUP(B129,audio_list_stym!$A$3:$AJ$18,30,FALSE)</f>
        <v>Gac</v>
      </c>
      <c r="I129" t="s">
        <v>695</v>
      </c>
      <c r="J129" t="str">
        <f t="shared" si="27"/>
        <v>Gac_8</v>
      </c>
      <c r="K129">
        <v>14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256</v>
      </c>
      <c r="Q129" t="str">
        <f>IF(G129="экспл",0,IF(G129="импл_",VLOOKUP(J129,quest_импл!$A$1:$J$129,8,FALSE),0))</f>
        <v>sound\\Okrugliy_li.wav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2024</v>
      </c>
      <c r="AD129" t="str">
        <f t="shared" ca="1" si="32"/>
        <v>pics\\Goroh_8.jpg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pics\\Goroh_8.jpg</v>
      </c>
      <c r="AI129" t="s">
        <v>131</v>
      </c>
      <c r="AO129">
        <f t="shared" ca="1" si="33"/>
        <v>0.57703062242287784</v>
      </c>
      <c r="AP129" t="str">
        <f t="shared" ca="1" si="34"/>
        <v>pics\\Goroh_8.jpg</v>
      </c>
      <c r="AR129" t="str">
        <f t="shared" si="38"/>
        <v/>
      </c>
      <c r="AS129" t="str">
        <f t="shared" ca="1" si="35"/>
        <v>pics\\Goroh_8.jpg</v>
      </c>
      <c r="AT129">
        <f t="shared" ca="1" si="29"/>
        <v>0.46170968463448325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_Округлый_ли_</v>
      </c>
      <c r="BB129" t="str">
        <f t="shared" si="31"/>
        <v>_Округлый_ли_ПЕМАТ?</v>
      </c>
      <c r="BD129" cm="1">
        <f t="array" aca="1" ref="BD129" ca="1">INDEX($L$122:$L$129,(RANK(AT9,$AT$2:$AT$9)))</f>
        <v>2093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900-000000000000}"/>
  <pageMargins left="0.7" right="0.7" top="0.75" bottom="0.75" header="0.3" footer="0.3"/>
  <pageSetup paperSize="9" orientation="portrait" horizontalDpi="4294967293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VLOOKUP(B2,audio_list_stym!$A$3:$BP$18,63,FALSE)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VLOOKUP(B2,audio_list_stym!$A$3:$AJ$18,31,FALSE)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pics\\Injir_4.jpg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0.1362060799938043</v>
      </c>
      <c r="AP2" t="str">
        <f ca="1">INDEX($AM$2:$AM$25,(RANK(AO2,$AO$2:$AO$25)))</f>
        <v>pics\\Injir_4.jpg</v>
      </c>
      <c r="AQ2" t="str">
        <f ca="1">INDEX($AN$2:$AN$25,(RANK(AO2,$AO$2:$AO$25)))</f>
        <v>pics\\Tikva_4.jpg</v>
      </c>
      <c r="AR2" t="str">
        <f t="shared" ref="AR2:AR9" ca="1" si="6">IF(AH2="sound\\Ogorod",AP2,"")</f>
        <v>pics\\Injir_4.jpg</v>
      </c>
      <c r="AT2">
        <f t="shared" ref="AT2:AT65" ca="1" si="7">RAND()</f>
        <v>0.23272461407592182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2028</v>
      </c>
      <c r="BF2" cm="1">
        <f t="array" aca="1" ref="BF2" ca="1">INDEX(BD26:BD49,(RANK(AT2,$AT$2:$AT$16)))</f>
        <v>2044</v>
      </c>
      <c r="BG2" cm="1">
        <f t="array" aca="1" ref="BG2" ca="1">INDEX(BD50:BD65,(RANK(AT2,$AT$2:$AT$16)))</f>
        <v>2020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VLOOKUP(B3,audio_list_stym!$A$3:$BP$18,63,FALSE)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VLOOKUP(B3,audio_list_stym!$A$3:$AJ$18,31,FALSE)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2033</v>
      </c>
      <c r="AD3" t="str">
        <f t="shared" ref="AD3:AD66" ca="1" si="10">IF(ISTEXT(AE3),AE3,IF(ISTEXT(AF3),AF3,""))</f>
        <v>pics\\Limon_1.jpg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pics\\Limon_1.jpg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0.983181940183259</v>
      </c>
      <c r="AP3" t="str">
        <f t="shared" ref="AP3:AP25" ca="1" si="12">INDEX($AM$2:$AM$25,(RANK(AO3,$AO$2:$AO$25)))</f>
        <v>pics\\Limon_1.jpg</v>
      </c>
      <c r="AQ3" t="str">
        <f t="shared" ref="AQ3:AQ25" ca="1" si="13">INDEX($AN$2:$AN$25,(RANK(AO3,$AO$2:$AO$25)))</f>
        <v>pics\\Redis_1.jpg</v>
      </c>
      <c r="AR3" t="str">
        <f t="shared" ca="1" si="6"/>
        <v>pics\\Limon_1.jpg</v>
      </c>
      <c r="AT3">
        <f t="shared" ca="1" si="7"/>
        <v>0.91703523903884854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VLOOKUP(B4,audio_list_stym!$A$3:$BP$18,63,FALSE)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VLOOKUP(B4,audio_list_stym!$A$3:$AJ$18,31,FALSE)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2038</v>
      </c>
      <c r="AD4" t="str">
        <f t="shared" ca="1" si="10"/>
        <v>pics\\Limon_6.jpg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pics\\Limon_6.jpg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0.72252413539007887</v>
      </c>
      <c r="AP4" t="str">
        <f t="shared" ca="1" si="12"/>
        <v>pics\\Limon_6.jpg</v>
      </c>
      <c r="AQ4" t="str">
        <f t="shared" ca="1" si="13"/>
        <v>pics\\Redis_6.jpg</v>
      </c>
      <c r="AR4" t="str">
        <f t="shared" ca="1" si="6"/>
        <v>pics\\Limon_6.jpg</v>
      </c>
      <c r="AT4">
        <f t="shared" ca="1" si="7"/>
        <v>0.11284751157908546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2064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VLOOKUP(B5,audio_list_stym!$A$3:$BP$18,63,FALSE)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VLOOKUP(B5,audio_list_stym!$A$3:$AJ$18,31,FALSE)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2157</v>
      </c>
      <c r="AD5" t="str">
        <f t="shared" ca="1" si="10"/>
        <v>pics\\Injir_5.jpg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pics\\Injir_5.jpg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0.11627492198557032</v>
      </c>
      <c r="AP5" t="str">
        <f t="shared" ca="1" si="12"/>
        <v>pics\\Injir_5.jpg</v>
      </c>
      <c r="AQ5" t="str">
        <f t="shared" ca="1" si="13"/>
        <v>pics\\Tikva_5.jpg</v>
      </c>
      <c r="AR5" t="str">
        <f t="shared" ca="1" si="6"/>
        <v>pics\\Injir_5.jpg</v>
      </c>
      <c r="AT5">
        <f t="shared" ca="1" si="7"/>
        <v>0.61619672275287651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2060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VLOOKUP(B6,audio_list_stym!$A$3:$BP$18,63,FALSE)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VLOOKUP(B6,audio_list_stym!$A$3:$AJ$18,31,FALSE)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2007</v>
      </c>
      <c r="AD6" t="str">
        <f t="shared" ca="1" si="10"/>
        <v>pics\\Banan_7.jpg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pics\\Banan_7.jpg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0.3901238100958544</v>
      </c>
      <c r="AP6" t="str">
        <f t="shared" ca="1" si="12"/>
        <v>pics\\Banan_7.jpg</v>
      </c>
      <c r="AQ6" t="str">
        <f t="shared" ca="1" si="13"/>
        <v>pics\\Goroh_7.jpg</v>
      </c>
      <c r="AR6" t="str">
        <f t="shared" ca="1" si="6"/>
        <v>pics\\Banan_7.jpg</v>
      </c>
      <c r="AT6">
        <f t="shared" ca="1" si="7"/>
        <v>0.26372809871284963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VLOOKUP(B7,audio_list_stym!$A$3:$BP$18,63,FALSE)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VLOOKUP(B7,audio_list_stym!$A$3:$AJ$18,31,FALSE)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2004</v>
      </c>
      <c r="AD7" t="str">
        <f t="shared" ca="1" si="10"/>
        <v>pics\\Banan_4.jpg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pics\\Banan_4.jpg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0.45843667180643344</v>
      </c>
      <c r="AP7" t="str">
        <f t="shared" ca="1" si="12"/>
        <v>pics\\Banan_4.jpg</v>
      </c>
      <c r="AQ7" t="str">
        <f t="shared" ca="1" si="13"/>
        <v>pics\\Goroh_4.jpg</v>
      </c>
      <c r="AR7" t="str">
        <f t="shared" ca="1" si="6"/>
        <v>pics\\Banan_4.jpg</v>
      </c>
      <c r="AT7">
        <f t="shared" ca="1" si="7"/>
        <v>0.23373907234128266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VLOOKUP(B8,audio_list_stym!$A$3:$BP$18,63,FALSE)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VLOOKUP(B8,audio_list_stym!$A$3:$AJ$18,31,FALSE)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2160</v>
      </c>
      <c r="AD8" t="str">
        <f t="shared" ca="1" si="10"/>
        <v>pics\\Injir_8.jpg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pics\\Injir_8.jpg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1.5396681268564083E-2</v>
      </c>
      <c r="AP8" t="str">
        <f t="shared" ca="1" si="12"/>
        <v>pics\\Injir_8.jpg</v>
      </c>
      <c r="AQ8" t="str">
        <f t="shared" ca="1" si="13"/>
        <v>pics\\Tikva_8.jpg</v>
      </c>
      <c r="AR8" t="str">
        <f t="shared" ca="1" si="6"/>
        <v>pics\\Injir_8.jpg</v>
      </c>
      <c r="AT8">
        <f t="shared" ca="1" si="7"/>
        <v>0.84350615908458559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VLOOKUP(B9,audio_list_stym!$A$3:$BP$18,63,FALSE)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VLOOKUP(B9,audio_list_stym!$A$3:$AJ$18,31,FALSE)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2005</v>
      </c>
      <c r="AD9" t="str">
        <f t="shared" ca="1" si="10"/>
        <v>pics\\Banan_5.jpg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pics\\Banan_5.jpg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0.42568351037189156</v>
      </c>
      <c r="AP9" t="str">
        <f t="shared" ca="1" si="12"/>
        <v>pics\\Banan_5.jpg</v>
      </c>
      <c r="AQ9" t="str">
        <f t="shared" ca="1" si="13"/>
        <v>pics\\Goroh_5.jpg</v>
      </c>
      <c r="AR9" t="str">
        <f t="shared" ca="1" si="6"/>
        <v>pics\\Banan_5.jpg</v>
      </c>
      <c r="AT9">
        <f t="shared" ca="1" si="7"/>
        <v>0.91958434946620693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2057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VLOOKUP(B10,audio_list_stym!$A$3:$BP$18,63,FALSE)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VLOOKUP(B10,audio_list_stym!$A$3:$AJ$18,31,FALSE)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10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0.67177775870561518</v>
      </c>
      <c r="AP10" t="str">
        <f t="shared" ca="1" si="12"/>
        <v>pics\\Limon_8.jpg</v>
      </c>
      <c r="AQ10" t="str">
        <f t="shared" ca="1" si="13"/>
        <v>pics\\Redis_8.jpg</v>
      </c>
      <c r="AT10">
        <f t="shared" ca="1" si="7"/>
        <v>0.22227596756319223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VLOOKUP(B11,audio_list_stym!$A$3:$BP$18,63,FALSE)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VLOOKUP(B11,audio_list_stym!$A$3:$AJ$18,31,FALSE)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10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0.88885096224153559</v>
      </c>
      <c r="AP11" t="str">
        <f t="shared" ca="1" si="12"/>
        <v>pics\\Limon_2.jpg</v>
      </c>
      <c r="AQ11" t="str">
        <f t="shared" ca="1" si="13"/>
        <v>pics\\Redis_2.jpg</v>
      </c>
      <c r="AT11">
        <f t="shared" ca="1" si="7"/>
        <v>0.34533383284280084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VLOOKUP(B12,audio_list_stym!$A$3:$BP$18,63,FALSE)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VLOOKUP(B12,audio_list_stym!$A$3:$AJ$18,31,FALSE)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10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0.75400081911151362</v>
      </c>
      <c r="AP12" t="str">
        <f t="shared" ca="1" si="12"/>
        <v>pics\\Limon_4.jpg</v>
      </c>
      <c r="AQ12" t="str">
        <f t="shared" ca="1" si="13"/>
        <v>pics\\Redis_4.jpg</v>
      </c>
      <c r="AT12">
        <f t="shared" ca="1" si="7"/>
        <v>0.57418234484745956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2040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VLOOKUP(B13,audio_list_stym!$A$3:$BP$18,63,FALSE)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VLOOKUP(B13,audio_list_stym!$A$3:$AJ$18,31,FALSE)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10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9.9089974435542127E-2</v>
      </c>
      <c r="AP13" t="str">
        <f t="shared" ca="1" si="12"/>
        <v>pics\\Injir_7.jpg</v>
      </c>
      <c r="AQ13" t="str">
        <f t="shared" ca="1" si="13"/>
        <v>pics\\Tikva_7.jpg</v>
      </c>
      <c r="AT13">
        <f t="shared" ca="1" si="7"/>
        <v>0.53608602990276755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2036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VLOOKUP(B14,audio_list_stym!$A$3:$BP$18,63,FALSE)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VLOOKUP(B14,audio_list_stym!$A$3:$AJ$18,31,FALSE)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10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0.11309239756095757</v>
      </c>
      <c r="AP14" t="str">
        <f t="shared" ca="1" si="12"/>
        <v>pics\\Injir_6.jpg</v>
      </c>
      <c r="AQ14" t="str">
        <f t="shared" ca="1" si="13"/>
        <v>pics\\Tikva_6.jpg</v>
      </c>
      <c r="AT14">
        <f t="shared" ca="1" si="7"/>
        <v>0.97710937345110604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VLOOKUP(B15,audio_list_stym!$A$3:$BP$18,63,FALSE)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VLOOKUP(B15,audio_list_stym!$A$3:$AJ$18,31,FALSE)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10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0.46059057544544313</v>
      </c>
      <c r="AP15" t="str">
        <f t="shared" ca="1" si="12"/>
        <v>pics\\Banan_3.jpg</v>
      </c>
      <c r="AQ15" t="str">
        <f t="shared" ca="1" si="13"/>
        <v>pics\\Goroh_3.jpg</v>
      </c>
      <c r="AT15">
        <f t="shared" ca="1" si="7"/>
        <v>0.4535217008085638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VLOOKUP(B16,audio_list_stym!$A$3:$BP$18,63,FALSE)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VLOOKUP(B16,audio_list_stym!$A$3:$AJ$18,31,FALSE)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10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0.41817762376498047</v>
      </c>
      <c r="AP16" t="str">
        <f t="shared" ca="1" si="12"/>
        <v>pics\\Banan_6.jpg</v>
      </c>
      <c r="AQ16" t="str">
        <f t="shared" ca="1" si="13"/>
        <v>pics\\Goroh_6.jpg</v>
      </c>
      <c r="AT16">
        <f t="shared" ca="1" si="7"/>
        <v>3.9598845049516163E-2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VLOOKUP(B17,audio_list_stym!$A$3:$BP$18,63,FALSE)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VLOOKUP(B17,audio_list_stym!$A$3:$AJ$18,31,FALSE)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10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0.69458493884306116</v>
      </c>
      <c r="AP17" t="str">
        <f t="shared" ca="1" si="12"/>
        <v>pics\\Limon_7.jpg</v>
      </c>
      <c r="AQ17" t="str">
        <f t="shared" ca="1" si="13"/>
        <v>pics\\Redis_7.jpg</v>
      </c>
      <c r="AT17">
        <f t="shared" ca="1" si="7"/>
        <v>0.24205234700923728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2033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VLOOKUP(B18,audio_list_stym!$A$3:$BP$18,63,FALSE)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VLOOKUP(B18,audio_list_stym!$A$3:$AJ$18,31,FALSE)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2017</v>
      </c>
      <c r="AD18" t="str">
        <f t="shared" ca="1" si="10"/>
        <v>pics\\Goroh_1.jpg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pics\\Goroh_1.jpg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0.59122516536472836</v>
      </c>
      <c r="AP18" t="str">
        <f t="shared" ca="1" si="12"/>
        <v>pics\\Banan_1.jpg</v>
      </c>
      <c r="AQ18" t="str">
        <f t="shared" ca="1" si="13"/>
        <v>pics\\Goroh_1.jpg</v>
      </c>
      <c r="AS18" t="str">
        <f t="shared" ref="AS18:AS25" ca="1" si="17">IF(AH18="sound\\Tropic",AQ18,"")</f>
        <v>pics\\Goroh_1.jpg</v>
      </c>
      <c r="AT18">
        <f t="shared" ca="1" si="7"/>
        <v>0.78644901971156811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2038</v>
      </c>
      <c r="BF18" cm="1">
        <f t="array" aca="1" ref="BF18" ca="1">INDEX(BD26:BD49,(RANK(AT4,$AT$2:$AT$16)))</f>
        <v>2046</v>
      </c>
      <c r="BG18" cm="1">
        <f t="array" aca="1" ref="BG18" ca="1">INDEX(BD50:BD65,(RANK(AT4,$AT$2:$AT$16)))</f>
        <v>2022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VLOOKUP(B19,audio_list_stym!$A$3:$BP$18,63,FALSE)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VLOOKUP(B19,audio_list_stym!$A$3:$AJ$18,31,FALSE)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2162</v>
      </c>
      <c r="AD19" t="str">
        <f t="shared" ca="1" si="10"/>
        <v>pics\\Tikva_2.jpg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pics\\Tikva_2.jpg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0.26029777665895304</v>
      </c>
      <c r="AP19" t="str">
        <f t="shared" ca="1" si="12"/>
        <v>pics\\Injir_2.jpg</v>
      </c>
      <c r="AQ19" t="str">
        <f t="shared" ca="1" si="13"/>
        <v>pics\\Tikva_2.jpg</v>
      </c>
      <c r="AS19" t="str">
        <f t="shared" ca="1" si="17"/>
        <v>pics\\Tikva_2.jpg</v>
      </c>
      <c r="AT19">
        <f t="shared" ca="1" si="7"/>
        <v>6.4003837595486557E-2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VLOOKUP(B20,audio_list_stym!$A$3:$BP$18,63,FALSE)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VLOOKUP(B20,audio_list_stym!$A$3:$AJ$18,31,FALSE)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2051</v>
      </c>
      <c r="AD20" t="str">
        <f t="shared" ca="1" si="10"/>
        <v>pics\\Redis_3.jpg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pics\\Redis_3.jpg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0.83652339752580618</v>
      </c>
      <c r="AP20" t="str">
        <f t="shared" ca="1" si="12"/>
        <v>pics\\Limon_3.jpg</v>
      </c>
      <c r="AQ20" t="str">
        <f t="shared" ca="1" si="13"/>
        <v>pics\\Redis_3.jpg</v>
      </c>
      <c r="AS20" t="str">
        <f t="shared" ca="1" si="17"/>
        <v>pics\\Redis_3.jpg</v>
      </c>
      <c r="AT20">
        <f t="shared" ca="1" si="7"/>
        <v>0.67867581027938562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2032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VLOOKUP(B21,audio_list_stym!$A$3:$BP$18,63,FALSE)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VLOOKUP(B21,audio_list_stym!$A$3:$AJ$18,31,FALSE)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2018</v>
      </c>
      <c r="AD21" t="str">
        <f t="shared" ca="1" si="10"/>
        <v>pics\\Goroh_2.jpg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pics\\Goroh_2.jpg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0.46436929302740781</v>
      </c>
      <c r="AP21" t="str">
        <f t="shared" ca="1" si="12"/>
        <v>pics\\Banan_2.jpg</v>
      </c>
      <c r="AQ21" t="str">
        <f t="shared" ca="1" si="13"/>
        <v>pics\\Goroh_2.jpg</v>
      </c>
      <c r="AS21" t="str">
        <f t="shared" ca="1" si="17"/>
        <v>pics\\Goroh_2.jpg</v>
      </c>
      <c r="AT21">
        <f t="shared" ca="1" si="7"/>
        <v>0.74640760007372997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2028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VLOOKUP(B22,audio_list_stym!$A$3:$BP$18,63,FALSE)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VLOOKUP(B22,audio_list_stym!$A$3:$AJ$18,31,FALSE)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2163</v>
      </c>
      <c r="AD22" t="str">
        <f t="shared" ca="1" si="10"/>
        <v>pics\\Tikva_3.jpg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pics\\Tikva_3.jpg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0.21398014932689779</v>
      </c>
      <c r="AP22" t="str">
        <f t="shared" ca="1" si="12"/>
        <v>pics\\Injir_3.jpg</v>
      </c>
      <c r="AQ22" t="str">
        <f t="shared" ca="1" si="13"/>
        <v>pics\\Tikva_3.jpg</v>
      </c>
      <c r="AS22" t="str">
        <f t="shared" ca="1" si="17"/>
        <v>pics\\Tikva_3.jpg</v>
      </c>
      <c r="AT22">
        <f t="shared" ca="1" si="7"/>
        <v>0.60840050584004024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VLOOKUP(B23,audio_list_stym!$A$3:$BP$18,63,FALSE)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VLOOKUP(B23,audio_list_stym!$A$3:$AJ$18,31,FALSE)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2161</v>
      </c>
      <c r="AD23" t="str">
        <f t="shared" ca="1" si="10"/>
        <v>pics\\Tikva_1.jpg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pics\\Tikva_1.jpg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0.33351201767061622</v>
      </c>
      <c r="AP23" t="str">
        <f t="shared" ca="1" si="12"/>
        <v>pics\\Injir_1.jpg</v>
      </c>
      <c r="AQ23" t="str">
        <f t="shared" ca="1" si="13"/>
        <v>pics\\Tikva_1.jpg</v>
      </c>
      <c r="AS23" t="str">
        <f t="shared" ca="1" si="17"/>
        <v>pics\\Tikva_1.jpg</v>
      </c>
      <c r="AT23">
        <f t="shared" ca="1" si="7"/>
        <v>0.68821259658725831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VLOOKUP(B24,audio_list_stym!$A$3:$BP$18,63,FALSE)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VLOOKUP(B24,audio_list_stym!$A$3:$AJ$18,31,FALSE)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2053</v>
      </c>
      <c r="AD24" t="str">
        <f t="shared" ca="1" si="10"/>
        <v>pics\\Redis_5.jpg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pics\\Redis_5.jpg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0.72568096740004651</v>
      </c>
      <c r="AP24" t="str">
        <f t="shared" ca="1" si="12"/>
        <v>pics\\Limon_5.jpg</v>
      </c>
      <c r="AQ24" t="str">
        <f t="shared" ca="1" si="13"/>
        <v>pics\\Redis_5.jpg</v>
      </c>
      <c r="AS24" t="str">
        <f t="shared" ca="1" si="17"/>
        <v>pics\\Redis_5.jpg</v>
      </c>
      <c r="AT24">
        <f t="shared" ca="1" si="7"/>
        <v>0.1188723480516406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VLOOKUP(B25,audio_list_stym!$A$3:$BP$18,63,FALSE)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VLOOKUP(B25,audio_list_stym!$A$3:$AJ$18,31,FALSE)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2024</v>
      </c>
      <c r="AD25" t="str">
        <f t="shared" ca="1" si="10"/>
        <v>pics\\Goroh_8.jpg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pics\\Goroh_8.jpg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0.38128200344342422</v>
      </c>
      <c r="AP25" t="str">
        <f t="shared" ca="1" si="12"/>
        <v>pics\\Banan_8.jpg</v>
      </c>
      <c r="AQ25" t="str">
        <f t="shared" ca="1" si="13"/>
        <v>pics\\Goroh_8.jpg</v>
      </c>
      <c r="AS25" t="str">
        <f t="shared" ca="1" si="17"/>
        <v>pics\\Goroh_8.jpg</v>
      </c>
      <c r="AT25">
        <f t="shared" ca="1" si="7"/>
        <v>0.34560502061450582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2025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VLOOKUP(B26,audio_list_stym!$A$3:$BP$18,63,FALSE)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VLOOKUP(B26,audio_list_stym!$A$3:$AJ$18,31,FALSE)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0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0.64261465939190887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2061</v>
      </c>
      <c r="BF26" cm="1">
        <f t="array" aca="1" ref="BF26" ca="1">INDEX(BD34:BD49,(RANK(AT5,$AT$2:$AT$16)))</f>
        <v>2045</v>
      </c>
      <c r="BG26" cm="1">
        <f t="array" aca="1" ref="BG26" ca="1">INDEX(BD50:BD65,(RANK(AT5,$AT$2:$AT$16)))</f>
        <v>2013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VLOOKUP(B27,audio_list_stym!$A$3:$BP$18,63,FALSE)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VLOOKUP(B27,audio_list_stym!$A$3:$AJ$18,31,FALSE)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10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0.90797609669278923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VLOOKUP(B28,audio_list_stym!$A$3:$BP$18,63,FALSE)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VLOOKUP(B28,audio_list_stym!$A$3:$AJ$18,31,FALSE)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10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0.59316035979616666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2056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VLOOKUP(B29,audio_list_stym!$A$3:$BP$18,63,FALSE)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VLOOKUP(B29,audio_list_stym!$A$3:$AJ$18,31,FALSE)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0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5.1628999685924604E-2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2052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VLOOKUP(B30,audio_list_stym!$A$3:$BP$18,63,FALSE)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VLOOKUP(B30,audio_list_stym!$A$3:$AJ$18,31,FALSE)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10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0.20237476567900947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VLOOKUP(B31,audio_list_stym!$A$3:$BP$18,63,FALSE)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VLOOKUP(B31,audio_list_stym!$A$3:$AJ$18,31,FALSE)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10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0.22777228802825422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VLOOKUP(B32,audio_list_stym!$A$3:$BP$18,63,FALSE)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VLOOKUP(B32,audio_list_stym!$A$3:$AJ$18,31,FALSE)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10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0.31459546135682726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VLOOKUP(B33,audio_list_stym!$A$3:$BP$18,63,FALSE)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VLOOKUP(B33,audio_list_stym!$A$3:$AJ$18,31,FALSE)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10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0.23873187922009032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2049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VLOOKUP(B34,audio_list_stym!$A$3:$BP$18,63,FALSE)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VLOOKUP(B34,audio_list_stym!$A$3:$AJ$18,31,FALSE)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2040</v>
      </c>
      <c r="AD34" t="str">
        <f t="shared" ca="1" si="10"/>
        <v>pics\\Limon_8.jpg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pics\\Limon_8.jpg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pics\\Limon_8.jpg</v>
      </c>
      <c r="AT34">
        <f t="shared" ca="1" si="7"/>
        <v>0.26840444756399262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2061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2005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VLOOKUP(B35,audio_list_stym!$A$3:$BP$18,63,FALSE)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VLOOKUP(B35,audio_list_stym!$A$3:$AJ$18,31,FALSE)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2034</v>
      </c>
      <c r="AD35" t="str">
        <f t="shared" ca="1" si="10"/>
        <v>pics\\Limon_2.jpg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pics\\Limon_2.jpg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pics\\Limon_2.jpg</v>
      </c>
      <c r="AT35">
        <f t="shared" ca="1" si="7"/>
        <v>0.14147673543319139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VLOOKUP(B36,audio_list_stym!$A$3:$BP$18,63,FALSE)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VLOOKUP(B36,audio_list_stym!$A$3:$AJ$18,31,FALSE)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2036</v>
      </c>
      <c r="AD36" t="str">
        <f t="shared" ca="1" si="10"/>
        <v>pics\\Limon_4.jpg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pics\\Limon_4.jpg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pics\\Limon_4.jpg</v>
      </c>
      <c r="AT36">
        <f t="shared" ca="1" si="7"/>
        <v>0.21839780579417334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2048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VLOOKUP(B37,audio_list_stym!$A$3:$BP$18,63,FALSE)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VLOOKUP(B37,audio_list_stym!$A$3:$AJ$18,31,FALSE)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2159</v>
      </c>
      <c r="AD37" t="str">
        <f t="shared" ca="1" si="10"/>
        <v>pics\\Injir_7.jpg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pics\\Injir_7.jpg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pics\\Injir_7.jpg</v>
      </c>
      <c r="AT37">
        <f t="shared" ca="1" si="7"/>
        <v>0.32305148834201924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2044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VLOOKUP(B38,audio_list_stym!$A$3:$BP$18,63,FALSE)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VLOOKUP(B38,audio_list_stym!$A$3:$AJ$18,31,FALSE)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2158</v>
      </c>
      <c r="AD38" t="str">
        <f t="shared" ca="1" si="10"/>
        <v>pics\\Injir_6.jpg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pics\\Injir_6.jpg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pics\\Injir_6.jpg</v>
      </c>
      <c r="AT38">
        <f t="shared" ca="1" si="7"/>
        <v>0.95404911565839379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VLOOKUP(B39,audio_list_stym!$A$3:$BP$18,63,FALSE)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VLOOKUP(B39,audio_list_stym!$A$3:$AJ$18,31,FALSE)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2003</v>
      </c>
      <c r="AD39" t="str">
        <f t="shared" ca="1" si="10"/>
        <v>pics\\Banan_3.jpg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pics\\Banan_3.jpg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pics\\Banan_3.jpg</v>
      </c>
      <c r="AT39">
        <f t="shared" ca="1" si="7"/>
        <v>2.4017958483720681E-2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VLOOKUP(B40,audio_list_stym!$A$3:$BP$18,63,FALSE)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VLOOKUP(B40,audio_list_stym!$A$3:$AJ$18,31,FALSE)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2006</v>
      </c>
      <c r="AD40" t="str">
        <f t="shared" ca="1" si="10"/>
        <v>pics\\Banan_6.jpg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pics\\Banan_6.jpg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pics\\Banan_6.jpg</v>
      </c>
      <c r="AT40">
        <f t="shared" ca="1" si="7"/>
        <v>0.63388907782774429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VLOOKUP(B41,audio_list_stym!$A$3:$BP$18,63,FALSE)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VLOOKUP(B41,audio_list_stym!$A$3:$AJ$18,31,FALSE)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2039</v>
      </c>
      <c r="AD41" t="str">
        <f t="shared" ca="1" si="10"/>
        <v>pics\\Limon_7.jpg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pics\\Limon_7.jpg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pics\\Limon_7.jpg</v>
      </c>
      <c r="AT41">
        <f t="shared" ca="1" si="7"/>
        <v>0.17530693044853685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2041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VLOOKUP(B42,audio_list_stym!$A$3:$BP$18,63,FALSE)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VLOOKUP(B42,audio_list_stym!$A$3:$AJ$18,31,FALSE)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10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0.5193051640176618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2034</v>
      </c>
      <c r="BF42" cm="1">
        <f t="array" aca="1" ref="BF42" ca="1">INDEX(BD26:BD41,(RANK(AT6,$AT$2:$AT$17)))</f>
        <v>2042</v>
      </c>
      <c r="BG42" cm="1">
        <f t="array" aca="1" ref="BG42" ca="1">INDEX(BD50:BD65,(RANK(AT6,$AT$2:$AT$17)))</f>
        <v>2018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VLOOKUP(B43,audio_list_stym!$A$3:$BP$18,63,FALSE)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VLOOKUP(B43,audio_list_stym!$A$3:$AJ$18,31,FALSE)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10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0.10984410296723002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VLOOKUP(B44,audio_list_stym!$A$3:$BP$18,63,FALSE)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VLOOKUP(B44,audio_list_stym!$A$3:$AJ$18,31,FALSE)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10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0.94230696900479805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2008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VLOOKUP(B45,audio_list_stym!$A$3:$BP$18,63,FALSE)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VLOOKUP(B45,audio_list_stym!$A$3:$AJ$18,31,FALSE)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10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0.34897797492533134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2004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VLOOKUP(B46,audio_list_stym!$A$3:$BP$18,63,FALSE)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VLOOKUP(B46,audio_list_stym!$A$3:$AJ$18,31,FALSE)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10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0.86572802096790347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VLOOKUP(B47,audio_list_stym!$A$3:$BP$18,63,FALSE)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VLOOKUP(B47,audio_list_stym!$A$3:$AJ$18,31,FALSE)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10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6.9511046688448652E-2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VLOOKUP(B48,audio_list_stym!$A$3:$BP$18,63,FALSE)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VLOOKUP(B48,audio_list_stym!$A$3:$AJ$18,31,FALSE)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10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8.2775011462294157E-2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VLOOKUP(B49,audio_list_stym!$A$3:$BP$18,63,FALSE)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VLOOKUP(B49,audio_list_stym!$A$3:$AJ$18,31,FALSE)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10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0.9243458955940278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2001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VLOOKUP(B50,audio_list_stym!$A$3:$BP$18,63,FALSE)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VLOOKUP(B50,audio_list_stym!$A$3:$AJ$18,31,FALSE)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2164</v>
      </c>
      <c r="AD50" t="str">
        <f t="shared" ca="1" si="10"/>
        <v>pics\\Tikva_4.jpg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pics\\Tikva_4.jpg</v>
      </c>
      <c r="AH50" t="str">
        <f t="shared" si="3"/>
        <v>sound\\Tropic</v>
      </c>
      <c r="AS50" t="str">
        <f ca="1">IF(AH50="sound\\Tropic",AQ2,"")</f>
        <v>pics\\Tikva_4.jpg</v>
      </c>
      <c r="AT50">
        <f t="shared" ca="1" si="7"/>
        <v>0.14928057210958789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2036</v>
      </c>
      <c r="BF50" cm="1">
        <f t="array" aca="1" ref="BF50" ca="1">INDEX(BD18:BD49,(RANK(AT7,$AT$2:$AT$17)))</f>
        <v>2052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VLOOKUP(B51,audio_list_stym!$A$3:$BP$18,63,FALSE)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VLOOKUP(B51,audio_list_stym!$A$3:$AJ$18,31,FALSE)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2049</v>
      </c>
      <c r="AD51" t="str">
        <f t="shared" ca="1" si="10"/>
        <v>pics\\Redis_1.jpg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pics\\Redis_1.jpg</v>
      </c>
      <c r="AH51" t="str">
        <f t="shared" si="3"/>
        <v>sound\\Tropic</v>
      </c>
      <c r="AS51" t="str">
        <f t="shared" ref="AS51:AS57" ca="1" si="25">IF(AH51="sound\\Tropic",AQ3,"")</f>
        <v>pics\\Redis_1.jpg</v>
      </c>
      <c r="AT51">
        <f t="shared" ca="1" si="7"/>
        <v>0.35605410631572343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VLOOKUP(B52,audio_list_stym!$A$3:$BP$18,63,FALSE)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VLOOKUP(B52,audio_list_stym!$A$3:$AJ$18,31,FALSE)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2054</v>
      </c>
      <c r="AD52" t="str">
        <f t="shared" ca="1" si="10"/>
        <v>pics\\Redis_6.jpg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pics\\Redis_6.jpg</v>
      </c>
      <c r="AH52" t="str">
        <f t="shared" si="3"/>
        <v>sound\\Tropic</v>
      </c>
      <c r="AS52" t="str">
        <f t="shared" ca="1" si="25"/>
        <v>pics\\Redis_6.jpg</v>
      </c>
      <c r="AT52">
        <f t="shared" ca="1" si="7"/>
        <v>0.15733647764915903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2016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VLOOKUP(B53,audio_list_stym!$A$3:$BP$18,63,FALSE)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VLOOKUP(B53,audio_list_stym!$A$3:$AJ$18,31,FALSE)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2165</v>
      </c>
      <c r="AD53" t="str">
        <f t="shared" ca="1" si="10"/>
        <v>pics\\Tikva_5.jpg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pics\\Tikva_5.jpg</v>
      </c>
      <c r="AH53" t="str">
        <f t="shared" si="3"/>
        <v>sound\\Tropic</v>
      </c>
      <c r="AS53" t="str">
        <f t="shared" ca="1" si="25"/>
        <v>pics\\Tikva_5.jpg</v>
      </c>
      <c r="AT53">
        <f t="shared" ca="1" si="7"/>
        <v>0.61956538697867858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2012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VLOOKUP(B54,audio_list_stym!$A$3:$BP$18,63,FALSE)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VLOOKUP(B54,audio_list_stym!$A$3:$AJ$18,31,FALSE)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2023</v>
      </c>
      <c r="AD54" t="str">
        <f t="shared" ca="1" si="10"/>
        <v>pics\\Goroh_7.jpg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pics\\Goroh_7.jpg</v>
      </c>
      <c r="AH54" t="str">
        <f t="shared" si="3"/>
        <v>sound\\Tropic</v>
      </c>
      <c r="AI54" s="11"/>
      <c r="AS54" t="str">
        <f t="shared" ca="1" si="25"/>
        <v>pics\\Goroh_7.jpg</v>
      </c>
      <c r="AT54">
        <f t="shared" ca="1" si="7"/>
        <v>0.43885563835898245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VLOOKUP(B55,audio_list_stym!$A$3:$BP$18,63,FALSE)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VLOOKUP(B55,audio_list_stym!$A$3:$AJ$18,31,FALSE)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2020</v>
      </c>
      <c r="AD55" t="str">
        <f t="shared" ca="1" si="10"/>
        <v>pics\\Goroh_4.jpg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pics\\Goroh_4.jpg</v>
      </c>
      <c r="AH55" t="str">
        <f t="shared" si="3"/>
        <v>sound\\Tropic</v>
      </c>
      <c r="AS55" t="str">
        <f t="shared" ca="1" si="25"/>
        <v>pics\\Goroh_4.jpg</v>
      </c>
      <c r="AT55">
        <f t="shared" ca="1" si="7"/>
        <v>7.980720015594478E-2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VLOOKUP(B56,audio_list_stym!$A$3:$BP$18,63,FALSE)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VLOOKUP(B56,audio_list_stym!$A$3:$AJ$18,31,FALSE)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2168</v>
      </c>
      <c r="AD56" t="str">
        <f t="shared" ca="1" si="10"/>
        <v>pics\\Tikva_8.jpg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pics\\Tikva_8.jpg</v>
      </c>
      <c r="AH56" t="str">
        <f t="shared" si="3"/>
        <v>sound\\Tropic</v>
      </c>
      <c r="AS56" t="str">
        <f t="shared" ca="1" si="25"/>
        <v>pics\\Tikva_8.jpg</v>
      </c>
      <c r="AT56">
        <f t="shared" ca="1" si="7"/>
        <v>0.4474705594492735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VLOOKUP(B57,audio_list_stym!$A$3:$BP$18,63,FALSE)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VLOOKUP(B57,audio_list_stym!$A$3:$AJ$18,31,FALSE)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2021</v>
      </c>
      <c r="AD57" t="str">
        <f t="shared" ca="1" si="10"/>
        <v>pics\\Goroh_5.jpg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pics\\Goroh_5.jpg</v>
      </c>
      <c r="AH57" t="str">
        <f t="shared" si="3"/>
        <v>sound\\Tropic</v>
      </c>
      <c r="AI57" s="11"/>
      <c r="AS57" t="str">
        <f t="shared" ca="1" si="25"/>
        <v>pics\\Goroh_5.jpg</v>
      </c>
      <c r="AT57">
        <f t="shared" ca="1" si="7"/>
        <v>0.2564167880792545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2009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VLOOKUP(B58,audio_list_stym!$A$3:$BP$18,63,FALSE)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VLOOKUP(B58,audio_list_stym!$A$3:$AJ$18,31,FALSE)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0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7"/>
        <v>0.42700726640128417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2008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VLOOKUP(B59,audio_list_stym!$A$3:$BP$18,63,FALSE)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VLOOKUP(B59,audio_list_stym!$A$3:$AJ$18,31,FALSE)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10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7"/>
        <v>0.17533491104648535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VLOOKUP(B60,audio_list_stym!$A$3:$BP$18,63,FALSE)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VLOOKUP(B60,audio_list_stym!$A$3:$AJ$18,31,FALSE)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10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7"/>
        <v>0.89518275264941227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2024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VLOOKUP(B61,audio_list_stym!$A$3:$BP$18,63,FALSE)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VLOOKUP(B61,audio_list_stym!$A$3:$AJ$18,31,FALSE)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10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7"/>
        <v>0.79920639805761651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2020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VLOOKUP(B62,audio_list_stym!$A$3:$BP$18,63,FALSE)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VLOOKUP(B62,audio_list_stym!$A$3:$AJ$18,31,FALSE)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10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7"/>
        <v>0.29579955694992777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VLOOKUP(B63,audio_list_stym!$A$3:$BP$18,63,FALSE)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VLOOKUP(B63,audio_list_stym!$A$3:$AJ$18,31,FALSE)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10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7"/>
        <v>0.65198252155358261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VLOOKUP(B64,audio_list_stym!$A$3:$BP$18,63,FALSE)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VLOOKUP(B64,audio_list_stym!$A$3:$AJ$18,31,FALSE)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10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7"/>
        <v>0.6782669577757966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VLOOKUP(B65,audio_list_stym!$A$3:$BP$18,63,FALSE)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VLOOKUP(B65,audio_list_stym!$A$3:$AJ$18,31,FALSE)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10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7"/>
        <v>0.18572260057148837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2017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VLOOKUP(B66,audio_list_stym!$A$3:$BP$18,63,FALSE)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VLOOKUP(B66,audio_list_stym!$A$3:$AJ$18,31,FALSE)</f>
        <v>Sapota</v>
      </c>
      <c r="I66" t="s">
        <v>688</v>
      </c>
      <c r="J66" t="str">
        <f t="shared" ref="J66:J129" si="29">H66&amp;I66</f>
        <v>Sapota_1</v>
      </c>
      <c r="K66">
        <v>16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265</v>
      </c>
      <c r="Q66" t="str">
        <f>IF(G66="экспл",0,IF(G66="импл_",VLOOKUP(J66,quest_импл!$A$1:$J$129,8,FALSE),0))</f>
        <v>sound\\Sharoobrazniy_li.wav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2005</v>
      </c>
      <c r="AD66" t="str">
        <f t="shared" ca="1" si="10"/>
        <v>pics\\Banan_5.jpg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pics\\Banan_5.jpg</v>
      </c>
      <c r="AI66" t="s">
        <v>67</v>
      </c>
      <c r="AO66">
        <f ca="1">RAND()</f>
        <v>0.94117183034333629</v>
      </c>
      <c r="AP66" t="str">
        <f ca="1">INDEX($AI$66:$AI$129,(RANK(AO66,$AO$66:$AO$129)))</f>
        <v>pics\\Banan_5.jpg</v>
      </c>
      <c r="AS66" t="str">
        <f t="shared" ref="AS66:AS81" ca="1" si="31">IF(G66="импл_",AP66,"")</f>
        <v>pics\\Banan_5.jpg</v>
      </c>
      <c r="AT66">
        <f t="shared" ref="AT66:AT129" ca="1" si="32">RAND()</f>
        <v>0.74570267309592753</v>
      </c>
      <c r="AU66" t="s">
        <v>697</v>
      </c>
      <c r="AV66" t="str">
        <f t="shared" ref="AV66:AV129" ca="1" si="33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_Шарообразный_ли_</v>
      </c>
      <c r="BB66" t="str">
        <f t="shared" ref="BB66:BB129" si="34">IF(G66="экспл",AY66&amp;AX66&amp;"."&amp;AZ66,IF(G66="импл_",BA66&amp;AX66&amp;"?"))</f>
        <v>_Шарообразный_ли_XXXXX?</v>
      </c>
      <c r="BC66">
        <f>A66</f>
        <v>1209</v>
      </c>
      <c r="BD66" cm="1">
        <f t="array" aca="1" ref="BD66" ca="1">INDEX(L66:L73,(RANK(AT2,$AT$2:$AT$9)))</f>
        <v>2135</v>
      </c>
      <c r="BE66" cm="1">
        <f t="array" aca="1" ref="BE66" ca="1">INDEX(BD74:BD89,(RANK(AT2,$AT$2:$AT$7)))</f>
        <v>2141</v>
      </c>
      <c r="BF66" cm="1">
        <f t="array" aca="1" ref="BF66" ca="1">INDEX(BD90:BD113,(RANK(AT2,$AT$2:$AT$17)))</f>
        <v>2077</v>
      </c>
      <c r="BG66" cm="1">
        <f t="array" aca="1" ref="BG66" ca="1">INDEX(BD114:BD129,(RANK(AT2,$AT$2:$AT$17)))</f>
        <v>2117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VLOOKUP(B67,audio_list_stym!$A$3:$BP$18,63,FALSE)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VLOOKUP(B67,audio_list_stym!$A$3:$AJ$18,31,FALSE)</f>
        <v>Sapota</v>
      </c>
      <c r="I67" t="s">
        <v>689</v>
      </c>
      <c r="J67" t="str">
        <f t="shared" si="29"/>
        <v>Sapota_2</v>
      </c>
      <c r="K67">
        <v>16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266</v>
      </c>
      <c r="Q67" t="str">
        <f>IF(G67="экспл",0,IF(G67="импл_",VLOOKUP(J67,quest_импл!$A$1:$J$129,8,FALSE),0))</f>
        <v>sound\\Nadrezan_li.wav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2026</v>
      </c>
      <c r="AD67" t="str">
        <f t="shared" ref="AD67:AD129" ca="1" si="35">IF(ISTEXT(AE67),AE67,IF(ISTEXT(AF67),AF67,""))</f>
        <v>pics\\Kokos_2.jpg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pics\\Kokos_2.jpg</v>
      </c>
      <c r="AI67" t="s">
        <v>68</v>
      </c>
      <c r="AO67">
        <f t="shared" ref="AO67:AO129" ca="1" si="36">RAND()</f>
        <v>0.6213696970738295</v>
      </c>
      <c r="AP67" t="str">
        <f t="shared" ref="AP67:AP129" ca="1" si="37">INDEX($AI$66:$AI$129,(RANK(AO67,$AO$66:$AO$129)))</f>
        <v>pics\\Kokos_2.jpg</v>
      </c>
      <c r="AS67" t="str">
        <f t="shared" ca="1" si="31"/>
        <v>pics\\Kokos_2.jpg</v>
      </c>
      <c r="AT67">
        <f t="shared" ca="1" si="32"/>
        <v>0.55304236568334353</v>
      </c>
      <c r="AU67" t="s">
        <v>697</v>
      </c>
      <c r="AV67" t="str">
        <f t="shared" ca="1" si="33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_Надрезан_ли_</v>
      </c>
      <c r="BB67" t="str">
        <f t="shared" si="34"/>
        <v>_Надрезан_ли_XXXXX?</v>
      </c>
      <c r="BD67" cm="1">
        <f t="array" aca="1" ref="BD67" ca="1">INDEX(L67:L74,(RANK(AT3,$AT$2:$AT$9)))</f>
        <v>2131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VLOOKUP(B68,audio_list_stym!$A$3:$BP$18,63,FALSE)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VLOOKUP(B68,audio_list_stym!$A$3:$AJ$18,31,FALSE)</f>
        <v>Sapota</v>
      </c>
      <c r="I68" t="s">
        <v>690</v>
      </c>
      <c r="J68" t="str">
        <f t="shared" si="29"/>
        <v>Sapota_3</v>
      </c>
      <c r="K68">
        <v>16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267</v>
      </c>
      <c r="Q68" t="str">
        <f>IF(G68="экспл",0,IF(G68="импл_",VLOOKUP(J68,quest_импл!$A$1:$J$129,8,FALSE),0))</f>
        <v>sound\\Perekruchen_li.wav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2037</v>
      </c>
      <c r="AD68" t="str">
        <f t="shared" ca="1" si="35"/>
        <v>pics\\Limon_5.jpg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pics\\Limon_5.jpg</v>
      </c>
      <c r="AI68" t="s">
        <v>69</v>
      </c>
      <c r="AO68">
        <f t="shared" ca="1" si="36"/>
        <v>0.37515716320383574</v>
      </c>
      <c r="AP68" t="str">
        <f t="shared" ca="1" si="37"/>
        <v>pics\\Limon_5.jpg</v>
      </c>
      <c r="AS68" t="str">
        <f t="shared" ca="1" si="31"/>
        <v>pics\\Limon_5.jpg</v>
      </c>
      <c r="AT68">
        <f t="shared" ca="1" si="32"/>
        <v>0.49450110942648262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_Перекручен_ли_</v>
      </c>
      <c r="BB68" t="str">
        <f t="shared" si="34"/>
        <v>_Перекручен_ли_XXXXX?</v>
      </c>
      <c r="BD68" cm="1">
        <f t="array" aca="1" ref="BD68" ca="1">INDEX(L68:L75,(RANK(AT4,$AT$2:$AT$9)))</f>
        <v>2138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VLOOKUP(B69,audio_list_stym!$A$3:$BP$18,63,FALSE)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VLOOKUP(B69,audio_list_stym!$A$3:$AJ$18,31,FALSE)</f>
        <v>Sapota</v>
      </c>
      <c r="I69" t="s">
        <v>691</v>
      </c>
      <c r="J69" t="str">
        <f t="shared" si="29"/>
        <v>Sapota_4</v>
      </c>
      <c r="K69">
        <v>16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268</v>
      </c>
      <c r="Q69" t="str">
        <f>IF(G69="экспл",0,IF(G69="импл_",VLOOKUP(J69,quest_импл!$A$1:$J$129,8,FALSE),0))</f>
        <v>sound\\Sorvan_li.wav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2054</v>
      </c>
      <c r="AD69" t="str">
        <f t="shared" ca="1" si="35"/>
        <v>pics\\Redis_6.jpg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pics\\Redis_6.jpg</v>
      </c>
      <c r="AI69" t="s">
        <v>70</v>
      </c>
      <c r="AO69">
        <f t="shared" ca="1" si="36"/>
        <v>0.13200865517040794</v>
      </c>
      <c r="AP69" t="str">
        <f t="shared" ca="1" si="37"/>
        <v>pics\\Redis_6.jpg</v>
      </c>
      <c r="AS69" t="str">
        <f t="shared" ca="1" si="31"/>
        <v>pics\\Redis_6.jpg</v>
      </c>
      <c r="AT69">
        <f t="shared" ca="1" si="32"/>
        <v>0.41476351916191656</v>
      </c>
      <c r="AU69" t="s">
        <v>697</v>
      </c>
      <c r="AV69" t="str">
        <f t="shared" ca="1" si="33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_Сорван_ли_</v>
      </c>
      <c r="BB69" t="str">
        <f t="shared" si="34"/>
        <v>_Сорван_ли_XXXXX?</v>
      </c>
      <c r="BD69" cm="1">
        <f t="array" aca="1" ref="BD69" ca="1">INDEX(L69:L76,(RANK(AT5,$AT$2:$AT$9)))</f>
        <v>2135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VLOOKUP(B70,audio_list_stym!$A$3:$BP$18,63,FALSE)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VLOOKUP(B70,audio_list_stym!$A$3:$AJ$18,31,FALSE)</f>
        <v>Sapota</v>
      </c>
      <c r="I70" t="s">
        <v>692</v>
      </c>
      <c r="J70" t="str">
        <f t="shared" si="29"/>
        <v>Sapota_5</v>
      </c>
      <c r="K70">
        <v>16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269</v>
      </c>
      <c r="Q70" t="str">
        <f>IF(G70="экспл",0,IF(G70="импл_",VLOOKUP(J70,quest_импл!$A$1:$J$129,8,FALSE),0))</f>
        <v>sound\\Spresovan_li.wav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2062</v>
      </c>
      <c r="AD70" t="str">
        <f t="shared" ca="1" si="35"/>
        <v>pics\\Tomat_6.jpg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pics\\Tomat_6.jpg</v>
      </c>
      <c r="AI70" t="s">
        <v>71</v>
      </c>
      <c r="AO70">
        <f t="shared" ca="1" si="36"/>
        <v>1.8020057018566349E-2</v>
      </c>
      <c r="AP70" t="str">
        <f t="shared" ca="1" si="37"/>
        <v>pics\\Tomat_6.jpg</v>
      </c>
      <c r="AS70" t="str">
        <f t="shared" ca="1" si="31"/>
        <v>pics\\Tomat_6.jpg</v>
      </c>
      <c r="AT70">
        <f t="shared" ca="1" si="32"/>
        <v>0.35923748606966244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_Спрессован_ли_</v>
      </c>
      <c r="BB70" t="str">
        <f t="shared" si="34"/>
        <v>_Спрессован_ли_XXXXX?</v>
      </c>
      <c r="BD70" cm="1">
        <f t="array" aca="1" ref="BD70" ca="1">INDEX(L70:L77,(RANK(AT6,$AT$2:$AT$9)))</f>
        <v>2137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VLOOKUP(B71,audio_list_stym!$A$3:$BP$18,63,FALSE)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VLOOKUP(B71,audio_list_stym!$A$3:$AJ$18,31,FALSE)</f>
        <v>Sapota</v>
      </c>
      <c r="I71" t="s">
        <v>693</v>
      </c>
      <c r="J71" t="str">
        <f t="shared" si="29"/>
        <v>Sapota_6</v>
      </c>
      <c r="K71">
        <v>16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270</v>
      </c>
      <c r="Q71" t="str">
        <f>IF(G71="экспл",0,IF(G71="импл_",VLOOKUP(J71,quest_импл!$A$1:$J$129,8,FALSE),0))</f>
        <v>sound\\Zheltiy_li.wav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2060</v>
      </c>
      <c r="AD71" t="str">
        <f t="shared" ca="1" si="35"/>
        <v>pics\\Tomat_4.jpg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pics\\Tomat_4.jpg</v>
      </c>
      <c r="AI71" t="s">
        <v>72</v>
      </c>
      <c r="AO71">
        <f t="shared" ca="1" si="36"/>
        <v>5.5587359093758781E-2</v>
      </c>
      <c r="AP71" t="str">
        <f t="shared" ca="1" si="37"/>
        <v>pics\\Tomat_4.jpg</v>
      </c>
      <c r="AS71" t="str">
        <f t="shared" ca="1" si="31"/>
        <v>pics\\Tomat_4.jpg</v>
      </c>
      <c r="AT71">
        <f t="shared" ca="1" si="32"/>
        <v>0.10176156338631004</v>
      </c>
      <c r="AU71" t="s">
        <v>697</v>
      </c>
      <c r="AV71" t="str">
        <f t="shared" ca="1" si="33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_Желтый_ли_</v>
      </c>
      <c r="BB71" t="str">
        <f t="shared" si="34"/>
        <v>_Желтый_ли_XXXXX?</v>
      </c>
      <c r="BD71" cm="1">
        <f t="array" aca="1" ref="BD71" ca="1">INDEX(L71:L78,(RANK(AT7,$AT$2:$AT$9)))</f>
        <v>2139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VLOOKUP(B72,audio_list_stym!$A$3:$BP$18,63,FALSE)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VLOOKUP(B72,audio_list_stym!$A$3:$AJ$18,31,FALSE)</f>
        <v>Sapota</v>
      </c>
      <c r="I72" t="s">
        <v>694</v>
      </c>
      <c r="J72" t="str">
        <f t="shared" si="29"/>
        <v>Sapota_7</v>
      </c>
      <c r="K72">
        <v>16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271</v>
      </c>
      <c r="Q72" t="str">
        <f>IF(G72="экспл",0,IF(G72="импл_",VLOOKUP(J72,quest_импл!$A$1:$J$129,8,FALSE),0))</f>
        <v>sound\\Rovniy_li.wav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2031</v>
      </c>
      <c r="AD72" t="str">
        <f t="shared" ca="1" si="35"/>
        <v>pics\\Kokos_7.jpg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pics\\Kokos_7.jpg</v>
      </c>
      <c r="AI72" t="s">
        <v>73</v>
      </c>
      <c r="AO72">
        <f t="shared" ca="1" si="36"/>
        <v>0.41577667897931747</v>
      </c>
      <c r="AP72" t="str">
        <f t="shared" ca="1" si="37"/>
        <v>pics\\Kokos_7.jpg</v>
      </c>
      <c r="AS72" t="str">
        <f t="shared" ca="1" si="31"/>
        <v>pics\\Kokos_7.jpg</v>
      </c>
      <c r="AT72">
        <f t="shared" ca="1" si="32"/>
        <v>0.81139538532884548</v>
      </c>
      <c r="AU72" t="s">
        <v>697</v>
      </c>
      <c r="AV72" t="str">
        <f t="shared" ca="1" si="33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_Ровный_ли_</v>
      </c>
      <c r="BB72" t="str">
        <f t="shared" si="34"/>
        <v>_Ровный_ли_XXXXX?</v>
      </c>
      <c r="BD72" cm="1">
        <f t="array" aca="1" ref="BD72" ca="1">INDEX(L72:L79,(RANK(AT8,$AT$2:$AT$9)))</f>
        <v>2137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VLOOKUP(B73,audio_list_stym!$A$3:$BP$18,63,FALSE)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VLOOKUP(B73,audio_list_stym!$A$3:$AJ$18,31,FALSE)</f>
        <v>Sapota</v>
      </c>
      <c r="I73" t="s">
        <v>695</v>
      </c>
      <c r="J73" t="str">
        <f t="shared" si="29"/>
        <v>Sapota_8</v>
      </c>
      <c r="K73">
        <v>16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272</v>
      </c>
      <c r="Q73" t="str">
        <f>IF(G73="экспл",0,IF(G73="импл_",VLOOKUP(J73,quest_импл!$A$1:$J$129,8,FALSE),0))</f>
        <v>sound\\Imeet_li_shipi.wav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2045</v>
      </c>
      <c r="AD73" t="str">
        <f t="shared" ca="1" si="35"/>
        <v>pics\\Peper_5.jpg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pics\\Peper_5.jpg</v>
      </c>
      <c r="AI73" t="s">
        <v>74</v>
      </c>
      <c r="AO73">
        <f t="shared" ca="1" si="36"/>
        <v>0.29970813306054334</v>
      </c>
      <c r="AP73" t="str">
        <f t="shared" ca="1" si="37"/>
        <v>pics\\Peper_5.jpg</v>
      </c>
      <c r="AS73" t="str">
        <f t="shared" ca="1" si="31"/>
        <v>pics\\Peper_5.jpg</v>
      </c>
      <c r="AT73">
        <f t="shared" ca="1" si="32"/>
        <v>0.1569480582279924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_Имеет_ли_шипы_</v>
      </c>
      <c r="BB73" t="str">
        <f t="shared" si="34"/>
        <v>_Имеет_ли_шипы_XXXXX?</v>
      </c>
      <c r="BD73" cm="1">
        <f t="array" aca="1" ref="BD73" ca="1">INDEX(L73:L80,(RANK(AT9,$AT$2:$AT$9)))</f>
        <v>2136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VLOOKUP(B74,audio_list_stym!$A$3:$BP$18,63,FALSE)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VLOOKUP(B74,audio_list_stym!$A$3:$AJ$18,31,FALSE)</f>
        <v>Tamanid</v>
      </c>
      <c r="I74" t="s">
        <v>688</v>
      </c>
      <c r="J74" t="str">
        <f t="shared" si="29"/>
        <v>Tamanid_1</v>
      </c>
      <c r="K74">
        <v>17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145</v>
      </c>
      <c r="Z74" t="str">
        <f>IF(G74="экспл",VLOOKUP(J74,quest_экспл!$A$1:$N$129,12,FALSE),IF(G74="импл_",0,0))</f>
        <v>sound\\On_krasnovatiy.wav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35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30"/>
        <v/>
      </c>
      <c r="AI74" t="s">
        <v>76</v>
      </c>
      <c r="AO74">
        <f t="shared" ca="1" si="36"/>
        <v>0.76839510589834004</v>
      </c>
      <c r="AP74" t="str">
        <f t="shared" ca="1" si="37"/>
        <v>pics\\Goroh_3.jpg</v>
      </c>
      <c r="AR74" t="str">
        <f>IF(AH74="sound\\Ogorod",AP2,"")</f>
        <v/>
      </c>
      <c r="AS74" t="str">
        <f t="shared" si="31"/>
        <v/>
      </c>
      <c r="AT74">
        <f t="shared" ca="1" si="32"/>
        <v>0.2224151728912025</v>
      </c>
      <c r="AU74" t="s">
        <v>697</v>
      </c>
      <c r="AV74" t="str">
        <f t="shared" ca="1" si="33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_Он_красноватый?</v>
      </c>
      <c r="BA74" t="e">
        <f>VLOOKUP(Q74,audio_list_stym!$B$2:$BQ$299,68,FALSE)</f>
        <v>#N/A</v>
      </c>
      <c r="BB74" t="str">
        <f t="shared" si="34"/>
        <v>На_экране_XXXXX._Он_красноватый?</v>
      </c>
      <c r="BC74">
        <f>A74</f>
        <v>1210</v>
      </c>
      <c r="BD74" cm="1">
        <f t="array" aca="1" ref="BD74" ca="1">INDEX($L$74:$L$81,(RANK(AT2,$AT$2:$AT$9)))</f>
        <v>2143</v>
      </c>
      <c r="BE74" cm="1">
        <f t="array" aca="1" ref="BE74" ca="1">INDEX(BD66:BD73,(RANK(AT3,$AT$2:$AT$9)))</f>
        <v>2131</v>
      </c>
      <c r="BF74" cm="1">
        <f t="array" aca="1" ref="BF74" ca="1">INDEX(BD82:BD105,(RANK(AT3,$AT$2:$AT$17)))</f>
        <v>2152</v>
      </c>
      <c r="BG74" cm="1">
        <f t="array" aca="1" ref="BG74" ca="1">INDEX(BD106:BD129,(RANK(AT3,$AT$2:$AT$9)))</f>
        <v>2082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VLOOKUP(B75,audio_list_stym!$A$3:$BP$18,63,FALSE)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VLOOKUP(B75,audio_list_stym!$A$3:$AJ$18,31,FALSE)</f>
        <v>Tamanid</v>
      </c>
      <c r="I75" t="s">
        <v>689</v>
      </c>
      <c r="J75" t="str">
        <f t="shared" si="29"/>
        <v>Tamanid_2</v>
      </c>
      <c r="K75">
        <v>17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146</v>
      </c>
      <c r="Z75" t="str">
        <f>IF(G75="экспл",VLOOKUP(J75,quest_экспл!$A$1:$N$129,12,FALSE),IF(G75="импл_",0,0))</f>
        <v>sound\\Izognut_li_on.wav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ca="1" si="35"/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si="30"/>
        <v/>
      </c>
      <c r="AI75" t="s">
        <v>77</v>
      </c>
      <c r="AO75">
        <f t="shared" ca="1" si="36"/>
        <v>0.40093346783430472</v>
      </c>
      <c r="AP75" t="str">
        <f t="shared" ca="1" si="37"/>
        <v>pics\\Limon_3.jpg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0.13332215288464699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_Изогнут_ли_он?</v>
      </c>
      <c r="BA75" t="e">
        <f>VLOOKUP(Q75,audio_list_stym!$B$2:$BQ$299,68,FALSE)</f>
        <v>#N/A</v>
      </c>
      <c r="BB75" t="str">
        <f t="shared" si="34"/>
        <v>Посмотрите,_вот_XXXXX._Изогнут_ли_он?</v>
      </c>
      <c r="BD75" cm="1">
        <f t="array" aca="1" ref="BD75" ca="1">INDEX($L$74:$L$81,(RANK(AT3,$AT$2:$AT$9)))</f>
        <v>2138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VLOOKUP(B76,audio_list_stym!$A$3:$BP$18,63,FALSE)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VLOOKUP(B76,audio_list_stym!$A$3:$AJ$18,31,FALSE)</f>
        <v>Tamanid</v>
      </c>
      <c r="I76" t="s">
        <v>690</v>
      </c>
      <c r="J76" t="str">
        <f t="shared" si="29"/>
        <v>Tamanid_3</v>
      </c>
      <c r="K76">
        <v>17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147</v>
      </c>
      <c r="Z76" t="str">
        <f>IF(G76="экспл",VLOOKUP(J76,quest_экспл!$A$1:$N$129,12,FALSE),IF(G76="импл_",0,0))</f>
        <v>sound\\On_barhatistiy.wav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5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30"/>
        <v/>
      </c>
      <c r="AI76" t="s">
        <v>78</v>
      </c>
      <c r="AO76">
        <f t="shared" ca="1" si="36"/>
        <v>0.3137304563398049</v>
      </c>
      <c r="AP76" t="str">
        <f t="shared" ca="1" si="37"/>
        <v>pics\\Peper_3.jpg</v>
      </c>
      <c r="AR76" t="str">
        <f t="shared" si="38"/>
        <v/>
      </c>
      <c r="AS76" t="str">
        <f t="shared" si="31"/>
        <v/>
      </c>
      <c r="AT76">
        <f t="shared" ca="1" si="32"/>
        <v>0.68406927013489849</v>
      </c>
      <c r="AU76" t="s">
        <v>697</v>
      </c>
      <c r="AV76" t="str">
        <f t="shared" ca="1" si="33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_Он_бархатистый?</v>
      </c>
      <c r="BA76" t="e">
        <f>VLOOKUP(Q76,audio_list_stym!$B$2:$BQ$299,68,FALSE)</f>
        <v>#N/A</v>
      </c>
      <c r="BB76" t="str">
        <f t="shared" si="34"/>
        <v>Вот_XXXXX._Он_бархатистый?</v>
      </c>
      <c r="BD76" cm="1">
        <f t="array" aca="1" ref="BD76" ca="1">INDEX($L$74:$L$81,(RANK(AT4,$AT$2:$AT$9)))</f>
        <v>2144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VLOOKUP(B77,audio_list_stym!$A$3:$BP$18,63,FALSE)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VLOOKUP(B77,audio_list_stym!$A$3:$AJ$18,31,FALSE)</f>
        <v>Tamanid</v>
      </c>
      <c r="I77" t="s">
        <v>691</v>
      </c>
      <c r="J77" t="str">
        <f t="shared" si="29"/>
        <v>Tamanid_4</v>
      </c>
      <c r="K77">
        <v>17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148</v>
      </c>
      <c r="Z77" t="str">
        <f>IF(G77="экспл",VLOOKUP(J77,quest_экспл!$A$1:$N$129,12,FALSE),IF(G77="импл_",0,0))</f>
        <v>sound\\Odnotonniy_li_on.wav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5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30"/>
        <v/>
      </c>
      <c r="AI77" t="s">
        <v>79</v>
      </c>
      <c r="AO77">
        <f t="shared" ca="1" si="36"/>
        <v>0.58558132947384334</v>
      </c>
      <c r="AP77" t="str">
        <f t="shared" ca="1" si="37"/>
        <v>pics\\Kokos_3.jpg</v>
      </c>
      <c r="AR77" t="str">
        <f t="shared" si="38"/>
        <v/>
      </c>
      <c r="AS77" t="str">
        <f t="shared" si="31"/>
        <v/>
      </c>
      <c r="AT77">
        <f t="shared" ca="1" si="32"/>
        <v>0.96592884519139854</v>
      </c>
      <c r="AU77" t="s">
        <v>697</v>
      </c>
      <c r="AV77" t="str">
        <f t="shared" ca="1" si="33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_Однотонный_ли_он?</v>
      </c>
      <c r="BA77" t="e">
        <f>VLOOKUP(Q77,audio_list_stym!$B$2:$BQ$299,68,FALSE)</f>
        <v>#N/A</v>
      </c>
      <c r="BB77" t="str">
        <f t="shared" si="34"/>
        <v>Это_XXXXX._Однотонный_ли_он?</v>
      </c>
      <c r="BD77" cm="1">
        <f t="array" aca="1" ref="BD77" ca="1">INDEX($L$74:$L$81,(RANK(AT5,$AT$2:$AT$9)))</f>
        <v>2140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VLOOKUP(B78,audio_list_stym!$A$3:$BP$18,63,FALSE)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VLOOKUP(B78,audio_list_stym!$A$3:$AJ$18,31,FALSE)</f>
        <v>Tamanid</v>
      </c>
      <c r="I78" t="s">
        <v>692</v>
      </c>
      <c r="J78" t="str">
        <f t="shared" si="29"/>
        <v>Tamanid_5</v>
      </c>
      <c r="K78">
        <v>17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149</v>
      </c>
      <c r="Z78" t="str">
        <f>IF(G78="экспл",VLOOKUP(J78,quest_экспл!$A$1:$N$129,12,FALSE),IF(G78="импл_",0,0))</f>
        <v>sound\\On_prozrachniy.wav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5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30"/>
        <v/>
      </c>
      <c r="AI78" t="s">
        <v>80</v>
      </c>
      <c r="AO78">
        <f t="shared" ca="1" si="36"/>
        <v>0.37463159957983683</v>
      </c>
      <c r="AP78" t="str">
        <f t="shared" ca="1" si="37"/>
        <v>pics\\Limon_6.jpg</v>
      </c>
      <c r="AR78" t="str">
        <f t="shared" si="38"/>
        <v/>
      </c>
      <c r="AS78" t="str">
        <f t="shared" si="31"/>
        <v/>
      </c>
      <c r="AT78">
        <f t="shared" ca="1" si="32"/>
        <v>0.54732105014510501</v>
      </c>
      <c r="AU78" t="s">
        <v>697</v>
      </c>
      <c r="AV78" t="str">
        <f t="shared" ca="1" si="33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_Он_прозрачный?</v>
      </c>
      <c r="BA78" t="e">
        <f>VLOOKUP(Q78,audio_list_stym!$B$2:$BQ$299,68,FALSE)</f>
        <v>#N/A</v>
      </c>
      <c r="BB78" t="str">
        <f t="shared" si="34"/>
        <v>На_картинке_XXXXX._Он_прозрачный?</v>
      </c>
      <c r="BD78" cm="1">
        <f t="array" aca="1" ref="BD78" ca="1">INDEX($L$74:$L$81,(RANK(AT6,$AT$2:$AT$9)))</f>
        <v>2141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VLOOKUP(B79,audio_list_stym!$A$3:$BP$18,63,FALSE)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VLOOKUP(B79,audio_list_stym!$A$3:$AJ$18,31,FALSE)</f>
        <v>Tamanid</v>
      </c>
      <c r="I79" t="s">
        <v>693</v>
      </c>
      <c r="J79" t="str">
        <f t="shared" si="29"/>
        <v>Tamanid_6</v>
      </c>
      <c r="K79">
        <v>17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150</v>
      </c>
      <c r="Z79" t="str">
        <f>IF(G79="экспл",VLOOKUP(J79,quest_экспл!$A$1:$N$129,12,FALSE),IF(G79="импл_",0,0))</f>
        <v>sound\\On_izmelchen.wav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5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30"/>
        <v/>
      </c>
      <c r="AI79" t="s">
        <v>81</v>
      </c>
      <c r="AO79">
        <f t="shared" ca="1" si="36"/>
        <v>0.82777064071025042</v>
      </c>
      <c r="AP79" t="str">
        <f t="shared" ca="1" si="37"/>
        <v>pics\\Finik_4.jpg</v>
      </c>
      <c r="AR79" t="str">
        <f t="shared" si="38"/>
        <v/>
      </c>
      <c r="AS79" t="str">
        <f t="shared" si="31"/>
        <v/>
      </c>
      <c r="AT79">
        <f t="shared" ca="1" si="32"/>
        <v>0.16589696800780851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_Он_измельчен?</v>
      </c>
      <c r="BA79" t="e">
        <f>VLOOKUP(Q79,audio_list_stym!$B$2:$BQ$299,68,FALSE)</f>
        <v>#N/A</v>
      </c>
      <c r="BB79" t="str">
        <f t="shared" si="34"/>
        <v>На_мониторе_XXXXX._Он_измельчен?</v>
      </c>
      <c r="BD79" cm="1">
        <f t="array" aca="1" ref="BD79" ca="1">INDEX($L$74:$L$81,(RANK(AT7,$AT$2:$AT$9)))</f>
        <v>2142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VLOOKUP(B80,audio_list_stym!$A$3:$BP$18,63,FALSE)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VLOOKUP(B80,audio_list_stym!$A$3:$AJ$18,31,FALSE)</f>
        <v>Tamanid</v>
      </c>
      <c r="I80" t="s">
        <v>694</v>
      </c>
      <c r="J80" t="str">
        <f t="shared" si="29"/>
        <v>Tamanid_7</v>
      </c>
      <c r="K80">
        <v>17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151</v>
      </c>
      <c r="Z80" t="str">
        <f>IF(G80="экспл",VLOOKUP(J80,quest_экспл!$A$1:$N$129,12,FALSE),IF(G80="импл_",0,0))</f>
        <v>sound\\Cvetushiy_li_on.wav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5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30"/>
        <v/>
      </c>
      <c r="AI80" t="s">
        <v>82</v>
      </c>
      <c r="AO80">
        <f t="shared" ca="1" si="36"/>
        <v>0.83912955521982524</v>
      </c>
      <c r="AP80" t="str">
        <f t="shared" ca="1" si="37"/>
        <v>pics\\Finik_2.jpg</v>
      </c>
      <c r="AR80" t="str">
        <f t="shared" si="38"/>
        <v/>
      </c>
      <c r="AS80" t="str">
        <f t="shared" si="31"/>
        <v/>
      </c>
      <c r="AT80">
        <f t="shared" ca="1" si="32"/>
        <v>0.59110920136572831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_Цветущий_ли_он?</v>
      </c>
      <c r="BA80" t="e">
        <f>VLOOKUP(Q80,audio_list_stym!$B$2:$BQ$299,68,FALSE)</f>
        <v>#N/A</v>
      </c>
      <c r="BB80" t="str">
        <f t="shared" si="34"/>
        <v>Перед_Вами_XXXXX._Цветущий_ли_он?</v>
      </c>
      <c r="BD80" cm="1">
        <f t="array" aca="1" ref="BD80" ca="1">INDEX($L$74:$L$81,(RANK(AT8,$AT$2:$AT$9)))</f>
        <v>2139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VLOOKUP(B81,audio_list_stym!$A$3:$BP$18,63,FALSE)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VLOOKUP(B81,audio_list_stym!$A$3:$AJ$18,31,FALSE)</f>
        <v>Tamanid</v>
      </c>
      <c r="I81" t="s">
        <v>695</v>
      </c>
      <c r="J81" t="str">
        <f t="shared" si="29"/>
        <v>Tamanid_8</v>
      </c>
      <c r="K81">
        <v>17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152</v>
      </c>
      <c r="Z81" t="str">
        <f>IF(G81="экспл",VLOOKUP(J81,quest_экспл!$A$1:$N$129,12,FALSE),IF(G81="импл_",0,0))</f>
        <v>sound\\Skruchen_li_on.wav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5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30"/>
        <v/>
      </c>
      <c r="AI81" t="s">
        <v>83</v>
      </c>
      <c r="AO81">
        <f t="shared" ca="1" si="36"/>
        <v>0.46649282668387693</v>
      </c>
      <c r="AP81" t="str">
        <f t="shared" ca="1" si="37"/>
        <v>pics\\Kokos_5.jpg</v>
      </c>
      <c r="AR81" t="str">
        <f t="shared" si="38"/>
        <v/>
      </c>
      <c r="AS81" t="str">
        <f t="shared" si="31"/>
        <v/>
      </c>
      <c r="AT81">
        <f t="shared" ca="1" si="32"/>
        <v>0.89733666311261395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_Скручен_ли_он?</v>
      </c>
      <c r="BA81" t="e">
        <f>VLOOKUP(Q81,audio_list_stym!$B$2:$BQ$299,68,FALSE)</f>
        <v>#N/A</v>
      </c>
      <c r="BB81" t="str">
        <f t="shared" si="34"/>
        <v>Вы_видите_XXXXX._Скручен_ли_он?</v>
      </c>
      <c r="BD81" cm="1">
        <f t="array" aca="1" ref="BD81" ca="1">INDEX($L$74:$L$81,(RANK(AT9,$AT$2:$AT$9)))</f>
        <v>2137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VLOOKUP(B82,audio_list_stym!$A$3:$BP$18,63,FALSE)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VLOOKUP(B82,audio_list_stym!$A$3:$AJ$18,31,FALSE)</f>
        <v>ZF</v>
      </c>
      <c r="I82" t="s">
        <v>688</v>
      </c>
      <c r="J82" t="str">
        <f t="shared" si="29"/>
        <v>ZF_1</v>
      </c>
      <c r="K82">
        <v>14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281</v>
      </c>
      <c r="Q82" t="str">
        <f>IF(G82="экспл",0,IF(G82="импл_",VLOOKUP(J82,quest_импл!$A$1:$J$129,8,FALSE),0))</f>
        <v>sound\\S_chashuykami_li.wav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2017</v>
      </c>
      <c r="AD82" t="str">
        <f t="shared" ca="1" si="35"/>
        <v>pics\\Goroh_1.jpg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pics\\Goroh_1.jpg</v>
      </c>
      <c r="AI82" t="s">
        <v>84</v>
      </c>
      <c r="AO82">
        <f t="shared" ca="1" si="36"/>
        <v>0.79111574947609831</v>
      </c>
      <c r="AP82" t="str">
        <f t="shared" ca="1" si="37"/>
        <v>pics\\Goroh_1.jpg</v>
      </c>
      <c r="AR82" t="str">
        <f t="shared" si="38"/>
        <v/>
      </c>
      <c r="AS82" t="str">
        <f t="shared" ref="AS82:AS129" ca="1" si="39">IF(G82="импл_",AP82,"")</f>
        <v>pics\\Goroh_1.jpg</v>
      </c>
      <c r="AT82">
        <f t="shared" ca="1" si="32"/>
        <v>0.929403404807574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_С_чешуйками_ли_</v>
      </c>
      <c r="BB82" t="str">
        <f t="shared" si="34"/>
        <v>_С_чешуйками_ли_ЛИРОХ?</v>
      </c>
      <c r="BC82">
        <f>A82</f>
        <v>1211</v>
      </c>
      <c r="BD82" cm="1">
        <f t="array" aca="1" ref="BD82" ca="1">INDEX($L$82:$L$89,(RANK(AT2,$AT$2:$AT$9)))</f>
        <v>2151</v>
      </c>
      <c r="BE82" cm="1">
        <f t="array" aca="1" ref="BE82" ca="1">INDEX(BD66:BD81,(RANK(AT4,$AT$2:$AT$17)))</f>
        <v>2139</v>
      </c>
      <c r="BF82" cm="1">
        <f t="array" aca="1" ref="BF82" ca="1">INDEX(BD90:BD105,(RANK(AT4,$AT$2:$AT$17)))</f>
        <v>2075</v>
      </c>
      <c r="BG82" cm="1">
        <f t="array" aca="1" ref="BG82" ca="1">INDEX(BD106:BD129,(RANK(AT4,$AT$2:$AT$9)))</f>
        <v>2081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VLOOKUP(B83,audio_list_stym!$A$3:$BP$18,63,FALSE)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VLOOKUP(B83,audio_list_stym!$A$3:$AJ$18,31,FALSE)</f>
        <v>ZF</v>
      </c>
      <c r="I83" t="s">
        <v>689</v>
      </c>
      <c r="J83" t="str">
        <f t="shared" si="29"/>
        <v>ZF_2</v>
      </c>
      <c r="K83">
        <v>14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282</v>
      </c>
      <c r="Q83" t="str">
        <f>IF(G83="экспл",0,IF(G83="импл_",VLOOKUP(J83,quest_импл!$A$1:$J$129,8,FALSE),0))</f>
        <v>sound\\Rozoviy_li.wav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2057</v>
      </c>
      <c r="AD83" t="str">
        <f t="shared" ca="1" si="35"/>
        <v>pics\\Tomat_1.jpg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pics\\Tomat_1.jpg</v>
      </c>
      <c r="AI83" t="s">
        <v>85</v>
      </c>
      <c r="AO83">
        <f t="shared" ca="1" si="36"/>
        <v>9.0509845553034207E-2</v>
      </c>
      <c r="AP83" t="str">
        <f t="shared" ca="1" si="37"/>
        <v>pics\\Tomat_1.jpg</v>
      </c>
      <c r="AR83" t="str">
        <f t="shared" si="38"/>
        <v/>
      </c>
      <c r="AS83" t="str">
        <f t="shared" ca="1" si="39"/>
        <v>pics\\Tomat_1.jpg</v>
      </c>
      <c r="AT83">
        <f t="shared" ca="1" si="32"/>
        <v>0.21893571729346395</v>
      </c>
      <c r="AU83" t="s">
        <v>697</v>
      </c>
      <c r="AV83" t="str">
        <f t="shared" ca="1" si="33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_Розовый_ли_</v>
      </c>
      <c r="BB83" t="str">
        <f t="shared" si="34"/>
        <v>_Розовый_ли_ЛИРОХ?</v>
      </c>
      <c r="BD83" cm="1">
        <f t="array" aca="1" ref="BD83" ca="1">INDEX($L$82:$L$89,(RANK(AT3,$AT$2:$AT$9)))</f>
        <v>2146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VLOOKUP(B84,audio_list_stym!$A$3:$BP$18,63,FALSE)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VLOOKUP(B84,audio_list_stym!$A$3:$AJ$18,31,FALSE)</f>
        <v>ZF</v>
      </c>
      <c r="I84" t="s">
        <v>690</v>
      </c>
      <c r="J84" t="str">
        <f t="shared" si="29"/>
        <v>ZF_3</v>
      </c>
      <c r="K84">
        <v>14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283</v>
      </c>
      <c r="Q84" t="str">
        <f>IF(G84="экспл",0,IF(G84="импл_",VLOOKUP(J84,quest_импл!$A$1:$J$129,8,FALSE),0))</f>
        <v>sound\\Tonkiy_li.wav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2013</v>
      </c>
      <c r="AD84" t="str">
        <f t="shared" ca="1" si="35"/>
        <v>pics\\Finik_5.jpg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pics\\Finik_5.jpg</v>
      </c>
      <c r="AI84" t="s">
        <v>94</v>
      </c>
      <c r="AO84">
        <f t="shared" ca="1" si="36"/>
        <v>0.81738052120651816</v>
      </c>
      <c r="AP84" t="str">
        <f t="shared" ca="1" si="37"/>
        <v>pics\\Finik_5.jpg</v>
      </c>
      <c r="AR84" t="str">
        <f t="shared" si="38"/>
        <v/>
      </c>
      <c r="AS84" t="str">
        <f t="shared" ca="1" si="39"/>
        <v>pics\\Finik_5.jpg</v>
      </c>
      <c r="AT84">
        <f t="shared" ca="1" si="32"/>
        <v>1.2925376002622002E-2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_Тонкий_ли_</v>
      </c>
      <c r="BB84" t="str">
        <f t="shared" si="34"/>
        <v>_Тонкий_ли_ЛИРОХ?</v>
      </c>
      <c r="BD84" cm="1">
        <f t="array" aca="1" ref="BD84" ca="1">INDEX($L$82:$L$89,(RANK(AT4,$AT$2:$AT$9)))</f>
        <v>2152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VLOOKUP(B85,audio_list_stym!$A$3:$BP$18,63,FALSE)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VLOOKUP(B85,audio_list_stym!$A$3:$AJ$18,31,FALSE)</f>
        <v>ZF</v>
      </c>
      <c r="I85" t="s">
        <v>691</v>
      </c>
      <c r="J85" t="str">
        <f t="shared" si="29"/>
        <v>ZF_4</v>
      </c>
      <c r="K85">
        <v>14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284</v>
      </c>
      <c r="Q85" t="str">
        <f>IF(G85="экспл",0,IF(G85="импл_",VLOOKUP(J85,quest_импл!$A$1:$J$129,8,FALSE),0))</f>
        <v>sound\\Celniy_li.wav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2063</v>
      </c>
      <c r="AD85" t="str">
        <f t="shared" ca="1" si="35"/>
        <v>pics\\Tomat_7.jpg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pics\\Tomat_7.jpg</v>
      </c>
      <c r="AI85" t="s">
        <v>95</v>
      </c>
      <c r="AO85">
        <f t="shared" ca="1" si="36"/>
        <v>1.3548028247321597E-2</v>
      </c>
      <c r="AP85" t="str">
        <f t="shared" ca="1" si="37"/>
        <v>pics\\Tomat_7.jpg</v>
      </c>
      <c r="AR85" t="str">
        <f t="shared" si="38"/>
        <v/>
      </c>
      <c r="AS85" t="str">
        <f t="shared" ca="1" si="39"/>
        <v>pics\\Tomat_7.jpg</v>
      </c>
      <c r="AT85">
        <f t="shared" ca="1" si="32"/>
        <v>0.21298139194667998</v>
      </c>
      <c r="AU85" t="s">
        <v>697</v>
      </c>
      <c r="AV85" t="str">
        <f t="shared" ca="1" si="33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_Цельный_ли_</v>
      </c>
      <c r="BB85" t="str">
        <f t="shared" si="34"/>
        <v>_Цельный_ли_ЛИРОХ?</v>
      </c>
      <c r="BD85" cm="1">
        <f t="array" aca="1" ref="BD85" ca="1">INDEX($L$82:$L$89,(RANK(AT5,$AT$2:$AT$9)))</f>
        <v>2148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VLOOKUP(B86,audio_list_stym!$A$3:$BP$18,63,FALSE)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VLOOKUP(B86,audio_list_stym!$A$3:$AJ$18,31,FALSE)</f>
        <v>ZF</v>
      </c>
      <c r="I86" t="s">
        <v>692</v>
      </c>
      <c r="J86" t="str">
        <f t="shared" si="29"/>
        <v>ZF_5</v>
      </c>
      <c r="K86">
        <v>14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285</v>
      </c>
      <c r="Q86" t="str">
        <f>IF(G86="экспл",0,IF(G86="импл_",VLOOKUP(J86,quest_импл!$A$1:$J$129,8,FALSE),0))</f>
        <v>sound\\Shershaviy_li.wav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2033</v>
      </c>
      <c r="AD86" t="str">
        <f t="shared" ca="1" si="35"/>
        <v>pics\\Limon_1.jpg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pics\\Limon_1.jpg</v>
      </c>
      <c r="AI86" t="s">
        <v>96</v>
      </c>
      <c r="AO86">
        <f t="shared" ca="1" si="36"/>
        <v>0.40742347500783116</v>
      </c>
      <c r="AP86" t="str">
        <f t="shared" ca="1" si="37"/>
        <v>pics\\Limon_1.jpg</v>
      </c>
      <c r="AR86" t="str">
        <f t="shared" si="38"/>
        <v/>
      </c>
      <c r="AS86" t="str">
        <f t="shared" ca="1" si="39"/>
        <v>pics\\Limon_1.jpg</v>
      </c>
      <c r="AT86">
        <f t="shared" ca="1" si="32"/>
        <v>0.9184005414384927</v>
      </c>
      <c r="AU86" t="s">
        <v>697</v>
      </c>
      <c r="AV86" t="str">
        <f t="shared" ca="1" si="33"/>
        <v>sound\\Noviy_plod.wav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_Шершавый_ли_</v>
      </c>
      <c r="BB86" t="str">
        <f t="shared" si="34"/>
        <v>_Шершавый_ли_ЛИРОХ?</v>
      </c>
      <c r="BD86" cm="1">
        <f t="array" aca="1" ref="BD86" ca="1">INDEX($L$82:$L$89,(RANK(AT6,$AT$2:$AT$9)))</f>
        <v>2149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VLOOKUP(B87,audio_list_stym!$A$3:$BP$18,63,FALSE)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VLOOKUP(B87,audio_list_stym!$A$3:$AJ$18,31,FALSE)</f>
        <v>ZF</v>
      </c>
      <c r="I87" t="s">
        <v>693</v>
      </c>
      <c r="J87" t="str">
        <f t="shared" si="29"/>
        <v>ZF_6</v>
      </c>
      <c r="K87">
        <v>14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286</v>
      </c>
      <c r="Q87" t="str">
        <f>IF(G87="экспл",0,IF(G87="импл_",VLOOKUP(J87,quest_импл!$A$1:$J$129,8,FALSE),0))</f>
        <v>sound\\Zaostryen_li.wav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2046</v>
      </c>
      <c r="AD87" t="str">
        <f t="shared" ca="1" si="35"/>
        <v>pics\\Peper_6.jpg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pics\\Peper_6.jpg</v>
      </c>
      <c r="AI87" t="s">
        <v>97</v>
      </c>
      <c r="AO87">
        <f t="shared" ca="1" si="36"/>
        <v>0.27118934653316584</v>
      </c>
      <c r="AP87" t="str">
        <f t="shared" ca="1" si="37"/>
        <v>pics\\Peper_6.jpg</v>
      </c>
      <c r="AR87" t="str">
        <f t="shared" si="38"/>
        <v/>
      </c>
      <c r="AS87" t="str">
        <f t="shared" ca="1" si="39"/>
        <v>pics\\Peper_6.jpg</v>
      </c>
      <c r="AT87">
        <f t="shared" ca="1" si="32"/>
        <v>0.49030557745298997</v>
      </c>
      <c r="AU87" t="s">
        <v>697</v>
      </c>
      <c r="AV87" t="str">
        <f t="shared" ca="1" si="33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_Заострен_ли_</v>
      </c>
      <c r="BB87" t="str">
        <f t="shared" si="34"/>
        <v>_Заострен_ли_ЛИРОХ?</v>
      </c>
      <c r="BD87" cm="1">
        <f t="array" aca="1" ref="BD87" ca="1">INDEX($L$82:$L$89,(RANK(AT7,$AT$2:$AT$9)))</f>
        <v>2150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VLOOKUP(B88,audio_list_stym!$A$3:$BP$18,63,FALSE)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VLOOKUP(B88,audio_list_stym!$A$3:$AJ$18,31,FALSE)</f>
        <v>ZF</v>
      </c>
      <c r="I88" t="s">
        <v>694</v>
      </c>
      <c r="J88" t="str">
        <f t="shared" si="29"/>
        <v>ZF_7</v>
      </c>
      <c r="K88">
        <v>14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287</v>
      </c>
      <c r="Q88" t="str">
        <f>IF(G88="экспл",0,IF(G88="импл_",VLOOKUP(J88,quest_импл!$A$1:$J$129,8,FALSE),0))</f>
        <v>sound\\Rassipchatiy_li.wav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2007</v>
      </c>
      <c r="AD88" t="str">
        <f t="shared" ca="1" si="35"/>
        <v>pics\\Banan_7.jpg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pics\\Banan_7.jpg</v>
      </c>
      <c r="AI88" t="s">
        <v>98</v>
      </c>
      <c r="AO88">
        <f t="shared" ca="1" si="36"/>
        <v>0.92379488178789793</v>
      </c>
      <c r="AP88" t="str">
        <f t="shared" ca="1" si="37"/>
        <v>pics\\Banan_7.jpg</v>
      </c>
      <c r="AR88" t="str">
        <f t="shared" si="38"/>
        <v/>
      </c>
      <c r="AS88" t="str">
        <f t="shared" ca="1" si="39"/>
        <v>pics\\Banan_7.jpg</v>
      </c>
      <c r="AT88">
        <f t="shared" ca="1" si="32"/>
        <v>0.76615487365649337</v>
      </c>
      <c r="AU88" t="s">
        <v>697</v>
      </c>
      <c r="AV88" t="str">
        <f t="shared" ca="1" si="33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_Рассыпчатый_ли_</v>
      </c>
      <c r="BB88" t="str">
        <f t="shared" si="34"/>
        <v>_Рассыпчатый_ли_ЛИРОХ?</v>
      </c>
      <c r="BD88" cm="1">
        <f t="array" aca="1" ref="BD88" ca="1">INDEX($L$82:$L$89,(RANK(AT8,$AT$2:$AT$9)))</f>
        <v>2147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VLOOKUP(B89,audio_list_stym!$A$3:$BP$18,63,FALSE)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VLOOKUP(B89,audio_list_stym!$A$3:$AJ$18,31,FALSE)</f>
        <v>ZF</v>
      </c>
      <c r="I89" t="s">
        <v>695</v>
      </c>
      <c r="J89" t="str">
        <f t="shared" si="29"/>
        <v>ZF_8</v>
      </c>
      <c r="K89">
        <v>14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288</v>
      </c>
      <c r="Q89" t="str">
        <f>IF(G89="экспл",0,IF(G89="импл_",VLOOKUP(J89,quest_импл!$A$1:$J$129,8,FALSE),0))</f>
        <v>sound\\Ochishen_li.wav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2024</v>
      </c>
      <c r="AD89" t="str">
        <f t="shared" ca="1" si="35"/>
        <v>pics\\Goroh_8.jpg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pics\\Goroh_8.jpg</v>
      </c>
      <c r="AI89" t="s">
        <v>99</v>
      </c>
      <c r="AO89">
        <f t="shared" ca="1" si="36"/>
        <v>0.63246873405391901</v>
      </c>
      <c r="AP89" t="str">
        <f t="shared" ca="1" si="37"/>
        <v>pics\\Goroh_8.jpg</v>
      </c>
      <c r="AR89" t="str">
        <f t="shared" si="38"/>
        <v/>
      </c>
      <c r="AS89" t="str">
        <f t="shared" ca="1" si="39"/>
        <v>pics\\Goroh_8.jpg</v>
      </c>
      <c r="AT89">
        <f t="shared" ca="1" si="32"/>
        <v>0.25518949929382118</v>
      </c>
      <c r="AU89" t="s">
        <v>697</v>
      </c>
      <c r="AV89" t="str">
        <f t="shared" ca="1" si="33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_Очищен_ли_</v>
      </c>
      <c r="BB89" t="str">
        <f t="shared" si="34"/>
        <v>_Очищен_ли_ЛИРОХ?</v>
      </c>
      <c r="BD89" cm="1">
        <f t="array" aca="1" ref="BD89" ca="1">INDEX($L$82:$L$89,(RANK(AT9,$AT$2:$AT$9)))</f>
        <v>2145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VLOOKUP(B90,audio_list_stym!$A$3:$BP$18,63,FALSE)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VLOOKUP(B90,audio_list_stym!$A$3:$AJ$18,31,FALSE)</f>
        <v>Ackee</v>
      </c>
      <c r="I90" t="s">
        <v>688</v>
      </c>
      <c r="J90" t="str">
        <f t="shared" si="29"/>
        <v>Ackee_1</v>
      </c>
      <c r="K90">
        <v>15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97</v>
      </c>
      <c r="Z90" t="str">
        <f>IF(G90="экспл",VLOOKUP(J90,quest_экспл!$A$1:$N$129,12,FALSE),IF(G90="импл_",0,0))</f>
        <v>sound\\Sushenniy_li_on.wav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5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0"/>
        <v/>
      </c>
      <c r="AI90" t="s">
        <v>100</v>
      </c>
      <c r="AO90">
        <f t="shared" ca="1" si="36"/>
        <v>5.1432110978292034E-2</v>
      </c>
      <c r="AP90" t="str">
        <f t="shared" ca="1" si="37"/>
        <v>pics\\Tomat_5.jpg</v>
      </c>
      <c r="AR90" t="str">
        <f t="shared" si="38"/>
        <v/>
      </c>
      <c r="AS90" t="str">
        <f t="shared" si="39"/>
        <v/>
      </c>
      <c r="AT90">
        <f t="shared" ca="1" si="32"/>
        <v>5.9162651383492304E-2</v>
      </c>
      <c r="AU90" t="s">
        <v>697</v>
      </c>
      <c r="AV90" t="str">
        <f t="shared" ca="1" si="33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_Сушеный_ли_он?</v>
      </c>
      <c r="BA90" t="e">
        <f>VLOOKUP(Q90,audio_list_stym!$B$2:$BQ$299,68,FALSE)</f>
        <v>#N/A</v>
      </c>
      <c r="BB90" t="str">
        <f t="shared" si="34"/>
        <v>На_экране_ФИМОН._Сушеный_ли_он?</v>
      </c>
      <c r="BC90">
        <f>A90</f>
        <v>1212</v>
      </c>
      <c r="BD90" cm="1">
        <f t="array" aca="1" ref="BD90" ca="1">INDEX($L$90:$L$97,(RANK(AT2,$AT$2:$AT$9)))</f>
        <v>2071</v>
      </c>
      <c r="BE90" cm="1">
        <f t="array" aca="1" ref="BE90" ca="1">INDEX(BD66:BD81,(RANK(AT5,$AT$2:$AT$17)))</f>
        <v>2137</v>
      </c>
      <c r="BF90" cm="1">
        <f t="array" aca="1" ref="BF90" ca="1">INDEX(BD98:BD113,(RANK(AT5,$AT$2:$AT$17)))</f>
        <v>2077</v>
      </c>
      <c r="BG90" cm="1">
        <f t="array" aca="1" ref="BG90" ca="1">INDEX(BD114:BD129,(RANK(AT5,$AT$2:$AT$9)))</f>
        <v>2092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VLOOKUP(B91,audio_list_stym!$A$3:$BP$18,63,FALSE)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VLOOKUP(B91,audio_list_stym!$A$3:$AJ$18,31,FALSE)</f>
        <v>Ackee</v>
      </c>
      <c r="I91" t="s">
        <v>689</v>
      </c>
      <c r="J91" t="str">
        <f t="shared" si="29"/>
        <v>Ackee_2</v>
      </c>
      <c r="K91">
        <v>15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98</v>
      </c>
      <c r="Z91" t="str">
        <f>IF(G91="экспл",VLOOKUP(J91,quest_экспл!$A$1:$N$129,12,FALSE),IF(G91="импл_",0,0))</f>
        <v>sound\\On_s_vetochkoy.wav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5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30"/>
        <v/>
      </c>
      <c r="AI91" t="s">
        <v>101</v>
      </c>
      <c r="AO91">
        <f t="shared" ca="1" si="36"/>
        <v>0.99823824859796639</v>
      </c>
      <c r="AP91" t="str">
        <f t="shared" ca="1" si="37"/>
        <v>pics\\Banan_1.jpg</v>
      </c>
      <c r="AR91" t="str">
        <f t="shared" si="38"/>
        <v/>
      </c>
      <c r="AS91" t="str">
        <f t="shared" si="39"/>
        <v/>
      </c>
      <c r="AT91">
        <f t="shared" ca="1" si="32"/>
        <v>0.92077913884333351</v>
      </c>
      <c r="AU91" t="s">
        <v>697</v>
      </c>
      <c r="AV91" t="str">
        <f t="shared" ca="1" si="33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_Он_с_веточкой?</v>
      </c>
      <c r="BA91" t="e">
        <f>VLOOKUP(Q91,audio_list_stym!$B$2:$BQ$299,68,FALSE)</f>
        <v>#N/A</v>
      </c>
      <c r="BB91" t="str">
        <f t="shared" si="34"/>
        <v>Посмотрите,_вот_ФИМОН._Он_с_веточкой?</v>
      </c>
      <c r="BD91" cm="1">
        <f t="array" aca="1" ref="BD91" ca="1">INDEX($L$90:$L$97,(RANK(AT3,$AT$2:$AT$9)))</f>
        <v>2066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VLOOKUP(B92,audio_list_stym!$A$3:$BP$18,63,FALSE)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VLOOKUP(B92,audio_list_stym!$A$3:$AJ$18,31,FALSE)</f>
        <v>Ackee</v>
      </c>
      <c r="I92" t="s">
        <v>690</v>
      </c>
      <c r="J92" t="str">
        <f t="shared" si="29"/>
        <v>Ackee_3</v>
      </c>
      <c r="K92">
        <v>15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99</v>
      </c>
      <c r="Z92" t="str">
        <f>IF(G92="экспл",VLOOKUP(J92,quest_экспл!$A$1:$N$129,12,FALSE),IF(G92="импл_",0,0))</f>
        <v>sound\\On_rasskrit.wav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5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30"/>
        <v/>
      </c>
      <c r="AI92" t="s">
        <v>102</v>
      </c>
      <c r="AO92">
        <f t="shared" ca="1" si="36"/>
        <v>0.70081287942932058</v>
      </c>
      <c r="AP92" t="str">
        <f t="shared" ca="1" si="37"/>
        <v>pics\\Goroh_4.jpg</v>
      </c>
      <c r="AR92" t="str">
        <f t="shared" si="38"/>
        <v/>
      </c>
      <c r="AS92" t="str">
        <f t="shared" si="39"/>
        <v/>
      </c>
      <c r="AT92">
        <f t="shared" ca="1" si="32"/>
        <v>0.76733271438109685</v>
      </c>
      <c r="AU92" t="s">
        <v>697</v>
      </c>
      <c r="AV92" t="str">
        <f t="shared" ca="1" si="33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_Он_раскрыт?</v>
      </c>
      <c r="BA92" t="e">
        <f>VLOOKUP(Q92,audio_list_stym!$B$2:$BQ$299,68,FALSE)</f>
        <v>#N/A</v>
      </c>
      <c r="BB92" t="str">
        <f t="shared" si="34"/>
        <v>Вот_ФИМОН._Он_раскрыт?</v>
      </c>
      <c r="BD92" cm="1">
        <f t="array" aca="1" ref="BD92" ca="1">INDEX($L$90:$L$97,(RANK(AT4,$AT$2:$AT$9)))</f>
        <v>2072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VLOOKUP(B93,audio_list_stym!$A$3:$BP$18,63,FALSE)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VLOOKUP(B93,audio_list_stym!$A$3:$AJ$18,31,FALSE)</f>
        <v>Ackee</v>
      </c>
      <c r="I93" t="s">
        <v>691</v>
      </c>
      <c r="J93" t="str">
        <f t="shared" si="29"/>
        <v>Ackee_4</v>
      </c>
      <c r="K93">
        <v>15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100</v>
      </c>
      <c r="Z93" t="str">
        <f>IF(G93="экспл",VLOOKUP(J93,quest_экспл!$A$1:$N$129,12,FALSE),IF(G93="импл_",0,0))</f>
        <v>sound\\Pushistiy_li_on.wav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5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0"/>
        <v/>
      </c>
      <c r="AI93" t="s">
        <v>103</v>
      </c>
      <c r="AO93">
        <f t="shared" ca="1" si="36"/>
        <v>0.33301256090119502</v>
      </c>
      <c r="AP93" t="str">
        <f t="shared" ca="1" si="37"/>
        <v>pics\\Peper_1.jpg</v>
      </c>
      <c r="AR93" t="str">
        <f t="shared" si="38"/>
        <v/>
      </c>
      <c r="AS93" t="str">
        <f t="shared" si="39"/>
        <v/>
      </c>
      <c r="AT93">
        <f t="shared" ca="1" si="32"/>
        <v>0.88267506809247065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_Пушистый_ли_он?</v>
      </c>
      <c r="BA93" t="e">
        <f>VLOOKUP(Q93,audio_list_stym!$B$2:$BQ$299,68,FALSE)</f>
        <v>#N/A</v>
      </c>
      <c r="BB93" t="str">
        <f t="shared" si="34"/>
        <v>Это_ФИМОН._Пушистый_ли_он?</v>
      </c>
      <c r="BD93" cm="1">
        <f t="array" aca="1" ref="BD93" ca="1">INDEX($L$90:$L$97,(RANK(AT5,$AT$2:$AT$9)))</f>
        <v>2068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VLOOKUP(B94,audio_list_stym!$A$3:$BP$18,63,FALSE)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VLOOKUP(B94,audio_list_stym!$A$3:$AJ$18,31,FALSE)</f>
        <v>Ackee</v>
      </c>
      <c r="I94" t="s">
        <v>692</v>
      </c>
      <c r="J94" t="str">
        <f t="shared" si="29"/>
        <v>Ackee_5</v>
      </c>
      <c r="K94">
        <v>15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101</v>
      </c>
      <c r="Z94" t="str">
        <f>IF(G94="экспл",VLOOKUP(J94,quest_экспл!$A$1:$N$129,12,FALSE),IF(G94="импл_",0,0))</f>
        <v>sound\\On_kvadratniy.wav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5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30"/>
        <v/>
      </c>
      <c r="AI94" t="s">
        <v>104</v>
      </c>
      <c r="AO94">
        <f t="shared" ca="1" si="36"/>
        <v>0.80956298879936817</v>
      </c>
      <c r="AP94" t="str">
        <f t="shared" ca="1" si="37"/>
        <v>pics\\Finik_7.jpg</v>
      </c>
      <c r="AR94" t="str">
        <f t="shared" si="38"/>
        <v/>
      </c>
      <c r="AS94" t="str">
        <f t="shared" si="39"/>
        <v/>
      </c>
      <c r="AT94">
        <f t="shared" ca="1" si="32"/>
        <v>0.47808661424227861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_Он_квадратный?</v>
      </c>
      <c r="BA94" t="e">
        <f>VLOOKUP(Q94,audio_list_stym!$B$2:$BQ$299,68,FALSE)</f>
        <v>#N/A</v>
      </c>
      <c r="BB94" t="str">
        <f t="shared" si="34"/>
        <v>На_картинке_ФИМОН._Он_квадратный?</v>
      </c>
      <c r="BD94" cm="1">
        <f t="array" aca="1" ref="BD94" ca="1">INDEX($L$90:$L$97,(RANK(AT6,$AT$2:$AT$9)))</f>
        <v>2069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VLOOKUP(B95,audio_list_stym!$A$3:$BP$18,63,FALSE)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VLOOKUP(B95,audio_list_stym!$A$3:$AJ$18,31,FALSE)</f>
        <v>Ackee</v>
      </c>
      <c r="I95" t="s">
        <v>693</v>
      </c>
      <c r="J95" t="str">
        <f t="shared" si="29"/>
        <v>Ackee_6</v>
      </c>
      <c r="K95">
        <v>15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102</v>
      </c>
      <c r="Z95" t="str">
        <f>IF(G95="экспл",VLOOKUP(J95,quest_экспл!$A$1:$N$129,12,FALSE),IF(G95="импл_",0,0))</f>
        <v>sound\\Raznocvetniy_li_on.wav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5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30"/>
        <v/>
      </c>
      <c r="AI95" t="s">
        <v>105</v>
      </c>
      <c r="AO95">
        <f t="shared" ca="1" si="36"/>
        <v>0.89760270843653922</v>
      </c>
      <c r="AP95" t="str">
        <f t="shared" ca="1" si="37"/>
        <v>pics\\Banan_8.jpg</v>
      </c>
      <c r="AR95" t="str">
        <f t="shared" si="38"/>
        <v/>
      </c>
      <c r="AS95" t="str">
        <f t="shared" si="39"/>
        <v/>
      </c>
      <c r="AT95">
        <f t="shared" ca="1" si="32"/>
        <v>8.6798281726885418E-2</v>
      </c>
      <c r="AU95" t="s">
        <v>697</v>
      </c>
      <c r="AV95" t="str">
        <f t="shared" ca="1" si="33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_Разноцветный_ли_он?</v>
      </c>
      <c r="BA95" t="e">
        <f>VLOOKUP(Q95,audio_list_stym!$B$2:$BQ$299,68,FALSE)</f>
        <v>#N/A</v>
      </c>
      <c r="BB95" t="str">
        <f t="shared" si="34"/>
        <v>На_мониторе_ФИМОН._Разноцветный_ли_он?</v>
      </c>
      <c r="BD95" cm="1">
        <f t="array" aca="1" ref="BD95" ca="1">INDEX($L$90:$L$97,(RANK(AT7,$AT$2:$AT$9)))</f>
        <v>2070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VLOOKUP(B96,audio_list_stym!$A$3:$BP$18,63,FALSE)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VLOOKUP(B96,audio_list_stym!$A$3:$AJ$18,31,FALSE)</f>
        <v>Ackee</v>
      </c>
      <c r="I96" t="s">
        <v>694</v>
      </c>
      <c r="J96" t="str">
        <f t="shared" si="29"/>
        <v>Ackee_7</v>
      </c>
      <c r="K96">
        <v>15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103</v>
      </c>
      <c r="Z96" t="str">
        <f>IF(G96="экспл",VLOOKUP(J96,quest_экспл!$A$1:$N$129,12,FALSE),IF(G96="импл_",0,0))</f>
        <v>sound\\Uvyadshiy_li_on.wav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5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30"/>
        <v/>
      </c>
      <c r="AI96" t="s">
        <v>106</v>
      </c>
      <c r="AO96">
        <f t="shared" ca="1" si="36"/>
        <v>0.4279205225025694</v>
      </c>
      <c r="AP96" t="str">
        <f t="shared" ca="1" si="37"/>
        <v>pics\\Kokos_6.jpg</v>
      </c>
      <c r="AR96" t="str">
        <f t="shared" si="38"/>
        <v/>
      </c>
      <c r="AS96" t="str">
        <f t="shared" si="39"/>
        <v/>
      </c>
      <c r="AT96">
        <f t="shared" ca="1" si="32"/>
        <v>0.93274902364985257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_Увядший_ли_он?</v>
      </c>
      <c r="BA96" t="e">
        <f>VLOOKUP(Q96,audio_list_stym!$B$2:$BQ$299,68,FALSE)</f>
        <v>#N/A</v>
      </c>
      <c r="BB96" t="str">
        <f t="shared" si="34"/>
        <v>Перед_Вами_ФИМОН._Увядший_ли_он?</v>
      </c>
      <c r="BD96" cm="1">
        <f t="array" aca="1" ref="BD96" ca="1">INDEX($L$90:$L$97,(RANK(AT8,$AT$2:$AT$9)))</f>
        <v>2067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VLOOKUP(B97,audio_list_stym!$A$3:$BP$18,63,FALSE)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VLOOKUP(B97,audio_list_stym!$A$3:$AJ$18,31,FALSE)</f>
        <v>Ackee</v>
      </c>
      <c r="I97" t="s">
        <v>695</v>
      </c>
      <c r="J97" t="str">
        <f t="shared" si="29"/>
        <v>Ackee_8</v>
      </c>
      <c r="K97">
        <v>15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104</v>
      </c>
      <c r="Z97" t="str">
        <f>IF(G97="экспл",VLOOKUP(J97,quest_экспл!$A$1:$N$129,12,FALSE),IF(G97="импл_",0,0))</f>
        <v>sound\\On_sklizskiy.wav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5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30"/>
        <v/>
      </c>
      <c r="AI97" t="s">
        <v>107</v>
      </c>
      <c r="AO97">
        <f t="shared" ca="1" si="36"/>
        <v>0.20280830325901278</v>
      </c>
      <c r="AP97" t="str">
        <f t="shared" ca="1" si="37"/>
        <v>pics\\Redis_3.jpg</v>
      </c>
      <c r="AR97" t="str">
        <f t="shared" si="38"/>
        <v/>
      </c>
      <c r="AS97" t="str">
        <f t="shared" si="39"/>
        <v/>
      </c>
      <c r="AT97">
        <f t="shared" ca="1" si="32"/>
        <v>9.5259075041092434E-2</v>
      </c>
      <c r="AU97" t="s">
        <v>697</v>
      </c>
      <c r="AV97" t="str">
        <f t="shared" ca="1" si="33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_Он_склизкий?</v>
      </c>
      <c r="BA97" t="e">
        <f>VLOOKUP(Q97,audio_list_stym!$B$2:$BQ$299,68,FALSE)</f>
        <v>#N/A</v>
      </c>
      <c r="BB97" t="str">
        <f t="shared" si="34"/>
        <v>Вы_видите_ФИМОН._Он_склизкий?</v>
      </c>
      <c r="BD97" cm="1">
        <f t="array" aca="1" ref="BD97" ca="1">INDEX($L$90:$L$97,(RANK(AT9,$AT$2:$AT$9)))</f>
        <v>2065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VLOOKUP(B98,audio_list_stym!$A$3:$BP$18,63,FALSE)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VLOOKUP(B98,audio_list_stym!$A$3:$AJ$18,31,FALSE)</f>
        <v>Ake</v>
      </c>
      <c r="I98" t="s">
        <v>688</v>
      </c>
      <c r="J98" t="str">
        <f t="shared" si="29"/>
        <v>Ake_1</v>
      </c>
      <c r="K98">
        <v>16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233</v>
      </c>
      <c r="Q98" t="str">
        <f>IF(G98="экспл",0,IF(G98="импл_",VLOOKUP(J98,quest_импл!$A$1:$J$129,8,FALSE),0))</f>
        <v>sound\\Imeet_li_myakot.wav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2042</v>
      </c>
      <c r="AD98" t="str">
        <f t="shared" ca="1" si="35"/>
        <v>pics\\Peper_2.jpg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pics\\Peper_2.jpg</v>
      </c>
      <c r="AI98" t="s">
        <v>108</v>
      </c>
      <c r="AO98">
        <f t="shared" ca="1" si="36"/>
        <v>0.33294068143442179</v>
      </c>
      <c r="AP98" t="str">
        <f t="shared" ca="1" si="37"/>
        <v>pics\\Peper_2.jpg</v>
      </c>
      <c r="AR98" t="str">
        <f>IF(AH98="sound\\Ogorod",AP26,"")</f>
        <v/>
      </c>
      <c r="AS98" t="str">
        <f t="shared" ca="1" si="39"/>
        <v>pics\\Peper_2.jpg</v>
      </c>
      <c r="AT98">
        <f t="shared" ca="1" si="32"/>
        <v>0.27987183496268953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_Имеет_ли_мякоть_</v>
      </c>
      <c r="BB98" t="str">
        <f t="shared" si="34"/>
        <v>_Имеет_ли_мякоть_XXXXX?</v>
      </c>
      <c r="BC98">
        <f>A98</f>
        <v>1213</v>
      </c>
      <c r="BD98" cm="1">
        <f t="array" aca="1" ref="BD98" ca="1">INDEX($L$98:$L$105,(RANK(AT2,$AT$2:$AT$9)))</f>
        <v>2079</v>
      </c>
      <c r="BE98" cm="1">
        <f t="array" aca="1" ref="BE98" ca="1">INDEX(BD66:BD81,(RANK(AT6,$AT$2:$AT$9)))</f>
        <v>2137</v>
      </c>
      <c r="BF98" cm="1">
        <f t="array" aca="1" ref="BF98" ca="1">INDEX(BD82:BD97,(RANK(AT6,$AT$2:$AT$9)))</f>
        <v>2149</v>
      </c>
      <c r="BG98" cm="1">
        <f t="array" aca="1" ref="BG98" ca="1">INDEX(BD106:BD129,(RANK(AT6,$AT$2:$AT$17)))</f>
        <v>2090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VLOOKUP(B99,audio_list_stym!$A$3:$BP$18,63,FALSE)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VLOOKUP(B99,audio_list_stym!$A$3:$AJ$18,31,FALSE)</f>
        <v>Ake</v>
      </c>
      <c r="I99" t="s">
        <v>689</v>
      </c>
      <c r="J99" t="str">
        <f t="shared" si="29"/>
        <v>Ake_2</v>
      </c>
      <c r="K99">
        <v>16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234</v>
      </c>
      <c r="Q99" t="str">
        <f>IF(G99="экспл",0,IF(G99="импл_",VLOOKUP(J99,quest_импл!$A$1:$J$129,8,FALSE),0))</f>
        <v>sound\\Prodolgovatiy_li.wav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2011</v>
      </c>
      <c r="AD99" t="str">
        <f t="shared" ca="1" si="35"/>
        <v>pics\\Finik_3.jpg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pics\\Finik_3.jpg</v>
      </c>
      <c r="AI99" t="s">
        <v>109</v>
      </c>
      <c r="AO99">
        <f t="shared" ca="1" si="36"/>
        <v>0.83199144044520879</v>
      </c>
      <c r="AP99" t="str">
        <f t="shared" ca="1" si="37"/>
        <v>pics\\Finik_3.jpg</v>
      </c>
      <c r="AR99" t="str">
        <f t="shared" ref="AR99:AR120" si="40">IF(AH99="sound\\Ogorod",AP27,"")</f>
        <v/>
      </c>
      <c r="AS99" t="str">
        <f t="shared" ca="1" si="39"/>
        <v>pics\\Finik_3.jpg</v>
      </c>
      <c r="AT99">
        <f t="shared" ca="1" si="32"/>
        <v>0.96417084753816351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_Продолговатый_ли_</v>
      </c>
      <c r="BB99" t="str">
        <f t="shared" si="34"/>
        <v>_Продолговатый_ли_XXXXX?</v>
      </c>
      <c r="BD99" cm="1">
        <f t="array" aca="1" ref="BD99" ca="1">INDEX($L$98:$L$105,(RANK(AT3,$AT$2:$AT$9)))</f>
        <v>2074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VLOOKUP(B100,audio_list_stym!$A$3:$BP$18,63,FALSE)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VLOOKUP(B100,audio_list_stym!$A$3:$AJ$18,31,FALSE)</f>
        <v>Ake</v>
      </c>
      <c r="I100" t="s">
        <v>690</v>
      </c>
      <c r="J100" t="str">
        <f t="shared" si="29"/>
        <v>Ake_3</v>
      </c>
      <c r="K100">
        <v>16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235</v>
      </c>
      <c r="Q100" t="str">
        <f>IF(G100="экспл",0,IF(G100="импл_",VLOOKUP(J100,quest_импл!$A$1:$J$129,8,FALSE),0))</f>
        <v>sound\\Pyatnistyi_li.wav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2047</v>
      </c>
      <c r="AD100" t="str">
        <f t="shared" ca="1" si="35"/>
        <v>pics\\Peper_7.jpg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pics\\Peper_7.jpg</v>
      </c>
      <c r="AI100" t="s">
        <v>110</v>
      </c>
      <c r="AO100">
        <f t="shared" ca="1" si="36"/>
        <v>0.2623693890553106</v>
      </c>
      <c r="AP100" t="str">
        <f t="shared" ca="1" si="37"/>
        <v>pics\\Peper_7.jpg</v>
      </c>
      <c r="AR100" t="str">
        <f t="shared" si="40"/>
        <v/>
      </c>
      <c r="AS100" t="str">
        <f t="shared" ca="1" si="39"/>
        <v>pics\\Peper_7.jpg</v>
      </c>
      <c r="AT100">
        <f t="shared" ca="1" si="32"/>
        <v>0.80690816179253022</v>
      </c>
      <c r="AU100" t="s">
        <v>697</v>
      </c>
      <c r="AV100" t="str">
        <f t="shared" ca="1" si="33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_Пятнистый_ли_</v>
      </c>
      <c r="BB100" t="str">
        <f t="shared" si="34"/>
        <v>_Пятнистый_ли_XXXXX?</v>
      </c>
      <c r="BD100" cm="1">
        <f t="array" aca="1" ref="BD100" ca="1">INDEX($L$98:$L$105,(RANK(AT4,$AT$2:$AT$9)))</f>
        <v>2080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VLOOKUP(B101,audio_list_stym!$A$3:$BP$18,63,FALSE)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VLOOKUP(B101,audio_list_stym!$A$3:$AJ$18,31,FALSE)</f>
        <v>Ake</v>
      </c>
      <c r="I101" t="s">
        <v>691</v>
      </c>
      <c r="J101" t="str">
        <f t="shared" si="29"/>
        <v>Ake_4</v>
      </c>
      <c r="K101">
        <v>16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236</v>
      </c>
      <c r="Q101" t="str">
        <f>IF(G101="экспл",0,IF(G101="импл_",VLOOKUP(J101,quest_импл!$A$1:$J$129,8,FALSE),0))</f>
        <v>sound\\S_kochuroy_li.wav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2018</v>
      </c>
      <c r="AD101" t="str">
        <f t="shared" ca="1" si="35"/>
        <v>pics\\Goroh_2.jpg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pics\\Goroh_2.jpg</v>
      </c>
      <c r="AI101" t="s">
        <v>111</v>
      </c>
      <c r="AO101">
        <f t="shared" ca="1" si="36"/>
        <v>0.77274547310313624</v>
      </c>
      <c r="AP101" t="str">
        <f t="shared" ca="1" si="37"/>
        <v>pics\\Goroh_2.jpg</v>
      </c>
      <c r="AR101" t="str">
        <f t="shared" si="40"/>
        <v/>
      </c>
      <c r="AS101" t="str">
        <f t="shared" ca="1" si="39"/>
        <v>pics\\Goroh_2.jpg</v>
      </c>
      <c r="AT101">
        <f t="shared" ca="1" si="32"/>
        <v>4.7837206525199405E-2</v>
      </c>
      <c r="AU101" t="s">
        <v>697</v>
      </c>
      <c r="AV101" t="str">
        <f t="shared" ca="1" si="33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_С_косточкой_ли_</v>
      </c>
      <c r="BB101" t="str">
        <f t="shared" si="34"/>
        <v>_С_косточкой_ли_XXXXX?</v>
      </c>
      <c r="BD101" cm="1">
        <f t="array" aca="1" ref="BD101" ca="1">INDEX($L$98:$L$105,(RANK(AT5,$AT$2:$AT$9)))</f>
        <v>2076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VLOOKUP(B102,audio_list_stym!$A$3:$BP$18,63,FALSE)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VLOOKUP(B102,audio_list_stym!$A$3:$AJ$18,31,FALSE)</f>
        <v>Ake</v>
      </c>
      <c r="I102" t="s">
        <v>692</v>
      </c>
      <c r="J102" t="str">
        <f t="shared" si="29"/>
        <v>Ake_5</v>
      </c>
      <c r="K102">
        <v>16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237</v>
      </c>
      <c r="Q102" t="str">
        <f>IF(G102="экспл",0,IF(G102="импл_",VLOOKUP(J102,quest_импл!$A$1:$J$129,8,FALSE),0))</f>
        <v>sound\\Fioletoviy_li.wav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2003</v>
      </c>
      <c r="AD102" t="str">
        <f t="shared" ca="1" si="35"/>
        <v>pics\\Banan_3.jpg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pics\\Banan_3.jpg</v>
      </c>
      <c r="AI102" t="s">
        <v>112</v>
      </c>
      <c r="AO102">
        <f t="shared" ca="1" si="36"/>
        <v>0.98165628739230171</v>
      </c>
      <c r="AP102" t="str">
        <f t="shared" ca="1" si="37"/>
        <v>pics\\Banan_3.jpg</v>
      </c>
      <c r="AR102" t="str">
        <f t="shared" si="40"/>
        <v/>
      </c>
      <c r="AS102" t="str">
        <f t="shared" ca="1" si="39"/>
        <v>pics\\Banan_3.jpg</v>
      </c>
      <c r="AT102">
        <f t="shared" ca="1" si="32"/>
        <v>0.8745175766085751</v>
      </c>
      <c r="AU102" t="s">
        <v>697</v>
      </c>
      <c r="AV102" t="str">
        <f t="shared" ca="1" si="33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_Синий_ли_</v>
      </c>
      <c r="BB102" t="str">
        <f t="shared" si="34"/>
        <v>_Синий_ли_XXXXX?</v>
      </c>
      <c r="BD102" cm="1">
        <f t="array" aca="1" ref="BD102" ca="1">INDEX($L$98:$L$105,(RANK(AT6,$AT$2:$AT$9)))</f>
        <v>2077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VLOOKUP(B103,audio_list_stym!$A$3:$BP$18,63,FALSE)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VLOOKUP(B103,audio_list_stym!$A$3:$AJ$18,31,FALSE)</f>
        <v>Ake</v>
      </c>
      <c r="I103" t="s">
        <v>693</v>
      </c>
      <c r="J103" t="str">
        <f t="shared" si="29"/>
        <v>Ake_6</v>
      </c>
      <c r="K103">
        <v>16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238</v>
      </c>
      <c r="Q103" t="str">
        <f>IF(G103="экспл",0,IF(G103="импл_",VLOOKUP(J103,quest_импл!$A$1:$J$129,8,FALSE),0))</f>
        <v>sound\\S_dolkami_li.wav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2039</v>
      </c>
      <c r="AD103" t="str">
        <f t="shared" ca="1" si="35"/>
        <v>pics\\Limon_7.jpg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pics\\Limon_7.jpg</v>
      </c>
      <c r="AI103" t="s">
        <v>113</v>
      </c>
      <c r="AO103">
        <f t="shared" ca="1" si="36"/>
        <v>0.37337740106144468</v>
      </c>
      <c r="AP103" t="str">
        <f t="shared" ca="1" si="37"/>
        <v>pics\\Limon_7.jpg</v>
      </c>
      <c r="AR103" t="str">
        <f t="shared" si="40"/>
        <v/>
      </c>
      <c r="AS103" t="str">
        <f t="shared" ca="1" si="39"/>
        <v>pics\\Limon_7.jpg</v>
      </c>
      <c r="AT103">
        <f t="shared" ca="1" si="32"/>
        <v>0.64779414657154499</v>
      </c>
      <c r="AU103" t="s">
        <v>697</v>
      </c>
      <c r="AV103" t="str">
        <f t="shared" ca="1" si="33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_С_дольками_ли_</v>
      </c>
      <c r="BB103" t="str">
        <f t="shared" si="34"/>
        <v>_С_дольками_ли_XXXXX?</v>
      </c>
      <c r="BD103" cm="1">
        <f t="array" aca="1" ref="BD103" ca="1">INDEX($L$98:$L$105,(RANK(AT7,$AT$2:$AT$9)))</f>
        <v>2078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VLOOKUP(B104,audio_list_stym!$A$3:$BP$18,63,FALSE)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VLOOKUP(B104,audio_list_stym!$A$3:$AJ$18,31,FALSE)</f>
        <v>Ake</v>
      </c>
      <c r="I104" t="s">
        <v>694</v>
      </c>
      <c r="J104" t="str">
        <f t="shared" si="29"/>
        <v>Ake_7</v>
      </c>
      <c r="K104">
        <v>16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239</v>
      </c>
      <c r="Q104" t="str">
        <f>IF(G104="экспл",0,IF(G104="импл_",VLOOKUP(J104,quest_импл!$A$1:$J$129,8,FALSE),0))</f>
        <v>sound\\Visushenniy_li.wav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2058</v>
      </c>
      <c r="AD104" t="str">
        <f t="shared" ca="1" si="35"/>
        <v>pics\\Tomat_2.jpg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pics\\Tomat_2.jpg</v>
      </c>
      <c r="AI104" t="s">
        <v>114</v>
      </c>
      <c r="AO104">
        <f t="shared" ca="1" si="36"/>
        <v>7.7393833315038796E-2</v>
      </c>
      <c r="AP104" t="str">
        <f t="shared" ca="1" si="37"/>
        <v>pics\\Tomat_2.jpg</v>
      </c>
      <c r="AR104" t="str">
        <f t="shared" si="40"/>
        <v/>
      </c>
      <c r="AS104" t="str">
        <f t="shared" ca="1" si="39"/>
        <v>pics\\Tomat_2.jpg</v>
      </c>
      <c r="AT104">
        <f t="shared" ca="1" si="32"/>
        <v>0.49485483352553916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_Высушенный_ли_</v>
      </c>
      <c r="BB104" t="str">
        <f t="shared" si="34"/>
        <v>_Высушенный_ли_XXXXX?</v>
      </c>
      <c r="BD104" cm="1">
        <f t="array" aca="1" ref="BD104" ca="1">INDEX($L$98:$L$105,(RANK(AT8,$AT$2:$AT$9)))</f>
        <v>2075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VLOOKUP(B105,audio_list_stym!$A$3:$BP$18,63,FALSE)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VLOOKUP(B105,audio_list_stym!$A$3:$AJ$18,31,FALSE)</f>
        <v>Ake</v>
      </c>
      <c r="I105" t="s">
        <v>695</v>
      </c>
      <c r="J105" t="str">
        <f t="shared" si="29"/>
        <v>Ake_8</v>
      </c>
      <c r="K105">
        <v>16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240</v>
      </c>
      <c r="Q105" t="str">
        <f>IF(G105="экспл",0,IF(G105="импл_",VLOOKUP(J105,quest_импл!$A$1:$J$129,8,FALSE),0))</f>
        <v>sound\\Myatiy_li.wav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2048</v>
      </c>
      <c r="AD105" t="str">
        <f t="shared" ca="1" si="35"/>
        <v>pics\\Peper_8.jpg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pics\\Peper_8.jpg</v>
      </c>
      <c r="AI105" t="s">
        <v>115</v>
      </c>
      <c r="AO105">
        <f t="shared" ca="1" si="36"/>
        <v>0.24195824448993108</v>
      </c>
      <c r="AP105" t="str">
        <f t="shared" ca="1" si="37"/>
        <v>pics\\Peper_8.jpg</v>
      </c>
      <c r="AR105" t="str">
        <f t="shared" si="40"/>
        <v/>
      </c>
      <c r="AS105" t="str">
        <f t="shared" ca="1" si="39"/>
        <v>pics\\Peper_8.jpg</v>
      </c>
      <c r="AT105">
        <f t="shared" ca="1" si="32"/>
        <v>1.1202738536550072E-2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_Мятый_ли_</v>
      </c>
      <c r="BB105" t="str">
        <f t="shared" si="34"/>
        <v>_Мятый_ли_XXXXX?</v>
      </c>
      <c r="BD105" cm="1">
        <f t="array" aca="1" ref="BD105" ca="1">INDEX($L$98:$L$105,(RANK(AT9,$AT$2:$AT$9)))</f>
        <v>2073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VLOOKUP(B106,audio_list_stym!$A$3:$BP$18,63,FALSE)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VLOOKUP(B106,audio_list_stym!$A$3:$AJ$18,31,FALSE)</f>
        <v>Finger</v>
      </c>
      <c r="I106" t="s">
        <v>688</v>
      </c>
      <c r="J106" t="str">
        <f t="shared" si="29"/>
        <v>Finger_1</v>
      </c>
      <c r="K106">
        <v>17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113</v>
      </c>
      <c r="Z106" t="str">
        <f>IF(G106="экспл",VLOOKUP(J106,quest_экспл!$A$1:$N$129,12,FALSE),IF(G106="импл_",0,0))</f>
        <v>sound\\On_vizhatiy.wav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35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30"/>
        <v/>
      </c>
      <c r="AI106" t="s">
        <v>116</v>
      </c>
      <c r="AO106">
        <f t="shared" ca="1" si="36"/>
        <v>6.0776208335010962E-2</v>
      </c>
      <c r="AP106" t="str">
        <f t="shared" ca="1" si="37"/>
        <v>pics\\Tomat_3.jpg</v>
      </c>
      <c r="AR106" t="str">
        <f t="shared" si="40"/>
        <v/>
      </c>
      <c r="AS106" t="str">
        <f t="shared" si="39"/>
        <v/>
      </c>
      <c r="AT106">
        <f t="shared" ca="1" si="32"/>
        <v>0.80150035150063126</v>
      </c>
      <c r="AU106" t="s">
        <v>697</v>
      </c>
      <c r="AV106" t="str">
        <f t="shared" ca="1" si="33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_Он_выжатый?</v>
      </c>
      <c r="BA106" t="e">
        <f>VLOOKUP(Q106,audio_list_stym!$B$2:$BQ$299,68,FALSE)</f>
        <v>#N/A</v>
      </c>
      <c r="BB106" t="str">
        <f t="shared" si="34"/>
        <v>На_экране_XXXXX._Он_выжатый?</v>
      </c>
      <c r="BC106">
        <f>A106</f>
        <v>1214</v>
      </c>
      <c r="BD106" cm="1">
        <f t="array" aca="1" ref="BD106" ca="1">INDEX($L$106:$L$113,(RANK(AT2,$AT$2:$AT$9)))</f>
        <v>2087</v>
      </c>
      <c r="BE106" cm="1">
        <f t="array" aca="1" ref="BE106" ca="1">INDEX(BD66:BD81,(RANK(AT7,$AT$2:$AT$17)))</f>
        <v>2140</v>
      </c>
      <c r="BF106" cm="1">
        <f t="array" aca="1" ref="BF106" ca="1">INDEX(BD90:BD105,(RANK(AT7,$AT$2:$AT$17)))</f>
        <v>2076</v>
      </c>
      <c r="BG106" cm="1">
        <f t="array" aca="1" ref="BG106" ca="1">INDEX(BD114:BD129,(RANK(AT7,$AT$2:$AT$9)))</f>
        <v>2094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VLOOKUP(B107,audio_list_stym!$A$3:$BP$18,63,FALSE)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VLOOKUP(B107,audio_list_stym!$A$3:$AJ$18,31,FALSE)</f>
        <v>Finger</v>
      </c>
      <c r="I107" t="s">
        <v>689</v>
      </c>
      <c r="J107" t="str">
        <f t="shared" si="29"/>
        <v>Finger_2</v>
      </c>
      <c r="K107">
        <v>17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114</v>
      </c>
      <c r="Z107" t="str">
        <f>IF(G107="экспл",VLOOKUP(J107,quest_экспл!$A$1:$N$129,12,FALSE),IF(G107="импл_",0,0))</f>
        <v>sound\\On_nadloman.wav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5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30"/>
        <v/>
      </c>
      <c r="AI107" t="s">
        <v>117</v>
      </c>
      <c r="AO107">
        <f t="shared" ca="1" si="36"/>
        <v>0.69601563657257703</v>
      </c>
      <c r="AP107" t="str">
        <f t="shared" ca="1" si="37"/>
        <v>pics\\Goroh_5.jpg</v>
      </c>
      <c r="AR107" t="str">
        <f t="shared" si="40"/>
        <v/>
      </c>
      <c r="AS107" t="str">
        <f t="shared" si="39"/>
        <v/>
      </c>
      <c r="AT107">
        <f t="shared" ca="1" si="32"/>
        <v>0.9956879425635039</v>
      </c>
      <c r="AU107" t="s">
        <v>697</v>
      </c>
      <c r="AV107" t="str">
        <f t="shared" ca="1" si="33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_Он_надломан?</v>
      </c>
      <c r="BA107" t="e">
        <f>VLOOKUP(Q107,audio_list_stym!$B$2:$BQ$299,68,FALSE)</f>
        <v>#N/A</v>
      </c>
      <c r="BB107" t="str">
        <f t="shared" si="34"/>
        <v>Посмотрите,_вот_XXXXX._Он_надломан?</v>
      </c>
      <c r="BD107" cm="1">
        <f t="array" aca="1" ref="BD107" ca="1">INDEX($L$106:$L$113,(RANK(AT3,$AT$2:$AT$9)))</f>
        <v>2082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VLOOKUP(B108,audio_list_stym!$A$3:$BP$18,63,FALSE)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VLOOKUP(B108,audio_list_stym!$A$3:$AJ$18,31,FALSE)</f>
        <v>Finger</v>
      </c>
      <c r="I108" t="s">
        <v>690</v>
      </c>
      <c r="J108" t="str">
        <f t="shared" si="29"/>
        <v>Finger_3</v>
      </c>
      <c r="K108">
        <v>17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115</v>
      </c>
      <c r="Z108" t="str">
        <f>IF(G108="экспл",VLOOKUP(J108,quest_экспл!$A$1:$N$129,12,FALSE),IF(G108="импл_",0,0))</f>
        <v>sound\\On_volnistiy.wav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5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30"/>
        <v/>
      </c>
      <c r="AI108" t="s">
        <v>118</v>
      </c>
      <c r="AO108">
        <f t="shared" ca="1" si="36"/>
        <v>0.86284919080384082</v>
      </c>
      <c r="AP108" t="str">
        <f t="shared" ca="1" si="37"/>
        <v>pics\\Finik_1.jpg</v>
      </c>
      <c r="AR108" t="str">
        <f t="shared" si="40"/>
        <v/>
      </c>
      <c r="AS108" t="str">
        <f t="shared" si="39"/>
        <v/>
      </c>
      <c r="AT108">
        <f t="shared" ca="1" si="32"/>
        <v>0.77083128780435362</v>
      </c>
      <c r="AU108" t="s">
        <v>697</v>
      </c>
      <c r="AV108" t="str">
        <f t="shared" ca="1" si="33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_Он_волнистый?</v>
      </c>
      <c r="BA108" t="e">
        <f>VLOOKUP(Q108,audio_list_stym!$B$2:$BQ$299,68,FALSE)</f>
        <v>#N/A</v>
      </c>
      <c r="BB108" t="str">
        <f t="shared" si="34"/>
        <v>Вот_XXXXX._Он_волнистый?</v>
      </c>
      <c r="BD108" cm="1">
        <f t="array" aca="1" ref="BD108" ca="1">INDEX($L$106:$L$113,(RANK(AT4,$AT$2:$AT$9)))</f>
        <v>2088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VLOOKUP(B109,audio_list_stym!$A$3:$BP$18,63,FALSE)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VLOOKUP(B109,audio_list_stym!$A$3:$AJ$18,31,FALSE)</f>
        <v>Finger</v>
      </c>
      <c r="I109" t="s">
        <v>691</v>
      </c>
      <c r="J109" t="str">
        <f t="shared" si="29"/>
        <v>Finger_4</v>
      </c>
      <c r="K109">
        <v>17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116</v>
      </c>
      <c r="Z109" t="str">
        <f>IF(G109="экспл",VLOOKUP(J109,quest_экспл!$A$1:$N$129,12,FALSE),IF(G109="импл_",0,0))</f>
        <v>sound\\On_buriy.wav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5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30"/>
        <v/>
      </c>
      <c r="AI109" t="s">
        <v>119</v>
      </c>
      <c r="AO109">
        <f t="shared" ca="1" si="36"/>
        <v>0.16912512945482794</v>
      </c>
      <c r="AP109" t="str">
        <f t="shared" ca="1" si="37"/>
        <v>pics\\Redis_5.jpg</v>
      </c>
      <c r="AR109" t="str">
        <f t="shared" si="40"/>
        <v/>
      </c>
      <c r="AS109" t="str">
        <f t="shared" si="39"/>
        <v/>
      </c>
      <c r="AT109">
        <f t="shared" ca="1" si="32"/>
        <v>6.5107628068497014E-3</v>
      </c>
      <c r="AU109" t="s">
        <v>697</v>
      </c>
      <c r="AV109" t="str">
        <f t="shared" ca="1" si="33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_Он_бурый?</v>
      </c>
      <c r="BA109" t="e">
        <f>VLOOKUP(Q109,audio_list_stym!$B$2:$BQ$299,68,FALSE)</f>
        <v>#N/A</v>
      </c>
      <c r="BB109" t="str">
        <f t="shared" si="34"/>
        <v>Это_XXXXX._Он_бурый?</v>
      </c>
      <c r="BD109" cm="1">
        <f t="array" aca="1" ref="BD109" ca="1">INDEX($L$106:$L$113,(RANK(AT5,$AT$2:$AT$9)))</f>
        <v>2084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VLOOKUP(B110,audio_list_stym!$A$3:$BP$18,63,FALSE)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VLOOKUP(B110,audio_list_stym!$A$3:$AJ$18,31,FALSE)</f>
        <v>Finger</v>
      </c>
      <c r="I110" t="s">
        <v>692</v>
      </c>
      <c r="J110" t="str">
        <f t="shared" si="29"/>
        <v>Finger_5</v>
      </c>
      <c r="K110">
        <v>17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117</v>
      </c>
      <c r="Z110" t="str">
        <f>IF(G110="экспл",VLOOKUP(J110,quest_экспл!$A$1:$N$129,12,FALSE),IF(G110="импл_",0,0))</f>
        <v>sound\\Vityanut_li_on.wav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5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30"/>
        <v/>
      </c>
      <c r="AI110" t="s">
        <v>120</v>
      </c>
      <c r="AO110">
        <f t="shared" ca="1" si="36"/>
        <v>1.1176316937638653E-2</v>
      </c>
      <c r="AP110" t="str">
        <f t="shared" ca="1" si="37"/>
        <v>pics\\Tomat_8.jpg</v>
      </c>
      <c r="AR110" t="str">
        <f t="shared" si="40"/>
        <v/>
      </c>
      <c r="AS110" t="str">
        <f t="shared" si="39"/>
        <v/>
      </c>
      <c r="AT110">
        <f t="shared" ca="1" si="32"/>
        <v>0.20987965886369697</v>
      </c>
      <c r="AU110" t="s">
        <v>697</v>
      </c>
      <c r="AV110" t="str">
        <f t="shared" ca="1" si="33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_Вытянут_ли_он?</v>
      </c>
      <c r="BA110" t="e">
        <f>VLOOKUP(Q110,audio_list_stym!$B$2:$BQ$299,68,FALSE)</f>
        <v>#N/A</v>
      </c>
      <c r="BB110" t="str">
        <f t="shared" si="34"/>
        <v>На_картинке_XXXXX._Вытянут_ли_он?</v>
      </c>
      <c r="BD110" cm="1">
        <f t="array" aca="1" ref="BD110" ca="1">INDEX($L$106:$L$113,(RANK(AT6,$AT$2:$AT$9)))</f>
        <v>2085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VLOOKUP(B111,audio_list_stym!$A$3:$BP$18,63,FALSE)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VLOOKUP(B111,audio_list_stym!$A$3:$AJ$18,31,FALSE)</f>
        <v>Finger</v>
      </c>
      <c r="I111" t="s">
        <v>693</v>
      </c>
      <c r="J111" t="str">
        <f t="shared" si="29"/>
        <v>Finger_6</v>
      </c>
      <c r="K111">
        <v>17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118</v>
      </c>
      <c r="Z111" t="str">
        <f>IF(G111="экспл",VLOOKUP(J111,quest_экспл!$A$1:$N$129,12,FALSE),IF(G111="импл_",0,0))</f>
        <v>sound\\Obyemniy_li_on.wav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5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30"/>
        <v/>
      </c>
      <c r="AI111" t="s">
        <v>121</v>
      </c>
      <c r="AO111">
        <f t="shared" ca="1" si="36"/>
        <v>0.30921494763943957</v>
      </c>
      <c r="AP111" t="str">
        <f t="shared" ca="1" si="37"/>
        <v>pics\\Peper_4.jpg</v>
      </c>
      <c r="AR111" t="str">
        <f t="shared" si="40"/>
        <v/>
      </c>
      <c r="AS111" t="str">
        <f t="shared" si="39"/>
        <v/>
      </c>
      <c r="AT111">
        <f t="shared" ca="1" si="32"/>
        <v>0.75583382920598163</v>
      </c>
      <c r="AU111" t="s">
        <v>697</v>
      </c>
      <c r="AV111" t="str">
        <f t="shared" ca="1" si="33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_Объемный_ли_он?</v>
      </c>
      <c r="BA111" t="e">
        <f>VLOOKUP(Q111,audio_list_stym!$B$2:$BQ$299,68,FALSE)</f>
        <v>#N/A</v>
      </c>
      <c r="BB111" t="str">
        <f t="shared" si="34"/>
        <v>На_мониторе_XXXXX._Объемный_ли_он?</v>
      </c>
      <c r="BD111" cm="1">
        <f t="array" aca="1" ref="BD111" ca="1">INDEX($L$106:$L$113,(RANK(AT7,$AT$2:$AT$9)))</f>
        <v>2086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VLOOKUP(B112,audio_list_stym!$A$3:$BP$18,63,FALSE)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VLOOKUP(B112,audio_list_stym!$A$3:$AJ$18,31,FALSE)</f>
        <v>Finger</v>
      </c>
      <c r="I112" t="s">
        <v>694</v>
      </c>
      <c r="J112" t="str">
        <f t="shared" si="29"/>
        <v>Finger_7</v>
      </c>
      <c r="K112">
        <v>17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119</v>
      </c>
      <c r="Z112" t="str">
        <f>IF(G112="экспл",VLOOKUP(J112,quest_экспл!$A$1:$N$129,12,FALSE),IF(G112="импл_",0,0))</f>
        <v>sound\\Pustoy_li_on.wav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5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30"/>
        <v/>
      </c>
      <c r="AI112" t="s">
        <v>122</v>
      </c>
      <c r="AO112">
        <f t="shared" ca="1" si="36"/>
        <v>0.64999803412426083</v>
      </c>
      <c r="AP112" t="str">
        <f t="shared" ca="1" si="37"/>
        <v>pics\\Goroh_6.jpg</v>
      </c>
      <c r="AR112" t="str">
        <f t="shared" si="40"/>
        <v/>
      </c>
      <c r="AS112" t="str">
        <f t="shared" si="39"/>
        <v/>
      </c>
      <c r="AT112">
        <f t="shared" ca="1" si="32"/>
        <v>0.63650546673544905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_Пустой_ли_он?</v>
      </c>
      <c r="BA112" t="e">
        <f>VLOOKUP(Q112,audio_list_stym!$B$2:$BQ$299,68,FALSE)</f>
        <v>#N/A</v>
      </c>
      <c r="BB112" t="str">
        <f t="shared" si="34"/>
        <v>Перед_Вами_XXXXX._Пустой_ли_он?</v>
      </c>
      <c r="BD112" cm="1">
        <f t="array" aca="1" ref="BD112" ca="1">INDEX($L$106:$L$113,(RANK(AT8,$AT$2:$AT$9)))</f>
        <v>2083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VLOOKUP(B113,audio_list_stym!$A$3:$BP$18,63,FALSE)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VLOOKUP(B113,audio_list_stym!$A$3:$AJ$18,31,FALSE)</f>
        <v>Finger</v>
      </c>
      <c r="I113" t="s">
        <v>695</v>
      </c>
      <c r="J113" t="str">
        <f t="shared" si="29"/>
        <v>Finger_8</v>
      </c>
      <c r="K113">
        <v>17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120</v>
      </c>
      <c r="Z113" t="str">
        <f>IF(G113="экспл",VLOOKUP(J113,quest_экспл!$A$1:$N$129,12,FALSE),IF(G113="импл_",0,0))</f>
        <v>sound\\Belyi_li_on.wav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5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30"/>
        <v/>
      </c>
      <c r="AI113" t="s">
        <v>123</v>
      </c>
      <c r="AO113">
        <f t="shared" ca="1" si="36"/>
        <v>0.98868311153828925</v>
      </c>
      <c r="AP113" t="str">
        <f t="shared" ca="1" si="37"/>
        <v>pics\\Banan_2.jpg</v>
      </c>
      <c r="AR113" t="str">
        <f t="shared" si="40"/>
        <v/>
      </c>
      <c r="AS113" t="str">
        <f t="shared" si="39"/>
        <v/>
      </c>
      <c r="AT113">
        <f t="shared" ca="1" si="32"/>
        <v>0.9036159010810435</v>
      </c>
      <c r="AU113" t="s">
        <v>697</v>
      </c>
      <c r="AV113" t="str">
        <f t="shared" ca="1" si="33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_Белый_ли_он?</v>
      </c>
      <c r="BA113" t="e">
        <f>VLOOKUP(Q113,audio_list_stym!$B$2:$BQ$299,68,FALSE)</f>
        <v>#N/A</v>
      </c>
      <c r="BB113" t="str">
        <f t="shared" si="34"/>
        <v>Вы_видите_XXXXX._Белый_ли_он?</v>
      </c>
      <c r="BD113" cm="1">
        <f t="array" aca="1" ref="BD113" ca="1">INDEX($L$106:$L$113,(RANK(AT9,$AT$2:$AT$9)))</f>
        <v>2081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VLOOKUP(B114,audio_list_stym!$A$3:$BP$18,63,FALSE)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VLOOKUP(B114,audio_list_stym!$A$3:$AJ$18,31,FALSE)</f>
        <v>Gac</v>
      </c>
      <c r="I114" t="s">
        <v>688</v>
      </c>
      <c r="J114" t="str">
        <f t="shared" si="29"/>
        <v>Gac_1</v>
      </c>
      <c r="K114">
        <v>14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249</v>
      </c>
      <c r="Q114" t="str">
        <f>IF(G114="экспл",0,IF(G114="импл_",VLOOKUP(J114,quest_импл!$A$1:$J$129,8,FALSE),0))</f>
        <v>sound\\Ispachkan_li.wav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2034</v>
      </c>
      <c r="AD114" t="str">
        <f t="shared" ca="1" si="35"/>
        <v>pics\\Limon_2.jpg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pics\\Limon_2.jpg</v>
      </c>
      <c r="AI114" t="s">
        <v>86</v>
      </c>
      <c r="AO114">
        <f t="shared" ca="1" si="36"/>
        <v>0.40648159113549354</v>
      </c>
      <c r="AP114" t="str">
        <f t="shared" ca="1" si="37"/>
        <v>pics\\Limon_2.jpg</v>
      </c>
      <c r="AR114" t="str">
        <f t="shared" si="40"/>
        <v/>
      </c>
      <c r="AS114" t="str">
        <f t="shared" ca="1" si="39"/>
        <v>pics\\Limon_2.jpg</v>
      </c>
      <c r="AT114">
        <f t="shared" ca="1" si="32"/>
        <v>0.53466140349921865</v>
      </c>
      <c r="AU114" t="s">
        <v>697</v>
      </c>
      <c r="AV114" t="str">
        <f t="shared" ca="1" si="33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_Испачкан_ли_</v>
      </c>
      <c r="BB114" t="str">
        <f t="shared" si="34"/>
        <v>_Испачкан_ли_ТОДИС?</v>
      </c>
      <c r="BC114">
        <f>A114</f>
        <v>1215</v>
      </c>
      <c r="BD114" cm="1">
        <f t="array" aca="1" ref="BD114" ca="1">INDEX($L$114:$L$121,(RANK(AT2,$AT$2:$AT$9)))</f>
        <v>2095</v>
      </c>
      <c r="BE114" cm="1">
        <f t="array" aca="1" ref="BE114" ca="1">INDEX(BD66:BD81,(RANK(AT8,$AT$2:$AT$17)))</f>
        <v>2135</v>
      </c>
      <c r="BF114" cm="1">
        <f t="array" aca="1" ref="BF114" ca="1">INDEX(BD82:BD97,(RANK(AT8,$AT$2:$AT$9)))</f>
        <v>2152</v>
      </c>
      <c r="BG114" cm="1">
        <f t="array" aca="1" ref="BG114" ca="1">INDEX(BD98:BD113,(RANK(AT8,$AT$2:$AT$9)))</f>
        <v>2080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VLOOKUP(B115,audio_list_stym!$A$3:$BP$18,63,FALSE)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VLOOKUP(B115,audio_list_stym!$A$3:$AJ$18,31,FALSE)</f>
        <v>Gac</v>
      </c>
      <c r="I115" t="s">
        <v>689</v>
      </c>
      <c r="J115" t="str">
        <f t="shared" si="29"/>
        <v>Gac_2</v>
      </c>
      <c r="K115">
        <v>14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250</v>
      </c>
      <c r="Q115" t="str">
        <f>IF(G115="экспл",0,IF(G115="импл_",VLOOKUP(J115,quest_импл!$A$1:$J$129,8,FALSE),0))</f>
        <v>sound\\Farshirovanniy_li.wav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2050</v>
      </c>
      <c r="AD115" t="str">
        <f t="shared" ca="1" si="35"/>
        <v>pics\\Redis_2.jpg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pics\\Redis_2.jpg</v>
      </c>
      <c r="AI115" t="s">
        <v>87</v>
      </c>
      <c r="AO115">
        <f t="shared" ca="1" si="36"/>
        <v>0.20638355576270317</v>
      </c>
      <c r="AP115" t="str">
        <f t="shared" ca="1" si="37"/>
        <v>pics\\Redis_2.jpg</v>
      </c>
      <c r="AR115" t="str">
        <f t="shared" si="40"/>
        <v/>
      </c>
      <c r="AS115" t="str">
        <f t="shared" ca="1" si="39"/>
        <v>pics\\Redis_2.jpg</v>
      </c>
      <c r="AT115">
        <f t="shared" ca="1" si="32"/>
        <v>0.86139361611006426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_Фаршированный_ли_</v>
      </c>
      <c r="BB115" t="str">
        <f t="shared" si="34"/>
        <v>_Фаршированный_ли_ТОДИС?</v>
      </c>
      <c r="BD115" cm="1">
        <f t="array" aca="1" ref="BD115" ca="1">INDEX($L$114:$L$121,(RANK(AT3,$AT$2:$AT$9)))</f>
        <v>2090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VLOOKUP(B116,audio_list_stym!$A$3:$BP$18,63,FALSE)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VLOOKUP(B116,audio_list_stym!$A$3:$AJ$18,31,FALSE)</f>
        <v>Gac</v>
      </c>
      <c r="I116" t="s">
        <v>690</v>
      </c>
      <c r="J116" t="str">
        <f t="shared" si="29"/>
        <v>Gac_3</v>
      </c>
      <c r="K116">
        <v>14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251</v>
      </c>
      <c r="Q116" t="str">
        <f>IF(G116="экспл",0,IF(G116="импл_",VLOOKUP(J116,quest_импл!$A$1:$J$129,8,FALSE),0))</f>
        <v>sound\\Razrezan_li.wav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2028</v>
      </c>
      <c r="AD116" t="str">
        <f t="shared" ca="1" si="35"/>
        <v>pics\\Kokos_4.jpg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pics\\Kokos_4.jpg</v>
      </c>
      <c r="AI116" t="s">
        <v>88</v>
      </c>
      <c r="AO116">
        <f t="shared" ca="1" si="36"/>
        <v>0.57826388432930886</v>
      </c>
      <c r="AP116" t="str">
        <f t="shared" ca="1" si="37"/>
        <v>pics\\Kokos_4.jpg</v>
      </c>
      <c r="AR116" t="str">
        <f t="shared" si="40"/>
        <v/>
      </c>
      <c r="AS116" t="str">
        <f t="shared" ca="1" si="39"/>
        <v>pics\\Kokos_4.jpg</v>
      </c>
      <c r="AT116">
        <f t="shared" ca="1" si="32"/>
        <v>0.33773190602926495</v>
      </c>
      <c r="AU116" t="s">
        <v>697</v>
      </c>
      <c r="AV116" t="str">
        <f t="shared" ca="1" si="33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_Разрезан_ли_</v>
      </c>
      <c r="BB116" t="str">
        <f t="shared" si="34"/>
        <v>_Разрезан_ли_ТОДИС?</v>
      </c>
      <c r="BD116" cm="1">
        <f t="array" aca="1" ref="BD116" ca="1">INDEX($L$114:$L$121,(RANK(AT4,$AT$2:$AT$9)))</f>
        <v>2096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VLOOKUP(B117,audio_list_stym!$A$3:$BP$18,63,FALSE)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VLOOKUP(B117,audio_list_stym!$A$3:$AJ$18,31,FALSE)</f>
        <v>Gac</v>
      </c>
      <c r="I117" t="s">
        <v>691</v>
      </c>
      <c r="J117" t="str">
        <f t="shared" si="29"/>
        <v>Gac_4</v>
      </c>
      <c r="K117">
        <v>14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252</v>
      </c>
      <c r="Q117" t="str">
        <f>IF(G117="экспл",0,IF(G117="импл_",VLOOKUP(J117,quest_импл!$A$1:$J$129,8,FALSE),0))</f>
        <v>sound\\S_lepestkami_li.wav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2036</v>
      </c>
      <c r="AD117" t="str">
        <f t="shared" ca="1" si="35"/>
        <v>pics\\Limon_4.jpg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pics\\Limon_4.jpg</v>
      </c>
      <c r="AI117" t="s">
        <v>89</v>
      </c>
      <c r="AO117">
        <f t="shared" ca="1" si="36"/>
        <v>0.39499605892097378</v>
      </c>
      <c r="AP117" t="str">
        <f t="shared" ca="1" si="37"/>
        <v>pics\\Limon_4.jpg</v>
      </c>
      <c r="AR117" t="str">
        <f t="shared" si="40"/>
        <v/>
      </c>
      <c r="AS117" t="str">
        <f t="shared" ca="1" si="39"/>
        <v>pics\\Limon_4.jpg</v>
      </c>
      <c r="AT117">
        <f t="shared" ca="1" si="32"/>
        <v>0.54006912527687734</v>
      </c>
      <c r="AU117" t="s">
        <v>697</v>
      </c>
      <c r="AV117" t="str">
        <f t="shared" ca="1" si="33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_С_лепестками_ли_</v>
      </c>
      <c r="BB117" t="str">
        <f t="shared" si="34"/>
        <v>_С_лепестками_ли_ТОДИС?</v>
      </c>
      <c r="BD117" cm="1">
        <f t="array" aca="1" ref="BD117" ca="1">INDEX($L$114:$L$121,(RANK(AT5,$AT$2:$AT$9)))</f>
        <v>2092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VLOOKUP(B118,audio_list_stym!$A$3:$BP$18,63,FALSE)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VLOOKUP(B118,audio_list_stym!$A$3:$AJ$18,31,FALSE)</f>
        <v>Gac</v>
      </c>
      <c r="I118" t="s">
        <v>692</v>
      </c>
      <c r="J118" t="str">
        <f t="shared" si="29"/>
        <v>Gac_5</v>
      </c>
      <c r="K118">
        <v>14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253</v>
      </c>
      <c r="Q118" t="str">
        <f>IF(G118="экспл",0,IF(G118="импл_",VLOOKUP(J118,quest_импл!$A$1:$J$129,8,FALSE),0))</f>
        <v>sound\\Kolyuchiy_li.wav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2023</v>
      </c>
      <c r="AD118" t="str">
        <f t="shared" ca="1" si="35"/>
        <v>pics\\Goroh_7.jpg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pics\\Goroh_7.jpg</v>
      </c>
      <c r="AI118" t="s">
        <v>90</v>
      </c>
      <c r="AO118">
        <f t="shared" ca="1" si="36"/>
        <v>0.63512934591448278</v>
      </c>
      <c r="AP118" t="str">
        <f t="shared" ca="1" si="37"/>
        <v>pics\\Goroh_7.jpg</v>
      </c>
      <c r="AR118" t="str">
        <f t="shared" si="40"/>
        <v/>
      </c>
      <c r="AS118" t="str">
        <f t="shared" ca="1" si="39"/>
        <v>pics\\Goroh_7.jpg</v>
      </c>
      <c r="AT118">
        <f t="shared" ca="1" si="32"/>
        <v>0.56606094763230852</v>
      </c>
      <c r="AU118" t="s">
        <v>697</v>
      </c>
      <c r="AV118" t="str">
        <f t="shared" ca="1" si="33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_Колючий_ли_</v>
      </c>
      <c r="BB118" t="str">
        <f t="shared" si="34"/>
        <v>_Колючий_ли_ТОДИС?</v>
      </c>
      <c r="BD118" cm="1">
        <f t="array" aca="1" ref="BD118" ca="1">INDEX($L$114:$L$121,(RANK(AT6,$AT$2:$AT$9)))</f>
        <v>2093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VLOOKUP(B119,audio_list_stym!$A$3:$BP$18,63,FALSE)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VLOOKUP(B119,audio_list_stym!$A$3:$AJ$18,31,FALSE)</f>
        <v>Gac</v>
      </c>
      <c r="I119" t="s">
        <v>693</v>
      </c>
      <c r="J119" t="str">
        <f t="shared" si="29"/>
        <v>Gac_6</v>
      </c>
      <c r="K119">
        <v>14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254</v>
      </c>
      <c r="Q119" t="str">
        <f>IF(G119="экспл",0,IF(G119="импл_",VLOOKUP(J119,quest_импл!$A$1:$J$129,8,FALSE),0))</f>
        <v>sound\\Oranzhrviy_li.wav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2040</v>
      </c>
      <c r="AD119" t="str">
        <f t="shared" ca="1" si="35"/>
        <v>pics\\Limon_8.jpg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pics\\Limon_8.jpg</v>
      </c>
      <c r="AI119" t="s">
        <v>91</v>
      </c>
      <c r="AO119">
        <f t="shared" ca="1" si="36"/>
        <v>0.34429766456898503</v>
      </c>
      <c r="AP119" t="str">
        <f t="shared" ca="1" si="37"/>
        <v>pics\\Limon_8.jpg</v>
      </c>
      <c r="AR119" t="str">
        <f t="shared" si="40"/>
        <v/>
      </c>
      <c r="AS119" t="str">
        <f t="shared" ca="1" si="39"/>
        <v>pics\\Limon_8.jpg</v>
      </c>
      <c r="AT119">
        <f t="shared" ca="1" si="32"/>
        <v>0.25193826071579828</v>
      </c>
      <c r="AU119" t="s">
        <v>697</v>
      </c>
      <c r="AV119" t="str">
        <f t="shared" ca="1" si="33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_Оранжевый_ли_</v>
      </c>
      <c r="BB119" t="str">
        <f t="shared" si="34"/>
        <v>_Оранжевый_ли_ТОДИС?</v>
      </c>
      <c r="BD119" cm="1">
        <f t="array" aca="1" ref="BD119" ca="1">INDEX($L$114:$L$121,(RANK(AT7,$AT$2:$AT$9)))</f>
        <v>2094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VLOOKUP(B120,audio_list_stym!$A$3:$BP$18,63,FALSE)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VLOOKUP(B120,audio_list_stym!$A$3:$AJ$18,31,FALSE)</f>
        <v>Gac</v>
      </c>
      <c r="I120" t="s">
        <v>694</v>
      </c>
      <c r="J120" t="str">
        <f t="shared" si="29"/>
        <v>Gac_7</v>
      </c>
      <c r="K120">
        <v>14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255</v>
      </c>
      <c r="Q120" t="str">
        <f>IF(G120="экспл",0,IF(G120="импл_",VLOOKUP(J120,quest_импл!$A$1:$J$129,8,FALSE),0))</f>
        <v>sound\\Zernistiy_li.wav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2049</v>
      </c>
      <c r="AD120" t="str">
        <f t="shared" ca="1" si="35"/>
        <v>pics\\Redis_1.jpg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pics\\Redis_1.jpg</v>
      </c>
      <c r="AI120" t="s">
        <v>92</v>
      </c>
      <c r="AO120">
        <f t="shared" ca="1" si="36"/>
        <v>0.2343146575227294</v>
      </c>
      <c r="AP120" t="str">
        <f t="shared" ca="1" si="37"/>
        <v>pics\\Redis_1.jpg</v>
      </c>
      <c r="AR120" t="str">
        <f t="shared" si="40"/>
        <v/>
      </c>
      <c r="AS120" t="str">
        <f t="shared" ca="1" si="39"/>
        <v>pics\\Redis_1.jpg</v>
      </c>
      <c r="AT120">
        <f t="shared" ca="1" si="32"/>
        <v>0.33498170596568166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_Зернистый_ли_</v>
      </c>
      <c r="BB120" t="str">
        <f t="shared" si="34"/>
        <v>_Зернистый_ли_ТОДИС?</v>
      </c>
      <c r="BD120" cm="1">
        <f t="array" aca="1" ref="BD120" ca="1">INDEX($L$114:$L$121,(RANK(AT8,$AT$2:$AT$9)))</f>
        <v>2091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VLOOKUP(B121,audio_list_stym!$A$3:$BP$18,63,FALSE)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VLOOKUP(B121,audio_list_stym!$A$3:$AJ$18,31,FALSE)</f>
        <v>Gac</v>
      </c>
      <c r="I121" t="s">
        <v>695</v>
      </c>
      <c r="J121" t="str">
        <f t="shared" si="29"/>
        <v>Gac_8</v>
      </c>
      <c r="K121">
        <v>14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256</v>
      </c>
      <c r="Q121" t="str">
        <f>IF(G121="экспл",0,IF(G121="импл_",VLOOKUP(J121,quest_импл!$A$1:$J$129,8,FALSE),0))</f>
        <v>sound\\Okrugliy_li.wav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2055</v>
      </c>
      <c r="AD121" t="str">
        <f t="shared" ca="1" si="35"/>
        <v>pics\\Redis_7.jpg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pics\\Redis_7.jpg</v>
      </c>
      <c r="AI121" t="s">
        <v>93</v>
      </c>
      <c r="AO121">
        <f t="shared" ca="1" si="36"/>
        <v>0.10515848720292686</v>
      </c>
      <c r="AP121" t="str">
        <f t="shared" ca="1" si="37"/>
        <v>pics\\Redis_7.jpg</v>
      </c>
      <c r="AR121" t="str">
        <f>IF(AH121="sound\\Ogorod",AP49,"")</f>
        <v/>
      </c>
      <c r="AS121" t="str">
        <f t="shared" ca="1" si="39"/>
        <v>pics\\Redis_7.jpg</v>
      </c>
      <c r="AT121">
        <f t="shared" ca="1" si="32"/>
        <v>0.25330149594636442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_Округлый_ли_</v>
      </c>
      <c r="BB121" t="str">
        <f t="shared" si="34"/>
        <v>_Округлый_ли_ТОДИС?</v>
      </c>
      <c r="BD121" cm="1">
        <f t="array" aca="1" ref="BD121" ca="1">INDEX($L$114:$L$121,(RANK(AT9,$AT$2:$AT$9)))</f>
        <v>2089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VLOOKUP(B122,audio_list_stym!$A$3:$BP$18,63,FALSE)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VLOOKUP(B122,audio_list_stym!$A$3:$AJ$18,31,FALSE)</f>
        <v>Noni</v>
      </c>
      <c r="I122" t="s">
        <v>688</v>
      </c>
      <c r="J122" t="str">
        <f t="shared" si="29"/>
        <v>Noni_1</v>
      </c>
      <c r="K122">
        <v>15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129</v>
      </c>
      <c r="Z122" t="str">
        <f>IF(G122="экспл",VLOOKUP(J122,quest_экспл!$A$1:$N$129,12,FALSE),IF(G122="импл_",0,0))</f>
        <v>sound\\On_beliy_vnutri.wav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5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0"/>
        <v/>
      </c>
      <c r="AI122" t="s">
        <v>124</v>
      </c>
      <c r="AO122">
        <f t="shared" ca="1" si="36"/>
        <v>0.41298897615810515</v>
      </c>
      <c r="AP122" t="str">
        <f t="shared" ca="1" si="37"/>
        <v>pics\\Kokos_8.jpg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32"/>
        <v>0.43726249555376073</v>
      </c>
      <c r="AU122" t="s">
        <v>697</v>
      </c>
      <c r="AV122" t="str">
        <f t="shared" ca="1" si="33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_Он_белый_внутри?</v>
      </c>
      <c r="BA122" t="e">
        <f>VLOOKUP(Q122,audio_list_stym!$B$2:$BQ$299,68,FALSE)</f>
        <v>#N/A</v>
      </c>
      <c r="BB122" t="str">
        <f t="shared" si="34"/>
        <v>На_экране_ПЕМАТ._Он_белый_внутри?</v>
      </c>
      <c r="BC122">
        <f>A122</f>
        <v>1216</v>
      </c>
      <c r="BD122" cm="1">
        <f t="array" aca="1" ref="BD122" ca="1">INDEX($L$122:$L$129,(RANK(AT2,$AT$2:$AT$9)))</f>
        <v>2119</v>
      </c>
      <c r="BE122" cm="1">
        <f t="array" aca="1" ref="BE122" ca="1">INDEX(BD66:BD81,(RANK(AT9,$AT$2:$AT$17)))</f>
        <v>2131</v>
      </c>
      <c r="BF122" cm="1">
        <f t="array" aca="1" ref="BF122" ca="1">INDEX(BD90:BD105,(RANK(AT9,$AT$2:$AT$17)))</f>
        <v>2066</v>
      </c>
      <c r="BG122" cm="1">
        <f t="array" aca="1" ref="BG122" ca="1">INDEX(BD106:BD121,(RANK(AT9,$AT$2:$AT$17)))</f>
        <v>2082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VLOOKUP(B123,audio_list_stym!$A$3:$BP$18,63,FALSE)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VLOOKUP(B123,audio_list_stym!$A$3:$AJ$18,31,FALSE)</f>
        <v>Noni</v>
      </c>
      <c r="I123" t="s">
        <v>689</v>
      </c>
      <c r="J123" t="str">
        <f t="shared" si="29"/>
        <v>Noni_2</v>
      </c>
      <c r="K123">
        <v>15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130</v>
      </c>
      <c r="Z123" t="str">
        <f>IF(G123="экспл",VLOOKUP(J123,quest_экспл!$A$1:$N$129,12,FALSE),IF(G123="импл_",0,0))</f>
        <v>sound\\Rebristiy_li_on.wav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5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30"/>
        <v/>
      </c>
      <c r="AI123" t="s">
        <v>125</v>
      </c>
      <c r="AO123">
        <f t="shared" ca="1" si="36"/>
        <v>0.18723211419584973</v>
      </c>
      <c r="AP123" t="str">
        <f t="shared" ca="1" si="37"/>
        <v>pics\\Redis_4.jpg</v>
      </c>
      <c r="AR123" t="str">
        <f t="shared" si="41"/>
        <v/>
      </c>
      <c r="AS123" t="str">
        <f t="shared" si="39"/>
        <v/>
      </c>
      <c r="AT123">
        <f t="shared" ca="1" si="32"/>
        <v>0.53526037223717127</v>
      </c>
      <c r="AU123" t="s">
        <v>697</v>
      </c>
      <c r="AV123" t="str">
        <f t="shared" ca="1" si="33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_Ребристый_ли_он?</v>
      </c>
      <c r="BA123" t="e">
        <f>VLOOKUP(Q123,audio_list_stym!$B$2:$BQ$299,68,FALSE)</f>
        <v>#N/A</v>
      </c>
      <c r="BB123" t="str">
        <f t="shared" si="34"/>
        <v>Посмотрите,_вот_ПЕМАТ._Ребристый_ли_он?</v>
      </c>
      <c r="BD123" cm="1">
        <f t="array" aca="1" ref="BD123" ca="1">INDEX($L$122:$L$129,(RANK(AT3,$AT$2:$AT$9)))</f>
        <v>2114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VLOOKUP(B124,audio_list_stym!$A$3:$BP$18,63,FALSE)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VLOOKUP(B124,audio_list_stym!$A$3:$AJ$18,31,FALSE)</f>
        <v>Noni</v>
      </c>
      <c r="I124" t="s">
        <v>690</v>
      </c>
      <c r="J124" t="str">
        <f t="shared" si="29"/>
        <v>Noni_3</v>
      </c>
      <c r="K124">
        <v>15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131</v>
      </c>
      <c r="Z124" t="str">
        <f>IF(G124="экспл",VLOOKUP(J124,quest_экспл!$A$1:$N$129,12,FALSE),IF(G124="импл_",0,0))</f>
        <v>sound\\Goluboy_li_on.wav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5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30"/>
        <v/>
      </c>
      <c r="AI124" t="s">
        <v>126</v>
      </c>
      <c r="AO124">
        <f t="shared" ca="1" si="36"/>
        <v>0.80810875587344899</v>
      </c>
      <c r="AP124" t="str">
        <f t="shared" ca="1" si="37"/>
        <v>pics\\Finik_8.jpg</v>
      </c>
      <c r="AR124" t="str">
        <f t="shared" si="41"/>
        <v/>
      </c>
      <c r="AS124" t="str">
        <f t="shared" si="39"/>
        <v/>
      </c>
      <c r="AT124">
        <f t="shared" ca="1" si="32"/>
        <v>0.65680965116514878</v>
      </c>
      <c r="AU124" t="s">
        <v>697</v>
      </c>
      <c r="AV124" t="str">
        <f t="shared" ca="1" si="33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_Голубой_ли_он?</v>
      </c>
      <c r="BA124" t="e">
        <f>VLOOKUP(Q124,audio_list_stym!$B$2:$BQ$299,68,FALSE)</f>
        <v>#N/A</v>
      </c>
      <c r="BB124" t="str">
        <f t="shared" si="34"/>
        <v>Вот_ПЕМАТ._Голубой_ли_он?</v>
      </c>
      <c r="BD124" cm="1">
        <f t="array" aca="1" ref="BD124" ca="1">INDEX($L$122:$L$129,(RANK(AT4,$AT$2:$AT$9)))</f>
        <v>2120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VLOOKUP(B125,audio_list_stym!$A$3:$BP$18,63,FALSE)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VLOOKUP(B125,audio_list_stym!$A$3:$AJ$18,31,FALSE)</f>
        <v>Noni</v>
      </c>
      <c r="I125" t="s">
        <v>691</v>
      </c>
      <c r="J125" t="str">
        <f t="shared" si="29"/>
        <v>Noni_4</v>
      </c>
      <c r="K125">
        <v>15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132</v>
      </c>
      <c r="Z125" t="str">
        <f>IF(G125="экспл",VLOOKUP(J125,quest_экспл!$A$1:$N$129,12,FALSE),IF(G125="импл_",0,0))</f>
        <v>sound\\On_s_bugorkami.wav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5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30"/>
        <v/>
      </c>
      <c r="AI125" t="s">
        <v>127</v>
      </c>
      <c r="AO125">
        <f t="shared" ca="1" si="36"/>
        <v>0.96552695140428035</v>
      </c>
      <c r="AP125" t="str">
        <f t="shared" ca="1" si="37"/>
        <v>pics\\Banan_4.jpg</v>
      </c>
      <c r="AR125" t="str">
        <f t="shared" si="41"/>
        <v/>
      </c>
      <c r="AS125" t="str">
        <f t="shared" si="39"/>
        <v/>
      </c>
      <c r="AT125">
        <f t="shared" ca="1" si="32"/>
        <v>0.65585931803712894</v>
      </c>
      <c r="AU125" t="s">
        <v>697</v>
      </c>
      <c r="AV125" t="str">
        <f t="shared" ca="1" si="33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_Он_с_бугорками?</v>
      </c>
      <c r="BA125" t="e">
        <f>VLOOKUP(Q125,audio_list_stym!$B$2:$BQ$299,68,FALSE)</f>
        <v>#N/A</v>
      </c>
      <c r="BB125" t="str">
        <f t="shared" si="34"/>
        <v>Это_ПЕМАТ._Он_с_бугорками?</v>
      </c>
      <c r="BD125" cm="1">
        <f t="array" aca="1" ref="BD125" ca="1">INDEX($L$122:$L$129,(RANK(AT5,$AT$2:$AT$9)))</f>
        <v>2116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VLOOKUP(B126,audio_list_stym!$A$3:$BP$18,63,FALSE)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VLOOKUP(B126,audio_list_stym!$A$3:$AJ$18,31,FALSE)</f>
        <v>Noni</v>
      </c>
      <c r="I126" t="s">
        <v>692</v>
      </c>
      <c r="J126" t="str">
        <f t="shared" si="29"/>
        <v>Noni_5</v>
      </c>
      <c r="K126">
        <v>15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133</v>
      </c>
      <c r="Z126" t="str">
        <f>IF(G126="экспл",VLOOKUP(J126,quest_экспл!$A$1:$N$129,12,FALSE),IF(G126="импл_",0,0))</f>
        <v>sound\\Ovalniy_li_on.wav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5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30"/>
        <v/>
      </c>
      <c r="AI126" t="s">
        <v>128</v>
      </c>
      <c r="AO126">
        <f t="shared" ca="1" si="36"/>
        <v>0.81550931842018082</v>
      </c>
      <c r="AP126" t="str">
        <f t="shared" ca="1" si="37"/>
        <v>pics\\Finik_6.jpg</v>
      </c>
      <c r="AR126" t="str">
        <f t="shared" si="41"/>
        <v/>
      </c>
      <c r="AS126" t="str">
        <f t="shared" si="39"/>
        <v/>
      </c>
      <c r="AT126">
        <f t="shared" ca="1" si="32"/>
        <v>0.66299123849128128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_Овальный_ли_он?</v>
      </c>
      <c r="BA126" t="e">
        <f>VLOOKUP(Q126,audio_list_stym!$B$2:$BQ$299,68,FALSE)</f>
        <v>#N/A</v>
      </c>
      <c r="BB126" t="str">
        <f t="shared" si="34"/>
        <v>На_картинке_ПЕМАТ._Овальный_ли_он?</v>
      </c>
      <c r="BD126" cm="1">
        <f t="array" aca="1" ref="BD126" ca="1">INDEX($L$122:$L$129,(RANK(AT6,$AT$2:$AT$9)))</f>
        <v>2117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VLOOKUP(B127,audio_list_stym!$A$3:$BP$18,63,FALSE)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VLOOKUP(B127,audio_list_stym!$A$3:$AJ$18,31,FALSE)</f>
        <v>Noni</v>
      </c>
      <c r="I127" t="s">
        <v>693</v>
      </c>
      <c r="J127" t="str">
        <f t="shared" si="29"/>
        <v>Noni_6</v>
      </c>
      <c r="K127">
        <v>15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134</v>
      </c>
      <c r="Z127" t="str">
        <f>IF(G127="экспл",VLOOKUP(J127,quest_экспл!$A$1:$N$129,12,FALSE),IF(G127="импл_",0,0))</f>
        <v>sound\\Zhidkiy_li_on.wav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5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30"/>
        <v/>
      </c>
      <c r="AI127" t="s">
        <v>129</v>
      </c>
      <c r="AO127">
        <f t="shared" ca="1" si="36"/>
        <v>0.93439202952937483</v>
      </c>
      <c r="AP127" t="str">
        <f t="shared" ca="1" si="37"/>
        <v>pics\\Banan_6.jpg</v>
      </c>
      <c r="AR127" t="str">
        <f t="shared" si="41"/>
        <v/>
      </c>
      <c r="AS127" t="str">
        <f t="shared" si="39"/>
        <v/>
      </c>
      <c r="AT127">
        <f t="shared" ca="1" si="32"/>
        <v>0.28141713092132492</v>
      </c>
      <c r="AU127" t="s">
        <v>697</v>
      </c>
      <c r="AV127" t="str">
        <f t="shared" ca="1" si="33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_Жидкий_ли_он?</v>
      </c>
      <c r="BA127" t="e">
        <f>VLOOKUP(Q127,audio_list_stym!$B$2:$BQ$299,68,FALSE)</f>
        <v>#N/A</v>
      </c>
      <c r="BB127" t="str">
        <f t="shared" si="34"/>
        <v>На_мониторе_ПЕМАТ._Жидкий_ли_он?</v>
      </c>
      <c r="BD127" cm="1">
        <f t="array" aca="1" ref="BD127" ca="1">INDEX($L$122:$L$129,(RANK(AT7,$AT$2:$AT$9)))</f>
        <v>2118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VLOOKUP(B128,audio_list_stym!$A$3:$BP$18,63,FALSE)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VLOOKUP(B128,audio_list_stym!$A$3:$AJ$18,31,FALSE)</f>
        <v>Noni</v>
      </c>
      <c r="I128" t="s">
        <v>694</v>
      </c>
      <c r="J128" t="str">
        <f t="shared" si="29"/>
        <v>Noni_7</v>
      </c>
      <c r="K128">
        <v>15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135</v>
      </c>
      <c r="Z128" t="str">
        <f>IF(G128="экспл",VLOOKUP(J128,quest_экспл!$A$1:$N$129,12,FALSE),IF(G128="импл_",0,0))</f>
        <v>sound\\On_lohmatiy.wav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5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30"/>
        <v/>
      </c>
      <c r="AI128" t="s">
        <v>130</v>
      </c>
      <c r="AO128">
        <f t="shared" ca="1" si="36"/>
        <v>0.62811663522026773</v>
      </c>
      <c r="AP128" t="str">
        <f t="shared" ca="1" si="37"/>
        <v>pics\\Kokos_1.jpg</v>
      </c>
      <c r="AR128" t="str">
        <f t="shared" si="41"/>
        <v/>
      </c>
      <c r="AS128" t="str">
        <f t="shared" si="39"/>
        <v/>
      </c>
      <c r="AT128">
        <f t="shared" ca="1" si="32"/>
        <v>0.69348159967494838</v>
      </c>
      <c r="AU128" t="s">
        <v>697</v>
      </c>
      <c r="AV128" t="str">
        <f t="shared" ca="1" si="33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_Он_лохматый?</v>
      </c>
      <c r="BA128" t="e">
        <f>VLOOKUP(Q128,audio_list_stym!$B$2:$BQ$299,68,FALSE)</f>
        <v>#N/A</v>
      </c>
      <c r="BB128" t="str">
        <f t="shared" si="34"/>
        <v>Перед_Вами_ПЕМАТ._Он_лохматый?</v>
      </c>
      <c r="BD128" cm="1">
        <f t="array" aca="1" ref="BD128" ca="1">INDEX($L$122:$L$129,(RANK(AT8,$AT$2:$AT$9)))</f>
        <v>2115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VLOOKUP(B129,audio_list_stym!$A$3:$BP$18,63,FALSE)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VLOOKUP(B129,audio_list_stym!$A$3:$AJ$18,31,FALSE)</f>
        <v>Noni</v>
      </c>
      <c r="I129" t="s">
        <v>695</v>
      </c>
      <c r="J129" t="str">
        <f t="shared" si="29"/>
        <v>Noni_8</v>
      </c>
      <c r="K129">
        <v>15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136</v>
      </c>
      <c r="Z129" t="str">
        <f>IF(G129="экспл",VLOOKUP(J129,quest_экспл!$A$1:$N$129,12,FALSE),IF(G129="импл_",0,0))</f>
        <v>sound\\On_zolotistiy.wav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5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30"/>
        <v/>
      </c>
      <c r="AI129" t="s">
        <v>131</v>
      </c>
      <c r="AO129">
        <f t="shared" ca="1" si="36"/>
        <v>0.10381075078612634</v>
      </c>
      <c r="AP129" t="str">
        <f t="shared" ca="1" si="37"/>
        <v>pics\\Redis_8.jpg</v>
      </c>
      <c r="AR129" t="str">
        <f t="shared" si="41"/>
        <v/>
      </c>
      <c r="AS129" t="str">
        <f t="shared" si="39"/>
        <v/>
      </c>
      <c r="AT129">
        <f t="shared" ca="1" si="32"/>
        <v>0.97999842540065629</v>
      </c>
      <c r="AU129" t="s">
        <v>697</v>
      </c>
      <c r="AV129" t="str">
        <f t="shared" ca="1" si="33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_Он_золотистый?</v>
      </c>
      <c r="BA129" t="e">
        <f>VLOOKUP(Q129,audio_list_stym!$B$2:$BQ$299,68,FALSE)</f>
        <v>#N/A</v>
      </c>
      <c r="BB129" t="str">
        <f t="shared" si="34"/>
        <v>Вы_видите_ПЕМАТ._Он_золотистый?</v>
      </c>
      <c r="BD129" cm="1">
        <f t="array" aca="1" ref="BD129" ca="1">INDEX($L$122:$L$129,(RANK(AT9,$AT$2:$AT$9)))</f>
        <v>2113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B00-000000000000}"/>
  <pageMargins left="0.7" right="0.7" top="0.75" bottom="0.75" header="0.3" footer="0.3"/>
  <pageSetup paperSize="9" orientation="portrait" horizontalDpi="4294967293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VLOOKUP(B2,audio_list_stym!$A$3:$BP$18,64,FALSE)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VLOOKUP(B2,audio_list_stym!$A$3:$AJ$18,32,FALSE)</f>
        <v>Tomat</v>
      </c>
      <c r="I2" t="s">
        <v>688</v>
      </c>
      <c r="J2" t="str">
        <f t="shared" ref="J2:J65" si="1"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0.8998851898431941</v>
      </c>
      <c r="AP2" t="str">
        <f ca="1">INDEX($AM$2:$AM$25,(RANK(AO2,$AO$2:$AO$25)))</f>
        <v>pics\\Kokos_2.jpg</v>
      </c>
      <c r="AQ2" t="str">
        <f ca="1">INDEX($AN$2:$AN$25,(RANK(AO2,$AO$2:$AO$25)))</f>
        <v>pics\\Tomat_2.jpg</v>
      </c>
      <c r="AT2">
        <f t="shared" ref="AT2:AT65" ca="1" si="7">RAND()</f>
        <v>5.4778132610206254E-2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2031</v>
      </c>
      <c r="BF2" cm="1">
        <f t="array" aca="1" ref="BF2" ca="1">INDEX(BD26:BD49,(RANK(AT2,$AT$2:$AT$16)))</f>
        <v>2047</v>
      </c>
      <c r="BG2" cm="1">
        <f t="array" aca="1" ref="BG2" ca="1">INDEX(BD50:BD65,(RANK(AT2,$AT$2:$AT$16)))</f>
        <v>2023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VLOOKUP(B3,audio_list_stym!$A$3:$BP$18,64,FALSE)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VLOOKUP(B3,audio_list_stym!$A$3:$AJ$18,32,FALSE)</f>
        <v>Tomat</v>
      </c>
      <c r="I3" t="s">
        <v>689</v>
      </c>
      <c r="J3" t="str">
        <f t="shared" si="1"/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0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0.22759116019809111</v>
      </c>
      <c r="AP3" t="str">
        <f t="shared" ref="AP3:AP25" ca="1" si="12">INDEX($AM$2:$AM$25,(RANK(AO3,$AO$2:$AO$25)))</f>
        <v>pics\\Injir_7.jpg</v>
      </c>
      <c r="AQ3" t="str">
        <f t="shared" ref="AQ3:AQ25" ca="1" si="13">INDEX($AN$2:$AN$25,(RANK(AO3,$AO$2:$AO$25)))</f>
        <v>pics\\Tikva_7.jpg</v>
      </c>
      <c r="AT3">
        <f t="shared" ca="1" si="7"/>
        <v>0.37050871377841177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2061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VLOOKUP(B4,audio_list_stym!$A$3:$BP$18,64,FALSE)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VLOOKUP(B4,audio_list_stym!$A$3:$AJ$18,32,FALSE)</f>
        <v>Tomat</v>
      </c>
      <c r="I4" t="s">
        <v>690</v>
      </c>
      <c r="J4" t="str">
        <f t="shared" si="1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0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0.94794313280538456</v>
      </c>
      <c r="AP4" t="str">
        <f t="shared" ca="1" si="12"/>
        <v>pics\\Kokos_1.jpg</v>
      </c>
      <c r="AQ4" t="str">
        <f t="shared" ca="1" si="13"/>
        <v>pics\\Tomat_1.jpg</v>
      </c>
      <c r="AT4">
        <f t="shared" ca="1" si="7"/>
        <v>0.74003080366989782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VLOOKUP(B5,audio_list_stym!$A$3:$BP$18,64,FALSE)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VLOOKUP(B5,audio_list_stym!$A$3:$AJ$18,32,FALSE)</f>
        <v>Tomat</v>
      </c>
      <c r="I5" t="s">
        <v>691</v>
      </c>
      <c r="J5" t="str">
        <f t="shared" si="1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0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0.71987555207125498</v>
      </c>
      <c r="AP5" t="str">
        <f t="shared" ca="1" si="12"/>
        <v>pics\\Kokos_8.jpg</v>
      </c>
      <c r="AQ5" t="str">
        <f t="shared" ca="1" si="13"/>
        <v>pics\\Tomat_8.jpg</v>
      </c>
      <c r="AT5">
        <f t="shared" ca="1" si="7"/>
        <v>0.24826829388008331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2062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VLOOKUP(B6,audio_list_stym!$A$3:$BP$18,64,FALSE)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VLOOKUP(B6,audio_list_stym!$A$3:$AJ$18,32,FALSE)</f>
        <v>Tomat</v>
      </c>
      <c r="I6" t="s">
        <v>692</v>
      </c>
      <c r="J6" t="str">
        <f t="shared" si="1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0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0.31950616050871561</v>
      </c>
      <c r="AP6" t="str">
        <f t="shared" ca="1" si="12"/>
        <v>pics\\Injir_5.jpg</v>
      </c>
      <c r="AQ6" t="str">
        <f t="shared" ca="1" si="13"/>
        <v>pics\\Tikva_5.jpg</v>
      </c>
      <c r="AT6">
        <f t="shared" ca="1" si="7"/>
        <v>0.72693630948999377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2058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VLOOKUP(B7,audio_list_stym!$A$3:$BP$18,64,FALSE)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VLOOKUP(B7,audio_list_stym!$A$3:$AJ$18,32,FALSE)</f>
        <v>Tomat</v>
      </c>
      <c r="I7" t="s">
        <v>693</v>
      </c>
      <c r="J7" t="str">
        <f t="shared" si="1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0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0.55174170389982202</v>
      </c>
      <c r="AP7" t="str">
        <f t="shared" ca="1" si="12"/>
        <v>pics\\Finik_4.jpg</v>
      </c>
      <c r="AQ7" t="str">
        <f t="shared" ca="1" si="13"/>
        <v>pics\\Peper_4.jpg</v>
      </c>
      <c r="AT7">
        <f t="shared" ca="1" si="7"/>
        <v>0.58133698123015243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2059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VLOOKUP(B8,audio_list_stym!$A$3:$BP$18,64,FALSE)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VLOOKUP(B8,audio_list_stym!$A$3:$AJ$18,32,FALSE)</f>
        <v>Tomat</v>
      </c>
      <c r="I8" t="s">
        <v>694</v>
      </c>
      <c r="J8" t="str">
        <f t="shared" si="1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0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0.75369701225707963</v>
      </c>
      <c r="AP8" t="str">
        <f t="shared" ca="1" si="12"/>
        <v>pics\\Kokos_4.jpg</v>
      </c>
      <c r="AQ8" t="str">
        <f t="shared" ca="1" si="13"/>
        <v>pics\\Tomat_4.jpg</v>
      </c>
      <c r="AT8">
        <f t="shared" ca="1" si="7"/>
        <v>6.774933035755859E-2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VLOOKUP(B9,audio_list_stym!$A$3:$BP$18,64,FALSE)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VLOOKUP(B9,audio_list_stym!$A$3:$AJ$18,32,FALSE)</f>
        <v>Tomat</v>
      </c>
      <c r="I9" t="s">
        <v>695</v>
      </c>
      <c r="J9" t="str">
        <f t="shared" si="1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0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0.41523244225890021</v>
      </c>
      <c r="AP9" t="str">
        <f t="shared" ca="1" si="12"/>
        <v>pics\\Injir_2.jpg</v>
      </c>
      <c r="AQ9" t="str">
        <f t="shared" ca="1" si="13"/>
        <v>pics\\Tikva_2.jpg</v>
      </c>
      <c r="AT9">
        <f t="shared" ca="1" si="7"/>
        <v>0.57830591400850639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VLOOKUP(B10,audio_list_stym!$A$3:$BP$18,64,FALSE)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VLOOKUP(B10,audio_list_stym!$A$3:$AJ$18,32,FALSE)</f>
        <v>Limon</v>
      </c>
      <c r="I10" t="s">
        <v>688</v>
      </c>
      <c r="J10" t="str">
        <f t="shared" si="1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2164</v>
      </c>
      <c r="AD10" t="str">
        <f t="shared" ca="1" si="10"/>
        <v>pics\\Tikva_4.jpg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0.39533629350863086</v>
      </c>
      <c r="AP10" t="str">
        <f t="shared" ca="1" si="12"/>
        <v>pics\\Injir_4.jpg</v>
      </c>
      <c r="AQ10" t="str">
        <f t="shared" ca="1" si="13"/>
        <v>pics\\Tikva_4.jpg</v>
      </c>
      <c r="AS10" t="str">
        <f t="shared" ref="AS10:AS17" ca="1" si="15">IF(AH10="sound\\Tropic",AQ10,"")</f>
        <v>pics\\Tikva_4.jpg</v>
      </c>
      <c r="AT10">
        <f t="shared" ca="1" si="7"/>
        <v>0.76595336595844876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2049</v>
      </c>
      <c r="BG10" cm="1">
        <f t="array" aca="1" ref="BG10" ca="1">INDEX(BD34:BD65,(RANK(AT3,$AT$2:$AT$16)))</f>
        <v>2001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VLOOKUP(B11,audio_list_stym!$A$3:$BP$18,64,FALSE)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VLOOKUP(B11,audio_list_stym!$A$3:$AJ$18,32,FALSE)</f>
        <v>Limon</v>
      </c>
      <c r="I11" t="s">
        <v>689</v>
      </c>
      <c r="J11" t="str">
        <f t="shared" si="1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2166</v>
      </c>
      <c r="AD11" t="str">
        <f t="shared" ca="1" si="10"/>
        <v>pics\\Tikva_6.jpg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pics\\Tikva_6.jpg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0.25435011477755876</v>
      </c>
      <c r="AP11" t="str">
        <f t="shared" ca="1" si="12"/>
        <v>pics\\Injir_6.jpg</v>
      </c>
      <c r="AQ11" t="str">
        <f t="shared" ca="1" si="13"/>
        <v>pics\\Tikva_6.jpg</v>
      </c>
      <c r="AS11" t="str">
        <f t="shared" ca="1" si="15"/>
        <v>pics\\Tikva_6.jpg</v>
      </c>
      <c r="AT11">
        <f t="shared" ca="1" si="7"/>
        <v>0.82468580664064062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2037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VLOOKUP(B12,audio_list_stym!$A$3:$BP$18,64,FALSE)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VLOOKUP(B12,audio_list_stym!$A$3:$AJ$18,32,FALSE)</f>
        <v>Limon</v>
      </c>
      <c r="I12" t="s">
        <v>690</v>
      </c>
      <c r="J12" t="str">
        <f t="shared" si="1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2047</v>
      </c>
      <c r="AD12" t="str">
        <f t="shared" ca="1" si="10"/>
        <v>pics\\Peper_7.jpg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pics\\Peper_7.jpg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0.43730144328224074</v>
      </c>
      <c r="AP12" t="str">
        <f t="shared" ca="1" si="12"/>
        <v>pics\\Finik_7.jpg</v>
      </c>
      <c r="AQ12" t="str">
        <f t="shared" ca="1" si="13"/>
        <v>pics\\Peper_7.jpg</v>
      </c>
      <c r="AS12" t="str">
        <f t="shared" ca="1" si="15"/>
        <v>pics\\Peper_7.jpg</v>
      </c>
      <c r="AT12">
        <f t="shared" ca="1" si="7"/>
        <v>0.54821978380761882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VLOOKUP(B13,audio_list_stym!$A$3:$BP$18,64,FALSE)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VLOOKUP(B13,audio_list_stym!$A$3:$AJ$18,32,FALSE)</f>
        <v>Limon</v>
      </c>
      <c r="I13" t="s">
        <v>691</v>
      </c>
      <c r="J13" t="str">
        <f t="shared" si="1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2061</v>
      </c>
      <c r="AD13" t="str">
        <f t="shared" ca="1" si="10"/>
        <v>pics\\Tomat_5.jpg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0.74671242659374615</v>
      </c>
      <c r="AP13" t="str">
        <f t="shared" ca="1" si="12"/>
        <v>pics\\Kokos_5.jpg</v>
      </c>
      <c r="AQ13" t="str">
        <f t="shared" ca="1" si="13"/>
        <v>pics\\Tomat_5.jpg</v>
      </c>
      <c r="AS13" t="str">
        <f t="shared" ca="1" si="15"/>
        <v>pics\\Tomat_5.jpg</v>
      </c>
      <c r="AT13">
        <f t="shared" ca="1" si="7"/>
        <v>0.81671627315721995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2038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VLOOKUP(B14,audio_list_stym!$A$3:$BP$18,64,FALSE)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VLOOKUP(B14,audio_list_stym!$A$3:$AJ$18,32,FALSE)</f>
        <v>Limon</v>
      </c>
      <c r="I14" t="s">
        <v>692</v>
      </c>
      <c r="J14" t="str">
        <f t="shared" si="1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2161</v>
      </c>
      <c r="AD14" t="str">
        <f t="shared" ca="1" si="10"/>
        <v>pics\\Tikva_1.jpg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pics\\Tikva_1.jpg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0.42388236368855725</v>
      </c>
      <c r="AP14" t="str">
        <f t="shared" ca="1" si="12"/>
        <v>pics\\Injir_1.jpg</v>
      </c>
      <c r="AQ14" t="str">
        <f t="shared" ca="1" si="13"/>
        <v>pics\\Tikva_1.jpg</v>
      </c>
      <c r="AS14" t="str">
        <f t="shared" ca="1" si="15"/>
        <v>pics\\Tikva_1.jpg</v>
      </c>
      <c r="AT14">
        <f t="shared" ca="1" si="7"/>
        <v>0.10610636419964714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2034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VLOOKUP(B15,audio_list_stym!$A$3:$BP$18,64,FALSE)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VLOOKUP(B15,audio_list_stym!$A$3:$AJ$18,32,FALSE)</f>
        <v>Limon</v>
      </c>
      <c r="I15" t="s">
        <v>693</v>
      </c>
      <c r="J15" t="str">
        <f t="shared" si="1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2042</v>
      </c>
      <c r="AD15" t="str">
        <f t="shared" ca="1" si="10"/>
        <v>pics\\Peper_2.jpg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pics\\Peper_2.jpg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0.71359568734547496</v>
      </c>
      <c r="AP15" t="str">
        <f t="shared" ca="1" si="12"/>
        <v>pics\\Finik_2.jpg</v>
      </c>
      <c r="AQ15" t="str">
        <f t="shared" ca="1" si="13"/>
        <v>pics\\Peper_2.jpg</v>
      </c>
      <c r="AS15" t="str">
        <f t="shared" ca="1" si="15"/>
        <v>pics\\Peper_2.jpg</v>
      </c>
      <c r="AT15">
        <f t="shared" ca="1" si="7"/>
        <v>0.54794916291955686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2035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VLOOKUP(B16,audio_list_stym!$A$3:$BP$18,64,FALSE)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VLOOKUP(B16,audio_list_stym!$A$3:$AJ$18,32,FALSE)</f>
        <v>Limon</v>
      </c>
      <c r="I16" t="s">
        <v>694</v>
      </c>
      <c r="J16" t="str">
        <f t="shared" si="1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2163</v>
      </c>
      <c r="AD16" t="str">
        <f t="shared" ca="1" si="10"/>
        <v>pics\\Tikva_3.jpg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pics\\Tikva_3.jpg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0.4149970141619298</v>
      </c>
      <c r="AP16" t="str">
        <f t="shared" ca="1" si="12"/>
        <v>pics\\Injir_3.jpg</v>
      </c>
      <c r="AQ16" t="str">
        <f t="shared" ca="1" si="13"/>
        <v>pics\\Tikva_3.jpg</v>
      </c>
      <c r="AS16" t="str">
        <f t="shared" ca="1" si="15"/>
        <v>pics\\Tikva_3.jpg</v>
      </c>
      <c r="AT16">
        <f t="shared" ca="1" si="7"/>
        <v>0.3881383596308583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VLOOKUP(B17,audio_list_stym!$A$3:$BP$18,64,FALSE)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VLOOKUP(B17,audio_list_stym!$A$3:$AJ$18,32,FALSE)</f>
        <v>Limon</v>
      </c>
      <c r="I17" t="s">
        <v>695</v>
      </c>
      <c r="J17" t="str">
        <f t="shared" si="1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2043</v>
      </c>
      <c r="AD17" t="str">
        <f t="shared" ca="1" si="10"/>
        <v>pics\\Peper_3.jpg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pics\\Peper_3.jpg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0.70931211057413313</v>
      </c>
      <c r="AP17" t="str">
        <f t="shared" ca="1" si="12"/>
        <v>pics\\Finik_3.jpg</v>
      </c>
      <c r="AQ17" t="str">
        <f t="shared" ca="1" si="13"/>
        <v>pics\\Peper_3.jpg</v>
      </c>
      <c r="AS17" t="str">
        <f t="shared" ca="1" si="15"/>
        <v>pics\\Peper_3.jpg</v>
      </c>
      <c r="AT17">
        <f t="shared" ca="1" si="7"/>
        <v>0.77131336119929517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VLOOKUP(B18,audio_list_stym!$A$3:$BP$18,64,FALSE)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VLOOKUP(B18,audio_list_stym!$A$3:$AJ$18,32,FALSE)</f>
        <v>Kokos</v>
      </c>
      <c r="I18" t="s">
        <v>688</v>
      </c>
      <c r="J18" t="str">
        <f t="shared" si="1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0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ref="AG18:AG73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0.74167624796207887</v>
      </c>
      <c r="AP18" t="str">
        <f t="shared" ca="1" si="12"/>
        <v>pics\\Kokos_6.jpg</v>
      </c>
      <c r="AQ18" t="str">
        <f t="shared" ca="1" si="13"/>
        <v>pics\\Tomat_6.jpg</v>
      </c>
      <c r="AT18">
        <f t="shared" ca="1" si="7"/>
        <v>0.98621140935203899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2062</v>
      </c>
      <c r="BF18" cm="1">
        <f t="array" aca="1" ref="BF18" ca="1">INDEX(BD26:BD49,(RANK(AT4,$AT$2:$AT$16)))</f>
        <v>2054</v>
      </c>
      <c r="BG18" cm="1">
        <f t="array" aca="1" ref="BG18" ca="1">INDEX(BD50:BD65,(RANK(AT4,$AT$2:$AT$16)))</f>
        <v>2014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VLOOKUP(B19,audio_list_stym!$A$3:$BP$18,64,FALSE)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VLOOKUP(B19,audio_list_stym!$A$3:$AJ$18,32,FALSE)</f>
        <v>Kokos</v>
      </c>
      <c r="I19" t="s">
        <v>689</v>
      </c>
      <c r="J19" t="str">
        <f t="shared" si="1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0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0.79478647990197826</v>
      </c>
      <c r="AP19" t="str">
        <f t="shared" ca="1" si="12"/>
        <v>pics\\Kokos_3.jpg</v>
      </c>
      <c r="AQ19" t="str">
        <f t="shared" ca="1" si="13"/>
        <v>pics\\Tomat_3.jpg</v>
      </c>
      <c r="AT19">
        <f t="shared" ca="1" si="7"/>
        <v>0.17818484144902458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2029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VLOOKUP(B20,audio_list_stym!$A$3:$BP$18,64,FALSE)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VLOOKUP(B20,audio_list_stym!$A$3:$AJ$18,32,FALSE)</f>
        <v>Kokos</v>
      </c>
      <c r="I20" t="s">
        <v>690</v>
      </c>
      <c r="J20" t="str">
        <f t="shared" si="1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0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5.847579796587421E-2</v>
      </c>
      <c r="AP20" t="str">
        <f t="shared" ca="1" si="12"/>
        <v>pics\\Injir_8.jpg</v>
      </c>
      <c r="AQ20" t="str">
        <f t="shared" ca="1" si="13"/>
        <v>pics\\Tikva_8.jpg</v>
      </c>
      <c r="AT20">
        <f t="shared" ca="1" si="7"/>
        <v>0.51013212135609332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VLOOKUP(B21,audio_list_stym!$A$3:$BP$18,64,FALSE)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VLOOKUP(B21,audio_list_stym!$A$3:$AJ$18,32,FALSE)</f>
        <v>Kokos</v>
      </c>
      <c r="I21" t="s">
        <v>691</v>
      </c>
      <c r="J21" t="str">
        <f t="shared" si="1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0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0.74051530337630345</v>
      </c>
      <c r="AP21" t="str">
        <f t="shared" ca="1" si="12"/>
        <v>pics\\Kokos_7.jpg</v>
      </c>
      <c r="AQ21" t="str">
        <f t="shared" ca="1" si="13"/>
        <v>pics\\Tomat_7.jpg</v>
      </c>
      <c r="AT21">
        <f t="shared" ca="1" si="7"/>
        <v>0.24215607247951343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2030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VLOOKUP(B22,audio_list_stym!$A$3:$BP$18,64,FALSE)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VLOOKUP(B22,audio_list_stym!$A$3:$AJ$18,32,FALSE)</f>
        <v>Kokos</v>
      </c>
      <c r="I22" t="s">
        <v>692</v>
      </c>
      <c r="J22" t="str">
        <f t="shared" si="1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0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0.52381211079253365</v>
      </c>
      <c r="AP22" t="str">
        <f t="shared" ca="1" si="12"/>
        <v>pics\\Finik_5.jpg</v>
      </c>
      <c r="AQ22" t="str">
        <f t="shared" ca="1" si="13"/>
        <v>pics\\Peper_5.jpg</v>
      </c>
      <c r="AT22">
        <f t="shared" ca="1" si="7"/>
        <v>0.8147391292060121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2026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VLOOKUP(B23,audio_list_stym!$A$3:$BP$18,64,FALSE)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VLOOKUP(B23,audio_list_stym!$A$3:$AJ$18,32,FALSE)</f>
        <v>Kokos</v>
      </c>
      <c r="I23" t="s">
        <v>693</v>
      </c>
      <c r="J23" t="str">
        <f t="shared" si="1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0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0.71428010591644964</v>
      </c>
      <c r="AP23" t="str">
        <f t="shared" ca="1" si="12"/>
        <v>pics\\Finik_1.jpg</v>
      </c>
      <c r="AQ23" t="str">
        <f t="shared" ca="1" si="13"/>
        <v>pics\\Peper_1.jpg</v>
      </c>
      <c r="AT23">
        <f t="shared" ca="1" si="7"/>
        <v>0.21424120396540203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2027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VLOOKUP(B24,audio_list_stym!$A$3:$BP$18,64,FALSE)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VLOOKUP(B24,audio_list_stym!$A$3:$AJ$18,32,FALSE)</f>
        <v>Kokos</v>
      </c>
      <c r="I24" t="s">
        <v>694</v>
      </c>
      <c r="J24" t="str">
        <f t="shared" si="1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0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0.43888638735138397</v>
      </c>
      <c r="AP24" t="str">
        <f t="shared" ca="1" si="12"/>
        <v>pics\\Finik_6.jpg</v>
      </c>
      <c r="AQ24" t="str">
        <f t="shared" ca="1" si="13"/>
        <v>pics\\Peper_6.jpg</v>
      </c>
      <c r="AT24">
        <f t="shared" ca="1" si="7"/>
        <v>0.56999573252185776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VLOOKUP(B25,audio_list_stym!$A$3:$BP$18,64,FALSE)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VLOOKUP(B25,audio_list_stym!$A$3:$AJ$18,32,FALSE)</f>
        <v>Kokos</v>
      </c>
      <c r="I25" t="s">
        <v>695</v>
      </c>
      <c r="J25" t="str">
        <f t="shared" si="1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0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0.42613369511538812</v>
      </c>
      <c r="AP25" t="str">
        <f t="shared" ca="1" si="12"/>
        <v>pics\\Finik_8.jpg</v>
      </c>
      <c r="AQ25" t="str">
        <f t="shared" ca="1" si="13"/>
        <v>pics\\Peper_8.jpg</v>
      </c>
      <c r="AT25">
        <f t="shared" ca="1" si="7"/>
        <v>0.70395715902537737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VLOOKUP(B26,audio_list_stym!$A$3:$BP$18,64,FALSE)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VLOOKUP(B26,audio_list_stym!$A$3:$AJ$18,32,FALSE)</f>
        <v>Redis</v>
      </c>
      <c r="I26" t="s">
        <v>688</v>
      </c>
      <c r="J26" t="str">
        <f t="shared" si="1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2026</v>
      </c>
      <c r="AD26" t="str">
        <f t="shared" ca="1" si="10"/>
        <v>pics\\Kokos_2.jpg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pics\\Kokos_2.jpg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pics\\Kokos_2.jpg</v>
      </c>
      <c r="AT26">
        <f t="shared" ca="1" si="7"/>
        <v>0.66209553758354933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2038</v>
      </c>
      <c r="BF26" cm="1">
        <f t="array" aca="1" ref="BF26" ca="1">INDEX(BD34:BD49,(RANK(AT5,$AT$2:$AT$16)))</f>
        <v>2006</v>
      </c>
      <c r="BG26" cm="1">
        <f t="array" aca="1" ref="BG26" ca="1">INDEX(BD50:BD65,(RANK(AT5,$AT$2:$AT$16)))</f>
        <v>2022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VLOOKUP(B27,audio_list_stym!$A$3:$BP$18,64,FALSE)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VLOOKUP(B27,audio_list_stym!$A$3:$AJ$18,32,FALSE)</f>
        <v>Redis</v>
      </c>
      <c r="I27" t="s">
        <v>689</v>
      </c>
      <c r="J27" t="str">
        <f t="shared" si="1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2159</v>
      </c>
      <c r="AD27" t="str">
        <f t="shared" ca="1" si="10"/>
        <v>pics\\Injir_7.jpg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pics\\Injir_7.jpg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pics\\Injir_7.jpg</v>
      </c>
      <c r="AT27">
        <f t="shared" ca="1" si="7"/>
        <v>0.12971650621098951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2053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VLOOKUP(B28,audio_list_stym!$A$3:$BP$18,64,FALSE)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VLOOKUP(B28,audio_list_stym!$A$3:$AJ$18,32,FALSE)</f>
        <v>Redis</v>
      </c>
      <c r="I28" t="s">
        <v>690</v>
      </c>
      <c r="J28" t="str">
        <f t="shared" si="1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2025</v>
      </c>
      <c r="AD28" t="str">
        <f t="shared" ca="1" si="10"/>
        <v>pics\\Kokos_1.jpg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pics\\Kokos_1.jpg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pics\\Kokos_1.jpg</v>
      </c>
      <c r="AT28">
        <f t="shared" ca="1" si="7"/>
        <v>0.47153084249392263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VLOOKUP(B29,audio_list_stym!$A$3:$BP$18,64,FALSE)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VLOOKUP(B29,audio_list_stym!$A$3:$AJ$18,32,FALSE)</f>
        <v>Redis</v>
      </c>
      <c r="I29" t="s">
        <v>691</v>
      </c>
      <c r="J29" t="str">
        <f t="shared" si="1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2032</v>
      </c>
      <c r="AD29" t="str">
        <f t="shared" ca="1" si="10"/>
        <v>pics\\Kokos_8.jpg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pics\\Kokos_8.jpg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pics\\Kokos_8.jpg</v>
      </c>
      <c r="AT29">
        <f t="shared" ca="1" si="7"/>
        <v>0.66104972100812653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2054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VLOOKUP(B30,audio_list_stym!$A$3:$BP$18,64,FALSE)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VLOOKUP(B30,audio_list_stym!$A$3:$AJ$18,32,FALSE)</f>
        <v>Redis</v>
      </c>
      <c r="I30" t="s">
        <v>692</v>
      </c>
      <c r="J30" t="str">
        <f t="shared" si="1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2157</v>
      </c>
      <c r="AD30" t="str">
        <f t="shared" ca="1" si="10"/>
        <v>pics\\Injir_5.jpg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pics\\Injir_5.jpg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pics\\Injir_5.jpg</v>
      </c>
      <c r="AT30">
        <f t="shared" ca="1" si="7"/>
        <v>0.47275790588388023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2050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VLOOKUP(B31,audio_list_stym!$A$3:$BP$18,64,FALSE)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VLOOKUP(B31,audio_list_stym!$A$3:$AJ$18,32,FALSE)</f>
        <v>Redis</v>
      </c>
      <c r="I31" t="s">
        <v>693</v>
      </c>
      <c r="J31" t="str">
        <f t="shared" si="1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2012</v>
      </c>
      <c r="AD31" t="str">
        <f t="shared" ca="1" si="10"/>
        <v>pics\\Finik_4.jpg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pics\\Finik_4.jpg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pics\\Finik_4.jpg</v>
      </c>
      <c r="AT31">
        <f t="shared" ca="1" si="7"/>
        <v>1.0913290637234896E-2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2051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VLOOKUP(B32,audio_list_stym!$A$3:$BP$18,64,FALSE)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VLOOKUP(B32,audio_list_stym!$A$3:$AJ$18,32,FALSE)</f>
        <v>Redis</v>
      </c>
      <c r="I32" t="s">
        <v>694</v>
      </c>
      <c r="J32" t="str">
        <f t="shared" si="1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2028</v>
      </c>
      <c r="AD32" t="str">
        <f t="shared" ca="1" si="10"/>
        <v>pics\\Kokos_4.jpg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pics\\Kokos_4.jpg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pics\\Kokos_4.jpg</v>
      </c>
      <c r="AT32">
        <f t="shared" ca="1" si="7"/>
        <v>0.46234171813740199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VLOOKUP(B33,audio_list_stym!$A$3:$BP$18,64,FALSE)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VLOOKUP(B33,audio_list_stym!$A$3:$AJ$18,32,FALSE)</f>
        <v>Redis</v>
      </c>
      <c r="I33" t="s">
        <v>695</v>
      </c>
      <c r="J33" t="str">
        <f t="shared" si="1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2154</v>
      </c>
      <c r="AD33" t="str">
        <f t="shared" ca="1" si="10"/>
        <v>pics\\Injir_2.jpg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pics\\Injir_2.jpg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pics\\Injir_2.jpg</v>
      </c>
      <c r="AT33">
        <f t="shared" ca="1" si="7"/>
        <v>0.95156779250527723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VLOOKUP(B34,audio_list_stym!$A$3:$BP$18,64,FALSE)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VLOOKUP(B34,audio_list_stym!$A$3:$AJ$18,32,FALSE)</f>
        <v>Peper</v>
      </c>
      <c r="I34" t="s">
        <v>688</v>
      </c>
      <c r="J34" t="str">
        <f t="shared" si="1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0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0.72985603342371175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2034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2010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VLOOKUP(B35,audio_list_stym!$A$3:$BP$18,64,FALSE)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VLOOKUP(B35,audio_list_stym!$A$3:$AJ$18,32,FALSE)</f>
        <v>Peper</v>
      </c>
      <c r="I35" t="s">
        <v>689</v>
      </c>
      <c r="J35" t="str">
        <f t="shared" si="1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0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0.66249431089051158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2045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VLOOKUP(B36,audio_list_stym!$A$3:$BP$18,64,FALSE)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VLOOKUP(B36,audio_list_stym!$A$3:$AJ$18,32,FALSE)</f>
        <v>Peper</v>
      </c>
      <c r="I36" t="s">
        <v>690</v>
      </c>
      <c r="J36" t="str">
        <f t="shared" si="1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0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0.13329658644435105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VLOOKUP(B37,audio_list_stym!$A$3:$BP$18,64,FALSE)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VLOOKUP(B37,audio_list_stym!$A$3:$AJ$18,32,FALSE)</f>
        <v>Peper</v>
      </c>
      <c r="I37" t="s">
        <v>691</v>
      </c>
      <c r="J37" t="str">
        <f t="shared" si="1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0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0.8298465655491557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2046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VLOOKUP(B38,audio_list_stym!$A$3:$BP$18,64,FALSE)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VLOOKUP(B38,audio_list_stym!$A$3:$AJ$18,32,FALSE)</f>
        <v>Peper</v>
      </c>
      <c r="I38" t="s">
        <v>692</v>
      </c>
      <c r="J38" t="str">
        <f t="shared" si="1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0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0.19951280088550782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2042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VLOOKUP(B39,audio_list_stym!$A$3:$BP$18,64,FALSE)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VLOOKUP(B39,audio_list_stym!$A$3:$AJ$18,32,FALSE)</f>
        <v>Peper</v>
      </c>
      <c r="I39" t="s">
        <v>693</v>
      </c>
      <c r="J39" t="str">
        <f t="shared" si="1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0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0.27960626045960346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2043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VLOOKUP(B40,audio_list_stym!$A$3:$BP$18,64,FALSE)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VLOOKUP(B40,audio_list_stym!$A$3:$AJ$18,32,FALSE)</f>
        <v>Peper</v>
      </c>
      <c r="I40" t="s">
        <v>694</v>
      </c>
      <c r="J40" t="str">
        <f t="shared" si="1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0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0.247001856664535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VLOOKUP(B41,audio_list_stym!$A$3:$BP$18,64,FALSE)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VLOOKUP(B41,audio_list_stym!$A$3:$AJ$18,32,FALSE)</f>
        <v>Peper</v>
      </c>
      <c r="I41" t="s">
        <v>695</v>
      </c>
      <c r="J41" t="str">
        <f t="shared" si="1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0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0.61692783525808248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VLOOKUP(B42,audio_list_stym!$A$3:$BP$18,64,FALSE)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VLOOKUP(B42,audio_list_stym!$A$3:$AJ$18,32,FALSE)</f>
        <v>Banan</v>
      </c>
      <c r="I42" t="s">
        <v>688</v>
      </c>
      <c r="J42" t="str">
        <f t="shared" si="1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2062</v>
      </c>
      <c r="AD42" t="str">
        <f t="shared" ca="1" si="10"/>
        <v>pics\\Tomat_6.jpg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pics\\Tomat_6.jpg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pics\\Tomat_6.jpg</v>
      </c>
      <c r="AT42">
        <f t="shared" ca="1" si="7"/>
        <v>0.37659268994890061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2059</v>
      </c>
      <c r="BF42" cm="1">
        <f t="array" aca="1" ref="BF42" ca="1">INDEX(BD26:BD41,(RANK(AT6,$AT$2:$AT$17)))</f>
        <v>2051</v>
      </c>
      <c r="BG42" cm="1">
        <f t="array" aca="1" ref="BG42" ca="1">INDEX(BD50:BD65,(RANK(AT6,$AT$2:$AT$17)))</f>
        <v>2011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VLOOKUP(B43,audio_list_stym!$A$3:$BP$18,64,FALSE)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VLOOKUP(B43,audio_list_stym!$A$3:$AJ$18,32,FALSE)</f>
        <v>Banan</v>
      </c>
      <c r="I43" t="s">
        <v>689</v>
      </c>
      <c r="J43" t="str">
        <f t="shared" si="1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2059</v>
      </c>
      <c r="AD43" t="str">
        <f t="shared" ca="1" si="10"/>
        <v>pics\\Tomat_3.jpg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pics\\Tomat_3.jpg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pics\\Tomat_3.jpg</v>
      </c>
      <c r="AT43">
        <f t="shared" ca="1" si="7"/>
        <v>6.7378842916008375E-2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2005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VLOOKUP(B44,audio_list_stym!$A$3:$BP$18,64,FALSE)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VLOOKUP(B44,audio_list_stym!$A$3:$AJ$18,32,FALSE)</f>
        <v>Banan</v>
      </c>
      <c r="I44" t="s">
        <v>690</v>
      </c>
      <c r="J44" t="str">
        <f t="shared" si="1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2168</v>
      </c>
      <c r="AD44" t="str">
        <f t="shared" ca="1" si="10"/>
        <v>pics\\Tikva_8.jpg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pics\\Tikva_8.jpg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pics\\Tikva_8.jpg</v>
      </c>
      <c r="AT44">
        <f t="shared" ca="1" si="7"/>
        <v>0.54555584434208637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VLOOKUP(B45,audio_list_stym!$A$3:$BP$18,64,FALSE)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VLOOKUP(B45,audio_list_stym!$A$3:$AJ$18,32,FALSE)</f>
        <v>Banan</v>
      </c>
      <c r="I45" t="s">
        <v>691</v>
      </c>
      <c r="J45" t="str">
        <f t="shared" si="1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2063</v>
      </c>
      <c r="AD45" t="str">
        <f t="shared" ca="1" si="10"/>
        <v>pics\\Tomat_7.jpg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pics\\Tomat_7.jpg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pics\\Tomat_7.jpg</v>
      </c>
      <c r="AT45">
        <f t="shared" ca="1" si="7"/>
        <v>0.1295982585668205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2006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VLOOKUP(B46,audio_list_stym!$A$3:$BP$18,64,FALSE)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VLOOKUP(B46,audio_list_stym!$A$3:$AJ$18,32,FALSE)</f>
        <v>Banan</v>
      </c>
      <c r="I46" t="s">
        <v>692</v>
      </c>
      <c r="J46" t="str">
        <f t="shared" si="1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2045</v>
      </c>
      <c r="AD46" t="str">
        <f t="shared" ca="1" si="10"/>
        <v>pics\\Peper_5.jpg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pics\\Peper_5.jpg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pics\\Peper_5.jpg</v>
      </c>
      <c r="AT46">
        <f t="shared" ca="1" si="7"/>
        <v>0.49244644882016209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2002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VLOOKUP(B47,audio_list_stym!$A$3:$BP$18,64,FALSE)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VLOOKUP(B47,audio_list_stym!$A$3:$AJ$18,32,FALSE)</f>
        <v>Banan</v>
      </c>
      <c r="I47" t="s">
        <v>693</v>
      </c>
      <c r="J47" t="str">
        <f t="shared" si="1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2041</v>
      </c>
      <c r="AD47" t="str">
        <f t="shared" ca="1" si="10"/>
        <v>pics\\Peper_1.jpg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pics\\Peper_1.jpg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pics\\Peper_1.jpg</v>
      </c>
      <c r="AT47">
        <f t="shared" ca="1" si="7"/>
        <v>0.66794170431336053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2003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VLOOKUP(B48,audio_list_stym!$A$3:$BP$18,64,FALSE)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VLOOKUP(B48,audio_list_stym!$A$3:$AJ$18,32,FALSE)</f>
        <v>Banan</v>
      </c>
      <c r="I48" t="s">
        <v>694</v>
      </c>
      <c r="J48" t="str">
        <f t="shared" si="1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2046</v>
      </c>
      <c r="AD48" t="str">
        <f t="shared" ca="1" si="10"/>
        <v>pics\\Peper_6.jpg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pics\\Peper_6.jpg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pics\\Peper_6.jpg</v>
      </c>
      <c r="AT48">
        <f t="shared" ca="1" si="7"/>
        <v>0.16707505156316704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VLOOKUP(B49,audio_list_stym!$A$3:$BP$18,64,FALSE)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VLOOKUP(B49,audio_list_stym!$A$3:$AJ$18,32,FALSE)</f>
        <v>Banan</v>
      </c>
      <c r="I49" t="s">
        <v>695</v>
      </c>
      <c r="J49" t="str">
        <f t="shared" si="1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2048</v>
      </c>
      <c r="AD49" t="str">
        <f t="shared" ca="1" si="10"/>
        <v>pics\\Peper_8.jpg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pics\\Peper_8.jpg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pics\\Peper_8.jpg</v>
      </c>
      <c r="AT49">
        <f t="shared" ca="1" si="7"/>
        <v>0.63570309932474145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VLOOKUP(B50,audio_list_stym!$A$3:$BP$18,64,FALSE)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VLOOKUP(B50,audio_list_stym!$A$3:$AJ$18,32,FALSE)</f>
        <v>Finik</v>
      </c>
      <c r="I50" t="s">
        <v>688</v>
      </c>
      <c r="J50" t="str">
        <f t="shared" si="1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0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4.9697408749995842E-2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2063</v>
      </c>
      <c r="BF50" cm="1">
        <f t="array" aca="1" ref="BF50" ca="1">INDEX(BD18:BD49,(RANK(AT7,$AT$2:$AT$17)))</f>
        <v>2031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VLOOKUP(B51,audio_list_stym!$A$3:$BP$18,64,FALSE)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VLOOKUP(B51,audio_list_stym!$A$3:$AJ$18,32,FALSE)</f>
        <v>Finik</v>
      </c>
      <c r="I51" t="s">
        <v>689</v>
      </c>
      <c r="J51" t="str">
        <f t="shared" si="1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0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6.213491676006988E-2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2013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VLOOKUP(B52,audio_list_stym!$A$3:$BP$18,64,FALSE)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VLOOKUP(B52,audio_list_stym!$A$3:$AJ$18,32,FALSE)</f>
        <v>Finik</v>
      </c>
      <c r="I52" t="s">
        <v>690</v>
      </c>
      <c r="J52" t="str">
        <f t="shared" si="1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0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0.15800667764393672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VLOOKUP(B53,audio_list_stym!$A$3:$BP$18,64,FALSE)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VLOOKUP(B53,audio_list_stym!$A$3:$AJ$18,32,FALSE)</f>
        <v>Finik</v>
      </c>
      <c r="I53" t="s">
        <v>691</v>
      </c>
      <c r="J53" t="str">
        <f t="shared" si="1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0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0.61709884175446295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2014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VLOOKUP(B54,audio_list_stym!$A$3:$BP$18,64,FALSE)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VLOOKUP(B54,audio_list_stym!$A$3:$AJ$18,32,FALSE)</f>
        <v>Finik</v>
      </c>
      <c r="I54" t="s">
        <v>692</v>
      </c>
      <c r="J54" t="str">
        <f t="shared" si="1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0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0.43492540131722501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2010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VLOOKUP(B55,audio_list_stym!$A$3:$BP$18,64,FALSE)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VLOOKUP(B55,audio_list_stym!$A$3:$AJ$18,32,FALSE)</f>
        <v>Finik</v>
      </c>
      <c r="I55" t="s">
        <v>693</v>
      </c>
      <c r="J55" t="str">
        <f t="shared" si="1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0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0.52267189679629966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2011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VLOOKUP(B56,audio_list_stym!$A$3:$BP$18,64,FALSE)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VLOOKUP(B56,audio_list_stym!$A$3:$AJ$18,32,FALSE)</f>
        <v>Finik</v>
      </c>
      <c r="I56" t="s">
        <v>694</v>
      </c>
      <c r="J56" t="str">
        <f t="shared" si="1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0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0.6036204645640042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VLOOKUP(B57,audio_list_stym!$A$3:$BP$18,64,FALSE)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VLOOKUP(B57,audio_list_stym!$A$3:$AJ$18,32,FALSE)</f>
        <v>Finik</v>
      </c>
      <c r="I57" t="s">
        <v>695</v>
      </c>
      <c r="J57" t="str">
        <f t="shared" si="1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0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0.71337336498530279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VLOOKUP(B58,audio_list_stym!$A$3:$BP$18,64,FALSE)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VLOOKUP(B58,audio_list_stym!$A$3:$AJ$18,32,FALSE)</f>
        <v>Goroh</v>
      </c>
      <c r="I58" t="s">
        <v>688</v>
      </c>
      <c r="J58" t="str">
        <f t="shared" si="1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2156</v>
      </c>
      <c r="AD58" t="str">
        <f t="shared" ca="1" si="10"/>
        <v>pics\\Injir_4.jpg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pics\\Injir_4.jpg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pics\\Injir_4.jpg</v>
      </c>
      <c r="AT58">
        <f t="shared" ca="1" si="7"/>
        <v>0.63304673337467487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2039</v>
      </c>
      <c r="BF58" cm="1">
        <f t="array" aca="1" ref="BF58" ca="1">INDEX(BD18:BD33,(RANK(AT8,$AT$2:$AT$17)))</f>
        <v>2055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VLOOKUP(B59,audio_list_stym!$A$3:$BP$18,64,FALSE)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VLOOKUP(B59,audio_list_stym!$A$3:$AJ$18,32,FALSE)</f>
        <v>Goroh</v>
      </c>
      <c r="I59" t="s">
        <v>689</v>
      </c>
      <c r="J59" t="str">
        <f t="shared" si="1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2158</v>
      </c>
      <c r="AD59" t="str">
        <f t="shared" ca="1" si="10"/>
        <v>pics\\Injir_6.jpg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pics\\Injir_6.jpg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pics\\Injir_6.jpg</v>
      </c>
      <c r="AT59">
        <f t="shared" ca="1" si="7"/>
        <v>0.47477684288090582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2021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VLOOKUP(B60,audio_list_stym!$A$3:$BP$18,64,FALSE)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VLOOKUP(B60,audio_list_stym!$A$3:$AJ$18,32,FALSE)</f>
        <v>Goroh</v>
      </c>
      <c r="I60" t="s">
        <v>690</v>
      </c>
      <c r="J60" t="str">
        <f t="shared" si="1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2015</v>
      </c>
      <c r="AD60" t="str">
        <f t="shared" ca="1" si="10"/>
        <v>pics\\Finik_7.jpg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pics\\Finik_7.jpg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pics\\Finik_7.jpg</v>
      </c>
      <c r="AT60">
        <f t="shared" ca="1" si="7"/>
        <v>0.10739144441540838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VLOOKUP(B61,audio_list_stym!$A$3:$BP$18,64,FALSE)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VLOOKUP(B61,audio_list_stym!$A$3:$AJ$18,32,FALSE)</f>
        <v>Goroh</v>
      </c>
      <c r="I61" t="s">
        <v>691</v>
      </c>
      <c r="J61" t="str">
        <f t="shared" si="1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2029</v>
      </c>
      <c r="AD61" t="str">
        <f t="shared" ca="1" si="10"/>
        <v>pics\\Kokos_5.jpg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pics\\Kokos_5.jpg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pics\\Kokos_5.jpg</v>
      </c>
      <c r="AT61">
        <f t="shared" ca="1" si="7"/>
        <v>3.1561233649279097E-2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2022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VLOOKUP(B62,audio_list_stym!$A$3:$BP$18,64,FALSE)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VLOOKUP(B62,audio_list_stym!$A$3:$AJ$18,32,FALSE)</f>
        <v>Goroh</v>
      </c>
      <c r="I62" t="s">
        <v>692</v>
      </c>
      <c r="J62" t="str">
        <f t="shared" si="1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2153</v>
      </c>
      <c r="AD62" t="str">
        <f t="shared" ca="1" si="10"/>
        <v>pics\\Injir_1.jpg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pics\\Injir_1.jpg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pics\\Injir_1.jpg</v>
      </c>
      <c r="AT62">
        <f t="shared" ca="1" si="7"/>
        <v>0.35426358971842997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2018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VLOOKUP(B63,audio_list_stym!$A$3:$BP$18,64,FALSE)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VLOOKUP(B63,audio_list_stym!$A$3:$AJ$18,32,FALSE)</f>
        <v>Goroh</v>
      </c>
      <c r="I63" t="s">
        <v>693</v>
      </c>
      <c r="J63" t="str">
        <f t="shared" si="1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2010</v>
      </c>
      <c r="AD63" t="str">
        <f t="shared" ca="1" si="10"/>
        <v>pics\\Finik_2.jpg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pics\\Finik_2.jpg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pics\\Finik_2.jpg</v>
      </c>
      <c r="AT63">
        <f t="shared" ca="1" si="7"/>
        <v>0.74066165181730326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2019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VLOOKUP(B64,audio_list_stym!$A$3:$BP$18,64,FALSE)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VLOOKUP(B64,audio_list_stym!$A$3:$AJ$18,32,FALSE)</f>
        <v>Goroh</v>
      </c>
      <c r="I64" t="s">
        <v>694</v>
      </c>
      <c r="J64" t="str">
        <f t="shared" si="1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2155</v>
      </c>
      <c r="AD64" t="str">
        <f t="shared" ca="1" si="10"/>
        <v>pics\\Injir_3.jpg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pics\\Injir_3.jpg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pics\\Injir_3.jpg</v>
      </c>
      <c r="AT64">
        <f t="shared" ca="1" si="7"/>
        <v>0.3475028358890847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VLOOKUP(B65,audio_list_stym!$A$3:$BP$18,64,FALSE)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VLOOKUP(B65,audio_list_stym!$A$3:$AJ$18,32,FALSE)</f>
        <v>Goroh</v>
      </c>
      <c r="I65" t="s">
        <v>695</v>
      </c>
      <c r="J65" t="str">
        <f t="shared" si="1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2011</v>
      </c>
      <c r="AD65" t="str">
        <f t="shared" ca="1" si="10"/>
        <v>pics\\Finik_3.jpg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pics\\Finik_3.jpg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pics\\Finik_3.jpg</v>
      </c>
      <c r="AT65">
        <f t="shared" ca="1" si="7"/>
        <v>0.71823709311209483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VLOOKUP(B66,audio_list_stym!$A$3:$BP$18,64,FALSE)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VLOOKUP(B66,audio_list_stym!$A$3:$AJ$18,32,FALSE)</f>
        <v>Sapota</v>
      </c>
      <c r="I66" t="s">
        <v>688</v>
      </c>
      <c r="J66" t="str">
        <f t="shared" ref="J66:J129" si="27">H66&amp;I66</f>
        <v>Sapota_1</v>
      </c>
      <c r="K66">
        <v>17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137</v>
      </c>
      <c r="Z66" t="str">
        <f>IF(G66="экспл",VLOOKUP(J66,quest_экспл!$A$1:$N$129,12,FALSE),IF(G66="импл_",0,0))</f>
        <v>sound\\On_sharoobraxniy.wav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0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 t="str">
        <f t="shared" ref="AF66:AF129" si="28">AS66</f>
        <v/>
      </c>
      <c r="AG66" t="str">
        <f t="shared" si="17"/>
        <v/>
      </c>
      <c r="AI66" t="s">
        <v>67</v>
      </c>
      <c r="AO66">
        <f ca="1">RAND()</f>
        <v>0.1858989172381319</v>
      </c>
      <c r="AP66" t="str">
        <f ca="1">INDEX($AI$66:$AI$129,(RANK(AO66,$AO$66:$AO$129)))</f>
        <v>pics\\Redis_6.jpg</v>
      </c>
      <c r="AS66" t="str">
        <f t="shared" ref="AS66:AS129" si="29">IF(G66="импл_",AP66,"")</f>
        <v/>
      </c>
      <c r="AT66">
        <f t="shared" ref="AT66:AT129" ca="1" si="30">RAND()</f>
        <v>4.9644380200697058E-2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_Он_шарообразный?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На_экране_XXXXX._Он_шарообразный?</v>
      </c>
      <c r="BC66">
        <f>A66</f>
        <v>1209</v>
      </c>
      <c r="BD66" cm="1">
        <f t="array" aca="1" ref="BD66" ca="1">INDEX(L66:L73,(RANK(AT2,$AT$2:$AT$9)))</f>
        <v>2136</v>
      </c>
      <c r="BE66" cm="1">
        <f t="array" aca="1" ref="BE66" ca="1">INDEX(BD74:BD89,(RANK(AT2,$AT$2:$AT$7)))</f>
        <v>2139</v>
      </c>
      <c r="BF66" cm="1">
        <f t="array" aca="1" ref="BF66" ca="1">INDEX(BD90:BD113,(RANK(AT2,$AT$2:$AT$17)))</f>
        <v>2076</v>
      </c>
      <c r="BG66" cm="1">
        <f t="array" aca="1" ref="BG66" ca="1">INDEX(BD114:BD129,(RANK(AT2,$AT$2:$AT$17)))</f>
        <v>2116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VLOOKUP(B67,audio_list_stym!$A$3:$BP$18,64,FALSE)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VLOOKUP(B67,audio_list_stym!$A$3:$AJ$18,32,FALSE)</f>
        <v>Sapota</v>
      </c>
      <c r="I67" t="s">
        <v>689</v>
      </c>
      <c r="J67" t="str">
        <f t="shared" si="27"/>
        <v>Sapota_2</v>
      </c>
      <c r="K67">
        <v>17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138</v>
      </c>
      <c r="Z67" t="str">
        <f>IF(G67="экспл",VLOOKUP(J67,quest_экспл!$A$1:$N$129,12,FALSE),IF(G67="импл_",0,0))</f>
        <v>sound\\On_nadrezan.wav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129" ca="1" si="33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si="28"/>
        <v/>
      </c>
      <c r="AG67" t="str">
        <f t="shared" si="17"/>
        <v/>
      </c>
      <c r="AI67" t="s">
        <v>68</v>
      </c>
      <c r="AO67">
        <f t="shared" ref="AO67:AO129" ca="1" si="34">RAND()</f>
        <v>9.207321363418064E-3</v>
      </c>
      <c r="AP67" t="str">
        <f t="shared" ref="AP67:AP129" ca="1" si="35">INDEX($AI$66:$AI$129,(RANK(AO67,$AO$66:$AO$129)))</f>
        <v>pics\\Tomat_8.jpg</v>
      </c>
      <c r="AS67" t="str">
        <f t="shared" si="29"/>
        <v/>
      </c>
      <c r="AT67">
        <f t="shared" ca="1" si="30"/>
        <v>0.45511983405206824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_Он_надрезан?</v>
      </c>
      <c r="BA67" t="e">
        <f>VLOOKUP(Q67,audio_list_stym!$B$2:$BQ$299,68,FALSE)</f>
        <v>#N/A</v>
      </c>
      <c r="BB67" t="str">
        <f t="shared" si="32"/>
        <v>Посмотрите,_вот_XXXXX._Он_надрезан?</v>
      </c>
      <c r="BD67" cm="1">
        <f t="array" aca="1" ref="BD67" ca="1">INDEX(L67:L74,(RANK(AT3,$AT$2:$AT$9)))</f>
        <v>2134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VLOOKUP(B68,audio_list_stym!$A$3:$BP$18,64,FALSE)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VLOOKUP(B68,audio_list_stym!$A$3:$AJ$18,32,FALSE)</f>
        <v>Sapota</v>
      </c>
      <c r="I68" t="s">
        <v>690</v>
      </c>
      <c r="J68" t="str">
        <f t="shared" si="27"/>
        <v>Sapota_3</v>
      </c>
      <c r="K68">
        <v>17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139</v>
      </c>
      <c r="Z68" t="str">
        <f>IF(G68="экспл",VLOOKUP(J68,quest_экспл!$A$1:$N$129,12,FALSE),IF(G68="импл_",0,0))</f>
        <v>sound\\On_perekruchen.wav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3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si="28"/>
        <v/>
      </c>
      <c r="AG68" t="str">
        <f t="shared" si="17"/>
        <v/>
      </c>
      <c r="AI68" t="s">
        <v>69</v>
      </c>
      <c r="AO68">
        <f t="shared" ca="1" si="34"/>
        <v>0.22784268348812464</v>
      </c>
      <c r="AP68" t="str">
        <f t="shared" ca="1" si="35"/>
        <v>pics\\Redis_5.jpg</v>
      </c>
      <c r="AS68" t="str">
        <f t="shared" si="29"/>
        <v/>
      </c>
      <c r="AT68">
        <f t="shared" ca="1" si="30"/>
        <v>0.51607684330279235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_Он_перекручен?</v>
      </c>
      <c r="BA68" t="e">
        <f>VLOOKUP(Q68,audio_list_stym!$B$2:$BQ$299,68,FALSE)</f>
        <v>#N/A</v>
      </c>
      <c r="BB68" t="str">
        <f t="shared" si="32"/>
        <v>Вот_XXXXX._Он_перекручен?</v>
      </c>
      <c r="BD68" cm="1">
        <f t="array" aca="1" ref="BD68" ca="1">INDEX(L68:L75,(RANK(AT4,$AT$2:$AT$9)))</f>
        <v>2131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VLOOKUP(B69,audio_list_stym!$A$3:$BP$18,64,FALSE)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VLOOKUP(B69,audio_list_stym!$A$3:$AJ$18,32,FALSE)</f>
        <v>Sapota</v>
      </c>
      <c r="I69" t="s">
        <v>691</v>
      </c>
      <c r="J69" t="str">
        <f t="shared" si="27"/>
        <v>Sapota_4</v>
      </c>
      <c r="K69">
        <v>17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140</v>
      </c>
      <c r="Z69" t="str">
        <f>IF(G69="экспл",VLOOKUP(J69,quest_экспл!$A$1:$N$129,12,FALSE),IF(G69="импл_",0,0))</f>
        <v>sound\\Sorvan_li_on.wav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3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si="28"/>
        <v/>
      </c>
      <c r="AG69" t="str">
        <f t="shared" si="17"/>
        <v/>
      </c>
      <c r="AI69" t="s">
        <v>70</v>
      </c>
      <c r="AO69">
        <f t="shared" ca="1" si="34"/>
        <v>0.50703810971410357</v>
      </c>
      <c r="AP69" t="str">
        <f t="shared" ca="1" si="35"/>
        <v>pics\\Limon_3.jpg</v>
      </c>
      <c r="AS69" t="str">
        <f t="shared" si="29"/>
        <v/>
      </c>
      <c r="AT69">
        <f t="shared" ca="1" si="30"/>
        <v>8.8402848988895499E-3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_Сорван_ли_он?</v>
      </c>
      <c r="BA69" t="e">
        <f>VLOOKUP(Q69,audio_list_stym!$B$2:$BQ$299,68,FALSE)</f>
        <v>#N/A</v>
      </c>
      <c r="BB69" t="str">
        <f t="shared" si="32"/>
        <v>Это_XXXXX._Сорван_ли_он?</v>
      </c>
      <c r="BD69" cm="1">
        <f t="array" aca="1" ref="BD69" ca="1">INDEX(L69:L76,(RANK(AT5,$AT$2:$AT$9)))</f>
        <v>2137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VLOOKUP(B70,audio_list_stym!$A$3:$BP$18,64,FALSE)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VLOOKUP(B70,audio_list_stym!$A$3:$AJ$18,32,FALSE)</f>
        <v>Sapota</v>
      </c>
      <c r="I70" t="s">
        <v>692</v>
      </c>
      <c r="J70" t="str">
        <f t="shared" si="27"/>
        <v>Sapota_5</v>
      </c>
      <c r="K70">
        <v>17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141</v>
      </c>
      <c r="Z70" t="str">
        <f>IF(G70="экспл",VLOOKUP(J70,quest_экспл!$A$1:$N$129,12,FALSE),IF(G70="импл_",0,0))</f>
        <v>sound\\Spressovan_li_on.wav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3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si="28"/>
        <v/>
      </c>
      <c r="AG70" t="str">
        <f t="shared" si="17"/>
        <v/>
      </c>
      <c r="AI70" t="s">
        <v>71</v>
      </c>
      <c r="AO70">
        <f t="shared" ca="1" si="34"/>
        <v>0.72728074926892072</v>
      </c>
      <c r="AP70" t="str">
        <f t="shared" ca="1" si="35"/>
        <v>pics\\Goroh_3.jpg</v>
      </c>
      <c r="AS70" t="str">
        <f t="shared" si="29"/>
        <v/>
      </c>
      <c r="AT70">
        <f t="shared" ca="1" si="30"/>
        <v>0.62292084993697638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_Спрессован_ли_он?</v>
      </c>
      <c r="BA70" t="e">
        <f>VLOOKUP(Q70,audio_list_stym!$B$2:$BQ$299,68,FALSE)</f>
        <v>#N/A</v>
      </c>
      <c r="BB70" t="str">
        <f t="shared" si="32"/>
        <v>На_картинке_XXXXX._Спрессован_ли_он?</v>
      </c>
      <c r="BD70" cm="1">
        <f t="array" aca="1" ref="BD70" ca="1">INDEX(L70:L77,(RANK(AT6,$AT$2:$AT$9)))</f>
        <v>2134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VLOOKUP(B71,audio_list_stym!$A$3:$BP$18,64,FALSE)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VLOOKUP(B71,audio_list_stym!$A$3:$AJ$18,32,FALSE)</f>
        <v>Sapota</v>
      </c>
      <c r="I71" t="s">
        <v>693</v>
      </c>
      <c r="J71" t="str">
        <f t="shared" si="27"/>
        <v>Sapota_6</v>
      </c>
      <c r="K71">
        <v>17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142</v>
      </c>
      <c r="Z71" t="str">
        <f>IF(G71="экспл",VLOOKUP(J71,quest_экспл!$A$1:$N$129,12,FALSE),IF(G71="импл_",0,0))</f>
        <v>sound\\Zheltiy_li_on.wav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3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si="28"/>
        <v/>
      </c>
      <c r="AG71" t="str">
        <f t="shared" si="17"/>
        <v/>
      </c>
      <c r="AI71" t="s">
        <v>72</v>
      </c>
      <c r="AO71">
        <f t="shared" ca="1" si="34"/>
        <v>0.64658181475058774</v>
      </c>
      <c r="AP71" t="str">
        <f t="shared" ca="1" si="35"/>
        <v>pics\\Goroh_8.jpg</v>
      </c>
      <c r="AS71" t="str">
        <f t="shared" si="29"/>
        <v/>
      </c>
      <c r="AT71">
        <f t="shared" ca="1" si="30"/>
        <v>0.98031715119014895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_Желтый_ли_он?</v>
      </c>
      <c r="BA71" t="e">
        <f>VLOOKUP(Q71,audio_list_stym!$B$2:$BQ$299,68,FALSE)</f>
        <v>#N/A</v>
      </c>
      <c r="BB71" t="str">
        <f t="shared" si="32"/>
        <v>На_мониторе_XXXXX._Желтый_ли_он?</v>
      </c>
      <c r="BD71" cm="1">
        <f t="array" aca="1" ref="BD71" ca="1">INDEX(L71:L78,(RANK(AT7,$AT$2:$AT$9)))</f>
        <v>2136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VLOOKUP(B72,audio_list_stym!$A$3:$BP$18,64,FALSE)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VLOOKUP(B72,audio_list_stym!$A$3:$AJ$18,32,FALSE)</f>
        <v>Sapota</v>
      </c>
      <c r="I72" t="s">
        <v>694</v>
      </c>
      <c r="J72" t="str">
        <f t="shared" si="27"/>
        <v>Sapota_7</v>
      </c>
      <c r="K72">
        <v>17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143</v>
      </c>
      <c r="Z72" t="str">
        <f>IF(G72="экспл",VLOOKUP(J72,quest_экспл!$A$1:$N$129,12,FALSE),IF(G72="импл_",0,0))</f>
        <v>sound\\Rovniy_li_on.wav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3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si="28"/>
        <v/>
      </c>
      <c r="AG72" t="str">
        <f t="shared" si="17"/>
        <v/>
      </c>
      <c r="AI72" t="s">
        <v>73</v>
      </c>
      <c r="AO72">
        <f t="shared" ca="1" si="34"/>
        <v>0.48398782025572762</v>
      </c>
      <c r="AP72" t="str">
        <f t="shared" ca="1" si="35"/>
        <v>pics\\Limon_5.jpg</v>
      </c>
      <c r="AS72" t="str">
        <f t="shared" si="29"/>
        <v/>
      </c>
      <c r="AT72">
        <f t="shared" ca="1" si="30"/>
        <v>0.33866136187179685</v>
      </c>
      <c r="AU72" t="s">
        <v>697</v>
      </c>
      <c r="AV72" t="str">
        <f t="shared" ca="1" si="31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_Ровный_ли_он?</v>
      </c>
      <c r="BA72" t="e">
        <f>VLOOKUP(Q72,audio_list_stym!$B$2:$BQ$299,68,FALSE)</f>
        <v>#N/A</v>
      </c>
      <c r="BB72" t="str">
        <f t="shared" si="32"/>
        <v>Перед_Вами_XXXXX._Ровный_ли_он?</v>
      </c>
      <c r="BD72" cm="1">
        <f t="array" aca="1" ref="BD72" ca="1">INDEX(L72:L79,(RANK(AT8,$AT$2:$AT$9)))</f>
        <v>2141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VLOOKUP(B73,audio_list_stym!$A$3:$BP$18,64,FALSE)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VLOOKUP(B73,audio_list_stym!$A$3:$AJ$18,32,FALSE)</f>
        <v>Sapota</v>
      </c>
      <c r="I73" t="s">
        <v>695</v>
      </c>
      <c r="J73" t="str">
        <f t="shared" si="27"/>
        <v>Sapota_8</v>
      </c>
      <c r="K73">
        <v>17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144</v>
      </c>
      <c r="Z73" t="str">
        <f>IF(G73="экспл",VLOOKUP(J73,quest_экспл!$A$1:$N$129,12,FALSE),IF(G73="импл_",0,0))</f>
        <v>sound\\On_imeet_shipi.wav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3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si="28"/>
        <v/>
      </c>
      <c r="AG73" t="str">
        <f t="shared" si="17"/>
        <v/>
      </c>
      <c r="AI73" t="s">
        <v>74</v>
      </c>
      <c r="AO73">
        <f t="shared" ca="1" si="34"/>
        <v>0.79594147916831182</v>
      </c>
      <c r="AP73" t="str">
        <f t="shared" ca="1" si="35"/>
        <v>pics\\Finik_7.jpg</v>
      </c>
      <c r="AS73" t="str">
        <f t="shared" si="29"/>
        <v/>
      </c>
      <c r="AT73">
        <f t="shared" ca="1" si="30"/>
        <v>0.54661086929709024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_Он_имеет_шипы?</v>
      </c>
      <c r="BA73" t="e">
        <f>VLOOKUP(Q73,audio_list_stym!$B$2:$BQ$299,68,FALSE)</f>
        <v>#N/A</v>
      </c>
      <c r="BB73" t="str">
        <f t="shared" si="32"/>
        <v>Вы_видите_XXXXX._Он_имеет_шипы?</v>
      </c>
      <c r="BD73" cm="1">
        <f t="array" aca="1" ref="BD73" ca="1">INDEX(L73:L80,(RANK(AT9,$AT$2:$AT$9)))</f>
        <v>2139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VLOOKUP(B74,audio_list_stym!$A$3:$BP$18,64,FALSE)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VLOOKUP(B74,audio_list_stym!$A$3:$AJ$18,32,FALSE)</f>
        <v>Tamanid</v>
      </c>
      <c r="I74" t="s">
        <v>688</v>
      </c>
      <c r="J74" t="str">
        <f t="shared" si="27"/>
        <v>Tamanid_1</v>
      </c>
      <c r="K74">
        <v>14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273</v>
      </c>
      <c r="Q74" t="str">
        <f>IF(G74="экспл",0,IF(G74="импл_",VLOOKUP(J74,quest_импл!$A$1:$J$129,8,FALSE),0))</f>
        <v>sound\\Krasnovatiy_li.wav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2001</v>
      </c>
      <c r="AD74" t="str">
        <f t="shared" ca="1" si="33"/>
        <v>pics\\Banan_1.jpg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pics\\Banan_1.jpg</v>
      </c>
      <c r="AI74" t="s">
        <v>76</v>
      </c>
      <c r="AO74">
        <f t="shared" ca="1" si="34"/>
        <v>0.95054114202131168</v>
      </c>
      <c r="AP74" t="str">
        <f t="shared" ca="1" si="35"/>
        <v>pics\\Banan_1.jpg</v>
      </c>
      <c r="AR74" t="str">
        <f>IF(AH74="sound\\Ogorod",AP2,"")</f>
        <v/>
      </c>
      <c r="AS74" t="str">
        <f t="shared" ca="1" si="29"/>
        <v>pics\\Banan_1.jpg</v>
      </c>
      <c r="AT74">
        <f t="shared" ca="1" si="30"/>
        <v>0.59256810537326587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_Красноватый_ли_</v>
      </c>
      <c r="BB74" t="str">
        <f t="shared" si="32"/>
        <v>_Красноватый_ли_БАРОХ?</v>
      </c>
      <c r="BC74">
        <f>A74</f>
        <v>1210</v>
      </c>
      <c r="BD74" cm="1">
        <f t="array" aca="1" ref="BD74" ca="1">INDEX($L$74:$L$81,(RANK(AT2,$AT$2:$AT$9)))</f>
        <v>2144</v>
      </c>
      <c r="BE74" cm="1">
        <f t="array" aca="1" ref="BE74" ca="1">INDEX(BD66:BD73,(RANK(AT3,$AT$2:$AT$9)))</f>
        <v>2134</v>
      </c>
      <c r="BF74" cm="1">
        <f t="array" aca="1" ref="BF74" ca="1">INDEX(BD82:BD105,(RANK(AT3,$AT$2:$AT$17)))</f>
        <v>2070</v>
      </c>
      <c r="BG74" cm="1">
        <f t="array" aca="1" ref="BG74" ca="1">INDEX(BD106:BD129,(RANK(AT3,$AT$2:$AT$9)))</f>
        <v>2082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VLOOKUP(B75,audio_list_stym!$A$3:$BP$18,64,FALSE)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VLOOKUP(B75,audio_list_stym!$A$3:$AJ$18,32,FALSE)</f>
        <v>Tamanid</v>
      </c>
      <c r="I75" t="s">
        <v>689</v>
      </c>
      <c r="J75" t="str">
        <f t="shared" si="27"/>
        <v>Tamanid_2</v>
      </c>
      <c r="K75">
        <v>14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274</v>
      </c>
      <c r="Q75" t="str">
        <f>IF(G75="экспл",0,IF(G75="импл_",VLOOKUP(J75,quest_импл!$A$1:$J$129,8,FALSE),0))</f>
        <v>sound\\Izognut_li.wav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2022</v>
      </c>
      <c r="AD75" t="str">
        <f t="shared" ca="1" si="33"/>
        <v>pics\\Goroh_6.jpg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pics\\Goroh_6.jpg</v>
      </c>
      <c r="AI75" t="s">
        <v>77</v>
      </c>
      <c r="AO75">
        <f t="shared" ca="1" si="34"/>
        <v>0.67280924258447583</v>
      </c>
      <c r="AP75" t="str">
        <f t="shared" ca="1" si="35"/>
        <v>pics\\Goroh_6.jpg</v>
      </c>
      <c r="AR75" t="str">
        <f t="shared" ref="AR75:AR97" si="36">IF(AH75="sound\\Ogorod",AP3,"")</f>
        <v/>
      </c>
      <c r="AS75" t="str">
        <f t="shared" ca="1" si="29"/>
        <v>pics\\Goroh_6.jpg</v>
      </c>
      <c r="AT75">
        <f t="shared" ca="1" si="30"/>
        <v>0.61165791463099817</v>
      </c>
      <c r="AU75" t="s">
        <v>697</v>
      </c>
      <c r="AV75" t="str">
        <f t="shared" ca="1" si="31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_Изогнут_ли_</v>
      </c>
      <c r="BB75" t="str">
        <f t="shared" si="32"/>
        <v>_Изогнут_ли_БАРОХ?</v>
      </c>
      <c r="BD75" cm="1">
        <f t="array" aca="1" ref="BD75" ca="1">INDEX($L$74:$L$81,(RANK(AT3,$AT$2:$AT$9)))</f>
        <v>2141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VLOOKUP(B76,audio_list_stym!$A$3:$BP$18,64,FALSE)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VLOOKUP(B76,audio_list_stym!$A$3:$AJ$18,32,FALSE)</f>
        <v>Tamanid</v>
      </c>
      <c r="I76" t="s">
        <v>690</v>
      </c>
      <c r="J76" t="str">
        <f t="shared" si="27"/>
        <v>Tamanid_3</v>
      </c>
      <c r="K76">
        <v>14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275</v>
      </c>
      <c r="Q76" t="str">
        <f>IF(G76="экспл",0,IF(G76="импл_",VLOOKUP(J76,quest_импл!$A$1:$J$129,8,FALSE),0))</f>
        <v>sound\\Barhatistiy_li.wav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2060</v>
      </c>
      <c r="AD76" t="str">
        <f t="shared" ca="1" si="33"/>
        <v>pics\\Tomat_4.jpg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pics\\Tomat_4.jpg</v>
      </c>
      <c r="AI76" t="s">
        <v>78</v>
      </c>
      <c r="AO76">
        <f t="shared" ca="1" si="34"/>
        <v>6.8903757999768667E-2</v>
      </c>
      <c r="AP76" t="str">
        <f t="shared" ca="1" si="35"/>
        <v>pics\\Tomat_4.jpg</v>
      </c>
      <c r="AR76" t="str">
        <f t="shared" si="36"/>
        <v/>
      </c>
      <c r="AS76" t="str">
        <f t="shared" ca="1" si="29"/>
        <v>pics\\Tomat_4.jpg</v>
      </c>
      <c r="AT76">
        <f t="shared" ca="1" si="30"/>
        <v>7.6866780455274064E-2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_Бархатистый_ли_</v>
      </c>
      <c r="BB76" t="str">
        <f t="shared" si="32"/>
        <v>_Бархатистый_ли_БАРОХ?</v>
      </c>
      <c r="BD76" cm="1">
        <f t="array" aca="1" ref="BD76" ca="1">INDEX($L$74:$L$81,(RANK(AT4,$AT$2:$AT$9)))</f>
        <v>2137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VLOOKUP(B77,audio_list_stym!$A$3:$BP$18,64,FALSE)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VLOOKUP(B77,audio_list_stym!$A$3:$AJ$18,32,FALSE)</f>
        <v>Tamanid</v>
      </c>
      <c r="I77" t="s">
        <v>691</v>
      </c>
      <c r="J77" t="str">
        <f t="shared" si="27"/>
        <v>Tamanid_4</v>
      </c>
      <c r="K77">
        <v>14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276</v>
      </c>
      <c r="Q77" t="str">
        <f>IF(G77="экспл",0,IF(G77="импл_",VLOOKUP(J77,quest_импл!$A$1:$J$129,8,FALSE),0))</f>
        <v>sound\\Odnotonniy_li.wav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2062</v>
      </c>
      <c r="AD77" t="str">
        <f t="shared" ca="1" si="33"/>
        <v>pics\\Tomat_6.jpg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pics\\Tomat_6.jpg</v>
      </c>
      <c r="AI77" t="s">
        <v>79</v>
      </c>
      <c r="AO77">
        <f t="shared" ca="1" si="34"/>
        <v>4.0505820046465857E-2</v>
      </c>
      <c r="AP77" t="str">
        <f t="shared" ca="1" si="35"/>
        <v>pics\\Tomat_6.jpg</v>
      </c>
      <c r="AR77" t="str">
        <f t="shared" si="36"/>
        <v/>
      </c>
      <c r="AS77" t="str">
        <f t="shared" ca="1" si="29"/>
        <v>pics\\Tomat_6.jpg</v>
      </c>
      <c r="AT77">
        <f t="shared" ca="1" si="30"/>
        <v>0.38794157653993022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_Однотонный_ли_</v>
      </c>
      <c r="BB77" t="str">
        <f t="shared" si="32"/>
        <v>_Однотонный_ли_БАРОХ?</v>
      </c>
      <c r="BD77" cm="1">
        <f t="array" aca="1" ref="BD77" ca="1">INDEX($L$74:$L$81,(RANK(AT5,$AT$2:$AT$9)))</f>
        <v>2142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VLOOKUP(B78,audio_list_stym!$A$3:$BP$18,64,FALSE)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VLOOKUP(B78,audio_list_stym!$A$3:$AJ$18,32,FALSE)</f>
        <v>Tamanid</v>
      </c>
      <c r="I78" t="s">
        <v>692</v>
      </c>
      <c r="J78" t="str">
        <f t="shared" si="27"/>
        <v>Tamanid_5</v>
      </c>
      <c r="K78">
        <v>14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277</v>
      </c>
      <c r="Q78" t="str">
        <f>IF(G78="экспл",0,IF(G78="импл_",VLOOKUP(J78,quest_импл!$A$1:$J$129,8,FALSE),0))</f>
        <v>sound\\Prozrachniy_li.wav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2034</v>
      </c>
      <c r="AD78" t="str">
        <f t="shared" ca="1" si="33"/>
        <v>pics\\Limon_2.jpg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pics\\Limon_2.jpg</v>
      </c>
      <c r="AI78" t="s">
        <v>80</v>
      </c>
      <c r="AO78">
        <f t="shared" ca="1" si="34"/>
        <v>0.51207411930430591</v>
      </c>
      <c r="AP78" t="str">
        <f t="shared" ca="1" si="35"/>
        <v>pics\\Limon_2.jpg</v>
      </c>
      <c r="AR78" t="str">
        <f t="shared" si="36"/>
        <v/>
      </c>
      <c r="AS78" t="str">
        <f t="shared" ca="1" si="29"/>
        <v>pics\\Limon_2.jpg</v>
      </c>
      <c r="AT78">
        <f t="shared" ca="1" si="30"/>
        <v>0.79157318879364602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_Прозрачный_ли_</v>
      </c>
      <c r="BB78" t="str">
        <f t="shared" si="32"/>
        <v>_Прозрачный_ли_БАРОХ?</v>
      </c>
      <c r="BD78" cm="1">
        <f t="array" aca="1" ref="BD78" ca="1">INDEX($L$74:$L$81,(RANK(AT6,$AT$2:$AT$9)))</f>
        <v>2138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VLOOKUP(B79,audio_list_stym!$A$3:$BP$18,64,FALSE)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VLOOKUP(B79,audio_list_stym!$A$3:$AJ$18,32,FALSE)</f>
        <v>Tamanid</v>
      </c>
      <c r="I79" t="s">
        <v>693</v>
      </c>
      <c r="J79" t="str">
        <f t="shared" si="27"/>
        <v>Tamanid_6</v>
      </c>
      <c r="K79">
        <v>14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278</v>
      </c>
      <c r="Q79" t="str">
        <f>IF(G79="экспл",0,IF(G79="импл_",VLOOKUP(J79,quest_импл!$A$1:$J$129,8,FALSE),0))</f>
        <v>sound\\Izmelchen_li.wav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2055</v>
      </c>
      <c r="AD79" t="str">
        <f t="shared" ca="1" si="33"/>
        <v>pics\\Redis_7.jpg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pics\\Redis_7.jpg</v>
      </c>
      <c r="AI79" t="s">
        <v>81</v>
      </c>
      <c r="AO79">
        <f t="shared" ca="1" si="34"/>
        <v>0.18368064046476029</v>
      </c>
      <c r="AP79" t="str">
        <f t="shared" ca="1" si="35"/>
        <v>pics\\Redis_7.jpg</v>
      </c>
      <c r="AR79" t="str">
        <f t="shared" si="36"/>
        <v/>
      </c>
      <c r="AS79" t="str">
        <f t="shared" ca="1" si="29"/>
        <v>pics\\Redis_7.jpg</v>
      </c>
      <c r="AT79">
        <f t="shared" ca="1" si="30"/>
        <v>0.11494373120496837</v>
      </c>
      <c r="AU79" t="s">
        <v>697</v>
      </c>
      <c r="AV79" t="str">
        <f t="shared" ca="1" si="31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_Измельчен_ли_</v>
      </c>
      <c r="BB79" t="str">
        <f t="shared" si="32"/>
        <v>_Измельчен_ли_БАРОХ?</v>
      </c>
      <c r="BD79" cm="1">
        <f t="array" aca="1" ref="BD79" ca="1">INDEX($L$74:$L$81,(RANK(AT7,$AT$2:$AT$9)))</f>
        <v>2139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VLOOKUP(B80,audio_list_stym!$A$3:$BP$18,64,FALSE)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VLOOKUP(B80,audio_list_stym!$A$3:$AJ$18,32,FALSE)</f>
        <v>Tamanid</v>
      </c>
      <c r="I80" t="s">
        <v>694</v>
      </c>
      <c r="J80" t="str">
        <f t="shared" si="27"/>
        <v>Tamanid_7</v>
      </c>
      <c r="K80">
        <v>14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279</v>
      </c>
      <c r="Q80" t="str">
        <f>IF(G80="экспл",0,IF(G80="импл_",VLOOKUP(J80,quest_импл!$A$1:$J$129,8,FALSE),0))</f>
        <v>sound\\Cvetushiy_li.wav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2032</v>
      </c>
      <c r="AD80" t="str">
        <f t="shared" ca="1" si="33"/>
        <v>pics\\Kokos_8.jpg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pics\\Kokos_8.jpg</v>
      </c>
      <c r="AI80" t="s">
        <v>82</v>
      </c>
      <c r="AO80">
        <f t="shared" ca="1" si="34"/>
        <v>0.54460496508855682</v>
      </c>
      <c r="AP80" t="str">
        <f t="shared" ca="1" si="35"/>
        <v>pics\\Kokos_8.jpg</v>
      </c>
      <c r="AR80" t="str">
        <f t="shared" si="36"/>
        <v/>
      </c>
      <c r="AS80" t="str">
        <f t="shared" ca="1" si="29"/>
        <v>pics\\Kokos_8.jpg</v>
      </c>
      <c r="AT80">
        <f t="shared" ca="1" si="30"/>
        <v>0.666910788110051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_Цветущий_ли_</v>
      </c>
      <c r="BB80" t="str">
        <f t="shared" si="32"/>
        <v>_Цветущий_ли_БАРОХ?</v>
      </c>
      <c r="BD80" cm="1">
        <f t="array" aca="1" ref="BD80" ca="1">INDEX($L$74:$L$81,(RANK(AT8,$AT$2:$AT$9)))</f>
        <v>2143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VLOOKUP(B81,audio_list_stym!$A$3:$BP$18,64,FALSE)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VLOOKUP(B81,audio_list_stym!$A$3:$AJ$18,32,FALSE)</f>
        <v>Tamanid</v>
      </c>
      <c r="I81" t="s">
        <v>695</v>
      </c>
      <c r="J81" t="str">
        <f t="shared" si="27"/>
        <v>Tamanid_8</v>
      </c>
      <c r="K81">
        <v>14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280</v>
      </c>
      <c r="Q81" t="str">
        <f>IF(G81="экспл",0,IF(G81="импл_",VLOOKUP(J81,quest_импл!$A$1:$J$129,8,FALSE),0))</f>
        <v>sound\\Skruchen_li.wav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2045</v>
      </c>
      <c r="AD81" t="str">
        <f t="shared" ca="1" si="33"/>
        <v>pics\\Peper_5.jpg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pics\\Peper_5.jpg</v>
      </c>
      <c r="AI81" t="s">
        <v>83</v>
      </c>
      <c r="AO81">
        <f t="shared" ca="1" si="34"/>
        <v>0.36893049078034634</v>
      </c>
      <c r="AP81" t="str">
        <f t="shared" ca="1" si="35"/>
        <v>pics\\Peper_5.jpg</v>
      </c>
      <c r="AR81" t="str">
        <f t="shared" si="36"/>
        <v/>
      </c>
      <c r="AS81" t="str">
        <f t="shared" ca="1" si="29"/>
        <v>pics\\Peper_5.jpg</v>
      </c>
      <c r="AT81">
        <f t="shared" ca="1" si="30"/>
        <v>0.65952478952726679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_Скручен_ли_</v>
      </c>
      <c r="BB81" t="str">
        <f t="shared" si="32"/>
        <v>_Скручен_ли_БАРОХ?</v>
      </c>
      <c r="BD81" cm="1">
        <f t="array" aca="1" ref="BD81" ca="1">INDEX($L$74:$L$81,(RANK(AT9,$AT$2:$AT$9)))</f>
        <v>2140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VLOOKUP(B82,audio_list_stym!$A$3:$BP$18,64,FALSE)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VLOOKUP(B82,audio_list_stym!$A$3:$AJ$18,32,FALSE)</f>
        <v>ZF</v>
      </c>
      <c r="I82" t="s">
        <v>688</v>
      </c>
      <c r="J82" t="str">
        <f t="shared" si="27"/>
        <v>ZF_1</v>
      </c>
      <c r="K82">
        <v>15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153</v>
      </c>
      <c r="Z82" t="str">
        <f>IF(G82="экспл",VLOOKUP(J82,quest_экспл!$A$1:$N$129,12,FALSE),IF(G82="импл_",0,0))</f>
        <v>sound\\On_s_chashuykami.wav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3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28"/>
        <v/>
      </c>
      <c r="AI82" t="s">
        <v>84</v>
      </c>
      <c r="AO82">
        <f t="shared" ca="1" si="34"/>
        <v>0.26517007046649621</v>
      </c>
      <c r="AP82" t="str">
        <f t="shared" ca="1" si="35"/>
        <v>pics\\Redis_2.jpg</v>
      </c>
      <c r="AR82" t="str">
        <f t="shared" si="36"/>
        <v/>
      </c>
      <c r="AS82" t="str">
        <f t="shared" si="29"/>
        <v/>
      </c>
      <c r="AT82">
        <f t="shared" ca="1" si="30"/>
        <v>0.31397549011330561</v>
      </c>
      <c r="AU82" t="s">
        <v>697</v>
      </c>
      <c r="AV82" t="str">
        <f t="shared" ca="1" si="31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_Он_с_чешуйками?</v>
      </c>
      <c r="BA82" t="e">
        <f>VLOOKUP(Q82,audio_list_stym!$B$2:$BQ$299,68,FALSE)</f>
        <v>#N/A</v>
      </c>
      <c r="BB82" t="str">
        <f t="shared" si="32"/>
        <v>На_экране_ЛИРОХ._Он_с_чешуйками?</v>
      </c>
      <c r="BC82">
        <f>A82</f>
        <v>1211</v>
      </c>
      <c r="BD82" cm="1">
        <f t="array" aca="1" ref="BD82" ca="1">INDEX($L$82:$L$89,(RANK(AT2,$AT$2:$AT$9)))</f>
        <v>2152</v>
      </c>
      <c r="BE82" cm="1">
        <f t="array" aca="1" ref="BE82" ca="1">INDEX(BD66:BD81,(RANK(AT4,$AT$2:$AT$17)))</f>
        <v>2134</v>
      </c>
      <c r="BF82" cm="1">
        <f t="array" aca="1" ref="BF82" ca="1">INDEX(BD90:BD105,(RANK(AT4,$AT$2:$AT$17)))</f>
        <v>2066</v>
      </c>
      <c r="BG82" cm="1">
        <f t="array" aca="1" ref="BG82" ca="1">INDEX(BD106:BD129,(RANK(AT4,$AT$2:$AT$9)))</f>
        <v>2088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VLOOKUP(B83,audio_list_stym!$A$3:$BP$18,64,FALSE)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VLOOKUP(B83,audio_list_stym!$A$3:$AJ$18,32,FALSE)</f>
        <v>ZF</v>
      </c>
      <c r="I83" t="s">
        <v>689</v>
      </c>
      <c r="J83" t="str">
        <f t="shared" si="27"/>
        <v>ZF_2</v>
      </c>
      <c r="K83">
        <v>15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154</v>
      </c>
      <c r="Z83" t="str">
        <f>IF(G83="экспл",VLOOKUP(J83,quest_экспл!$A$1:$N$129,12,FALSE),IF(G83="импл_",0,0))</f>
        <v>sound\\On_rozoviy.wav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3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28"/>
        <v/>
      </c>
      <c r="AI83" t="s">
        <v>85</v>
      </c>
      <c r="AO83">
        <f t="shared" ca="1" si="34"/>
        <v>0.48507999653469369</v>
      </c>
      <c r="AP83" t="str">
        <f t="shared" ca="1" si="35"/>
        <v>pics\\Limon_4.jpg</v>
      </c>
      <c r="AR83" t="str">
        <f t="shared" si="36"/>
        <v/>
      </c>
      <c r="AS83" t="str">
        <f t="shared" si="29"/>
        <v/>
      </c>
      <c r="AT83">
        <f t="shared" ca="1" si="30"/>
        <v>0.80831749805430375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_Он_розовый?</v>
      </c>
      <c r="BA83" t="e">
        <f>VLOOKUP(Q83,audio_list_stym!$B$2:$BQ$299,68,FALSE)</f>
        <v>#N/A</v>
      </c>
      <c r="BB83" t="str">
        <f t="shared" si="32"/>
        <v>Посмотрите,_вот_ЛИРОХ._Он_розовый?</v>
      </c>
      <c r="BD83" cm="1">
        <f t="array" aca="1" ref="BD83" ca="1">INDEX($L$82:$L$89,(RANK(AT3,$AT$2:$AT$9)))</f>
        <v>2149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VLOOKUP(B84,audio_list_stym!$A$3:$BP$18,64,FALSE)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VLOOKUP(B84,audio_list_stym!$A$3:$AJ$18,32,FALSE)</f>
        <v>ZF</v>
      </c>
      <c r="I84" t="s">
        <v>690</v>
      </c>
      <c r="J84" t="str">
        <f t="shared" si="27"/>
        <v>ZF_3</v>
      </c>
      <c r="K84">
        <v>15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155</v>
      </c>
      <c r="Z84" t="str">
        <f>IF(G84="экспл",VLOOKUP(J84,quest_экспл!$A$1:$N$129,12,FALSE),IF(G84="импл_",0,0))</f>
        <v>sound\\Tonkiy_li_on.wav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3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28"/>
        <v/>
      </c>
      <c r="AI84" t="s">
        <v>94</v>
      </c>
      <c r="AO84">
        <f t="shared" ca="1" si="34"/>
        <v>0.7826156057219128</v>
      </c>
      <c r="AP84" t="str">
        <f t="shared" ca="1" si="35"/>
        <v>pics\\Finik_8.jpg</v>
      </c>
      <c r="AR84" t="str">
        <f t="shared" si="36"/>
        <v/>
      </c>
      <c r="AS84" t="str">
        <f t="shared" si="29"/>
        <v/>
      </c>
      <c r="AT84">
        <f t="shared" ca="1" si="30"/>
        <v>0.47746181487363137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_Тонкий_ли_он?</v>
      </c>
      <c r="BA84" t="e">
        <f>VLOOKUP(Q84,audio_list_stym!$B$2:$BQ$299,68,FALSE)</f>
        <v>#N/A</v>
      </c>
      <c r="BB84" t="str">
        <f t="shared" si="32"/>
        <v>Вот_ЛИРОХ._Тонкий_ли_он?</v>
      </c>
      <c r="BD84" cm="1">
        <f t="array" aca="1" ref="BD84" ca="1">INDEX($L$82:$L$89,(RANK(AT4,$AT$2:$AT$9)))</f>
        <v>2145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VLOOKUP(B85,audio_list_stym!$A$3:$BP$18,64,FALSE)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VLOOKUP(B85,audio_list_stym!$A$3:$AJ$18,32,FALSE)</f>
        <v>ZF</v>
      </c>
      <c r="I85" t="s">
        <v>691</v>
      </c>
      <c r="J85" t="str">
        <f t="shared" si="27"/>
        <v>ZF_4</v>
      </c>
      <c r="K85">
        <v>15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156</v>
      </c>
      <c r="Z85" t="str">
        <f>IF(G85="экспл",VLOOKUP(J85,quest_экспл!$A$1:$N$129,12,FALSE),IF(G85="импл_",0,0))</f>
        <v>sound\\Celniy_li_on.wav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3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28"/>
        <v/>
      </c>
      <c r="AI85" t="s">
        <v>95</v>
      </c>
      <c r="AO85">
        <f t="shared" ca="1" si="34"/>
        <v>0.17444143160981107</v>
      </c>
      <c r="AP85" t="str">
        <f t="shared" ca="1" si="35"/>
        <v>pics\\Redis_8.jpg</v>
      </c>
      <c r="AR85" t="str">
        <f t="shared" si="36"/>
        <v/>
      </c>
      <c r="AS85" t="str">
        <f t="shared" si="29"/>
        <v/>
      </c>
      <c r="AT85">
        <f t="shared" ca="1" si="30"/>
        <v>0.64353974372988487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_Цельный_ли_он?</v>
      </c>
      <c r="BA85" t="e">
        <f>VLOOKUP(Q85,audio_list_stym!$B$2:$BQ$299,68,FALSE)</f>
        <v>#N/A</v>
      </c>
      <c r="BB85" t="str">
        <f t="shared" si="32"/>
        <v>Это_ЛИРОХ._Цельный_ли_он?</v>
      </c>
      <c r="BD85" cm="1">
        <f t="array" aca="1" ref="BD85" ca="1">INDEX($L$82:$L$89,(RANK(AT5,$AT$2:$AT$9)))</f>
        <v>2150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VLOOKUP(B86,audio_list_stym!$A$3:$BP$18,64,FALSE)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VLOOKUP(B86,audio_list_stym!$A$3:$AJ$18,32,FALSE)</f>
        <v>ZF</v>
      </c>
      <c r="I86" t="s">
        <v>692</v>
      </c>
      <c r="J86" t="str">
        <f t="shared" si="27"/>
        <v>ZF_5</v>
      </c>
      <c r="K86">
        <v>15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157</v>
      </c>
      <c r="Z86" t="str">
        <f>IF(G86="экспл",VLOOKUP(J86,quest_экспл!$A$1:$N$129,12,FALSE),IF(G86="импл_",0,0))</f>
        <v>sound\\On_shershaviy.wav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3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28"/>
        <v/>
      </c>
      <c r="AI86" t="s">
        <v>96</v>
      </c>
      <c r="AO86">
        <f t="shared" ca="1" si="34"/>
        <v>0.24766535415944702</v>
      </c>
      <c r="AP86" t="str">
        <f t="shared" ca="1" si="35"/>
        <v>pics\\Redis_4.jpg</v>
      </c>
      <c r="AR86" t="str">
        <f t="shared" si="36"/>
        <v/>
      </c>
      <c r="AS86" t="str">
        <f t="shared" si="29"/>
        <v/>
      </c>
      <c r="AT86">
        <f t="shared" ca="1" si="30"/>
        <v>0.15974111976155991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_Он_шершавый?</v>
      </c>
      <c r="BA86" t="e">
        <f>VLOOKUP(Q86,audio_list_stym!$B$2:$BQ$299,68,FALSE)</f>
        <v>#N/A</v>
      </c>
      <c r="BB86" t="str">
        <f t="shared" si="32"/>
        <v>На_картинке_ЛИРОХ._Он_шершавый?</v>
      </c>
      <c r="BD86" cm="1">
        <f t="array" aca="1" ref="BD86" ca="1">INDEX($L$82:$L$89,(RANK(AT6,$AT$2:$AT$9)))</f>
        <v>2146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VLOOKUP(B87,audio_list_stym!$A$3:$BP$18,64,FALSE)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VLOOKUP(B87,audio_list_stym!$A$3:$AJ$18,32,FALSE)</f>
        <v>ZF</v>
      </c>
      <c r="I87" t="s">
        <v>693</v>
      </c>
      <c r="J87" t="str">
        <f t="shared" si="27"/>
        <v>ZF_6</v>
      </c>
      <c r="K87">
        <v>15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158</v>
      </c>
      <c r="Z87" t="str">
        <f>IF(G87="экспл",VLOOKUP(J87,quest_экспл!$A$1:$N$129,12,FALSE),IF(G87="импл_",0,0))</f>
        <v>sound\\Zaostrin_li_on.wav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3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28"/>
        <v/>
      </c>
      <c r="AI87" t="s">
        <v>97</v>
      </c>
      <c r="AO87">
        <f t="shared" ca="1" si="34"/>
        <v>0.92501089169374562</v>
      </c>
      <c r="AP87" t="str">
        <f t="shared" ca="1" si="35"/>
        <v>pics\\Banan_6.jpg</v>
      </c>
      <c r="AR87" t="str">
        <f t="shared" si="36"/>
        <v/>
      </c>
      <c r="AS87" t="str">
        <f t="shared" si="29"/>
        <v/>
      </c>
      <c r="AT87">
        <f t="shared" ca="1" si="30"/>
        <v>0.73420655227387532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_Заострен_ли_он?</v>
      </c>
      <c r="BA87" t="e">
        <f>VLOOKUP(Q87,audio_list_stym!$B$2:$BQ$299,68,FALSE)</f>
        <v>#N/A</v>
      </c>
      <c r="BB87" t="str">
        <f t="shared" si="32"/>
        <v>На_мониторе_ЛИРОХ._Заострен_ли_он?</v>
      </c>
      <c r="BD87" cm="1">
        <f t="array" aca="1" ref="BD87" ca="1">INDEX($L$82:$L$89,(RANK(AT7,$AT$2:$AT$9)))</f>
        <v>2147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VLOOKUP(B88,audio_list_stym!$A$3:$BP$18,64,FALSE)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VLOOKUP(B88,audio_list_stym!$A$3:$AJ$18,32,FALSE)</f>
        <v>ZF</v>
      </c>
      <c r="I88" t="s">
        <v>694</v>
      </c>
      <c r="J88" t="str">
        <f t="shared" si="27"/>
        <v>ZF_7</v>
      </c>
      <c r="K88">
        <v>15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159</v>
      </c>
      <c r="Z88" t="str">
        <f>IF(G88="экспл",VLOOKUP(J88,quest_экспл!$A$1:$N$129,12,FALSE),IF(G88="импл_",0,0))</f>
        <v>sound\\On_rassipchatiy.wav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3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28"/>
        <v/>
      </c>
      <c r="AI88" t="s">
        <v>98</v>
      </c>
      <c r="AO88">
        <f t="shared" ca="1" si="34"/>
        <v>0.93300742593644725</v>
      </c>
      <c r="AP88" t="str">
        <f t="shared" ca="1" si="35"/>
        <v>pics\\Banan_4.jpg</v>
      </c>
      <c r="AR88" t="str">
        <f t="shared" si="36"/>
        <v/>
      </c>
      <c r="AS88" t="str">
        <f t="shared" si="29"/>
        <v/>
      </c>
      <c r="AT88">
        <f t="shared" ca="1" si="30"/>
        <v>0.67384912709334066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_Он_рассыпчатый?</v>
      </c>
      <c r="BA88" t="e">
        <f>VLOOKUP(Q88,audio_list_stym!$B$2:$BQ$299,68,FALSE)</f>
        <v>#N/A</v>
      </c>
      <c r="BB88" t="str">
        <f t="shared" si="32"/>
        <v>Перед_Вами_ЛИРОХ._Он_рассыпчатый?</v>
      </c>
      <c r="BD88" cm="1">
        <f t="array" aca="1" ref="BD88" ca="1">INDEX($L$82:$L$89,(RANK(AT8,$AT$2:$AT$9)))</f>
        <v>2151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VLOOKUP(B89,audio_list_stym!$A$3:$BP$18,64,FALSE)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VLOOKUP(B89,audio_list_stym!$A$3:$AJ$18,32,FALSE)</f>
        <v>ZF</v>
      </c>
      <c r="I89" t="s">
        <v>695</v>
      </c>
      <c r="J89" t="str">
        <f t="shared" si="27"/>
        <v>ZF_8</v>
      </c>
      <c r="K89">
        <v>15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160</v>
      </c>
      <c r="Z89" t="str">
        <f>IF(G89="экспл",VLOOKUP(J89,quest_экспл!$A$1:$N$129,12,FALSE),IF(G89="импл_",0,0))</f>
        <v>sound\\Ochishen_li_on.wav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3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28"/>
        <v/>
      </c>
      <c r="AI89" t="s">
        <v>99</v>
      </c>
      <c r="AO89">
        <f t="shared" ca="1" si="34"/>
        <v>0.82705336907204585</v>
      </c>
      <c r="AP89" t="str">
        <f t="shared" ca="1" si="35"/>
        <v>pics\\Finik_4.jpg</v>
      </c>
      <c r="AR89" t="str">
        <f t="shared" si="36"/>
        <v/>
      </c>
      <c r="AS89" t="str">
        <f t="shared" si="29"/>
        <v/>
      </c>
      <c r="AT89">
        <f t="shared" ca="1" si="30"/>
        <v>0.83846000723980074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_Очищен_ли_он?</v>
      </c>
      <c r="BA89" t="e">
        <f>VLOOKUP(Q89,audio_list_stym!$B$2:$BQ$299,68,FALSE)</f>
        <v>#N/A</v>
      </c>
      <c r="BB89" t="str">
        <f t="shared" si="32"/>
        <v>Вы_видите_ЛИРОХ._Очищен_ли_он?</v>
      </c>
      <c r="BD89" cm="1">
        <f t="array" aca="1" ref="BD89" ca="1">INDEX($L$82:$L$89,(RANK(AT9,$AT$2:$AT$9)))</f>
        <v>2148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VLOOKUP(B90,audio_list_stym!$A$3:$BP$18,64,FALSE)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VLOOKUP(B90,audio_list_stym!$A$3:$AJ$18,32,FALSE)</f>
        <v>Ackee</v>
      </c>
      <c r="I90" t="s">
        <v>688</v>
      </c>
      <c r="J90" t="str">
        <f t="shared" si="27"/>
        <v>Ackee_1</v>
      </c>
      <c r="K90">
        <v>16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225</v>
      </c>
      <c r="Q90" t="str">
        <f>IF(G90="экспл",0,IF(G90="импл_",VLOOKUP(J90,quest_импл!$A$1:$J$129,8,FALSE),0))</f>
        <v>sound\\Sushenniy_li.wav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2048</v>
      </c>
      <c r="AD90" t="str">
        <f t="shared" ca="1" si="33"/>
        <v>pics\\Peper_8.jpg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pics\\Peper_8.jpg</v>
      </c>
      <c r="AI90" t="s">
        <v>100</v>
      </c>
      <c r="AO90">
        <f t="shared" ca="1" si="34"/>
        <v>0.2936926456010418</v>
      </c>
      <c r="AP90" t="str">
        <f t="shared" ca="1" si="35"/>
        <v>pics\\Peper_8.jpg</v>
      </c>
      <c r="AR90" t="str">
        <f t="shared" si="36"/>
        <v/>
      </c>
      <c r="AS90" t="str">
        <f t="shared" ca="1" si="29"/>
        <v>pics\\Peper_8.jpg</v>
      </c>
      <c r="AT90">
        <f t="shared" ca="1" si="30"/>
        <v>0.18853611990631225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_Сушеный_ли_</v>
      </c>
      <c r="BB90" t="str">
        <f t="shared" si="32"/>
        <v>_Сушеный_ли_XXXXX?</v>
      </c>
      <c r="BC90">
        <f>A90</f>
        <v>1212</v>
      </c>
      <c r="BD90" cm="1">
        <f t="array" aca="1" ref="BD90" ca="1">INDEX($L$90:$L$97,(RANK(AT2,$AT$2:$AT$9)))</f>
        <v>2072</v>
      </c>
      <c r="BE90" cm="1">
        <f t="array" aca="1" ref="BE90" ca="1">INDEX(BD66:BD81,(RANK(AT5,$AT$2:$AT$17)))</f>
        <v>2138</v>
      </c>
      <c r="BF90" cm="1">
        <f t="array" aca="1" ref="BF90" ca="1">INDEX(BD98:BD113,(RANK(AT5,$AT$2:$AT$17)))</f>
        <v>2082</v>
      </c>
      <c r="BG90" cm="1">
        <f t="array" aca="1" ref="BG90" ca="1">INDEX(BD114:BD129,(RANK(AT5,$AT$2:$AT$9)))</f>
        <v>2091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VLOOKUP(B91,audio_list_stym!$A$3:$BP$18,64,FALSE)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VLOOKUP(B91,audio_list_stym!$A$3:$AJ$18,32,FALSE)</f>
        <v>Ackee</v>
      </c>
      <c r="I91" t="s">
        <v>689</v>
      </c>
      <c r="J91" t="str">
        <f t="shared" si="27"/>
        <v>Ackee_2</v>
      </c>
      <c r="K91">
        <v>16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226</v>
      </c>
      <c r="Q91" t="str">
        <f>IF(G91="экспл",0,IF(G91="импл_",VLOOKUP(J91,quest_импл!$A$1:$J$129,8,FALSE),0))</f>
        <v>sound\\S_vetochkoy_li.wav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2029</v>
      </c>
      <c r="AD91" t="str">
        <f t="shared" ca="1" si="33"/>
        <v>pics\\Kokos_5.jpg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pics\\Kokos_5.jpg</v>
      </c>
      <c r="AI91" t="s">
        <v>101</v>
      </c>
      <c r="AO91">
        <f t="shared" ca="1" si="34"/>
        <v>0.56769486197840735</v>
      </c>
      <c r="AP91" t="str">
        <f t="shared" ca="1" si="35"/>
        <v>pics\\Kokos_5.jpg</v>
      </c>
      <c r="AR91" t="str">
        <f t="shared" si="36"/>
        <v/>
      </c>
      <c r="AS91" t="str">
        <f t="shared" ca="1" si="29"/>
        <v>pics\\Kokos_5.jpg</v>
      </c>
      <c r="AT91">
        <f t="shared" ca="1" si="30"/>
        <v>0.65023001749766773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_С_веточкой_ли_</v>
      </c>
      <c r="BB91" t="str">
        <f t="shared" si="32"/>
        <v>_С_веточкой_ли_XXXXX?</v>
      </c>
      <c r="BD91" cm="1">
        <f t="array" aca="1" ref="BD91" ca="1">INDEX($L$90:$L$97,(RANK(AT3,$AT$2:$AT$9)))</f>
        <v>2069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VLOOKUP(B92,audio_list_stym!$A$3:$BP$18,64,FALSE)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VLOOKUP(B92,audio_list_stym!$A$3:$AJ$18,32,FALSE)</f>
        <v>Ackee</v>
      </c>
      <c r="I92" t="s">
        <v>690</v>
      </c>
      <c r="J92" t="str">
        <f t="shared" si="27"/>
        <v>Ackee_3</v>
      </c>
      <c r="K92">
        <v>16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227</v>
      </c>
      <c r="Q92" t="str">
        <f>IF(G92="экспл",0,IF(G92="импл_",VLOOKUP(J92,quest_импл!$A$1:$J$129,8,FALSE),0))</f>
        <v>sound\\Rasskrit_li.wav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2014</v>
      </c>
      <c r="AD92" t="str">
        <f t="shared" ca="1" si="33"/>
        <v>pics\\Finik_6.jpg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pics\\Finik_6.jpg</v>
      </c>
      <c r="AI92" t="s">
        <v>102</v>
      </c>
      <c r="AO92">
        <f t="shared" ca="1" si="34"/>
        <v>0.81158569498523836</v>
      </c>
      <c r="AP92" t="str">
        <f t="shared" ca="1" si="35"/>
        <v>pics\\Finik_6.jpg</v>
      </c>
      <c r="AR92" t="str">
        <f t="shared" si="36"/>
        <v/>
      </c>
      <c r="AS92" t="str">
        <f t="shared" ca="1" si="29"/>
        <v>pics\\Finik_6.jpg</v>
      </c>
      <c r="AT92">
        <f t="shared" ca="1" si="30"/>
        <v>0.80419723337913307</v>
      </c>
      <c r="AU92" t="s">
        <v>697</v>
      </c>
      <c r="AV92" t="str">
        <f t="shared" ca="1" si="31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_Раскрыт_ли_</v>
      </c>
      <c r="BB92" t="str">
        <f t="shared" si="32"/>
        <v>_Раскрыт_ли_XXXXX?</v>
      </c>
      <c r="BD92" cm="1">
        <f t="array" aca="1" ref="BD92" ca="1">INDEX($L$90:$L$97,(RANK(AT4,$AT$2:$AT$9)))</f>
        <v>2065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VLOOKUP(B93,audio_list_stym!$A$3:$BP$18,64,FALSE)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VLOOKUP(B93,audio_list_stym!$A$3:$AJ$18,32,FALSE)</f>
        <v>Ackee</v>
      </c>
      <c r="I93" t="s">
        <v>691</v>
      </c>
      <c r="J93" t="str">
        <f t="shared" si="27"/>
        <v>Ackee_4</v>
      </c>
      <c r="K93">
        <v>16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228</v>
      </c>
      <c r="Q93" t="str">
        <f>IF(G93="экспл",0,IF(G93="импл_",VLOOKUP(J93,quest_импл!$A$1:$J$129,8,FALSE),0))</f>
        <v>sound\\Pushistiy_li.wav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2031</v>
      </c>
      <c r="AD93" t="str">
        <f t="shared" ca="1" si="33"/>
        <v>pics\\Kokos_7.jpg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pics\\Kokos_7.jpg</v>
      </c>
      <c r="AI93" t="s">
        <v>103</v>
      </c>
      <c r="AO93">
        <f t="shared" ca="1" si="34"/>
        <v>0.54861278673721436</v>
      </c>
      <c r="AP93" t="str">
        <f t="shared" ca="1" si="35"/>
        <v>pics\\Kokos_7.jpg</v>
      </c>
      <c r="AR93" t="str">
        <f t="shared" si="36"/>
        <v/>
      </c>
      <c r="AS93" t="str">
        <f t="shared" ca="1" si="29"/>
        <v>pics\\Kokos_7.jpg</v>
      </c>
      <c r="AT93">
        <f t="shared" ca="1" si="30"/>
        <v>6.0074159347454081E-3</v>
      </c>
      <c r="AU93" t="s">
        <v>697</v>
      </c>
      <c r="AV93" t="str">
        <f t="shared" ca="1" si="31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_Пушистый_ли_</v>
      </c>
      <c r="BB93" t="str">
        <f t="shared" si="32"/>
        <v>_Пушистый_ли_XXXXX?</v>
      </c>
      <c r="BD93" cm="1">
        <f t="array" aca="1" ref="BD93" ca="1">INDEX($L$90:$L$97,(RANK(AT5,$AT$2:$AT$9)))</f>
        <v>2070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VLOOKUP(B94,audio_list_stym!$A$3:$BP$18,64,FALSE)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VLOOKUP(B94,audio_list_stym!$A$3:$AJ$18,32,FALSE)</f>
        <v>Ackee</v>
      </c>
      <c r="I94" t="s">
        <v>692</v>
      </c>
      <c r="J94" t="str">
        <f t="shared" si="27"/>
        <v>Ackee_5</v>
      </c>
      <c r="K94">
        <v>16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229</v>
      </c>
      <c r="Q94" t="str">
        <f>IF(G94="экспл",0,IF(G94="импл_",VLOOKUP(J94,quest_импл!$A$1:$J$129,8,FALSE),0))</f>
        <v>sound\\Kvadratniy_li.wav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2025</v>
      </c>
      <c r="AD94" t="str">
        <f t="shared" ca="1" si="33"/>
        <v>pics\\Kokos_1.jpg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pics\\Kokos_1.jpg</v>
      </c>
      <c r="AI94" t="s">
        <v>104</v>
      </c>
      <c r="AO94">
        <f t="shared" ca="1" si="34"/>
        <v>0.62399063502658536</v>
      </c>
      <c r="AP94" t="str">
        <f t="shared" ca="1" si="35"/>
        <v>pics\\Kokos_1.jpg</v>
      </c>
      <c r="AR94" t="str">
        <f t="shared" si="36"/>
        <v/>
      </c>
      <c r="AS94" t="str">
        <f t="shared" ca="1" si="29"/>
        <v>pics\\Kokos_1.jpg</v>
      </c>
      <c r="AT94">
        <f t="shared" ca="1" si="30"/>
        <v>0.66322858785330585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_Квадратный_ли_</v>
      </c>
      <c r="BB94" t="str">
        <f t="shared" si="32"/>
        <v>_Квадратный_ли_XXXXX?</v>
      </c>
      <c r="BD94" cm="1">
        <f t="array" aca="1" ref="BD94" ca="1">INDEX($L$90:$L$97,(RANK(AT6,$AT$2:$AT$9)))</f>
        <v>2066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VLOOKUP(B95,audio_list_stym!$A$3:$BP$18,64,FALSE)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VLOOKUP(B95,audio_list_stym!$A$3:$AJ$18,32,FALSE)</f>
        <v>Ackee</v>
      </c>
      <c r="I95" t="s">
        <v>693</v>
      </c>
      <c r="J95" t="str">
        <f t="shared" si="27"/>
        <v>Ackee_6</v>
      </c>
      <c r="K95">
        <v>16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230</v>
      </c>
      <c r="Q95" t="str">
        <f>IF(G95="экспл",0,IF(G95="импл_",VLOOKUP(J95,quest_импл!$A$1:$J$129,8,FALSE),0))</f>
        <v>sound\\Sklizskiy_li.wav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2061</v>
      </c>
      <c r="AD95" t="str">
        <f t="shared" ca="1" si="33"/>
        <v>pics\\Tomat_5.jpg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pics\\Tomat_5.jpg</v>
      </c>
      <c r="AI95" t="s">
        <v>105</v>
      </c>
      <c r="AO95">
        <f t="shared" ca="1" si="34"/>
        <v>5.5742934569314007E-2</v>
      </c>
      <c r="AP95" t="str">
        <f t="shared" ca="1" si="35"/>
        <v>pics\\Tomat_5.jpg</v>
      </c>
      <c r="AR95" t="str">
        <f t="shared" si="36"/>
        <v/>
      </c>
      <c r="AS95" t="str">
        <f t="shared" ca="1" si="29"/>
        <v>pics\\Tomat_5.jpg</v>
      </c>
      <c r="AT95">
        <f t="shared" ca="1" si="30"/>
        <v>0.37554516740897392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_Склизкий_ли_</v>
      </c>
      <c r="BB95" t="str">
        <f t="shared" si="32"/>
        <v>_Склизкий_ли_XXXXX?</v>
      </c>
      <c r="BD95" cm="1">
        <f t="array" aca="1" ref="BD95" ca="1">INDEX($L$90:$L$97,(RANK(AT7,$AT$2:$AT$9)))</f>
        <v>2067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VLOOKUP(B96,audio_list_stym!$A$3:$BP$18,64,FALSE)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VLOOKUP(B96,audio_list_stym!$A$3:$AJ$18,32,FALSE)</f>
        <v>Ackee</v>
      </c>
      <c r="I96" t="s">
        <v>694</v>
      </c>
      <c r="J96" t="str">
        <f t="shared" si="27"/>
        <v>Ackee_7</v>
      </c>
      <c r="K96">
        <v>16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231</v>
      </c>
      <c r="Q96" t="str">
        <f>IF(G96="экспл",0,IF(G96="импл_",VLOOKUP(J96,quest_импл!$A$1:$J$129,8,FALSE),0))</f>
        <v>sound\\Uvyadshiy_li.wav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2039</v>
      </c>
      <c r="AD96" t="str">
        <f t="shared" ca="1" si="33"/>
        <v>pics\\Limon_7.jpg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pics\\Limon_7.jpg</v>
      </c>
      <c r="AI96" t="s">
        <v>106</v>
      </c>
      <c r="AO96">
        <f t="shared" ca="1" si="34"/>
        <v>0.46216267450549364</v>
      </c>
      <c r="AP96" t="str">
        <f t="shared" ca="1" si="35"/>
        <v>pics\\Limon_7.jpg</v>
      </c>
      <c r="AR96" t="str">
        <f t="shared" si="36"/>
        <v/>
      </c>
      <c r="AS96" t="str">
        <f t="shared" ca="1" si="29"/>
        <v>pics\\Limon_7.jpg</v>
      </c>
      <c r="AT96">
        <f t="shared" ca="1" si="30"/>
        <v>0.30397207264834525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_Увядший_ли_</v>
      </c>
      <c r="BB96" t="str">
        <f t="shared" si="32"/>
        <v>_Увядший_ли_XXXXX?</v>
      </c>
      <c r="BD96" cm="1">
        <f t="array" aca="1" ref="BD96" ca="1">INDEX($L$90:$L$97,(RANK(AT8,$AT$2:$AT$9)))</f>
        <v>2071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VLOOKUP(B97,audio_list_stym!$A$3:$BP$18,64,FALSE)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VLOOKUP(B97,audio_list_stym!$A$3:$AJ$18,32,FALSE)</f>
        <v>Ackee</v>
      </c>
      <c r="I97" t="s">
        <v>695</v>
      </c>
      <c r="J97" t="str">
        <f t="shared" si="27"/>
        <v>Ackee_8</v>
      </c>
      <c r="K97">
        <v>16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232</v>
      </c>
      <c r="Q97" t="str">
        <f>IF(G97="экспл",0,IF(G97="импл_",VLOOKUP(J97,quest_импл!$A$1:$J$129,8,FALSE),0))</f>
        <v>sound\\Raznocvetniy_li.wav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2063</v>
      </c>
      <c r="AD97" t="str">
        <f t="shared" ca="1" si="33"/>
        <v>pics\\Tomat_7.jpg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pics\\Tomat_7.jpg</v>
      </c>
      <c r="AI97" t="s">
        <v>107</v>
      </c>
      <c r="AO97">
        <f t="shared" ca="1" si="34"/>
        <v>1.6635349289940038E-2</v>
      </c>
      <c r="AP97" t="str">
        <f t="shared" ca="1" si="35"/>
        <v>pics\\Tomat_7.jpg</v>
      </c>
      <c r="AR97" t="str">
        <f t="shared" si="36"/>
        <v/>
      </c>
      <c r="AS97" t="str">
        <f t="shared" ca="1" si="29"/>
        <v>pics\\Tomat_7.jpg</v>
      </c>
      <c r="AT97">
        <f t="shared" ca="1" si="30"/>
        <v>8.0281227686085921E-2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_Разноцветный_ли_</v>
      </c>
      <c r="BB97" t="str">
        <f t="shared" si="32"/>
        <v>_Разноцветный_ли_XXXXX?</v>
      </c>
      <c r="BD97" cm="1">
        <f t="array" aca="1" ref="BD97" ca="1">INDEX($L$90:$L$97,(RANK(AT9,$AT$2:$AT$9)))</f>
        <v>2068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VLOOKUP(B98,audio_list_stym!$A$3:$BP$18,64,FALSE)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VLOOKUP(B98,audio_list_stym!$A$3:$AJ$18,32,FALSE)</f>
        <v>Ake</v>
      </c>
      <c r="I98" t="s">
        <v>688</v>
      </c>
      <c r="J98" t="str">
        <f t="shared" si="27"/>
        <v>Ake_1</v>
      </c>
      <c r="K98">
        <v>17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105</v>
      </c>
      <c r="Z98" t="str">
        <f>IF(G98="экспл",VLOOKUP(J98,quest_экспл!$A$1:$N$129,12,FALSE),IF(G98="импл_",0,0))</f>
        <v>sound\\On_imeet_myakot.wav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3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28"/>
        <v/>
      </c>
      <c r="AI98" t="s">
        <v>108</v>
      </c>
      <c r="AO98">
        <f t="shared" ca="1" si="34"/>
        <v>0.37519788330233073</v>
      </c>
      <c r="AP98" t="str">
        <f t="shared" ca="1" si="35"/>
        <v>pics\\Peper_4.jpg</v>
      </c>
      <c r="AR98" t="str">
        <f>IF(AH98="sound\\Ogorod",AP26,"")</f>
        <v/>
      </c>
      <c r="AS98" t="str">
        <f t="shared" si="29"/>
        <v/>
      </c>
      <c r="AT98">
        <f t="shared" ca="1" si="30"/>
        <v>0.94320870701083914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_Он_имеет_мякоть?</v>
      </c>
      <c r="BA98" t="e">
        <f>VLOOKUP(Q98,audio_list_stym!$B$2:$BQ$299,68,FALSE)</f>
        <v>#N/A</v>
      </c>
      <c r="BB98" t="str">
        <f t="shared" si="32"/>
        <v>На_экране_XXXXX._Он_имеет_мякоть?</v>
      </c>
      <c r="BC98">
        <f>A98</f>
        <v>1213</v>
      </c>
      <c r="BD98" cm="1">
        <f t="array" aca="1" ref="BD98" ca="1">INDEX($L$98:$L$105,(RANK(AT2,$AT$2:$AT$9)))</f>
        <v>2080</v>
      </c>
      <c r="BE98" cm="1">
        <f t="array" aca="1" ref="BE98" ca="1">INDEX(BD66:BD81,(RANK(AT6,$AT$2:$AT$9)))</f>
        <v>2134</v>
      </c>
      <c r="BF98" cm="1">
        <f t="array" aca="1" ref="BF98" ca="1">INDEX(BD82:BD97,(RANK(AT6,$AT$2:$AT$9)))</f>
        <v>2149</v>
      </c>
      <c r="BG98" cm="1">
        <f t="array" aca="1" ref="BG98" ca="1">INDEX(BD106:BD129,(RANK(AT6,$AT$2:$AT$17)))</f>
        <v>2083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VLOOKUP(B99,audio_list_stym!$A$3:$BP$18,64,FALSE)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VLOOKUP(B99,audio_list_stym!$A$3:$AJ$18,32,FALSE)</f>
        <v>Ake</v>
      </c>
      <c r="I99" t="s">
        <v>689</v>
      </c>
      <c r="J99" t="str">
        <f t="shared" si="27"/>
        <v>Ake_2</v>
      </c>
      <c r="K99">
        <v>17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106</v>
      </c>
      <c r="Z99" t="str">
        <f>IF(G99="экспл",VLOOKUP(J99,quest_экспл!$A$1:$N$129,12,FALSE),IF(G99="импл_",0,0))</f>
        <v>sound\\Prodolgovatiy_li_on.wav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3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28"/>
        <v/>
      </c>
      <c r="AI99" t="s">
        <v>109</v>
      </c>
      <c r="AO99">
        <f t="shared" ca="1" si="34"/>
        <v>0.81890511704761471</v>
      </c>
      <c r="AP99" t="str">
        <f t="shared" ca="1" si="35"/>
        <v>pics\\Finik_5.jpg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0.61944888526556285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_Продолговатый_ли_он?</v>
      </c>
      <c r="BA99" t="e">
        <f>VLOOKUP(Q99,audio_list_stym!$B$2:$BQ$299,68,FALSE)</f>
        <v>#N/A</v>
      </c>
      <c r="BB99" t="str">
        <f t="shared" si="32"/>
        <v>Посмотрите,_вот_XXXXX._Продолговатый_ли_он?</v>
      </c>
      <c r="BD99" cm="1">
        <f t="array" aca="1" ref="BD99" ca="1">INDEX($L$98:$L$105,(RANK(AT3,$AT$2:$AT$9)))</f>
        <v>2077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VLOOKUP(B100,audio_list_stym!$A$3:$BP$18,64,FALSE)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VLOOKUP(B100,audio_list_stym!$A$3:$AJ$18,32,FALSE)</f>
        <v>Ake</v>
      </c>
      <c r="I100" t="s">
        <v>690</v>
      </c>
      <c r="J100" t="str">
        <f t="shared" si="27"/>
        <v>Ake_3</v>
      </c>
      <c r="K100">
        <v>17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107</v>
      </c>
      <c r="Z100" t="str">
        <f>IF(G100="экспл",VLOOKUP(J100,quest_экспл!$A$1:$N$129,12,FALSE),IF(G100="импл_",0,0))</f>
        <v>sound\\Pyatnistiy_li_on.wav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3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28"/>
        <v/>
      </c>
      <c r="AI100" t="s">
        <v>110</v>
      </c>
      <c r="AO100">
        <f t="shared" ca="1" si="34"/>
        <v>0.41951816875838277</v>
      </c>
      <c r="AP100" t="str">
        <f t="shared" ca="1" si="35"/>
        <v>pics\\Peper_2.jpg</v>
      </c>
      <c r="AR100" t="str">
        <f t="shared" si="37"/>
        <v/>
      </c>
      <c r="AS100" t="str">
        <f t="shared" si="29"/>
        <v/>
      </c>
      <c r="AT100">
        <f t="shared" ca="1" si="30"/>
        <v>0.28096028178635168</v>
      </c>
      <c r="AU100" t="s">
        <v>697</v>
      </c>
      <c r="AV100" t="str">
        <f t="shared" ca="1" si="31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_Пятнистый_ли_он?</v>
      </c>
      <c r="BA100" t="e">
        <f>VLOOKUP(Q100,audio_list_stym!$B$2:$BQ$299,68,FALSE)</f>
        <v>#N/A</v>
      </c>
      <c r="BB100" t="str">
        <f t="shared" si="32"/>
        <v>Вот_XXXXX._Пятнистый_ли_он?</v>
      </c>
      <c r="BD100" cm="1">
        <f t="array" aca="1" ref="BD100" ca="1">INDEX($L$98:$L$105,(RANK(AT4,$AT$2:$AT$9)))</f>
        <v>2073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VLOOKUP(B101,audio_list_stym!$A$3:$BP$18,64,FALSE)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VLOOKUP(B101,audio_list_stym!$A$3:$AJ$18,32,FALSE)</f>
        <v>Ake</v>
      </c>
      <c r="I101" t="s">
        <v>691</v>
      </c>
      <c r="J101" t="str">
        <f t="shared" si="27"/>
        <v>Ake_4</v>
      </c>
      <c r="K101">
        <v>17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108</v>
      </c>
      <c r="Z101" t="str">
        <f>IF(G101="экспл",VLOOKUP(J101,quest_экспл!$A$1:$N$129,12,FALSE),IF(G101="импл_",0,0))</f>
        <v>sound\\On_s_kozhuroy.wav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3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28"/>
        <v/>
      </c>
      <c r="AI101" t="s">
        <v>111</v>
      </c>
      <c r="AO101">
        <f t="shared" ca="1" si="34"/>
        <v>7.9564196206605486E-2</v>
      </c>
      <c r="AP101" t="str">
        <f t="shared" ca="1" si="35"/>
        <v>pics\\Tomat_3.jpg</v>
      </c>
      <c r="AR101" t="str">
        <f t="shared" si="37"/>
        <v/>
      </c>
      <c r="AS101" t="str">
        <f t="shared" si="29"/>
        <v/>
      </c>
      <c r="AT101">
        <f t="shared" ca="1" si="30"/>
        <v>7.1143139365575703E-2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_Он_с_кожурой?</v>
      </c>
      <c r="BA101" t="e">
        <f>VLOOKUP(Q101,audio_list_stym!$B$2:$BQ$299,68,FALSE)</f>
        <v>#N/A</v>
      </c>
      <c r="BB101" t="str">
        <f t="shared" si="32"/>
        <v>Это_XXXXX._Он_с_кожурой?</v>
      </c>
      <c r="BD101" cm="1">
        <f t="array" aca="1" ref="BD101" ca="1">INDEX($L$98:$L$105,(RANK(AT5,$AT$2:$AT$9)))</f>
        <v>2078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VLOOKUP(B102,audio_list_stym!$A$3:$BP$18,64,FALSE)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VLOOKUP(B102,audio_list_stym!$A$3:$AJ$18,32,FALSE)</f>
        <v>Ake</v>
      </c>
      <c r="I102" t="s">
        <v>692</v>
      </c>
      <c r="J102" t="str">
        <f t="shared" si="27"/>
        <v>Ake_5</v>
      </c>
      <c r="K102">
        <v>17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109</v>
      </c>
      <c r="Z102" t="str">
        <f>IF(G102="экспл",VLOOKUP(J102,quest_экспл!$A$1:$N$129,12,FALSE),IF(G102="импл_",0,0))</f>
        <v>sound\\Fioletoviy_li_on.wav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3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28"/>
        <v/>
      </c>
      <c r="AI102" t="s">
        <v>112</v>
      </c>
      <c r="AO102">
        <f t="shared" ca="1" si="34"/>
        <v>0.84534194719950251</v>
      </c>
      <c r="AP102" t="str">
        <f t="shared" ca="1" si="35"/>
        <v>pics\\Finik_3.jpg</v>
      </c>
      <c r="AR102" t="str">
        <f t="shared" si="37"/>
        <v/>
      </c>
      <c r="AS102" t="str">
        <f t="shared" si="29"/>
        <v/>
      </c>
      <c r="AT102">
        <f t="shared" ca="1" si="30"/>
        <v>0.14016733645116508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_Синий_ли_он?</v>
      </c>
      <c r="BA102" t="e">
        <f>VLOOKUP(Q102,audio_list_stym!$B$2:$BQ$299,68,FALSE)</f>
        <v>#N/A</v>
      </c>
      <c r="BB102" t="str">
        <f t="shared" si="32"/>
        <v>На_картинке_XXXXX._Синий_ли_он?</v>
      </c>
      <c r="BD102" cm="1">
        <f t="array" aca="1" ref="BD102" ca="1">INDEX($L$98:$L$105,(RANK(AT6,$AT$2:$AT$9)))</f>
        <v>2074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VLOOKUP(B103,audio_list_stym!$A$3:$BP$18,64,FALSE)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VLOOKUP(B103,audio_list_stym!$A$3:$AJ$18,32,FALSE)</f>
        <v>Ake</v>
      </c>
      <c r="I103" t="s">
        <v>693</v>
      </c>
      <c r="J103" t="str">
        <f t="shared" si="27"/>
        <v>Ake_6</v>
      </c>
      <c r="K103">
        <v>17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110</v>
      </c>
      <c r="Z103" t="str">
        <f>IF(G103="экспл",VLOOKUP(J103,quest_экспл!$A$1:$N$129,12,FALSE),IF(G103="импл_",0,0))</f>
        <v>sound\\On_s_dolkami.wav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3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28"/>
        <v/>
      </c>
      <c r="AI103" t="s">
        <v>113</v>
      </c>
      <c r="AO103">
        <f t="shared" ca="1" si="34"/>
        <v>0.9309736528321626</v>
      </c>
      <c r="AP103" t="str">
        <f t="shared" ca="1" si="35"/>
        <v>pics\\Banan_5.jpg</v>
      </c>
      <c r="AR103" t="str">
        <f t="shared" si="37"/>
        <v/>
      </c>
      <c r="AS103" t="str">
        <f t="shared" si="29"/>
        <v/>
      </c>
      <c r="AT103">
        <f t="shared" ca="1" si="30"/>
        <v>0.28199403629626318</v>
      </c>
      <c r="AU103" t="s">
        <v>697</v>
      </c>
      <c r="AV103" t="str">
        <f t="shared" ca="1" si="31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_Он_с_дольками?</v>
      </c>
      <c r="BA103" t="e">
        <f>VLOOKUP(Q103,audio_list_stym!$B$2:$BQ$299,68,FALSE)</f>
        <v>#N/A</v>
      </c>
      <c r="BB103" t="str">
        <f t="shared" si="32"/>
        <v>На_мониторе_XXXXX._Он_с_дольками?</v>
      </c>
      <c r="BD103" cm="1">
        <f t="array" aca="1" ref="BD103" ca="1">INDEX($L$98:$L$105,(RANK(AT7,$AT$2:$AT$9)))</f>
        <v>2075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VLOOKUP(B104,audio_list_stym!$A$3:$BP$18,64,FALSE)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VLOOKUP(B104,audio_list_stym!$A$3:$AJ$18,32,FALSE)</f>
        <v>Ake</v>
      </c>
      <c r="I104" t="s">
        <v>694</v>
      </c>
      <c r="J104" t="str">
        <f t="shared" si="27"/>
        <v>Ake_7</v>
      </c>
      <c r="K104">
        <v>17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111</v>
      </c>
      <c r="Z104" t="str">
        <f>IF(G104="экспл",VLOOKUP(J104,quest_экспл!$A$1:$N$129,12,FALSE),IF(G104="импл_",0,0))</f>
        <v>sound\\On_visushenniy.wav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3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28"/>
        <v/>
      </c>
      <c r="AI104" t="s">
        <v>114</v>
      </c>
      <c r="AO104">
        <f t="shared" ca="1" si="34"/>
        <v>0.70070249265358819</v>
      </c>
      <c r="AP104" t="str">
        <f t="shared" ca="1" si="35"/>
        <v>pics\\Goroh_5.jpg</v>
      </c>
      <c r="AR104" t="str">
        <f t="shared" si="37"/>
        <v/>
      </c>
      <c r="AS104" t="str">
        <f t="shared" si="29"/>
        <v/>
      </c>
      <c r="AT104">
        <f t="shared" ca="1" si="30"/>
        <v>0.34195644211454845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_Он_высушенный?</v>
      </c>
      <c r="BA104" t="e">
        <f>VLOOKUP(Q104,audio_list_stym!$B$2:$BQ$299,68,FALSE)</f>
        <v>#N/A</v>
      </c>
      <c r="BB104" t="str">
        <f t="shared" si="32"/>
        <v>Перед_Вами_XXXXX._Он_высушенный?</v>
      </c>
      <c r="BD104" cm="1">
        <f t="array" aca="1" ref="BD104" ca="1">INDEX($L$98:$L$105,(RANK(AT8,$AT$2:$AT$9)))</f>
        <v>2079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VLOOKUP(B105,audio_list_stym!$A$3:$BP$18,64,FALSE)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VLOOKUP(B105,audio_list_stym!$A$3:$AJ$18,32,FALSE)</f>
        <v>Ake</v>
      </c>
      <c r="I105" t="s">
        <v>695</v>
      </c>
      <c r="J105" t="str">
        <f t="shared" si="27"/>
        <v>Ake_8</v>
      </c>
      <c r="K105">
        <v>17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112</v>
      </c>
      <c r="Z105" t="str">
        <f>IF(G105="экспл",VLOOKUP(J105,quest_экспл!$A$1:$N$129,12,FALSE),IF(G105="импл_",0,0))</f>
        <v>sound\\Myatiy_li_on.wav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3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28"/>
        <v/>
      </c>
      <c r="AI105" t="s">
        <v>115</v>
      </c>
      <c r="AO105">
        <f t="shared" ca="1" si="34"/>
        <v>0.42516075625724281</v>
      </c>
      <c r="AP105" t="str">
        <f t="shared" ca="1" si="35"/>
        <v>pics\\Peper_1.jpg</v>
      </c>
      <c r="AR105" t="str">
        <f t="shared" si="37"/>
        <v/>
      </c>
      <c r="AS105" t="str">
        <f t="shared" si="29"/>
        <v/>
      </c>
      <c r="AT105">
        <f t="shared" ca="1" si="30"/>
        <v>0.3516313749178257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_Мятый_ли_он?</v>
      </c>
      <c r="BA105" t="e">
        <f>VLOOKUP(Q105,audio_list_stym!$B$2:$BQ$299,68,FALSE)</f>
        <v>#N/A</v>
      </c>
      <c r="BB105" t="str">
        <f t="shared" si="32"/>
        <v>Вы_видите_XXXXX._Мятый_ли_он?</v>
      </c>
      <c r="BD105" cm="1">
        <f t="array" aca="1" ref="BD105" ca="1">INDEX($L$98:$L$105,(RANK(AT9,$AT$2:$AT$9)))</f>
        <v>2076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VLOOKUP(B106,audio_list_stym!$A$3:$BP$18,64,FALSE)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VLOOKUP(B106,audio_list_stym!$A$3:$AJ$18,32,FALSE)</f>
        <v>Finger</v>
      </c>
      <c r="I106" t="s">
        <v>688</v>
      </c>
      <c r="J106" t="str">
        <f t="shared" si="27"/>
        <v>Finger_1</v>
      </c>
      <c r="K106">
        <v>14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241</v>
      </c>
      <c r="Q106" t="str">
        <f>IF(G106="экспл",0,IF(G106="импл_",VLOOKUP(J106,quest_импл!$A$1:$J$129,8,FALSE),0))</f>
        <v>sound\\Vityanut_li.wav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2018</v>
      </c>
      <c r="AD106" t="str">
        <f t="shared" ca="1" si="33"/>
        <v>pics\\Goroh_2.jpg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pics\\Goroh_2.jpg</v>
      </c>
      <c r="AI106" t="s">
        <v>116</v>
      </c>
      <c r="AO106">
        <f t="shared" ca="1" si="34"/>
        <v>0.73845360901107548</v>
      </c>
      <c r="AP106" t="str">
        <f t="shared" ca="1" si="35"/>
        <v>pics\\Goroh_2.jpg</v>
      </c>
      <c r="AR106" t="str">
        <f t="shared" si="37"/>
        <v/>
      </c>
      <c r="AS106" t="str">
        <f t="shared" ca="1" si="29"/>
        <v>pics\\Goroh_2.jpg</v>
      </c>
      <c r="AT106">
        <f t="shared" ca="1" si="30"/>
        <v>0.63397517323758101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_Вытянут_ли_</v>
      </c>
      <c r="BB106" t="str">
        <f t="shared" si="32"/>
        <v>_Вытянут_ли_ГОНИК?</v>
      </c>
      <c r="BC106">
        <f>A106</f>
        <v>1214</v>
      </c>
      <c r="BD106" cm="1">
        <f t="array" aca="1" ref="BD106" ca="1">INDEX($L$106:$L$113,(RANK(AT2,$AT$2:$AT$9)))</f>
        <v>2088</v>
      </c>
      <c r="BE106" cm="1">
        <f t="array" aca="1" ref="BE106" ca="1">INDEX(BD66:BD81,(RANK(AT7,$AT$2:$AT$17)))</f>
        <v>2141</v>
      </c>
      <c r="BF106" cm="1">
        <f t="array" aca="1" ref="BF106" ca="1">INDEX(BD90:BD105,(RANK(AT7,$AT$2:$AT$17)))</f>
        <v>2071</v>
      </c>
      <c r="BG106" cm="1">
        <f t="array" aca="1" ref="BG106" ca="1">INDEX(BD114:BD129,(RANK(AT7,$AT$2:$AT$9)))</f>
        <v>2089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VLOOKUP(B107,audio_list_stym!$A$3:$BP$18,64,FALSE)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VLOOKUP(B107,audio_list_stym!$A$3:$AJ$18,32,FALSE)</f>
        <v>Finger</v>
      </c>
      <c r="I107" t="s">
        <v>689</v>
      </c>
      <c r="J107" t="str">
        <f t="shared" si="27"/>
        <v>Finger_2</v>
      </c>
      <c r="K107">
        <v>14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242</v>
      </c>
      <c r="Q107" t="str">
        <f>IF(G107="экспл",0,IF(G107="импл_",VLOOKUP(J107,quest_импл!$A$1:$J$129,8,FALSE),0))</f>
        <v>sound\\Nadloman_li.wav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2026</v>
      </c>
      <c r="AD107" t="str">
        <f t="shared" ca="1" si="33"/>
        <v>pics\\Kokos_2.jpg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pics\\Kokos_2.jpg</v>
      </c>
      <c r="AI107" t="s">
        <v>117</v>
      </c>
      <c r="AO107">
        <f t="shared" ca="1" si="34"/>
        <v>0.61252277317050441</v>
      </c>
      <c r="AP107" t="str">
        <f t="shared" ca="1" si="35"/>
        <v>pics\\Kokos_2.jpg</v>
      </c>
      <c r="AR107" t="str">
        <f t="shared" si="37"/>
        <v/>
      </c>
      <c r="AS107" t="str">
        <f t="shared" ca="1" si="29"/>
        <v>pics\\Kokos_2.jpg</v>
      </c>
      <c r="AT107">
        <f t="shared" ca="1" si="30"/>
        <v>0.68431294507511597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_Надломан_ли_</v>
      </c>
      <c r="BB107" t="str">
        <f t="shared" si="32"/>
        <v>_Надломан_ли_ГОНИК?</v>
      </c>
      <c r="BD107" cm="1">
        <f t="array" aca="1" ref="BD107" ca="1">INDEX($L$106:$L$113,(RANK(AT3,$AT$2:$AT$9)))</f>
        <v>2085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VLOOKUP(B108,audio_list_stym!$A$3:$BP$18,64,FALSE)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VLOOKUP(B108,audio_list_stym!$A$3:$AJ$18,32,FALSE)</f>
        <v>Finger</v>
      </c>
      <c r="I108" t="s">
        <v>690</v>
      </c>
      <c r="J108" t="str">
        <f t="shared" si="27"/>
        <v>Finger_3</v>
      </c>
      <c r="K108">
        <v>14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243</v>
      </c>
      <c r="Q108" t="str">
        <f>IF(G108="экспл",0,IF(G108="импл_",VLOOKUP(J108,quest_импл!$A$1:$J$129,8,FALSE),0))</f>
        <v>sound\\Volnistiy_li.wav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2033</v>
      </c>
      <c r="AD108" t="str">
        <f t="shared" ca="1" si="33"/>
        <v>pics\\Limon_1.jpg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pics\\Limon_1.jpg</v>
      </c>
      <c r="AI108" t="s">
        <v>118</v>
      </c>
      <c r="AO108">
        <f t="shared" ca="1" si="34"/>
        <v>0.52984635629262089</v>
      </c>
      <c r="AP108" t="str">
        <f t="shared" ca="1" si="35"/>
        <v>pics\\Limon_1.jpg</v>
      </c>
      <c r="AR108" t="str">
        <f t="shared" si="37"/>
        <v/>
      </c>
      <c r="AS108" t="str">
        <f t="shared" ca="1" si="29"/>
        <v>pics\\Limon_1.jpg</v>
      </c>
      <c r="AT108">
        <f t="shared" ca="1" si="30"/>
        <v>0.49414766173720759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_Волнистый_ли_</v>
      </c>
      <c r="BB108" t="str">
        <f t="shared" si="32"/>
        <v>_Волнистый_ли_ГОНИК?</v>
      </c>
      <c r="BD108" cm="1">
        <f t="array" aca="1" ref="BD108" ca="1">INDEX($L$106:$L$113,(RANK(AT4,$AT$2:$AT$9)))</f>
        <v>2081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VLOOKUP(B109,audio_list_stym!$A$3:$BP$18,64,FALSE)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VLOOKUP(B109,audio_list_stym!$A$3:$AJ$18,32,FALSE)</f>
        <v>Finger</v>
      </c>
      <c r="I109" t="s">
        <v>691</v>
      </c>
      <c r="J109" t="str">
        <f t="shared" si="27"/>
        <v>Finger_4</v>
      </c>
      <c r="K109">
        <v>14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244</v>
      </c>
      <c r="Q109" t="str">
        <f>IF(G109="экспл",0,IF(G109="импл_",VLOOKUP(J109,quest_импл!$A$1:$J$129,8,FALSE),0))</f>
        <v>sound\\Buriy_li.wav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2002</v>
      </c>
      <c r="AD109" t="str">
        <f t="shared" ca="1" si="33"/>
        <v>pics\\Banan_2.jpg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pics\\Banan_2.jpg</v>
      </c>
      <c r="AI109" t="s">
        <v>119</v>
      </c>
      <c r="AO109">
        <f t="shared" ca="1" si="34"/>
        <v>0.94788741325488757</v>
      </c>
      <c r="AP109" t="str">
        <f t="shared" ca="1" si="35"/>
        <v>pics\\Banan_2.jpg</v>
      </c>
      <c r="AR109" t="str">
        <f t="shared" si="37"/>
        <v/>
      </c>
      <c r="AS109" t="str">
        <f t="shared" ca="1" si="29"/>
        <v>pics\\Banan_2.jpg</v>
      </c>
      <c r="AT109">
        <f t="shared" ca="1" si="30"/>
        <v>0.3270562658840217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_Бурый_ли_</v>
      </c>
      <c r="BB109" t="str">
        <f t="shared" si="32"/>
        <v>_Бурый_ли_ГОНИК?</v>
      </c>
      <c r="BD109" cm="1">
        <f t="array" aca="1" ref="BD109" ca="1">INDEX($L$106:$L$113,(RANK(AT5,$AT$2:$AT$9)))</f>
        <v>2086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VLOOKUP(B110,audio_list_stym!$A$3:$BP$18,64,FALSE)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VLOOKUP(B110,audio_list_stym!$A$3:$AJ$18,32,FALSE)</f>
        <v>Finger</v>
      </c>
      <c r="I110" t="s">
        <v>692</v>
      </c>
      <c r="J110" t="str">
        <f t="shared" si="27"/>
        <v>Finger_5</v>
      </c>
      <c r="K110">
        <v>14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245</v>
      </c>
      <c r="Q110" t="str">
        <f>IF(G110="экспл",0,IF(G110="импл_",VLOOKUP(J110,quest_импл!$A$1:$J$129,8,FALSE),0))</f>
        <v>sound\\Vizhatiy_li.wav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2057</v>
      </c>
      <c r="AD110" t="str">
        <f t="shared" ca="1" si="33"/>
        <v>pics\\Tomat_1.jpg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pics\\Tomat_1.jpg</v>
      </c>
      <c r="AI110" t="s">
        <v>120</v>
      </c>
      <c r="AO110">
        <f t="shared" ca="1" si="34"/>
        <v>0.15950829427422353</v>
      </c>
      <c r="AP110" t="str">
        <f t="shared" ca="1" si="35"/>
        <v>pics\\Tomat_1.jpg</v>
      </c>
      <c r="AR110" t="str">
        <f t="shared" si="37"/>
        <v/>
      </c>
      <c r="AS110" t="str">
        <f t="shared" ca="1" si="29"/>
        <v>pics\\Tomat_1.jpg</v>
      </c>
      <c r="AT110">
        <f t="shared" ca="1" si="30"/>
        <v>0.19569240905161489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_Выжатый_ли_</v>
      </c>
      <c r="BB110" t="str">
        <f t="shared" si="32"/>
        <v>_Выжатый_ли_ГОНИК?</v>
      </c>
      <c r="BD110" cm="1">
        <f t="array" aca="1" ref="BD110" ca="1">INDEX($L$106:$L$113,(RANK(AT6,$AT$2:$AT$9)))</f>
        <v>2082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VLOOKUP(B111,audio_list_stym!$A$3:$BP$18,64,FALSE)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VLOOKUP(B111,audio_list_stym!$A$3:$AJ$18,32,FALSE)</f>
        <v>Finger</v>
      </c>
      <c r="I111" t="s">
        <v>693</v>
      </c>
      <c r="J111" t="str">
        <f t="shared" si="27"/>
        <v>Finger_6</v>
      </c>
      <c r="K111">
        <v>14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246</v>
      </c>
      <c r="Q111" t="str">
        <f>IF(G111="экспл",0,IF(G111="импл_",VLOOKUP(J111,quest_импл!$A$1:$J$129,8,FALSE),0))</f>
        <v>sound\\Obemniy_li.wav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2007</v>
      </c>
      <c r="AD111" t="str">
        <f t="shared" ca="1" si="33"/>
        <v>pics\\Banan_7.jpg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pics\\Banan_7.jpg</v>
      </c>
      <c r="AI111" t="s">
        <v>121</v>
      </c>
      <c r="AO111">
        <f t="shared" ca="1" si="34"/>
        <v>0.89356135747091225</v>
      </c>
      <c r="AP111" t="str">
        <f t="shared" ca="1" si="35"/>
        <v>pics\\Banan_7.jpg</v>
      </c>
      <c r="AR111" t="str">
        <f t="shared" si="37"/>
        <v/>
      </c>
      <c r="AS111" t="str">
        <f t="shared" ca="1" si="29"/>
        <v>pics\\Banan_7.jpg</v>
      </c>
      <c r="AT111">
        <f t="shared" ca="1" si="30"/>
        <v>0.99174495459675882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_Объемный_ли_</v>
      </c>
      <c r="BB111" t="str">
        <f t="shared" si="32"/>
        <v>_Объемный_ли_ГОНИК?</v>
      </c>
      <c r="BD111" cm="1">
        <f t="array" aca="1" ref="BD111" ca="1">INDEX($L$106:$L$113,(RANK(AT7,$AT$2:$AT$9)))</f>
        <v>2083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VLOOKUP(B112,audio_list_stym!$A$3:$BP$18,64,FALSE)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VLOOKUP(B112,audio_list_stym!$A$3:$AJ$18,32,FALSE)</f>
        <v>Finger</v>
      </c>
      <c r="I112" t="s">
        <v>694</v>
      </c>
      <c r="J112" t="str">
        <f t="shared" si="27"/>
        <v>Finger_7</v>
      </c>
      <c r="K112">
        <v>14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247</v>
      </c>
      <c r="Q112" t="str">
        <f>IF(G112="экспл",0,IF(G112="импл_",VLOOKUP(J112,quest_импл!$A$1:$J$129,8,FALSE),0))</f>
        <v>sound\\Pustoy_li.wav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2046</v>
      </c>
      <c r="AD112" t="str">
        <f t="shared" ca="1" si="33"/>
        <v>pics\\Peper_6.jpg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pics\\Peper_6.jpg</v>
      </c>
      <c r="AI112" t="s">
        <v>122</v>
      </c>
      <c r="AO112">
        <f t="shared" ca="1" si="34"/>
        <v>0.35500682584692389</v>
      </c>
      <c r="AP112" t="str">
        <f t="shared" ca="1" si="35"/>
        <v>pics\\Peper_6.jpg</v>
      </c>
      <c r="AR112" t="str">
        <f t="shared" si="37"/>
        <v/>
      </c>
      <c r="AS112" t="str">
        <f t="shared" ca="1" si="29"/>
        <v>pics\\Peper_6.jpg</v>
      </c>
      <c r="AT112">
        <f t="shared" ca="1" si="30"/>
        <v>0.52684042298167366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_Пустой_ли_</v>
      </c>
      <c r="BB112" t="str">
        <f t="shared" si="32"/>
        <v>_Пустой_ли_ГОНИК?</v>
      </c>
      <c r="BD112" cm="1">
        <f t="array" aca="1" ref="BD112" ca="1">INDEX($L$106:$L$113,(RANK(AT8,$AT$2:$AT$9)))</f>
        <v>2087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VLOOKUP(B113,audio_list_stym!$A$3:$BP$18,64,FALSE)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VLOOKUP(B113,audio_list_stym!$A$3:$AJ$18,32,FALSE)</f>
        <v>Finger</v>
      </c>
      <c r="I113" t="s">
        <v>695</v>
      </c>
      <c r="J113" t="str">
        <f t="shared" si="27"/>
        <v>Finger_8</v>
      </c>
      <c r="K113">
        <v>14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248</v>
      </c>
      <c r="Q113" t="str">
        <f>IF(G113="экспл",0,IF(G113="импл_",VLOOKUP(J113,quest_импл!$A$1:$J$129,8,FALSE),0))</f>
        <v>sound\\Beliy_li.wav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2043</v>
      </c>
      <c r="AD113" t="str">
        <f t="shared" ca="1" si="33"/>
        <v>pics\\Peper_3.jpg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pics\\Peper_3.jpg</v>
      </c>
      <c r="AI113" t="s">
        <v>123</v>
      </c>
      <c r="AO113">
        <f t="shared" ca="1" si="34"/>
        <v>0.38711263517920835</v>
      </c>
      <c r="AP113" t="str">
        <f t="shared" ca="1" si="35"/>
        <v>pics\\Peper_3.jpg</v>
      </c>
      <c r="AR113" t="str">
        <f t="shared" si="37"/>
        <v/>
      </c>
      <c r="AS113" t="str">
        <f t="shared" ca="1" si="29"/>
        <v>pics\\Peper_3.jpg</v>
      </c>
      <c r="AT113">
        <f t="shared" ca="1" si="30"/>
        <v>0.51467891359369433</v>
      </c>
      <c r="AU113" t="s">
        <v>697</v>
      </c>
      <c r="AV113" t="str">
        <f t="shared" ca="1" si="31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_Белый_ли_</v>
      </c>
      <c r="BB113" t="str">
        <f t="shared" si="32"/>
        <v>_Белый_ли_ГОНИК?</v>
      </c>
      <c r="BD113" cm="1">
        <f t="array" aca="1" ref="BD113" ca="1">INDEX($L$106:$L$113,(RANK(AT9,$AT$2:$AT$9)))</f>
        <v>2084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VLOOKUP(B114,audio_list_stym!$A$3:$BP$18,64,FALSE)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VLOOKUP(B114,audio_list_stym!$A$3:$AJ$18,32,FALSE)</f>
        <v>Gac</v>
      </c>
      <c r="I114" t="s">
        <v>688</v>
      </c>
      <c r="J114" t="str">
        <f t="shared" si="27"/>
        <v>Gac_1</v>
      </c>
      <c r="K114">
        <v>15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121</v>
      </c>
      <c r="Z114" t="str">
        <f>IF(G114="экспл",VLOOKUP(J114,quest_экспл!$A$1:$N$129,12,FALSE),IF(G114="импл_",0,0))</f>
        <v>sound\\Ispachkan_li_on.wav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3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28"/>
        <v/>
      </c>
      <c r="AI114" t="s">
        <v>86</v>
      </c>
      <c r="AO114">
        <f t="shared" ca="1" si="34"/>
        <v>0.47413154936193425</v>
      </c>
      <c r="AP114" t="str">
        <f t="shared" ca="1" si="35"/>
        <v>pics\\Limon_6.jpg</v>
      </c>
      <c r="AR114" t="str">
        <f t="shared" si="37"/>
        <v/>
      </c>
      <c r="AS114" t="str">
        <f t="shared" si="29"/>
        <v/>
      </c>
      <c r="AT114">
        <f t="shared" ca="1" si="30"/>
        <v>0.30226214304621024</v>
      </c>
      <c r="AU114" t="s">
        <v>697</v>
      </c>
      <c r="AV114" t="str">
        <f t="shared" ca="1" si="31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_Испачкан_ли_он?</v>
      </c>
      <c r="BA114" t="e">
        <f>VLOOKUP(Q114,audio_list_stym!$B$2:$BQ$299,68,FALSE)</f>
        <v>#N/A</v>
      </c>
      <c r="BB114" t="str">
        <f t="shared" si="32"/>
        <v>На_экране_ТОДИС._Испачкан_ли_он?</v>
      </c>
      <c r="BC114">
        <f>A114</f>
        <v>1215</v>
      </c>
      <c r="BD114" cm="1">
        <f t="array" aca="1" ref="BD114" ca="1">INDEX($L$114:$L$121,(RANK(AT2,$AT$2:$AT$9)))</f>
        <v>2096</v>
      </c>
      <c r="BE114" cm="1">
        <f t="array" aca="1" ref="BE114" ca="1">INDEX(BD66:BD81,(RANK(AT8,$AT$2:$AT$17)))</f>
        <v>2143</v>
      </c>
      <c r="BF114" cm="1">
        <f t="array" aca="1" ref="BF114" ca="1">INDEX(BD82:BD97,(RANK(AT8,$AT$2:$AT$9)))</f>
        <v>2151</v>
      </c>
      <c r="BG114" cm="1">
        <f t="array" aca="1" ref="BG114" ca="1">INDEX(BD98:BD113,(RANK(AT8,$AT$2:$AT$9)))</f>
        <v>2079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VLOOKUP(B115,audio_list_stym!$A$3:$BP$18,64,FALSE)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VLOOKUP(B115,audio_list_stym!$A$3:$AJ$18,32,FALSE)</f>
        <v>Gac</v>
      </c>
      <c r="I115" t="s">
        <v>689</v>
      </c>
      <c r="J115" t="str">
        <f t="shared" si="27"/>
        <v>Gac_2</v>
      </c>
      <c r="K115">
        <v>15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122</v>
      </c>
      <c r="Z115" t="str">
        <f>IF(G115="экспл",VLOOKUP(J115,quest_экспл!$A$1:$N$129,12,FALSE),IF(G115="импл_",0,0))</f>
        <v>sound\\On_farshirovanniy.wav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3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28"/>
        <v/>
      </c>
      <c r="AI115" t="s">
        <v>87</v>
      </c>
      <c r="AO115">
        <f t="shared" ca="1" si="34"/>
        <v>0.85466963824820741</v>
      </c>
      <c r="AP115" t="str">
        <f t="shared" ca="1" si="35"/>
        <v>pics\\Finik_2.jpg</v>
      </c>
      <c r="AR115" t="str">
        <f t="shared" si="37"/>
        <v/>
      </c>
      <c r="AS115" t="str">
        <f t="shared" si="29"/>
        <v/>
      </c>
      <c r="AT115">
        <f t="shared" ca="1" si="30"/>
        <v>0.17209185429152796</v>
      </c>
      <c r="AU115" t="s">
        <v>697</v>
      </c>
      <c r="AV115" t="str">
        <f t="shared" ca="1" si="31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_Он_фаршированный?</v>
      </c>
      <c r="BA115" t="e">
        <f>VLOOKUP(Q115,audio_list_stym!$B$2:$BQ$299,68,FALSE)</f>
        <v>#N/A</v>
      </c>
      <c r="BB115" t="str">
        <f t="shared" si="32"/>
        <v>Посмотрите,_вот_ТОДИС._Он_фаршированный?</v>
      </c>
      <c r="BD115" cm="1">
        <f t="array" aca="1" ref="BD115" ca="1">INDEX($L$114:$L$121,(RANK(AT3,$AT$2:$AT$9)))</f>
        <v>2093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VLOOKUP(B116,audio_list_stym!$A$3:$BP$18,64,FALSE)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VLOOKUP(B116,audio_list_stym!$A$3:$AJ$18,32,FALSE)</f>
        <v>Gac</v>
      </c>
      <c r="I116" t="s">
        <v>690</v>
      </c>
      <c r="J116" t="str">
        <f t="shared" si="27"/>
        <v>Gac_3</v>
      </c>
      <c r="K116">
        <v>15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123</v>
      </c>
      <c r="Z116" t="str">
        <f>IF(G116="экспл",VLOOKUP(J116,quest_экспл!$A$1:$N$129,12,FALSE),IF(G116="импл_",0,0))</f>
        <v>sound\\On_razrezanniy.wav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3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28"/>
        <v/>
      </c>
      <c r="AI116" t="s">
        <v>88</v>
      </c>
      <c r="AO116">
        <f t="shared" ca="1" si="34"/>
        <v>0.25275278962480541</v>
      </c>
      <c r="AP116" t="str">
        <f t="shared" ca="1" si="35"/>
        <v>pics\\Redis_3.jpg</v>
      </c>
      <c r="AR116" t="str">
        <f t="shared" si="37"/>
        <v/>
      </c>
      <c r="AS116" t="str">
        <f t="shared" si="29"/>
        <v/>
      </c>
      <c r="AT116">
        <f t="shared" ca="1" si="30"/>
        <v>0.68267823025859176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_Он_разрезанный?</v>
      </c>
      <c r="BA116" t="e">
        <f>VLOOKUP(Q116,audio_list_stym!$B$2:$BQ$299,68,FALSE)</f>
        <v>#N/A</v>
      </c>
      <c r="BB116" t="str">
        <f t="shared" si="32"/>
        <v>Вот_ТОДИС._Он_разрезанный?</v>
      </c>
      <c r="BD116" cm="1">
        <f t="array" aca="1" ref="BD116" ca="1">INDEX($L$114:$L$121,(RANK(AT4,$AT$2:$AT$9)))</f>
        <v>2089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VLOOKUP(B117,audio_list_stym!$A$3:$BP$18,64,FALSE)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VLOOKUP(B117,audio_list_stym!$A$3:$AJ$18,32,FALSE)</f>
        <v>Gac</v>
      </c>
      <c r="I117" t="s">
        <v>691</v>
      </c>
      <c r="J117" t="str">
        <f t="shared" si="27"/>
        <v>Gac_4</v>
      </c>
      <c r="K117">
        <v>15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124</v>
      </c>
      <c r="Z117" t="str">
        <f>IF(G117="экспл",VLOOKUP(J117,quest_экспл!$A$1:$N$129,12,FALSE),IF(G117="импл_",0,0))</f>
        <v>sound\\On_s_lepestkami.wav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3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28"/>
        <v/>
      </c>
      <c r="AI117" t="s">
        <v>89</v>
      </c>
      <c r="AO117">
        <f t="shared" ca="1" si="34"/>
        <v>0.55249144372912828</v>
      </c>
      <c r="AP117" t="str">
        <f t="shared" ca="1" si="35"/>
        <v>pics\\Kokos_6.jpg</v>
      </c>
      <c r="AR117" t="str">
        <f t="shared" si="37"/>
        <v/>
      </c>
      <c r="AS117" t="str">
        <f t="shared" si="29"/>
        <v/>
      </c>
      <c r="AT117">
        <f t="shared" ca="1" si="30"/>
        <v>0.24554613346828658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_Он_с_лепестками?</v>
      </c>
      <c r="BA117" t="e">
        <f>VLOOKUP(Q117,audio_list_stym!$B$2:$BQ$299,68,FALSE)</f>
        <v>#N/A</v>
      </c>
      <c r="BB117" t="str">
        <f t="shared" si="32"/>
        <v>Это_ТОДИС._Он_с_лепестками?</v>
      </c>
      <c r="BD117" cm="1">
        <f t="array" aca="1" ref="BD117" ca="1">INDEX($L$114:$L$121,(RANK(AT5,$AT$2:$AT$9)))</f>
        <v>2094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VLOOKUP(B118,audio_list_stym!$A$3:$BP$18,64,FALSE)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VLOOKUP(B118,audio_list_stym!$A$3:$AJ$18,32,FALSE)</f>
        <v>Gac</v>
      </c>
      <c r="I118" t="s">
        <v>692</v>
      </c>
      <c r="J118" t="str">
        <f t="shared" si="27"/>
        <v>Gac_5</v>
      </c>
      <c r="K118">
        <v>15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125</v>
      </c>
      <c r="Z118" t="str">
        <f>IF(G118="экспл",VLOOKUP(J118,quest_экспл!$A$1:$N$129,12,FALSE),IF(G118="импл_",0,0))</f>
        <v>sound\\Kolyuchiy_li_on.wav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3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28"/>
        <v/>
      </c>
      <c r="AI118" t="s">
        <v>90</v>
      </c>
      <c r="AO118">
        <f t="shared" ca="1" si="34"/>
        <v>0.59961160389512502</v>
      </c>
      <c r="AP118" t="str">
        <f t="shared" ca="1" si="35"/>
        <v>pics\\Kokos_3.jpg</v>
      </c>
      <c r="AR118" t="str">
        <f t="shared" si="37"/>
        <v/>
      </c>
      <c r="AS118" t="str">
        <f t="shared" si="29"/>
        <v/>
      </c>
      <c r="AT118">
        <f t="shared" ca="1" si="30"/>
        <v>7.1824206353505726E-3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_Колючий_ли_он?</v>
      </c>
      <c r="BA118" t="e">
        <f>VLOOKUP(Q118,audio_list_stym!$B$2:$BQ$299,68,FALSE)</f>
        <v>#N/A</v>
      </c>
      <c r="BB118" t="str">
        <f t="shared" si="32"/>
        <v>На_картинке_ТОДИС._Колючий_ли_он?</v>
      </c>
      <c r="BD118" cm="1">
        <f t="array" aca="1" ref="BD118" ca="1">INDEX($L$114:$L$121,(RANK(AT6,$AT$2:$AT$9)))</f>
        <v>2090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VLOOKUP(B119,audio_list_stym!$A$3:$BP$18,64,FALSE)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VLOOKUP(B119,audio_list_stym!$A$3:$AJ$18,32,FALSE)</f>
        <v>Gac</v>
      </c>
      <c r="I119" t="s">
        <v>693</v>
      </c>
      <c r="J119" t="str">
        <f t="shared" si="27"/>
        <v>Gac_6</v>
      </c>
      <c r="K119">
        <v>15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126</v>
      </c>
      <c r="Z119" t="str">
        <f>IF(G119="экспл",VLOOKUP(J119,quest_экспл!$A$1:$N$129,12,FALSE),IF(G119="импл_",0,0))</f>
        <v>sound\\Oranzheviy_li_on.wav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3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28"/>
        <v/>
      </c>
      <c r="AI119" t="s">
        <v>91</v>
      </c>
      <c r="AO119">
        <f t="shared" ca="1" si="34"/>
        <v>0.31141608649302932</v>
      </c>
      <c r="AP119" t="str">
        <f t="shared" ca="1" si="35"/>
        <v>pics\\Peper_7.jpg</v>
      </c>
      <c r="AR119" t="str">
        <f t="shared" si="37"/>
        <v/>
      </c>
      <c r="AS119" t="str">
        <f t="shared" si="29"/>
        <v/>
      </c>
      <c r="AT119">
        <f t="shared" ca="1" si="30"/>
        <v>6.0506903193080719E-2</v>
      </c>
      <c r="AU119" t="s">
        <v>697</v>
      </c>
      <c r="AV119" t="str">
        <f t="shared" ca="1" si="31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_Оранжевый_ли_он?</v>
      </c>
      <c r="BA119" t="e">
        <f>VLOOKUP(Q119,audio_list_stym!$B$2:$BQ$299,68,FALSE)</f>
        <v>#N/A</v>
      </c>
      <c r="BB119" t="str">
        <f t="shared" si="32"/>
        <v>На_мониторе_ТОДИС._Оранжевый_ли_он?</v>
      </c>
      <c r="BD119" cm="1">
        <f t="array" aca="1" ref="BD119" ca="1">INDEX($L$114:$L$121,(RANK(AT7,$AT$2:$AT$9)))</f>
        <v>2091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VLOOKUP(B120,audio_list_stym!$A$3:$BP$18,64,FALSE)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VLOOKUP(B120,audio_list_stym!$A$3:$AJ$18,32,FALSE)</f>
        <v>Gac</v>
      </c>
      <c r="I120" t="s">
        <v>694</v>
      </c>
      <c r="J120" t="str">
        <f t="shared" si="27"/>
        <v>Gac_7</v>
      </c>
      <c r="K120">
        <v>15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127</v>
      </c>
      <c r="Z120" t="str">
        <f>IF(G120="экспл",VLOOKUP(J120,quest_экспл!$A$1:$N$129,12,FALSE),IF(G120="импл_",0,0))</f>
        <v>sound\\On_zernistiy.wav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3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28"/>
        <v/>
      </c>
      <c r="AI120" t="s">
        <v>92</v>
      </c>
      <c r="AO120">
        <f t="shared" ca="1" si="34"/>
        <v>0.4397405775263763</v>
      </c>
      <c r="AP120" t="str">
        <f t="shared" ca="1" si="35"/>
        <v>pics\\Limon_8.jpg</v>
      </c>
      <c r="AR120" t="str">
        <f t="shared" si="37"/>
        <v/>
      </c>
      <c r="AS120" t="str">
        <f t="shared" si="29"/>
        <v/>
      </c>
      <c r="AT120">
        <f t="shared" ca="1" si="30"/>
        <v>0.99296641205024927</v>
      </c>
      <c r="AU120" t="s">
        <v>697</v>
      </c>
      <c r="AV120" t="str">
        <f t="shared" ca="1" si="31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_Он_зернистый?</v>
      </c>
      <c r="BA120" t="e">
        <f>VLOOKUP(Q120,audio_list_stym!$B$2:$BQ$299,68,FALSE)</f>
        <v>#N/A</v>
      </c>
      <c r="BB120" t="str">
        <f t="shared" si="32"/>
        <v>Перед_Вами_ТОДИС._Он_зернистый?</v>
      </c>
      <c r="BD120" cm="1">
        <f t="array" aca="1" ref="BD120" ca="1">INDEX($L$114:$L$121,(RANK(AT8,$AT$2:$AT$9)))</f>
        <v>2095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VLOOKUP(B121,audio_list_stym!$A$3:$BP$18,64,FALSE)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VLOOKUP(B121,audio_list_stym!$A$3:$AJ$18,32,FALSE)</f>
        <v>Gac</v>
      </c>
      <c r="I121" t="s">
        <v>695</v>
      </c>
      <c r="J121" t="str">
        <f t="shared" si="27"/>
        <v>Gac_8</v>
      </c>
      <c r="K121">
        <v>15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128</v>
      </c>
      <c r="Z121" t="str">
        <f>IF(G121="экспл",VLOOKUP(J121,quest_экспл!$A$1:$N$129,12,FALSE),IF(G121="импл_",0,0))</f>
        <v>sound\\Okruglya_li_on.wav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3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28"/>
        <v/>
      </c>
      <c r="AI121" t="s">
        <v>93</v>
      </c>
      <c r="AO121">
        <f t="shared" ca="1" si="34"/>
        <v>0.75470582410828313</v>
      </c>
      <c r="AP121" t="str">
        <f t="shared" ca="1" si="35"/>
        <v>pics\\Goroh_1.jpg</v>
      </c>
      <c r="AR121" t="str">
        <f>IF(AH121="sound\\Ogorod",AP49,"")</f>
        <v/>
      </c>
      <c r="AS121" t="str">
        <f t="shared" si="29"/>
        <v/>
      </c>
      <c r="AT121">
        <f t="shared" ca="1" si="30"/>
        <v>0.78465900789795062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_Округлый_ли_он?</v>
      </c>
      <c r="BA121" t="e">
        <f>VLOOKUP(Q121,audio_list_stym!$B$2:$BQ$299,68,FALSE)</f>
        <v>#N/A</v>
      </c>
      <c r="BB121" t="str">
        <f t="shared" si="32"/>
        <v>Вы_видите_ТОДИС._Округлый_ли_он?</v>
      </c>
      <c r="BD121" cm="1">
        <f t="array" aca="1" ref="BD121" ca="1">INDEX($L$114:$L$121,(RANK(AT9,$AT$2:$AT$9)))</f>
        <v>2092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VLOOKUP(B122,audio_list_stym!$A$3:$BP$18,64,FALSE)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VLOOKUP(B122,audio_list_stym!$A$3:$AJ$18,32,FALSE)</f>
        <v>Noni</v>
      </c>
      <c r="I122" t="s">
        <v>688</v>
      </c>
      <c r="J122" t="str">
        <f t="shared" si="27"/>
        <v>Noni_1</v>
      </c>
      <c r="K122">
        <v>16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257</v>
      </c>
      <c r="Q122" t="str">
        <f>IF(G122="экспл",0,IF(G122="импл_",VLOOKUP(J122,quest_импл!$A$1:$J$129,8,FALSE),0))</f>
        <v>sound\\Beliy_li_vnutri.wav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2049</v>
      </c>
      <c r="AD122" t="str">
        <f t="shared" ca="1" si="33"/>
        <v>pics\\Redis_1.jpg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pics\\Redis_1.jpg</v>
      </c>
      <c r="AI122" t="s">
        <v>124</v>
      </c>
      <c r="AO122">
        <f t="shared" ca="1" si="34"/>
        <v>0.26605284201252732</v>
      </c>
      <c r="AP122" t="str">
        <f t="shared" ca="1" si="35"/>
        <v>pics\\Redis_1.jpg</v>
      </c>
      <c r="AR122" t="str">
        <f t="shared" ref="AR122:AR129" si="38">IF(AH122="sound\\Ogorod",AP50,"")</f>
        <v/>
      </c>
      <c r="AS122" t="str">
        <f t="shared" ca="1" si="29"/>
        <v>pics\\Redis_1.jpg</v>
      </c>
      <c r="AT122">
        <f t="shared" ca="1" si="30"/>
        <v>8.8073461210192217E-2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_Белый_ли_внутри_</v>
      </c>
      <c r="BB122" t="str">
        <f t="shared" si="32"/>
        <v>_Белый_ли_внутри_XXXXX?</v>
      </c>
      <c r="BC122">
        <f>A122</f>
        <v>1216</v>
      </c>
      <c r="BD122" cm="1">
        <f t="array" aca="1" ref="BD122" ca="1">INDEX($L$122:$L$129,(RANK(AT2,$AT$2:$AT$9)))</f>
        <v>2120</v>
      </c>
      <c r="BE122" cm="1">
        <f t="array" aca="1" ref="BE122" ca="1">INDEX(BD66:BD81,(RANK(AT9,$AT$2:$AT$17)))</f>
        <v>2139</v>
      </c>
      <c r="BF122" cm="1">
        <f t="array" aca="1" ref="BF122" ca="1">INDEX(BD90:BD105,(RANK(AT9,$AT$2:$AT$17)))</f>
        <v>2068</v>
      </c>
      <c r="BG122" cm="1">
        <f t="array" aca="1" ref="BG122" ca="1">INDEX(BD106:BD121,(RANK(AT9,$AT$2:$AT$17)))</f>
        <v>2084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VLOOKUP(B123,audio_list_stym!$A$3:$BP$18,64,FALSE)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VLOOKUP(B123,audio_list_stym!$A$3:$AJ$18,32,FALSE)</f>
        <v>Noni</v>
      </c>
      <c r="I123" t="s">
        <v>689</v>
      </c>
      <c r="J123" t="str">
        <f t="shared" si="27"/>
        <v>Noni_2</v>
      </c>
      <c r="K123">
        <v>16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258</v>
      </c>
      <c r="Q123" t="str">
        <f>IF(G123="экспл",0,IF(G123="импл_",VLOOKUP(J123,quest_импл!$A$1:$J$129,8,FALSE),0))</f>
        <v>sound\\Rebristiy_li.wav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2028</v>
      </c>
      <c r="AD123" t="str">
        <f t="shared" ca="1" si="33"/>
        <v>pics\\Kokos_4.jpg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pics\\Kokos_4.jpg</v>
      </c>
      <c r="AI123" t="s">
        <v>125</v>
      </c>
      <c r="AO123">
        <f t="shared" ca="1" si="34"/>
        <v>0.58237429344478475</v>
      </c>
      <c r="AP123" t="str">
        <f t="shared" ca="1" si="35"/>
        <v>pics\\Kokos_4.jpg</v>
      </c>
      <c r="AR123" t="str">
        <f t="shared" si="38"/>
        <v/>
      </c>
      <c r="AS123" t="str">
        <f t="shared" ca="1" si="29"/>
        <v>pics\\Kokos_4.jpg</v>
      </c>
      <c r="AT123">
        <f t="shared" ca="1" si="30"/>
        <v>0.74451421657512218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_Ребристый_ли_</v>
      </c>
      <c r="BB123" t="str">
        <f t="shared" si="32"/>
        <v>_Ребристый_ли_XXXXX?</v>
      </c>
      <c r="BD123" cm="1">
        <f t="array" aca="1" ref="BD123" ca="1">INDEX($L$122:$L$129,(RANK(AT3,$AT$2:$AT$9)))</f>
        <v>2117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VLOOKUP(B124,audio_list_stym!$A$3:$BP$18,64,FALSE)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VLOOKUP(B124,audio_list_stym!$A$3:$AJ$18,32,FALSE)</f>
        <v>Noni</v>
      </c>
      <c r="I124" t="s">
        <v>690</v>
      </c>
      <c r="J124" t="str">
        <f t="shared" si="27"/>
        <v>Noni_3</v>
      </c>
      <c r="K124">
        <v>16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259</v>
      </c>
      <c r="Q124" t="str">
        <f>IF(G124="экспл",0,IF(G124="импл_",VLOOKUP(J124,quest_импл!$A$1:$J$129,8,FALSE),0))</f>
        <v>sound\\Goluboy_li.wav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2058</v>
      </c>
      <c r="AD124" t="str">
        <f t="shared" ca="1" si="33"/>
        <v>pics\\Tomat_2.jpg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pics\\Tomat_2.jpg</v>
      </c>
      <c r="AI124" t="s">
        <v>126</v>
      </c>
      <c r="AO124">
        <f t="shared" ca="1" si="34"/>
        <v>8.0943493935503374E-2</v>
      </c>
      <c r="AP124" t="str">
        <f t="shared" ca="1" si="35"/>
        <v>pics\\Tomat_2.jpg</v>
      </c>
      <c r="AR124" t="str">
        <f t="shared" si="38"/>
        <v/>
      </c>
      <c r="AS124" t="str">
        <f t="shared" ca="1" si="29"/>
        <v>pics\\Tomat_2.jpg</v>
      </c>
      <c r="AT124">
        <f t="shared" ca="1" si="30"/>
        <v>4.3670704361591484E-2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_Голубой_ли_</v>
      </c>
      <c r="BB124" t="str">
        <f t="shared" si="32"/>
        <v>_Голубой_ли_XXXXX?</v>
      </c>
      <c r="BD124" cm="1">
        <f t="array" aca="1" ref="BD124" ca="1">INDEX($L$122:$L$129,(RANK(AT4,$AT$2:$AT$9)))</f>
        <v>2113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VLOOKUP(B125,audio_list_stym!$A$3:$BP$18,64,FALSE)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VLOOKUP(B125,audio_list_stym!$A$3:$AJ$18,32,FALSE)</f>
        <v>Noni</v>
      </c>
      <c r="I125" t="s">
        <v>691</v>
      </c>
      <c r="J125" t="str">
        <f t="shared" si="27"/>
        <v>Noni_4</v>
      </c>
      <c r="K125">
        <v>16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260</v>
      </c>
      <c r="Q125" t="str">
        <f>IF(G125="экспл",0,IF(G125="импл_",VLOOKUP(J125,quest_импл!$A$1:$J$129,8,FALSE),0))</f>
        <v>sound\\S_bugorkami_li.wav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2009</v>
      </c>
      <c r="AD125" t="str">
        <f t="shared" ca="1" si="33"/>
        <v>pics\\Finik_1.jpg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pics\\Finik_1.jpg</v>
      </c>
      <c r="AI125" t="s">
        <v>127</v>
      </c>
      <c r="AO125">
        <f t="shared" ca="1" si="34"/>
        <v>0.86821858153657527</v>
      </c>
      <c r="AP125" t="str">
        <f t="shared" ca="1" si="35"/>
        <v>pics\\Finik_1.jpg</v>
      </c>
      <c r="AR125" t="str">
        <f t="shared" si="38"/>
        <v/>
      </c>
      <c r="AS125" t="str">
        <f t="shared" ca="1" si="29"/>
        <v>pics\\Finik_1.jpg</v>
      </c>
      <c r="AT125">
        <f t="shared" ca="1" si="30"/>
        <v>0.16061672862243026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_С_бугорками_ли_</v>
      </c>
      <c r="BB125" t="str">
        <f t="shared" si="32"/>
        <v>_С_бугорками_ли_XXXXX?</v>
      </c>
      <c r="BD125" cm="1">
        <f t="array" aca="1" ref="BD125" ca="1">INDEX($L$122:$L$129,(RANK(AT5,$AT$2:$AT$9)))</f>
        <v>2118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VLOOKUP(B126,audio_list_stym!$A$3:$BP$18,64,FALSE)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VLOOKUP(B126,audio_list_stym!$A$3:$AJ$18,32,FALSE)</f>
        <v>Noni</v>
      </c>
      <c r="I126" t="s">
        <v>692</v>
      </c>
      <c r="J126" t="str">
        <f t="shared" si="27"/>
        <v>Noni_5</v>
      </c>
      <c r="K126">
        <v>16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261</v>
      </c>
      <c r="Q126" t="str">
        <f>IF(G126="экспл",0,IF(G126="импл_",VLOOKUP(J126,quest_импл!$A$1:$J$129,8,FALSE),0))</f>
        <v>sound\\Ovalniy_li.wav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2003</v>
      </c>
      <c r="AD126" t="str">
        <f t="shared" ca="1" si="33"/>
        <v>pics\\Banan_3.jpg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pics\\Banan_3.jpg</v>
      </c>
      <c r="AI126" t="s">
        <v>128</v>
      </c>
      <c r="AO126">
        <f t="shared" ca="1" si="34"/>
        <v>0.93688974602110409</v>
      </c>
      <c r="AP126" t="str">
        <f t="shared" ca="1" si="35"/>
        <v>pics\\Banan_3.jpg</v>
      </c>
      <c r="AR126" t="str">
        <f t="shared" si="38"/>
        <v/>
      </c>
      <c r="AS126" t="str">
        <f t="shared" ca="1" si="29"/>
        <v>pics\\Banan_3.jpg</v>
      </c>
      <c r="AT126">
        <f t="shared" ca="1" si="30"/>
        <v>0.23771396126339528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_Овальный_ли_</v>
      </c>
      <c r="BB126" t="str">
        <f t="shared" si="32"/>
        <v>_Овальный_ли_XXXXX?</v>
      </c>
      <c r="BD126" cm="1">
        <f t="array" aca="1" ref="BD126" ca="1">INDEX($L$122:$L$129,(RANK(AT6,$AT$2:$AT$9)))</f>
        <v>2114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VLOOKUP(B127,audio_list_stym!$A$3:$BP$18,64,FALSE)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VLOOKUP(B127,audio_list_stym!$A$3:$AJ$18,32,FALSE)</f>
        <v>Noni</v>
      </c>
      <c r="I127" t="s">
        <v>693</v>
      </c>
      <c r="J127" t="str">
        <f t="shared" si="27"/>
        <v>Noni_6</v>
      </c>
      <c r="K127">
        <v>16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262</v>
      </c>
      <c r="Q127" t="str">
        <f>IF(G127="экспл",0,IF(G127="импл_",VLOOKUP(J127,quest_импл!$A$1:$J$129,8,FALSE),0))</f>
        <v>sound\\Zhidkiy_li.wav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2020</v>
      </c>
      <c r="AD127" t="str">
        <f t="shared" ca="1" si="33"/>
        <v>pics\\Goroh_4.jpg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pics\\Goroh_4.jpg</v>
      </c>
      <c r="AI127" t="s">
        <v>129</v>
      </c>
      <c r="AO127">
        <f t="shared" ca="1" si="34"/>
        <v>0.72491447784859431</v>
      </c>
      <c r="AP127" t="str">
        <f t="shared" ca="1" si="35"/>
        <v>pics\\Goroh_4.jpg</v>
      </c>
      <c r="AR127" t="str">
        <f t="shared" si="38"/>
        <v/>
      </c>
      <c r="AS127" t="str">
        <f t="shared" ca="1" si="29"/>
        <v>pics\\Goroh_4.jpg</v>
      </c>
      <c r="AT127">
        <f t="shared" ca="1" si="30"/>
        <v>0.8055321780145791</v>
      </c>
      <c r="AU127" t="s">
        <v>697</v>
      </c>
      <c r="AV127" t="str">
        <f t="shared" ca="1" si="31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_Жидкий_ли_</v>
      </c>
      <c r="BB127" t="str">
        <f t="shared" si="32"/>
        <v>_Жидкий_ли_XXXXX?</v>
      </c>
      <c r="BD127" cm="1">
        <f t="array" aca="1" ref="BD127" ca="1">INDEX($L$122:$L$129,(RANK(AT7,$AT$2:$AT$9)))</f>
        <v>2115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VLOOKUP(B128,audio_list_stym!$A$3:$BP$18,64,FALSE)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VLOOKUP(B128,audio_list_stym!$A$3:$AJ$18,32,FALSE)</f>
        <v>Noni</v>
      </c>
      <c r="I128" t="s">
        <v>694</v>
      </c>
      <c r="J128" t="str">
        <f t="shared" si="27"/>
        <v>Noni_7</v>
      </c>
      <c r="K128">
        <v>16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263</v>
      </c>
      <c r="Q128" t="str">
        <f>IF(G128="экспл",0,IF(G128="импл_",VLOOKUP(J128,quest_импл!$A$1:$J$129,8,FALSE),0))</f>
        <v>sound\\Lohmatiy_li.wav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2008</v>
      </c>
      <c r="AD128" t="str">
        <f t="shared" ca="1" si="33"/>
        <v>pics\\Banan_8.jpg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pics\\Banan_8.jpg</v>
      </c>
      <c r="AI128" t="s">
        <v>130</v>
      </c>
      <c r="AO128">
        <f t="shared" ca="1" si="34"/>
        <v>0.89193496950106133</v>
      </c>
      <c r="AP128" t="str">
        <f t="shared" ca="1" si="35"/>
        <v>pics\\Banan_8.jpg</v>
      </c>
      <c r="AR128" t="str">
        <f t="shared" si="38"/>
        <v/>
      </c>
      <c r="AS128" t="str">
        <f t="shared" ca="1" si="29"/>
        <v>pics\\Banan_8.jpg</v>
      </c>
      <c r="AT128">
        <f t="shared" ca="1" si="30"/>
        <v>0.58008153110393312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_Лохматый_ли_</v>
      </c>
      <c r="BB128" t="str">
        <f t="shared" si="32"/>
        <v>_Лохматый_ли_XXXXX?</v>
      </c>
      <c r="BD128" cm="1">
        <f t="array" aca="1" ref="BD128" ca="1">INDEX($L$122:$L$129,(RANK(AT8,$AT$2:$AT$9)))</f>
        <v>2119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VLOOKUP(B129,audio_list_stym!$A$3:$BP$18,64,FALSE)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VLOOKUP(B129,audio_list_stym!$A$3:$AJ$18,32,FALSE)</f>
        <v>Noni</v>
      </c>
      <c r="I129" t="s">
        <v>695</v>
      </c>
      <c r="J129" t="str">
        <f t="shared" si="27"/>
        <v>Noni_8</v>
      </c>
      <c r="K129">
        <v>16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264</v>
      </c>
      <c r="Q129" t="str">
        <f>IF(G129="экспл",0,IF(G129="импл_",VLOOKUP(J129,quest_импл!$A$1:$J$129,8,FALSE),0))</f>
        <v>sound\\Zolotistiy_li.wav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2023</v>
      </c>
      <c r="AD129" t="str">
        <f t="shared" ca="1" si="33"/>
        <v>pics\\Goroh_7.jpg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pics\\Goroh_7.jpg</v>
      </c>
      <c r="AI129" t="s">
        <v>131</v>
      </c>
      <c r="AO129">
        <f t="shared" ca="1" si="34"/>
        <v>0.66930531843970553</v>
      </c>
      <c r="AP129" t="str">
        <f t="shared" ca="1" si="35"/>
        <v>pics\\Goroh_7.jpg</v>
      </c>
      <c r="AR129" t="str">
        <f t="shared" si="38"/>
        <v/>
      </c>
      <c r="AS129" t="str">
        <f t="shared" ca="1" si="29"/>
        <v>pics\\Goroh_7.jpg</v>
      </c>
      <c r="AT129">
        <f t="shared" ca="1" si="30"/>
        <v>0.78863283480197799</v>
      </c>
      <c r="AU129" t="s">
        <v>697</v>
      </c>
      <c r="AV129" t="str">
        <f t="shared" ca="1" si="31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_Золотистый_ли_</v>
      </c>
      <c r="BB129" t="str">
        <f t="shared" si="32"/>
        <v>_Золотистый_ли_XXXXX?</v>
      </c>
      <c r="BD129" cm="1">
        <f t="array" aca="1" ref="BD129" ca="1">INDEX($L$122:$L$129,(RANK(AT9,$AT$2:$AT$9)))</f>
        <v>2116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C00-000000000000}"/>
  <pageMargins left="0.7" right="0.7" top="0.75" bottom="0.75" header="0.3" footer="0.3"/>
  <pageSetup paperSize="9" orientation="portrait" horizontalDpi="4294967293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H161"/>
  <sheetViews>
    <sheetView topLeftCell="AT1" zoomScale="80" zoomScaleNormal="80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VLOOKUP(B2,audio_list_stym!$A$3:$BP$18,65,FALSE)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VLOOKUP(B2,audio_list_stym!$A$3:$AJ$18,33,FALSE)</f>
        <v>Tomat</v>
      </c>
      <c r="I2" t="s">
        <v>688</v>
      </c>
      <c r="J2" t="str">
        <f t="shared" ref="J2:J65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pics\\Limon_1.jpg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0.96258969394580396</v>
      </c>
      <c r="AP2" t="str">
        <f ca="1">INDEX($AM$2:$AM$25,(RANK(AO2,$AO$2:$AO$25)))</f>
        <v>pics\\Limon_1.jpg</v>
      </c>
      <c r="AQ2" t="str">
        <f ca="1">INDEX($AN$2:$AN$25,(RANK(AO2,$AO$2:$AO$25)))</f>
        <v>pics\\Redis_1.jpg</v>
      </c>
      <c r="AR2" t="str">
        <f ca="1">IF(AH2="sound\\Ogorod",AP2,"")</f>
        <v>pics\\Limon_1.jpg</v>
      </c>
      <c r="AT2">
        <f t="shared" ref="AT2:AT65" ca="1" si="6">RAND()</f>
        <v>7.5575543744695772E-2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_Целый_ли_ТОМАТ?</v>
      </c>
      <c r="BC2">
        <v>1201</v>
      </c>
      <c r="BD2">
        <v>2064</v>
      </c>
      <c r="BE2">
        <v>2031</v>
      </c>
      <c r="BF2">
        <v>2047</v>
      </c>
      <c r="BG2">
        <v>2023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VLOOKUP(B3,audio_list_stym!$A$3:$BP$18,65,FALSE)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VLOOKUP(B3,audio_list_stym!$A$3:$AJ$18,33,FALSE)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2037</v>
      </c>
      <c r="AD3" t="str">
        <f t="shared" ref="AD3:AD66" ca="1" si="9">IF(ISTEXT(AE3),AE3,IF(ISTEXT(AF3),AF3,""))</f>
        <v>pics\\Limon_5.jpg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0.9014022773529704</v>
      </c>
      <c r="AP3" t="str">
        <f t="shared" ref="AP3:AP25" ca="1" si="11">INDEX($AM$2:$AM$25,(RANK(AO3,$AO$2:$AO$25)))</f>
        <v>pics\\Limon_5.jpg</v>
      </c>
      <c r="AQ3" t="str">
        <f t="shared" ref="AQ3:AQ25" ca="1" si="12">INDEX($AN$2:$AN$25,(RANK(AO3,$AO$2:$AO$25)))</f>
        <v>pics\\Redis_5.jpg</v>
      </c>
      <c r="AR3" t="str">
        <f t="shared" ref="AR3:AR9" ca="1" si="13">IF(AH3="sound\\Ogorod",AP3,"")</f>
        <v>pics\\Limon_5.jpg</v>
      </c>
      <c r="AT3">
        <f t="shared" ca="1" si="6"/>
        <v>0.2134343081909309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_Мясистый_ли_ТОМАТ?</v>
      </c>
      <c r="BD3"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VLOOKUP(B4,audio_list_stym!$A$3:$BP$18,65,FALSE)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VLOOKUP(B4,audio_list_stym!$A$3:$AJ$18,33,FALSE)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2156</v>
      </c>
      <c r="AD4" t="str">
        <f t="shared" ca="1" si="9"/>
        <v>pics\\Injir_4.jpg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pics\\Injir_4.jpg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0.25817035060985827</v>
      </c>
      <c r="AP4" t="str">
        <f t="shared" ca="1" si="11"/>
        <v>pics\\Injir_4.jpg</v>
      </c>
      <c r="AQ4" t="str">
        <f t="shared" ca="1" si="12"/>
        <v>pics\\Tikva_4.jpg</v>
      </c>
      <c r="AR4" t="str">
        <f t="shared" ca="1" si="13"/>
        <v>pics\\Injir_4.jpg</v>
      </c>
      <c r="AT4">
        <f t="shared" ca="1" si="6"/>
        <v>0.35772220622149498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_Горький_ли_ТОМАТ?</v>
      </c>
      <c r="BD4">
        <v>2061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VLOOKUP(B5,audio_list_stym!$A$3:$BP$18,65,FALSE)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VLOOKUP(B5,audio_list_stym!$A$3:$AJ$18,33,FALSE)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2160</v>
      </c>
      <c r="AD5" t="str">
        <f t="shared" ca="1" si="9"/>
        <v>pics\\Injir_8.jpg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pics\\Injir_8.jpg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5.5671458384166317E-2</v>
      </c>
      <c r="AP5" t="str">
        <f t="shared" ca="1" si="11"/>
        <v>pics\\Injir_8.jpg</v>
      </c>
      <c r="AQ5" t="str">
        <f t="shared" ca="1" si="12"/>
        <v>pics\\Tikva_8.jpg</v>
      </c>
      <c r="AR5" t="str">
        <f t="shared" ca="1" si="13"/>
        <v>pics\\Injir_8.jpg</v>
      </c>
      <c r="AT5">
        <f t="shared" ca="1" si="6"/>
        <v>0.13661581147360635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_Яркий_ли_ТОМАТ?</v>
      </c>
      <c r="BD5"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VLOOKUP(B6,audio_list_stym!$A$3:$BP$18,65,FALSE)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VLOOKUP(B6,audio_list_stym!$A$3:$AJ$18,33,FALSE)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2002</v>
      </c>
      <c r="AD6" t="str">
        <f t="shared" ca="1" si="9"/>
        <v>pics\\Banan_2.jpg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pics\\Banan_2.jpg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0.65879819205082957</v>
      </c>
      <c r="AP6" t="str">
        <f t="shared" ca="1" si="11"/>
        <v>pics\\Banan_2.jpg</v>
      </c>
      <c r="AQ6" t="str">
        <f t="shared" ca="1" si="12"/>
        <v>pics\\Goroh_2.jpg</v>
      </c>
      <c r="AR6" t="str">
        <f t="shared" ca="1" si="13"/>
        <v>pics\\Banan_2.jpg</v>
      </c>
      <c r="AT6">
        <f t="shared" ca="1" si="6"/>
        <v>0.90692305189360689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_Острый_ли_ТОМАТ?</v>
      </c>
      <c r="BD6">
        <v>2062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VLOOKUP(B7,audio_list_stym!$A$3:$BP$18,65,FALSE)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VLOOKUP(B7,audio_list_stym!$A$3:$AJ$18,33,FALSE)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2005</v>
      </c>
      <c r="AD7" t="str">
        <f t="shared" ca="1" si="9"/>
        <v>pics\\Banan_5.jpg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pics\\Banan_5.jpg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0.58694691816109801</v>
      </c>
      <c r="AP7" t="str">
        <f t="shared" ca="1" si="11"/>
        <v>pics\\Banan_5.jpg</v>
      </c>
      <c r="AQ7" t="str">
        <f t="shared" ca="1" si="12"/>
        <v>pics\\Goroh_5.jpg</v>
      </c>
      <c r="AR7" t="str">
        <f t="shared" ca="1" si="13"/>
        <v>pics\\Banan_5.jpg</v>
      </c>
      <c r="AT7">
        <f t="shared" ca="1" si="6"/>
        <v>0.4663643719261209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_Спелый_ли_ТОМАТ?</v>
      </c>
      <c r="BD7">
        <v>2057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VLOOKUP(B8,audio_list_stym!$A$3:$BP$18,65,FALSE)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VLOOKUP(B8,audio_list_stym!$A$3:$AJ$18,33,FALSE)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2154</v>
      </c>
      <c r="AD8" t="str">
        <f t="shared" ca="1" si="9"/>
        <v>pics\\Injir_2.jpg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pics\\Injir_2.jpg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0.27850022519544826</v>
      </c>
      <c r="AP8" t="str">
        <f t="shared" ca="1" si="11"/>
        <v>pics\\Injir_2.jpg</v>
      </c>
      <c r="AQ8" t="str">
        <f t="shared" ca="1" si="12"/>
        <v>pics\\Tikva_2.jpg</v>
      </c>
      <c r="AR8" t="str">
        <f t="shared" ca="1" si="13"/>
        <v>pics\\Injir_2.jpg</v>
      </c>
      <c r="AT8">
        <f t="shared" ca="1" si="6"/>
        <v>0.23459264626674947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_Серый_ли_ТОМАТ?</v>
      </c>
      <c r="BD8"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VLOOKUP(B9,audio_list_stym!$A$3:$BP$18,65,FALSE)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VLOOKUP(B9,audio_list_stym!$A$3:$AJ$18,33,FALSE)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2039</v>
      </c>
      <c r="AD9" t="str">
        <f t="shared" ca="1" si="9"/>
        <v>pics\\Limon_7.jpg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pics\\Limon_7.jpg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0.86285865132497086</v>
      </c>
      <c r="AP9" t="str">
        <f t="shared" ca="1" si="11"/>
        <v>pics\\Limon_7.jpg</v>
      </c>
      <c r="AQ9" t="str">
        <f t="shared" ca="1" si="12"/>
        <v>pics\\Redis_7.jpg</v>
      </c>
      <c r="AR9" t="str">
        <f t="shared" ca="1" si="13"/>
        <v>pics\\Limon_7.jpg</v>
      </c>
      <c r="AT9">
        <f t="shared" ca="1" si="6"/>
        <v>0.65513724012981778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_Вязкий_ли_ТОМАТ?</v>
      </c>
      <c r="BD9"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VLOOKUP(B10,audio_list_stym!$A$3:$BP$18,65,FALSE)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VLOOKUP(B10,audio_list_stym!$A$3:$AJ$18,33,FALSE)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9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0.27749965515450137</v>
      </c>
      <c r="AP10" t="str">
        <f t="shared" ca="1" si="11"/>
        <v>pics\\Injir_3.jpg</v>
      </c>
      <c r="AQ10" t="str">
        <f t="shared" ca="1" si="12"/>
        <v>pics\\Tikva_3.jpg</v>
      </c>
      <c r="AT10">
        <f t="shared" ca="1" si="6"/>
        <v>0.93953083600100762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На_экране_ЛИМОН._Он_старый?</v>
      </c>
      <c r="BC10">
        <v>1202</v>
      </c>
      <c r="BD10">
        <v>2040</v>
      </c>
      <c r="BE10">
        <v>2061</v>
      </c>
      <c r="BF10">
        <v>2026</v>
      </c>
      <c r="BG10"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VLOOKUP(B11,audio_list_stym!$A$3:$BP$18,65,FALSE)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VLOOKUP(B11,audio_list_stym!$A$3:$AJ$18,33,FALSE)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9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0.24626382350964815</v>
      </c>
      <c r="AP11" t="str">
        <f t="shared" ca="1" si="11"/>
        <v>pics\\Injir_5.jpg</v>
      </c>
      <c r="AQ11" t="str">
        <f t="shared" ca="1" si="12"/>
        <v>pics\\Tikva_5.jpg</v>
      </c>
      <c r="AT11">
        <f t="shared" ca="1" si="6"/>
        <v>0.1051414324105725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Посмотрите,_вот_ЛИМОН._Фиолетовый_ли_он?</v>
      </c>
      <c r="BD11"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VLOOKUP(B12,audio_list_stym!$A$3:$BP$18,65,FALSE)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VLOOKUP(B12,audio_list_stym!$A$3:$AJ$18,33,FALSE)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9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0.65480144850769761</v>
      </c>
      <c r="AP12" t="str">
        <f t="shared" ca="1" si="11"/>
        <v>pics\\Banan_3.jpg</v>
      </c>
      <c r="AQ12" t="str">
        <f t="shared" ca="1" si="12"/>
        <v>pics\\Goroh_3.jpg</v>
      </c>
      <c r="AT12">
        <f t="shared" ca="1" si="6"/>
        <v>0.97393521900469815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Вот_ЛИМОН._Он_с_цедрой?</v>
      </c>
      <c r="BD12">
        <v>2037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VLOOKUP(B13,audio_list_stym!$A$3:$BP$18,65,FALSE)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VLOOKUP(B13,audio_list_stym!$A$3:$AJ$18,33,FALSE)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9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0.44580864852950175</v>
      </c>
      <c r="AP13" t="str">
        <f t="shared" ca="1" si="11"/>
        <v>pics\\Banan_6.jpg</v>
      </c>
      <c r="AQ13" t="str">
        <f t="shared" ca="1" si="12"/>
        <v>pics\\Goroh_6.jpg</v>
      </c>
      <c r="AT13">
        <f t="shared" ca="1" si="6"/>
        <v>0.72416457963976766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Это_ЛИМОН._Кислый_ли_он?</v>
      </c>
      <c r="BD13"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VLOOKUP(B14,audio_list_stym!$A$3:$BP$18,65,FALSE)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VLOOKUP(B14,audio_list_stym!$A$3:$AJ$18,33,FALSE)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9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0.95635890691554826</v>
      </c>
      <c r="AP14" t="str">
        <f t="shared" ca="1" si="11"/>
        <v>pics\\Limon_2.jpg</v>
      </c>
      <c r="AQ14" t="str">
        <f t="shared" ca="1" si="12"/>
        <v>pics\\Redis_2.jpg</v>
      </c>
      <c r="AT14">
        <f t="shared" ca="1" si="6"/>
        <v>0.48888067737715324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На_картинке_ЛИМОН._Сочный_ли_он?</v>
      </c>
      <c r="BD14">
        <v>2038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VLOOKUP(B15,audio_list_stym!$A$3:$BP$18,65,FALSE)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VLOOKUP(B15,audio_list_stym!$A$3:$AJ$18,33,FALSE)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9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0.38533547763513665</v>
      </c>
      <c r="AP15" t="str">
        <f t="shared" ca="1" si="11"/>
        <v>pics\\Banan_7.jpg</v>
      </c>
      <c r="AQ15" t="str">
        <f t="shared" ca="1" si="12"/>
        <v>pics\\Goroh_7.jpg</v>
      </c>
      <c r="AT15">
        <f t="shared" ca="1" si="6"/>
        <v>0.35078671942506257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На_мониторе_ЛИМОН._Упругий_ли_он?</v>
      </c>
      <c r="BD15">
        <v>2033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VLOOKUP(B16,audio_list_stym!$A$3:$BP$18,65,FALSE)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VLOOKUP(B16,audio_list_stym!$A$3:$AJ$18,33,FALSE)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9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0.63649233083217294</v>
      </c>
      <c r="AP16" t="str">
        <f t="shared" ca="1" si="11"/>
        <v>pics\\Banan_4.jpg</v>
      </c>
      <c r="AQ16" t="str">
        <f t="shared" ca="1" si="12"/>
        <v>pics\\Goroh_4.jpg</v>
      </c>
      <c r="AT16">
        <f t="shared" ca="1" si="6"/>
        <v>0.76589559683462127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Перед_Вами_ЛИМОН._Он_длинный?</v>
      </c>
      <c r="BD16"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VLOOKUP(B17,audio_list_stym!$A$3:$BP$18,65,FALSE)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VLOOKUP(B17,audio_list_stym!$A$3:$AJ$18,33,FALSE)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9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0.89164586526498324</v>
      </c>
      <c r="AP17" t="str">
        <f t="shared" ca="1" si="11"/>
        <v>pics\\Limon_6.jpg</v>
      </c>
      <c r="AQ17" t="str">
        <f t="shared" ca="1" si="12"/>
        <v>pics\\Redis_6.jpg</v>
      </c>
      <c r="AT17">
        <f t="shared" ca="1" si="6"/>
        <v>0.30989626852642715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Вы_видите_ЛИМОН._Он_без_кожуры?</v>
      </c>
      <c r="BD17"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VLOOKUP(B18,audio_list_stym!$A$3:$BP$18,65,FALSE)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VLOOKUP(B18,audio_list_stym!$A$3:$AJ$18,33,FALSE)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2166</v>
      </c>
      <c r="AD18" t="str">
        <f t="shared" ca="1" si="9"/>
        <v>pics\\Tikva_6.jpg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pics\\Tikva_6.jpg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0.21871719492625075</v>
      </c>
      <c r="AP18" t="str">
        <f t="shared" ca="1" si="11"/>
        <v>pics\\Injir_6.jpg</v>
      </c>
      <c r="AQ18" t="str">
        <f t="shared" ca="1" si="12"/>
        <v>pics\\Tikva_6.jpg</v>
      </c>
      <c r="AS18" t="str">
        <f t="shared" ref="AS18:AS25" ca="1" si="17">IF(AH18="sound\\Tropic",AQ18,"")</f>
        <v>pics\\Tikva_6.jpg</v>
      </c>
      <c r="AT18">
        <f t="shared" ca="1" si="6"/>
        <v>5.3419334234942384E-2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_С_молоком_ли_XXXXX?</v>
      </c>
      <c r="BC18">
        <v>1203</v>
      </c>
      <c r="BD18">
        <v>2032</v>
      </c>
      <c r="BE18">
        <v>2035</v>
      </c>
      <c r="BF18">
        <v>2043</v>
      </c>
      <c r="BG18">
        <v>2019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VLOOKUP(B19,audio_list_stym!$A$3:$BP$18,65,FALSE)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VLOOKUP(B19,audio_list_stym!$A$3:$AJ$18,33,FALSE)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2161</v>
      </c>
      <c r="AD19" t="str">
        <f t="shared" ca="1" si="9"/>
        <v>pics\\Tikva_1.jpg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0.28963827053543478</v>
      </c>
      <c r="AP19" t="str">
        <f t="shared" ca="1" si="11"/>
        <v>pics\\Injir_1.jpg</v>
      </c>
      <c r="AQ19" t="str">
        <f t="shared" ca="1" si="12"/>
        <v>pics\\Tikva_1.jpg</v>
      </c>
      <c r="AS19" t="str">
        <f t="shared" ca="1" si="17"/>
        <v>pics\\Tikva_1.jpg</v>
      </c>
      <c r="AT19">
        <f t="shared" ca="1" si="6"/>
        <v>9.2393799521998998E-2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_Полый_ли_XXXXX?</v>
      </c>
      <c r="BD19"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VLOOKUP(B20,audio_list_stym!$A$3:$BP$18,65,FALSE)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VLOOKUP(B20,audio_list_stym!$A$3:$AJ$18,33,FALSE)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2051</v>
      </c>
      <c r="AD20" t="str">
        <f t="shared" ca="1" si="9"/>
        <v>pics\\Redis_3.jpg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pics\\Redis_3.jpg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0.92315153244453019</v>
      </c>
      <c r="AP20" t="str">
        <f t="shared" ca="1" si="11"/>
        <v>pics\\Limon_3.jpg</v>
      </c>
      <c r="AQ20" t="str">
        <f t="shared" ca="1" si="12"/>
        <v>pics\\Redis_3.jpg</v>
      </c>
      <c r="AS20" t="str">
        <f t="shared" ca="1" si="17"/>
        <v>pics\\Redis_3.jpg</v>
      </c>
      <c r="AT20">
        <f t="shared" ca="1" si="6"/>
        <v>0.23148679535035288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_Гладкий_ли_XXXXX?</v>
      </c>
      <c r="BD20">
        <v>2029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VLOOKUP(B21,audio_list_stym!$A$3:$BP$18,65,FALSE)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VLOOKUP(B21,audio_list_stym!$A$3:$AJ$18,33,FALSE)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2017</v>
      </c>
      <c r="AD21" t="str">
        <f t="shared" ca="1" si="9"/>
        <v>pics\\Goroh_1.jpg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pics\\Goroh_1.jpg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0.70884407099339497</v>
      </c>
      <c r="AP21" t="str">
        <f t="shared" ca="1" si="11"/>
        <v>pics\\Banan_1.jpg</v>
      </c>
      <c r="AQ21" t="str">
        <f t="shared" ca="1" si="12"/>
        <v>pics\\Goroh_1.jpg</v>
      </c>
      <c r="AS21" t="str">
        <f t="shared" ca="1" si="17"/>
        <v>pics\\Goroh_1.jpg</v>
      </c>
      <c r="AT21">
        <f t="shared" ca="1" si="6"/>
        <v>0.84766701156508983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_Пористый_ли_XXXXX?</v>
      </c>
      <c r="BD21"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VLOOKUP(B22,audio_list_stym!$A$3:$BP$18,65,FALSE)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VLOOKUP(B22,audio_list_stym!$A$3:$AJ$18,33,FALSE)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2167</v>
      </c>
      <c r="AD22" t="str">
        <f t="shared" ca="1" si="9"/>
        <v>pics\\Tikva_7.jpg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pics\\Tikva_7.jpg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8.0847804987540295E-2</v>
      </c>
      <c r="AP22" t="str">
        <f t="shared" ca="1" si="11"/>
        <v>pics\\Injir_7.jpg</v>
      </c>
      <c r="AQ22" t="str">
        <f t="shared" ca="1" si="12"/>
        <v>pics\\Tikva_7.jpg</v>
      </c>
      <c r="AS22" t="str">
        <f t="shared" ca="1" si="17"/>
        <v>pics\\Tikva_7.jpg</v>
      </c>
      <c r="AT22">
        <f t="shared" ca="1" si="6"/>
        <v>0.85528486399618553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_Вареный_ли_XXXXX?</v>
      </c>
      <c r="BD22">
        <v>2030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VLOOKUP(B23,audio_list_stym!$A$3:$BP$18,65,FALSE)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VLOOKUP(B23,audio_list_stym!$A$3:$AJ$18,33,FALSE)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2056</v>
      </c>
      <c r="AD23" t="str">
        <f t="shared" ca="1" si="9"/>
        <v>pics\\Redis_8.jpg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pics\\Redis_8.jpg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0.78338986393094934</v>
      </c>
      <c r="AP23" t="str">
        <f t="shared" ca="1" si="11"/>
        <v>pics\\Limon_8.jpg</v>
      </c>
      <c r="AQ23" t="str">
        <f t="shared" ca="1" si="12"/>
        <v>pics\\Redis_8.jpg</v>
      </c>
      <c r="AS23" t="str">
        <f t="shared" ca="1" si="17"/>
        <v>pics\\Redis_8.jpg</v>
      </c>
      <c r="AT23">
        <f t="shared" ca="1" si="6"/>
        <v>0.71264885199137107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_Плотный_ли_XXXXX?</v>
      </c>
      <c r="BD23">
        <v>2025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VLOOKUP(B24,audio_list_stym!$A$3:$BP$18,65,FALSE)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VLOOKUP(B24,audio_list_stym!$A$3:$AJ$18,33,FALSE)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2024</v>
      </c>
      <c r="AD24" t="str">
        <f t="shared" ca="1" si="9"/>
        <v>pics\\Goroh_8.jpg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0.37001650025715549</v>
      </c>
      <c r="AP24" t="str">
        <f t="shared" ca="1" si="11"/>
        <v>pics\\Banan_8.jpg</v>
      </c>
      <c r="AQ24" t="str">
        <f t="shared" ca="1" si="12"/>
        <v>pics\\Goroh_8.jpg</v>
      </c>
      <c r="AS24" t="str">
        <f t="shared" ca="1" si="17"/>
        <v>pics\\Goroh_8.jpg</v>
      </c>
      <c r="AT24">
        <f t="shared" ca="1" si="6"/>
        <v>0.22384170469748221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_Ворсистый_ли_XXXXX?</v>
      </c>
      <c r="BD24"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VLOOKUP(B25,audio_list_stym!$A$3:$BP$18,65,FALSE)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VLOOKUP(B25,audio_list_stym!$A$3:$AJ$18,33,FALSE)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2052</v>
      </c>
      <c r="AD25" t="str">
        <f t="shared" ca="1" si="9"/>
        <v>pics\\Redis_4.jpg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pics\\Redis_4.jpg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0.91900966374387427</v>
      </c>
      <c r="AP25" t="str">
        <f t="shared" ca="1" si="11"/>
        <v>pics\\Limon_4.jpg</v>
      </c>
      <c r="AQ25" t="str">
        <f t="shared" ca="1" si="12"/>
        <v>pics\\Redis_4.jpg</v>
      </c>
      <c r="AS25" t="str">
        <f t="shared" ca="1" si="17"/>
        <v>pics\\Redis_4.jpg</v>
      </c>
      <c r="AT25">
        <f t="shared" ca="1" si="6"/>
        <v>0.73690468243440366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_Мягкий_ли_XXXXX?</v>
      </c>
      <c r="BD25"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VLOOKUP(B26,audio_list_stym!$A$3:$BP$18,65,FALSE)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VLOOKUP(B26,audio_list_stym!$A$3:$AJ$18,33,FALSE)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9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0.84143949749772784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На_экране_XXXXX._Он_с_ботвой?</v>
      </c>
      <c r="BC26">
        <v>1204</v>
      </c>
      <c r="BD26">
        <v>2056</v>
      </c>
      <c r="BE26">
        <v>2061</v>
      </c>
      <c r="BF26">
        <v>2045</v>
      </c>
      <c r="BG26">
        <v>2013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VLOOKUP(B27,audio_list_stym!$A$3:$BP$18,65,FALSE)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VLOOKUP(B27,audio_list_stym!$A$3:$AJ$18,33,FALSE)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9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0.5135238718756493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Посмотрите,_вот_XXXXX._Он_алый?</v>
      </c>
      <c r="BD27"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VLOOKUP(B28,audio_list_stym!$A$3:$BP$18,65,FALSE)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VLOOKUP(B28,audio_list_stym!$A$3:$AJ$18,33,FALSE)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9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0.59908644146553536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Вот_XXXXX._Пряный_ли_он?</v>
      </c>
      <c r="BD28">
        <v>2053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VLOOKUP(B29,audio_list_stym!$A$3:$BP$18,65,FALSE)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VLOOKUP(B29,audio_list_stym!$A$3:$AJ$18,33,FALSE)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9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0.67059948955327342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Это_XXXXX._Жирный_ли_он?</v>
      </c>
      <c r="BD29"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VLOOKUP(B30,audio_list_stym!$A$3:$BP$18,65,FALSE)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VLOOKUP(B30,audio_list_stym!$A$3:$AJ$18,33,FALSE)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9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0.13866614308191361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На_картинке_XXXXX._Он_соленый?</v>
      </c>
      <c r="BD30">
        <v>2054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VLOOKUP(B31,audio_list_stym!$A$3:$BP$18,65,FALSE)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VLOOKUP(B31,audio_list_stym!$A$3:$AJ$18,33,FALSE)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9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0.95298604271260801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На_мониторе_XXXXX._Пышный_ли_он?</v>
      </c>
      <c r="BD31">
        <v>2049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VLOOKUP(B32,audio_list_stym!$A$3:$BP$18,65,FALSE)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VLOOKUP(B32,audio_list_stym!$A$3:$AJ$18,33,FALSE)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9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5.4885877354602486E-2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Перед_Вами_XXXXX._Крепкий_ли_он?</v>
      </c>
      <c r="BD32"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VLOOKUP(B33,audio_list_stym!$A$3:$BP$18,65,FALSE)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VLOOKUP(B33,audio_list_stym!$A$3:$AJ$18,33,FALSE)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9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0.11157939400579298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Вы_видите_XXXXX._Он_круглый?</v>
      </c>
      <c r="BD33"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VLOOKUP(B34,audio_list_stym!$A$3:$BP$18,65,FALSE)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VLOOKUP(B34,audio_list_stym!$A$3:$AJ$18,33,FALSE)</f>
        <v>Peper</v>
      </c>
      <c r="I34" t="s">
        <v>688</v>
      </c>
      <c r="J34" t="str">
        <f t="shared" si="1"/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2155</v>
      </c>
      <c r="AD34" t="str">
        <f t="shared" ca="1" si="9"/>
        <v>pics\\Injir_3.jpg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pics\\Injir_3.jpg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pics\\Injir_3.jpg</v>
      </c>
      <c r="AT34">
        <f t="shared" ca="1" si="6"/>
        <v>0.88578078059795184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_Сырой_ли_ПЕРЕЦ?</v>
 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VLOOKUP(B35,audio_list_stym!$A$3:$BP$18,65,FALSE)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VLOOKUP(B35,audio_list_stym!$A$3:$AJ$18,33,FALSE)</f>
        <v>Peper</v>
      </c>
      <c r="I35" t="s">
        <v>689</v>
      </c>
      <c r="J35" t="str">
        <f t="shared" si="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2157</v>
      </c>
      <c r="AD35" t="str">
        <f t="shared" ca="1" si="9"/>
        <v>pics\\Injir_5.jpg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pics\\Injir_5.jpg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pics\\Injir_5.jpg</v>
      </c>
      <c r="AT35">
        <f t="shared" ca="1" si="6"/>
        <v>0.50718484506228712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_Слоеный_ли_ПЕРЕЦ?</v>
      </c>
      <c r="BD35"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VLOOKUP(B36,audio_list_stym!$A$3:$BP$18,65,FALSE)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VLOOKUP(B36,audio_list_stym!$A$3:$AJ$18,33,FALSE)</f>
        <v>Peper</v>
      </c>
      <c r="I36" t="s">
        <v>690</v>
      </c>
      <c r="J36" t="str">
        <f t="shared" si="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2003</v>
      </c>
      <c r="AD36" t="str">
        <f t="shared" ca="1" si="9"/>
        <v>pics\\Banan_3.jpg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pics\\Banan_3.jpg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pics\\Banan_3.jpg</v>
      </c>
      <c r="AT36">
        <f t="shared" ca="1" si="6"/>
        <v>0.78003552327764147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_Гнилой_ли_ПЕРЕЦ?</v>
      </c>
      <c r="BD36">
        <v>2045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VLOOKUP(B37,audio_list_stym!$A$3:$BP$18,65,FALSE)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VLOOKUP(B37,audio_list_stym!$A$3:$AJ$18,33,FALSE)</f>
        <v>Peper</v>
      </c>
      <c r="I37" t="s">
        <v>691</v>
      </c>
      <c r="J37" t="str">
        <f t="shared" si="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2006</v>
      </c>
      <c r="AD37" t="str">
        <f t="shared" ca="1" si="9"/>
        <v>pics\\Banan_6.jpg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pics\\Banan_6.jpg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pics\\Banan_6.jpg</v>
      </c>
      <c r="AT37">
        <f t="shared" ca="1" si="6"/>
        <v>1.3008977145335554E-2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_Бугристый_ли_ПЕРЕЦ?</v>
      </c>
      <c r="BD37"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VLOOKUP(B38,audio_list_stym!$A$3:$BP$18,65,FALSE)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VLOOKUP(B38,audio_list_stym!$A$3:$AJ$18,33,FALSE)</f>
        <v>Peper</v>
      </c>
      <c r="I38" t="s">
        <v>692</v>
      </c>
      <c r="J38" t="str">
        <f t="shared" si="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2034</v>
      </c>
      <c r="AD38" t="str">
        <f t="shared" ca="1" si="9"/>
        <v>pics\\Limon_2.jpg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pics\\Limon_2.jpg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pics\\Limon_2.jpg</v>
      </c>
      <c r="AT38">
        <f t="shared" ca="1" si="6"/>
        <v>0.87679958357279997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_Черный_ли_ПЕРЕЦ?</v>
      </c>
      <c r="BD38">
        <v>2046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VLOOKUP(B39,audio_list_stym!$A$3:$BP$18,65,FALSE)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VLOOKUP(B39,audio_list_stym!$A$3:$AJ$18,33,FALSE)</f>
        <v>Peper</v>
      </c>
      <c r="I39" t="s">
        <v>693</v>
      </c>
      <c r="J39" t="str">
        <f t="shared" si="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2007</v>
      </c>
      <c r="AD39" t="str">
        <f t="shared" ca="1" si="9"/>
        <v>pics\\Banan_7.jpg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pics\\Banan_7.jpg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pics\\Banan_7.jpg</v>
      </c>
      <c r="AT39">
        <f t="shared" ca="1" si="6"/>
        <v>0.58316567314159373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_Хрустящий_ли_ПЕРЕЦ?</v>
      </c>
      <c r="BD39">
        <v>2041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VLOOKUP(B40,audio_list_stym!$A$3:$BP$18,65,FALSE)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VLOOKUP(B40,audio_list_stym!$A$3:$AJ$18,33,FALSE)</f>
        <v>Peper</v>
      </c>
      <c r="I40" t="s">
        <v>694</v>
      </c>
      <c r="J40" t="str">
        <f t="shared" si="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2004</v>
      </c>
      <c r="AD40" t="str">
        <f t="shared" ca="1" si="9"/>
        <v>pics\\Banan_4.jpg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pics\\Banan_4.jpg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pics\\Banan_4.jpg</v>
      </c>
      <c r="AT40">
        <f t="shared" ca="1" si="6"/>
        <v>0.30862237681567184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_Блестит_ли_ПЕРЕЦ?</v>
      </c>
      <c r="BD40"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VLOOKUP(B41,audio_list_stym!$A$3:$BP$18,65,FALSE)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VLOOKUP(B41,audio_list_stym!$A$3:$AJ$18,33,FALSE)</f>
        <v>Peper</v>
      </c>
      <c r="I41" t="s">
        <v>695</v>
      </c>
      <c r="J41" t="str">
        <f t="shared" si="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2038</v>
      </c>
      <c r="AD41" t="str">
        <f t="shared" ca="1" si="9"/>
        <v>pics\\Limon_6.jpg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pics\\Limon_6.jpg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pics\\Limon_6.jpg</v>
      </c>
      <c r="AT41">
        <f t="shared" ca="1" si="6"/>
        <v>0.49066383131134217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_Цитрусовый_ли_ПЕРЕЦ?</v>
      </c>
      <c r="BD41"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VLOOKUP(B42,audio_list_stym!$A$3:$BP$18,65,FALSE)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VLOOKUP(B42,audio_list_stym!$A$3:$AJ$18,33,FALSE)</f>
        <v>Banan</v>
      </c>
      <c r="I42" t="s">
        <v>688</v>
      </c>
      <c r="J42" t="str">
        <f t="shared" si="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9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5.9338635550379437E-2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На_экране_БАНАН._Он_чистый?</v>
      </c>
      <c r="BC42">
        <v>1206</v>
      </c>
      <c r="BD42">
        <v>2008</v>
      </c>
      <c r="BE42">
        <v>2034</v>
      </c>
      <c r="BF42">
        <v>2042</v>
      </c>
      <c r="BG42">
        <v>2018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VLOOKUP(B43,audio_list_stym!$A$3:$BP$18,65,FALSE)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VLOOKUP(B43,audio_list_stym!$A$3:$AJ$18,33,FALSE)</f>
        <v>Banan</v>
      </c>
      <c r="I43" t="s">
        <v>689</v>
      </c>
      <c r="J43" t="str">
        <f t="shared" si="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9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9.515639950095367E-2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Посмотрите,_вот_БАНАН._Свежий_ли_он?</v>
      </c>
      <c r="BD43"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VLOOKUP(B44,audio_list_stym!$A$3:$BP$18,65,FALSE)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VLOOKUP(B44,audio_list_stym!$A$3:$AJ$18,33,FALSE)</f>
        <v>Banan</v>
      </c>
      <c r="I44" t="s">
        <v>690</v>
      </c>
      <c r="J44" t="str">
        <f t="shared" si="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9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0.20854160461618287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Вот_БАНАН._Он_жаренный?</v>
      </c>
      <c r="BD44">
        <v>2005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VLOOKUP(B45,audio_list_stym!$A$3:$BP$18,65,FALSE)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VLOOKUP(B45,audio_list_stym!$A$3:$AJ$18,33,FALSE)</f>
        <v>Banan</v>
      </c>
      <c r="I45" t="s">
        <v>691</v>
      </c>
      <c r="J45" t="str">
        <f t="shared" si="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9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0.15526351726612631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Это_БАНАН._Сладкий_ли_он?</v>
      </c>
      <c r="BD45"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VLOOKUP(B46,audio_list_stym!$A$3:$BP$18,65,FALSE)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VLOOKUP(B46,audio_list_stym!$A$3:$AJ$18,33,FALSE)</f>
        <v>Banan</v>
      </c>
      <c r="I46" t="s">
        <v>692</v>
      </c>
      <c r="J46" t="str">
        <f t="shared" si="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9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0.96020277794714992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На_картинке_БАНАН._Влажный_ли_он?</v>
      </c>
      <c r="BD46">
        <v>2006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VLOOKUP(B47,audio_list_stym!$A$3:$BP$18,65,FALSE)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VLOOKUP(B47,audio_list_stym!$A$3:$AJ$18,33,FALSE)</f>
        <v>Banan</v>
      </c>
      <c r="I47" t="s">
        <v>693</v>
      </c>
      <c r="J47" t="str">
        <f t="shared" si="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9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0.996830053843904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На_мониторе_БАНАН._Он_съедобный?</v>
      </c>
      <c r="BD47">
        <v>2001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VLOOKUP(B48,audio_list_stym!$A$3:$BP$18,65,FALSE)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VLOOKUP(B48,audio_list_stym!$A$3:$AJ$18,33,FALSE)</f>
        <v>Banan</v>
      </c>
      <c r="I48" t="s">
        <v>694</v>
      </c>
      <c r="J48" t="str">
        <f t="shared" si="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9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0.27654591881387758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Перед_Вами_БАНАН._Сиреневый_ли_он?</v>
      </c>
      <c r="BD48"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VLOOKUP(B49,audio_list_stym!$A$3:$BP$18,65,FALSE)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VLOOKUP(B49,audio_list_stym!$A$3:$AJ$18,33,FALSE)</f>
        <v>Banan</v>
      </c>
      <c r="I49" t="s">
        <v>695</v>
      </c>
      <c r="J49" t="str">
        <f t="shared" si="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9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0.30160662108584657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Вы_видите_БАНАН._Он_репчатый?</v>
      </c>
      <c r="BD49"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VLOOKUP(B50,audio_list_stym!$A$3:$BP$18,65,FALSE)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VLOOKUP(B50,audio_list_stym!$A$3:$AJ$18,33,FALSE)</f>
        <v>Finik</v>
      </c>
      <c r="I50" t="s">
        <v>688</v>
      </c>
      <c r="J50" t="str">
        <f t="shared" si="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2049</v>
      </c>
      <c r="AD50" t="str">
        <f t="shared" ca="1" si="9"/>
        <v>pics\\Redis_1.jpg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pics\\Redis_1.jpg</v>
      </c>
      <c r="AH50" t="str">
        <f t="shared" si="3"/>
        <v>sound\\Tropic</v>
      </c>
      <c r="AS50" t="str">
        <f ca="1">IF(AH50="sound\\Tropic",AQ2,"")</f>
        <v>pics\\Redis_1.jpg</v>
      </c>
      <c r="AT50">
        <f t="shared" ca="1" si="6"/>
        <v>0.6837873094106981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_Коричневый_ли_XXXXX?</v>
      </c>
      <c r="BC50">
        <v>1207</v>
      </c>
      <c r="BD50">
        <v>2016</v>
      </c>
      <c r="BE50">
        <v>2059</v>
      </c>
      <c r="BF50">
        <v>2027</v>
      </c>
      <c r="BG50">
        <v>2024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VLOOKUP(B51,audio_list_stym!$A$3:$BP$18,65,FALSE)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VLOOKUP(B51,audio_list_stym!$A$3:$AJ$18,33,FALSE)</f>
        <v>Finik</v>
      </c>
      <c r="I51" t="s">
        <v>689</v>
      </c>
      <c r="J51" t="str">
        <f t="shared" si="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2053</v>
      </c>
      <c r="AD51" t="str">
        <f t="shared" ca="1" si="9"/>
        <v>pics\\Redis_5.jpg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pics\\Redis_5.jpg</v>
      </c>
      <c r="AH51" t="str">
        <f t="shared" si="3"/>
        <v>sound\\Tropic</v>
      </c>
      <c r="AS51" t="str">
        <f t="shared" ref="AS51:AS57" ca="1" si="25">IF(AH51="sound\\Tropic",AQ3,"")</f>
        <v>pics\\Redis_5.jpg</v>
      </c>
      <c r="AT51">
        <f t="shared" ca="1" si="6"/>
        <v>0.30605876869382476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_Сахаристый_ли_XXXXX?</v>
      </c>
      <c r="BD51"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VLOOKUP(B52,audio_list_stym!$A$3:$BP$18,65,FALSE)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VLOOKUP(B52,audio_list_stym!$A$3:$AJ$18,33,FALSE)</f>
        <v>Finik</v>
      </c>
      <c r="I52" t="s">
        <v>690</v>
      </c>
      <c r="J52" t="str">
        <f t="shared" si="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2164</v>
      </c>
      <c r="AD52" t="str">
        <f t="shared" ca="1" si="9"/>
        <v>pics\\Tikva_4.jpg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pics\\Tikva_4.jpg</v>
      </c>
      <c r="AH52" t="str">
        <f t="shared" si="3"/>
        <v>sound\\Tropic</v>
      </c>
      <c r="AS52" t="str">
        <f t="shared" ca="1" si="25"/>
        <v>pics\\Tikva_4.jpg</v>
      </c>
      <c r="AT52">
        <f t="shared" ca="1" si="6"/>
        <v>0.43913866887735942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_Скользкий_ли_XXXXX?</v>
      </c>
      <c r="BD52">
        <v>2013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VLOOKUP(B53,audio_list_stym!$A$3:$BP$18,65,FALSE)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VLOOKUP(B53,audio_list_stym!$A$3:$AJ$18,33,FALSE)</f>
        <v>Finik</v>
      </c>
      <c r="I53" t="s">
        <v>691</v>
      </c>
      <c r="J53" t="str">
        <f t="shared" si="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2168</v>
      </c>
      <c r="AD53" t="str">
        <f t="shared" ca="1" si="9"/>
        <v>pics\\Tikva_8.jpg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pics\\Tikva_8.jpg</v>
      </c>
      <c r="AH53" t="str">
        <f t="shared" si="3"/>
        <v>sound\\Tropic</v>
      </c>
      <c r="AS53" t="str">
        <f t="shared" ca="1" si="25"/>
        <v>pics\\Tikva_8.jpg</v>
      </c>
      <c r="AT53">
        <f t="shared" ca="1" si="6"/>
        <v>0.84176359649357035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_Ломкий_ли_XXXXX?</v>
      </c>
      <c r="BD53"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VLOOKUP(B54,audio_list_stym!$A$3:$BP$18,65,FALSE)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VLOOKUP(B54,audio_list_stym!$A$3:$AJ$18,33,FALSE)</f>
        <v>Finik</v>
      </c>
      <c r="I54" t="s">
        <v>692</v>
      </c>
      <c r="J54" t="str">
        <f t="shared" si="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2018</v>
      </c>
      <c r="AD54" t="str">
        <f t="shared" ca="1" si="9"/>
        <v>pics\\Goroh_2.jpg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pics\\Goroh_2.jpg</v>
      </c>
      <c r="AH54" t="str">
        <f t="shared" si="3"/>
        <v>sound\\Tropic</v>
      </c>
      <c r="AI54" s="11"/>
      <c r="AS54" t="str">
        <f t="shared" ca="1" si="25"/>
        <v>pics\\Goroh_2.jpg</v>
      </c>
      <c r="AT54">
        <f t="shared" ca="1" si="6"/>
        <v>7.87605196223502E-2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_Мохнатый_ли_XXXXX?</v>
      </c>
      <c r="BD54">
        <v>2014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VLOOKUP(B55,audio_list_stym!$A$3:$BP$18,65,FALSE)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VLOOKUP(B55,audio_list_stym!$A$3:$AJ$18,33,FALSE)</f>
        <v>Finik</v>
      </c>
      <c r="I55" t="s">
        <v>693</v>
      </c>
      <c r="J55" t="str">
        <f t="shared" si="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2021</v>
      </c>
      <c r="AD55" t="str">
        <f t="shared" ca="1" si="9"/>
        <v>pics\\Goroh_5.jpg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pics\\Goroh_5.jpg</v>
      </c>
      <c r="AH55" t="str">
        <f t="shared" si="3"/>
        <v>sound\\Tropic</v>
      </c>
      <c r="AS55" t="str">
        <f t="shared" ca="1" si="25"/>
        <v>pics\\Goroh_5.jpg</v>
      </c>
      <c r="AT55">
        <f t="shared" ca="1" si="6"/>
        <v>0.88165902711783861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_Сморщенный_ли_XXXXX?</v>
      </c>
      <c r="BD55">
        <v>2009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VLOOKUP(B56,audio_list_stym!$A$3:$BP$18,65,FALSE)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VLOOKUP(B56,audio_list_stym!$A$3:$AJ$18,33,FALSE)</f>
        <v>Finik</v>
      </c>
      <c r="I56" t="s">
        <v>694</v>
      </c>
      <c r="J56" t="str">
        <f t="shared" si="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2162</v>
      </c>
      <c r="AD56" t="str">
        <f t="shared" ca="1" si="9"/>
        <v>pics\\Tikva_2.jpg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pics\\Tikva_2.jpg</v>
      </c>
      <c r="AH56" t="str">
        <f t="shared" si="3"/>
        <v>sound\\Tropic</v>
      </c>
      <c r="AS56" t="str">
        <f t="shared" ca="1" si="25"/>
        <v>pics\\Tikva_2.jpg</v>
      </c>
      <c r="AT56">
        <f t="shared" ca="1" si="6"/>
        <v>0.34911277964565179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_С_косточкой_ли_XXXXX?</v>
      </c>
      <c r="BD56"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VLOOKUP(B57,audio_list_stym!$A$3:$BP$18,65,FALSE)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VLOOKUP(B57,audio_list_stym!$A$3:$AJ$18,33,FALSE)</f>
        <v>Finik</v>
      </c>
      <c r="I57" t="s">
        <v>695</v>
      </c>
      <c r="J57" t="str">
        <f t="shared" si="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2055</v>
      </c>
      <c r="AD57" t="str">
        <f t="shared" ca="1" si="9"/>
        <v>pics\\Redis_7.jpg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pics\\Redis_7.jpg</v>
      </c>
      <c r="AH57" t="str">
        <f t="shared" si="3"/>
        <v>sound\\Tropic</v>
      </c>
      <c r="AI57" s="11"/>
      <c r="AS57" t="str">
        <f t="shared" ca="1" si="25"/>
        <v>pics\\Redis_7.jpg</v>
      </c>
      <c r="AT57">
        <f t="shared" ca="1" si="6"/>
        <v>0.29210570612798892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_Треугольный_ли_XXXXX?</v>
      </c>
      <c r="BD57"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VLOOKUP(B58,audio_list_stym!$A$3:$BP$18,65,FALSE)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VLOOKUP(B58,audio_list_stym!$A$3:$AJ$18,33,FALSE)</f>
        <v>Goroh</v>
      </c>
      <c r="I58" t="s">
        <v>688</v>
      </c>
      <c r="J58" t="str">
        <f t="shared" si="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9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6">IF(ISTEXT(AR58),AR58,IF(ISTEXT(AS58),AS58,""))</f>
        <v/>
      </c>
      <c r="AG58" t="str">
        <f t="shared" ref="AG58:AG73" si="27">IF(OR(E58=11,E58=13),M58,"")</f>
        <v>pics\\Goroh_1.jpg</v>
      </c>
      <c r="AH58">
        <f t="shared" si="3"/>
        <v>0</v>
      </c>
      <c r="AI58" s="11"/>
      <c r="AT58">
        <f t="shared" ca="1" si="6"/>
        <v>0.70612641733084947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На_экране_XXXXX._Рыхлый_ли_он?</v>
      </c>
      <c r="BC58">
        <v>1208</v>
      </c>
      <c r="BD58">
        <v>2024</v>
      </c>
      <c r="BE58">
        <v>2033</v>
      </c>
      <c r="BF58">
        <v>2049</v>
      </c>
      <c r="BG58"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VLOOKUP(B59,audio_list_stym!$A$3:$BP$18,65,FALSE)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VLOOKUP(B59,audio_list_stym!$A$3:$AJ$18,33,FALSE)</f>
        <v>Goroh</v>
      </c>
      <c r="I59" t="s">
        <v>689</v>
      </c>
      <c r="J59" t="str">
        <f t="shared" si="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9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6"/>
        <v>0.41848412870964324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Посмотрите,_вот_XXXXX._Он_в_стручке?</v>
      </c>
      <c r="BD59"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VLOOKUP(B60,audio_list_stym!$A$3:$BP$18,65,FALSE)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VLOOKUP(B60,audio_list_stym!$A$3:$AJ$18,33,FALSE)</f>
        <v>Goroh</v>
      </c>
      <c r="I60" t="s">
        <v>690</v>
      </c>
      <c r="J60" t="str">
        <f t="shared" si="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9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6"/>
        <v>0.96476516904161114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Вот_XXXXX._Ядовитый_ли_он?</v>
      </c>
      <c r="BD60">
        <v>2021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VLOOKUP(B61,audio_list_stym!$A$3:$BP$18,65,FALSE)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VLOOKUP(B61,audio_list_stym!$A$3:$AJ$18,33,FALSE)</f>
        <v>Goroh</v>
      </c>
      <c r="I61" t="s">
        <v>691</v>
      </c>
      <c r="J61" t="str">
        <f t="shared" si="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9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6"/>
        <v>0.26239332544066674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Это_XXXXX._Он_полосатый?</v>
      </c>
      <c r="BD61"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VLOOKUP(B62,audio_list_stym!$A$3:$BP$18,65,FALSE)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VLOOKUP(B62,audio_list_stym!$A$3:$AJ$18,33,FALSE)</f>
        <v>Goroh</v>
      </c>
      <c r="I62" t="s">
        <v>692</v>
      </c>
      <c r="J62" t="str">
        <f t="shared" si="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9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6"/>
        <v>0.32168522137656907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На_картинке_XXXXX._Он_плоский?</v>
      </c>
      <c r="BD62">
        <v>2022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VLOOKUP(B63,audio_list_stym!$A$3:$BP$18,65,FALSE)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VLOOKUP(B63,audio_list_stym!$A$3:$AJ$18,33,FALSE)</f>
        <v>Goroh</v>
      </c>
      <c r="I63" t="s">
        <v>693</v>
      </c>
      <c r="J63" t="str">
        <f t="shared" si="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9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6"/>
        <v>0.61000880117246492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На_мониторе_XXXXX._Он_толченый?</v>
      </c>
      <c r="BD63">
        <v>2017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VLOOKUP(B64,audio_list_stym!$A$3:$BP$18,65,FALSE)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VLOOKUP(B64,audio_list_stym!$A$3:$AJ$18,33,FALSE)</f>
        <v>Goroh</v>
      </c>
      <c r="I64" t="s">
        <v>694</v>
      </c>
      <c r="J64" t="str">
        <f t="shared" si="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9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6"/>
        <v>0.30881543710776338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Перед_Вами_XXXXX._Зеленый_ли_он?</v>
      </c>
      <c r="BD64"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VLOOKUP(B65,audio_list_stym!$A$3:$BP$18,65,FALSE)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VLOOKUP(B65,audio_list_stym!$A$3:$AJ$18,33,FALSE)</f>
        <v>Goroh</v>
      </c>
      <c r="I65" t="s">
        <v>695</v>
      </c>
      <c r="J65" t="str">
        <f t="shared" si="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9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6"/>
        <v>0.44283148938546202</v>
      </c>
      <c r="AU65" t="s">
        <v>697</v>
      </c>
      <c r="AV65" t="str">
        <f t="shared" ca="1" si="7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Вы_видите_XXXXX._Легкий_ли_он?</v>
      </c>
      <c r="BD65"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VLOOKUP(B66,audio_list_stym!$A$3:$BP$18,65,FALSE)</f>
        <v>14</v>
      </c>
      <c r="F66" t="str">
        <f>VLOOKUP(E66,metki!$A$2:$B$9,2,FALSE)</f>
        <v>импл_новые_с_названием</v>
      </c>
      <c r="G66" t="str">
        <f t="shared" ref="G66:G129" si="28">LEFT(F66,5)</f>
        <v>импл_</v>
      </c>
      <c r="H66" t="str">
        <f>VLOOKUP(B66,audio_list_stym!$A$3:$AJ$18,33,FALSE)</f>
        <v>Tamanid</v>
      </c>
      <c r="I66" t="s">
        <v>688</v>
      </c>
      <c r="J66" t="str">
        <f t="shared" ref="J66:J129" si="29">H66&amp;I66</f>
        <v>Tamanid_1</v>
      </c>
      <c r="K66">
        <v>14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273</v>
      </c>
      <c r="Q66" t="str">
        <f>IF(G66="экспл",0,IF(G66="импл_",VLOOKUP(J66,quest_импл!$A$1:$J$129,8,FALSE),0))</f>
        <v>sound\\Krasnovatiy_li.wav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2016</v>
      </c>
      <c r="AD66" t="str">
        <f t="shared" ca="1" si="9"/>
        <v>pics\\Finik_8.jpg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pics\\Finik_8.jpg</v>
      </c>
      <c r="AG66" t="str">
        <f t="shared" si="27"/>
        <v/>
      </c>
      <c r="AI66" t="s">
        <v>67</v>
      </c>
      <c r="AO66">
        <f ca="1">RAND()</f>
        <v>0.73381223279782015</v>
      </c>
      <c r="AP66" t="str">
        <f ca="1">INDEX($AI$66:$AI$129,(RANK(AO66,$AO$66:$AO$129)))</f>
        <v>pics\\Finik_8.jpg</v>
      </c>
      <c r="AS66" t="str">
        <f t="shared" ref="AS66:AS129" ca="1" si="31">IF(G66="импл_",AP66,"")</f>
        <v>pics\\Finik_8.jpg</v>
      </c>
      <c r="AT66">
        <f t="shared" ref="AT66:AT129" ca="1" si="32">RAND()</f>
        <v>0.34911250822608031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_Красноватый_ли_</v>
      </c>
      <c r="BB66" t="str">
        <f t="shared" ref="BB66:BB129" si="34">IF(G66="экспл",AY66&amp;AX66&amp;"."&amp;AZ66,IF(G66="импл_",BA66&amp;AX66&amp;"?"))</f>
        <v>_Красноватый_ли_РЕНАН?</v>
      </c>
      <c r="BC66">
        <v>1209</v>
      </c>
      <c r="BD66">
        <v>2080</v>
      </c>
      <c r="BE66">
        <v>2081</v>
      </c>
      <c r="BF66">
        <v>2132</v>
      </c>
      <c r="BG66">
        <v>2068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VLOOKUP(B67,audio_list_stym!$A$3:$BP$18,65,FALSE)</f>
        <v>14</v>
      </c>
      <c r="F67" t="str">
        <f>VLOOKUP(E67,metki!$A$2:$B$9,2,FALSE)</f>
        <v>импл_новые_с_названием</v>
      </c>
      <c r="G67" t="str">
        <f t="shared" si="28"/>
        <v>импл_</v>
      </c>
      <c r="H67" t="str">
        <f>VLOOKUP(B67,audio_list_stym!$A$3:$AJ$18,33,FALSE)</f>
        <v>Tamanid</v>
      </c>
      <c r="I67" t="s">
        <v>689</v>
      </c>
      <c r="J67" t="str">
        <f t="shared" si="29"/>
        <v>Tamanid_2</v>
      </c>
      <c r="K67">
        <v>14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274</v>
      </c>
      <c r="Q67" t="str">
        <f>IF(G67="экспл",0,IF(G67="импл_",VLOOKUP(J67,quest_импл!$A$1:$J$129,8,FALSE),0))</f>
        <v>sound\\Izognut_li.wav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2030</v>
      </c>
      <c r="AD67" t="str">
        <f t="shared" ref="AD67:AD129" ca="1" si="35">IF(ISTEXT(AE67),AE67,IF(ISTEXT(AF67),AF67,""))</f>
        <v>pics\\Kokos_6.jpg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pics\\Kokos_6.jpg</v>
      </c>
      <c r="AG67" t="str">
        <f t="shared" si="27"/>
        <v/>
      </c>
      <c r="AI67" t="s">
        <v>68</v>
      </c>
      <c r="AO67">
        <f t="shared" ref="AO67:AO129" ca="1" si="36">RAND()</f>
        <v>0.54021628112222564</v>
      </c>
      <c r="AP67" t="str">
        <f t="shared" ref="AP67:AP129" ca="1" si="37">INDEX($AI$66:$AI$129,(RANK(AO67,$AO$66:$AO$129)))</f>
        <v>pics\\Kokos_6.jpg</v>
      </c>
      <c r="AS67" t="str">
        <f t="shared" ca="1" si="31"/>
        <v>pics\\Kokos_6.jpg</v>
      </c>
      <c r="AT67">
        <f t="shared" ca="1" si="32"/>
        <v>0.49764289000145734</v>
      </c>
      <c r="AU67" t="s">
        <v>697</v>
      </c>
      <c r="AV67" t="str">
        <f t="shared" ca="1" si="33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_Изогнут_ли_</v>
      </c>
      <c r="BB67" t="str">
        <f t="shared" si="34"/>
        <v>_Изогнут_ли_РЕНАН?</v>
      </c>
      <c r="BD67">
        <v>2076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VLOOKUP(B68,audio_list_stym!$A$3:$BP$18,65,FALSE)</f>
        <v>14</v>
      </c>
      <c r="F68" t="str">
        <f>VLOOKUP(E68,metki!$A$2:$B$9,2,FALSE)</f>
        <v>импл_новые_с_названием</v>
      </c>
      <c r="G68" t="str">
        <f t="shared" si="28"/>
        <v>импл_</v>
      </c>
      <c r="H68" t="str">
        <f>VLOOKUP(B68,audio_list_stym!$A$3:$AJ$18,33,FALSE)</f>
        <v>Tamanid</v>
      </c>
      <c r="I68" t="s">
        <v>690</v>
      </c>
      <c r="J68" t="str">
        <f t="shared" si="29"/>
        <v>Tamanid_3</v>
      </c>
      <c r="K68">
        <v>14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275</v>
      </c>
      <c r="Q68" t="str">
        <f>IF(G68="экспл",0,IF(G68="импл_",VLOOKUP(J68,quest_импл!$A$1:$J$129,8,FALSE),0))</f>
        <v>sound\\Barhatistiy_li.wav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2061</v>
      </c>
      <c r="AD68" t="str">
        <f t="shared" ca="1" si="35"/>
        <v>pics\\Tomat_5.jpg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pics\\Tomat_5.jpg</v>
      </c>
      <c r="AG68" t="str">
        <f t="shared" si="27"/>
        <v/>
      </c>
      <c r="AI68" t="s">
        <v>69</v>
      </c>
      <c r="AO68">
        <f t="shared" ca="1" si="36"/>
        <v>0.14347274850612968</v>
      </c>
      <c r="AP68" t="str">
        <f t="shared" ca="1" si="37"/>
        <v>pics\\Tomat_5.jpg</v>
      </c>
      <c r="AS68" t="str">
        <f t="shared" ca="1" si="31"/>
        <v>pics\\Tomat_5.jpg</v>
      </c>
      <c r="AT68">
        <f t="shared" ca="1" si="32"/>
        <v>0.46461753169500208</v>
      </c>
      <c r="AU68" t="s">
        <v>697</v>
      </c>
      <c r="AV68" t="str">
        <f t="shared" ca="1" si="33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_Бархатистый_ли_</v>
      </c>
      <c r="BB68" t="str">
        <f t="shared" si="34"/>
        <v>_Бархатистый_ли_РЕНАН?</v>
      </c>
      <c r="BD68">
        <v>2079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VLOOKUP(B69,audio_list_stym!$A$3:$BP$18,65,FALSE)</f>
        <v>14</v>
      </c>
      <c r="F69" t="str">
        <f>VLOOKUP(E69,metki!$A$2:$B$9,2,FALSE)</f>
        <v>импл_новые_с_названием</v>
      </c>
      <c r="G69" t="str">
        <f t="shared" si="28"/>
        <v>импл_</v>
      </c>
      <c r="H69" t="str">
        <f>VLOOKUP(B69,audio_list_stym!$A$3:$AJ$18,33,FALSE)</f>
        <v>Tamanid</v>
      </c>
      <c r="I69" t="s">
        <v>691</v>
      </c>
      <c r="J69" t="str">
        <f t="shared" si="29"/>
        <v>Tamanid_4</v>
      </c>
      <c r="K69">
        <v>14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276</v>
      </c>
      <c r="Q69" t="str">
        <f>IF(G69="экспл",0,IF(G69="импл_",VLOOKUP(J69,quest_импл!$A$1:$J$129,8,FALSE),0))</f>
        <v>sound\\Odnotonniy_li.wav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2002</v>
      </c>
      <c r="AD69" t="str">
        <f t="shared" ca="1" si="35"/>
        <v>pics\\Banan_2.jpg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pics\\Banan_2.jpg</v>
      </c>
      <c r="AG69" t="str">
        <f t="shared" si="27"/>
        <v/>
      </c>
      <c r="AI69" t="s">
        <v>70</v>
      </c>
      <c r="AO69">
        <f t="shared" ca="1" si="36"/>
        <v>0.99433320890726618</v>
      </c>
      <c r="AP69" t="str">
        <f t="shared" ca="1" si="37"/>
        <v>pics\\Banan_2.jpg</v>
      </c>
      <c r="AS69" t="str">
        <f t="shared" ca="1" si="31"/>
        <v>pics\\Banan_2.jpg</v>
      </c>
      <c r="AT69">
        <f t="shared" ca="1" si="32"/>
        <v>9.8827267487104797E-2</v>
      </c>
      <c r="AU69" t="s">
        <v>697</v>
      </c>
      <c r="AV69" t="str">
        <f t="shared" ca="1" si="33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_Однотонный_ли_</v>
      </c>
      <c r="BB69" t="str">
        <f t="shared" si="34"/>
        <v>_Однотонный_ли_РЕНАН?</v>
      </c>
      <c r="BD69">
        <v>2077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VLOOKUP(B70,audio_list_stym!$A$3:$BP$18,65,FALSE)</f>
        <v>14</v>
      </c>
      <c r="F70" t="str">
        <f>VLOOKUP(E70,metki!$A$2:$B$9,2,FALSE)</f>
        <v>импл_новые_с_названием</v>
      </c>
      <c r="G70" t="str">
        <f t="shared" si="28"/>
        <v>импл_</v>
      </c>
      <c r="H70" t="str">
        <f>VLOOKUP(B70,audio_list_stym!$A$3:$AJ$18,33,FALSE)</f>
        <v>Tamanid</v>
      </c>
      <c r="I70" t="s">
        <v>692</v>
      </c>
      <c r="J70" t="str">
        <f t="shared" si="29"/>
        <v>Tamanid_5</v>
      </c>
      <c r="K70">
        <v>14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277</v>
      </c>
      <c r="Q70" t="str">
        <f>IF(G70="экспл",0,IF(G70="импл_",VLOOKUP(J70,quest_импл!$A$1:$J$129,8,FALSE),0))</f>
        <v>sound\\Prozrachniy_li.wav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2053</v>
      </c>
      <c r="AD70" t="str">
        <f t="shared" ca="1" si="35"/>
        <v>pics\\Redis_5.jpg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pics\\Redis_5.jpg</v>
      </c>
      <c r="AG70" t="str">
        <f t="shared" si="27"/>
        <v/>
      </c>
      <c r="AI70" t="s">
        <v>71</v>
      </c>
      <c r="AO70">
        <f t="shared" ca="1" si="36"/>
        <v>0.23351024404032283</v>
      </c>
      <c r="AP70" t="str">
        <f t="shared" ca="1" si="37"/>
        <v>pics\\Redis_5.jpg</v>
      </c>
      <c r="AS70" t="str">
        <f t="shared" ca="1" si="31"/>
        <v>pics\\Redis_5.jpg</v>
      </c>
      <c r="AT70">
        <f t="shared" ca="1" si="32"/>
        <v>0.29943994265940155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_Прозрачный_ли_</v>
      </c>
      <c r="BB70" t="str">
        <f t="shared" si="34"/>
        <v>_Прозрачный_ли_РЕНАН?</v>
      </c>
      <c r="BD70">
        <v>2082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VLOOKUP(B71,audio_list_stym!$A$3:$BP$18,65,FALSE)</f>
        <v>14</v>
      </c>
      <c r="F71" t="str">
        <f>VLOOKUP(E71,metki!$A$2:$B$9,2,FALSE)</f>
        <v>импл_новые_с_названием</v>
      </c>
      <c r="G71" t="str">
        <f t="shared" si="28"/>
        <v>импл_</v>
      </c>
      <c r="H71" t="str">
        <f>VLOOKUP(B71,audio_list_stym!$A$3:$AJ$18,33,FALSE)</f>
        <v>Tamanid</v>
      </c>
      <c r="I71" t="s">
        <v>693</v>
      </c>
      <c r="J71" t="str">
        <f t="shared" si="29"/>
        <v>Tamanid_6</v>
      </c>
      <c r="K71">
        <v>14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278</v>
      </c>
      <c r="Q71" t="str">
        <f>IF(G71="экспл",0,IF(G71="импл_",VLOOKUP(J71,quest_импл!$A$1:$J$129,8,FALSE),0))</f>
        <v>sound\\Izmelchen_li.wav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2060</v>
      </c>
      <c r="AD71" t="str">
        <f t="shared" ca="1" si="35"/>
        <v>pics\\Tomat_4.jpg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pics\\Tomat_4.jpg</v>
      </c>
      <c r="AG71" t="str">
        <f t="shared" si="27"/>
        <v/>
      </c>
      <c r="AI71" t="s">
        <v>72</v>
      </c>
      <c r="AO71">
        <f t="shared" ca="1" si="36"/>
        <v>0.16012921013418702</v>
      </c>
      <c r="AP71" t="str">
        <f t="shared" ca="1" si="37"/>
        <v>pics\\Tomat_4.jpg</v>
      </c>
      <c r="AS71" t="str">
        <f t="shared" ca="1" si="31"/>
        <v>pics\\Tomat_4.jpg</v>
      </c>
      <c r="AT71">
        <f t="shared" ca="1" si="32"/>
        <v>0.42321795063045931</v>
      </c>
      <c r="AU71" t="s">
        <v>697</v>
      </c>
      <c r="AV71" t="str">
        <f t="shared" ca="1" si="33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_Измельчен_ли_</v>
      </c>
      <c r="BB71" t="str">
        <f t="shared" si="34"/>
        <v>_Измельчен_ли_РЕНАН?</v>
      </c>
      <c r="BD71">
        <v>2078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VLOOKUP(B72,audio_list_stym!$A$3:$BP$18,65,FALSE)</f>
        <v>14</v>
      </c>
      <c r="F72" t="str">
        <f>VLOOKUP(E72,metki!$A$2:$B$9,2,FALSE)</f>
        <v>импл_новые_с_названием</v>
      </c>
      <c r="G72" t="str">
        <f t="shared" si="28"/>
        <v>импл_</v>
      </c>
      <c r="H72" t="str">
        <f>VLOOKUP(B72,audio_list_stym!$A$3:$AJ$18,33,FALSE)</f>
        <v>Tamanid</v>
      </c>
      <c r="I72" t="s">
        <v>694</v>
      </c>
      <c r="J72" t="str">
        <f t="shared" si="29"/>
        <v>Tamanid_7</v>
      </c>
      <c r="K72">
        <v>14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279</v>
      </c>
      <c r="Q72" t="str">
        <f>IF(G72="экспл",0,IF(G72="импл_",VLOOKUP(J72,quest_импл!$A$1:$J$129,8,FALSE),0))</f>
        <v>sound\\Cvetushiy_li.wav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2051</v>
      </c>
      <c r="AD72" t="str">
        <f t="shared" ca="1" si="35"/>
        <v>pics\\Redis_3.jpg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pics\\Redis_3.jpg</v>
      </c>
      <c r="AG72" t="str">
        <f t="shared" si="27"/>
        <v/>
      </c>
      <c r="AI72" t="s">
        <v>73</v>
      </c>
      <c r="AO72">
        <f t="shared" ca="1" si="36"/>
        <v>0.31702841269851589</v>
      </c>
      <c r="AP72" t="str">
        <f t="shared" ca="1" si="37"/>
        <v>pics\\Redis_3.jpg</v>
      </c>
      <c r="AS72" t="str">
        <f t="shared" ca="1" si="31"/>
        <v>pics\\Redis_3.jpg</v>
      </c>
      <c r="AT72">
        <f t="shared" ca="1" si="32"/>
        <v>0.30685538033156978</v>
      </c>
      <c r="AU72" t="s">
        <v>697</v>
      </c>
      <c r="AV72" t="str">
        <f t="shared" ca="1" si="33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_Цветущий_ли_</v>
      </c>
      <c r="BB72" t="str">
        <f t="shared" si="34"/>
        <v>_Цветущий_ли_РЕНАН?</v>
      </c>
      <c r="BD72">
        <v>2085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VLOOKUP(B73,audio_list_stym!$A$3:$BP$18,65,FALSE)</f>
        <v>14</v>
      </c>
      <c r="F73" t="str">
        <f>VLOOKUP(E73,metki!$A$2:$B$9,2,FALSE)</f>
        <v>импл_новые_с_названием</v>
      </c>
      <c r="G73" t="str">
        <f t="shared" si="28"/>
        <v>импл_</v>
      </c>
      <c r="H73" t="str">
        <f>VLOOKUP(B73,audio_list_stym!$A$3:$AJ$18,33,FALSE)</f>
        <v>Tamanid</v>
      </c>
      <c r="I73" t="s">
        <v>695</v>
      </c>
      <c r="J73" t="str">
        <f t="shared" si="29"/>
        <v>Tamanid_8</v>
      </c>
      <c r="K73">
        <v>14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280</v>
      </c>
      <c r="Q73" t="str">
        <f>IF(G73="экспл",0,IF(G73="импл_",VLOOKUP(J73,quest_импл!$A$1:$J$129,8,FALSE),0))</f>
        <v>sound\\Skruchen_li.wav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2001</v>
      </c>
      <c r="AD73" t="str">
        <f t="shared" ca="1" si="35"/>
        <v>pics\\Banan_1.jpg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pics\\Banan_1.jpg</v>
      </c>
      <c r="AG73" t="str">
        <f t="shared" si="27"/>
        <v/>
      </c>
      <c r="AI73" t="s">
        <v>74</v>
      </c>
      <c r="AO73">
        <f t="shared" ca="1" si="36"/>
        <v>0.99860311973240679</v>
      </c>
      <c r="AP73" t="str">
        <f t="shared" ca="1" si="37"/>
        <v>pics\\Banan_1.jpg</v>
      </c>
      <c r="AS73" t="str">
        <f t="shared" ca="1" si="31"/>
        <v>pics\\Banan_1.jpg</v>
      </c>
      <c r="AT73">
        <f t="shared" ca="1" si="32"/>
        <v>4.582466243248684E-2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_Скручен_ли_</v>
      </c>
      <c r="BB73" t="str">
        <f t="shared" si="34"/>
        <v>_Скручен_ли_РЕНАН?</v>
      </c>
      <c r="BD73">
        <v>2083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VLOOKUP(B74,audio_list_stym!$A$3:$BP$18,65,FALSE)</f>
        <v>15</v>
      </c>
      <c r="F74" t="str">
        <f>VLOOKUP(E74,metki!$A$2:$B$9,2,FALSE)</f>
        <v>экспл_новые_с_названием</v>
      </c>
      <c r="G74" t="str">
        <f t="shared" si="28"/>
        <v>экспл</v>
      </c>
      <c r="H74" t="str">
        <f>VLOOKUP(B74,audio_list_stym!$A$3:$AJ$18,33,FALSE)</f>
        <v>ZF</v>
      </c>
      <c r="I74" t="s">
        <v>688</v>
      </c>
      <c r="J74" t="str">
        <f t="shared" si="29"/>
        <v>ZF_1</v>
      </c>
      <c r="K74">
        <v>15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153</v>
      </c>
      <c r="Z74" t="str">
        <f>IF(G74="экспл",VLOOKUP(J74,quest_экспл!$A$1:$N$129,12,FALSE),IF(G74="импл_",0,0))</f>
        <v>sound\\On_s_chashuykami.wav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35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30"/>
        <v/>
      </c>
      <c r="AI74" t="s">
        <v>76</v>
      </c>
      <c r="AO74">
        <f t="shared" ca="1" si="36"/>
        <v>0.51897493333044031</v>
      </c>
      <c r="AP74" t="str">
        <f t="shared" ca="1" si="37"/>
        <v>pics\\Kokos_8.jpg</v>
      </c>
      <c r="AR74" t="str">
        <f>IF(AH74="sound\\Ogorod",AP2,"")</f>
        <v/>
      </c>
      <c r="AS74" t="str">
        <f t="shared" si="31"/>
        <v/>
      </c>
      <c r="AT74">
        <f t="shared" ca="1" si="32"/>
        <v>0.27269301248748601</v>
      </c>
      <c r="AU74" t="s">
        <v>697</v>
      </c>
      <c r="AV74" t="str">
        <f t="shared" ca="1" si="33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_Он_с_чешуйками?</v>
      </c>
      <c r="BA74" t="e">
        <f>VLOOKUP(Q74,audio_list_stym!$B$2:$BQ$299,68,FALSE)</f>
        <v>#N/A</v>
      </c>
      <c r="BB74" t="str">
        <f t="shared" si="34"/>
        <v>На_экране_БАРОХ._Он_с_чешуйками?</v>
      </c>
      <c r="BC74">
        <v>1210</v>
      </c>
      <c r="BD74">
        <v>2088</v>
      </c>
      <c r="BE74">
        <v>2079</v>
      </c>
      <c r="BF74">
        <v>2090</v>
      </c>
      <c r="BG74">
        <v>2141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VLOOKUP(B75,audio_list_stym!$A$3:$BP$18,65,FALSE)</f>
        <v>15</v>
      </c>
      <c r="F75" t="str">
        <f>VLOOKUP(E75,metki!$A$2:$B$9,2,FALSE)</f>
        <v>экспл_новые_с_названием</v>
      </c>
      <c r="G75" t="str">
        <f t="shared" si="28"/>
        <v>экспл</v>
      </c>
      <c r="H75" t="str">
        <f>VLOOKUP(B75,audio_list_stym!$A$3:$AJ$18,33,FALSE)</f>
        <v>ZF</v>
      </c>
      <c r="I75" t="s">
        <v>689</v>
      </c>
      <c r="J75" t="str">
        <f t="shared" si="29"/>
        <v>ZF_2</v>
      </c>
      <c r="K75">
        <v>15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154</v>
      </c>
      <c r="Z75" t="str">
        <f>IF(G75="экспл",VLOOKUP(J75,quest_экспл!$A$1:$N$129,12,FALSE),IF(G75="импл_",0,0))</f>
        <v>sound\\On_rozoviy.wav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ca="1" si="35"/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si="30"/>
        <v/>
      </c>
      <c r="AI75" t="s">
        <v>77</v>
      </c>
      <c r="AO75">
        <f t="shared" ca="1" si="36"/>
        <v>0.86639248247585043</v>
      </c>
      <c r="AP75" t="str">
        <f t="shared" ca="1" si="37"/>
        <v>pics\\Finik_2.jpg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0.73625243446563338</v>
      </c>
      <c r="AU75" t="s">
        <v>697</v>
      </c>
      <c r="AV75" t="str">
        <f t="shared" ca="1" si="33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_Он_розовый?</v>
      </c>
      <c r="BA75" t="e">
        <f>VLOOKUP(Q75,audio_list_stym!$B$2:$BQ$299,68,FALSE)</f>
        <v>#N/A</v>
      </c>
      <c r="BB75" t="str">
        <f t="shared" si="34"/>
        <v>Посмотрите,_вот_БАРОХ._Он_розовый?</v>
      </c>
      <c r="BD75">
        <v>2083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VLOOKUP(B76,audio_list_stym!$A$3:$BP$18,65,FALSE)</f>
        <v>15</v>
      </c>
      <c r="F76" t="str">
        <f>VLOOKUP(E76,metki!$A$2:$B$9,2,FALSE)</f>
        <v>экспл_новые_с_названием</v>
      </c>
      <c r="G76" t="str">
        <f t="shared" si="28"/>
        <v>экспл</v>
      </c>
      <c r="H76" t="str">
        <f>VLOOKUP(B76,audio_list_stym!$A$3:$AJ$18,33,FALSE)</f>
        <v>ZF</v>
      </c>
      <c r="I76" t="s">
        <v>690</v>
      </c>
      <c r="J76" t="str">
        <f t="shared" si="29"/>
        <v>ZF_3</v>
      </c>
      <c r="K76">
        <v>15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155</v>
      </c>
      <c r="Z76" t="str">
        <f>IF(G76="экспл",VLOOKUP(J76,quest_экспл!$A$1:$N$129,12,FALSE),IF(G76="импл_",0,0))</f>
        <v>sound\\Tonkiy_li_on.wav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5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30"/>
        <v/>
      </c>
      <c r="AI76" t="s">
        <v>78</v>
      </c>
      <c r="AO76">
        <f t="shared" ca="1" si="36"/>
        <v>7.8066735861631709E-2</v>
      </c>
      <c r="AP76" t="str">
        <f t="shared" ca="1" si="37"/>
        <v>pics\\Tomat_6.jpg</v>
      </c>
      <c r="AR76" t="str">
        <f t="shared" si="38"/>
        <v/>
      </c>
      <c r="AS76" t="str">
        <f t="shared" si="31"/>
        <v/>
      </c>
      <c r="AT76">
        <f t="shared" ca="1" si="32"/>
        <v>0.10231058630170498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_Тонкий_ли_он?</v>
      </c>
      <c r="BA76" t="e">
        <f>VLOOKUP(Q76,audio_list_stym!$B$2:$BQ$299,68,FALSE)</f>
        <v>#N/A</v>
      </c>
      <c r="BB76" t="str">
        <f t="shared" si="34"/>
        <v>Вот_БАРОХ._Тонкий_ли_он?</v>
      </c>
      <c r="BD76">
        <v>2085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VLOOKUP(B77,audio_list_stym!$A$3:$BP$18,65,FALSE)</f>
        <v>15</v>
      </c>
      <c r="F77" t="str">
        <f>VLOOKUP(E77,metki!$A$2:$B$9,2,FALSE)</f>
        <v>экспл_новые_с_названием</v>
      </c>
      <c r="G77" t="str">
        <f t="shared" si="28"/>
        <v>экспл</v>
      </c>
      <c r="H77" t="str">
        <f>VLOOKUP(B77,audio_list_stym!$A$3:$AJ$18,33,FALSE)</f>
        <v>ZF</v>
      </c>
      <c r="I77" t="s">
        <v>691</v>
      </c>
      <c r="J77" t="str">
        <f t="shared" si="29"/>
        <v>ZF_4</v>
      </c>
      <c r="K77">
        <v>15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156</v>
      </c>
      <c r="Z77" t="str">
        <f>IF(G77="экспл",VLOOKUP(J77,quest_экспл!$A$1:$N$129,12,FALSE),IF(G77="импл_",0,0))</f>
        <v>sound\\Celniy_li_on.wav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5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30"/>
        <v/>
      </c>
      <c r="AI77" t="s">
        <v>79</v>
      </c>
      <c r="AO77">
        <f t="shared" ca="1" si="36"/>
        <v>0.33916657663235783</v>
      </c>
      <c r="AP77" t="str">
        <f t="shared" ca="1" si="37"/>
        <v>pics\\Redis_1.jpg</v>
      </c>
      <c r="AR77" t="str">
        <f t="shared" si="38"/>
        <v/>
      </c>
      <c r="AS77" t="str">
        <f t="shared" si="31"/>
        <v/>
      </c>
      <c r="AT77">
        <f t="shared" ca="1" si="32"/>
        <v>1.9849121550273185E-2</v>
      </c>
      <c r="AU77" t="s">
        <v>697</v>
      </c>
      <c r="AV77" t="str">
        <f t="shared" ca="1" si="33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_Цельный_ли_он?</v>
      </c>
      <c r="BA77" t="e">
        <f>VLOOKUP(Q77,audio_list_stym!$B$2:$BQ$299,68,FALSE)</f>
        <v>#N/A</v>
      </c>
      <c r="BB77" t="str">
        <f t="shared" si="34"/>
        <v>Это_БАРОХ._Цельный_ли_он?</v>
      </c>
      <c r="BD77">
        <v>2082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VLOOKUP(B78,audio_list_stym!$A$3:$BP$18,65,FALSE)</f>
        <v>15</v>
      </c>
      <c r="F78" t="str">
        <f>VLOOKUP(E78,metki!$A$2:$B$9,2,FALSE)</f>
        <v>экспл_новые_с_названием</v>
      </c>
      <c r="G78" t="str">
        <f t="shared" si="28"/>
        <v>экспл</v>
      </c>
      <c r="H78" t="str">
        <f>VLOOKUP(B78,audio_list_stym!$A$3:$AJ$18,33,FALSE)</f>
        <v>ZF</v>
      </c>
      <c r="I78" t="s">
        <v>692</v>
      </c>
      <c r="J78" t="str">
        <f t="shared" si="29"/>
        <v>ZF_5</v>
      </c>
      <c r="K78">
        <v>15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157</v>
      </c>
      <c r="Z78" t="str">
        <f>IF(G78="экспл",VLOOKUP(J78,quest_экспл!$A$1:$N$129,12,FALSE),IF(G78="импл_",0,0))</f>
        <v>sound\\On_shershaviy.wav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5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30"/>
        <v/>
      </c>
      <c r="AI78" t="s">
        <v>80</v>
      </c>
      <c r="AO78">
        <f t="shared" ca="1" si="36"/>
        <v>0.91901878340806253</v>
      </c>
      <c r="AP78" t="str">
        <f t="shared" ca="1" si="37"/>
        <v>pics\\Banan_7.jpg</v>
      </c>
      <c r="AR78" t="str">
        <f t="shared" si="38"/>
        <v/>
      </c>
      <c r="AS78" t="str">
        <f t="shared" si="31"/>
        <v/>
      </c>
      <c r="AT78">
        <f t="shared" ca="1" si="32"/>
        <v>0.42753640284794447</v>
      </c>
      <c r="AU78" t="s">
        <v>697</v>
      </c>
      <c r="AV78" t="str">
        <f t="shared" ca="1" si="33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_Он_шершавый?</v>
      </c>
      <c r="BA78" t="e">
        <f>VLOOKUP(Q78,audio_list_stym!$B$2:$BQ$299,68,FALSE)</f>
        <v>#N/A</v>
      </c>
      <c r="BB78" t="str">
        <f t="shared" si="34"/>
        <v>На_картинке_БАРОХ._Он_шершавый?</v>
      </c>
      <c r="BD78">
        <v>2086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VLOOKUP(B79,audio_list_stym!$A$3:$BP$18,65,FALSE)</f>
        <v>15</v>
      </c>
      <c r="F79" t="str">
        <f>VLOOKUP(E79,metki!$A$2:$B$9,2,FALSE)</f>
        <v>экспл_новые_с_названием</v>
      </c>
      <c r="G79" t="str">
        <f t="shared" si="28"/>
        <v>экспл</v>
      </c>
      <c r="H79" t="str">
        <f>VLOOKUP(B79,audio_list_stym!$A$3:$AJ$18,33,FALSE)</f>
        <v>ZF</v>
      </c>
      <c r="I79" t="s">
        <v>693</v>
      </c>
      <c r="J79" t="str">
        <f t="shared" si="29"/>
        <v>ZF_6</v>
      </c>
      <c r="K79">
        <v>15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158</v>
      </c>
      <c r="Z79" t="str">
        <f>IF(G79="экспл",VLOOKUP(J79,quest_экспл!$A$1:$N$129,12,FALSE),IF(G79="импл_",0,0))</f>
        <v>sound\\Zaostrin_li_on.wav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5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30"/>
        <v/>
      </c>
      <c r="AI79" t="s">
        <v>81</v>
      </c>
      <c r="AO79">
        <f t="shared" ca="1" si="36"/>
        <v>0.35822933885815056</v>
      </c>
      <c r="AP79" t="str">
        <f t="shared" ca="1" si="37"/>
        <v>pics\\Peper_8.jpg</v>
      </c>
      <c r="AR79" t="str">
        <f t="shared" si="38"/>
        <v/>
      </c>
      <c r="AS79" t="str">
        <f t="shared" si="31"/>
        <v/>
      </c>
      <c r="AT79">
        <f t="shared" ca="1" si="32"/>
        <v>0.67839099501320665</v>
      </c>
      <c r="AU79" t="s">
        <v>697</v>
      </c>
      <c r="AV79" t="str">
        <f t="shared" ca="1" si="33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_Заострен_ли_он?</v>
      </c>
      <c r="BA79" t="e">
        <f>VLOOKUP(Q79,audio_list_stym!$B$2:$BQ$299,68,FALSE)</f>
        <v>#N/A</v>
      </c>
      <c r="BB79" t="str">
        <f t="shared" si="34"/>
        <v>На_мониторе_БАРОХ._Заострен_ли_он?</v>
      </c>
      <c r="BD79">
        <v>2081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VLOOKUP(B80,audio_list_stym!$A$3:$BP$18,65,FALSE)</f>
        <v>15</v>
      </c>
      <c r="F80" t="str">
        <f>VLOOKUP(E80,metki!$A$2:$B$9,2,FALSE)</f>
        <v>экспл_новые_с_названием</v>
      </c>
      <c r="G80" t="str">
        <f t="shared" si="28"/>
        <v>экспл</v>
      </c>
      <c r="H80" t="str">
        <f>VLOOKUP(B80,audio_list_stym!$A$3:$AJ$18,33,FALSE)</f>
        <v>ZF</v>
      </c>
      <c r="I80" t="s">
        <v>694</v>
      </c>
      <c r="J80" t="str">
        <f t="shared" si="29"/>
        <v>ZF_7</v>
      </c>
      <c r="K80">
        <v>15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159</v>
      </c>
      <c r="Z80" t="str">
        <f>IF(G80="экспл",VLOOKUP(J80,quest_экспл!$A$1:$N$129,12,FALSE),IF(G80="импл_",0,0))</f>
        <v>sound\\On_rassipchatiy.wav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5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30"/>
        <v/>
      </c>
      <c r="AI80" t="s">
        <v>82</v>
      </c>
      <c r="AO80">
        <f t="shared" ca="1" si="36"/>
        <v>0.5589415052287543</v>
      </c>
      <c r="AP80" t="str">
        <f t="shared" ca="1" si="37"/>
        <v>pics\\Kokos_2.jpg</v>
      </c>
      <c r="AR80" t="str">
        <f t="shared" si="38"/>
        <v/>
      </c>
      <c r="AS80" t="str">
        <f t="shared" si="31"/>
        <v/>
      </c>
      <c r="AT80">
        <f t="shared" ca="1" si="32"/>
        <v>0.80921718034659651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_Он_рассыпчатый?</v>
      </c>
      <c r="BA80" t="e">
        <f>VLOOKUP(Q80,audio_list_stym!$B$2:$BQ$299,68,FALSE)</f>
        <v>#N/A</v>
      </c>
      <c r="BB80" t="str">
        <f t="shared" si="34"/>
        <v>Перед_Вами_БАРОХ._Он_рассыпчатый?</v>
      </c>
      <c r="BD80">
        <v>2087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VLOOKUP(B81,audio_list_stym!$A$3:$BP$18,65,FALSE)</f>
        <v>15</v>
      </c>
      <c r="F81" t="str">
        <f>VLOOKUP(E81,metki!$A$2:$B$9,2,FALSE)</f>
        <v>экспл_новые_с_названием</v>
      </c>
      <c r="G81" t="str">
        <f t="shared" si="28"/>
        <v>экспл</v>
      </c>
      <c r="H81" t="str">
        <f>VLOOKUP(B81,audio_list_stym!$A$3:$AJ$18,33,FALSE)</f>
        <v>ZF</v>
      </c>
      <c r="I81" t="s">
        <v>695</v>
      </c>
      <c r="J81" t="str">
        <f t="shared" si="29"/>
        <v>ZF_8</v>
      </c>
      <c r="K81">
        <v>15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160</v>
      </c>
      <c r="Z81" t="str">
        <f>IF(G81="экспл",VLOOKUP(J81,quest_экспл!$A$1:$N$129,12,FALSE),IF(G81="импл_",0,0))</f>
        <v>sound\\Ochishen_li_on.wav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5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30"/>
        <v/>
      </c>
      <c r="AI81" t="s">
        <v>83</v>
      </c>
      <c r="AO81">
        <f t="shared" ca="1" si="36"/>
        <v>0.37950252340930124</v>
      </c>
      <c r="AP81" t="str">
        <f t="shared" ca="1" si="37"/>
        <v>pics\\Peper_6.jpg</v>
      </c>
      <c r="AR81" t="str">
        <f t="shared" si="38"/>
        <v/>
      </c>
      <c r="AS81" t="str">
        <f t="shared" si="31"/>
        <v/>
      </c>
      <c r="AT81">
        <f t="shared" ca="1" si="32"/>
        <v>0.72610840044940372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_Очищен_ли_он?</v>
      </c>
      <c r="BA81" t="e">
        <f>VLOOKUP(Q81,audio_list_stym!$B$2:$BQ$299,68,FALSE)</f>
        <v>#N/A</v>
      </c>
      <c r="BB81" t="str">
        <f t="shared" si="34"/>
        <v>Вы_видите_БАРОХ._Очищен_ли_он?</v>
      </c>
      <c r="BD81">
        <v>2084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VLOOKUP(B82,audio_list_stym!$A$3:$BP$18,65,FALSE)</f>
        <v>16</v>
      </c>
      <c r="F82" t="str">
        <f>VLOOKUP(E82,metki!$A$2:$B$9,2,FALSE)</f>
        <v>импл_новые_без_названия</v>
      </c>
      <c r="G82" t="str">
        <f t="shared" si="28"/>
        <v>импл_</v>
      </c>
      <c r="H82" t="str">
        <f>VLOOKUP(B82,audio_list_stym!$A$3:$AJ$18,33,FALSE)</f>
        <v>Ackee</v>
      </c>
      <c r="I82" t="s">
        <v>688</v>
      </c>
      <c r="J82" t="str">
        <f t="shared" si="29"/>
        <v>Ackee_1</v>
      </c>
      <c r="K82">
        <v>16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225</v>
      </c>
      <c r="Q82" t="str">
        <f>IF(G82="экспл",0,IF(G82="импл_",VLOOKUP(J82,quest_импл!$A$1:$J$129,8,FALSE),0))</f>
        <v>sound\\Sushenniy_li.wav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2012</v>
      </c>
      <c r="AD82" t="str">
        <f t="shared" ca="1" si="35"/>
        <v>pics\\Finik_4.jpg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pics\\Finik_4.jpg</v>
      </c>
      <c r="AI82" t="s">
        <v>84</v>
      </c>
      <c r="AO82">
        <f t="shared" ca="1" si="36"/>
        <v>0.86364579910431671</v>
      </c>
      <c r="AP82" t="str">
        <f t="shared" ca="1" si="37"/>
        <v>pics\\Finik_4.jpg</v>
      </c>
      <c r="AR82" t="str">
        <f t="shared" si="38"/>
        <v/>
      </c>
      <c r="AS82" t="str">
        <f t="shared" ca="1" si="31"/>
        <v>pics\\Finik_4.jpg</v>
      </c>
      <c r="AT82">
        <f t="shared" ca="1" si="32"/>
        <v>0.89197261633859926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_Сушеный_ли_</v>
      </c>
      <c r="BB82" t="str">
        <f t="shared" si="34"/>
        <v>_Сушеный_ли_XXXXX?</v>
      </c>
      <c r="BC82">
        <v>1211</v>
      </c>
      <c r="BD82">
        <v>2096</v>
      </c>
      <c r="BE82">
        <v>2085</v>
      </c>
      <c r="BF82">
        <v>2133</v>
      </c>
      <c r="BG82">
        <v>2142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VLOOKUP(B83,audio_list_stym!$A$3:$BP$18,65,FALSE)</f>
        <v>16</v>
      </c>
      <c r="F83" t="str">
        <f>VLOOKUP(E83,metki!$A$2:$B$9,2,FALSE)</f>
        <v>импл_новые_без_названия</v>
      </c>
      <c r="G83" t="str">
        <f t="shared" si="28"/>
        <v>импл_</v>
      </c>
      <c r="H83" t="str">
        <f>VLOOKUP(B83,audio_list_stym!$A$3:$AJ$18,33,FALSE)</f>
        <v>Ackee</v>
      </c>
      <c r="I83" t="s">
        <v>689</v>
      </c>
      <c r="J83" t="str">
        <f t="shared" si="29"/>
        <v>Ackee_2</v>
      </c>
      <c r="K83">
        <v>16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226</v>
      </c>
      <c r="Q83" t="str">
        <f>IF(G83="экспл",0,IF(G83="импл_",VLOOKUP(J83,quest_импл!$A$1:$J$129,8,FALSE),0))</f>
        <v>sound\\S_vetochkoy_li.wav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2003</v>
      </c>
      <c r="AD83" t="str">
        <f t="shared" ca="1" si="35"/>
        <v>pics\\Banan_3.jpg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pics\\Banan_3.jpg</v>
      </c>
      <c r="AI83" t="s">
        <v>85</v>
      </c>
      <c r="AO83">
        <f t="shared" ca="1" si="36"/>
        <v>0.9569410839139687</v>
      </c>
      <c r="AP83" t="str">
        <f t="shared" ca="1" si="37"/>
        <v>pics\\Banan_3.jpg</v>
      </c>
      <c r="AR83" t="str">
        <f t="shared" si="38"/>
        <v/>
      </c>
      <c r="AS83" t="str">
        <f t="shared" ca="1" si="31"/>
        <v>pics\\Banan_3.jpg</v>
      </c>
      <c r="AT83">
        <f t="shared" ca="1" si="32"/>
        <v>0.12027591216165767</v>
      </c>
      <c r="AU83" t="s">
        <v>697</v>
      </c>
      <c r="AV83" t="str">
        <f t="shared" ca="1" si="33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_С_веточкой_ли_</v>
      </c>
      <c r="BB83" t="str">
        <f t="shared" si="34"/>
        <v>_С_веточкой_ли_XXXXX?</v>
      </c>
      <c r="BD83">
        <v>2091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VLOOKUP(B84,audio_list_stym!$A$3:$BP$18,65,FALSE)</f>
        <v>16</v>
      </c>
      <c r="F84" t="str">
        <f>VLOOKUP(E84,metki!$A$2:$B$9,2,FALSE)</f>
        <v>импл_новые_без_названия</v>
      </c>
      <c r="G84" t="str">
        <f t="shared" si="28"/>
        <v>импл_</v>
      </c>
      <c r="H84" t="str">
        <f>VLOOKUP(B84,audio_list_stym!$A$3:$AJ$18,33,FALSE)</f>
        <v>Ackee</v>
      </c>
      <c r="I84" t="s">
        <v>690</v>
      </c>
      <c r="J84" t="str">
        <f t="shared" si="29"/>
        <v>Ackee_3</v>
      </c>
      <c r="K84">
        <v>16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227</v>
      </c>
      <c r="Q84" t="str">
        <f>IF(G84="экспл",0,IF(G84="импл_",VLOOKUP(J84,quest_импл!$A$1:$J$129,8,FALSE),0))</f>
        <v>sound\\Rasskrit_li.wav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2033</v>
      </c>
      <c r="AD84" t="str">
        <f t="shared" ca="1" si="35"/>
        <v>pics\\Limon_1.jpg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pics\\Limon_1.jpg</v>
      </c>
      <c r="AI84" t="s">
        <v>94</v>
      </c>
      <c r="AO84">
        <f t="shared" ca="1" si="36"/>
        <v>0.49884731671726834</v>
      </c>
      <c r="AP84" t="str">
        <f t="shared" ca="1" si="37"/>
        <v>pics\\Limon_1.jpg</v>
      </c>
      <c r="AR84" t="str">
        <f t="shared" si="38"/>
        <v/>
      </c>
      <c r="AS84" t="str">
        <f t="shared" ca="1" si="31"/>
        <v>pics\\Limon_1.jpg</v>
      </c>
      <c r="AT84">
        <f t="shared" ca="1" si="32"/>
        <v>3.8335134165790041E-2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_Раскрыт_ли_</v>
      </c>
      <c r="BB84" t="str">
        <f t="shared" si="34"/>
        <v>_Раскрыт_ли_XXXXX?</v>
      </c>
      <c r="BD84">
        <v>2093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VLOOKUP(B85,audio_list_stym!$A$3:$BP$18,65,FALSE)</f>
        <v>16</v>
      </c>
      <c r="F85" t="str">
        <f>VLOOKUP(E85,metki!$A$2:$B$9,2,FALSE)</f>
        <v>импл_новые_без_названия</v>
      </c>
      <c r="G85" t="str">
        <f t="shared" si="28"/>
        <v>импл_</v>
      </c>
      <c r="H85" t="str">
        <f>VLOOKUP(B85,audio_list_stym!$A$3:$AJ$18,33,FALSE)</f>
        <v>Ackee</v>
      </c>
      <c r="I85" t="s">
        <v>691</v>
      </c>
      <c r="J85" t="str">
        <f t="shared" si="29"/>
        <v>Ackee_4</v>
      </c>
      <c r="K85">
        <v>16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228</v>
      </c>
      <c r="Q85" t="str">
        <f>IF(G85="экспл",0,IF(G85="импл_",VLOOKUP(J85,quest_импл!$A$1:$J$129,8,FALSE),0))</f>
        <v>sound\\Pushistiy_li.wav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2063</v>
      </c>
      <c r="AD85" t="str">
        <f t="shared" ca="1" si="35"/>
        <v>pics\\Tomat_7.jpg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pics\\Tomat_7.jpg</v>
      </c>
      <c r="AI85" t="s">
        <v>95</v>
      </c>
      <c r="AO85">
        <f t="shared" ca="1" si="36"/>
        <v>2.7214855040210484E-2</v>
      </c>
      <c r="AP85" t="str">
        <f t="shared" ca="1" si="37"/>
        <v>pics\\Tomat_7.jpg</v>
      </c>
      <c r="AR85" t="str">
        <f t="shared" si="38"/>
        <v/>
      </c>
      <c r="AS85" t="str">
        <f t="shared" ca="1" si="31"/>
        <v>pics\\Tomat_7.jpg</v>
      </c>
      <c r="AT85">
        <f t="shared" ca="1" si="32"/>
        <v>0.21837305465037238</v>
      </c>
      <c r="AU85" t="s">
        <v>697</v>
      </c>
      <c r="AV85" t="str">
        <f t="shared" ca="1" si="33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_Пушистый_ли_</v>
      </c>
      <c r="BB85" t="str">
        <f t="shared" si="34"/>
        <v>_Пушистый_ли_XXXXX?</v>
      </c>
      <c r="BD85">
        <v>2090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VLOOKUP(B86,audio_list_stym!$A$3:$BP$18,65,FALSE)</f>
        <v>16</v>
      </c>
      <c r="F86" t="str">
        <f>VLOOKUP(E86,metki!$A$2:$B$9,2,FALSE)</f>
        <v>импл_новые_без_названия</v>
      </c>
      <c r="G86" t="str">
        <f t="shared" si="28"/>
        <v>импл_</v>
      </c>
      <c r="H86" t="str">
        <f>VLOOKUP(B86,audio_list_stym!$A$3:$AJ$18,33,FALSE)</f>
        <v>Ackee</v>
      </c>
      <c r="I86" t="s">
        <v>692</v>
      </c>
      <c r="J86" t="str">
        <f t="shared" si="29"/>
        <v>Ackee_5</v>
      </c>
      <c r="K86">
        <v>16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229</v>
      </c>
      <c r="Q86" t="str">
        <f>IF(G86="экспл",0,IF(G86="импл_",VLOOKUP(J86,quest_импл!$A$1:$J$129,8,FALSE),0))</f>
        <v>sound\\Kvadratniy_li.wav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2035</v>
      </c>
      <c r="AD86" t="str">
        <f t="shared" ca="1" si="35"/>
        <v>pics\\Limon_3.jpg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pics\\Limon_3.jpg</v>
      </c>
      <c r="AI86" t="s">
        <v>96</v>
      </c>
      <c r="AO86">
        <f t="shared" ca="1" si="36"/>
        <v>0.45192020132612531</v>
      </c>
      <c r="AP86" t="str">
        <f t="shared" ca="1" si="37"/>
        <v>pics\\Limon_3.jpg</v>
      </c>
      <c r="AR86" t="str">
        <f t="shared" si="38"/>
        <v/>
      </c>
      <c r="AS86" t="str">
        <f t="shared" ca="1" si="31"/>
        <v>pics\\Limon_3.jpg</v>
      </c>
      <c r="AT86">
        <f t="shared" ca="1" si="32"/>
        <v>0.63739875048504746</v>
      </c>
      <c r="AU86" t="s">
        <v>697</v>
      </c>
      <c r="AV86" t="str">
        <f t="shared" ca="1" si="33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_Квадратный_ли_</v>
      </c>
      <c r="BB86" t="str">
        <f t="shared" si="34"/>
        <v>_Квадратный_ли_XXXXX?</v>
      </c>
      <c r="BD86">
        <v>2094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VLOOKUP(B87,audio_list_stym!$A$3:$BP$18,65,FALSE)</f>
        <v>16</v>
      </c>
      <c r="F87" t="str">
        <f>VLOOKUP(E87,metki!$A$2:$B$9,2,FALSE)</f>
        <v>импл_новые_без_названия</v>
      </c>
      <c r="G87" t="str">
        <f t="shared" si="28"/>
        <v>импл_</v>
      </c>
      <c r="H87" t="str">
        <f>VLOOKUP(B87,audio_list_stym!$A$3:$AJ$18,33,FALSE)</f>
        <v>Ackee</v>
      </c>
      <c r="I87" t="s">
        <v>693</v>
      </c>
      <c r="J87" t="str">
        <f t="shared" si="29"/>
        <v>Ackee_6</v>
      </c>
      <c r="K87">
        <v>16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230</v>
      </c>
      <c r="Q87" t="str">
        <f>IF(G87="экспл",0,IF(G87="импл_",VLOOKUP(J87,quest_импл!$A$1:$J$129,8,FALSE),0))</f>
        <v>sound\\Sklizskiy_li.wav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2008</v>
      </c>
      <c r="AD87" t="str">
        <f t="shared" ca="1" si="35"/>
        <v>pics\\Banan_8.jpg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pics\\Banan_8.jpg</v>
      </c>
      <c r="AI87" t="s">
        <v>97</v>
      </c>
      <c r="AO87">
        <f t="shared" ca="1" si="36"/>
        <v>0.90126126221425329</v>
      </c>
      <c r="AP87" t="str">
        <f t="shared" ca="1" si="37"/>
        <v>pics\\Banan_8.jpg</v>
      </c>
      <c r="AR87" t="str">
        <f t="shared" si="38"/>
        <v/>
      </c>
      <c r="AS87" t="str">
        <f t="shared" ca="1" si="31"/>
        <v>pics\\Banan_8.jpg</v>
      </c>
      <c r="AT87">
        <f t="shared" ca="1" si="32"/>
        <v>0.59437844268816165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_Склизкий_ли_</v>
      </c>
      <c r="BB87" t="str">
        <f t="shared" si="34"/>
        <v>_Склизкий_ли_XXXXX?</v>
      </c>
      <c r="BD87">
        <v>2089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VLOOKUP(B88,audio_list_stym!$A$3:$BP$18,65,FALSE)</f>
        <v>16</v>
      </c>
      <c r="F88" t="str">
        <f>VLOOKUP(E88,metki!$A$2:$B$9,2,FALSE)</f>
        <v>импл_новые_без_названия</v>
      </c>
      <c r="G88" t="str">
        <f t="shared" si="28"/>
        <v>импл_</v>
      </c>
      <c r="H88" t="str">
        <f>VLOOKUP(B88,audio_list_stym!$A$3:$AJ$18,33,FALSE)</f>
        <v>Ackee</v>
      </c>
      <c r="I88" t="s">
        <v>694</v>
      </c>
      <c r="J88" t="str">
        <f t="shared" si="29"/>
        <v>Ackee_7</v>
      </c>
      <c r="K88">
        <v>16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231</v>
      </c>
      <c r="Q88" t="str">
        <f>IF(G88="экспл",0,IF(G88="импл_",VLOOKUP(J88,quest_импл!$A$1:$J$129,8,FALSE),0))</f>
        <v>sound\\Uvyadshiy_li.wav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2034</v>
      </c>
      <c r="AD88" t="str">
        <f t="shared" ca="1" si="35"/>
        <v>pics\\Limon_2.jpg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pics\\Limon_2.jpg</v>
      </c>
      <c r="AI88" t="s">
        <v>98</v>
      </c>
      <c r="AO88">
        <f t="shared" ca="1" si="36"/>
        <v>0.47818457894745769</v>
      </c>
      <c r="AP88" t="str">
        <f t="shared" ca="1" si="37"/>
        <v>pics\\Limon_2.jpg</v>
      </c>
      <c r="AR88" t="str">
        <f t="shared" si="38"/>
        <v/>
      </c>
      <c r="AS88" t="str">
        <f t="shared" ca="1" si="31"/>
        <v>pics\\Limon_2.jpg</v>
      </c>
      <c r="AT88">
        <f t="shared" ca="1" si="32"/>
        <v>0.80184249401192953</v>
      </c>
      <c r="AU88" t="s">
        <v>697</v>
      </c>
      <c r="AV88" t="str">
        <f t="shared" ca="1" si="33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_Увядший_ли_</v>
      </c>
      <c r="BB88" t="str">
        <f t="shared" si="34"/>
        <v>_Увядший_ли_XXXXX?</v>
      </c>
      <c r="BD88">
        <v>2095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VLOOKUP(B89,audio_list_stym!$A$3:$BP$18,65,FALSE)</f>
        <v>16</v>
      </c>
      <c r="F89" t="str">
        <f>VLOOKUP(E89,metki!$A$2:$B$9,2,FALSE)</f>
        <v>импл_новые_без_названия</v>
      </c>
      <c r="G89" t="str">
        <f t="shared" si="28"/>
        <v>импл_</v>
      </c>
      <c r="H89" t="str">
        <f>VLOOKUP(B89,audio_list_stym!$A$3:$AJ$18,33,FALSE)</f>
        <v>Ackee</v>
      </c>
      <c r="I89" t="s">
        <v>695</v>
      </c>
      <c r="J89" t="str">
        <f t="shared" si="29"/>
        <v>Ackee_8</v>
      </c>
      <c r="K89">
        <v>16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232</v>
      </c>
      <c r="Q89" t="str">
        <f>IF(G89="экспл",0,IF(G89="импл_",VLOOKUP(J89,quest_импл!$A$1:$J$129,8,FALSE),0))</f>
        <v>sound\\Raznocvetniy_li.wav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2022</v>
      </c>
      <c r="AD89" t="str">
        <f t="shared" ca="1" si="35"/>
        <v>pics\\Goroh_6.jpg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pics\\Goroh_6.jpg</v>
      </c>
      <c r="AI89" t="s">
        <v>99</v>
      </c>
      <c r="AO89">
        <f t="shared" ca="1" si="36"/>
        <v>0.62707996038334035</v>
      </c>
      <c r="AP89" t="str">
        <f t="shared" ca="1" si="37"/>
        <v>pics\\Goroh_6.jpg</v>
      </c>
      <c r="AR89" t="str">
        <f t="shared" si="38"/>
        <v/>
      </c>
      <c r="AS89" t="str">
        <f t="shared" ca="1" si="31"/>
        <v>pics\\Goroh_6.jpg</v>
      </c>
      <c r="AT89">
        <f t="shared" ca="1" si="32"/>
        <v>0.80029970005576057</v>
      </c>
      <c r="AU89" t="s">
        <v>697</v>
      </c>
      <c r="AV89" t="str">
        <f t="shared" ca="1" si="33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_Разноцветный_ли_</v>
      </c>
      <c r="BB89" t="str">
        <f t="shared" si="34"/>
        <v>_Разноцветный_ли_XXXXX?</v>
      </c>
      <c r="BD89">
        <v>2092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VLOOKUP(B90,audio_list_stym!$A$3:$BP$18,65,FALSE)</f>
        <v>17</v>
      </c>
      <c r="F90" t="str">
        <f>VLOOKUP(E90,metki!$A$2:$B$9,2,FALSE)</f>
        <v>экспл_новые_без_названия</v>
      </c>
      <c r="G90" t="str">
        <f t="shared" si="28"/>
        <v>экспл</v>
      </c>
      <c r="H90" t="str">
        <f>VLOOKUP(B90,audio_list_stym!$A$3:$AJ$18,33,FALSE)</f>
        <v>Ake</v>
      </c>
      <c r="I90" t="s">
        <v>688</v>
      </c>
      <c r="J90" t="str">
        <f t="shared" si="29"/>
        <v>Ake_1</v>
      </c>
      <c r="K90">
        <v>17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105</v>
      </c>
      <c r="Z90" t="str">
        <f>IF(G90="экспл",VLOOKUP(J90,quest_экспл!$A$1:$N$129,12,FALSE),IF(G90="импл_",0,0))</f>
        <v>sound\\On_imeet_myakot.wav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5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0"/>
        <v/>
      </c>
      <c r="AI90" t="s">
        <v>100</v>
      </c>
      <c r="AO90">
        <f t="shared" ca="1" si="36"/>
        <v>0.9250425592203918</v>
      </c>
      <c r="AP90" t="str">
        <f t="shared" ca="1" si="37"/>
        <v>pics\\Banan_5.jpg</v>
      </c>
      <c r="AR90" t="str">
        <f t="shared" si="38"/>
        <v/>
      </c>
      <c r="AS90" t="str">
        <f t="shared" si="31"/>
        <v/>
      </c>
      <c r="AT90">
        <f t="shared" ca="1" si="32"/>
        <v>0.93974154330319815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_Он_имеет_мякоть?</v>
      </c>
      <c r="BA90" t="e">
        <f>VLOOKUP(Q90,audio_list_stym!$B$2:$BQ$299,68,FALSE)</f>
        <v>#N/A</v>
      </c>
      <c r="BB90" t="str">
        <f t="shared" si="34"/>
        <v>На_экране_XXXXX._Он_имеет_мякоть?</v>
      </c>
      <c r="BC90">
        <v>1212</v>
      </c>
      <c r="BD90">
        <v>2120</v>
      </c>
      <c r="BE90">
        <v>2079</v>
      </c>
      <c r="BF90">
        <v>2133</v>
      </c>
      <c r="BG90">
        <v>2147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VLOOKUP(B91,audio_list_stym!$A$3:$BP$18,65,FALSE)</f>
        <v>17</v>
      </c>
      <c r="F91" t="str">
        <f>VLOOKUP(E91,metki!$A$2:$B$9,2,FALSE)</f>
        <v>экспл_новые_без_названия</v>
      </c>
      <c r="G91" t="str">
        <f t="shared" si="28"/>
        <v>экспл</v>
      </c>
      <c r="H91" t="str">
        <f>VLOOKUP(B91,audio_list_stym!$A$3:$AJ$18,33,FALSE)</f>
        <v>Ake</v>
      </c>
      <c r="I91" t="s">
        <v>689</v>
      </c>
      <c r="J91" t="str">
        <f t="shared" si="29"/>
        <v>Ake_2</v>
      </c>
      <c r="K91">
        <v>17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106</v>
      </c>
      <c r="Z91" t="str">
        <f>IF(G91="экспл",VLOOKUP(J91,quest_экспл!$A$1:$N$129,12,FALSE),IF(G91="импл_",0,0))</f>
        <v>sound\\Prodolgovatiy_li_on.wav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5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30"/>
        <v/>
      </c>
      <c r="AI91" t="s">
        <v>101</v>
      </c>
      <c r="AO91">
        <f t="shared" ca="1" si="36"/>
        <v>0.44048573858934337</v>
      </c>
      <c r="AP91" t="str">
        <f t="shared" ca="1" si="37"/>
        <v>pics\\Limon_5.jpg</v>
      </c>
      <c r="AR91" t="str">
        <f t="shared" si="38"/>
        <v/>
      </c>
      <c r="AS91" t="str">
        <f t="shared" si="31"/>
        <v/>
      </c>
      <c r="AT91">
        <f t="shared" ca="1" si="32"/>
        <v>2.9658196678282622E-2</v>
      </c>
      <c r="AU91" t="s">
        <v>697</v>
      </c>
      <c r="AV91" t="str">
        <f t="shared" ca="1" si="33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_Продолговатый_ли_он?</v>
      </c>
      <c r="BA91" t="e">
        <f>VLOOKUP(Q91,audio_list_stym!$B$2:$BQ$299,68,FALSE)</f>
        <v>#N/A</v>
      </c>
      <c r="BB91" t="str">
        <f t="shared" si="34"/>
        <v>Посмотрите,_вот_XXXXX._Продолговатый_ли_он?</v>
      </c>
      <c r="BD91">
        <v>2115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VLOOKUP(B92,audio_list_stym!$A$3:$BP$18,65,FALSE)</f>
        <v>17</v>
      </c>
      <c r="F92" t="str">
        <f>VLOOKUP(E92,metki!$A$2:$B$9,2,FALSE)</f>
        <v>экспл_новые_без_названия</v>
      </c>
      <c r="G92" t="str">
        <f t="shared" si="28"/>
        <v>экспл</v>
      </c>
      <c r="H92" t="str">
        <f>VLOOKUP(B92,audio_list_stym!$A$3:$AJ$18,33,FALSE)</f>
        <v>Ake</v>
      </c>
      <c r="I92" t="s">
        <v>690</v>
      </c>
      <c r="J92" t="str">
        <f t="shared" si="29"/>
        <v>Ake_3</v>
      </c>
      <c r="K92">
        <v>17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107</v>
      </c>
      <c r="Z92" t="str">
        <f>IF(G92="экспл",VLOOKUP(J92,quest_экспл!$A$1:$N$129,12,FALSE),IF(G92="импл_",0,0))</f>
        <v>sound\\Pyatnistiy_li_on.wav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5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30"/>
        <v/>
      </c>
      <c r="AI92" t="s">
        <v>102</v>
      </c>
      <c r="AO92">
        <f t="shared" ca="1" si="36"/>
        <v>0.16983852884336281</v>
      </c>
      <c r="AP92" t="str">
        <f t="shared" ca="1" si="37"/>
        <v>pics\\Tomat_2.jpg</v>
      </c>
      <c r="AR92" t="str">
        <f t="shared" si="38"/>
        <v/>
      </c>
      <c r="AS92" t="str">
        <f t="shared" si="31"/>
        <v/>
      </c>
      <c r="AT92">
        <f t="shared" ca="1" si="32"/>
        <v>0.54903598824134558</v>
      </c>
      <c r="AU92" t="s">
        <v>697</v>
      </c>
      <c r="AV92" t="str">
        <f t="shared" ca="1" si="33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_Пятнистый_ли_он?</v>
      </c>
      <c r="BA92" t="e">
        <f>VLOOKUP(Q92,audio_list_stym!$B$2:$BQ$299,68,FALSE)</f>
        <v>#N/A</v>
      </c>
      <c r="BB92" t="str">
        <f t="shared" si="34"/>
        <v>Вот_XXXXX._Пятнистый_ли_он?</v>
      </c>
      <c r="BD92">
        <v>2117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VLOOKUP(B93,audio_list_stym!$A$3:$BP$18,65,FALSE)</f>
        <v>17</v>
      </c>
      <c r="F93" t="str">
        <f>VLOOKUP(E93,metki!$A$2:$B$9,2,FALSE)</f>
        <v>экспл_новые_без_названия</v>
      </c>
      <c r="G93" t="str">
        <f t="shared" si="28"/>
        <v>экспл</v>
      </c>
      <c r="H93" t="str">
        <f>VLOOKUP(B93,audio_list_stym!$A$3:$AJ$18,33,FALSE)</f>
        <v>Ake</v>
      </c>
      <c r="I93" t="s">
        <v>691</v>
      </c>
      <c r="J93" t="str">
        <f t="shared" si="29"/>
        <v>Ake_4</v>
      </c>
      <c r="K93">
        <v>17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108</v>
      </c>
      <c r="Z93" t="str">
        <f>IF(G93="экспл",VLOOKUP(J93,quest_экспл!$A$1:$N$129,12,FALSE),IF(G93="импл_",0,0))</f>
        <v>sound\\On_s_kozhuroy.wav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5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0"/>
        <v/>
      </c>
      <c r="AI93" t="s">
        <v>103</v>
      </c>
      <c r="AO93">
        <f t="shared" ca="1" si="36"/>
        <v>0.43217977774491778</v>
      </c>
      <c r="AP93" t="str">
        <f t="shared" ca="1" si="37"/>
        <v>pics\\Limon_6.jpg</v>
      </c>
      <c r="AR93" t="str">
        <f t="shared" si="38"/>
        <v/>
      </c>
      <c r="AS93" t="str">
        <f t="shared" si="31"/>
        <v/>
      </c>
      <c r="AT93">
        <f t="shared" ca="1" si="32"/>
        <v>0.14829463050315783</v>
      </c>
      <c r="AU93" t="s">
        <v>697</v>
      </c>
      <c r="AV93" t="str">
        <f t="shared" ca="1" si="33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_Он_с_кожурой?</v>
      </c>
      <c r="BA93" t="e">
        <f>VLOOKUP(Q93,audio_list_stym!$B$2:$BQ$299,68,FALSE)</f>
        <v>#N/A</v>
      </c>
      <c r="BB93" t="str">
        <f t="shared" si="34"/>
        <v>Это_XXXXX._Он_с_кожурой?</v>
      </c>
      <c r="BD93">
        <v>2114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VLOOKUP(B94,audio_list_stym!$A$3:$BP$18,65,FALSE)</f>
        <v>17</v>
      </c>
      <c r="F94" t="str">
        <f>VLOOKUP(E94,metki!$A$2:$B$9,2,FALSE)</f>
        <v>экспл_новые_без_названия</v>
      </c>
      <c r="G94" t="str">
        <f t="shared" si="28"/>
        <v>экспл</v>
      </c>
      <c r="H94" t="str">
        <f>VLOOKUP(B94,audio_list_stym!$A$3:$AJ$18,33,FALSE)</f>
        <v>Ake</v>
      </c>
      <c r="I94" t="s">
        <v>692</v>
      </c>
      <c r="J94" t="str">
        <f t="shared" si="29"/>
        <v>Ake_5</v>
      </c>
      <c r="K94">
        <v>17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109</v>
      </c>
      <c r="Z94" t="str">
        <f>IF(G94="экспл",VLOOKUP(J94,quest_экспл!$A$1:$N$129,12,FALSE),IF(G94="импл_",0,0))</f>
        <v>sound\\Fioletoviy_li_on.wav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5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30"/>
        <v/>
      </c>
      <c r="AI94" t="s">
        <v>104</v>
      </c>
      <c r="AO94">
        <f t="shared" ca="1" si="36"/>
        <v>0.60491814694615698</v>
      </c>
      <c r="AP94" t="str">
        <f t="shared" ca="1" si="37"/>
        <v>pics\\Goroh_8.jpg</v>
      </c>
      <c r="AR94" t="str">
        <f t="shared" si="38"/>
        <v/>
      </c>
      <c r="AS94" t="str">
        <f t="shared" si="31"/>
        <v/>
      </c>
      <c r="AT94">
        <f t="shared" ca="1" si="32"/>
        <v>0.27070640028038562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_Синий_ли_он?</v>
      </c>
      <c r="BA94" t="e">
        <f>VLOOKUP(Q94,audio_list_stym!$B$2:$BQ$299,68,FALSE)</f>
        <v>#N/A</v>
      </c>
      <c r="BB94" t="str">
        <f t="shared" si="34"/>
        <v>На_картинке_XXXXX._Синий_ли_он?</v>
      </c>
      <c r="BD94">
        <v>2118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VLOOKUP(B95,audio_list_stym!$A$3:$BP$18,65,FALSE)</f>
        <v>17</v>
      </c>
      <c r="F95" t="str">
        <f>VLOOKUP(E95,metki!$A$2:$B$9,2,FALSE)</f>
        <v>экспл_новые_без_названия</v>
      </c>
      <c r="G95" t="str">
        <f t="shared" si="28"/>
        <v>экспл</v>
      </c>
      <c r="H95" t="str">
        <f>VLOOKUP(B95,audio_list_stym!$A$3:$AJ$18,33,FALSE)</f>
        <v>Ake</v>
      </c>
      <c r="I95" t="s">
        <v>693</v>
      </c>
      <c r="J95" t="str">
        <f t="shared" si="29"/>
        <v>Ake_6</v>
      </c>
      <c r="K95">
        <v>17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110</v>
      </c>
      <c r="Z95" t="str">
        <f>IF(G95="экспл",VLOOKUP(J95,quest_экспл!$A$1:$N$129,12,FALSE),IF(G95="импл_",0,0))</f>
        <v>sound\\On_s_dolkami.wav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5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30"/>
        <v/>
      </c>
      <c r="AI95" t="s">
        <v>105</v>
      </c>
      <c r="AO95">
        <f t="shared" ca="1" si="36"/>
        <v>0.64039660810951571</v>
      </c>
      <c r="AP95" t="str">
        <f t="shared" ca="1" si="37"/>
        <v>pics\\Goroh_4.jpg</v>
      </c>
      <c r="AR95" t="str">
        <f t="shared" si="38"/>
        <v/>
      </c>
      <c r="AS95" t="str">
        <f t="shared" si="31"/>
        <v/>
      </c>
      <c r="AT95">
        <f t="shared" ca="1" si="32"/>
        <v>0.56241545206151311</v>
      </c>
      <c r="AU95" t="s">
        <v>697</v>
      </c>
      <c r="AV95" t="str">
        <f t="shared" ca="1" si="33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_Он_с_дольками?</v>
      </c>
      <c r="BA95" t="e">
        <f>VLOOKUP(Q95,audio_list_stym!$B$2:$BQ$299,68,FALSE)</f>
        <v>#N/A</v>
      </c>
      <c r="BB95" t="str">
        <f t="shared" si="34"/>
        <v>На_мониторе_XXXXX._Он_с_дольками?</v>
      </c>
      <c r="BD95">
        <v>2113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VLOOKUP(B96,audio_list_stym!$A$3:$BP$18,65,FALSE)</f>
        <v>17</v>
      </c>
      <c r="F96" t="str">
        <f>VLOOKUP(E96,metki!$A$2:$B$9,2,FALSE)</f>
        <v>экспл_новые_без_названия</v>
      </c>
      <c r="G96" t="str">
        <f t="shared" si="28"/>
        <v>экспл</v>
      </c>
      <c r="H96" t="str">
        <f>VLOOKUP(B96,audio_list_stym!$A$3:$AJ$18,33,FALSE)</f>
        <v>Ake</v>
      </c>
      <c r="I96" t="s">
        <v>694</v>
      </c>
      <c r="J96" t="str">
        <f t="shared" si="29"/>
        <v>Ake_7</v>
      </c>
      <c r="K96">
        <v>17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111</v>
      </c>
      <c r="Z96" t="str">
        <f>IF(G96="экспл",VLOOKUP(J96,quest_экспл!$A$1:$N$129,12,FALSE),IF(G96="импл_",0,0))</f>
        <v>sound\\On_visushenniy.wav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5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30"/>
        <v/>
      </c>
      <c r="AI96" t="s">
        <v>106</v>
      </c>
      <c r="AO96">
        <f t="shared" ca="1" si="36"/>
        <v>0.39288392839975206</v>
      </c>
      <c r="AP96" t="str">
        <f t="shared" ca="1" si="37"/>
        <v>pics\\Peper_3.jpg</v>
      </c>
      <c r="AR96" t="str">
        <f t="shared" si="38"/>
        <v/>
      </c>
      <c r="AS96" t="str">
        <f t="shared" si="31"/>
        <v/>
      </c>
      <c r="AT96">
        <f t="shared" ca="1" si="32"/>
        <v>0.602324791540778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_Он_высушенный?</v>
      </c>
      <c r="BA96" t="e">
        <f>VLOOKUP(Q96,audio_list_stym!$B$2:$BQ$299,68,FALSE)</f>
        <v>#N/A</v>
      </c>
      <c r="BB96" t="str">
        <f t="shared" si="34"/>
        <v>Перед_Вами_XXXXX._Он_высушенный?</v>
      </c>
      <c r="BD96">
        <v>2119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VLOOKUP(B97,audio_list_stym!$A$3:$BP$18,65,FALSE)</f>
        <v>17</v>
      </c>
      <c r="F97" t="str">
        <f>VLOOKUP(E97,metki!$A$2:$B$9,2,FALSE)</f>
        <v>экспл_новые_без_названия</v>
      </c>
      <c r="G97" t="str">
        <f t="shared" si="28"/>
        <v>экспл</v>
      </c>
      <c r="H97" t="str">
        <f>VLOOKUP(B97,audio_list_stym!$A$3:$AJ$18,33,FALSE)</f>
        <v>Ake</v>
      </c>
      <c r="I97" t="s">
        <v>695</v>
      </c>
      <c r="J97" t="str">
        <f t="shared" si="29"/>
        <v>Ake_8</v>
      </c>
      <c r="K97">
        <v>17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112</v>
      </c>
      <c r="Z97" t="str">
        <f>IF(G97="экспл",VLOOKUP(J97,quest_экспл!$A$1:$N$129,12,FALSE),IF(G97="импл_",0,0))</f>
        <v>sound\\Myatiy_li_on.wav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5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30"/>
        <v/>
      </c>
      <c r="AI97" t="s">
        <v>107</v>
      </c>
      <c r="AO97">
        <f t="shared" ca="1" si="36"/>
        <v>0.70186527798027665</v>
      </c>
      <c r="AP97" t="str">
        <f t="shared" ca="1" si="37"/>
        <v>pics\\Goroh_2.jpg</v>
      </c>
      <c r="AR97" t="str">
        <f t="shared" si="38"/>
        <v/>
      </c>
      <c r="AS97" t="str">
        <f t="shared" si="31"/>
        <v/>
      </c>
      <c r="AT97">
        <f t="shared" ca="1" si="32"/>
        <v>0.81287122983202198</v>
      </c>
      <c r="AU97" t="s">
        <v>697</v>
      </c>
      <c r="AV97" t="str">
        <f t="shared" ca="1" si="33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_Мятый_ли_он?</v>
      </c>
      <c r="BA97" t="e">
        <f>VLOOKUP(Q97,audio_list_stym!$B$2:$BQ$299,68,FALSE)</f>
        <v>#N/A</v>
      </c>
      <c r="BB97" t="str">
        <f t="shared" si="34"/>
        <v>Вы_видите_XXXXX._Мятый_ли_он?</v>
      </c>
      <c r="BD97">
        <v>2116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VLOOKUP(B98,audio_list_stym!$A$3:$BP$18,65,FALSE)</f>
        <v>14</v>
      </c>
      <c r="F98" t="str">
        <f>VLOOKUP(E98,metki!$A$2:$B$9,2,FALSE)</f>
        <v>импл_новые_с_названием</v>
      </c>
      <c r="G98" t="str">
        <f t="shared" si="28"/>
        <v>импл_</v>
      </c>
      <c r="H98" t="str">
        <f>VLOOKUP(B98,audio_list_stym!$A$3:$AJ$18,33,FALSE)</f>
        <v>Finger</v>
      </c>
      <c r="I98" t="s">
        <v>688</v>
      </c>
      <c r="J98" t="str">
        <f t="shared" si="29"/>
        <v>Finger_1</v>
      </c>
      <c r="K98">
        <v>14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241</v>
      </c>
      <c r="Q98" t="str">
        <f>IF(G98="экспл",0,IF(G98="импл_",VLOOKUP(J98,quest_импл!$A$1:$J$129,8,FALSE),0))</f>
        <v>sound\\Vityanut_li.wav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2059</v>
      </c>
      <c r="AD98" t="str">
        <f t="shared" ca="1" si="35"/>
        <v>pics\\Tomat_3.jpg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pics\\Tomat_3.jpg</v>
      </c>
      <c r="AI98" t="s">
        <v>108</v>
      </c>
      <c r="AO98">
        <f t="shared" ca="1" si="36"/>
        <v>0.16661369855927521</v>
      </c>
      <c r="AP98" t="str">
        <f t="shared" ca="1" si="37"/>
        <v>pics\\Tomat_3.jpg</v>
      </c>
      <c r="AR98" t="str">
        <f>IF(AH98="sound\\Ogorod",AP26,"")</f>
        <v/>
      </c>
      <c r="AS98" t="str">
        <f t="shared" ca="1" si="31"/>
        <v>pics\\Tomat_3.jpg</v>
      </c>
      <c r="AT98">
        <f t="shared" ca="1" si="32"/>
        <v>0.74877703343311031</v>
      </c>
      <c r="AU98" t="s">
        <v>697</v>
      </c>
      <c r="AV98" t="str">
        <f t="shared" ca="1" si="33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_Вытянут_ли_</v>
      </c>
      <c r="BB98" t="str">
        <f t="shared" si="34"/>
        <v>_Вытянут_ли_КОДИС?</v>
      </c>
      <c r="BC98">
        <v>1213</v>
      </c>
      <c r="BD98">
        <v>2136</v>
      </c>
      <c r="BE98">
        <v>2078</v>
      </c>
      <c r="BF98">
        <v>2089</v>
      </c>
      <c r="BG98">
        <v>2146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VLOOKUP(B99,audio_list_stym!$A$3:$BP$18,65,FALSE)</f>
        <v>14</v>
      </c>
      <c r="F99" t="str">
        <f>VLOOKUP(E99,metki!$A$2:$B$9,2,FALSE)</f>
        <v>импл_новые_с_названием</v>
      </c>
      <c r="G99" t="str">
        <f t="shared" si="28"/>
        <v>импл_</v>
      </c>
      <c r="H99" t="str">
        <f>VLOOKUP(B99,audio_list_stym!$A$3:$AJ$18,33,FALSE)</f>
        <v>Finger</v>
      </c>
      <c r="I99" t="s">
        <v>689</v>
      </c>
      <c r="J99" t="str">
        <f t="shared" si="29"/>
        <v>Finger_2</v>
      </c>
      <c r="K99">
        <v>14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242</v>
      </c>
      <c r="Q99" t="str">
        <f>IF(G99="экспл",0,IF(G99="импл_",VLOOKUP(J99,quest_импл!$A$1:$J$129,8,FALSE),0))</f>
        <v>sound\\Nadloman_li.wav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2047</v>
      </c>
      <c r="AD99" t="str">
        <f t="shared" ca="1" si="35"/>
        <v>pics\\Peper_7.jpg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pics\\Peper_7.jpg</v>
      </c>
      <c r="AI99" t="s">
        <v>109</v>
      </c>
      <c r="AO99">
        <f t="shared" ca="1" si="36"/>
        <v>0.37211732040670076</v>
      </c>
      <c r="AP99" t="str">
        <f t="shared" ca="1" si="37"/>
        <v>pics\\Peper_7.jpg</v>
      </c>
      <c r="AR99" t="str">
        <f t="shared" ref="AR99:AR120" si="39">IF(AH99="sound\\Ogorod",AP27,"")</f>
        <v/>
      </c>
      <c r="AS99" t="str">
        <f t="shared" ca="1" si="31"/>
        <v>pics\\Peper_7.jpg</v>
      </c>
      <c r="AT99">
        <f t="shared" ca="1" si="32"/>
        <v>0.93172680766112703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_Надломан_ли_</v>
      </c>
      <c r="BB99" t="str">
        <f t="shared" si="34"/>
        <v>_Надломан_ли_КОДИС?</v>
      </c>
      <c r="BD99">
        <v>2131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VLOOKUP(B100,audio_list_stym!$A$3:$BP$18,65,FALSE)</f>
        <v>14</v>
      </c>
      <c r="F100" t="str">
        <f>VLOOKUP(E100,metki!$A$2:$B$9,2,FALSE)</f>
        <v>импл_новые_с_названием</v>
      </c>
      <c r="G100" t="str">
        <f t="shared" si="28"/>
        <v>импл_</v>
      </c>
      <c r="H100" t="str">
        <f>VLOOKUP(B100,audio_list_stym!$A$3:$AJ$18,33,FALSE)</f>
        <v>Finger</v>
      </c>
      <c r="I100" t="s">
        <v>690</v>
      </c>
      <c r="J100" t="str">
        <f t="shared" si="29"/>
        <v>Finger_3</v>
      </c>
      <c r="K100">
        <v>14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243</v>
      </c>
      <c r="Q100" t="str">
        <f>IF(G100="экспл",0,IF(G100="импл_",VLOOKUP(J100,quest_импл!$A$1:$J$129,8,FALSE),0))</f>
        <v>sound\\Volnistiy_li.wav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2023</v>
      </c>
      <c r="AD100" t="str">
        <f t="shared" ca="1" si="35"/>
        <v>pics\\Goroh_7.jpg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pics\\Goroh_7.jpg</v>
      </c>
      <c r="AI100" t="s">
        <v>110</v>
      </c>
      <c r="AO100">
        <f t="shared" ca="1" si="36"/>
        <v>0.60748394225996027</v>
      </c>
      <c r="AP100" t="str">
        <f t="shared" ca="1" si="37"/>
        <v>pics\\Goroh_7.jpg</v>
      </c>
      <c r="AR100" t="str">
        <f t="shared" si="39"/>
        <v/>
      </c>
      <c r="AS100" t="str">
        <f t="shared" ca="1" si="31"/>
        <v>pics\\Goroh_7.jpg</v>
      </c>
      <c r="AT100">
        <f t="shared" ca="1" si="32"/>
        <v>9.5270482739773676E-2</v>
      </c>
      <c r="AU100" t="s">
        <v>697</v>
      </c>
      <c r="AV100" t="str">
        <f t="shared" ca="1" si="33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_Волнистый_ли_</v>
      </c>
      <c r="BB100" t="str">
        <f t="shared" si="34"/>
        <v>_Волнистый_ли_КОДИС?</v>
      </c>
      <c r="BD100">
        <v>2133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VLOOKUP(B101,audio_list_stym!$A$3:$BP$18,65,FALSE)</f>
        <v>14</v>
      </c>
      <c r="F101" t="str">
        <f>VLOOKUP(E101,metki!$A$2:$B$9,2,FALSE)</f>
        <v>импл_новые_с_названием</v>
      </c>
      <c r="G101" t="str">
        <f t="shared" si="28"/>
        <v>импл_</v>
      </c>
      <c r="H101" t="str">
        <f>VLOOKUP(B101,audio_list_stym!$A$3:$AJ$18,33,FALSE)</f>
        <v>Finger</v>
      </c>
      <c r="I101" t="s">
        <v>691</v>
      </c>
      <c r="J101" t="str">
        <f t="shared" si="29"/>
        <v>Finger_4</v>
      </c>
      <c r="K101">
        <v>14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244</v>
      </c>
      <c r="Q101" t="str">
        <f>IF(G101="экспл",0,IF(G101="импл_",VLOOKUP(J101,quest_импл!$A$1:$J$129,8,FALSE),0))</f>
        <v>sound\\Buriy_li.wav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2025</v>
      </c>
      <c r="AD101" t="str">
        <f t="shared" ca="1" si="35"/>
        <v>pics\\Kokos_1.jpg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pics\\Kokos_1.jpg</v>
      </c>
      <c r="AI101" t="s">
        <v>111</v>
      </c>
      <c r="AO101">
        <f t="shared" ca="1" si="36"/>
        <v>0.59321267443068737</v>
      </c>
      <c r="AP101" t="str">
        <f t="shared" ca="1" si="37"/>
        <v>pics\\Kokos_1.jpg</v>
      </c>
      <c r="AR101" t="str">
        <f t="shared" si="39"/>
        <v/>
      </c>
      <c r="AS101" t="str">
        <f t="shared" ca="1" si="31"/>
        <v>pics\\Kokos_1.jpg</v>
      </c>
      <c r="AT101">
        <f t="shared" ca="1" si="32"/>
        <v>0.63897875977555008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_Бурый_ли_</v>
      </c>
      <c r="BB101" t="str">
        <f t="shared" si="34"/>
        <v>_Бурый_ли_КОДИС?</v>
      </c>
      <c r="BD101">
        <v>2130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VLOOKUP(B102,audio_list_stym!$A$3:$BP$18,65,FALSE)</f>
        <v>14</v>
      </c>
      <c r="F102" t="str">
        <f>VLOOKUP(E102,metki!$A$2:$B$9,2,FALSE)</f>
        <v>импл_новые_с_названием</v>
      </c>
      <c r="G102" t="str">
        <f t="shared" si="28"/>
        <v>импл_</v>
      </c>
      <c r="H102" t="str">
        <f>VLOOKUP(B102,audio_list_stym!$A$3:$AJ$18,33,FALSE)</f>
        <v>Finger</v>
      </c>
      <c r="I102" t="s">
        <v>692</v>
      </c>
      <c r="J102" t="str">
        <f t="shared" si="29"/>
        <v>Finger_5</v>
      </c>
      <c r="K102">
        <v>14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245</v>
      </c>
      <c r="Q102" t="str">
        <f>IF(G102="экспл",0,IF(G102="импл_",VLOOKUP(J102,quest_импл!$A$1:$J$129,8,FALSE),0))</f>
        <v>sound\\Vizhatiy_li.wav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2014</v>
      </c>
      <c r="AD102" t="str">
        <f t="shared" ca="1" si="35"/>
        <v>pics\\Finik_6.jpg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pics\\Finik_6.jpg</v>
      </c>
      <c r="AI102" t="s">
        <v>112</v>
      </c>
      <c r="AO102">
        <f t="shared" ca="1" si="36"/>
        <v>0.817096899168827</v>
      </c>
      <c r="AP102" t="str">
        <f t="shared" ca="1" si="37"/>
        <v>pics\\Finik_6.jpg</v>
      </c>
      <c r="AR102" t="str">
        <f t="shared" si="39"/>
        <v/>
      </c>
      <c r="AS102" t="str">
        <f t="shared" ca="1" si="31"/>
        <v>pics\\Finik_6.jpg</v>
      </c>
      <c r="AT102">
        <f t="shared" ca="1" si="32"/>
        <v>0.71969479413891146</v>
      </c>
      <c r="AU102" t="s">
        <v>697</v>
      </c>
      <c r="AV102" t="str">
        <f t="shared" ca="1" si="33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_Выжатый_ли_</v>
      </c>
      <c r="BB102" t="str">
        <f t="shared" si="34"/>
        <v>_Выжатый_ли_КОДИС?</v>
      </c>
      <c r="BD102">
        <v>2134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VLOOKUP(B103,audio_list_stym!$A$3:$BP$18,65,FALSE)</f>
        <v>14</v>
      </c>
      <c r="F103" t="str">
        <f>VLOOKUP(E103,metki!$A$2:$B$9,2,FALSE)</f>
        <v>импл_новые_с_названием</v>
      </c>
      <c r="G103" t="str">
        <f t="shared" si="28"/>
        <v>импл_</v>
      </c>
      <c r="H103" t="str">
        <f>VLOOKUP(B103,audio_list_stym!$A$3:$AJ$18,33,FALSE)</f>
        <v>Finger</v>
      </c>
      <c r="I103" t="s">
        <v>693</v>
      </c>
      <c r="J103" t="str">
        <f t="shared" si="29"/>
        <v>Finger_6</v>
      </c>
      <c r="K103">
        <v>14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246</v>
      </c>
      <c r="Q103" t="str">
        <f>IF(G103="экспл",0,IF(G103="импл_",VLOOKUP(J103,quest_импл!$A$1:$J$129,8,FALSE),0))</f>
        <v>sound\\Obemniy_li.wav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2006</v>
      </c>
      <c r="AD103" t="str">
        <f t="shared" ca="1" si="35"/>
        <v>pics\\Banan_6.jpg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pics\\Banan_6.jpg</v>
      </c>
      <c r="AI103" t="s">
        <v>113</v>
      </c>
      <c r="AO103">
        <f t="shared" ca="1" si="36"/>
        <v>0.91918235498722334</v>
      </c>
      <c r="AP103" t="str">
        <f t="shared" ca="1" si="37"/>
        <v>pics\\Banan_6.jpg</v>
      </c>
      <c r="AR103" t="str">
        <f t="shared" si="39"/>
        <v/>
      </c>
      <c r="AS103" t="str">
        <f t="shared" ca="1" si="31"/>
        <v>pics\\Banan_6.jpg</v>
      </c>
      <c r="AT103">
        <f t="shared" ca="1" si="32"/>
        <v>0.21140876084921334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_Объемный_ли_</v>
      </c>
      <c r="BB103" t="str">
        <f t="shared" si="34"/>
        <v>_Объемный_ли_КОДИС?</v>
      </c>
      <c r="BD103">
        <v>2129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VLOOKUP(B104,audio_list_stym!$A$3:$BP$18,65,FALSE)</f>
        <v>14</v>
      </c>
      <c r="F104" t="str">
        <f>VLOOKUP(E104,metki!$A$2:$B$9,2,FALSE)</f>
        <v>импл_новые_с_названием</v>
      </c>
      <c r="G104" t="str">
        <f t="shared" si="28"/>
        <v>импл_</v>
      </c>
      <c r="H104" t="str">
        <f>VLOOKUP(B104,audio_list_stym!$A$3:$AJ$18,33,FALSE)</f>
        <v>Finger</v>
      </c>
      <c r="I104" t="s">
        <v>694</v>
      </c>
      <c r="J104" t="str">
        <f t="shared" si="29"/>
        <v>Finger_7</v>
      </c>
      <c r="K104">
        <v>14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247</v>
      </c>
      <c r="Q104" t="str">
        <f>IF(G104="экспл",0,IF(G104="импл_",VLOOKUP(J104,quest_импл!$A$1:$J$129,8,FALSE),0))</f>
        <v>sound\\Pustoy_li.wav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2036</v>
      </c>
      <c r="AD104" t="str">
        <f t="shared" ca="1" si="35"/>
        <v>pics\\Limon_4.jpg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pics\\Limon_4.jpg</v>
      </c>
      <c r="AI104" t="s">
        <v>114</v>
      </c>
      <c r="AO104">
        <f t="shared" ca="1" si="36"/>
        <v>0.44615221090165125</v>
      </c>
      <c r="AP104" t="str">
        <f t="shared" ca="1" si="37"/>
        <v>pics\\Limon_4.jpg</v>
      </c>
      <c r="AR104" t="str">
        <f t="shared" si="39"/>
        <v/>
      </c>
      <c r="AS104" t="str">
        <f t="shared" ca="1" si="31"/>
        <v>pics\\Limon_4.jpg</v>
      </c>
      <c r="AT104">
        <f t="shared" ca="1" si="32"/>
        <v>0.65883923025164737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_Пустой_ли_</v>
      </c>
      <c r="BB104" t="str">
        <f t="shared" si="34"/>
        <v>_Пустой_ли_КОДИС?</v>
      </c>
      <c r="BD104">
        <v>2135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VLOOKUP(B105,audio_list_stym!$A$3:$BP$18,65,FALSE)</f>
        <v>14</v>
      </c>
      <c r="F105" t="str">
        <f>VLOOKUP(E105,metki!$A$2:$B$9,2,FALSE)</f>
        <v>импл_новые_с_названием</v>
      </c>
      <c r="G105" t="str">
        <f t="shared" si="28"/>
        <v>импл_</v>
      </c>
      <c r="H105" t="str">
        <f>VLOOKUP(B105,audio_list_stym!$A$3:$AJ$18,33,FALSE)</f>
        <v>Finger</v>
      </c>
      <c r="I105" t="s">
        <v>695</v>
      </c>
      <c r="J105" t="str">
        <f t="shared" si="29"/>
        <v>Finger_8</v>
      </c>
      <c r="K105">
        <v>14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248</v>
      </c>
      <c r="Q105" t="str">
        <f>IF(G105="экспл",0,IF(G105="импл_",VLOOKUP(J105,quest_импл!$A$1:$J$129,8,FALSE),0))</f>
        <v>sound\\Beliy_li.wav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2021</v>
      </c>
      <c r="AD105" t="str">
        <f t="shared" ca="1" si="35"/>
        <v>pics\\Goroh_5.jpg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pics\\Goroh_5.jpg</v>
      </c>
      <c r="AI105" t="s">
        <v>115</v>
      </c>
      <c r="AO105">
        <f t="shared" ca="1" si="36"/>
        <v>0.64009236637470657</v>
      </c>
      <c r="AP105" t="str">
        <f t="shared" ca="1" si="37"/>
        <v>pics\\Goroh_5.jpg</v>
      </c>
      <c r="AR105" t="str">
        <f t="shared" si="39"/>
        <v/>
      </c>
      <c r="AS105" t="str">
        <f t="shared" ca="1" si="31"/>
        <v>pics\\Goroh_5.jpg</v>
      </c>
      <c r="AT105">
        <f t="shared" ca="1" si="32"/>
        <v>0.46625271916961397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_Белый_ли_</v>
      </c>
      <c r="BB105" t="str">
        <f t="shared" si="34"/>
        <v>_Белый_ли_КОДИС?</v>
      </c>
      <c r="BD105">
        <v>2132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VLOOKUP(B106,audio_list_stym!$A$3:$BP$18,65,FALSE)</f>
        <v>15</v>
      </c>
      <c r="F106" t="str">
        <f>VLOOKUP(E106,metki!$A$2:$B$9,2,FALSE)</f>
        <v>экспл_новые_с_названием</v>
      </c>
      <c r="G106" t="str">
        <f t="shared" si="28"/>
        <v>экспл</v>
      </c>
      <c r="H106" t="str">
        <f>VLOOKUP(B106,audio_list_stym!$A$3:$AJ$18,33,FALSE)</f>
        <v>Gac</v>
      </c>
      <c r="I106" t="s">
        <v>688</v>
      </c>
      <c r="J106" t="str">
        <f t="shared" si="29"/>
        <v>Gac_1</v>
      </c>
      <c r="K106">
        <v>15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121</v>
      </c>
      <c r="Z106" t="str">
        <f>IF(G106="экспл",VLOOKUP(J106,quest_экспл!$A$1:$N$129,12,FALSE),IF(G106="импл_",0,0))</f>
        <v>sound\\Ispachkan_li_on.wav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35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30"/>
        <v/>
      </c>
      <c r="AI106" t="s">
        <v>116</v>
      </c>
      <c r="AO106">
        <f t="shared" ca="1" si="36"/>
        <v>0.40847680618620641</v>
      </c>
      <c r="AP106" t="str">
        <f t="shared" ca="1" si="37"/>
        <v>pics\\Peper_2.jpg</v>
      </c>
      <c r="AR106" t="str">
        <f t="shared" si="39"/>
        <v/>
      </c>
      <c r="AS106" t="str">
        <f t="shared" si="31"/>
        <v/>
      </c>
      <c r="AT106">
        <f t="shared" ca="1" si="32"/>
        <v>3.3061779250278978E-2</v>
      </c>
      <c r="AU106" t="s">
        <v>697</v>
      </c>
      <c r="AV106" t="str">
        <f t="shared" ca="1" si="33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_Испачкан_ли_он?</v>
      </c>
      <c r="BA106" t="e">
        <f>VLOOKUP(Q106,audio_list_stym!$B$2:$BQ$299,68,FALSE)</f>
        <v>#N/A</v>
      </c>
      <c r="BB106" t="str">
        <f t="shared" si="34"/>
        <v>На_экране_ГОНИК._Испачкан_ли_он?</v>
      </c>
      <c r="BC106">
        <v>1214</v>
      </c>
      <c r="BD106">
        <v>2144</v>
      </c>
      <c r="BE106">
        <v>2076</v>
      </c>
      <c r="BF106">
        <v>2115</v>
      </c>
      <c r="BG106">
        <v>2152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VLOOKUP(B107,audio_list_stym!$A$3:$BP$18,65,FALSE)</f>
        <v>15</v>
      </c>
      <c r="F107" t="str">
        <f>VLOOKUP(E107,metki!$A$2:$B$9,2,FALSE)</f>
        <v>экспл_новые_с_названием</v>
      </c>
      <c r="G107" t="str">
        <f t="shared" si="28"/>
        <v>экспл</v>
      </c>
      <c r="H107" t="str">
        <f>VLOOKUP(B107,audio_list_stym!$A$3:$AJ$18,33,FALSE)</f>
        <v>Gac</v>
      </c>
      <c r="I107" t="s">
        <v>689</v>
      </c>
      <c r="J107" t="str">
        <f t="shared" si="29"/>
        <v>Gac_2</v>
      </c>
      <c r="K107">
        <v>15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122</v>
      </c>
      <c r="Z107" t="str">
        <f>IF(G107="экспл",VLOOKUP(J107,quest_экспл!$A$1:$N$129,12,FALSE),IF(G107="импл_",0,0))</f>
        <v>sound\\On_farshirovanniy.wav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5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30"/>
        <v/>
      </c>
      <c r="AI107" t="s">
        <v>117</v>
      </c>
      <c r="AO107">
        <f t="shared" ca="1" si="36"/>
        <v>0.68523451629958054</v>
      </c>
      <c r="AP107" t="str">
        <f t="shared" ca="1" si="37"/>
        <v>pics\\Goroh_3.jpg</v>
      </c>
      <c r="AR107" t="str">
        <f t="shared" si="39"/>
        <v/>
      </c>
      <c r="AS107" t="str">
        <f t="shared" si="31"/>
        <v/>
      </c>
      <c r="AT107">
        <f t="shared" ca="1" si="32"/>
        <v>0.41365877520249994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_Он_фаршированный?</v>
      </c>
      <c r="BA107" t="e">
        <f>VLOOKUP(Q107,audio_list_stym!$B$2:$BQ$299,68,FALSE)</f>
        <v>#N/A</v>
      </c>
      <c r="BB107" t="str">
        <f t="shared" si="34"/>
        <v>Посмотрите,_вот_ГОНИК._Он_фаршированный?</v>
      </c>
      <c r="BD107">
        <v>2139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VLOOKUP(B108,audio_list_stym!$A$3:$BP$18,65,FALSE)</f>
        <v>15</v>
      </c>
      <c r="F108" t="str">
        <f>VLOOKUP(E108,metki!$A$2:$B$9,2,FALSE)</f>
        <v>экспл_новые_с_названием</v>
      </c>
      <c r="G108" t="str">
        <f t="shared" si="28"/>
        <v>экспл</v>
      </c>
      <c r="H108" t="str">
        <f>VLOOKUP(B108,audio_list_stym!$A$3:$AJ$18,33,FALSE)</f>
        <v>Gac</v>
      </c>
      <c r="I108" t="s">
        <v>690</v>
      </c>
      <c r="J108" t="str">
        <f t="shared" si="29"/>
        <v>Gac_3</v>
      </c>
      <c r="K108">
        <v>15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123</v>
      </c>
      <c r="Z108" t="str">
        <f>IF(G108="экспл",VLOOKUP(J108,quest_экспл!$A$1:$N$129,12,FALSE),IF(G108="импл_",0,0))</f>
        <v>sound\\On_razrezanniy.wav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5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30"/>
        <v/>
      </c>
      <c r="AI108" t="s">
        <v>118</v>
      </c>
      <c r="AO108">
        <f t="shared" ca="1" si="36"/>
        <v>0.42944697378971763</v>
      </c>
      <c r="AP108" t="str">
        <f t="shared" ca="1" si="37"/>
        <v>pics\\Limon_7.jpg</v>
      </c>
      <c r="AR108" t="str">
        <f t="shared" si="39"/>
        <v/>
      </c>
      <c r="AS108" t="str">
        <f t="shared" si="31"/>
        <v/>
      </c>
      <c r="AT108">
        <f t="shared" ca="1" si="32"/>
        <v>0.27249820158438098</v>
      </c>
      <c r="AU108" t="s">
        <v>697</v>
      </c>
      <c r="AV108" t="str">
        <f t="shared" ca="1" si="33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_Он_разрезанный?</v>
      </c>
      <c r="BA108" t="e">
        <f>VLOOKUP(Q108,audio_list_stym!$B$2:$BQ$299,68,FALSE)</f>
        <v>#N/A</v>
      </c>
      <c r="BB108" t="str">
        <f t="shared" si="34"/>
        <v>Вот_ГОНИК._Он_разрезанный?</v>
      </c>
      <c r="BD108">
        <v>2141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VLOOKUP(B109,audio_list_stym!$A$3:$BP$18,65,FALSE)</f>
        <v>15</v>
      </c>
      <c r="F109" t="str">
        <f>VLOOKUP(E109,metki!$A$2:$B$9,2,FALSE)</f>
        <v>экспл_новые_с_названием</v>
      </c>
      <c r="G109" t="str">
        <f t="shared" si="28"/>
        <v>экспл</v>
      </c>
      <c r="H109" t="str">
        <f>VLOOKUP(B109,audio_list_stym!$A$3:$AJ$18,33,FALSE)</f>
        <v>Gac</v>
      </c>
      <c r="I109" t="s">
        <v>691</v>
      </c>
      <c r="J109" t="str">
        <f t="shared" si="29"/>
        <v>Gac_4</v>
      </c>
      <c r="K109">
        <v>15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124</v>
      </c>
      <c r="Z109" t="str">
        <f>IF(G109="экспл",VLOOKUP(J109,quest_экспл!$A$1:$N$129,12,FALSE),IF(G109="импл_",0,0))</f>
        <v>sound\\On_s_lepestkami.wav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5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30"/>
        <v/>
      </c>
      <c r="AI109" t="s">
        <v>119</v>
      </c>
      <c r="AO109">
        <f t="shared" ca="1" si="36"/>
        <v>0.53505765860389343</v>
      </c>
      <c r="AP109" t="str">
        <f t="shared" ca="1" si="37"/>
        <v>pics\\Kokos_7.jpg</v>
      </c>
      <c r="AR109" t="str">
        <f t="shared" si="39"/>
        <v/>
      </c>
      <c r="AS109" t="str">
        <f t="shared" si="31"/>
        <v/>
      </c>
      <c r="AT109">
        <f t="shared" ca="1" si="32"/>
        <v>0.29412124912658777</v>
      </c>
      <c r="AU109" t="s">
        <v>697</v>
      </c>
      <c r="AV109" t="str">
        <f t="shared" ca="1" si="33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_Он_с_лепестками?</v>
      </c>
      <c r="BA109" t="e">
        <f>VLOOKUP(Q109,audio_list_stym!$B$2:$BQ$299,68,FALSE)</f>
        <v>#N/A</v>
      </c>
      <c r="BB109" t="str">
        <f t="shared" si="34"/>
        <v>Это_ГОНИК._Он_с_лепестками?</v>
      </c>
      <c r="BD109">
        <v>2138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VLOOKUP(B110,audio_list_stym!$A$3:$BP$18,65,FALSE)</f>
        <v>15</v>
      </c>
      <c r="F110" t="str">
        <f>VLOOKUP(E110,metki!$A$2:$B$9,2,FALSE)</f>
        <v>экспл_новые_с_названием</v>
      </c>
      <c r="G110" t="str">
        <f t="shared" si="28"/>
        <v>экспл</v>
      </c>
      <c r="H110" t="str">
        <f>VLOOKUP(B110,audio_list_stym!$A$3:$AJ$18,33,FALSE)</f>
        <v>Gac</v>
      </c>
      <c r="I110" t="s">
        <v>692</v>
      </c>
      <c r="J110" t="str">
        <f t="shared" si="29"/>
        <v>Gac_5</v>
      </c>
      <c r="K110">
        <v>15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125</v>
      </c>
      <c r="Z110" t="str">
        <f>IF(G110="экспл",VLOOKUP(J110,quest_экспл!$A$1:$N$129,12,FALSE),IF(G110="импл_",0,0))</f>
        <v>sound\\Kolyuchiy_li_on.wav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5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30"/>
        <v/>
      </c>
      <c r="AI110" t="s">
        <v>120</v>
      </c>
      <c r="AO110">
        <f t="shared" ca="1" si="36"/>
        <v>0.54185494368800746</v>
      </c>
      <c r="AP110" t="str">
        <f t="shared" ca="1" si="37"/>
        <v>pics\\Kokos_5.jpg</v>
      </c>
      <c r="AR110" t="str">
        <f t="shared" si="39"/>
        <v/>
      </c>
      <c r="AS110" t="str">
        <f t="shared" si="31"/>
        <v/>
      </c>
      <c r="AT110">
        <f t="shared" ca="1" si="32"/>
        <v>0.87549081162268483</v>
      </c>
      <c r="AU110" t="s">
        <v>697</v>
      </c>
      <c r="AV110" t="str">
        <f t="shared" ca="1" si="33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_Колючий_ли_он?</v>
      </c>
      <c r="BA110" t="e">
        <f>VLOOKUP(Q110,audio_list_stym!$B$2:$BQ$299,68,FALSE)</f>
        <v>#N/A</v>
      </c>
      <c r="BB110" t="str">
        <f t="shared" si="34"/>
        <v>На_картинке_ГОНИК._Колючий_ли_он?</v>
      </c>
      <c r="BD110">
        <v>2142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VLOOKUP(B111,audio_list_stym!$A$3:$BP$18,65,FALSE)</f>
        <v>15</v>
      </c>
      <c r="F111" t="str">
        <f>VLOOKUP(E111,metki!$A$2:$B$9,2,FALSE)</f>
        <v>экспл_новые_с_названием</v>
      </c>
      <c r="G111" t="str">
        <f t="shared" si="28"/>
        <v>экспл</v>
      </c>
      <c r="H111" t="str">
        <f>VLOOKUP(B111,audio_list_stym!$A$3:$AJ$18,33,FALSE)</f>
        <v>Gac</v>
      </c>
      <c r="I111" t="s">
        <v>693</v>
      </c>
      <c r="J111" t="str">
        <f t="shared" si="29"/>
        <v>Gac_6</v>
      </c>
      <c r="K111">
        <v>15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126</v>
      </c>
      <c r="Z111" t="str">
        <f>IF(G111="экспл",VLOOKUP(J111,quest_экспл!$A$1:$N$129,12,FALSE),IF(G111="импл_",0,0))</f>
        <v>sound\\Oranzheviy_li_on.wav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5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30"/>
        <v/>
      </c>
      <c r="AI111" t="s">
        <v>121</v>
      </c>
      <c r="AO111">
        <f t="shared" ca="1" si="36"/>
        <v>0.42932212927447178</v>
      </c>
      <c r="AP111" t="str">
        <f t="shared" ca="1" si="37"/>
        <v>pics\\Limon_8.jpg</v>
      </c>
      <c r="AR111" t="str">
        <f t="shared" si="39"/>
        <v/>
      </c>
      <c r="AS111" t="str">
        <f t="shared" si="31"/>
        <v/>
      </c>
      <c r="AT111">
        <f t="shared" ca="1" si="32"/>
        <v>0.54850929794403169</v>
      </c>
      <c r="AU111" t="s">
        <v>697</v>
      </c>
      <c r="AV111" t="str">
        <f t="shared" ca="1" si="33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_Оранжевый_ли_он?</v>
      </c>
      <c r="BA111" t="e">
        <f>VLOOKUP(Q111,audio_list_stym!$B$2:$BQ$299,68,FALSE)</f>
        <v>#N/A</v>
      </c>
      <c r="BB111" t="str">
        <f t="shared" si="34"/>
        <v>На_мониторе_ГОНИК._Оранжевый_ли_он?</v>
      </c>
      <c r="BD111">
        <v>2137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VLOOKUP(B112,audio_list_stym!$A$3:$BP$18,65,FALSE)</f>
        <v>15</v>
      </c>
      <c r="F112" t="str">
        <f>VLOOKUP(E112,metki!$A$2:$B$9,2,FALSE)</f>
        <v>экспл_новые_с_названием</v>
      </c>
      <c r="G112" t="str">
        <f t="shared" si="28"/>
        <v>экспл</v>
      </c>
      <c r="H112" t="str">
        <f>VLOOKUP(B112,audio_list_stym!$A$3:$AJ$18,33,FALSE)</f>
        <v>Gac</v>
      </c>
      <c r="I112" t="s">
        <v>694</v>
      </c>
      <c r="J112" t="str">
        <f t="shared" si="29"/>
        <v>Gac_7</v>
      </c>
      <c r="K112">
        <v>15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127</v>
      </c>
      <c r="Z112" t="str">
        <f>IF(G112="экспл",VLOOKUP(J112,quest_экспл!$A$1:$N$129,12,FALSE),IF(G112="импл_",0,0))</f>
        <v>sound\\On_zernistiy.wav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5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30"/>
        <v/>
      </c>
      <c r="AI112" t="s">
        <v>122</v>
      </c>
      <c r="AO112">
        <f t="shared" ca="1" si="36"/>
        <v>0.1970392152412711</v>
      </c>
      <c r="AP112" t="str">
        <f t="shared" ca="1" si="37"/>
        <v>pics\\Redis_7.jpg</v>
      </c>
      <c r="AR112" t="str">
        <f t="shared" si="39"/>
        <v/>
      </c>
      <c r="AS112" t="str">
        <f t="shared" si="31"/>
        <v/>
      </c>
      <c r="AT112">
        <f t="shared" ca="1" si="32"/>
        <v>0.9347456965125327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_Он_зернистый?</v>
      </c>
      <c r="BA112" t="e">
        <f>VLOOKUP(Q112,audio_list_stym!$B$2:$BQ$299,68,FALSE)</f>
        <v>#N/A</v>
      </c>
      <c r="BB112" t="str">
        <f t="shared" si="34"/>
        <v>Перед_Вами_ГОНИК._Он_зернистый?</v>
      </c>
      <c r="BD112">
        <v>2143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VLOOKUP(B113,audio_list_stym!$A$3:$BP$18,65,FALSE)</f>
        <v>15</v>
      </c>
      <c r="F113" t="str">
        <f>VLOOKUP(E113,metki!$A$2:$B$9,2,FALSE)</f>
        <v>экспл_новые_с_названием</v>
      </c>
      <c r="G113" t="str">
        <f t="shared" si="28"/>
        <v>экспл</v>
      </c>
      <c r="H113" t="str">
        <f>VLOOKUP(B113,audio_list_stym!$A$3:$AJ$18,33,FALSE)</f>
        <v>Gac</v>
      </c>
      <c r="I113" t="s">
        <v>695</v>
      </c>
      <c r="J113" t="str">
        <f t="shared" si="29"/>
        <v>Gac_8</v>
      </c>
      <c r="K113">
        <v>15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128</v>
      </c>
      <c r="Z113" t="str">
        <f>IF(G113="экспл",VLOOKUP(J113,quest_экспл!$A$1:$N$129,12,FALSE),IF(G113="импл_",0,0))</f>
        <v>sound\\Okruglya_li_on.wav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5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30"/>
        <v/>
      </c>
      <c r="AI113" t="s">
        <v>123</v>
      </c>
      <c r="AO113">
        <f t="shared" ca="1" si="36"/>
        <v>1.2913730392133504E-2</v>
      </c>
      <c r="AP113" t="str">
        <f t="shared" ca="1" si="37"/>
        <v>pics\\Tomat_8.jpg</v>
      </c>
      <c r="AR113" t="str">
        <f t="shared" si="39"/>
        <v/>
      </c>
      <c r="AS113" t="str">
        <f t="shared" si="31"/>
        <v/>
      </c>
      <c r="AT113">
        <f t="shared" ca="1" si="32"/>
        <v>0.70240364985772008</v>
      </c>
      <c r="AU113" t="s">
        <v>697</v>
      </c>
      <c r="AV113" t="str">
        <f t="shared" ca="1" si="33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_Округлый_ли_он?</v>
      </c>
      <c r="BA113" t="e">
        <f>VLOOKUP(Q113,audio_list_stym!$B$2:$BQ$299,68,FALSE)</f>
        <v>#N/A</v>
      </c>
      <c r="BB113" t="str">
        <f t="shared" si="34"/>
        <v>Вы_видите_ГОНИК._Округлый_ли_он?</v>
      </c>
      <c r="BD113">
        <v>2140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VLOOKUP(B114,audio_list_stym!$A$3:$BP$18,65,FALSE)</f>
        <v>16</v>
      </c>
      <c r="F114" t="str">
        <f>VLOOKUP(E114,metki!$A$2:$B$9,2,FALSE)</f>
        <v>импл_новые_без_названия</v>
      </c>
      <c r="G114" t="str">
        <f t="shared" si="28"/>
        <v>импл_</v>
      </c>
      <c r="H114" t="str">
        <f>VLOOKUP(B114,audio_list_stym!$A$3:$AJ$18,33,FALSE)</f>
        <v>Noni</v>
      </c>
      <c r="I114" t="s">
        <v>688</v>
      </c>
      <c r="J114" t="str">
        <f t="shared" si="29"/>
        <v>Noni_1</v>
      </c>
      <c r="K114">
        <v>16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257</v>
      </c>
      <c r="Q114" t="str">
        <f>IF(G114="экспл",0,IF(G114="импл_",VLOOKUP(J114,quest_импл!$A$1:$J$129,8,FALSE),0))</f>
        <v>sound\\Beliy_li_vnutri.wav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2052</v>
      </c>
      <c r="AD114" t="str">
        <f t="shared" ca="1" si="35"/>
        <v>pics\\Redis_4.jpg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pics\\Redis_4.jpg</v>
      </c>
      <c r="AI114" t="s">
        <v>86</v>
      </c>
      <c r="AO114">
        <f t="shared" ca="1" si="36"/>
        <v>0.25248541317483808</v>
      </c>
      <c r="AP114" t="str">
        <f t="shared" ca="1" si="37"/>
        <v>pics\\Redis_4.jpg</v>
      </c>
      <c r="AR114" t="str">
        <f t="shared" si="39"/>
        <v/>
      </c>
      <c r="AS114" t="str">
        <f t="shared" ca="1" si="31"/>
        <v>pics\\Redis_4.jpg</v>
      </c>
      <c r="AT114">
        <f t="shared" ca="1" si="32"/>
        <v>0.43905007858300082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_Белый_ли_внутри_</v>
      </c>
      <c r="BB114" t="str">
        <f t="shared" si="34"/>
        <v>_Белый_ли_внутри_XXXXX?</v>
      </c>
      <c r="BC114">
        <v>1215</v>
      </c>
      <c r="BD114">
        <v>2152</v>
      </c>
      <c r="BE114">
        <v>2081</v>
      </c>
      <c r="BF114">
        <v>2095</v>
      </c>
      <c r="BG114">
        <v>2135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VLOOKUP(B115,audio_list_stym!$A$3:$BP$18,65,FALSE)</f>
        <v>16</v>
      </c>
      <c r="F115" t="str">
        <f>VLOOKUP(E115,metki!$A$2:$B$9,2,FALSE)</f>
        <v>импл_новые_без_названия</v>
      </c>
      <c r="G115" t="str">
        <f t="shared" si="28"/>
        <v>импл_</v>
      </c>
      <c r="H115" t="str">
        <f>VLOOKUP(B115,audio_list_stym!$A$3:$AJ$18,33,FALSE)</f>
        <v>Noni</v>
      </c>
      <c r="I115" t="s">
        <v>689</v>
      </c>
      <c r="J115" t="str">
        <f t="shared" si="29"/>
        <v>Noni_2</v>
      </c>
      <c r="K115">
        <v>16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258</v>
      </c>
      <c r="Q115" t="str">
        <f>IF(G115="экспл",0,IF(G115="импл_",VLOOKUP(J115,quest_импл!$A$1:$J$129,8,FALSE),0))</f>
        <v>sound\\Rebristiy_li.wav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2041</v>
      </c>
      <c r="AD115" t="str">
        <f t="shared" ca="1" si="35"/>
        <v>pics\\Peper_1.jpg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pics\\Peper_1.jpg</v>
      </c>
      <c r="AI115" t="s">
        <v>87</v>
      </c>
      <c r="AO115">
        <f t="shared" ca="1" si="36"/>
        <v>0.41516792263149138</v>
      </c>
      <c r="AP115" t="str">
        <f t="shared" ca="1" si="37"/>
        <v>pics\\Peper_1.jpg</v>
      </c>
      <c r="AR115" t="str">
        <f t="shared" si="39"/>
        <v/>
      </c>
      <c r="AS115" t="str">
        <f t="shared" ca="1" si="31"/>
        <v>pics\\Peper_1.jpg</v>
      </c>
      <c r="AT115">
        <f t="shared" ca="1" si="32"/>
        <v>0.67256016563477761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_Ребристый_ли_</v>
      </c>
      <c r="BB115" t="str">
        <f t="shared" si="34"/>
        <v>_Ребристый_ли_XXXXX?</v>
      </c>
      <c r="BD115">
        <v>2147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VLOOKUP(B116,audio_list_stym!$A$3:$BP$18,65,FALSE)</f>
        <v>16</v>
      </c>
      <c r="F116" t="str">
        <f>VLOOKUP(E116,metki!$A$2:$B$9,2,FALSE)</f>
        <v>импл_новые_без_названия</v>
      </c>
      <c r="G116" t="str">
        <f t="shared" si="28"/>
        <v>импл_</v>
      </c>
      <c r="H116" t="str">
        <f>VLOOKUP(B116,audio_list_stym!$A$3:$AJ$18,33,FALSE)</f>
        <v>Noni</v>
      </c>
      <c r="I116" t="s">
        <v>690</v>
      </c>
      <c r="J116" t="str">
        <f t="shared" si="29"/>
        <v>Noni_3</v>
      </c>
      <c r="K116">
        <v>16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259</v>
      </c>
      <c r="Q116" t="str">
        <f>IF(G116="экспл",0,IF(G116="импл_",VLOOKUP(J116,quest_импл!$A$1:$J$129,8,FALSE),0))</f>
        <v>sound\\Goluboy_li.wav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2027</v>
      </c>
      <c r="AD116" t="str">
        <f t="shared" ca="1" si="35"/>
        <v>pics\\Kokos_3.jpg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pics\\Kokos_3.jpg</v>
      </c>
      <c r="AI116" t="s">
        <v>88</v>
      </c>
      <c r="AO116">
        <f t="shared" ca="1" si="36"/>
        <v>0.54503638016713973</v>
      </c>
      <c r="AP116" t="str">
        <f t="shared" ca="1" si="37"/>
        <v>pics\\Kokos_3.jpg</v>
      </c>
      <c r="AR116" t="str">
        <f t="shared" si="39"/>
        <v/>
      </c>
      <c r="AS116" t="str">
        <f t="shared" ca="1" si="31"/>
        <v>pics\\Kokos_3.jpg</v>
      </c>
      <c r="AT116">
        <f t="shared" ca="1" si="32"/>
        <v>0.87831818560753083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_Голубой_ли_</v>
      </c>
      <c r="BB116" t="str">
        <f t="shared" si="34"/>
        <v>_Голубой_ли_XXXXX?</v>
      </c>
      <c r="BD116">
        <v>2149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VLOOKUP(B117,audio_list_stym!$A$3:$BP$18,65,FALSE)</f>
        <v>16</v>
      </c>
      <c r="F117" t="str">
        <f>VLOOKUP(E117,metki!$A$2:$B$9,2,FALSE)</f>
        <v>импл_новые_без_названия</v>
      </c>
      <c r="G117" t="str">
        <f t="shared" si="28"/>
        <v>импл_</v>
      </c>
      <c r="H117" t="str">
        <f>VLOOKUP(B117,audio_list_stym!$A$3:$AJ$18,33,FALSE)</f>
        <v>Noni</v>
      </c>
      <c r="I117" t="s">
        <v>691</v>
      </c>
      <c r="J117" t="str">
        <f t="shared" si="29"/>
        <v>Noni_4</v>
      </c>
      <c r="K117">
        <v>16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260</v>
      </c>
      <c r="Q117" t="str">
        <f>IF(G117="экспл",0,IF(G117="импл_",VLOOKUP(J117,quest_импл!$A$1:$J$129,8,FALSE),0))</f>
        <v>sound\\S_bugorkami_li.wav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2009</v>
      </c>
      <c r="AD117" t="str">
        <f t="shared" ca="1" si="35"/>
        <v>pics\\Finik_1.jpg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pics\\Finik_1.jpg</v>
      </c>
      <c r="AI117" t="s">
        <v>89</v>
      </c>
      <c r="AO117">
        <f t="shared" ca="1" si="36"/>
        <v>0.88083918120837124</v>
      </c>
      <c r="AP117" t="str">
        <f t="shared" ca="1" si="37"/>
        <v>pics\\Finik_1.jpg</v>
      </c>
      <c r="AR117" t="str">
        <f t="shared" si="39"/>
        <v/>
      </c>
      <c r="AS117" t="str">
        <f t="shared" ca="1" si="31"/>
        <v>pics\\Finik_1.jpg</v>
      </c>
      <c r="AT117">
        <f t="shared" ca="1" si="32"/>
        <v>5.0772828759717559E-2</v>
      </c>
      <c r="AU117" t="s">
        <v>697</v>
      </c>
      <c r="AV117" t="str">
        <f t="shared" ca="1" si="33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_С_бугорками_ли_</v>
      </c>
      <c r="BB117" t="str">
        <f t="shared" si="34"/>
        <v>_С_бугорками_ли_XXXXX?</v>
      </c>
      <c r="BD117">
        <v>2146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VLOOKUP(B118,audio_list_stym!$A$3:$BP$18,65,FALSE)</f>
        <v>16</v>
      </c>
      <c r="F118" t="str">
        <f>VLOOKUP(E118,metki!$A$2:$B$9,2,FALSE)</f>
        <v>импл_новые_без_названия</v>
      </c>
      <c r="G118" t="str">
        <f t="shared" si="28"/>
        <v>импл_</v>
      </c>
      <c r="H118" t="str">
        <f>VLOOKUP(B118,audio_list_stym!$A$3:$AJ$18,33,FALSE)</f>
        <v>Noni</v>
      </c>
      <c r="I118" t="s">
        <v>692</v>
      </c>
      <c r="J118" t="str">
        <f t="shared" si="29"/>
        <v>Noni_5</v>
      </c>
      <c r="K118">
        <v>16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261</v>
      </c>
      <c r="Q118" t="str">
        <f>IF(G118="экспл",0,IF(G118="импл_",VLOOKUP(J118,quest_импл!$A$1:$J$129,8,FALSE),0))</f>
        <v>sound\\Ovalniy_li.wav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2057</v>
      </c>
      <c r="AD118" t="str">
        <f t="shared" ca="1" si="35"/>
        <v>pics\\Tomat_1.jpg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pics\\Tomat_1.jpg</v>
      </c>
      <c r="AI118" t="s">
        <v>90</v>
      </c>
      <c r="AO118">
        <f t="shared" ca="1" si="36"/>
        <v>0.17671083329358761</v>
      </c>
      <c r="AP118" t="str">
        <f t="shared" ca="1" si="37"/>
        <v>pics\\Tomat_1.jpg</v>
      </c>
      <c r="AR118" t="str">
        <f t="shared" si="39"/>
        <v/>
      </c>
      <c r="AS118" t="str">
        <f t="shared" ca="1" si="31"/>
        <v>pics\\Tomat_1.jpg</v>
      </c>
      <c r="AT118">
        <f t="shared" ca="1" si="32"/>
        <v>0.39936985299495642</v>
      </c>
      <c r="AU118" t="s">
        <v>697</v>
      </c>
      <c r="AV118" t="str">
        <f t="shared" ca="1" si="33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_Овальный_ли_</v>
      </c>
      <c r="BB118" t="str">
        <f t="shared" si="34"/>
        <v>_Овальный_ли_XXXXX?</v>
      </c>
      <c r="BD118">
        <v>2150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VLOOKUP(B119,audio_list_stym!$A$3:$BP$18,65,FALSE)</f>
        <v>16</v>
      </c>
      <c r="F119" t="str">
        <f>VLOOKUP(E119,metki!$A$2:$B$9,2,FALSE)</f>
        <v>импл_новые_без_названия</v>
      </c>
      <c r="G119" t="str">
        <f t="shared" si="28"/>
        <v>импл_</v>
      </c>
      <c r="H119" t="str">
        <f>VLOOKUP(B119,audio_list_stym!$A$3:$AJ$18,33,FALSE)</f>
        <v>Noni</v>
      </c>
      <c r="I119" t="s">
        <v>693</v>
      </c>
      <c r="J119" t="str">
        <f t="shared" si="29"/>
        <v>Noni_6</v>
      </c>
      <c r="K119">
        <v>16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262</v>
      </c>
      <c r="Q119" t="str">
        <f>IF(G119="экспл",0,IF(G119="импл_",VLOOKUP(J119,quest_импл!$A$1:$J$129,8,FALSE),0))</f>
        <v>sound\\Zhidkiy_li.wav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2056</v>
      </c>
      <c r="AD119" t="str">
        <f t="shared" ca="1" si="35"/>
        <v>pics\\Redis_8.jpg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pics\\Redis_8.jpg</v>
      </c>
      <c r="AI119" t="s">
        <v>91</v>
      </c>
      <c r="AO119">
        <f t="shared" ca="1" si="36"/>
        <v>0.18889376971065852</v>
      </c>
      <c r="AP119" t="str">
        <f t="shared" ca="1" si="37"/>
        <v>pics\\Redis_8.jpg</v>
      </c>
      <c r="AR119" t="str">
        <f t="shared" si="39"/>
        <v/>
      </c>
      <c r="AS119" t="str">
        <f t="shared" ca="1" si="31"/>
        <v>pics\\Redis_8.jpg</v>
      </c>
      <c r="AT119">
        <f t="shared" ca="1" si="32"/>
        <v>0.72819497178864456</v>
      </c>
      <c r="AU119" t="s">
        <v>697</v>
      </c>
      <c r="AV119" t="str">
        <f t="shared" ca="1" si="33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_Жидкий_ли_</v>
      </c>
      <c r="BB119" t="str">
        <f t="shared" si="34"/>
        <v>_Жидкий_ли_XXXXX?</v>
      </c>
      <c r="BD119">
        <v>2145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VLOOKUP(B120,audio_list_stym!$A$3:$BP$18,65,FALSE)</f>
        <v>16</v>
      </c>
      <c r="F120" t="str">
        <f>VLOOKUP(E120,metki!$A$2:$B$9,2,FALSE)</f>
        <v>импл_новые_без_названия</v>
      </c>
      <c r="G120" t="str">
        <f t="shared" si="28"/>
        <v>импл_</v>
      </c>
      <c r="H120" t="str">
        <f>VLOOKUP(B120,audio_list_stym!$A$3:$AJ$18,33,FALSE)</f>
        <v>Noni</v>
      </c>
      <c r="I120" t="s">
        <v>694</v>
      </c>
      <c r="J120" t="str">
        <f t="shared" si="29"/>
        <v>Noni_7</v>
      </c>
      <c r="K120">
        <v>16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263</v>
      </c>
      <c r="Q120" t="str">
        <f>IF(G120="экспл",0,IF(G120="импл_",VLOOKUP(J120,quest_импл!$A$1:$J$129,8,FALSE),0))</f>
        <v>sound\\Lohmatiy_li.wav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2015</v>
      </c>
      <c r="AD120" t="str">
        <f t="shared" ca="1" si="35"/>
        <v>pics\\Finik_7.jpg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pics\\Finik_7.jpg</v>
      </c>
      <c r="AI120" t="s">
        <v>92</v>
      </c>
      <c r="AO120">
        <f t="shared" ca="1" si="36"/>
        <v>0.80558714039556634</v>
      </c>
      <c r="AP120" t="str">
        <f t="shared" ca="1" si="37"/>
        <v>pics\\Finik_7.jpg</v>
      </c>
      <c r="AR120" t="str">
        <f t="shared" si="39"/>
        <v/>
      </c>
      <c r="AS120" t="str">
        <f t="shared" ca="1" si="31"/>
        <v>pics\\Finik_7.jpg</v>
      </c>
      <c r="AT120">
        <f t="shared" ca="1" si="32"/>
        <v>0.11400872514673654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_Лохматый_ли_</v>
      </c>
      <c r="BB120" t="str">
        <f t="shared" si="34"/>
        <v>_Лохматый_ли_XXXXX?</v>
      </c>
      <c r="BD120">
        <v>2151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VLOOKUP(B121,audio_list_stym!$A$3:$BP$18,65,FALSE)</f>
        <v>16</v>
      </c>
      <c r="F121" t="str">
        <f>VLOOKUP(E121,metki!$A$2:$B$9,2,FALSE)</f>
        <v>импл_новые_без_названия</v>
      </c>
      <c r="G121" t="str">
        <f t="shared" si="28"/>
        <v>импл_</v>
      </c>
      <c r="H121" t="str">
        <f>VLOOKUP(B121,audio_list_stym!$A$3:$AJ$18,33,FALSE)</f>
        <v>Noni</v>
      </c>
      <c r="I121" t="s">
        <v>695</v>
      </c>
      <c r="J121" t="str">
        <f t="shared" si="29"/>
        <v>Noni_8</v>
      </c>
      <c r="K121">
        <v>16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264</v>
      </c>
      <c r="Q121" t="str">
        <f>IF(G121="экспл",0,IF(G121="импл_",VLOOKUP(J121,quest_импл!$A$1:$J$129,8,FALSE),0))</f>
        <v>sound\\Zolotistiy_li.wav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2044</v>
      </c>
      <c r="AD121" t="str">
        <f t="shared" ca="1" si="35"/>
        <v>pics\\Peper_4.jpg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pics\\Peper_4.jpg</v>
      </c>
      <c r="AI121" t="s">
        <v>93</v>
      </c>
      <c r="AO121">
        <f t="shared" ca="1" si="36"/>
        <v>0.38972186166359968</v>
      </c>
      <c r="AP121" t="str">
        <f t="shared" ca="1" si="37"/>
        <v>pics\\Peper_4.jpg</v>
      </c>
      <c r="AR121" t="str">
        <f>IF(AH121="sound\\Ogorod",AP49,"")</f>
        <v/>
      </c>
      <c r="AS121" t="str">
        <f t="shared" ca="1" si="31"/>
        <v>pics\\Peper_4.jpg</v>
      </c>
      <c r="AT121">
        <f t="shared" ca="1" si="32"/>
        <v>0.80565150457713663</v>
      </c>
      <c r="AU121" t="s">
        <v>697</v>
      </c>
      <c r="AV121" t="str">
        <f t="shared" ca="1" si="33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_Золотистый_ли_</v>
      </c>
      <c r="BB121" t="str">
        <f t="shared" si="34"/>
        <v>_Золотистый_ли_XXXXX?</v>
      </c>
      <c r="BD121">
        <v>2148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VLOOKUP(B122,audio_list_stym!$A$3:$BP$18,65,FALSE)</f>
        <v>17</v>
      </c>
      <c r="F122" t="str">
        <f>VLOOKUP(E122,metki!$A$2:$B$9,2,FALSE)</f>
        <v>экспл_новые_без_названия</v>
      </c>
      <c r="G122" t="str">
        <f t="shared" si="28"/>
        <v>экспл</v>
      </c>
      <c r="H122" t="str">
        <f>VLOOKUP(B122,audio_list_stym!$A$3:$AJ$18,33,FALSE)</f>
        <v>Sapota</v>
      </c>
      <c r="I122" t="s">
        <v>688</v>
      </c>
      <c r="J122" t="str">
        <f t="shared" si="29"/>
        <v>Sapota_1</v>
      </c>
      <c r="K122">
        <v>17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137</v>
      </c>
      <c r="Z122" t="str">
        <f>IF(G122="экспл",VLOOKUP(J122,quest_экспл!$A$1:$N$129,12,FALSE),IF(G122="импл_",0,0))</f>
        <v>sound\\On_sharoobraxniy.wav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5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0"/>
        <v/>
      </c>
      <c r="AI122" t="s">
        <v>124</v>
      </c>
      <c r="AO122">
        <f t="shared" ca="1" si="36"/>
        <v>0.84812732686032744</v>
      </c>
      <c r="AP122" t="str">
        <f t="shared" ca="1" si="37"/>
        <v>pics\\Finik_5.jpg</v>
      </c>
      <c r="AR122" t="str">
        <f t="shared" ref="AR122:AR129" si="40">IF(AH122="sound\\Ogorod",AP50,"")</f>
        <v/>
      </c>
      <c r="AS122" t="str">
        <f t="shared" si="31"/>
        <v/>
      </c>
      <c r="AT122">
        <f t="shared" ca="1" si="32"/>
        <v>0.14288759879389179</v>
      </c>
      <c r="AU122" t="s">
        <v>697</v>
      </c>
      <c r="AV122" t="str">
        <f t="shared" ca="1" si="33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_Он_шарообразный?</v>
      </c>
      <c r="BA122" t="e">
        <f>VLOOKUP(Q122,audio_list_stym!$B$2:$BQ$299,68,FALSE)</f>
        <v>#N/A</v>
      </c>
      <c r="BB122" t="str">
        <f t="shared" si="34"/>
        <v>На_экране_XXXXX._Он_шарообразный?</v>
      </c>
      <c r="BC122">
        <v>1216</v>
      </c>
      <c r="BD122">
        <v>2072</v>
      </c>
      <c r="BE122">
        <v>2083</v>
      </c>
      <c r="BF122">
        <v>2116</v>
      </c>
      <c r="BG122">
        <v>2140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VLOOKUP(B123,audio_list_stym!$A$3:$BP$18,65,FALSE)</f>
        <v>17</v>
      </c>
      <c r="F123" t="str">
        <f>VLOOKUP(E123,metki!$A$2:$B$9,2,FALSE)</f>
        <v>экспл_новые_без_названия</v>
      </c>
      <c r="G123" t="str">
        <f t="shared" si="28"/>
        <v>экспл</v>
      </c>
      <c r="H123" t="str">
        <f>VLOOKUP(B123,audio_list_stym!$A$3:$AJ$18,33,FALSE)</f>
        <v>Sapota</v>
      </c>
      <c r="I123" t="s">
        <v>689</v>
      </c>
      <c r="J123" t="str">
        <f t="shared" si="29"/>
        <v>Sapota_2</v>
      </c>
      <c r="K123">
        <v>17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138</v>
      </c>
      <c r="Z123" t="str">
        <f>IF(G123="экспл",VLOOKUP(J123,quest_экспл!$A$1:$N$129,12,FALSE),IF(G123="импл_",0,0))</f>
        <v>sound\\On_nadrezan.wav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5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30"/>
        <v/>
      </c>
      <c r="AI123" t="s">
        <v>125</v>
      </c>
      <c r="AO123">
        <f t="shared" ca="1" si="36"/>
        <v>0.70927561471306844</v>
      </c>
      <c r="AP123" t="str">
        <f t="shared" ca="1" si="37"/>
        <v>pics\\Goroh_1.jpg</v>
      </c>
      <c r="AR123" t="str">
        <f t="shared" si="40"/>
        <v/>
      </c>
      <c r="AS123" t="str">
        <f t="shared" si="31"/>
        <v/>
      </c>
      <c r="AT123">
        <f t="shared" ca="1" si="32"/>
        <v>0.7630400434685678</v>
      </c>
      <c r="AU123" t="s">
        <v>697</v>
      </c>
      <c r="AV123" t="str">
        <f t="shared" ca="1" si="33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_Он_надрезан?</v>
      </c>
      <c r="BA123" t="e">
        <f>VLOOKUP(Q123,audio_list_stym!$B$2:$BQ$299,68,FALSE)</f>
        <v>#N/A</v>
      </c>
      <c r="BB123" t="str">
        <f t="shared" si="34"/>
        <v>Посмотрите,_вот_XXXXX._Он_надрезан?</v>
      </c>
      <c r="BD123">
        <v>2067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VLOOKUP(B124,audio_list_stym!$A$3:$BP$18,65,FALSE)</f>
        <v>17</v>
      </c>
      <c r="F124" t="str">
        <f>VLOOKUP(E124,metki!$A$2:$B$9,2,FALSE)</f>
        <v>экспл_новые_без_названия</v>
      </c>
      <c r="G124" t="str">
        <f t="shared" si="28"/>
        <v>экспл</v>
      </c>
      <c r="H124" t="str">
        <f>VLOOKUP(B124,audio_list_stym!$A$3:$AJ$18,33,FALSE)</f>
        <v>Sapota</v>
      </c>
      <c r="I124" t="s">
        <v>690</v>
      </c>
      <c r="J124" t="str">
        <f t="shared" si="29"/>
        <v>Sapota_3</v>
      </c>
      <c r="K124">
        <v>17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139</v>
      </c>
      <c r="Z124" t="str">
        <f>IF(G124="экспл",VLOOKUP(J124,quest_экспл!$A$1:$N$129,12,FALSE),IF(G124="импл_",0,0))</f>
        <v>sound\\On_perekruchen.wav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5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30"/>
        <v/>
      </c>
      <c r="AI124" t="s">
        <v>126</v>
      </c>
      <c r="AO124">
        <f t="shared" ca="1" si="36"/>
        <v>0.23183727208441507</v>
      </c>
      <c r="AP124" t="str">
        <f t="shared" ca="1" si="37"/>
        <v>pics\\Redis_6.jpg</v>
      </c>
      <c r="AR124" t="str">
        <f t="shared" si="40"/>
        <v/>
      </c>
      <c r="AS124" t="str">
        <f t="shared" si="31"/>
        <v/>
      </c>
      <c r="AT124">
        <f t="shared" ca="1" si="32"/>
        <v>3.556044489029242E-2</v>
      </c>
      <c r="AU124" t="s">
        <v>697</v>
      </c>
      <c r="AV124" t="str">
        <f t="shared" ca="1" si="33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_Он_перекручен?</v>
      </c>
      <c r="BA124" t="e">
        <f>VLOOKUP(Q124,audio_list_stym!$B$2:$BQ$299,68,FALSE)</f>
        <v>#N/A</v>
      </c>
      <c r="BB124" t="str">
        <f t="shared" si="34"/>
        <v>Вот_XXXXX._Он_перекручен?</v>
      </c>
      <c r="BD124">
        <v>2069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VLOOKUP(B125,audio_list_stym!$A$3:$BP$18,65,FALSE)</f>
        <v>17</v>
      </c>
      <c r="F125" t="str">
        <f>VLOOKUP(E125,metki!$A$2:$B$9,2,FALSE)</f>
        <v>экспл_новые_без_названия</v>
      </c>
      <c r="G125" t="str">
        <f t="shared" si="28"/>
        <v>экспл</v>
      </c>
      <c r="H125" t="str">
        <f>VLOOKUP(B125,audio_list_stym!$A$3:$AJ$18,33,FALSE)</f>
        <v>Sapota</v>
      </c>
      <c r="I125" t="s">
        <v>691</v>
      </c>
      <c r="J125" t="str">
        <f t="shared" si="29"/>
        <v>Sapota_4</v>
      </c>
      <c r="K125">
        <v>17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140</v>
      </c>
      <c r="Z125" t="str">
        <f>IF(G125="экспл",VLOOKUP(J125,quest_экспл!$A$1:$N$129,12,FALSE),IF(G125="импл_",0,0))</f>
        <v>sound\\Sorvan_li_on.wav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5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30"/>
        <v/>
      </c>
      <c r="AI125" t="s">
        <v>127</v>
      </c>
      <c r="AO125">
        <f t="shared" ca="1" si="36"/>
        <v>0.54318322836130828</v>
      </c>
      <c r="AP125" t="str">
        <f t="shared" ca="1" si="37"/>
        <v>pics\\Kokos_4.jpg</v>
      </c>
      <c r="AR125" t="str">
        <f t="shared" si="40"/>
        <v/>
      </c>
      <c r="AS125" t="str">
        <f t="shared" si="31"/>
        <v/>
      </c>
      <c r="AT125">
        <f t="shared" ca="1" si="32"/>
        <v>0.96212697715242279</v>
      </c>
      <c r="AU125" t="s">
        <v>697</v>
      </c>
      <c r="AV125" t="str">
        <f t="shared" ca="1" si="33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_Сорван_ли_он?</v>
      </c>
      <c r="BA125" t="e">
        <f>VLOOKUP(Q125,audio_list_stym!$B$2:$BQ$299,68,FALSE)</f>
        <v>#N/A</v>
      </c>
      <c r="BB125" t="str">
        <f t="shared" si="34"/>
        <v>Это_XXXXX._Сорван_ли_он?</v>
      </c>
      <c r="BD125">
        <v>2066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VLOOKUP(B126,audio_list_stym!$A$3:$BP$18,65,FALSE)</f>
        <v>17</v>
      </c>
      <c r="F126" t="str">
        <f>VLOOKUP(E126,metki!$A$2:$B$9,2,FALSE)</f>
        <v>экспл_новые_без_названия</v>
      </c>
      <c r="G126" t="str">
        <f t="shared" si="28"/>
        <v>экспл</v>
      </c>
      <c r="H126" t="str">
        <f>VLOOKUP(B126,audio_list_stym!$A$3:$AJ$18,33,FALSE)</f>
        <v>Sapota</v>
      </c>
      <c r="I126" t="s">
        <v>692</v>
      </c>
      <c r="J126" t="str">
        <f t="shared" si="29"/>
        <v>Sapota_5</v>
      </c>
      <c r="K126">
        <v>17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141</v>
      </c>
      <c r="Z126" t="str">
        <f>IF(G126="экспл",VLOOKUP(J126,quest_экспл!$A$1:$N$129,12,FALSE),IF(G126="импл_",0,0))</f>
        <v>sound\\Spressovan_li_on.wav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5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30"/>
        <v/>
      </c>
      <c r="AI126" t="s">
        <v>128</v>
      </c>
      <c r="AO126">
        <f t="shared" ca="1" si="36"/>
        <v>0.3339468934707801</v>
      </c>
      <c r="AP126" t="str">
        <f t="shared" ca="1" si="37"/>
        <v>pics\\Redis_2.jpg</v>
      </c>
      <c r="AR126" t="str">
        <f t="shared" si="40"/>
        <v/>
      </c>
      <c r="AS126" t="str">
        <f t="shared" si="31"/>
        <v/>
      </c>
      <c r="AT126">
        <f t="shared" ca="1" si="32"/>
        <v>0.85826038021483586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_Спрессован_ли_он?</v>
      </c>
      <c r="BA126" t="e">
        <f>VLOOKUP(Q126,audio_list_stym!$B$2:$BQ$299,68,FALSE)</f>
        <v>#N/A</v>
      </c>
      <c r="BB126" t="str">
        <f t="shared" si="34"/>
        <v>На_картинке_XXXXX._Спрессован_ли_он?</v>
      </c>
      <c r="BD126">
        <v>2070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VLOOKUP(B127,audio_list_stym!$A$3:$BP$18,65,FALSE)</f>
        <v>17</v>
      </c>
      <c r="F127" t="str">
        <f>VLOOKUP(E127,metki!$A$2:$B$9,2,FALSE)</f>
        <v>экспл_новые_без_названия</v>
      </c>
      <c r="G127" t="str">
        <f t="shared" si="28"/>
        <v>экспл</v>
      </c>
      <c r="H127" t="str">
        <f>VLOOKUP(B127,audio_list_stym!$A$3:$AJ$18,33,FALSE)</f>
        <v>Sapota</v>
      </c>
      <c r="I127" t="s">
        <v>693</v>
      </c>
      <c r="J127" t="str">
        <f t="shared" si="29"/>
        <v>Sapota_6</v>
      </c>
      <c r="K127">
        <v>17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142</v>
      </c>
      <c r="Z127" t="str">
        <f>IF(G127="экспл",VLOOKUP(J127,quest_экспл!$A$1:$N$129,12,FALSE),IF(G127="импл_",0,0))</f>
        <v>sound\\Zheltiy_li_on.wav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5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30"/>
        <v/>
      </c>
      <c r="AI127" t="s">
        <v>129</v>
      </c>
      <c r="AO127">
        <f t="shared" ca="1" si="36"/>
        <v>0.865433226999612</v>
      </c>
      <c r="AP127" t="str">
        <f t="shared" ca="1" si="37"/>
        <v>pics\\Finik_3.jpg</v>
      </c>
      <c r="AR127" t="str">
        <f t="shared" si="40"/>
        <v/>
      </c>
      <c r="AS127" t="str">
        <f t="shared" si="31"/>
        <v/>
      </c>
      <c r="AT127">
        <f t="shared" ca="1" si="32"/>
        <v>0.7416212513840863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_Желтый_ли_он?</v>
      </c>
      <c r="BA127" t="e">
        <f>VLOOKUP(Q127,audio_list_stym!$B$2:$BQ$299,68,FALSE)</f>
        <v>#N/A</v>
      </c>
      <c r="BB127" t="str">
        <f t="shared" si="34"/>
        <v>На_мониторе_XXXXX._Желтый_ли_он?</v>
      </c>
      <c r="BD127">
        <v>2065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VLOOKUP(B128,audio_list_stym!$A$3:$BP$18,65,FALSE)</f>
        <v>17</v>
      </c>
      <c r="F128" t="str">
        <f>VLOOKUP(E128,metki!$A$2:$B$9,2,FALSE)</f>
        <v>экспл_новые_без_названия</v>
      </c>
      <c r="G128" t="str">
        <f t="shared" si="28"/>
        <v>экспл</v>
      </c>
      <c r="H128" t="str">
        <f>VLOOKUP(B128,audio_list_stym!$A$3:$AJ$18,33,FALSE)</f>
        <v>Sapota</v>
      </c>
      <c r="I128" t="s">
        <v>694</v>
      </c>
      <c r="J128" t="str">
        <f t="shared" si="29"/>
        <v>Sapota_7</v>
      </c>
      <c r="K128">
        <v>17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143</v>
      </c>
      <c r="Z128" t="str">
        <f>IF(G128="экспл",VLOOKUP(J128,quest_экспл!$A$1:$N$129,12,FALSE),IF(G128="импл_",0,0))</f>
        <v>sound\\Rovniy_li_on.wav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5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30"/>
        <v/>
      </c>
      <c r="AI128" t="s">
        <v>130</v>
      </c>
      <c r="AO128">
        <f t="shared" ca="1" si="36"/>
        <v>0.93864220402077581</v>
      </c>
      <c r="AP128" t="str">
        <f t="shared" ca="1" si="37"/>
        <v>pics\\Banan_4.jpg</v>
      </c>
      <c r="AR128" t="str">
        <f t="shared" si="40"/>
        <v/>
      </c>
      <c r="AS128" t="str">
        <f t="shared" si="31"/>
        <v/>
      </c>
      <c r="AT128">
        <f t="shared" ca="1" si="32"/>
        <v>0.29686261825053417</v>
      </c>
      <c r="AU128" t="s">
        <v>697</v>
      </c>
      <c r="AV128" t="str">
        <f t="shared" ca="1" si="33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_Ровный_ли_он?</v>
      </c>
      <c r="BA128" t="e">
        <f>VLOOKUP(Q128,audio_list_stym!$B$2:$BQ$299,68,FALSE)</f>
        <v>#N/A</v>
      </c>
      <c r="BB128" t="str">
        <f t="shared" si="34"/>
        <v>Перед_Вами_XXXXX._Ровный_ли_он?</v>
      </c>
      <c r="BD128">
        <v>2071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VLOOKUP(B129,audio_list_stym!$A$3:$BP$18,65,FALSE)</f>
        <v>17</v>
      </c>
      <c r="F129" t="str">
        <f>VLOOKUP(E129,metki!$A$2:$B$9,2,FALSE)</f>
        <v>экспл_новые_без_названия</v>
      </c>
      <c r="G129" t="str">
        <f t="shared" si="28"/>
        <v>экспл</v>
      </c>
      <c r="H129" t="str">
        <f>VLOOKUP(B129,audio_list_stym!$A$3:$AJ$18,33,FALSE)</f>
        <v>Sapota</v>
      </c>
      <c r="I129" t="s">
        <v>695</v>
      </c>
      <c r="J129" t="str">
        <f t="shared" si="29"/>
        <v>Sapota_8</v>
      </c>
      <c r="K129">
        <v>17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144</v>
      </c>
      <c r="Z129" t="str">
        <f>IF(G129="экспл",VLOOKUP(J129,quest_экспл!$A$1:$N$129,12,FALSE),IF(G129="импл_",0,0))</f>
        <v>sound\\On_imeet_shipi.wav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5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30"/>
        <v/>
      </c>
      <c r="AI129" t="s">
        <v>131</v>
      </c>
      <c r="AO129">
        <f t="shared" ca="1" si="36"/>
        <v>0.38262735985105889</v>
      </c>
      <c r="AP129" t="str">
        <f t="shared" ca="1" si="37"/>
        <v>pics\\Peper_5.jpg</v>
      </c>
      <c r="AR129" t="str">
        <f t="shared" si="40"/>
        <v/>
      </c>
      <c r="AS129" t="str">
        <f t="shared" si="31"/>
        <v/>
      </c>
      <c r="AT129">
        <f t="shared" ca="1" si="32"/>
        <v>0.7177886605551157</v>
      </c>
      <c r="AU129" t="s">
        <v>697</v>
      </c>
      <c r="AV129" t="str">
        <f t="shared" ca="1" si="33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_Он_имеет_шипы?</v>
      </c>
      <c r="BA129" t="e">
        <f>VLOOKUP(Q129,audio_list_stym!$B$2:$BQ$299,68,FALSE)</f>
        <v>#N/A</v>
      </c>
      <c r="BB129" t="str">
        <f t="shared" si="34"/>
        <v>Вы_видите_XXXXX._Он_имеет_шипы?</v>
      </c>
      <c r="BD129">
        <v>2068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D00-000000000000}"/>
  <pageMargins left="0.7" right="0.7" top="0.75" bottom="0.75" header="0.3" footer="0.3"/>
  <pageSetup paperSize="9" orientation="portrait" horizontalDpi="4294967293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1:BH161"/>
  <sheetViews>
    <sheetView zoomScale="70" zoomScaleNormal="70" zoomScaleSheetLayoutView="40" workbookViewId="0">
      <selection activeCell="E114" sqref="E114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VLOOKUP(B2,audio_list_stym!$A$3:$BP$18,66,FALSE)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VLOOKUP(B2,audio_list_stym!$A$3:$AJ$18,34,FALSE)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25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0.69994481706004696</v>
      </c>
      <c r="AP2" t="str">
        <f ca="1">INDEX($AM$2:$AM$25,(RANK(AO2,$AO$2:$AO$25)))</f>
        <v>pics\\Finik_3.jpg</v>
      </c>
      <c r="AQ2" t="str">
        <f ca="1">INDEX($AN$2:$AN$25,(RANK(AO2,$AO$2:$AO$25)))</f>
        <v>pics\\Peper_3.jpg</v>
      </c>
      <c r="AT2">
        <f t="shared" ref="AT2:AT65" ca="1" si="7">RAND()</f>
        <v>0.3340064755317026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2025</v>
      </c>
      <c r="BF2" cm="1">
        <f t="array" aca="1" ref="BF2" ca="1">INDEX(BD26:BD49,(RANK(AT2,$AT$2:$AT$16)))</f>
        <v>2041</v>
      </c>
      <c r="BG2" cm="1">
        <f t="array" aca="1" ref="BG2" ca="1">INDEX(BD50:BD65,(RANK(AT2,$AT$2:$AT$16)))</f>
        <v>2017</v>
      </c>
      <c r="BH2">
        <v>1</v>
      </c>
    </row>
    <row r="3" spans="1:60" hidden="1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VLOOKUP(B3,audio_list_stym!$A$3:$BP$18,66,FALSE)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VLOOKUP(B3,audio_list_stym!$A$3:$AJ$18,34,FALSE)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10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0.78176223441128501</v>
      </c>
      <c r="AP3" t="str">
        <f t="shared" ref="AP3:AP25" ca="1" si="12">INDEX($AM$2:$AM$25,(RANK(AO3,$AO$2:$AO$25)))</f>
        <v>pics\\Finik_2.jpg</v>
      </c>
      <c r="AQ3" t="str">
        <f t="shared" ref="AQ3:AQ25" ca="1" si="13">INDEX($AN$2:$AN$25,(RANK(AO3,$AO$2:$AO$25)))</f>
        <v>pics\\Peper_2.jpg</v>
      </c>
      <c r="AT3">
        <f t="shared" ca="1" si="7"/>
        <v>0.52497120525340746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2058</v>
      </c>
    </row>
    <row r="4" spans="1:60" hidden="1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VLOOKUP(B4,audio_list_stym!$A$3:$BP$18,66,FALSE)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VLOOKUP(B4,audio_list_stym!$A$3:$AJ$18,34,FALSE)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10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2.6237415538737041E-2</v>
      </c>
      <c r="AP4" t="str">
        <f t="shared" ca="1" si="12"/>
        <v>pics\\Injir_8.jpg</v>
      </c>
      <c r="AQ4" t="str">
        <f t="shared" ca="1" si="13"/>
        <v>pics\\Tikva_8.jpg</v>
      </c>
      <c r="AT4">
        <f t="shared" ca="1" si="7"/>
        <v>0.60605171134795643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2057</v>
      </c>
    </row>
    <row r="5" spans="1:60" hidden="1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VLOOKUP(B5,audio_list_stym!$A$3:$BP$18,66,FALSE)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VLOOKUP(B5,audio_list_stym!$A$3:$AJ$18,34,FALSE)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10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0.8665645794389526</v>
      </c>
      <c r="AP5" t="str">
        <f t="shared" ca="1" si="12"/>
        <v>pics\\Kokos_5.jpg</v>
      </c>
      <c r="AQ5" t="str">
        <f t="shared" ca="1" si="13"/>
        <v>pics\\Tomat_5.jpg</v>
      </c>
      <c r="AT5">
        <f t="shared" ca="1" si="7"/>
        <v>9.6889269809029455E-2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2064</v>
      </c>
    </row>
    <row r="6" spans="1:60" hidden="1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VLOOKUP(B6,audio_list_stym!$A$3:$BP$18,66,FALSE)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VLOOKUP(B6,audio_list_stym!$A$3:$AJ$18,34,FALSE)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10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0.9042674685002664</v>
      </c>
      <c r="AP6" t="str">
        <f t="shared" ca="1" si="12"/>
        <v>pics\\Kokos_4.jpg</v>
      </c>
      <c r="AQ6" t="str">
        <f t="shared" ca="1" si="13"/>
        <v>pics\\Tomat_4.jpg</v>
      </c>
      <c r="AT6">
        <f t="shared" ca="1" si="7"/>
        <v>0.51207094537911946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2060</v>
      </c>
    </row>
    <row r="7" spans="1:60" hidden="1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VLOOKUP(B7,audio_list_stym!$A$3:$BP$18,66,FALSE)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VLOOKUP(B7,audio_list_stym!$A$3:$AJ$18,34,FALSE)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10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0.10217615059157059</v>
      </c>
      <c r="AP7" t="str">
        <f t="shared" ca="1" si="12"/>
        <v>pics\\Injir_5.jpg</v>
      </c>
      <c r="AQ7" t="str">
        <f t="shared" ca="1" si="13"/>
        <v>pics\\Tikva_5.jpg</v>
      </c>
      <c r="AT7">
        <f t="shared" ca="1" si="7"/>
        <v>0.12079656965941166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2063</v>
      </c>
    </row>
    <row r="8" spans="1:60" hidden="1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VLOOKUP(B8,audio_list_stym!$A$3:$BP$18,66,FALSE)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VLOOKUP(B8,audio_list_stym!$A$3:$AJ$18,34,FALSE)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10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0.91649109667037032</v>
      </c>
      <c r="AP8" t="str">
        <f t="shared" ca="1" si="12"/>
        <v>pics\\Kokos_3.jpg</v>
      </c>
      <c r="AQ8" t="str">
        <f t="shared" ca="1" si="13"/>
        <v>pics\\Tomat_3.jpg</v>
      </c>
      <c r="AT8">
        <f t="shared" ca="1" si="7"/>
        <v>0.51247238158290309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2059</v>
      </c>
    </row>
    <row r="9" spans="1:60" hidden="1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VLOOKUP(B9,audio_list_stym!$A$3:$BP$18,66,FALSE)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VLOOKUP(B9,audio_list_stym!$A$3:$AJ$18,34,FALSE)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10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0.81206911101431101</v>
      </c>
      <c r="AP9" t="str">
        <f t="shared" ca="1" si="12"/>
        <v>pics\\Kokos_8.jpg</v>
      </c>
      <c r="AQ9" t="str">
        <f t="shared" ca="1" si="13"/>
        <v>pics\\Tomat_8.jpg</v>
      </c>
      <c r="AT9">
        <f t="shared" ca="1" si="7"/>
        <v>0.36596727477997648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VLOOKUP(B10,audio_list_stym!$A$3:$BP$18,66,FALSE)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VLOOKUP(B10,audio_list_stym!$A$3:$AJ$18,34,FALSE)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2057</v>
      </c>
      <c r="AD10" t="str">
        <f t="shared" ca="1" si="10"/>
        <v>pics\\Tomat_1.jpg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pics\\Tomat_1.jpg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0.97938948091093581</v>
      </c>
      <c r="AP10" t="str">
        <f t="shared" ca="1" si="12"/>
        <v>pics\\Kokos_1.jpg</v>
      </c>
      <c r="AQ10" t="str">
        <f t="shared" ca="1" si="13"/>
        <v>pics\\Tomat_1.jpg</v>
      </c>
      <c r="AS10" t="str">
        <f t="shared" ref="AS10:AS17" ca="1" si="15">IF(AH10="sound\\Tropic",AQ10,"")</f>
        <v>pics\\Tomat_1.jpg</v>
      </c>
      <c r="AT10">
        <f t="shared" ca="1" si="7"/>
        <v>0.31428491908906997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hidden="1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VLOOKUP(B11,audio_list_stym!$A$3:$BP$18,66,FALSE)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VLOOKUP(B11,audio_list_stym!$A$3:$AJ$18,34,FALSE)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2062</v>
      </c>
      <c r="AD11" t="str">
        <f t="shared" ca="1" si="10"/>
        <v>pics\\Tomat_6.jpg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pics\\Tomat_6.jpg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0.85120039302597061</v>
      </c>
      <c r="AP11" t="str">
        <f t="shared" ca="1" si="12"/>
        <v>pics\\Kokos_6.jpg</v>
      </c>
      <c r="AQ11" t="str">
        <f t="shared" ca="1" si="13"/>
        <v>pics\\Tomat_6.jpg</v>
      </c>
      <c r="AS11" t="str">
        <f t="shared" ca="1" si="15"/>
        <v>pics\\Tomat_6.jpg</v>
      </c>
      <c r="AT11">
        <f t="shared" ca="1" si="7"/>
        <v>0.45777811066362883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2034</v>
      </c>
    </row>
    <row r="12" spans="1:60" hidden="1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VLOOKUP(B12,audio_list_stym!$A$3:$BP$18,66,FALSE)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VLOOKUP(B12,audio_list_stym!$A$3:$AJ$18,34,FALSE)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2044</v>
      </c>
      <c r="AD12" t="str">
        <f t="shared" ca="1" si="10"/>
        <v>pics\\Peper_4.jpg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0.55316692564635117</v>
      </c>
      <c r="AP12" t="str">
        <f t="shared" ca="1" si="12"/>
        <v>pics\\Finik_4.jpg</v>
      </c>
      <c r="AQ12" t="str">
        <f t="shared" ca="1" si="13"/>
        <v>pics\\Peper_4.jpg</v>
      </c>
      <c r="AS12" t="str">
        <f t="shared" ca="1" si="15"/>
        <v>pics\\Peper_4.jpg</v>
      </c>
      <c r="AT12">
        <f t="shared" ca="1" si="7"/>
        <v>4.7047898519644971E-2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2033</v>
      </c>
    </row>
    <row r="13" spans="1:60" hidden="1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VLOOKUP(B13,audio_list_stym!$A$3:$BP$18,66,FALSE)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VLOOKUP(B13,audio_list_stym!$A$3:$AJ$18,34,FALSE)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2063</v>
      </c>
      <c r="AD13" t="str">
        <f t="shared" ca="1" si="10"/>
        <v>pics\\Tomat_7.jpg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pics\\Tomat_7.jpg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0.8218665517776198</v>
      </c>
      <c r="AP13" t="str">
        <f t="shared" ca="1" si="12"/>
        <v>pics\\Kokos_7.jpg</v>
      </c>
      <c r="AQ13" t="str">
        <f t="shared" ca="1" si="13"/>
        <v>pics\\Tomat_7.jpg</v>
      </c>
      <c r="AS13" t="str">
        <f t="shared" ca="1" si="15"/>
        <v>pics\\Tomat_7.jpg</v>
      </c>
      <c r="AT13">
        <f t="shared" ca="1" si="7"/>
        <v>0.36820150301582111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2040</v>
      </c>
    </row>
    <row r="14" spans="1:60" hidden="1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VLOOKUP(B14,audio_list_stym!$A$3:$BP$18,66,FALSE)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VLOOKUP(B14,audio_list_stym!$A$3:$AJ$18,34,FALSE)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2162</v>
      </c>
      <c r="AD14" t="str">
        <f t="shared" ca="1" si="10"/>
        <v>pics\\Tikva_2.jpg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pics\\Tikva_2.jpg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0.30083694101770642</v>
      </c>
      <c r="AP14" t="str">
        <f t="shared" ca="1" si="12"/>
        <v>pics\\Injir_2.jpg</v>
      </c>
      <c r="AQ14" t="str">
        <f t="shared" ca="1" si="13"/>
        <v>pics\\Tikva_2.jpg</v>
      </c>
      <c r="AS14" t="str">
        <f t="shared" ca="1" si="15"/>
        <v>pics\\Tikva_2.jpg</v>
      </c>
      <c r="AT14">
        <f t="shared" ca="1" si="7"/>
        <v>0.50558386595306659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2036</v>
      </c>
    </row>
    <row r="15" spans="1:60" hidden="1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VLOOKUP(B15,audio_list_stym!$A$3:$BP$18,66,FALSE)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VLOOKUP(B15,audio_list_stym!$A$3:$AJ$18,34,FALSE)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2163</v>
      </c>
      <c r="AD15" t="str">
        <f t="shared" ca="1" si="10"/>
        <v>pics\\Tikva_3.jpg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0.24318132198936504</v>
      </c>
      <c r="AP15" t="str">
        <f t="shared" ca="1" si="12"/>
        <v>pics\\Injir_3.jpg</v>
      </c>
      <c r="AQ15" t="str">
        <f t="shared" ca="1" si="13"/>
        <v>pics\\Tikva_3.jpg</v>
      </c>
      <c r="AS15" t="str">
        <f t="shared" ca="1" si="15"/>
        <v>pics\\Tikva_3.jpg</v>
      </c>
      <c r="AT15">
        <f t="shared" ca="1" si="7"/>
        <v>0.91763895359046954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2039</v>
      </c>
    </row>
    <row r="16" spans="1:60" hidden="1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VLOOKUP(B16,audio_list_stym!$A$3:$BP$18,66,FALSE)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VLOOKUP(B16,audio_list_stym!$A$3:$AJ$18,34,FALSE)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2041</v>
      </c>
      <c r="AD16" t="str">
        <f t="shared" ca="1" si="10"/>
        <v>pics\\Peper_1.jpg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pics\\Peper_1.jpg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0.80641400871258395</v>
      </c>
      <c r="AP16" t="str">
        <f t="shared" ca="1" si="12"/>
        <v>pics\\Finik_1.jpg</v>
      </c>
      <c r="AQ16" t="str">
        <f t="shared" ca="1" si="13"/>
        <v>pics\\Peper_1.jpg</v>
      </c>
      <c r="AS16" t="str">
        <f t="shared" ca="1" si="15"/>
        <v>pics\\Peper_1.jpg</v>
      </c>
      <c r="AT16">
        <f t="shared" ca="1" si="7"/>
        <v>0.96826604376275027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2035</v>
      </c>
    </row>
    <row r="17" spans="1:60" hidden="1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VLOOKUP(B17,audio_list_stym!$A$3:$BP$18,66,FALSE)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VLOOKUP(B17,audio_list_stym!$A$3:$AJ$18,34,FALSE)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2166</v>
      </c>
      <c r="AD17" t="str">
        <f t="shared" ca="1" si="10"/>
        <v>pics\\Tikva_6.jpg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9.5963953994410822E-2</v>
      </c>
      <c r="AP17" t="str">
        <f t="shared" ca="1" si="12"/>
        <v>pics\\Injir_6.jpg</v>
      </c>
      <c r="AQ17" t="str">
        <f t="shared" ca="1" si="13"/>
        <v>pics\\Tikva_6.jpg</v>
      </c>
      <c r="AS17" t="str">
        <f t="shared" ca="1" si="15"/>
        <v>pics\\Tikva_6.jpg</v>
      </c>
      <c r="AT17">
        <f t="shared" ca="1" si="7"/>
        <v>0.44646436632950248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VLOOKUP(B18,audio_list_stym!$A$3:$BP$18,66,FALSE)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VLOOKUP(B18,audio_list_stym!$A$3:$AJ$18,34,FALSE)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10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2"/>
        <v/>
      </c>
      <c r="AG18" t="str">
        <f t="shared" ref="AG18:AG57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si="6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8.4400468184523181E-2</v>
      </c>
      <c r="AP18" t="str">
        <f t="shared" ca="1" si="12"/>
        <v>pics\\Injir_7.jpg</v>
      </c>
      <c r="AQ18" t="str">
        <f t="shared" ca="1" si="13"/>
        <v>pics\\Tikva_7.jpg</v>
      </c>
      <c r="AT18">
        <f t="shared" ca="1" si="7"/>
        <v>0.35428142871754065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2057</v>
      </c>
      <c r="BF18" cm="1">
        <f t="array" aca="1" ref="BF18" ca="1">INDEX(BD26:BD49,(RANK(AT4,$AT$2:$AT$16)))</f>
        <v>2049</v>
      </c>
      <c r="BG18" cm="1">
        <f t="array" aca="1" ref="BG18" ca="1">INDEX(BD50:BD65,(RANK(AT4,$AT$2:$AT$16)))</f>
        <v>2009</v>
      </c>
      <c r="BH18">
        <v>1</v>
      </c>
    </row>
    <row r="19" spans="1:60" hidden="1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VLOOKUP(B19,audio_list_stym!$A$3:$BP$18,66,FALSE)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VLOOKUP(B19,audio_list_stym!$A$3:$AJ$18,34,FALSE)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10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6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0.36723851160134413</v>
      </c>
      <c r="AP19" t="str">
        <f t="shared" ca="1" si="12"/>
        <v>pics\\Injir_1.jpg</v>
      </c>
      <c r="AQ19" t="str">
        <f t="shared" ca="1" si="13"/>
        <v>pics\\Tikva_1.jpg</v>
      </c>
      <c r="AT19">
        <f t="shared" ca="1" si="7"/>
        <v>0.37899488558243666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2026</v>
      </c>
    </row>
    <row r="20" spans="1:60" hidden="1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VLOOKUP(B20,audio_list_stym!$A$3:$BP$18,66,FALSE)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VLOOKUP(B20,audio_list_stym!$A$3:$AJ$18,34,FALSE)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10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6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0.43620284358098704</v>
      </c>
      <c r="AP20" t="str">
        <f t="shared" ca="1" si="12"/>
        <v>pics\\Finik_7.jpg</v>
      </c>
      <c r="AQ20" t="str">
        <f t="shared" ca="1" si="13"/>
        <v>pics\\Peper_7.jpg</v>
      </c>
      <c r="AT20">
        <f t="shared" ca="1" si="7"/>
        <v>0.89130698635894878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2025</v>
      </c>
    </row>
    <row r="21" spans="1:60" hidden="1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VLOOKUP(B21,audio_list_stym!$A$3:$BP$18,66,FALSE)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VLOOKUP(B21,audio_list_stym!$A$3:$AJ$18,34,FALSE)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10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6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0.53092452198428308</v>
      </c>
      <c r="AP21" t="str">
        <f t="shared" ca="1" si="12"/>
        <v>pics\\Finik_5.jpg</v>
      </c>
      <c r="AQ21" t="str">
        <f t="shared" ca="1" si="13"/>
        <v>pics\\Peper_5.jpg</v>
      </c>
      <c r="AT21">
        <f t="shared" ca="1" si="7"/>
        <v>0.92176097664582779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2032</v>
      </c>
    </row>
    <row r="22" spans="1:60" hidden="1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VLOOKUP(B22,audio_list_stym!$A$3:$BP$18,66,FALSE)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VLOOKUP(B22,audio_list_stym!$A$3:$AJ$18,34,FALSE)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10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6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0.42042496949531838</v>
      </c>
      <c r="AP22" t="str">
        <f t="shared" ca="1" si="12"/>
        <v>pics\\Finik_8.jpg</v>
      </c>
      <c r="AQ22" t="str">
        <f t="shared" ca="1" si="13"/>
        <v>pics\\Peper_8.jpg</v>
      </c>
      <c r="AT22">
        <f t="shared" ca="1" si="7"/>
        <v>0.83080200918466784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2028</v>
      </c>
    </row>
    <row r="23" spans="1:60" hidden="1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VLOOKUP(B23,audio_list_stym!$A$3:$BP$18,66,FALSE)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VLOOKUP(B23,audio_list_stym!$A$3:$AJ$18,34,FALSE)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10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6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0.97107994832883038</v>
      </c>
      <c r="AP23" t="str">
        <f t="shared" ca="1" si="12"/>
        <v>pics\\Kokos_2.jpg</v>
      </c>
      <c r="AQ23" t="str">
        <f t="shared" ca="1" si="13"/>
        <v>pics\\Tomat_2.jpg</v>
      </c>
      <c r="AT23">
        <f t="shared" ca="1" si="7"/>
        <v>0.97104297421502295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2031</v>
      </c>
    </row>
    <row r="24" spans="1:60" hidden="1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VLOOKUP(B24,audio_list_stym!$A$3:$BP$18,66,FALSE)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VLOOKUP(B24,audio_list_stym!$A$3:$AJ$18,34,FALSE)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10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6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0.48767398239422599</v>
      </c>
      <c r="AP24" t="str">
        <f t="shared" ca="1" si="12"/>
        <v>pics\\Finik_6.jpg</v>
      </c>
      <c r="AQ24" t="str">
        <f t="shared" ca="1" si="13"/>
        <v>pics\\Peper_6.jpg</v>
      </c>
      <c r="AT24">
        <f t="shared" ca="1" si="7"/>
        <v>0.76873753426234392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2027</v>
      </c>
    </row>
    <row r="25" spans="1:60" hidden="1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VLOOKUP(B25,audio_list_stym!$A$3:$BP$18,66,FALSE)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VLOOKUP(B25,audio_list_stym!$A$3:$AJ$18,34,FALSE)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10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6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0.11476732059324046</v>
      </c>
      <c r="AP25" t="str">
        <f t="shared" ca="1" si="12"/>
        <v>pics\\Injir_4.jpg</v>
      </c>
      <c r="AQ25" t="str">
        <f t="shared" ca="1" si="13"/>
        <v>pics\\Tikva_4.jpg</v>
      </c>
      <c r="AT25">
        <f t="shared" ca="1" si="7"/>
        <v>0.35665737081565196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VLOOKUP(B26,audio_list_stym!$A$3:$BP$18,66,FALSE)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VLOOKUP(B26,audio_list_stym!$A$3:$AJ$18,34,FALSE)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2011</v>
      </c>
      <c r="AD26" t="str">
        <f t="shared" ca="1" si="10"/>
        <v>pics\\Finik_3.jpg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pics\\Finik_3.jpg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pics\\Finik_3.jpg</v>
      </c>
      <c r="AT26">
        <f t="shared" ca="1" si="7"/>
        <v>0.64542705195216821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2039</v>
      </c>
      <c r="BF26" cm="1">
        <f t="array" aca="1" ref="BF26" ca="1">INDEX(BD34:BD49,(RANK(AT5,$AT$2:$AT$16)))</f>
        <v>2007</v>
      </c>
      <c r="BG26" cm="1">
        <f t="array" aca="1" ref="BG26" ca="1">INDEX(BD50:BD65,(RANK(AT5,$AT$2:$AT$16)))</f>
        <v>2023</v>
      </c>
      <c r="BH26">
        <v>1</v>
      </c>
    </row>
    <row r="27" spans="1:60" hidden="1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VLOOKUP(B27,audio_list_stym!$A$3:$BP$18,66,FALSE)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VLOOKUP(B27,audio_list_stym!$A$3:$AJ$18,34,FALSE)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2010</v>
      </c>
      <c r="AD27" t="str">
        <f t="shared" ca="1" si="10"/>
        <v>pics\\Finik_2.jpg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pics\\Finik_2.jpg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8">IF(AH27="sound\\Ogorod",AP3,"")</f>
        <v>pics\\Finik_2.jpg</v>
      </c>
      <c r="AT27">
        <f t="shared" ca="1" si="7"/>
        <v>0.43295402627760216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2050</v>
      </c>
    </row>
    <row r="28" spans="1:60" hidden="1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VLOOKUP(B28,audio_list_stym!$A$3:$BP$18,66,FALSE)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VLOOKUP(B28,audio_list_stym!$A$3:$AJ$18,34,FALSE)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2160</v>
      </c>
      <c r="AD28" t="str">
        <f t="shared" ca="1" si="10"/>
        <v>pics\\Injir_8.jpg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pics\\Injir_8.jpg</v>
      </c>
      <c r="AT28">
        <f t="shared" ca="1" si="7"/>
        <v>0.60039671977867226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2049</v>
      </c>
    </row>
    <row r="29" spans="1:60" hidden="1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VLOOKUP(B29,audio_list_stym!$A$3:$BP$18,66,FALSE)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VLOOKUP(B29,audio_list_stym!$A$3:$AJ$18,34,FALSE)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2029</v>
      </c>
      <c r="AD29" t="str">
        <f t="shared" ca="1" si="10"/>
        <v>pics\\Kokos_5.jpg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pics\\Kokos_5.jpg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pics\\Kokos_5.jpg</v>
      </c>
      <c r="AT29">
        <f t="shared" ca="1" si="7"/>
        <v>6.0904338013865855E-2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2056</v>
      </c>
    </row>
    <row r="30" spans="1:60" hidden="1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VLOOKUP(B30,audio_list_stym!$A$3:$BP$18,66,FALSE)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VLOOKUP(B30,audio_list_stym!$A$3:$AJ$18,34,FALSE)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2028</v>
      </c>
      <c r="AD30" t="str">
        <f t="shared" ca="1" si="10"/>
        <v>pics\\Kokos_4.jpg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pics\\Kokos_4.jpg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pics\\Kokos_4.jpg</v>
      </c>
      <c r="AT30">
        <f t="shared" ca="1" si="7"/>
        <v>0.63569706739117715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2052</v>
      </c>
    </row>
    <row r="31" spans="1:60" hidden="1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VLOOKUP(B31,audio_list_stym!$A$3:$BP$18,66,FALSE)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VLOOKUP(B31,audio_list_stym!$A$3:$AJ$18,34,FALSE)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2157</v>
      </c>
      <c r="AD31" t="str">
        <f t="shared" ca="1" si="10"/>
        <v>pics\\Injir_5.jpg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pics\\Injir_5.jpg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pics\\Injir_5.jpg</v>
      </c>
      <c r="AT31">
        <f t="shared" ca="1" si="7"/>
        <v>0.1260582050588599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2055</v>
      </c>
    </row>
    <row r="32" spans="1:60" hidden="1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VLOOKUP(B32,audio_list_stym!$A$3:$BP$18,66,FALSE)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VLOOKUP(B32,audio_list_stym!$A$3:$AJ$18,34,FALSE)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2027</v>
      </c>
      <c r="AD32" t="str">
        <f t="shared" ca="1" si="10"/>
        <v>pics\\Kokos_3.jpg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pics\\Kokos_3.jpg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pics\\Kokos_3.jpg</v>
      </c>
      <c r="AT32">
        <f t="shared" ca="1" si="7"/>
        <v>0.48584529957250489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2051</v>
      </c>
    </row>
    <row r="33" spans="1:60" hidden="1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VLOOKUP(B33,audio_list_stym!$A$3:$BP$18,66,FALSE)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VLOOKUP(B33,audio_list_stym!$A$3:$AJ$18,34,FALSE)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2032</v>
      </c>
      <c r="AD33" t="str">
        <f t="shared" ca="1" si="10"/>
        <v>pics\\Kokos_8.jpg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pics\\Kokos_8.jpg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pics\\Kokos_8.jpg</v>
      </c>
      <c r="AT33">
        <f t="shared" ca="1" si="7"/>
        <v>2.6448290224397542E-2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VLOOKUP(B34,audio_list_stym!$A$3:$BP$18,66,FALSE)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VLOOKUP(B34,audio_list_stym!$A$3:$AJ$18,34,FALSE)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10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0.53652845049776721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2035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2011</v>
      </c>
      <c r="BH34">
        <v>1</v>
      </c>
    </row>
    <row r="35" spans="1:60" hidden="1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VLOOKUP(B35,audio_list_stym!$A$3:$BP$18,66,FALSE)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VLOOKUP(B35,audio_list_stym!$A$3:$AJ$18,34,FALSE)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10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0.92105717450319691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2042</v>
      </c>
    </row>
    <row r="36" spans="1:60" hidden="1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VLOOKUP(B36,audio_list_stym!$A$3:$BP$18,66,FALSE)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VLOOKUP(B36,audio_list_stym!$A$3:$AJ$18,34,FALSE)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10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0.3341553914519243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2041</v>
      </c>
    </row>
    <row r="37" spans="1:60" hidden="1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VLOOKUP(B37,audio_list_stym!$A$3:$BP$18,66,FALSE)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VLOOKUP(B37,audio_list_stym!$A$3:$AJ$18,34,FALSE)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10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0.80715259112337023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2048</v>
      </c>
    </row>
    <row r="38" spans="1:60" hidden="1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VLOOKUP(B38,audio_list_stym!$A$3:$BP$18,66,FALSE)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VLOOKUP(B38,audio_list_stym!$A$3:$AJ$18,34,FALSE)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10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0.90611765486505524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2044</v>
      </c>
    </row>
    <row r="39" spans="1:60" hidden="1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VLOOKUP(B39,audio_list_stym!$A$3:$BP$18,66,FALSE)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VLOOKUP(B39,audio_list_stym!$A$3:$AJ$18,34,FALSE)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10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0.29989997512513566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2047</v>
      </c>
    </row>
    <row r="40" spans="1:60" hidden="1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VLOOKUP(B40,audio_list_stym!$A$3:$BP$18,66,FALSE)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VLOOKUP(B40,audio_list_stym!$A$3:$AJ$18,34,FALSE)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10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0.66586671266308506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2043</v>
      </c>
    </row>
    <row r="41" spans="1:60" hidden="1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VLOOKUP(B41,audio_list_stym!$A$3:$BP$18,66,FALSE)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VLOOKUP(B41,audio_list_stym!$A$3:$AJ$18,34,FALSE)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10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0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0.65744833272207348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VLOOKUP(B42,audio_list_stym!$A$3:$BP$18,66,FALSE)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VLOOKUP(B42,audio_list_stym!$A$3:$AJ$18,34,FALSE)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2167</v>
      </c>
      <c r="AD42" t="str">
        <f t="shared" ca="1" si="10"/>
        <v>pics\\Tikva_7.jpg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pics\\Tikva_7.jpg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pics\\Tikva_7.jpg</v>
      </c>
      <c r="AT42">
        <f t="shared" ca="1" si="7"/>
        <v>0.25504916422155011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2063</v>
      </c>
      <c r="BF42" cm="1">
        <f t="array" aca="1" ref="BF42" ca="1">INDEX(BD26:BD41,(RANK(AT6,$AT$2:$AT$17)))</f>
        <v>2055</v>
      </c>
      <c r="BG42" cm="1">
        <f t="array" aca="1" ref="BG42" ca="1">INDEX(BD50:BD65,(RANK(AT6,$AT$2:$AT$17)))</f>
        <v>2015</v>
      </c>
      <c r="BH42">
        <v>1</v>
      </c>
    </row>
    <row r="43" spans="1:60" hidden="1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VLOOKUP(B43,audio_list_stym!$A$3:$BP$18,66,FALSE)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VLOOKUP(B43,audio_list_stym!$A$3:$AJ$18,34,FALSE)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2161</v>
      </c>
      <c r="AD43" t="str">
        <f t="shared" ca="1" si="10"/>
        <v>pics\\Tikva_1.jpg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pics\\Tikva_1.jpg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pics\\Tikva_1.jpg</v>
      </c>
      <c r="AT43">
        <f t="shared" ca="1" si="7"/>
        <v>0.34086687684712491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2002</v>
      </c>
    </row>
    <row r="44" spans="1:60" hidden="1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VLOOKUP(B44,audio_list_stym!$A$3:$BP$18,66,FALSE)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VLOOKUP(B44,audio_list_stym!$A$3:$AJ$18,34,FALSE)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2047</v>
      </c>
      <c r="AD44" t="str">
        <f t="shared" ca="1" si="10"/>
        <v>pics\\Peper_7.jpg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pics\\Peper_7.jpg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pics\\Peper_7.jpg</v>
      </c>
      <c r="AT44">
        <f t="shared" ca="1" si="7"/>
        <v>0.70984327153865145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2001</v>
      </c>
    </row>
    <row r="45" spans="1:60" hidden="1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VLOOKUP(B45,audio_list_stym!$A$3:$BP$18,66,FALSE)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VLOOKUP(B45,audio_list_stym!$A$3:$AJ$18,34,FALSE)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2045</v>
      </c>
      <c r="AD45" t="str">
        <f t="shared" ca="1" si="10"/>
        <v>pics\\Peper_5.jpg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pics\\Peper_5.jpg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pics\\Peper_5.jpg</v>
      </c>
      <c r="AT45">
        <f t="shared" ca="1" si="7"/>
        <v>0.59069338139775052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2008</v>
      </c>
    </row>
    <row r="46" spans="1:60" hidden="1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VLOOKUP(B46,audio_list_stym!$A$3:$BP$18,66,FALSE)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VLOOKUP(B46,audio_list_stym!$A$3:$AJ$18,34,FALSE)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2048</v>
      </c>
      <c r="AD46" t="str">
        <f t="shared" ca="1" si="10"/>
        <v>pics\\Peper_8.jpg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pics\\Peper_8.jpg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pics\\Peper_8.jpg</v>
      </c>
      <c r="AT46">
        <f t="shared" ca="1" si="7"/>
        <v>0.41081106086878871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2004</v>
      </c>
    </row>
    <row r="47" spans="1:60" hidden="1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VLOOKUP(B47,audio_list_stym!$A$3:$BP$18,66,FALSE)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VLOOKUP(B47,audio_list_stym!$A$3:$AJ$18,34,FALSE)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2058</v>
      </c>
      <c r="AD47" t="str">
        <f t="shared" ca="1" si="10"/>
        <v>pics\\Tomat_2.jpg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pics\\Tomat_2.jpg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pics\\Tomat_2.jpg</v>
      </c>
      <c r="AT47">
        <f t="shared" ca="1" si="7"/>
        <v>0.84710442277246856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2007</v>
      </c>
    </row>
    <row r="48" spans="1:60" hidden="1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VLOOKUP(B48,audio_list_stym!$A$3:$BP$18,66,FALSE)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VLOOKUP(B48,audio_list_stym!$A$3:$AJ$18,34,FALSE)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2046</v>
      </c>
      <c r="AD48" t="str">
        <f t="shared" ca="1" si="10"/>
        <v>pics\\Peper_6.jpg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pics\\Peper_6.jpg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pics\\Peper_6.jpg</v>
      </c>
      <c r="AT48">
        <f t="shared" ca="1" si="7"/>
        <v>0.51577672872103419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2003</v>
      </c>
    </row>
    <row r="49" spans="1:60" hidden="1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VLOOKUP(B49,audio_list_stym!$A$3:$BP$18,66,FALSE)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VLOOKUP(B49,audio_list_stym!$A$3:$AJ$18,34,FALSE)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2164</v>
      </c>
      <c r="AD49" t="str">
        <f t="shared" ca="1" si="10"/>
        <v>pics\\Tikva_4.jpg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pics\\Tikva_4.jpg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pics\\Tikva_4.jpg</v>
      </c>
      <c r="AT49">
        <f t="shared" ca="1" si="7"/>
        <v>0.20286592665049186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VLOOKUP(B50,audio_list_stym!$A$3:$BP$18,66,FALSE)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VLOOKUP(B50,audio_list_stym!$A$3:$AJ$18,34,FALSE)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10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0"/>
        <v/>
      </c>
      <c r="AG50" t="str">
        <f t="shared" si="17"/>
        <v>pics\\Finik_1.jpg</v>
      </c>
      <c r="AH50">
        <f t="shared" si="4"/>
        <v>0</v>
      </c>
      <c r="AT50">
        <f t="shared" ca="1" si="7"/>
        <v>6.1526299326744027E-3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2019</v>
      </c>
      <c r="BH50">
        <v>1</v>
      </c>
    </row>
    <row r="51" spans="1:60" hidden="1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VLOOKUP(B51,audio_list_stym!$A$3:$BP$18,66,FALSE)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VLOOKUP(B51,audio_list_stym!$A$3:$AJ$18,34,FALSE)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10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0"/>
        <v/>
      </c>
      <c r="AG51" t="str">
        <f t="shared" si="17"/>
        <v>pics\\Finik_2.jpg</v>
      </c>
      <c r="AH51">
        <f t="shared" si="4"/>
        <v>0</v>
      </c>
      <c r="AT51">
        <f t="shared" ca="1" si="7"/>
        <v>0.97989138991769809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2010</v>
      </c>
    </row>
    <row r="52" spans="1:60" hidden="1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VLOOKUP(B52,audio_list_stym!$A$3:$BP$18,66,FALSE)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VLOOKUP(B52,audio_list_stym!$A$3:$AJ$18,34,FALSE)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10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0"/>
        <v/>
      </c>
      <c r="AG52" t="str">
        <f t="shared" si="17"/>
        <v>pics\\Finik_3.jpg</v>
      </c>
      <c r="AH52">
        <f t="shared" si="4"/>
        <v>0</v>
      </c>
      <c r="AT52">
        <f t="shared" ca="1" si="7"/>
        <v>0.3699473444936614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2009</v>
      </c>
    </row>
    <row r="53" spans="1:60" hidden="1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VLOOKUP(B53,audio_list_stym!$A$3:$BP$18,66,FALSE)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VLOOKUP(B53,audio_list_stym!$A$3:$AJ$18,34,FALSE)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10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0"/>
        <v/>
      </c>
      <c r="AG53" t="str">
        <f t="shared" si="17"/>
        <v>pics\\Finik_4.jpg</v>
      </c>
      <c r="AH53">
        <f t="shared" si="4"/>
        <v>0</v>
      </c>
      <c r="AT53">
        <f t="shared" ca="1" si="7"/>
        <v>0.92499331250389294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2016</v>
      </c>
    </row>
    <row r="54" spans="1:60" hidden="1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VLOOKUP(B54,audio_list_stym!$A$3:$BP$18,66,FALSE)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VLOOKUP(B54,audio_list_stym!$A$3:$AJ$18,34,FALSE)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10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0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0.95933503071870196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2012</v>
      </c>
    </row>
    <row r="55" spans="1:60" hidden="1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VLOOKUP(B55,audio_list_stym!$A$3:$BP$18,66,FALSE)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VLOOKUP(B55,audio_list_stym!$A$3:$AJ$18,34,FALSE)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10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0"/>
        <v/>
      </c>
      <c r="AG55" t="str">
        <f t="shared" si="17"/>
        <v>pics\\Finik_6.jpg</v>
      </c>
      <c r="AH55">
        <f t="shared" si="4"/>
        <v>0</v>
      </c>
      <c r="AT55">
        <f t="shared" ca="1" si="7"/>
        <v>0.62375289980276194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2015</v>
      </c>
    </row>
    <row r="56" spans="1:60" hidden="1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VLOOKUP(B56,audio_list_stym!$A$3:$BP$18,66,FALSE)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VLOOKUP(B56,audio_list_stym!$A$3:$AJ$18,34,FALSE)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10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0.23300635113994683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2011</v>
      </c>
    </row>
    <row r="57" spans="1:60" hidden="1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VLOOKUP(B57,audio_list_stym!$A$3:$BP$18,66,FALSE)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VLOOKUP(B57,audio_list_stym!$A$3:$AJ$18,34,FALSE)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10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0.60197940569758268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VLOOKUP(B58,audio_list_stym!$A$3:$BP$18,66,FALSE)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VLOOKUP(B58,audio_list_stym!$A$3:$AJ$18,34,FALSE)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2025</v>
      </c>
      <c r="AD58" t="str">
        <f t="shared" ca="1" si="10"/>
        <v>pics\\Kokos_1.jpg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pics\\Kokos_1.jpg</v>
      </c>
      <c r="AG58" t="str">
        <f t="shared" ref="AG58:AG73" si="24">IF(OR(E58=11,E58=13),M58,"")</f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pics\\Kokos_1.jpg</v>
      </c>
      <c r="AT58">
        <f t="shared" ca="1" si="7"/>
        <v>0.70134529656001121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2001</v>
      </c>
      <c r="BH58">
        <v>1</v>
      </c>
    </row>
    <row r="59" spans="1:60" hidden="1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VLOOKUP(B59,audio_list_stym!$A$3:$BP$18,66,FALSE)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VLOOKUP(B59,audio_list_stym!$A$3:$AJ$18,34,FALSE)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2030</v>
      </c>
      <c r="AD59" t="str">
        <f t="shared" ca="1" si="10"/>
        <v>pics\\Kokos_6.jpg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pics\\Kokos_6.jpg</v>
      </c>
      <c r="AG59" t="str">
        <f t="shared" si="24"/>
        <v/>
      </c>
      <c r="AH59" t="str">
        <f t="shared" si="4"/>
        <v>sound\\Ogorod</v>
      </c>
      <c r="AR59" t="str">
        <f t="shared" ca="1" si="25"/>
        <v>pics\\Kokos_6.jpg</v>
      </c>
      <c r="AT59">
        <f t="shared" ca="1" si="7"/>
        <v>0.94471617732446189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2018</v>
      </c>
    </row>
    <row r="60" spans="1:60" hidden="1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VLOOKUP(B60,audio_list_stym!$A$3:$BP$18,66,FALSE)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VLOOKUP(B60,audio_list_stym!$A$3:$AJ$18,34,FALSE)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2012</v>
      </c>
      <c r="AD60" t="str">
        <f t="shared" ca="1" si="10"/>
        <v>pics\\Finik_4.jpg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pics\\Finik_4.jpg</v>
      </c>
      <c r="AG60" t="str">
        <f t="shared" si="24"/>
        <v/>
      </c>
      <c r="AH60" t="str">
        <f t="shared" si="4"/>
        <v>sound\\Ogorod</v>
      </c>
      <c r="AR60" t="str">
        <f t="shared" ca="1" si="25"/>
        <v>pics\\Finik_4.jpg</v>
      </c>
      <c r="AT60">
        <f t="shared" ca="1" si="7"/>
        <v>0.39271364869934589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2017</v>
      </c>
    </row>
    <row r="61" spans="1:60" hidden="1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VLOOKUP(B61,audio_list_stym!$A$3:$BP$18,66,FALSE)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VLOOKUP(B61,audio_list_stym!$A$3:$AJ$18,34,FALSE)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2031</v>
      </c>
      <c r="AD61" t="str">
        <f t="shared" ca="1" si="10"/>
        <v>pics\\Kokos_7.jpg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pics\\Kokos_7.jpg</v>
      </c>
      <c r="AG61" t="str">
        <f t="shared" si="24"/>
        <v/>
      </c>
      <c r="AH61" t="str">
        <f t="shared" si="4"/>
        <v>sound\\Ogorod</v>
      </c>
      <c r="AR61" t="str">
        <f t="shared" ca="1" si="25"/>
        <v>pics\\Kokos_7.jpg</v>
      </c>
      <c r="AT61">
        <f t="shared" ca="1" si="7"/>
        <v>0.25378333863896729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2024</v>
      </c>
    </row>
    <row r="62" spans="1:60" hidden="1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VLOOKUP(B62,audio_list_stym!$A$3:$BP$18,66,FALSE)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VLOOKUP(B62,audio_list_stym!$A$3:$AJ$18,34,FALSE)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2154</v>
      </c>
      <c r="AD62" t="str">
        <f t="shared" ca="1" si="10"/>
        <v>pics\\Injir_2.jpg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pics\\Injir_2.jpg</v>
      </c>
      <c r="AG62" t="str">
        <f t="shared" si="24"/>
        <v/>
      </c>
      <c r="AH62" t="str">
        <f t="shared" si="4"/>
        <v>sound\\Ogorod</v>
      </c>
      <c r="AR62" t="str">
        <f t="shared" ca="1" si="25"/>
        <v>pics\\Injir_2.jpg</v>
      </c>
      <c r="AT62">
        <f t="shared" ca="1" si="7"/>
        <v>6.2420583142205888E-2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2020</v>
      </c>
    </row>
    <row r="63" spans="1:60" hidden="1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VLOOKUP(B63,audio_list_stym!$A$3:$BP$18,66,FALSE)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VLOOKUP(B63,audio_list_stym!$A$3:$AJ$18,34,FALSE)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2155</v>
      </c>
      <c r="AD63" t="str">
        <f t="shared" ca="1" si="10"/>
        <v>pics\\Injir_3.jpg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pics\\Injir_3.jpg</v>
      </c>
      <c r="AG63" t="str">
        <f t="shared" si="24"/>
        <v/>
      </c>
      <c r="AH63" t="str">
        <f t="shared" si="4"/>
        <v>sound\\Ogorod</v>
      </c>
      <c r="AR63" t="str">
        <f t="shared" ca="1" si="25"/>
        <v>pics\\Injir_3.jpg</v>
      </c>
      <c r="AT63">
        <f t="shared" ca="1" si="7"/>
        <v>0.32191059981490477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2023</v>
      </c>
    </row>
    <row r="64" spans="1:60" hidden="1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VLOOKUP(B64,audio_list_stym!$A$3:$BP$18,66,FALSE)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VLOOKUP(B64,audio_list_stym!$A$3:$AJ$18,34,FALSE)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2009</v>
      </c>
      <c r="AD64" t="str">
        <f t="shared" ca="1" si="10"/>
        <v>pics\\Finik_1.jpg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pics\\Finik_1.jpg</v>
      </c>
      <c r="AG64" t="str">
        <f t="shared" si="24"/>
        <v/>
      </c>
      <c r="AH64" t="str">
        <f t="shared" si="4"/>
        <v>sound\\Ogorod</v>
      </c>
      <c r="AI64" s="11"/>
      <c r="AR64" t="str">
        <f t="shared" ca="1" si="25"/>
        <v>pics\\Finik_1.jpg</v>
      </c>
      <c r="AT64">
        <f t="shared" ca="1" si="7"/>
        <v>0.72090164158113934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2019</v>
      </c>
    </row>
    <row r="65" spans="1:60" hidden="1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VLOOKUP(B65,audio_list_stym!$A$3:$BP$18,66,FALSE)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VLOOKUP(B65,audio_list_stym!$A$3:$AJ$18,34,FALSE)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2158</v>
      </c>
      <c r="AD65" t="str">
        <f t="shared" ca="1" si="10"/>
        <v>pics\\Injir_6.jpg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pics\\Injir_6.jpg</v>
      </c>
      <c r="AG65" t="str">
        <f t="shared" si="24"/>
        <v/>
      </c>
      <c r="AH65" t="str">
        <f t="shared" si="4"/>
        <v>sound\\Ogorod</v>
      </c>
      <c r="AR65" t="str">
        <f t="shared" ca="1" si="25"/>
        <v>pics\\Injir_6.jpg</v>
      </c>
      <c r="AT65">
        <f t="shared" ca="1" si="7"/>
        <v>6.6747443732930511E-2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VLOOKUP(B66,audio_list_stym!$A$3:$BP$18,66,FALSE)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VLOOKUP(B66,audio_list_stym!$A$3:$AJ$18,34,FALSE)</f>
        <v>Tamanid</v>
      </c>
      <c r="I66" t="s">
        <v>688</v>
      </c>
      <c r="J66" t="str">
        <f t="shared" ref="J66:J129" si="27">H66&amp;I66</f>
        <v>Tamanid_1</v>
      </c>
      <c r="K66">
        <v>15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145</v>
      </c>
      <c r="Z66" t="str">
        <f>IF(G66="экспл",VLOOKUP(J66,quest_экспл!$A$1:$N$129,12,FALSE),IF(G66="импл_",0,0))</f>
        <v>sound\\On_krasnovatiy.wav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10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>
        <f t="shared" ref="AF66:AF129" si="28">AS66</f>
        <v>0</v>
      </c>
      <c r="AG66" t="str">
        <f t="shared" si="24"/>
        <v/>
      </c>
      <c r="AI66" t="s">
        <v>67</v>
      </c>
      <c r="AO66">
        <f ca="1">RAND()</f>
        <v>3.1851983094190239E-2</v>
      </c>
      <c r="AP66" t="str">
        <f ca="1">INDEX($AI$66:$AI$129,(RANK(AO66,$AO$66:$AO$129)))</f>
        <v>pics\\Tomat_5.jpg</v>
      </c>
      <c r="AT66">
        <f t="shared" ref="AT66:AT129" ca="1" si="29">RAND()</f>
        <v>0.5649702637997549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_Он_красноватый?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На_экране_РЕНАН._Он_красноватый?</v>
      </c>
      <c r="BC66">
        <f>A66</f>
        <v>1209</v>
      </c>
      <c r="BD66" cm="1">
        <f t="array" aca="1" ref="BD66" ca="1">INDEX(L66:L73,(RANK(AT2,$AT$2:$AT$9)))</f>
        <v>2142</v>
      </c>
      <c r="BE66" cm="1">
        <f t="array" aca="1" ref="BE66" ca="1">INDEX(BD74:BD89,(RANK(AT2,$AT$2:$AT$7)))</f>
        <v>2152</v>
      </c>
      <c r="BF66" cm="1">
        <f t="array" aca="1" ref="BF66" ca="1">INDEX(BD90:BD113,(RANK(AT2,$AT$2:$AT$17)))</f>
        <v>2088</v>
      </c>
      <c r="BG66" cm="1">
        <f t="array" aca="1" ref="BG66" ca="1">INDEX(BD114:BD129,(RANK(AT2,$AT$2:$AT$17)))</f>
        <v>2136</v>
      </c>
      <c r="BH66">
        <v>1</v>
      </c>
    </row>
    <row r="67" spans="1:60" hidden="1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VLOOKUP(B67,audio_list_stym!$A$3:$BP$18,66,FALSE)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VLOOKUP(B67,audio_list_stym!$A$3:$AJ$18,34,FALSE)</f>
        <v>Tamanid</v>
      </c>
      <c r="I67" t="s">
        <v>689</v>
      </c>
      <c r="J67" t="str">
        <f t="shared" si="27"/>
        <v>Tamanid_2</v>
      </c>
      <c r="K67">
        <v>15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146</v>
      </c>
      <c r="Z67" t="str">
        <f>IF(G67="экспл",VLOOKUP(J67,quest_экспл!$A$1:$N$129,12,FALSE),IF(G67="импл_",0,0))</f>
        <v>sound\\Izognut_li_on.wav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129" ca="1" si="32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>
        <f t="shared" si="28"/>
        <v>0</v>
      </c>
      <c r="AG67" t="str">
        <f t="shared" si="24"/>
        <v/>
      </c>
      <c r="AI67" t="s">
        <v>68</v>
      </c>
      <c r="AO67">
        <f t="shared" ref="AO67:AO129" ca="1" si="33">RAND()</f>
        <v>5.1171071334988993E-2</v>
      </c>
      <c r="AP67" t="str">
        <f t="shared" ref="AP67:AP129" ca="1" si="34">INDEX($AI$66:$AI$129,(RANK(AO67,$AO$66:$AO$129)))</f>
        <v>pics\\Tomat_3.jpg</v>
      </c>
      <c r="AT67">
        <f t="shared" ca="1" si="29"/>
        <v>0.14315335931845785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_Изогнут_ли_он?</v>
      </c>
      <c r="BA67" t="e">
        <f>VLOOKUP(Q67,audio_list_stym!$B$2:$BQ$299,68,FALSE)</f>
        <v>#N/A</v>
      </c>
      <c r="BB67" t="str">
        <f t="shared" si="31"/>
        <v>Посмотрите,_вот_РЕНАН._Изогнут_ли_он?</v>
      </c>
      <c r="BD67" cm="1">
        <f t="array" aca="1" ref="BD67" ca="1">INDEX(L67:L74,(RANK(AT3,$AT$2:$AT$9)))</f>
        <v>2139</v>
      </c>
    </row>
    <row r="68" spans="1:60" hidden="1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VLOOKUP(B68,audio_list_stym!$A$3:$BP$18,66,FALSE)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VLOOKUP(B68,audio_list_stym!$A$3:$AJ$18,34,FALSE)</f>
        <v>Tamanid</v>
      </c>
      <c r="I68" t="s">
        <v>690</v>
      </c>
      <c r="J68" t="str">
        <f t="shared" si="27"/>
        <v>Tamanid_3</v>
      </c>
      <c r="K68">
        <v>15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147</v>
      </c>
      <c r="Z68" t="str">
        <f>IF(G68="экспл",VLOOKUP(J68,quest_экспл!$A$1:$N$129,12,FALSE),IF(G68="импл_",0,0))</f>
        <v>sound\\On_barhatistiy.wav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2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>
        <f t="shared" si="28"/>
        <v>0</v>
      </c>
      <c r="AG68" t="str">
        <f t="shared" si="24"/>
        <v/>
      </c>
      <c r="AI68" t="s">
        <v>69</v>
      </c>
      <c r="AO68">
        <f t="shared" ca="1" si="33"/>
        <v>0.93241617768962515</v>
      </c>
      <c r="AP68" t="str">
        <f t="shared" ca="1" si="34"/>
        <v>pics\\Banan_4.jpg</v>
      </c>
      <c r="AT68">
        <f t="shared" ca="1" si="29"/>
        <v>0.32571889025540712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_Он_бархатистый?</v>
      </c>
      <c r="BA68" t="e">
        <f>VLOOKUP(Q68,audio_list_stym!$B$2:$BQ$299,68,FALSE)</f>
        <v>#N/A</v>
      </c>
      <c r="BB68" t="str">
        <f t="shared" si="31"/>
        <v>Вот_РЕНАН._Он_бархатистый?</v>
      </c>
      <c r="BD68" cm="1">
        <f t="array" aca="1" ref="BD68" ca="1">INDEX(L68:L75,(RANK(AT4,$AT$2:$AT$9)))</f>
        <v>2139</v>
      </c>
    </row>
    <row r="69" spans="1:60" hidden="1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VLOOKUP(B69,audio_list_stym!$A$3:$BP$18,66,FALSE)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VLOOKUP(B69,audio_list_stym!$A$3:$AJ$18,34,FALSE)</f>
        <v>Tamanid</v>
      </c>
      <c r="I69" t="s">
        <v>691</v>
      </c>
      <c r="J69" t="str">
        <f t="shared" si="27"/>
        <v>Tamanid_4</v>
      </c>
      <c r="K69">
        <v>15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148</v>
      </c>
      <c r="Z69" t="str">
        <f>IF(G69="экспл",VLOOKUP(J69,quest_экспл!$A$1:$N$129,12,FALSE),IF(G69="импл_",0,0))</f>
        <v>sound\\Odnotonniy_li_on.wav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2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>
        <f t="shared" si="28"/>
        <v>0</v>
      </c>
      <c r="AG69" t="str">
        <f t="shared" si="24"/>
        <v/>
      </c>
      <c r="AI69" t="s">
        <v>70</v>
      </c>
      <c r="AO69">
        <f t="shared" ca="1" si="33"/>
        <v>0.42450563640751637</v>
      </c>
      <c r="AP69" t="str">
        <f t="shared" ca="1" si="34"/>
        <v>pics\\Limon_7.jpg</v>
      </c>
      <c r="AT69">
        <f t="shared" ca="1" si="29"/>
        <v>0.67564718130722834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_Однотонный_ли_он?</v>
      </c>
      <c r="BA69" t="e">
        <f>VLOOKUP(Q69,audio_list_stym!$B$2:$BQ$299,68,FALSE)</f>
        <v>#N/A</v>
      </c>
      <c r="BB69" t="str">
        <f t="shared" si="31"/>
        <v>Это_РЕНАН._Однотонный_ли_он?</v>
      </c>
      <c r="BD69" cm="1">
        <f t="array" aca="1" ref="BD69" ca="1">INDEX(L69:L76,(RANK(AT5,$AT$2:$AT$9)))</f>
        <v>2147</v>
      </c>
    </row>
    <row r="70" spans="1:60" hidden="1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VLOOKUP(B70,audio_list_stym!$A$3:$BP$18,66,FALSE)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VLOOKUP(B70,audio_list_stym!$A$3:$AJ$18,34,FALSE)</f>
        <v>Tamanid</v>
      </c>
      <c r="I70" t="s">
        <v>692</v>
      </c>
      <c r="J70" t="str">
        <f t="shared" si="27"/>
        <v>Tamanid_5</v>
      </c>
      <c r="K70">
        <v>15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149</v>
      </c>
      <c r="Z70" t="str">
        <f>IF(G70="экспл",VLOOKUP(J70,quest_экспл!$A$1:$N$129,12,FALSE),IF(G70="импл_",0,0))</f>
        <v>sound\\On_prozrachniy.wav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2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>
        <f t="shared" si="28"/>
        <v>0</v>
      </c>
      <c r="AG70" t="str">
        <f t="shared" si="24"/>
        <v/>
      </c>
      <c r="AI70" t="s">
        <v>71</v>
      </c>
      <c r="AO70">
        <f t="shared" ca="1" si="33"/>
        <v>0.99001241180035826</v>
      </c>
      <c r="AP70" t="str">
        <f t="shared" ca="1" si="34"/>
        <v>pics\\Banan_1.jpg</v>
      </c>
      <c r="AT70">
        <f t="shared" ca="1" si="29"/>
        <v>8.3803862004124041E-2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_Он_прозрачный?</v>
      </c>
      <c r="BA70" t="e">
        <f>VLOOKUP(Q70,audio_list_stym!$B$2:$BQ$299,68,FALSE)</f>
        <v>#N/A</v>
      </c>
      <c r="BB70" t="str">
        <f t="shared" si="31"/>
        <v>На_картинке_РЕНАН._Он_прозрачный?</v>
      </c>
      <c r="BD70" cm="1">
        <f t="array" aca="1" ref="BD70" ca="1">INDEX(L70:L77,(RANK(AT6,$AT$2:$AT$9)))</f>
        <v>2144</v>
      </c>
    </row>
    <row r="71" spans="1:60" hidden="1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VLOOKUP(B71,audio_list_stym!$A$3:$BP$18,66,FALSE)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VLOOKUP(B71,audio_list_stym!$A$3:$AJ$18,34,FALSE)</f>
        <v>Tamanid</v>
      </c>
      <c r="I71" t="s">
        <v>693</v>
      </c>
      <c r="J71" t="str">
        <f t="shared" si="27"/>
        <v>Tamanid_6</v>
      </c>
      <c r="K71">
        <v>15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150</v>
      </c>
      <c r="Z71" t="str">
        <f>IF(G71="экспл",VLOOKUP(J71,quest_экспл!$A$1:$N$129,12,FALSE),IF(G71="импл_",0,0))</f>
        <v>sound\\On_izmelchen.wav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2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>
        <f t="shared" si="28"/>
        <v>0</v>
      </c>
      <c r="AG71" t="str">
        <f t="shared" si="24"/>
        <v/>
      </c>
      <c r="AI71" t="s">
        <v>72</v>
      </c>
      <c r="AO71">
        <f t="shared" ca="1" si="33"/>
        <v>0.66985728850825688</v>
      </c>
      <c r="AP71" t="str">
        <f t="shared" ca="1" si="34"/>
        <v>pics\\Kokos_2.jpg</v>
      </c>
      <c r="AT71">
        <f t="shared" ca="1" si="29"/>
        <v>0.14118540227767717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_Он_измельчен?</v>
      </c>
      <c r="BA71" t="e">
        <f>VLOOKUP(Q71,audio_list_stym!$B$2:$BQ$299,68,FALSE)</f>
        <v>#N/A</v>
      </c>
      <c r="BB71" t="str">
        <f t="shared" si="31"/>
        <v>На_мониторе_РЕНАН._Он_измельчен?</v>
      </c>
      <c r="BD71" cm="1">
        <f t="array" aca="1" ref="BD71" ca="1">INDEX(L71:L78,(RANK(AT7,$AT$2:$AT$9)))</f>
        <v>2148</v>
      </c>
    </row>
    <row r="72" spans="1:60" hidden="1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VLOOKUP(B72,audio_list_stym!$A$3:$BP$18,66,FALSE)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VLOOKUP(B72,audio_list_stym!$A$3:$AJ$18,34,FALSE)</f>
        <v>Tamanid</v>
      </c>
      <c r="I72" t="s">
        <v>694</v>
      </c>
      <c r="J72" t="str">
        <f t="shared" si="27"/>
        <v>Tamanid_7</v>
      </c>
      <c r="K72">
        <v>15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151</v>
      </c>
      <c r="Z72" t="str">
        <f>IF(G72="экспл",VLOOKUP(J72,quest_экспл!$A$1:$N$129,12,FALSE),IF(G72="импл_",0,0))</f>
        <v>sound\\Cvetushiy_li_on.wav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2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>
        <f t="shared" si="28"/>
        <v>0</v>
      </c>
      <c r="AG72" t="str">
        <f t="shared" si="24"/>
        <v/>
      </c>
      <c r="AI72" t="s">
        <v>73</v>
      </c>
      <c r="AO72">
        <f t="shared" ca="1" si="33"/>
        <v>0.9474858262398026</v>
      </c>
      <c r="AP72" t="str">
        <f t="shared" ca="1" si="34"/>
        <v>pics\\Banan_2.jpg</v>
      </c>
      <c r="AT72">
        <f t="shared" ca="1" si="29"/>
        <v>9.4959178764982832E-3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_Цветущий_ли_он?</v>
      </c>
      <c r="BA72" t="e">
        <f>VLOOKUP(Q72,audio_list_stym!$B$2:$BQ$299,68,FALSE)</f>
        <v>#N/A</v>
      </c>
      <c r="BB72" t="str">
        <f t="shared" si="31"/>
        <v>Перед_Вами_РЕНАН._Цветущий_ли_он?</v>
      </c>
      <c r="BD72" cm="1">
        <f t="array" aca="1" ref="BD72" ca="1">INDEX(L72:L79,(RANK(AT8,$AT$2:$AT$9)))</f>
        <v>2145</v>
      </c>
    </row>
    <row r="73" spans="1:60" hidden="1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VLOOKUP(B73,audio_list_stym!$A$3:$BP$18,66,FALSE)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VLOOKUP(B73,audio_list_stym!$A$3:$AJ$18,34,FALSE)</f>
        <v>Tamanid</v>
      </c>
      <c r="I73" t="s">
        <v>695</v>
      </c>
      <c r="J73" t="str">
        <f t="shared" si="27"/>
        <v>Tamanid_8</v>
      </c>
      <c r="K73">
        <v>15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152</v>
      </c>
      <c r="Z73" t="str">
        <f>IF(G73="экспл",VLOOKUP(J73,quest_экспл!$A$1:$N$129,12,FALSE),IF(G73="импл_",0,0))</f>
        <v>sound\\Skruchen_li_on.wav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2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>
        <f t="shared" si="28"/>
        <v>0</v>
      </c>
      <c r="AG73" t="str">
        <f t="shared" si="24"/>
        <v/>
      </c>
      <c r="AI73" t="s">
        <v>74</v>
      </c>
      <c r="AO73">
        <f t="shared" ca="1" si="33"/>
        <v>0.76117258487054107</v>
      </c>
      <c r="AP73" t="str">
        <f t="shared" ca="1" si="34"/>
        <v>pics\\Finik_7.jpg</v>
      </c>
      <c r="AT73">
        <f t="shared" ca="1" si="29"/>
        <v>9.6037023454278003E-2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_Скручен_ли_он?</v>
      </c>
      <c r="BA73" t="e">
        <f>VLOOKUP(Q73,audio_list_stym!$B$2:$BQ$299,68,FALSE)</f>
        <v>#N/A</v>
      </c>
      <c r="BB73" t="str">
        <f t="shared" si="31"/>
        <v>Вы_видите_РЕНАН._Скручен_ли_он?</v>
      </c>
      <c r="BD73" cm="1">
        <f t="array" aca="1" ref="BD73" ca="1">INDEX(L73:L80,(RANK(AT9,$AT$2:$AT$9)))</f>
        <v>2148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VLOOKUP(B74,audio_list_stym!$A$3:$BP$18,66,FALSE)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VLOOKUP(B74,audio_list_stym!$A$3:$AJ$18,34,FALSE)</f>
        <v>ZF</v>
      </c>
      <c r="I74" t="s">
        <v>688</v>
      </c>
      <c r="J74" t="str">
        <f t="shared" si="27"/>
        <v>ZF_1</v>
      </c>
      <c r="K74">
        <v>16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281</v>
      </c>
      <c r="Q74" t="str">
        <f>IF(G74="экспл",0,IF(G74="импл_",VLOOKUP(J74,quest_импл!$A$1:$J$129,8,FALSE),0))</f>
        <v>sound\\S_chashuykami_li.wav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2045</v>
      </c>
      <c r="AD74" t="str">
        <f t="shared" ca="1" si="32"/>
        <v>pics\\Peper_5.jpg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pics\\Peper_5.jpg</v>
      </c>
      <c r="AI74" t="s">
        <v>76</v>
      </c>
      <c r="AO74">
        <f t="shared" ca="1" si="33"/>
        <v>0.24207386646294804</v>
      </c>
      <c r="AP74" t="str">
        <f t="shared" ca="1" si="34"/>
        <v>pics\\Peper_5.jpg</v>
      </c>
      <c r="AR74" t="str">
        <f>IF(AH74="sound\\Ogorod",AP2,"")</f>
        <v/>
      </c>
      <c r="AS74" t="str">
        <f t="shared" ref="AS74:AS129" ca="1" si="35">IF(G74="импл_",AP74,"")</f>
        <v>pics\\Peper_5.jpg</v>
      </c>
      <c r="AT74">
        <f t="shared" ca="1" si="29"/>
        <v>0.96887983846134562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_С_чешуйками_ли_</v>
      </c>
      <c r="BB74" t="str">
        <f t="shared" si="31"/>
        <v>_С_чешуйками_ли_XXXXX?</v>
      </c>
      <c r="BC74">
        <f>A74</f>
        <v>1210</v>
      </c>
      <c r="BD74" cm="1">
        <f t="array" aca="1" ref="BD74" ca="1">INDEX($L$74:$L$81,(RANK(AT2,$AT$2:$AT$9)))</f>
        <v>2150</v>
      </c>
      <c r="BE74" cm="1">
        <f t="array" aca="1" ref="BE74" ca="1">INDEX(BD66:BD73,(RANK(AT3,$AT$2:$AT$9)))</f>
        <v>2139</v>
      </c>
      <c r="BF74" cm="1">
        <f t="array" aca="1" ref="BF74" ca="1">INDEX(BD82:BD105,(RANK(AT3,$AT$2:$AT$17)))</f>
        <v>2072</v>
      </c>
      <c r="BG74" cm="1">
        <f t="array" aca="1" ref="BG74" ca="1">INDEX(BD106:BD129,(RANK(AT3,$AT$2:$AT$9)))</f>
        <v>2090</v>
      </c>
      <c r="BH74">
        <v>1</v>
      </c>
    </row>
    <row r="75" spans="1:60" hidden="1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VLOOKUP(B75,audio_list_stym!$A$3:$BP$18,66,FALSE)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VLOOKUP(B75,audio_list_stym!$A$3:$AJ$18,34,FALSE)</f>
        <v>ZF</v>
      </c>
      <c r="I75" t="s">
        <v>689</v>
      </c>
      <c r="J75" t="str">
        <f t="shared" si="27"/>
        <v>ZF_2</v>
      </c>
      <c r="K75">
        <v>16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282</v>
      </c>
      <c r="Q75" t="str">
        <f>IF(G75="экспл",0,IF(G75="импл_",VLOOKUP(J75,quest_импл!$A$1:$J$129,8,FALSE),0))</f>
        <v>sound\\Rozoviy_li.wav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2029</v>
      </c>
      <c r="AD75" t="str">
        <f t="shared" ca="1" si="32"/>
        <v>pics\\Kokos_5.jpg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pics\\Kokos_5.jpg</v>
      </c>
      <c r="AI75" t="s">
        <v>77</v>
      </c>
      <c r="AO75">
        <f t="shared" ca="1" si="33"/>
        <v>0.61593984713450756</v>
      </c>
      <c r="AP75" t="str">
        <f t="shared" ca="1" si="34"/>
        <v>pics\\Kokos_5.jpg</v>
      </c>
      <c r="AR75" t="str">
        <f t="shared" ref="AR75:AR97" si="36">IF(AH75="sound\\Ogorod",AP3,"")</f>
        <v/>
      </c>
      <c r="AS75" t="str">
        <f t="shared" ca="1" si="35"/>
        <v>pics\\Kokos_5.jpg</v>
      </c>
      <c r="AT75">
        <f t="shared" ca="1" si="29"/>
        <v>0.37248457146430003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_Розовый_ли_</v>
      </c>
      <c r="BB75" t="str">
        <f t="shared" si="31"/>
        <v>_Розовый_ли_XXXXX?</v>
      </c>
      <c r="BD75" cm="1">
        <f t="array" aca="1" ref="BD75" ca="1">INDEX($L$74:$L$81,(RANK(AT3,$AT$2:$AT$9)))</f>
        <v>2146</v>
      </c>
    </row>
    <row r="76" spans="1:60" hidden="1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VLOOKUP(B76,audio_list_stym!$A$3:$BP$18,66,FALSE)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VLOOKUP(B76,audio_list_stym!$A$3:$AJ$18,34,FALSE)</f>
        <v>ZF</v>
      </c>
      <c r="I76" t="s">
        <v>690</v>
      </c>
      <c r="J76" t="str">
        <f t="shared" si="27"/>
        <v>ZF_3</v>
      </c>
      <c r="K76">
        <v>16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283</v>
      </c>
      <c r="Q76" t="str">
        <f>IF(G76="экспл",0,IF(G76="импл_",VLOOKUP(J76,quest_импл!$A$1:$J$129,8,FALSE),0))</f>
        <v>sound\\Tonkiy_li.wav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2057</v>
      </c>
      <c r="AD76" t="str">
        <f t="shared" ca="1" si="32"/>
        <v>pics\\Tomat_1.jpg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pics\\Tomat_1.jpg</v>
      </c>
      <c r="AI76" t="s">
        <v>78</v>
      </c>
      <c r="AO76">
        <f t="shared" ca="1" si="33"/>
        <v>5.9796006182359362E-2</v>
      </c>
      <c r="AP76" t="str">
        <f t="shared" ca="1" si="34"/>
        <v>pics\\Tomat_1.jpg</v>
      </c>
      <c r="AR76" t="str">
        <f t="shared" si="36"/>
        <v/>
      </c>
      <c r="AS76" t="str">
        <f t="shared" ca="1" si="35"/>
        <v>pics\\Tomat_1.jpg</v>
      </c>
      <c r="AT76">
        <f t="shared" ca="1" si="29"/>
        <v>0.67779333389181529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_Тонкий_ли_</v>
      </c>
      <c r="BB76" t="str">
        <f t="shared" si="31"/>
        <v>_Тонкий_ли_XXXXX?</v>
      </c>
      <c r="BD76" cm="1">
        <f t="array" aca="1" ref="BD76" ca="1">INDEX($L$74:$L$81,(RANK(AT4,$AT$2:$AT$9)))</f>
        <v>2145</v>
      </c>
    </row>
    <row r="77" spans="1:60" hidden="1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VLOOKUP(B77,audio_list_stym!$A$3:$BP$18,66,FALSE)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VLOOKUP(B77,audio_list_stym!$A$3:$AJ$18,34,FALSE)</f>
        <v>ZF</v>
      </c>
      <c r="I77" t="s">
        <v>691</v>
      </c>
      <c r="J77" t="str">
        <f t="shared" si="27"/>
        <v>ZF_4</v>
      </c>
      <c r="K77">
        <v>16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284</v>
      </c>
      <c r="Q77" t="str">
        <f>IF(G77="экспл",0,IF(G77="импл_",VLOOKUP(J77,quest_импл!$A$1:$J$129,8,FALSE),0))</f>
        <v>sound\\Celniy_li.wav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2011</v>
      </c>
      <c r="AD77" t="str">
        <f t="shared" ca="1" si="32"/>
        <v>pics\\Finik_3.jpg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pics\\Finik_3.jpg</v>
      </c>
      <c r="AI77" t="s">
        <v>79</v>
      </c>
      <c r="AO77">
        <f t="shared" ca="1" si="33"/>
        <v>0.76619505147086153</v>
      </c>
      <c r="AP77" t="str">
        <f t="shared" ca="1" si="34"/>
        <v>pics\\Finik_3.jpg</v>
      </c>
      <c r="AR77" t="str">
        <f t="shared" si="36"/>
        <v/>
      </c>
      <c r="AS77" t="str">
        <f t="shared" ca="1" si="35"/>
        <v>pics\\Finik_3.jpg</v>
      </c>
      <c r="AT77">
        <f t="shared" ca="1" si="29"/>
        <v>0.26382779402239942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_Цельный_ли_</v>
      </c>
      <c r="BB77" t="str">
        <f t="shared" si="31"/>
        <v>_Цельный_ли_XXXXX?</v>
      </c>
      <c r="BD77" cm="1">
        <f t="array" aca="1" ref="BD77" ca="1">INDEX($L$74:$L$81,(RANK(AT5,$AT$2:$AT$9)))</f>
        <v>2152</v>
      </c>
    </row>
    <row r="78" spans="1:60" hidden="1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VLOOKUP(B78,audio_list_stym!$A$3:$BP$18,66,FALSE)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VLOOKUP(B78,audio_list_stym!$A$3:$AJ$18,34,FALSE)</f>
        <v>ZF</v>
      </c>
      <c r="I78" t="s">
        <v>692</v>
      </c>
      <c r="J78" t="str">
        <f t="shared" si="27"/>
        <v>ZF_5</v>
      </c>
      <c r="K78">
        <v>16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285</v>
      </c>
      <c r="Q78" t="str">
        <f>IF(G78="экспл",0,IF(G78="импл_",VLOOKUP(J78,quest_импл!$A$1:$J$129,8,FALSE),0))</f>
        <v>sound\\Shershaviy_li.wav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2048</v>
      </c>
      <c r="AD78" t="str">
        <f t="shared" ca="1" si="32"/>
        <v>pics\\Peper_8.jpg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pics\\Peper_8.jpg</v>
      </c>
      <c r="AI78" t="s">
        <v>80</v>
      </c>
      <c r="AO78">
        <f t="shared" ca="1" si="33"/>
        <v>0.22993949836489536</v>
      </c>
      <c r="AP78" t="str">
        <f t="shared" ca="1" si="34"/>
        <v>pics\\Peper_8.jpg</v>
      </c>
      <c r="AR78" t="str">
        <f t="shared" si="36"/>
        <v/>
      </c>
      <c r="AS78" t="str">
        <f t="shared" ca="1" si="35"/>
        <v>pics\\Peper_8.jpg</v>
      </c>
      <c r="AT78">
        <f t="shared" ca="1" si="29"/>
        <v>0.15992580254656907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_Шершавый_ли_</v>
      </c>
      <c r="BB78" t="str">
        <f t="shared" si="31"/>
        <v>_Шершавый_ли_XXXXX?</v>
      </c>
      <c r="BD78" cm="1">
        <f t="array" aca="1" ref="BD78" ca="1">INDEX($L$74:$L$81,(RANK(AT6,$AT$2:$AT$9)))</f>
        <v>2148</v>
      </c>
    </row>
    <row r="79" spans="1:60" hidden="1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VLOOKUP(B79,audio_list_stym!$A$3:$BP$18,66,FALSE)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VLOOKUP(B79,audio_list_stym!$A$3:$AJ$18,34,FALSE)</f>
        <v>ZF</v>
      </c>
      <c r="I79" t="s">
        <v>693</v>
      </c>
      <c r="J79" t="str">
        <f t="shared" si="27"/>
        <v>ZF_6</v>
      </c>
      <c r="K79">
        <v>16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286</v>
      </c>
      <c r="Q79" t="str">
        <f>IF(G79="экспл",0,IF(G79="импл_",VLOOKUP(J79,quest_импл!$A$1:$J$129,8,FALSE),0))</f>
        <v>sound\\Zaostryen_li.wav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2056</v>
      </c>
      <c r="AD79" t="str">
        <f t="shared" ca="1" si="32"/>
        <v>pics\\Redis_8.jpg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pics\\Redis_8.jpg</v>
      </c>
      <c r="AI79" t="s">
        <v>81</v>
      </c>
      <c r="AO79">
        <f t="shared" ca="1" si="33"/>
        <v>7.7162457552642505E-2</v>
      </c>
      <c r="AP79" t="str">
        <f t="shared" ca="1" si="34"/>
        <v>pics\\Redis_8.jpg</v>
      </c>
      <c r="AR79" t="str">
        <f t="shared" si="36"/>
        <v/>
      </c>
      <c r="AS79" t="str">
        <f t="shared" ca="1" si="35"/>
        <v>pics\\Redis_8.jpg</v>
      </c>
      <c r="AT79">
        <f t="shared" ca="1" si="29"/>
        <v>0.63952045413421021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_Заострен_ли_</v>
      </c>
      <c r="BB79" t="str">
        <f t="shared" si="31"/>
        <v>_Заострен_ли_XXXXX?</v>
      </c>
      <c r="BD79" cm="1">
        <f t="array" aca="1" ref="BD79" ca="1">INDEX($L$74:$L$81,(RANK(AT7,$AT$2:$AT$9)))</f>
        <v>2151</v>
      </c>
    </row>
    <row r="80" spans="1:60" hidden="1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VLOOKUP(B80,audio_list_stym!$A$3:$BP$18,66,FALSE)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VLOOKUP(B80,audio_list_stym!$A$3:$AJ$18,34,FALSE)</f>
        <v>ZF</v>
      </c>
      <c r="I80" t="s">
        <v>694</v>
      </c>
      <c r="J80" t="str">
        <f t="shared" si="27"/>
        <v>ZF_7</v>
      </c>
      <c r="K80">
        <v>16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287</v>
      </c>
      <c r="Q80" t="str">
        <f>IF(G80="экспл",0,IF(G80="импл_",VLOOKUP(J80,quest_импл!$A$1:$J$129,8,FALSE),0))</f>
        <v>sound\\Rassipchatiy_li.wav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2036</v>
      </c>
      <c r="AD80" t="str">
        <f t="shared" ca="1" si="32"/>
        <v>pics\\Limon_4.jpg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pics\\Limon_4.jpg</v>
      </c>
      <c r="AI80" t="s">
        <v>82</v>
      </c>
      <c r="AO80">
        <f t="shared" ca="1" si="33"/>
        <v>0.50156804684574008</v>
      </c>
      <c r="AP80" t="str">
        <f t="shared" ca="1" si="34"/>
        <v>pics\\Limon_4.jpg</v>
      </c>
      <c r="AR80" t="str">
        <f t="shared" si="36"/>
        <v/>
      </c>
      <c r="AS80" t="str">
        <f t="shared" ca="1" si="35"/>
        <v>pics\\Limon_4.jpg</v>
      </c>
      <c r="AT80">
        <f t="shared" ca="1" si="29"/>
        <v>0.11206799157435499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_Рассыпчатый_ли_</v>
      </c>
      <c r="BB80" t="str">
        <f t="shared" si="31"/>
        <v>_Рассыпчатый_ли_XXXXX?</v>
      </c>
      <c r="BD80" cm="1">
        <f t="array" aca="1" ref="BD80" ca="1">INDEX($L$74:$L$81,(RANK(AT8,$AT$2:$AT$9)))</f>
        <v>2147</v>
      </c>
    </row>
    <row r="81" spans="1:60" hidden="1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VLOOKUP(B81,audio_list_stym!$A$3:$BP$18,66,FALSE)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VLOOKUP(B81,audio_list_stym!$A$3:$AJ$18,34,FALSE)</f>
        <v>ZF</v>
      </c>
      <c r="I81" t="s">
        <v>695</v>
      </c>
      <c r="J81" t="str">
        <f t="shared" si="27"/>
        <v>ZF_8</v>
      </c>
      <c r="K81">
        <v>16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288</v>
      </c>
      <c r="Q81" t="str">
        <f>IF(G81="экспл",0,IF(G81="импл_",VLOOKUP(J81,quest_импл!$A$1:$J$129,8,FALSE),0))</f>
        <v>sound\\Ochishen_li.wav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2049</v>
      </c>
      <c r="AD81" t="str">
        <f t="shared" ca="1" si="32"/>
        <v>pics\\Redis_1.jpg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pics\\Redis_1.jpg</v>
      </c>
      <c r="AI81" t="s">
        <v>83</v>
      </c>
      <c r="AO81">
        <f t="shared" ca="1" si="33"/>
        <v>0.22756324660563221</v>
      </c>
      <c r="AP81" t="str">
        <f t="shared" ca="1" si="34"/>
        <v>pics\\Redis_1.jpg</v>
      </c>
      <c r="AR81" t="str">
        <f t="shared" si="36"/>
        <v/>
      </c>
      <c r="AS81" t="str">
        <f t="shared" ca="1" si="35"/>
        <v>pics\\Redis_1.jpg</v>
      </c>
      <c r="AT81">
        <f t="shared" ca="1" si="29"/>
        <v>0.91021759573044692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_Очищен_ли_</v>
      </c>
      <c r="BB81" t="str">
        <f t="shared" si="31"/>
        <v>_Очищен_ли_XXXXX?</v>
      </c>
      <c r="BD81" cm="1">
        <f t="array" aca="1" ref="BD81" ca="1">INDEX($L$74:$L$81,(RANK(AT9,$AT$2:$AT$9)))</f>
        <v>2149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VLOOKUP(B82,audio_list_stym!$A$3:$BP$18,66,FALSE)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VLOOKUP(B82,audio_list_stym!$A$3:$AJ$18,34,FALSE)</f>
        <v>Ackee</v>
      </c>
      <c r="I82" t="s">
        <v>688</v>
      </c>
      <c r="J82" t="str">
        <f t="shared" si="27"/>
        <v>Ackee_1</v>
      </c>
      <c r="K82">
        <v>17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97</v>
      </c>
      <c r="Z82" t="str">
        <f>IF(G82="экспл",VLOOKUP(J82,quest_экспл!$A$1:$N$129,12,FALSE),IF(G82="импл_",0,0))</f>
        <v>sound\\Sushenniy_li_on.wav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2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28"/>
        <v/>
      </c>
      <c r="AI82" t="s">
        <v>84</v>
      </c>
      <c r="AO82">
        <f t="shared" ca="1" si="33"/>
        <v>0.68011977297177295</v>
      </c>
      <c r="AP82" t="str">
        <f t="shared" ca="1" si="34"/>
        <v>pics\\Kokos_1.jpg</v>
      </c>
      <c r="AR82" t="str">
        <f t="shared" si="36"/>
        <v/>
      </c>
      <c r="AS82" t="str">
        <f t="shared" si="35"/>
        <v/>
      </c>
      <c r="AT82">
        <f t="shared" ca="1" si="29"/>
        <v>0.10245202569729439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_Сушеный_ли_он?</v>
      </c>
      <c r="BA82" t="e">
        <f>VLOOKUP(Q82,audio_list_stym!$B$2:$BQ$299,68,FALSE)</f>
        <v>#N/A</v>
      </c>
      <c r="BB82" t="str">
        <f t="shared" si="31"/>
        <v>На_экране_XXXXX._Сушеный_ли_он?</v>
      </c>
      <c r="BC82">
        <f>A82</f>
        <v>1211</v>
      </c>
      <c r="BD82" cm="1">
        <f t="array" aca="1" ref="BD82" ca="1">INDEX($L$82:$L$89,(RANK(AT2,$AT$2:$AT$9)))</f>
        <v>2070</v>
      </c>
      <c r="BE82" cm="1">
        <f t="array" aca="1" ref="BE82" ca="1">INDEX(BD66:BD81,(RANK(AT4,$AT$2:$AT$17)))</f>
        <v>2139</v>
      </c>
      <c r="BF82" cm="1">
        <f t="array" aca="1" ref="BF82" ca="1">INDEX(BD90:BD105,(RANK(AT4,$AT$2:$AT$17)))</f>
        <v>2073</v>
      </c>
      <c r="BG82" cm="1">
        <f t="array" aca="1" ref="BG82" ca="1">INDEX(BD106:BD129,(RANK(AT4,$AT$2:$AT$9)))</f>
        <v>2094</v>
      </c>
      <c r="BH82">
        <v>1</v>
      </c>
    </row>
    <row r="83" spans="1:60" hidden="1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VLOOKUP(B83,audio_list_stym!$A$3:$BP$18,66,FALSE)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VLOOKUP(B83,audio_list_stym!$A$3:$AJ$18,34,FALSE)</f>
        <v>Ackee</v>
      </c>
      <c r="I83" t="s">
        <v>689</v>
      </c>
      <c r="J83" t="str">
        <f t="shared" si="27"/>
        <v>Ackee_2</v>
      </c>
      <c r="K83">
        <v>17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98</v>
      </c>
      <c r="Z83" t="str">
        <f>IF(G83="экспл",VLOOKUP(J83,quest_экспл!$A$1:$N$129,12,FALSE),IF(G83="импл_",0,0))</f>
        <v>sound\\On_s_vetochkoy.wav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2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28"/>
        <v/>
      </c>
      <c r="AI83" t="s">
        <v>85</v>
      </c>
      <c r="AO83">
        <f t="shared" ca="1" si="33"/>
        <v>2.2098525393232649E-4</v>
      </c>
      <c r="AP83" t="str">
        <f t="shared" ca="1" si="34"/>
        <v>pics\\Tomat_8.jpg</v>
      </c>
      <c r="AR83" t="str">
        <f t="shared" si="36"/>
        <v/>
      </c>
      <c r="AS83" t="str">
        <f t="shared" si="35"/>
        <v/>
      </c>
      <c r="AT83">
        <f t="shared" ca="1" si="29"/>
        <v>0.65891561022275313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_Он_с_веточкой?</v>
      </c>
      <c r="BA83" t="e">
        <f>VLOOKUP(Q83,audio_list_stym!$B$2:$BQ$299,68,FALSE)</f>
        <v>#N/A</v>
      </c>
      <c r="BB83" t="str">
        <f t="shared" si="31"/>
        <v>Посмотрите,_вот_XXXXX._Он_с_веточкой?</v>
      </c>
      <c r="BD83" cm="1">
        <f t="array" aca="1" ref="BD83" ca="1">INDEX($L$82:$L$89,(RANK(AT3,$AT$2:$AT$9)))</f>
        <v>2066</v>
      </c>
    </row>
    <row r="84" spans="1:60" hidden="1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VLOOKUP(B84,audio_list_stym!$A$3:$BP$18,66,FALSE)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VLOOKUP(B84,audio_list_stym!$A$3:$AJ$18,34,FALSE)</f>
        <v>Ackee</v>
      </c>
      <c r="I84" t="s">
        <v>690</v>
      </c>
      <c r="J84" t="str">
        <f t="shared" si="27"/>
        <v>Ackee_3</v>
      </c>
      <c r="K84">
        <v>17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99</v>
      </c>
      <c r="Z84" t="str">
        <f>IF(G84="экспл",VLOOKUP(J84,quest_экспл!$A$1:$N$129,12,FALSE),IF(G84="импл_",0,0))</f>
        <v>sound\\On_rasskrit.wav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2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28"/>
        <v/>
      </c>
      <c r="AI84" t="s">
        <v>94</v>
      </c>
      <c r="AO84">
        <f t="shared" ca="1" si="33"/>
        <v>0.76188268353809041</v>
      </c>
      <c r="AP84" t="str">
        <f t="shared" ca="1" si="34"/>
        <v>pics\\Finik_6.jpg</v>
      </c>
      <c r="AR84" t="str">
        <f t="shared" si="36"/>
        <v/>
      </c>
      <c r="AS84" t="str">
        <f t="shared" si="35"/>
        <v/>
      </c>
      <c r="AT84">
        <f t="shared" ca="1" si="29"/>
        <v>8.8281934222619318E-2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_Он_раскрыт?</v>
      </c>
      <c r="BA84" t="e">
        <f>VLOOKUP(Q84,audio_list_stym!$B$2:$BQ$299,68,FALSE)</f>
        <v>#N/A</v>
      </c>
      <c r="BB84" t="str">
        <f t="shared" si="31"/>
        <v>Вот_XXXXX._Он_раскрыт?</v>
      </c>
      <c r="BD84" cm="1">
        <f t="array" aca="1" ref="BD84" ca="1">INDEX($L$82:$L$89,(RANK(AT4,$AT$2:$AT$9)))</f>
        <v>2065</v>
      </c>
    </row>
    <row r="85" spans="1:60" hidden="1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VLOOKUP(B85,audio_list_stym!$A$3:$BP$18,66,FALSE)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VLOOKUP(B85,audio_list_stym!$A$3:$AJ$18,34,FALSE)</f>
        <v>Ackee</v>
      </c>
      <c r="I85" t="s">
        <v>691</v>
      </c>
      <c r="J85" t="str">
        <f t="shared" si="27"/>
        <v>Ackee_4</v>
      </c>
      <c r="K85">
        <v>17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100</v>
      </c>
      <c r="Z85" t="str">
        <f>IF(G85="экспл",VLOOKUP(J85,quest_экспл!$A$1:$N$129,12,FALSE),IF(G85="импл_",0,0))</f>
        <v>sound\\Pushistiy_li_on.wav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2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28"/>
        <v/>
      </c>
      <c r="AI85" t="s">
        <v>95</v>
      </c>
      <c r="AO85">
        <f t="shared" ca="1" si="33"/>
        <v>0.79825561450754301</v>
      </c>
      <c r="AP85" t="str">
        <f t="shared" ca="1" si="34"/>
        <v>pics\\Finik_2.jpg</v>
      </c>
      <c r="AR85" t="str">
        <f t="shared" si="36"/>
        <v/>
      </c>
      <c r="AS85" t="str">
        <f t="shared" si="35"/>
        <v/>
      </c>
      <c r="AT85">
        <f t="shared" ca="1" si="29"/>
        <v>0.32931456767693379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_Пушистый_ли_он?</v>
      </c>
      <c r="BA85" t="e">
        <f>VLOOKUP(Q85,audio_list_stym!$B$2:$BQ$299,68,FALSE)</f>
        <v>#N/A</v>
      </c>
      <c r="BB85" t="str">
        <f t="shared" si="31"/>
        <v>Это_XXXXX._Пушистый_ли_он?</v>
      </c>
      <c r="BD85" cm="1">
        <f t="array" aca="1" ref="BD85" ca="1">INDEX($L$82:$L$89,(RANK(AT5,$AT$2:$AT$9)))</f>
        <v>2072</v>
      </c>
    </row>
    <row r="86" spans="1:60" hidden="1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VLOOKUP(B86,audio_list_stym!$A$3:$BP$18,66,FALSE)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VLOOKUP(B86,audio_list_stym!$A$3:$AJ$18,34,FALSE)</f>
        <v>Ackee</v>
      </c>
      <c r="I86" t="s">
        <v>692</v>
      </c>
      <c r="J86" t="str">
        <f t="shared" si="27"/>
        <v>Ackee_5</v>
      </c>
      <c r="K86">
        <v>17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101</v>
      </c>
      <c r="Z86" t="str">
        <f>IF(G86="экспл",VLOOKUP(J86,quest_экспл!$A$1:$N$129,12,FALSE),IF(G86="импл_",0,0))</f>
        <v>sound\\On_kvadratniy.wav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2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28"/>
        <v/>
      </c>
      <c r="AI86" t="s">
        <v>96</v>
      </c>
      <c r="AO86">
        <f t="shared" ca="1" si="33"/>
        <v>0.58925143135227809</v>
      </c>
      <c r="AP86" t="str">
        <f t="shared" ca="1" si="34"/>
        <v>pics\\Kokos_7.jpg</v>
      </c>
      <c r="AR86" t="str">
        <f t="shared" si="36"/>
        <v/>
      </c>
      <c r="AS86" t="str">
        <f t="shared" si="35"/>
        <v/>
      </c>
      <c r="AT86">
        <f t="shared" ca="1" si="29"/>
        <v>0.66650629239112291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_Он_квадратный?</v>
      </c>
      <c r="BA86" t="e">
        <f>VLOOKUP(Q86,audio_list_stym!$B$2:$BQ$299,68,FALSE)</f>
        <v>#N/A</v>
      </c>
      <c r="BB86" t="str">
        <f t="shared" si="31"/>
        <v>На_картинке_XXXXX._Он_квадратный?</v>
      </c>
      <c r="BD86" cm="1">
        <f t="array" aca="1" ref="BD86" ca="1">INDEX($L$82:$L$89,(RANK(AT6,$AT$2:$AT$9)))</f>
        <v>2068</v>
      </c>
    </row>
    <row r="87" spans="1:60" hidden="1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VLOOKUP(B87,audio_list_stym!$A$3:$BP$18,66,FALSE)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VLOOKUP(B87,audio_list_stym!$A$3:$AJ$18,34,FALSE)</f>
        <v>Ackee</v>
      </c>
      <c r="I87" t="s">
        <v>693</v>
      </c>
      <c r="J87" t="str">
        <f t="shared" si="27"/>
        <v>Ackee_6</v>
      </c>
      <c r="K87">
        <v>17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102</v>
      </c>
      <c r="Z87" t="str">
        <f>IF(G87="экспл",VLOOKUP(J87,quest_экспл!$A$1:$N$129,12,FALSE),IF(G87="импл_",0,0))</f>
        <v>sound\\Raznocvetniy_li_on.wav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2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28"/>
        <v/>
      </c>
      <c r="AI87" t="s">
        <v>97</v>
      </c>
      <c r="AO87">
        <f t="shared" ca="1" si="33"/>
        <v>0.58982633468465584</v>
      </c>
      <c r="AP87" t="str">
        <f t="shared" ca="1" si="34"/>
        <v>pics\\Kokos_6.jpg</v>
      </c>
      <c r="AR87" t="str">
        <f t="shared" si="36"/>
        <v/>
      </c>
      <c r="AS87" t="str">
        <f t="shared" si="35"/>
        <v/>
      </c>
      <c r="AT87">
        <f t="shared" ca="1" si="29"/>
        <v>0.51865844582206178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_Разноцветный_ли_он?</v>
      </c>
      <c r="BA87" t="e">
        <f>VLOOKUP(Q87,audio_list_stym!$B$2:$BQ$299,68,FALSE)</f>
        <v>#N/A</v>
      </c>
      <c r="BB87" t="str">
        <f t="shared" si="31"/>
        <v>На_мониторе_XXXXX._Разноцветный_ли_он?</v>
      </c>
      <c r="BD87" cm="1">
        <f t="array" aca="1" ref="BD87" ca="1">INDEX($L$82:$L$89,(RANK(AT7,$AT$2:$AT$9)))</f>
        <v>2071</v>
      </c>
    </row>
    <row r="88" spans="1:60" hidden="1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VLOOKUP(B88,audio_list_stym!$A$3:$BP$18,66,FALSE)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VLOOKUP(B88,audio_list_stym!$A$3:$AJ$18,34,FALSE)</f>
        <v>Ackee</v>
      </c>
      <c r="I88" t="s">
        <v>694</v>
      </c>
      <c r="J88" t="str">
        <f t="shared" si="27"/>
        <v>Ackee_7</v>
      </c>
      <c r="K88">
        <v>17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103</v>
      </c>
      <c r="Z88" t="str">
        <f>IF(G88="экспл",VLOOKUP(J88,quest_экспл!$A$1:$N$129,12,FALSE),IF(G88="импл_",0,0))</f>
        <v>sound\\Uvyadshiy_li_on.wav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2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28"/>
        <v/>
      </c>
      <c r="AI88" t="s">
        <v>98</v>
      </c>
      <c r="AO88">
        <f t="shared" ca="1" si="33"/>
        <v>0.71774894926652077</v>
      </c>
      <c r="AP88" t="str">
        <f t="shared" ca="1" si="34"/>
        <v>pics\\Goroh_6.jpg</v>
      </c>
      <c r="AR88" t="str">
        <f t="shared" si="36"/>
        <v/>
      </c>
      <c r="AS88" t="str">
        <f t="shared" si="35"/>
        <v/>
      </c>
      <c r="AT88">
        <f t="shared" ca="1" si="29"/>
        <v>0.49072944262580753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_Увядший_ли_он?</v>
      </c>
      <c r="BA88" t="e">
        <f>VLOOKUP(Q88,audio_list_stym!$B$2:$BQ$299,68,FALSE)</f>
        <v>#N/A</v>
      </c>
      <c r="BB88" t="str">
        <f t="shared" si="31"/>
        <v>Перед_Вами_XXXXX._Увядший_ли_он?</v>
      </c>
      <c r="BD88" cm="1">
        <f t="array" aca="1" ref="BD88" ca="1">INDEX($L$82:$L$89,(RANK(AT8,$AT$2:$AT$9)))</f>
        <v>2067</v>
      </c>
    </row>
    <row r="89" spans="1:60" hidden="1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VLOOKUP(B89,audio_list_stym!$A$3:$BP$18,66,FALSE)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VLOOKUP(B89,audio_list_stym!$A$3:$AJ$18,34,FALSE)</f>
        <v>Ackee</v>
      </c>
      <c r="I89" t="s">
        <v>695</v>
      </c>
      <c r="J89" t="str">
        <f t="shared" si="27"/>
        <v>Ackee_8</v>
      </c>
      <c r="K89">
        <v>17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104</v>
      </c>
      <c r="Z89" t="str">
        <f>IF(G89="экспл",VLOOKUP(J89,quest_экспл!$A$1:$N$129,12,FALSE),IF(G89="импл_",0,0))</f>
        <v>sound\\On_sklizskiy.wav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2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28"/>
        <v/>
      </c>
      <c r="AI89" t="s">
        <v>99</v>
      </c>
      <c r="AO89">
        <f t="shared" ca="1" si="33"/>
        <v>0.74192359331900293</v>
      </c>
      <c r="AP89" t="str">
        <f t="shared" ca="1" si="34"/>
        <v>pics\\Goroh_4.jpg</v>
      </c>
      <c r="AR89" t="str">
        <f t="shared" si="36"/>
        <v/>
      </c>
      <c r="AS89" t="str">
        <f t="shared" si="35"/>
        <v/>
      </c>
      <c r="AT89">
        <f t="shared" ca="1" si="29"/>
        <v>0.48284266734325876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_Он_склизкий?</v>
      </c>
      <c r="BA89" t="e">
        <f>VLOOKUP(Q89,audio_list_stym!$B$2:$BQ$299,68,FALSE)</f>
        <v>#N/A</v>
      </c>
      <c r="BB89" t="str">
        <f t="shared" si="31"/>
        <v>Вы_видите_XXXXX._Он_склизкий?</v>
      </c>
      <c r="BD89" cm="1">
        <f t="array" aca="1" ref="BD89" ca="1">INDEX($L$82:$L$89,(RANK(AT9,$AT$2:$AT$9)))</f>
        <v>2069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VLOOKUP(B90,audio_list_stym!$A$3:$BP$18,66,FALSE)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VLOOKUP(B90,audio_list_stym!$A$3:$AJ$18,34,FALSE)</f>
        <v>Ake</v>
      </c>
      <c r="I90" t="s">
        <v>688</v>
      </c>
      <c r="J90" t="str">
        <f t="shared" si="27"/>
        <v>Ake_1</v>
      </c>
      <c r="K90">
        <v>14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233</v>
      </c>
      <c r="Q90" t="str">
        <f>IF(G90="экспл",0,IF(G90="импл_",VLOOKUP(J90,quest_импл!$A$1:$J$129,8,FALSE),0))</f>
        <v>sound\\Imeet_li_myakot.wav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2006</v>
      </c>
      <c r="AD90" t="str">
        <f t="shared" ca="1" si="32"/>
        <v>pics\\Banan_6.jpg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pics\\Banan_6.jpg</v>
      </c>
      <c r="AI90" t="s">
        <v>100</v>
      </c>
      <c r="AO90">
        <f t="shared" ca="1" si="33"/>
        <v>0.91004008647460422</v>
      </c>
      <c r="AP90" t="str">
        <f t="shared" ca="1" si="34"/>
        <v>pics\\Banan_6.jpg</v>
      </c>
      <c r="AR90" t="str">
        <f t="shared" si="36"/>
        <v/>
      </c>
      <c r="AS90" t="str">
        <f t="shared" ca="1" si="35"/>
        <v>pics\\Banan_6.jpg</v>
      </c>
      <c r="AT90">
        <f t="shared" ca="1" si="29"/>
        <v>0.23062716189966892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_Имеет_ли_мякоть_</v>
      </c>
      <c r="BB90" t="str">
        <f t="shared" si="31"/>
        <v>_Имеет_ли_мякоть_ФИМОН?</v>
      </c>
      <c r="BC90">
        <f>A90</f>
        <v>1212</v>
      </c>
      <c r="BD90" cm="1">
        <f t="array" aca="1" ref="BD90" ca="1">INDEX($L$90:$L$97,(RANK(AT2,$AT$2:$AT$9)))</f>
        <v>2078</v>
      </c>
      <c r="BE90" cm="1">
        <f t="array" aca="1" ref="BE90" ca="1">INDEX(BD66:BD81,(RANK(AT5,$AT$2:$AT$17)))</f>
        <v>2147</v>
      </c>
      <c r="BF90" cm="1">
        <f t="array" aca="1" ref="BF90" ca="1">INDEX(BD98:BD113,(RANK(AT5,$AT$2:$AT$17)))</f>
        <v>2091</v>
      </c>
      <c r="BG90" cm="1">
        <f t="array" aca="1" ref="BG90" ca="1">INDEX(BD114:BD129,(RANK(AT5,$AT$2:$AT$9)))</f>
        <v>2117</v>
      </c>
      <c r="BH90">
        <v>1</v>
      </c>
    </row>
    <row r="91" spans="1:60" hidden="1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VLOOKUP(B91,audio_list_stym!$A$3:$BP$18,66,FALSE)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VLOOKUP(B91,audio_list_stym!$A$3:$AJ$18,34,FALSE)</f>
        <v>Ake</v>
      </c>
      <c r="I91" t="s">
        <v>689</v>
      </c>
      <c r="J91" t="str">
        <f t="shared" si="27"/>
        <v>Ake_2</v>
      </c>
      <c r="K91">
        <v>14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234</v>
      </c>
      <c r="Q91" t="str">
        <f>IF(G91="экспл",0,IF(G91="импл_",VLOOKUP(J91,quest_импл!$A$1:$J$129,8,FALSE),0))</f>
        <v>sound\\Prodolgovatiy_li.wav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2052</v>
      </c>
      <c r="AD91" t="str">
        <f t="shared" ca="1" si="32"/>
        <v>pics\\Redis_4.jpg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pics\\Redis_4.jpg</v>
      </c>
      <c r="AI91" t="s">
        <v>101</v>
      </c>
      <c r="AO91">
        <f t="shared" ca="1" si="33"/>
        <v>0.18857697987578226</v>
      </c>
      <c r="AP91" t="str">
        <f t="shared" ca="1" si="34"/>
        <v>pics\\Redis_4.jpg</v>
      </c>
      <c r="AR91" t="str">
        <f t="shared" si="36"/>
        <v/>
      </c>
      <c r="AS91" t="str">
        <f t="shared" ca="1" si="35"/>
        <v>pics\\Redis_4.jpg</v>
      </c>
      <c r="AT91">
        <f t="shared" ca="1" si="29"/>
        <v>0.49732135156346968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_Продолговатый_ли_</v>
      </c>
      <c r="BB91" t="str">
        <f t="shared" si="31"/>
        <v>_Продолговатый_ли_ФИМОН?</v>
      </c>
      <c r="BD91" cm="1">
        <f t="array" aca="1" ref="BD91" ca="1">INDEX($L$90:$L$97,(RANK(AT3,$AT$2:$AT$9)))</f>
        <v>2074</v>
      </c>
    </row>
    <row r="92" spans="1:60" hidden="1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VLOOKUP(B92,audio_list_stym!$A$3:$BP$18,66,FALSE)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VLOOKUP(B92,audio_list_stym!$A$3:$AJ$18,34,FALSE)</f>
        <v>Ake</v>
      </c>
      <c r="I92" t="s">
        <v>690</v>
      </c>
      <c r="J92" t="str">
        <f t="shared" si="27"/>
        <v>Ake_3</v>
      </c>
      <c r="K92">
        <v>14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235</v>
      </c>
      <c r="Q92" t="str">
        <f>IF(G92="экспл",0,IF(G92="импл_",VLOOKUP(J92,quest_импл!$A$1:$J$129,8,FALSE),0))</f>
        <v>sound\\Pyatnistyi_li.wav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2005</v>
      </c>
      <c r="AD92" t="str">
        <f t="shared" ca="1" si="32"/>
        <v>pics\\Banan_5.jpg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pics\\Banan_5.jpg</v>
      </c>
      <c r="AI92" t="s">
        <v>102</v>
      </c>
      <c r="AO92">
        <f t="shared" ca="1" si="33"/>
        <v>0.91697783900873864</v>
      </c>
      <c r="AP92" t="str">
        <f t="shared" ca="1" si="34"/>
        <v>pics\\Banan_5.jpg</v>
      </c>
      <c r="AR92" t="str">
        <f t="shared" si="36"/>
        <v/>
      </c>
      <c r="AS92" t="str">
        <f t="shared" ca="1" si="35"/>
        <v>pics\\Banan_5.jpg</v>
      </c>
      <c r="AT92">
        <f t="shared" ca="1" si="29"/>
        <v>0.49930268144895196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_Пятнистый_ли_</v>
      </c>
      <c r="BB92" t="str">
        <f t="shared" si="31"/>
        <v>_Пятнистый_ли_ФИМОН?</v>
      </c>
      <c r="BD92" cm="1">
        <f t="array" aca="1" ref="BD92" ca="1">INDEX($L$90:$L$97,(RANK(AT4,$AT$2:$AT$9)))</f>
        <v>2073</v>
      </c>
    </row>
    <row r="93" spans="1:60" hidden="1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VLOOKUP(B93,audio_list_stym!$A$3:$BP$18,66,FALSE)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VLOOKUP(B93,audio_list_stym!$A$3:$AJ$18,34,FALSE)</f>
        <v>Ake</v>
      </c>
      <c r="I93" t="s">
        <v>691</v>
      </c>
      <c r="J93" t="str">
        <f t="shared" si="27"/>
        <v>Ake_4</v>
      </c>
      <c r="K93">
        <v>14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236</v>
      </c>
      <c r="Q93" t="str">
        <f>IF(G93="экспл",0,IF(G93="импл_",VLOOKUP(J93,quest_импл!$A$1:$J$129,8,FALSE),0))</f>
        <v>sound\\S_kochuroy_li.wav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2028</v>
      </c>
      <c r="AD93" t="str">
        <f t="shared" ca="1" si="32"/>
        <v>pics\\Kokos_4.jpg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pics\\Kokos_4.jpg</v>
      </c>
      <c r="AI93" t="s">
        <v>103</v>
      </c>
      <c r="AO93">
        <f t="shared" ca="1" si="33"/>
        <v>0.63355167862033657</v>
      </c>
      <c r="AP93" t="str">
        <f t="shared" ca="1" si="34"/>
        <v>pics\\Kokos_4.jpg</v>
      </c>
      <c r="AR93" t="str">
        <f t="shared" si="36"/>
        <v/>
      </c>
      <c r="AS93" t="str">
        <f t="shared" ca="1" si="35"/>
        <v>pics\\Kokos_4.jpg</v>
      </c>
      <c r="AT93">
        <f t="shared" ca="1" si="29"/>
        <v>4.9329849760560651E-2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_С_косточкой_ли_</v>
      </c>
      <c r="BB93" t="str">
        <f t="shared" si="31"/>
        <v>_С_косточкой_ли_ФИМОН?</v>
      </c>
      <c r="BD93" cm="1">
        <f t="array" aca="1" ref="BD93" ca="1">INDEX($L$90:$L$97,(RANK(AT5,$AT$2:$AT$9)))</f>
        <v>2080</v>
      </c>
    </row>
    <row r="94" spans="1:60" hidden="1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VLOOKUP(B94,audio_list_stym!$A$3:$BP$18,66,FALSE)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VLOOKUP(B94,audio_list_stym!$A$3:$AJ$18,34,FALSE)</f>
        <v>Ake</v>
      </c>
      <c r="I94" t="s">
        <v>692</v>
      </c>
      <c r="J94" t="str">
        <f t="shared" si="27"/>
        <v>Ake_5</v>
      </c>
      <c r="K94">
        <v>14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237</v>
      </c>
      <c r="Q94" t="str">
        <f>IF(G94="экспл",0,IF(G94="импл_",VLOOKUP(J94,quest_импл!$A$1:$J$129,8,FALSE),0))</f>
        <v>sound\\Fioletoviy_li.wav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2051</v>
      </c>
      <c r="AD94" t="str">
        <f t="shared" ca="1" si="32"/>
        <v>pics\\Redis_3.jpg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pics\\Redis_3.jpg</v>
      </c>
      <c r="AI94" t="s">
        <v>104</v>
      </c>
      <c r="AO94">
        <f t="shared" ca="1" si="33"/>
        <v>0.19227061435117176</v>
      </c>
      <c r="AP94" t="str">
        <f t="shared" ca="1" si="34"/>
        <v>pics\\Redis_3.jpg</v>
      </c>
      <c r="AR94" t="str">
        <f t="shared" si="36"/>
        <v/>
      </c>
      <c r="AS94" t="str">
        <f t="shared" ca="1" si="35"/>
        <v>pics\\Redis_3.jpg</v>
      </c>
      <c r="AT94">
        <f t="shared" ca="1" si="29"/>
        <v>0.90130840870231343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_Синий_ли_</v>
      </c>
      <c r="BB94" t="str">
        <f t="shared" si="31"/>
        <v>_Синий_ли_ФИМОН?</v>
      </c>
      <c r="BD94" cm="1">
        <f t="array" aca="1" ref="BD94" ca="1">INDEX($L$90:$L$97,(RANK(AT6,$AT$2:$AT$9)))</f>
        <v>2076</v>
      </c>
    </row>
    <row r="95" spans="1:60" hidden="1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VLOOKUP(B95,audio_list_stym!$A$3:$BP$18,66,FALSE)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VLOOKUP(B95,audio_list_stym!$A$3:$AJ$18,34,FALSE)</f>
        <v>Ake</v>
      </c>
      <c r="I95" t="s">
        <v>693</v>
      </c>
      <c r="J95" t="str">
        <f t="shared" si="27"/>
        <v>Ake_6</v>
      </c>
      <c r="K95">
        <v>14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238</v>
      </c>
      <c r="Q95" t="str">
        <f>IF(G95="экспл",0,IF(G95="импл_",VLOOKUP(J95,quest_импл!$A$1:$J$129,8,FALSE),0))</f>
        <v>sound\\S_dolkami_li.wav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2023</v>
      </c>
      <c r="AD95" t="str">
        <f t="shared" ca="1" si="32"/>
        <v>pics\\Goroh_7.jpg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pics\\Goroh_7.jpg</v>
      </c>
      <c r="AI95" t="s">
        <v>105</v>
      </c>
      <c r="AO95">
        <f t="shared" ca="1" si="33"/>
        <v>0.71558228731480678</v>
      </c>
      <c r="AP95" t="str">
        <f t="shared" ca="1" si="34"/>
        <v>pics\\Goroh_7.jpg</v>
      </c>
      <c r="AR95" t="str">
        <f t="shared" si="36"/>
        <v/>
      </c>
      <c r="AS95" t="str">
        <f t="shared" ca="1" si="35"/>
        <v>pics\\Goroh_7.jpg</v>
      </c>
      <c r="AT95">
        <f t="shared" ca="1" si="29"/>
        <v>0.11951644803658823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_С_дольками_ли_</v>
      </c>
      <c r="BB95" t="str">
        <f t="shared" si="31"/>
        <v>_С_дольками_ли_ФИМОН?</v>
      </c>
      <c r="BD95" cm="1">
        <f t="array" aca="1" ref="BD95" ca="1">INDEX($L$90:$L$97,(RANK(AT7,$AT$2:$AT$9)))</f>
        <v>2079</v>
      </c>
    </row>
    <row r="96" spans="1:60" hidden="1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VLOOKUP(B96,audio_list_stym!$A$3:$BP$18,66,FALSE)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VLOOKUP(B96,audio_list_stym!$A$3:$AJ$18,34,FALSE)</f>
        <v>Ake</v>
      </c>
      <c r="I96" t="s">
        <v>694</v>
      </c>
      <c r="J96" t="str">
        <f t="shared" si="27"/>
        <v>Ake_7</v>
      </c>
      <c r="K96">
        <v>14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239</v>
      </c>
      <c r="Q96" t="str">
        <f>IF(G96="экспл",0,IF(G96="импл_",VLOOKUP(J96,quest_импл!$A$1:$J$129,8,FALSE),0))</f>
        <v>sound\\Visushenniy_li.wav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2013</v>
      </c>
      <c r="AD96" t="str">
        <f t="shared" ca="1" si="32"/>
        <v>pics\\Finik_5.jpg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pics\\Finik_5.jpg</v>
      </c>
      <c r="AI96" t="s">
        <v>106</v>
      </c>
      <c r="AO96">
        <f t="shared" ca="1" si="33"/>
        <v>0.76264318323375391</v>
      </c>
      <c r="AP96" t="str">
        <f t="shared" ca="1" si="34"/>
        <v>pics\\Finik_5.jpg</v>
      </c>
      <c r="AR96" t="str">
        <f t="shared" si="36"/>
        <v/>
      </c>
      <c r="AS96" t="str">
        <f t="shared" ca="1" si="35"/>
        <v>pics\\Finik_5.jpg</v>
      </c>
      <c r="AT96">
        <f t="shared" ca="1" si="29"/>
        <v>0.20400164493220263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_Высушенный_ли_</v>
      </c>
      <c r="BB96" t="str">
        <f t="shared" si="31"/>
        <v>_Высушенный_ли_ФИМОН?</v>
      </c>
      <c r="BD96" cm="1">
        <f t="array" aca="1" ref="BD96" ca="1">INDEX($L$90:$L$97,(RANK(AT8,$AT$2:$AT$9)))</f>
        <v>2075</v>
      </c>
    </row>
    <row r="97" spans="1:60" hidden="1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VLOOKUP(B97,audio_list_stym!$A$3:$BP$18,66,FALSE)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VLOOKUP(B97,audio_list_stym!$A$3:$AJ$18,34,FALSE)</f>
        <v>Ake</v>
      </c>
      <c r="I97" t="s">
        <v>695</v>
      </c>
      <c r="J97" t="str">
        <f t="shared" si="27"/>
        <v>Ake_8</v>
      </c>
      <c r="K97">
        <v>14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240</v>
      </c>
      <c r="Q97" t="str">
        <f>IF(G97="экспл",0,IF(G97="импл_",VLOOKUP(J97,quest_импл!$A$1:$J$129,8,FALSE),0))</f>
        <v>sound\\Myatiy_li.wav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2044</v>
      </c>
      <c r="AD97" t="str">
        <f t="shared" ca="1" si="32"/>
        <v>pics\\Peper_4.jpg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pics\\Peper_4.jpg</v>
      </c>
      <c r="AI97" t="s">
        <v>107</v>
      </c>
      <c r="AO97">
        <f t="shared" ca="1" si="33"/>
        <v>0.25751380463118978</v>
      </c>
      <c r="AP97" t="str">
        <f t="shared" ca="1" si="34"/>
        <v>pics\\Peper_4.jpg</v>
      </c>
      <c r="AR97" t="str">
        <f t="shared" si="36"/>
        <v/>
      </c>
      <c r="AS97" t="str">
        <f t="shared" ca="1" si="35"/>
        <v>pics\\Peper_4.jpg</v>
      </c>
      <c r="AT97">
        <f t="shared" ca="1" si="29"/>
        <v>0.96011961781412314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_Мятый_ли_</v>
      </c>
      <c r="BB97" t="str">
        <f t="shared" si="31"/>
        <v>_Мятый_ли_ФИМОН?</v>
      </c>
      <c r="BD97" cm="1">
        <f t="array" aca="1" ref="BD97" ca="1">INDEX($L$90:$L$97,(RANK(AT9,$AT$2:$AT$9)))</f>
        <v>2077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VLOOKUP(B98,audio_list_stym!$A$3:$BP$18,66,FALSE)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VLOOKUP(B98,audio_list_stym!$A$3:$AJ$18,34,FALSE)</f>
        <v>Finger</v>
      </c>
      <c r="I98" t="s">
        <v>688</v>
      </c>
      <c r="J98" t="str">
        <f t="shared" si="27"/>
        <v>Finger_1</v>
      </c>
      <c r="K98">
        <v>15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113</v>
      </c>
      <c r="Z98" t="str">
        <f>IF(G98="экспл",VLOOKUP(J98,quest_экспл!$A$1:$N$129,12,FALSE),IF(G98="импл_",0,0))</f>
        <v>sound\\On_vizhatiy.wav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2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28"/>
        <v/>
      </c>
      <c r="AI98" t="s">
        <v>108</v>
      </c>
      <c r="AO98">
        <f t="shared" ca="1" si="33"/>
        <v>0.30991707217878506</v>
      </c>
      <c r="AP98" t="str">
        <f t="shared" ca="1" si="34"/>
        <v>pics\\Peper_3.jpg</v>
      </c>
      <c r="AR98" t="str">
        <f>IF(AH98="sound\\Ogorod",AP26,"")</f>
        <v/>
      </c>
      <c r="AS98" t="str">
        <f t="shared" si="35"/>
        <v/>
      </c>
      <c r="AT98">
        <f t="shared" ca="1" si="29"/>
        <v>0.54090338393524373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_Он_выжатый?</v>
      </c>
      <c r="BA98" t="e">
        <f>VLOOKUP(Q98,audio_list_stym!$B$2:$BQ$299,68,FALSE)</f>
        <v>#N/A</v>
      </c>
      <c r="BB98" t="str">
        <f t="shared" si="31"/>
        <v>На_экране_КОДИС._Он_выжатый?</v>
      </c>
      <c r="BC98">
        <f>A98</f>
        <v>1213</v>
      </c>
      <c r="BD98" cm="1">
        <f t="array" aca="1" ref="BD98" ca="1">INDEX($L$98:$L$105,(RANK(AT2,$AT$2:$AT$9)))</f>
        <v>2086</v>
      </c>
      <c r="BE98" cm="1">
        <f t="array" aca="1" ref="BE98" ca="1">INDEX(BD66:BD81,(RANK(AT6,$AT$2:$AT$9)))</f>
        <v>2147</v>
      </c>
      <c r="BF98" cm="1">
        <f t="array" aca="1" ref="BF98" ca="1">INDEX(BD82:BD97,(RANK(AT6,$AT$2:$AT$9)))</f>
        <v>2072</v>
      </c>
      <c r="BG98" cm="1">
        <f t="array" aca="1" ref="BG98" ca="1">INDEX(BD106:BD129,(RANK(AT6,$AT$2:$AT$17)))</f>
        <v>2095</v>
      </c>
      <c r="BH98">
        <v>1</v>
      </c>
    </row>
    <row r="99" spans="1:60" hidden="1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VLOOKUP(B99,audio_list_stym!$A$3:$BP$18,66,FALSE)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VLOOKUP(B99,audio_list_stym!$A$3:$AJ$18,34,FALSE)</f>
        <v>Finger</v>
      </c>
      <c r="I99" t="s">
        <v>689</v>
      </c>
      <c r="J99" t="str">
        <f t="shared" si="27"/>
        <v>Finger_2</v>
      </c>
      <c r="K99">
        <v>15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114</v>
      </c>
      <c r="Z99" t="str">
        <f>IF(G99="экспл",VLOOKUP(J99,quest_экспл!$A$1:$N$129,12,FALSE),IF(G99="импл_",0,0))</f>
        <v>sound\\On_nadloman.wav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2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28"/>
        <v/>
      </c>
      <c r="AI99" t="s">
        <v>109</v>
      </c>
      <c r="AO99">
        <f t="shared" ca="1" si="33"/>
        <v>0.83263658520034811</v>
      </c>
      <c r="AP99" t="str">
        <f t="shared" ca="1" si="34"/>
        <v>pics\\Banan_7.jpg</v>
      </c>
      <c r="AR99" t="str">
        <f t="shared" ref="AR99:AR120" si="37">IF(AH99="sound\\Ogorod",AP27,"")</f>
        <v/>
      </c>
      <c r="AS99" t="str">
        <f t="shared" si="35"/>
        <v/>
      </c>
      <c r="AT99">
        <f t="shared" ca="1" si="29"/>
        <v>0.79768243942035222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_Он_надломан?</v>
      </c>
      <c r="BA99" t="e">
        <f>VLOOKUP(Q99,audio_list_stym!$B$2:$BQ$299,68,FALSE)</f>
        <v>#N/A</v>
      </c>
      <c r="BB99" t="str">
        <f t="shared" si="31"/>
        <v>Посмотрите,_вот_КОДИС._Он_надломан?</v>
      </c>
      <c r="BD99" cm="1">
        <f t="array" aca="1" ref="BD99" ca="1">INDEX($L$98:$L$105,(RANK(AT3,$AT$2:$AT$9)))</f>
        <v>2082</v>
      </c>
    </row>
    <row r="100" spans="1:60" hidden="1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VLOOKUP(B100,audio_list_stym!$A$3:$BP$18,66,FALSE)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VLOOKUP(B100,audio_list_stym!$A$3:$AJ$18,34,FALSE)</f>
        <v>Finger</v>
      </c>
      <c r="I100" t="s">
        <v>690</v>
      </c>
      <c r="J100" t="str">
        <f t="shared" si="27"/>
        <v>Finger_3</v>
      </c>
      <c r="K100">
        <v>15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115</v>
      </c>
      <c r="Z100" t="str">
        <f>IF(G100="экспл",VLOOKUP(J100,quest_экспл!$A$1:$N$129,12,FALSE),IF(G100="импл_",0,0))</f>
        <v>sound\\On_volnistiy.wav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2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28"/>
        <v/>
      </c>
      <c r="AI100" t="s">
        <v>110</v>
      </c>
      <c r="AO100">
        <f t="shared" ca="1" si="33"/>
        <v>9.8495192740898907E-2</v>
      </c>
      <c r="AP100" t="str">
        <f t="shared" ca="1" si="34"/>
        <v>pics\\Redis_7.jpg</v>
      </c>
      <c r="AR100" t="str">
        <f t="shared" si="37"/>
        <v/>
      </c>
      <c r="AS100" t="str">
        <f t="shared" si="35"/>
        <v/>
      </c>
      <c r="AT100">
        <f t="shared" ca="1" si="29"/>
        <v>0.90146869595826762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_Он_волнистый?</v>
      </c>
      <c r="BA100" t="e">
        <f>VLOOKUP(Q100,audio_list_stym!$B$2:$BQ$299,68,FALSE)</f>
        <v>#N/A</v>
      </c>
      <c r="BB100" t="str">
        <f t="shared" si="31"/>
        <v>Вот_КОДИС._Он_волнистый?</v>
      </c>
      <c r="BD100" cm="1">
        <f t="array" aca="1" ref="BD100" ca="1">INDEX($L$98:$L$105,(RANK(AT4,$AT$2:$AT$9)))</f>
        <v>2081</v>
      </c>
    </row>
    <row r="101" spans="1:60" hidden="1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VLOOKUP(B101,audio_list_stym!$A$3:$BP$18,66,FALSE)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VLOOKUP(B101,audio_list_stym!$A$3:$AJ$18,34,FALSE)</f>
        <v>Finger</v>
      </c>
      <c r="I101" t="s">
        <v>691</v>
      </c>
      <c r="J101" t="str">
        <f t="shared" si="27"/>
        <v>Finger_4</v>
      </c>
      <c r="K101">
        <v>15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116</v>
      </c>
      <c r="Z101" t="str">
        <f>IF(G101="экспл",VLOOKUP(J101,quest_экспл!$A$1:$N$129,12,FALSE),IF(G101="импл_",0,0))</f>
        <v>sound\\On_buriy.wav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2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28"/>
        <v/>
      </c>
      <c r="AI101" t="s">
        <v>111</v>
      </c>
      <c r="AO101">
        <f t="shared" ca="1" si="33"/>
        <v>0.82115842879641188</v>
      </c>
      <c r="AP101" t="str">
        <f t="shared" ca="1" si="34"/>
        <v>pics\\Banan_8.jpg</v>
      </c>
      <c r="AR101" t="str">
        <f t="shared" si="37"/>
        <v/>
      </c>
      <c r="AS101" t="str">
        <f t="shared" si="35"/>
        <v/>
      </c>
      <c r="AT101">
        <f t="shared" ca="1" si="29"/>
        <v>0.71496664536373045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_Он_бурый?</v>
      </c>
      <c r="BA101" t="e">
        <f>VLOOKUP(Q101,audio_list_stym!$B$2:$BQ$299,68,FALSE)</f>
        <v>#N/A</v>
      </c>
      <c r="BB101" t="str">
        <f t="shared" si="31"/>
        <v>Это_КОДИС._Он_бурый?</v>
      </c>
      <c r="BD101" cm="1">
        <f t="array" aca="1" ref="BD101" ca="1">INDEX($L$98:$L$105,(RANK(AT5,$AT$2:$AT$9)))</f>
        <v>2088</v>
      </c>
    </row>
    <row r="102" spans="1:60" hidden="1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VLOOKUP(B102,audio_list_stym!$A$3:$BP$18,66,FALSE)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VLOOKUP(B102,audio_list_stym!$A$3:$AJ$18,34,FALSE)</f>
        <v>Finger</v>
      </c>
      <c r="I102" t="s">
        <v>692</v>
      </c>
      <c r="J102" t="str">
        <f t="shared" si="27"/>
        <v>Finger_5</v>
      </c>
      <c r="K102">
        <v>15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117</v>
      </c>
      <c r="Z102" t="str">
        <f>IF(G102="экспл",VLOOKUP(J102,quest_экспл!$A$1:$N$129,12,FALSE),IF(G102="импл_",0,0))</f>
        <v>sound\\Vityanut_li_on.wav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2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28"/>
        <v/>
      </c>
      <c r="AI102" t="s">
        <v>112</v>
      </c>
      <c r="AO102">
        <f t="shared" ca="1" si="33"/>
        <v>0.53022541368049425</v>
      </c>
      <c r="AP102" t="str">
        <f t="shared" ca="1" si="34"/>
        <v>pics\\Limon_1.jpg</v>
      </c>
      <c r="AR102" t="str">
        <f t="shared" si="37"/>
        <v/>
      </c>
      <c r="AS102" t="str">
        <f t="shared" si="35"/>
        <v/>
      </c>
      <c r="AT102">
        <f t="shared" ca="1" si="29"/>
        <v>0.61497460234953438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_Вытянут_ли_он?</v>
      </c>
      <c r="BA102" t="e">
        <f>VLOOKUP(Q102,audio_list_stym!$B$2:$BQ$299,68,FALSE)</f>
        <v>#N/A</v>
      </c>
      <c r="BB102" t="str">
        <f t="shared" si="31"/>
        <v>На_картинке_КОДИС._Вытянут_ли_он?</v>
      </c>
      <c r="BD102" cm="1">
        <f t="array" aca="1" ref="BD102" ca="1">INDEX($L$98:$L$105,(RANK(AT6,$AT$2:$AT$9)))</f>
        <v>2084</v>
      </c>
    </row>
    <row r="103" spans="1:60" hidden="1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VLOOKUP(B103,audio_list_stym!$A$3:$BP$18,66,FALSE)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VLOOKUP(B103,audio_list_stym!$A$3:$AJ$18,34,FALSE)</f>
        <v>Finger</v>
      </c>
      <c r="I103" t="s">
        <v>693</v>
      </c>
      <c r="J103" t="str">
        <f t="shared" si="27"/>
        <v>Finger_6</v>
      </c>
      <c r="K103">
        <v>15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118</v>
      </c>
      <c r="Z103" t="str">
        <f>IF(G103="экспл",VLOOKUP(J103,quest_экспл!$A$1:$N$129,12,FALSE),IF(G103="импл_",0,0))</f>
        <v>sound\\Obyemniy_li_on.wav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2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28"/>
        <v/>
      </c>
      <c r="AI103" t="s">
        <v>113</v>
      </c>
      <c r="AO103">
        <f t="shared" ca="1" si="33"/>
        <v>0.75707600894358196</v>
      </c>
      <c r="AP103" t="str">
        <f t="shared" ca="1" si="34"/>
        <v>pics\\Finik_8.jpg</v>
      </c>
      <c r="AR103" t="str">
        <f t="shared" si="37"/>
        <v/>
      </c>
      <c r="AS103" t="str">
        <f t="shared" si="35"/>
        <v/>
      </c>
      <c r="AT103">
        <f t="shared" ca="1" si="29"/>
        <v>4.2773507383392362E-2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_Объемный_ли_он?</v>
      </c>
      <c r="BA103" t="e">
        <f>VLOOKUP(Q103,audio_list_stym!$B$2:$BQ$299,68,FALSE)</f>
        <v>#N/A</v>
      </c>
      <c r="BB103" t="str">
        <f t="shared" si="31"/>
        <v>На_мониторе_КОДИС._Объемный_ли_он?</v>
      </c>
      <c r="BD103" cm="1">
        <f t="array" aca="1" ref="BD103" ca="1">INDEX($L$98:$L$105,(RANK(AT7,$AT$2:$AT$9)))</f>
        <v>2087</v>
      </c>
    </row>
    <row r="104" spans="1:60" hidden="1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VLOOKUP(B104,audio_list_stym!$A$3:$BP$18,66,FALSE)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VLOOKUP(B104,audio_list_stym!$A$3:$AJ$18,34,FALSE)</f>
        <v>Finger</v>
      </c>
      <c r="I104" t="s">
        <v>694</v>
      </c>
      <c r="J104" t="str">
        <f t="shared" si="27"/>
        <v>Finger_7</v>
      </c>
      <c r="K104">
        <v>15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119</v>
      </c>
      <c r="Z104" t="str">
        <f>IF(G104="экспл",VLOOKUP(J104,quest_экспл!$A$1:$N$129,12,FALSE),IF(G104="импл_",0,0))</f>
        <v>sound\\Pustoy_li_on.wav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2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28"/>
        <v/>
      </c>
      <c r="AI104" t="s">
        <v>114</v>
      </c>
      <c r="AO104">
        <f t="shared" ca="1" si="33"/>
        <v>0.75031083997296077</v>
      </c>
      <c r="AP104" t="str">
        <f t="shared" ca="1" si="34"/>
        <v>pics\\Goroh_2.jpg</v>
      </c>
      <c r="AR104" t="str">
        <f t="shared" si="37"/>
        <v/>
      </c>
      <c r="AS104" t="str">
        <f t="shared" si="35"/>
        <v/>
      </c>
      <c r="AT104">
        <f t="shared" ca="1" si="29"/>
        <v>0.71578907206689446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_Пустой_ли_он?</v>
      </c>
      <c r="BA104" t="e">
        <f>VLOOKUP(Q104,audio_list_stym!$B$2:$BQ$299,68,FALSE)</f>
        <v>#N/A</v>
      </c>
      <c r="BB104" t="str">
        <f t="shared" si="31"/>
        <v>Перед_Вами_КОДИС._Пустой_ли_он?</v>
      </c>
      <c r="BD104" cm="1">
        <f t="array" aca="1" ref="BD104" ca="1">INDEX($L$98:$L$105,(RANK(AT8,$AT$2:$AT$9)))</f>
        <v>2083</v>
      </c>
    </row>
    <row r="105" spans="1:60" hidden="1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VLOOKUP(B105,audio_list_stym!$A$3:$BP$18,66,FALSE)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VLOOKUP(B105,audio_list_stym!$A$3:$AJ$18,34,FALSE)</f>
        <v>Finger</v>
      </c>
      <c r="I105" t="s">
        <v>695</v>
      </c>
      <c r="J105" t="str">
        <f t="shared" si="27"/>
        <v>Finger_8</v>
      </c>
      <c r="K105">
        <v>15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120</v>
      </c>
      <c r="Z105" t="str">
        <f>IF(G105="экспл",VLOOKUP(J105,quest_экспл!$A$1:$N$129,12,FALSE),IF(G105="импл_",0,0))</f>
        <v>sound\\Belyi_li_on.wav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2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28"/>
        <v/>
      </c>
      <c r="AI105" t="s">
        <v>115</v>
      </c>
      <c r="AO105">
        <f t="shared" ca="1" si="33"/>
        <v>0.23069344731143071</v>
      </c>
      <c r="AP105" t="str">
        <f t="shared" ca="1" si="34"/>
        <v>pics\\Peper_7.jpg</v>
      </c>
      <c r="AR105" t="str">
        <f t="shared" si="37"/>
        <v/>
      </c>
      <c r="AS105" t="str">
        <f t="shared" si="35"/>
        <v/>
      </c>
      <c r="AT105">
        <f t="shared" ca="1" si="29"/>
        <v>0.83465796108040391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_Белый_ли_он?</v>
      </c>
      <c r="BA105" t="e">
        <f>VLOOKUP(Q105,audio_list_stym!$B$2:$BQ$299,68,FALSE)</f>
        <v>#N/A</v>
      </c>
      <c r="BB105" t="str">
        <f t="shared" si="31"/>
        <v>Вы_видите_КОДИС._Белый_ли_он?</v>
      </c>
      <c r="BD105" cm="1">
        <f t="array" aca="1" ref="BD105" ca="1">INDEX($L$98:$L$105,(RANK(AT9,$AT$2:$AT$9)))</f>
        <v>2085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VLOOKUP(B106,audio_list_stym!$A$3:$BP$18,66,FALSE)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VLOOKUP(B106,audio_list_stym!$A$3:$AJ$18,34,FALSE)</f>
        <v>Gac</v>
      </c>
      <c r="I106" t="s">
        <v>688</v>
      </c>
      <c r="J106" t="str">
        <f t="shared" si="27"/>
        <v>Gac_1</v>
      </c>
      <c r="K106">
        <v>16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249</v>
      </c>
      <c r="Q106" t="str">
        <f>IF(G106="экспл",0,IF(G106="импл_",VLOOKUP(J106,quest_импл!$A$1:$J$129,8,FALSE),0))</f>
        <v>sound\\Ispachkan_li.wav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2053</v>
      </c>
      <c r="AD106" t="str">
        <f t="shared" ca="1" si="32"/>
        <v>pics\\Redis_5.jpg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pics\\Redis_5.jpg</v>
      </c>
      <c r="AI106" t="s">
        <v>116</v>
      </c>
      <c r="AO106">
        <f t="shared" ca="1" si="33"/>
        <v>0.18550588983093574</v>
      </c>
      <c r="AP106" t="str">
        <f t="shared" ca="1" si="34"/>
        <v>pics\\Redis_5.jpg</v>
      </c>
      <c r="AR106" t="str">
        <f t="shared" si="37"/>
        <v/>
      </c>
      <c r="AS106" t="str">
        <f t="shared" ca="1" si="35"/>
        <v>pics\\Redis_5.jpg</v>
      </c>
      <c r="AT106">
        <f t="shared" ca="1" si="29"/>
        <v>0.80955307613886729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_Испачкан_ли_</v>
      </c>
      <c r="BB106" t="str">
        <f t="shared" si="31"/>
        <v>_Испачкан_ли_XXXXX?</v>
      </c>
      <c r="BC106">
        <f>A106</f>
        <v>1214</v>
      </c>
      <c r="BD106" cm="1">
        <f t="array" aca="1" ref="BD106" ca="1">INDEX($L$106:$L$113,(RANK(AT2,$AT$2:$AT$9)))</f>
        <v>2094</v>
      </c>
      <c r="BE106" cm="1">
        <f t="array" aca="1" ref="BE106" ca="1">INDEX(BD66:BD81,(RANK(AT7,$AT$2:$AT$17)))</f>
        <v>2151</v>
      </c>
      <c r="BF106" cm="1">
        <f t="array" aca="1" ref="BF106" ca="1">INDEX(BD90:BD105,(RANK(AT7,$AT$2:$AT$17)))</f>
        <v>2087</v>
      </c>
      <c r="BG106" cm="1">
        <f t="array" aca="1" ref="BG106" ca="1">INDEX(BD114:BD129,(RANK(AT7,$AT$2:$AT$9)))</f>
        <v>2115</v>
      </c>
      <c r="BH106">
        <v>1</v>
      </c>
    </row>
    <row r="107" spans="1:60" hidden="1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VLOOKUP(B107,audio_list_stym!$A$3:$BP$18,66,FALSE)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VLOOKUP(B107,audio_list_stym!$A$3:$AJ$18,34,FALSE)</f>
        <v>Gac</v>
      </c>
      <c r="I107" t="s">
        <v>689</v>
      </c>
      <c r="J107" t="str">
        <f t="shared" si="27"/>
        <v>Gac_2</v>
      </c>
      <c r="K107">
        <v>16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250</v>
      </c>
      <c r="Q107" t="str">
        <f>IF(G107="экспл",0,IF(G107="импл_",VLOOKUP(J107,quest_импл!$A$1:$J$129,8,FALSE),0))</f>
        <v>sound\\Farshirovanniy_li.wav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2003</v>
      </c>
      <c r="AD107" t="str">
        <f t="shared" ca="1" si="32"/>
        <v>pics\\Banan_3.jpg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pics\\Banan_3.jpg</v>
      </c>
      <c r="AI107" t="s">
        <v>117</v>
      </c>
      <c r="AO107">
        <f t="shared" ca="1" si="33"/>
        <v>0.94066847900226724</v>
      </c>
      <c r="AP107" t="str">
        <f t="shared" ca="1" si="34"/>
        <v>pics\\Banan_3.jpg</v>
      </c>
      <c r="AR107" t="str">
        <f t="shared" si="37"/>
        <v/>
      </c>
      <c r="AS107" t="str">
        <f t="shared" ca="1" si="35"/>
        <v>pics\\Banan_3.jpg</v>
      </c>
      <c r="AT107">
        <f t="shared" ca="1" si="29"/>
        <v>0.73125423710389215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_Фаршированный_ли_</v>
      </c>
      <c r="BB107" t="str">
        <f t="shared" si="31"/>
        <v>_Фаршированный_ли_XXXXX?</v>
      </c>
      <c r="BD107" cm="1">
        <f t="array" aca="1" ref="BD107" ca="1">INDEX($L$106:$L$113,(RANK(AT3,$AT$2:$AT$9)))</f>
        <v>2090</v>
      </c>
    </row>
    <row r="108" spans="1:60" hidden="1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VLOOKUP(B108,audio_list_stym!$A$3:$BP$18,66,FALSE)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VLOOKUP(B108,audio_list_stym!$A$3:$AJ$18,34,FALSE)</f>
        <v>Gac</v>
      </c>
      <c r="I108" t="s">
        <v>690</v>
      </c>
      <c r="J108" t="str">
        <f t="shared" si="27"/>
        <v>Gac_3</v>
      </c>
      <c r="K108">
        <v>16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251</v>
      </c>
      <c r="Q108" t="str">
        <f>IF(G108="экспл",0,IF(G108="импл_",VLOOKUP(J108,quest_импл!$A$1:$J$129,8,FALSE),0))</f>
        <v>sound\\Razrezan_li.wav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2058</v>
      </c>
      <c r="AD108" t="str">
        <f t="shared" ca="1" si="32"/>
        <v>pics\\Tomat_2.jpg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pics\\Tomat_2.jpg</v>
      </c>
      <c r="AI108" t="s">
        <v>118</v>
      </c>
      <c r="AO108">
        <f t="shared" ca="1" si="33"/>
        <v>5.5719661850894942E-2</v>
      </c>
      <c r="AP108" t="str">
        <f t="shared" ca="1" si="34"/>
        <v>pics\\Tomat_2.jpg</v>
      </c>
      <c r="AR108" t="str">
        <f t="shared" si="37"/>
        <v/>
      </c>
      <c r="AS108" t="str">
        <f t="shared" ca="1" si="35"/>
        <v>pics\\Tomat_2.jpg</v>
      </c>
      <c r="AT108">
        <f t="shared" ca="1" si="29"/>
        <v>0.96353606085576926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_Разрезан_ли_</v>
      </c>
      <c r="BB108" t="str">
        <f t="shared" si="31"/>
        <v>_Разрезан_ли_XXXXX?</v>
      </c>
      <c r="BD108" cm="1">
        <f t="array" aca="1" ref="BD108" ca="1">INDEX($L$106:$L$113,(RANK(AT4,$AT$2:$AT$9)))</f>
        <v>2089</v>
      </c>
    </row>
    <row r="109" spans="1:60" hidden="1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VLOOKUP(B109,audio_list_stym!$A$3:$BP$18,66,FALSE)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VLOOKUP(B109,audio_list_stym!$A$3:$AJ$18,34,FALSE)</f>
        <v>Gac</v>
      </c>
      <c r="I109" t="s">
        <v>691</v>
      </c>
      <c r="J109" t="str">
        <f t="shared" si="27"/>
        <v>Gac_4</v>
      </c>
      <c r="K109">
        <v>16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252</v>
      </c>
      <c r="Q109" t="str">
        <f>IF(G109="экспл",0,IF(G109="импл_",VLOOKUP(J109,quest_импл!$A$1:$J$129,8,FALSE),0))</f>
        <v>sound\\S_lepestkami_li.wav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2037</v>
      </c>
      <c r="AD109" t="str">
        <f t="shared" ca="1" si="32"/>
        <v>pics\\Limon_5.jpg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pics\\Limon_5.jpg</v>
      </c>
      <c r="AI109" t="s">
        <v>119</v>
      </c>
      <c r="AO109">
        <f t="shared" ca="1" si="33"/>
        <v>0.48320101992825248</v>
      </c>
      <c r="AP109" t="str">
        <f t="shared" ca="1" si="34"/>
        <v>pics\\Limon_5.jpg</v>
      </c>
      <c r="AR109" t="str">
        <f t="shared" si="37"/>
        <v/>
      </c>
      <c r="AS109" t="str">
        <f t="shared" ca="1" si="35"/>
        <v>pics\\Limon_5.jpg</v>
      </c>
      <c r="AT109">
        <f t="shared" ca="1" si="29"/>
        <v>0.46841199112837861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_С_лепестками_ли_</v>
      </c>
      <c r="BB109" t="str">
        <f t="shared" si="31"/>
        <v>_С_лепестками_ли_XXXXX?</v>
      </c>
      <c r="BD109" cm="1">
        <f t="array" aca="1" ref="BD109" ca="1">INDEX($L$106:$L$113,(RANK(AT5,$AT$2:$AT$9)))</f>
        <v>2096</v>
      </c>
    </row>
    <row r="110" spans="1:60" hidden="1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VLOOKUP(B110,audio_list_stym!$A$3:$BP$18,66,FALSE)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VLOOKUP(B110,audio_list_stym!$A$3:$AJ$18,34,FALSE)</f>
        <v>Gac</v>
      </c>
      <c r="I110" t="s">
        <v>692</v>
      </c>
      <c r="J110" t="str">
        <f t="shared" si="27"/>
        <v>Gac_5</v>
      </c>
      <c r="K110">
        <v>16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253</v>
      </c>
      <c r="Q110" t="str">
        <f>IF(G110="экспл",0,IF(G110="импл_",VLOOKUP(J110,quest_импл!$A$1:$J$129,8,FALSE),0))</f>
        <v>sound\\Kolyuchiy_li.wav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2041</v>
      </c>
      <c r="AD110" t="str">
        <f t="shared" ca="1" si="32"/>
        <v>pics\\Peper_1.jpg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pics\\Peper_1.jpg</v>
      </c>
      <c r="AI110" t="s">
        <v>120</v>
      </c>
      <c r="AO110">
        <f t="shared" ca="1" si="33"/>
        <v>0.31854206500637094</v>
      </c>
      <c r="AP110" t="str">
        <f t="shared" ca="1" si="34"/>
        <v>pics\\Peper_1.jpg</v>
      </c>
      <c r="AR110" t="str">
        <f t="shared" si="37"/>
        <v/>
      </c>
      <c r="AS110" t="str">
        <f t="shared" ca="1" si="35"/>
        <v>pics\\Peper_1.jpg</v>
      </c>
      <c r="AT110">
        <f t="shared" ca="1" si="29"/>
        <v>0.76376916029448672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_Колючий_ли_</v>
      </c>
      <c r="BB110" t="str">
        <f t="shared" si="31"/>
        <v>_Колючий_ли_XXXXX?</v>
      </c>
      <c r="BD110" cm="1">
        <f t="array" aca="1" ref="BD110" ca="1">INDEX($L$106:$L$113,(RANK(AT6,$AT$2:$AT$9)))</f>
        <v>2092</v>
      </c>
    </row>
    <row r="111" spans="1:60" hidden="1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VLOOKUP(B111,audio_list_stym!$A$3:$BP$18,66,FALSE)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VLOOKUP(B111,audio_list_stym!$A$3:$AJ$18,34,FALSE)</f>
        <v>Gac</v>
      </c>
      <c r="I111" t="s">
        <v>693</v>
      </c>
      <c r="J111" t="str">
        <f t="shared" si="27"/>
        <v>Gac_6</v>
      </c>
      <c r="K111">
        <v>16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254</v>
      </c>
      <c r="Q111" t="str">
        <f>IF(G111="экспл",0,IF(G111="импл_",VLOOKUP(J111,quest_импл!$A$1:$J$129,8,FALSE),0))</f>
        <v>sound\\Oranzhrviy_li.wav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2063</v>
      </c>
      <c r="AD111" t="str">
        <f t="shared" ca="1" si="32"/>
        <v>pics\\Tomat_7.jpg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pics\\Tomat_7.jpg</v>
      </c>
      <c r="AI111" t="s">
        <v>121</v>
      </c>
      <c r="AO111">
        <f t="shared" ca="1" si="33"/>
        <v>2.3226457630943886E-2</v>
      </c>
      <c r="AP111" t="str">
        <f t="shared" ca="1" si="34"/>
        <v>pics\\Tomat_7.jpg</v>
      </c>
      <c r="AR111" t="str">
        <f t="shared" si="37"/>
        <v/>
      </c>
      <c r="AS111" t="str">
        <f t="shared" ca="1" si="35"/>
        <v>pics\\Tomat_7.jpg</v>
      </c>
      <c r="AT111">
        <f t="shared" ca="1" si="29"/>
        <v>0.21472902189699339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_Оранжевый_ли_</v>
      </c>
      <c r="BB111" t="str">
        <f t="shared" si="31"/>
        <v>_Оранжевый_ли_XXXXX?</v>
      </c>
      <c r="BD111" cm="1">
        <f t="array" aca="1" ref="BD111" ca="1">INDEX($L$106:$L$113,(RANK(AT7,$AT$2:$AT$9)))</f>
        <v>2095</v>
      </c>
    </row>
    <row r="112" spans="1:60" hidden="1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VLOOKUP(B112,audio_list_stym!$A$3:$BP$18,66,FALSE)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VLOOKUP(B112,audio_list_stym!$A$3:$AJ$18,34,FALSE)</f>
        <v>Gac</v>
      </c>
      <c r="I112" t="s">
        <v>694</v>
      </c>
      <c r="J112" t="str">
        <f t="shared" si="27"/>
        <v>Gac_7</v>
      </c>
      <c r="K112">
        <v>16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255</v>
      </c>
      <c r="Q112" t="str">
        <f>IF(G112="экспл",0,IF(G112="импл_",VLOOKUP(J112,quest_импл!$A$1:$J$129,8,FALSE),0))</f>
        <v>sound\\Zernistiy_li.wav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2012</v>
      </c>
      <c r="AD112" t="str">
        <f t="shared" ca="1" si="32"/>
        <v>pics\\Finik_4.jpg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pics\\Finik_4.jpg</v>
      </c>
      <c r="AI112" t="s">
        <v>122</v>
      </c>
      <c r="AO112">
        <f t="shared" ca="1" si="33"/>
        <v>0.76310606830128835</v>
      </c>
      <c r="AP112" t="str">
        <f t="shared" ca="1" si="34"/>
        <v>pics\\Finik_4.jpg</v>
      </c>
      <c r="AR112" t="str">
        <f t="shared" si="37"/>
        <v/>
      </c>
      <c r="AS112" t="str">
        <f t="shared" ca="1" si="35"/>
        <v>pics\\Finik_4.jpg</v>
      </c>
      <c r="AT112">
        <f t="shared" ca="1" si="29"/>
        <v>9.607951976091289E-2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_Зернистый_ли_</v>
      </c>
      <c r="BB112" t="str">
        <f t="shared" si="31"/>
        <v>_Зернистый_ли_XXXXX?</v>
      </c>
      <c r="BD112" cm="1">
        <f t="array" aca="1" ref="BD112" ca="1">INDEX($L$106:$L$113,(RANK(AT8,$AT$2:$AT$9)))</f>
        <v>2091</v>
      </c>
    </row>
    <row r="113" spans="1:60" hidden="1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VLOOKUP(B113,audio_list_stym!$A$3:$BP$18,66,FALSE)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VLOOKUP(B113,audio_list_stym!$A$3:$AJ$18,34,FALSE)</f>
        <v>Gac</v>
      </c>
      <c r="I113" t="s">
        <v>695</v>
      </c>
      <c r="J113" t="str">
        <f t="shared" si="27"/>
        <v>Gac_8</v>
      </c>
      <c r="K113">
        <v>16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256</v>
      </c>
      <c r="Q113" t="str">
        <f>IF(G113="экспл",0,IF(G113="импл_",VLOOKUP(J113,quest_импл!$A$1:$J$129,8,FALSE),0))</f>
        <v>sound\\Okrugliy_li.wav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2019</v>
      </c>
      <c r="AD113" t="str">
        <f t="shared" ca="1" si="32"/>
        <v>pics\\Goroh_3.jpg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pics\\Goroh_3.jpg</v>
      </c>
      <c r="AI113" t="s">
        <v>123</v>
      </c>
      <c r="AO113">
        <f t="shared" ca="1" si="33"/>
        <v>0.74399798191946653</v>
      </c>
      <c r="AP113" t="str">
        <f t="shared" ca="1" si="34"/>
        <v>pics\\Goroh_3.jpg</v>
      </c>
      <c r="AR113" t="str">
        <f t="shared" si="37"/>
        <v/>
      </c>
      <c r="AS113" t="str">
        <f t="shared" ca="1" si="35"/>
        <v>pics\\Goroh_3.jpg</v>
      </c>
      <c r="AT113">
        <f t="shared" ca="1" si="29"/>
        <v>0.61930394977411862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_Округлый_ли_</v>
      </c>
      <c r="BB113" t="str">
        <f t="shared" si="31"/>
        <v>_Округлый_ли_XXXXX?</v>
      </c>
      <c r="BD113" cm="1">
        <f t="array" aca="1" ref="BD113" ca="1">INDEX($L$106:$L$113,(RANK(AT9,$AT$2:$AT$9)))</f>
        <v>2093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VLOOKUP(B114,audio_list_stym!$A$3:$BP$18,66,FALSE)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VLOOKUP(B114,audio_list_stym!$A$3:$AJ$18,34,FALSE)</f>
        <v>Noni</v>
      </c>
      <c r="I114" t="s">
        <v>688</v>
      </c>
      <c r="J114" t="str">
        <f t="shared" si="27"/>
        <v>Noni_1</v>
      </c>
      <c r="K114">
        <v>17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129</v>
      </c>
      <c r="Z114" t="str">
        <f>IF(G114="экспл",VLOOKUP(J114,quest_экспл!$A$1:$N$129,12,FALSE),IF(G114="импл_",0,0))</f>
        <v>sound\\On_beliy_vnutri.wav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2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28"/>
        <v/>
      </c>
      <c r="AI114" t="s">
        <v>86</v>
      </c>
      <c r="AO114">
        <f t="shared" ca="1" si="33"/>
        <v>0.71087869780600721</v>
      </c>
      <c r="AP114" t="str">
        <f t="shared" ca="1" si="34"/>
        <v>pics\\Goroh_8.jpg</v>
      </c>
      <c r="AR114" t="str">
        <f t="shared" si="37"/>
        <v/>
      </c>
      <c r="AS114" t="str">
        <f t="shared" si="35"/>
        <v/>
      </c>
      <c r="AT114">
        <f t="shared" ca="1" si="29"/>
        <v>0.50230481817771055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_Он_белый_внутри?</v>
      </c>
      <c r="BA114" t="e">
        <f>VLOOKUP(Q114,audio_list_stym!$B$2:$BQ$299,68,FALSE)</f>
        <v>#N/A</v>
      </c>
      <c r="BB114" t="str">
        <f t="shared" si="31"/>
        <v>На_экране_XXXXX._Он_белый_внутри?</v>
      </c>
      <c r="BC114">
        <f>A114</f>
        <v>1215</v>
      </c>
      <c r="BD114" cm="1">
        <f t="array" aca="1" ref="BD114" ca="1">INDEX($L$114:$L$121,(RANK(AT2,$AT$2:$AT$9)))</f>
        <v>2118</v>
      </c>
      <c r="BE114" cm="1">
        <f t="array" aca="1" ref="BE114" ca="1">INDEX(BD66:BD81,(RANK(AT8,$AT$2:$AT$17)))</f>
        <v>2144</v>
      </c>
      <c r="BF114" cm="1">
        <f t="array" aca="1" ref="BF114" ca="1">INDEX(BD82:BD97,(RANK(AT8,$AT$2:$AT$9)))</f>
        <v>2065</v>
      </c>
      <c r="BG114" cm="1">
        <f t="array" aca="1" ref="BG114" ca="1">INDEX(BD98:BD113,(RANK(AT8,$AT$2:$AT$9)))</f>
        <v>2081</v>
      </c>
      <c r="BH114">
        <v>1</v>
      </c>
    </row>
    <row r="115" spans="1:60" hidden="1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VLOOKUP(B115,audio_list_stym!$A$3:$BP$18,66,FALSE)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VLOOKUP(B115,audio_list_stym!$A$3:$AJ$18,34,FALSE)</f>
        <v>Noni</v>
      </c>
      <c r="I115" t="s">
        <v>689</v>
      </c>
      <c r="J115" t="str">
        <f t="shared" si="27"/>
        <v>Noni_2</v>
      </c>
      <c r="K115">
        <v>17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130</v>
      </c>
      <c r="Z115" t="str">
        <f>IF(G115="экспл",VLOOKUP(J115,quest_экспл!$A$1:$N$129,12,FALSE),IF(G115="импл_",0,0))</f>
        <v>sound\\Rebristiy_li_on.wav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2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28"/>
        <v/>
      </c>
      <c r="AI115" t="s">
        <v>87</v>
      </c>
      <c r="AO115">
        <f t="shared" ca="1" si="33"/>
        <v>4.869058588731201E-2</v>
      </c>
      <c r="AP115" t="str">
        <f t="shared" ca="1" si="34"/>
        <v>pics\\Tomat_4.jpg</v>
      </c>
      <c r="AR115" t="str">
        <f t="shared" si="37"/>
        <v/>
      </c>
      <c r="AS115" t="str">
        <f t="shared" si="35"/>
        <v/>
      </c>
      <c r="AT115">
        <f t="shared" ca="1" si="29"/>
        <v>0.442557532795259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_Ребристый_ли_он?</v>
      </c>
      <c r="BA115" t="e">
        <f>VLOOKUP(Q115,audio_list_stym!$B$2:$BQ$299,68,FALSE)</f>
        <v>#N/A</v>
      </c>
      <c r="BB115" t="str">
        <f t="shared" si="31"/>
        <v>Посмотрите,_вот_XXXXX._Ребристый_ли_он?</v>
      </c>
      <c r="BD115" cm="1">
        <f t="array" aca="1" ref="BD115" ca="1">INDEX($L$114:$L$121,(RANK(AT3,$AT$2:$AT$9)))</f>
        <v>2114</v>
      </c>
    </row>
    <row r="116" spans="1:60" hidden="1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VLOOKUP(B116,audio_list_stym!$A$3:$BP$18,66,FALSE)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VLOOKUP(B116,audio_list_stym!$A$3:$AJ$18,34,FALSE)</f>
        <v>Noni</v>
      </c>
      <c r="I116" t="s">
        <v>690</v>
      </c>
      <c r="J116" t="str">
        <f t="shared" si="27"/>
        <v>Noni_3</v>
      </c>
      <c r="K116">
        <v>17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131</v>
      </c>
      <c r="Z116" t="str">
        <f>IF(G116="экспл",VLOOKUP(J116,quest_экспл!$A$1:$N$129,12,FALSE),IF(G116="импл_",0,0))</f>
        <v>sound\\Goluboy_li_on.wav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2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28"/>
        <v/>
      </c>
      <c r="AI116" t="s">
        <v>88</v>
      </c>
      <c r="AO116">
        <f t="shared" ca="1" si="33"/>
        <v>3.1452869159829699E-2</v>
      </c>
      <c r="AP116" t="str">
        <f t="shared" ca="1" si="34"/>
        <v>pics\\Tomat_6.jpg</v>
      </c>
      <c r="AR116" t="str">
        <f t="shared" si="37"/>
        <v/>
      </c>
      <c r="AS116" t="str">
        <f t="shared" si="35"/>
        <v/>
      </c>
      <c r="AT116">
        <f t="shared" ca="1" si="29"/>
        <v>0.70647456104264184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_Голубой_ли_он?</v>
      </c>
      <c r="BA116" t="e">
        <f>VLOOKUP(Q116,audio_list_stym!$B$2:$BQ$299,68,FALSE)</f>
        <v>#N/A</v>
      </c>
      <c r="BB116" t="str">
        <f t="shared" si="31"/>
        <v>Вот_XXXXX._Голубой_ли_он?</v>
      </c>
      <c r="BD116" cm="1">
        <f t="array" aca="1" ref="BD116" ca="1">INDEX($L$114:$L$121,(RANK(AT4,$AT$2:$AT$9)))</f>
        <v>2113</v>
      </c>
    </row>
    <row r="117" spans="1:60" hidden="1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VLOOKUP(B117,audio_list_stym!$A$3:$BP$18,66,FALSE)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VLOOKUP(B117,audio_list_stym!$A$3:$AJ$18,34,FALSE)</f>
        <v>Noni</v>
      </c>
      <c r="I117" t="s">
        <v>691</v>
      </c>
      <c r="J117" t="str">
        <f t="shared" si="27"/>
        <v>Noni_4</v>
      </c>
      <c r="K117">
        <v>17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132</v>
      </c>
      <c r="Z117" t="str">
        <f>IF(G117="экспл",VLOOKUP(J117,quest_экспл!$A$1:$N$129,12,FALSE),IF(G117="импл_",0,0))</f>
        <v>sound\\On_s_bugorkami.wav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2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28"/>
        <v/>
      </c>
      <c r="AI117" t="s">
        <v>89</v>
      </c>
      <c r="AO117">
        <f t="shared" ca="1" si="33"/>
        <v>0.2331368683791275</v>
      </c>
      <c r="AP117" t="str">
        <f t="shared" ca="1" si="34"/>
        <v>pics\\Peper_6.jpg</v>
      </c>
      <c r="AR117" t="str">
        <f t="shared" si="37"/>
        <v/>
      </c>
      <c r="AS117" t="str">
        <f t="shared" si="35"/>
        <v/>
      </c>
      <c r="AT117">
        <f t="shared" ca="1" si="29"/>
        <v>0.19207656006309048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_Он_с_бугорками?</v>
      </c>
      <c r="BA117" t="e">
        <f>VLOOKUP(Q117,audio_list_stym!$B$2:$BQ$299,68,FALSE)</f>
        <v>#N/A</v>
      </c>
      <c r="BB117" t="str">
        <f t="shared" si="31"/>
        <v>Это_XXXXX._Он_с_бугорками?</v>
      </c>
      <c r="BD117" cm="1">
        <f t="array" aca="1" ref="BD117" ca="1">INDEX($L$114:$L$121,(RANK(AT5,$AT$2:$AT$9)))</f>
        <v>2120</v>
      </c>
    </row>
    <row r="118" spans="1:60" hidden="1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VLOOKUP(B118,audio_list_stym!$A$3:$BP$18,66,FALSE)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VLOOKUP(B118,audio_list_stym!$A$3:$AJ$18,34,FALSE)</f>
        <v>Noni</v>
      </c>
      <c r="I118" t="s">
        <v>692</v>
      </c>
      <c r="J118" t="str">
        <f t="shared" si="27"/>
        <v>Noni_5</v>
      </c>
      <c r="K118">
        <v>17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133</v>
      </c>
      <c r="Z118" t="str">
        <f>IF(G118="экспл",VLOOKUP(J118,quest_экспл!$A$1:$N$129,12,FALSE),IF(G118="импл_",0,0))</f>
        <v>sound\\Ovalniy_li_on.wav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2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28"/>
        <v/>
      </c>
      <c r="AI118" t="s">
        <v>90</v>
      </c>
      <c r="AO118">
        <f t="shared" ca="1" si="33"/>
        <v>0.31173767339928959</v>
      </c>
      <c r="AP118" t="str">
        <f t="shared" ca="1" si="34"/>
        <v>pics\\Peper_2.jpg</v>
      </c>
      <c r="AR118" t="str">
        <f t="shared" si="37"/>
        <v/>
      </c>
      <c r="AS118" t="str">
        <f t="shared" si="35"/>
        <v/>
      </c>
      <c r="AT118">
        <f t="shared" ca="1" si="29"/>
        <v>0.96266348297451265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_Овальный_ли_он?</v>
      </c>
      <c r="BA118" t="e">
        <f>VLOOKUP(Q118,audio_list_stym!$B$2:$BQ$299,68,FALSE)</f>
        <v>#N/A</v>
      </c>
      <c r="BB118" t="str">
        <f t="shared" si="31"/>
        <v>На_картинке_XXXXX._Овальный_ли_он?</v>
      </c>
      <c r="BD118" cm="1">
        <f t="array" aca="1" ref="BD118" ca="1">INDEX($L$114:$L$121,(RANK(AT6,$AT$2:$AT$9)))</f>
        <v>2116</v>
      </c>
    </row>
    <row r="119" spans="1:60" hidden="1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VLOOKUP(B119,audio_list_stym!$A$3:$BP$18,66,FALSE)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VLOOKUP(B119,audio_list_stym!$A$3:$AJ$18,34,FALSE)</f>
        <v>Noni</v>
      </c>
      <c r="I119" t="s">
        <v>693</v>
      </c>
      <c r="J119" t="str">
        <f t="shared" si="27"/>
        <v>Noni_6</v>
      </c>
      <c r="K119">
        <v>17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134</v>
      </c>
      <c r="Z119" t="str">
        <f>IF(G119="экспл",VLOOKUP(J119,quest_экспл!$A$1:$N$129,12,FALSE),IF(G119="импл_",0,0))</f>
        <v>sound\\Zhidkiy_li_on.wav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2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28"/>
        <v/>
      </c>
      <c r="AI119" t="s">
        <v>91</v>
      </c>
      <c r="AO119">
        <f t="shared" ca="1" si="33"/>
        <v>0.63644671470535708</v>
      </c>
      <c r="AP119" t="str">
        <f t="shared" ca="1" si="34"/>
        <v>pics\\Kokos_3.jpg</v>
      </c>
      <c r="AR119" t="str">
        <f t="shared" si="37"/>
        <v/>
      </c>
      <c r="AS119" t="str">
        <f t="shared" si="35"/>
        <v/>
      </c>
      <c r="AT119">
        <f t="shared" ca="1" si="29"/>
        <v>0.83286708035775581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_Жидкий_ли_он?</v>
      </c>
      <c r="BA119" t="e">
        <f>VLOOKUP(Q119,audio_list_stym!$B$2:$BQ$299,68,FALSE)</f>
        <v>#N/A</v>
      </c>
      <c r="BB119" t="str">
        <f t="shared" si="31"/>
        <v>На_мониторе_XXXXX._Жидкий_ли_он?</v>
      </c>
      <c r="BD119" cm="1">
        <f t="array" aca="1" ref="BD119" ca="1">INDEX($L$114:$L$121,(RANK(AT7,$AT$2:$AT$9)))</f>
        <v>2119</v>
      </c>
    </row>
    <row r="120" spans="1:60" hidden="1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VLOOKUP(B120,audio_list_stym!$A$3:$BP$18,66,FALSE)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VLOOKUP(B120,audio_list_stym!$A$3:$AJ$18,34,FALSE)</f>
        <v>Noni</v>
      </c>
      <c r="I120" t="s">
        <v>694</v>
      </c>
      <c r="J120" t="str">
        <f t="shared" si="27"/>
        <v>Noni_7</v>
      </c>
      <c r="K120">
        <v>17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135</v>
      </c>
      <c r="Z120" t="str">
        <f>IF(G120="экспл",VLOOKUP(J120,quest_экспл!$A$1:$N$129,12,FALSE),IF(G120="импл_",0,0))</f>
        <v>sound\\On_lohmatiy.wav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2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28"/>
        <v/>
      </c>
      <c r="AI120" t="s">
        <v>92</v>
      </c>
      <c r="AO120">
        <f t="shared" ca="1" si="33"/>
        <v>0.45217238802884852</v>
      </c>
      <c r="AP120" t="str">
        <f t="shared" ca="1" si="34"/>
        <v>pics\\Limon_6.jpg</v>
      </c>
      <c r="AR120" t="str">
        <f t="shared" si="37"/>
        <v/>
      </c>
      <c r="AS120" t="str">
        <f t="shared" si="35"/>
        <v/>
      </c>
      <c r="AT120">
        <f t="shared" ca="1" si="29"/>
        <v>0.48607106761948615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_Он_лохматый?</v>
      </c>
      <c r="BA120" t="e">
        <f>VLOOKUP(Q120,audio_list_stym!$B$2:$BQ$299,68,FALSE)</f>
        <v>#N/A</v>
      </c>
      <c r="BB120" t="str">
        <f t="shared" si="31"/>
        <v>Перед_Вами_XXXXX._Он_лохматый?</v>
      </c>
      <c r="BD120" cm="1">
        <f t="array" aca="1" ref="BD120" ca="1">INDEX($L$114:$L$121,(RANK(AT8,$AT$2:$AT$9)))</f>
        <v>2115</v>
      </c>
    </row>
    <row r="121" spans="1:60" hidden="1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VLOOKUP(B121,audio_list_stym!$A$3:$BP$18,66,FALSE)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VLOOKUP(B121,audio_list_stym!$A$3:$AJ$18,34,FALSE)</f>
        <v>Noni</v>
      </c>
      <c r="I121" t="s">
        <v>695</v>
      </c>
      <c r="J121" t="str">
        <f t="shared" si="27"/>
        <v>Noni_8</v>
      </c>
      <c r="K121">
        <v>17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136</v>
      </c>
      <c r="Z121" t="str">
        <f>IF(G121="экспл",VLOOKUP(J121,quest_экспл!$A$1:$N$129,12,FALSE),IF(G121="импл_",0,0))</f>
        <v>sound\\On_zolotistiy.wav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2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28"/>
        <v/>
      </c>
      <c r="AI121" t="s">
        <v>93</v>
      </c>
      <c r="AO121">
        <f t="shared" ca="1" si="33"/>
        <v>0.15540106876568927</v>
      </c>
      <c r="AP121" t="str">
        <f t="shared" ca="1" si="34"/>
        <v>pics\\Redis_6.jpg</v>
      </c>
      <c r="AR121" t="str">
        <f>IF(AH121="sound\\Ogorod",AP49,"")</f>
        <v/>
      </c>
      <c r="AS121" t="str">
        <f t="shared" si="35"/>
        <v/>
      </c>
      <c r="AT121">
        <f t="shared" ca="1" si="29"/>
        <v>0.11996313050033203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_Он_золотистый?</v>
      </c>
      <c r="BA121" t="e">
        <f>VLOOKUP(Q121,audio_list_stym!$B$2:$BQ$299,68,FALSE)</f>
        <v>#N/A</v>
      </c>
      <c r="BB121" t="str">
        <f t="shared" si="31"/>
        <v>Вы_видите_XXXXX._Он_золотистый?</v>
      </c>
      <c r="BD121" cm="1">
        <f t="array" aca="1" ref="BD121" ca="1">INDEX($L$114:$L$121,(RANK(AT9,$AT$2:$AT$9)))</f>
        <v>2117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VLOOKUP(B122,audio_list_stym!$A$3:$BP$18,66,FALSE)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VLOOKUP(B122,audio_list_stym!$A$3:$AJ$18,34,FALSE)</f>
        <v>Sapota</v>
      </c>
      <c r="I122" t="s">
        <v>688</v>
      </c>
      <c r="J122" t="str">
        <f t="shared" si="27"/>
        <v>Sapota_1</v>
      </c>
      <c r="K122">
        <v>14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265</v>
      </c>
      <c r="Q122" t="str">
        <f>IF(G122="экспл",0,IF(G122="импл_",VLOOKUP(J122,quest_импл!$A$1:$J$129,8,FALSE),0))</f>
        <v>sound\\Sharoobrazniy_li.wav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2032</v>
      </c>
      <c r="AD122" t="str">
        <f t="shared" ca="1" si="32"/>
        <v>pics\\Kokos_8.jpg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pics\\Kokos_8.jpg</v>
      </c>
      <c r="AI122" t="s">
        <v>124</v>
      </c>
      <c r="AO122">
        <f t="shared" ca="1" si="33"/>
        <v>0.56581127361057115</v>
      </c>
      <c r="AP122" t="str">
        <f t="shared" ca="1" si="34"/>
        <v>pics\\Kokos_8.jpg</v>
      </c>
      <c r="AR122" t="str">
        <f t="shared" ref="AR122:AR129" si="38">IF(AH122="sound\\Ogorod",AP50,"")</f>
        <v/>
      </c>
      <c r="AS122" t="str">
        <f t="shared" ca="1" si="35"/>
        <v>pics\\Kokos_8.jpg</v>
      </c>
      <c r="AT122">
        <f t="shared" ca="1" si="29"/>
        <v>6.1608103611589304E-2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_Шарообразный_ли_</v>
      </c>
      <c r="BB122" t="str">
        <f t="shared" si="31"/>
        <v>_Шарообразный_ли_ПЕМАТ?</v>
      </c>
      <c r="BC122">
        <f>A122</f>
        <v>1216</v>
      </c>
      <c r="BD122" cm="1">
        <f t="array" aca="1" ref="BD122" ca="1">INDEX($L$122:$L$129,(RANK(AT2,$AT$2:$AT$9)))</f>
        <v>2134</v>
      </c>
      <c r="BE122" cm="1">
        <f t="array" aca="1" ref="BE122" ca="1">INDEX(BD66:BD81,(RANK(AT9,$AT$2:$AT$17)))</f>
        <v>2145</v>
      </c>
      <c r="BF122" cm="1">
        <f t="array" aca="1" ref="BF122" ca="1">INDEX(BD90:BD105,(RANK(AT9,$AT$2:$AT$17)))</f>
        <v>2081</v>
      </c>
      <c r="BG122" cm="1">
        <f t="array" aca="1" ref="BG122" ca="1">INDEX(BD106:BD121,(RANK(AT9,$AT$2:$AT$17)))</f>
        <v>2113</v>
      </c>
      <c r="BH122">
        <v>1</v>
      </c>
    </row>
    <row r="123" spans="1:60" hidden="1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VLOOKUP(B123,audio_list_stym!$A$3:$BP$18,66,FALSE)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VLOOKUP(B123,audio_list_stym!$A$3:$AJ$18,34,FALSE)</f>
        <v>Sapota</v>
      </c>
      <c r="I123" t="s">
        <v>689</v>
      </c>
      <c r="J123" t="str">
        <f t="shared" si="27"/>
        <v>Sapota_2</v>
      </c>
      <c r="K123">
        <v>14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266</v>
      </c>
      <c r="Q123" t="str">
        <f>IF(G123="экспл",0,IF(G123="импл_",VLOOKUP(J123,quest_импл!$A$1:$J$129,8,FALSE),0))</f>
        <v>sound\\Nadrezan_li.wav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2034</v>
      </c>
      <c r="AD123" t="str">
        <f t="shared" ca="1" si="32"/>
        <v>pics\\Limon_2.jpg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pics\\Limon_2.jpg</v>
      </c>
      <c r="AI123" t="s">
        <v>125</v>
      </c>
      <c r="AO123">
        <f t="shared" ca="1" si="33"/>
        <v>0.51486318282908217</v>
      </c>
      <c r="AP123" t="str">
        <f t="shared" ca="1" si="34"/>
        <v>pics\\Limon_2.jpg</v>
      </c>
      <c r="AR123" t="str">
        <f t="shared" si="38"/>
        <v/>
      </c>
      <c r="AS123" t="str">
        <f t="shared" ca="1" si="35"/>
        <v>pics\\Limon_2.jpg</v>
      </c>
      <c r="AT123">
        <f t="shared" ca="1" si="29"/>
        <v>0.90928133181330528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_Надрезан_ли_</v>
      </c>
      <c r="BB123" t="str">
        <f t="shared" si="31"/>
        <v>_Надрезан_ли_ПЕМАТ?</v>
      </c>
      <c r="BD123" cm="1">
        <f t="array" aca="1" ref="BD123" ca="1">INDEX($L$122:$L$129,(RANK(AT3,$AT$2:$AT$9)))</f>
        <v>2130</v>
      </c>
    </row>
    <row r="124" spans="1:60" hidden="1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VLOOKUP(B124,audio_list_stym!$A$3:$BP$18,66,FALSE)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VLOOKUP(B124,audio_list_stym!$A$3:$AJ$18,34,FALSE)</f>
        <v>Sapota</v>
      </c>
      <c r="I124" t="s">
        <v>690</v>
      </c>
      <c r="J124" t="str">
        <f t="shared" si="27"/>
        <v>Sapota_3</v>
      </c>
      <c r="K124">
        <v>14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267</v>
      </c>
      <c r="Q124" t="str">
        <f>IF(G124="экспл",0,IF(G124="импл_",VLOOKUP(J124,quest_импл!$A$1:$J$129,8,FALSE),0))</f>
        <v>sound\\Perekruchen_li.wav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2009</v>
      </c>
      <c r="AD124" t="str">
        <f t="shared" ca="1" si="32"/>
        <v>pics\\Finik_1.jpg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pics\\Finik_1.jpg</v>
      </c>
      <c r="AI124" t="s">
        <v>126</v>
      </c>
      <c r="AO124">
        <f t="shared" ca="1" si="33"/>
        <v>0.81413125453862867</v>
      </c>
      <c r="AP124" t="str">
        <f t="shared" ca="1" si="34"/>
        <v>pics\\Finik_1.jpg</v>
      </c>
      <c r="AR124" t="str">
        <f t="shared" si="38"/>
        <v/>
      </c>
      <c r="AS124" t="str">
        <f t="shared" ca="1" si="35"/>
        <v>pics\\Finik_1.jpg</v>
      </c>
      <c r="AT124">
        <f t="shared" ca="1" si="29"/>
        <v>0.48332070730832177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_Перекручен_ли_</v>
      </c>
      <c r="BB124" t="str">
        <f t="shared" si="31"/>
        <v>_Перекручен_ли_ПЕМАТ?</v>
      </c>
      <c r="BD124" cm="1">
        <f t="array" aca="1" ref="BD124" ca="1">INDEX($L$122:$L$129,(RANK(AT4,$AT$2:$AT$9)))</f>
        <v>2129</v>
      </c>
    </row>
    <row r="125" spans="1:60" hidden="1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VLOOKUP(B125,audio_list_stym!$A$3:$BP$18,66,FALSE)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VLOOKUP(B125,audio_list_stym!$A$3:$AJ$18,34,FALSE)</f>
        <v>Sapota</v>
      </c>
      <c r="I125" t="s">
        <v>691</v>
      </c>
      <c r="J125" t="str">
        <f t="shared" si="27"/>
        <v>Sapota_4</v>
      </c>
      <c r="K125">
        <v>14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268</v>
      </c>
      <c r="Q125" t="str">
        <f>IF(G125="экспл",0,IF(G125="импл_",VLOOKUP(J125,quest_импл!$A$1:$J$129,8,FALSE),0))</f>
        <v>sound\\Sorvan_li.wav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2017</v>
      </c>
      <c r="AD125" t="str">
        <f t="shared" ca="1" si="32"/>
        <v>pics\\Goroh_1.jpg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pics\\Goroh_1.jpg</v>
      </c>
      <c r="AI125" t="s">
        <v>127</v>
      </c>
      <c r="AO125">
        <f t="shared" ca="1" si="33"/>
        <v>0.75177133169153842</v>
      </c>
      <c r="AP125" t="str">
        <f t="shared" ca="1" si="34"/>
        <v>pics\\Goroh_1.jpg</v>
      </c>
      <c r="AR125" t="str">
        <f t="shared" si="38"/>
        <v/>
      </c>
      <c r="AS125" t="str">
        <f t="shared" ca="1" si="35"/>
        <v>pics\\Goroh_1.jpg</v>
      </c>
      <c r="AT125">
        <f t="shared" ca="1" si="29"/>
        <v>0.7706137093991744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_Сорван_ли_</v>
      </c>
      <c r="BB125" t="str">
        <f t="shared" si="31"/>
        <v>_Сорван_ли_ПЕМАТ?</v>
      </c>
      <c r="BD125" cm="1">
        <f t="array" aca="1" ref="BD125" ca="1">INDEX($L$122:$L$129,(RANK(AT5,$AT$2:$AT$9)))</f>
        <v>2136</v>
      </c>
    </row>
    <row r="126" spans="1:60" hidden="1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VLOOKUP(B126,audio_list_stym!$A$3:$BP$18,66,FALSE)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VLOOKUP(B126,audio_list_stym!$A$3:$AJ$18,34,FALSE)</f>
        <v>Sapota</v>
      </c>
      <c r="I126" t="s">
        <v>692</v>
      </c>
      <c r="J126" t="str">
        <f t="shared" si="27"/>
        <v>Sapota_5</v>
      </c>
      <c r="K126">
        <v>14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269</v>
      </c>
      <c r="Q126" t="str">
        <f>IF(G126="экспл",0,IF(G126="импл_",VLOOKUP(J126,quest_импл!$A$1:$J$129,8,FALSE),0))</f>
        <v>sound\\Spresovan_li.wav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2035</v>
      </c>
      <c r="AD126" t="str">
        <f t="shared" ca="1" si="32"/>
        <v>pics\\Limon_3.jpg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pics\\Limon_3.jpg</v>
      </c>
      <c r="AI126" t="s">
        <v>128</v>
      </c>
      <c r="AO126">
        <f t="shared" ca="1" si="33"/>
        <v>0.50203787218812657</v>
      </c>
      <c r="AP126" t="str">
        <f t="shared" ca="1" si="34"/>
        <v>pics\\Limon_3.jpg</v>
      </c>
      <c r="AR126" t="str">
        <f t="shared" si="38"/>
        <v/>
      </c>
      <c r="AS126" t="str">
        <f t="shared" ca="1" si="35"/>
        <v>pics\\Limon_3.jpg</v>
      </c>
      <c r="AT126">
        <f t="shared" ca="1" si="29"/>
        <v>0.24643181586177965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_Спрессован_ли_</v>
      </c>
      <c r="BB126" t="str">
        <f t="shared" si="31"/>
        <v>_Спрессован_ли_ПЕМАТ?</v>
      </c>
      <c r="BD126" cm="1">
        <f t="array" aca="1" ref="BD126" ca="1">INDEX($L$122:$L$129,(RANK(AT6,$AT$2:$AT$9)))</f>
        <v>2132</v>
      </c>
    </row>
    <row r="127" spans="1:60" hidden="1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VLOOKUP(B127,audio_list_stym!$A$3:$BP$18,66,FALSE)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VLOOKUP(B127,audio_list_stym!$A$3:$AJ$18,34,FALSE)</f>
        <v>Sapota</v>
      </c>
      <c r="I127" t="s">
        <v>693</v>
      </c>
      <c r="J127" t="str">
        <f t="shared" si="27"/>
        <v>Sapota_6</v>
      </c>
      <c r="K127">
        <v>14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270</v>
      </c>
      <c r="Q127" t="str">
        <f>IF(G127="экспл",0,IF(G127="импл_",VLOOKUP(J127,quest_импл!$A$1:$J$129,8,FALSE),0))</f>
        <v>sound\\Zheltiy_li.wav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2050</v>
      </c>
      <c r="AD127" t="str">
        <f t="shared" ca="1" si="32"/>
        <v>pics\\Redis_2.jpg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pics\\Redis_2.jpg</v>
      </c>
      <c r="AI127" t="s">
        <v>129</v>
      </c>
      <c r="AO127">
        <f t="shared" ca="1" si="33"/>
        <v>0.22342193382211939</v>
      </c>
      <c r="AP127" t="str">
        <f t="shared" ca="1" si="34"/>
        <v>pics\\Redis_2.jpg</v>
      </c>
      <c r="AR127" t="str">
        <f t="shared" si="38"/>
        <v/>
      </c>
      <c r="AS127" t="str">
        <f t="shared" ca="1" si="35"/>
        <v>pics\\Redis_2.jpg</v>
      </c>
      <c r="AT127">
        <f t="shared" ca="1" si="29"/>
        <v>0.55103649308452329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_Желтый_ли_</v>
      </c>
      <c r="BB127" t="str">
        <f t="shared" si="31"/>
        <v>_Желтый_ли_ПЕМАТ?</v>
      </c>
      <c r="BD127" cm="1">
        <f t="array" aca="1" ref="BD127" ca="1">INDEX($L$122:$L$129,(RANK(AT7,$AT$2:$AT$9)))</f>
        <v>2135</v>
      </c>
    </row>
    <row r="128" spans="1:60" hidden="1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VLOOKUP(B128,audio_list_stym!$A$3:$BP$18,66,FALSE)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VLOOKUP(B128,audio_list_stym!$A$3:$AJ$18,34,FALSE)</f>
        <v>Sapota</v>
      </c>
      <c r="I128" t="s">
        <v>694</v>
      </c>
      <c r="J128" t="str">
        <f t="shared" si="27"/>
        <v>Sapota_7</v>
      </c>
      <c r="K128">
        <v>14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271</v>
      </c>
      <c r="Q128" t="str">
        <f>IF(G128="экспл",0,IF(G128="импл_",VLOOKUP(J128,quest_импл!$A$1:$J$129,8,FALSE),0))</f>
        <v>sound\\Rovniy_li.wav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2021</v>
      </c>
      <c r="AD128" t="str">
        <f t="shared" ca="1" si="32"/>
        <v>pics\\Goroh_5.jpg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pics\\Goroh_5.jpg</v>
      </c>
      <c r="AI128" t="s">
        <v>130</v>
      </c>
      <c r="AO128">
        <f t="shared" ca="1" si="33"/>
        <v>0.7328060718028826</v>
      </c>
      <c r="AP128" t="str">
        <f t="shared" ca="1" si="34"/>
        <v>pics\\Goroh_5.jpg</v>
      </c>
      <c r="AR128" t="str">
        <f t="shared" si="38"/>
        <v/>
      </c>
      <c r="AS128" t="str">
        <f t="shared" ca="1" si="35"/>
        <v>pics\\Goroh_5.jpg</v>
      </c>
      <c r="AT128">
        <f t="shared" ca="1" si="29"/>
        <v>0.60147900955224098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_Ровный_ли_</v>
      </c>
      <c r="BB128" t="str">
        <f t="shared" si="31"/>
        <v>_Ровный_ли_ПЕМАТ?</v>
      </c>
      <c r="BD128" cm="1">
        <f t="array" aca="1" ref="BD128" ca="1">INDEX($L$122:$L$129,(RANK(AT8,$AT$2:$AT$9)))</f>
        <v>2131</v>
      </c>
    </row>
    <row r="129" spans="1:56" hidden="1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VLOOKUP(B129,audio_list_stym!$A$3:$BP$18,66,FALSE)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VLOOKUP(B129,audio_list_stym!$A$3:$AJ$18,34,FALSE)</f>
        <v>Sapota</v>
      </c>
      <c r="I129" t="s">
        <v>695</v>
      </c>
      <c r="J129" t="str">
        <f t="shared" si="27"/>
        <v>Sapota_8</v>
      </c>
      <c r="K129">
        <v>14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272</v>
      </c>
      <c r="Q129" t="str">
        <f>IF(G129="экспл",0,IF(G129="импл_",VLOOKUP(J129,quest_импл!$A$1:$J$129,8,FALSE),0))</f>
        <v>sound\\Imeet_li_shipi.wav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2040</v>
      </c>
      <c r="AD129" t="str">
        <f t="shared" ca="1" si="32"/>
        <v>pics\\Limon_8.jpg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pics\\Limon_8.jpg</v>
      </c>
      <c r="AI129" t="s">
        <v>131</v>
      </c>
      <c r="AO129">
        <f t="shared" ca="1" si="33"/>
        <v>0.32143547073489198</v>
      </c>
      <c r="AP129" t="str">
        <f t="shared" ca="1" si="34"/>
        <v>pics\\Limon_8.jpg</v>
      </c>
      <c r="AR129" t="str">
        <f t="shared" si="38"/>
        <v/>
      </c>
      <c r="AS129" t="str">
        <f t="shared" ca="1" si="35"/>
        <v>pics\\Limon_8.jpg</v>
      </c>
      <c r="AT129">
        <f t="shared" ca="1" si="29"/>
        <v>0.46649668084796425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_Имеет_ли_шипы_</v>
      </c>
      <c r="BB129" t="str">
        <f t="shared" si="31"/>
        <v>_Имеет_ли_шипы_ПЕМАТ?</v>
      </c>
      <c r="BD129" cm="1">
        <f t="array" aca="1" ref="BD129" ca="1">INDEX($L$122:$L$129,(RANK(AT9,$AT$2:$AT$9)))</f>
        <v>2133</v>
      </c>
    </row>
    <row r="130" spans="1:56" hidden="1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hidden="1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hidden="1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hidden="1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hidden="1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hidden="1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hidden="1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hidden="1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hidden="1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hidden="1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hidden="1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hidden="1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hidden="1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hidden="1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hidden="1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hidden="1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E00-000000000000}">
    <filterColumn colId="8">
      <filters>
        <filter val="_1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19.4648437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VLOOKUP(B2,audio_list_stym!$A$3:$BP$18,67,FALSE)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VLOOKUP(B2,audio_list_stym!$A$3:$AJ$18,35,FALSE)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pics\\Injir_7.jpg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9.9449059670251971E-2</v>
      </c>
      <c r="AP2" t="str">
        <f ca="1">INDEX($AM$2:$AM$25,(RANK(AO2,$AO$2:$AO$25)))</f>
        <v>pics\\Injir_7.jpg</v>
      </c>
      <c r="AQ2" t="str">
        <f ca="1">INDEX($AN$2:$AN$25,(RANK(AO2,$AO$2:$AO$25)))</f>
        <v>pics\\Tikva_7.jpg</v>
      </c>
      <c r="AR2" t="str">
        <f ca="1">IF(AH2="sound\\Ogorod",AP2,"")</f>
        <v>pics\\Injir_7.jpg</v>
      </c>
      <c r="AT2">
        <f t="shared" ref="AT2:AT65" ca="1" si="6">RAND()</f>
        <v>0.2972153244290453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2030</v>
      </c>
      <c r="BF2" cm="1">
        <f t="array" aca="1" ref="BF2" ca="1">INDEX(BD26:BD49,(RANK(AT2,$AT$2:$AT$16)))</f>
        <v>2046</v>
      </c>
      <c r="BG2" cm="1">
        <f t="array" aca="1" ref="BG2" ca="1">INDEX(BD50:BD65,(RANK(AT2,$AT$2:$AT$16)))</f>
        <v>2022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VLOOKUP(B3,audio_list_stym!$A$3:$BP$18,67,FALSE)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VLOOKUP(B3,audio_list_stym!$A$3:$AJ$18,35,FALSE)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2005</v>
      </c>
      <c r="AD3" t="str">
        <f t="shared" ref="AD3:AD66" ca="1" si="9">IF(ISTEXT(AE3),AE3,IF(ISTEXT(AF3),AF3,""))</f>
        <v>pics\\Banan_5.jpg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0.53594879078609803</v>
      </c>
      <c r="AP3" t="str">
        <f t="shared" ref="AP3:AP25" ca="1" si="11">INDEX($AM$2:$AM$25,(RANK(AO3,$AO$2:$AO$25)))</f>
        <v>pics\\Banan_5.jpg</v>
      </c>
      <c r="AQ3" t="str">
        <f t="shared" ref="AQ3:AQ25" ca="1" si="12">INDEX($AN$2:$AN$25,(RANK(AO3,$AO$2:$AO$25)))</f>
        <v>pics\\Goroh_5.jpg</v>
      </c>
      <c r="AR3" t="str">
        <f t="shared" ref="AR3:AR9" ca="1" si="13">IF(AH3="sound\\Ogorod",AP3,"")</f>
        <v>pics\\Banan_5.jpg</v>
      </c>
      <c r="AT3">
        <f t="shared" ca="1" si="6"/>
        <v>0.65864459339390202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_Мясистый_ли_XXXXX?</v>
      </c>
      <c r="BD3" cm="1">
        <f t="array" aca="1" ref="BD3" ca="1">INDEX($L$2:$L$9,(RANK(AT3,$AT$2:$AT$9)))</f>
        <v>2060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VLOOKUP(B4,audio_list_stym!$A$3:$BP$18,67,FALSE)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VLOOKUP(B4,audio_list_stym!$A$3:$AJ$18,35,FALSE)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2004</v>
      </c>
      <c r="AD4" t="str">
        <f t="shared" ca="1" si="9"/>
        <v>pics\\Banan_4.jpg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pics\\Banan_4.jpg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0.54560100418773494</v>
      </c>
      <c r="AP4" t="str">
        <f t="shared" ca="1" si="11"/>
        <v>pics\\Banan_4.jpg</v>
      </c>
      <c r="AQ4" t="str">
        <f t="shared" ca="1" si="12"/>
        <v>pics\\Goroh_4.jpg</v>
      </c>
      <c r="AR4" t="str">
        <f t="shared" ca="1" si="13"/>
        <v>pics\\Banan_4.jpg</v>
      </c>
      <c r="AT4">
        <f t="shared" ca="1" si="6"/>
        <v>0.45192434254218294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_Горький_ли_XXXXX?</v>
      </c>
      <c r="BD4" cm="1">
        <f t="array" aca="1" ref="BD4" ca="1">INDEX($L$2:$L$9,(RANK(AT4,$AT$2:$AT$9)))</f>
        <v>2061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VLOOKUP(B5,audio_list_stym!$A$3:$BP$18,67,FALSE)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VLOOKUP(B5,audio_list_stym!$A$3:$AJ$18,35,FALSE)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2158</v>
      </c>
      <c r="AD5" t="str">
        <f t="shared" ca="1" si="9"/>
        <v>pics\\Injir_6.jpg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0.14286620940399564</v>
      </c>
      <c r="AP5" t="str">
        <f t="shared" ca="1" si="11"/>
        <v>pics\\Injir_6.jpg</v>
      </c>
      <c r="AQ5" t="str">
        <f t="shared" ca="1" si="12"/>
        <v>pics\\Tikva_6.jpg</v>
      </c>
      <c r="AR5" t="str">
        <f t="shared" ca="1" si="13"/>
        <v>pics\\Injir_6.jpg</v>
      </c>
      <c r="AT5">
        <f t="shared" ca="1" si="6"/>
        <v>0.39139859401578814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_Яркий_ли_XXXXX?</v>
      </c>
      <c r="BD5" cm="1">
        <f t="array" aca="1" ref="BD5" ca="1">INDEX($L$2:$L$9,(RANK(AT5,$AT$2:$AT$9)))</f>
        <v>2062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VLOOKUP(B6,audio_list_stym!$A$3:$BP$18,67,FALSE)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VLOOKUP(B6,audio_list_stym!$A$3:$AJ$18,35,FALSE)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2007</v>
      </c>
      <c r="AD6" t="str">
        <f t="shared" ca="1" si="9"/>
        <v>pics\\Banan_7.jpg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pics\\Banan_7.jpg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0.48383909588550478</v>
      </c>
      <c r="AP6" t="str">
        <f t="shared" ca="1" si="11"/>
        <v>pics\\Banan_7.jpg</v>
      </c>
      <c r="AQ6" t="str">
        <f t="shared" ca="1" si="12"/>
        <v>pics\\Goroh_7.jpg</v>
      </c>
      <c r="AR6" t="str">
        <f t="shared" ca="1" si="13"/>
        <v>pics\\Banan_7.jpg</v>
      </c>
      <c r="AT6">
        <f t="shared" ca="1" si="6"/>
        <v>0.78970438709600033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_Острый_ли_XXXXX?</v>
      </c>
      <c r="BD6" cm="1">
        <f t="array" aca="1" ref="BD6" ca="1">INDEX($L$2:$L$9,(RANK(AT6,$AT$2:$AT$9)))</f>
        <v>2058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VLOOKUP(B7,audio_list_stym!$A$3:$BP$18,67,FALSE)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VLOOKUP(B7,audio_list_stym!$A$3:$AJ$18,35,FALSE)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2036</v>
      </c>
      <c r="AD7" t="str">
        <f t="shared" ca="1" si="9"/>
        <v>pics\\Limon_4.jpg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pics\\Limon_4.jpg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0.85136576605571623</v>
      </c>
      <c r="AP7" t="str">
        <f t="shared" ca="1" si="11"/>
        <v>pics\\Limon_4.jpg</v>
      </c>
      <c r="AQ7" t="str">
        <f t="shared" ca="1" si="12"/>
        <v>pics\\Redis_4.jpg</v>
      </c>
      <c r="AR7" t="str">
        <f t="shared" ca="1" si="13"/>
        <v>pics\\Limon_4.jpg</v>
      </c>
      <c r="AT7">
        <f t="shared" ca="1" si="6"/>
        <v>0.76040917435094424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_Спелый_ли_XXXXX?</v>
      </c>
      <c r="BD7" cm="1">
        <f t="array" aca="1" ref="BD7" ca="1">INDEX($L$2:$L$9,(RANK(AT7,$AT$2:$AT$9)))</f>
        <v>2059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VLOOKUP(B8,audio_list_stym!$A$3:$BP$18,67,FALSE)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VLOOKUP(B8,audio_list_stym!$A$3:$AJ$18,35,FALSE)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2156</v>
      </c>
      <c r="AD8" t="str">
        <f t="shared" ca="1" si="9"/>
        <v>pics\\Injir_4.jpg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pics\\Injir_4.jpg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0.19825599364260538</v>
      </c>
      <c r="AP8" t="str">
        <f t="shared" ca="1" si="11"/>
        <v>pics\\Injir_4.jpg</v>
      </c>
      <c r="AQ8" t="str">
        <f t="shared" ca="1" si="12"/>
        <v>pics\\Tikva_4.jpg</v>
      </c>
      <c r="AR8" t="str">
        <f t="shared" ca="1" si="13"/>
        <v>pics\\Injir_4.jpg</v>
      </c>
      <c r="AT8">
        <f t="shared" ca="1" si="6"/>
        <v>0.82848617098860455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_Серый_ли_XXXXX?</v>
      </c>
      <c r="BD8" cm="1">
        <f t="array" aca="1" ref="BD8" ca="1">INDEX($L$2:$L$9,(RANK(AT8,$AT$2:$AT$9)))</f>
        <v>2057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VLOOKUP(B9,audio_list_stym!$A$3:$BP$18,67,FALSE)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VLOOKUP(B9,audio_list_stym!$A$3:$AJ$18,35,FALSE)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2155</v>
      </c>
      <c r="AD9" t="str">
        <f t="shared" ca="1" si="9"/>
        <v>pics\\Injir_3.jpg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pics\\Injir_3.jpg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0.24861390276317108</v>
      </c>
      <c r="AP9" t="str">
        <f t="shared" ca="1" si="11"/>
        <v>pics\\Injir_3.jpg</v>
      </c>
      <c r="AQ9" t="str">
        <f t="shared" ca="1" si="12"/>
        <v>pics\\Tikva_3.jpg</v>
      </c>
      <c r="AR9" t="str">
        <f t="shared" ca="1" si="13"/>
        <v>pics\\Injir_3.jpg</v>
      </c>
      <c r="AT9">
        <f t="shared" ca="1" si="6"/>
        <v>0.22405532268909634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_Вязкий_ли_XXXXX?</v>
      </c>
      <c r="BD9" cm="1">
        <f t="array" aca="1" ref="BD9" ca="1">INDEX($L$2:$L$9,(RANK(AT9,$AT$2:$AT$9)))</f>
        <v>2064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VLOOKUP(B10,audio_list_stym!$A$3:$BP$18,67,FALSE)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VLOOKUP(B10,audio_list_stym!$A$3:$AJ$18,35,FALSE)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2173</v>
      </c>
      <c r="AD10" t="str">
        <f t="shared" ca="1" si="9"/>
        <v>pics\\dis37.jpg</v>
      </c>
      <c r="AE10" s="22" t="str">
        <f t="array" aca="1" ref="AE10" ca="1">IF(G10="экспл",INDEX(total_visual_stym!$C$146:$C$209,(RANK(total_visual_stym!E154,total_visual_stym!$E$146:$E$209))),0)</f>
        <v>pics\\dis37.jpg</v>
      </c>
      <c r="AF10" s="22" t="str">
        <f t="shared" si="2"/>
        <v/>
      </c>
      <c r="AG10" t="str">
        <f t="shared" ref="AG10:AG49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33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0.28474366481603486</v>
      </c>
      <c r="AP10" t="str">
        <f t="shared" ca="1" si="11"/>
        <v>pics\\Injir_1.jpg</v>
      </c>
      <c r="AQ10" t="str">
        <f t="shared" ca="1" si="12"/>
        <v>pics\\Tikva_1.jpg</v>
      </c>
      <c r="AT10">
        <f t="shared" ca="1" si="6"/>
        <v>0.90723964498768761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На_экране_XXXXX._Он_старый?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2027</v>
      </c>
      <c r="BG10" cm="1">
        <f t="array" aca="1" ref="BG10" ca="1">INDEX(BD34:BD65,(RANK(AT3,$AT$2:$AT$16)))</f>
        <v>2043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VLOOKUP(B11,audio_list_stym!$A$3:$BP$18,67,FALSE)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VLOOKUP(B11,audio_list_stym!$A$3:$AJ$18,35,FALSE)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2179</v>
      </c>
      <c r="AD11" t="str">
        <f t="shared" ca="1" si="9"/>
        <v>pics\\dis20.jpg</v>
      </c>
      <c r="AE11" s="22" t="str">
        <f t="array" aca="1" ref="AE11" ca="1">IF(G11="экспл",INDEX(total_visual_stym!$C$146:$C$209,(RANK(total_visual_stym!E155,total_visual_stym!$E$146:$E$209))),0)</f>
        <v>pics\\dis20.jpg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0.76773368716164236</v>
      </c>
      <c r="AP11" t="str">
        <f t="shared" ca="1" si="11"/>
        <v>pics\\Limon_5.jpg</v>
      </c>
      <c r="AQ11" t="str">
        <f t="shared" ca="1" si="12"/>
        <v>pics\\Redis_5.jpg</v>
      </c>
      <c r="AT11">
        <f t="shared" ca="1" si="6"/>
        <v>0.15948251639668187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Посмотрите,_вот_XXXXX._Фиолетовый_ли_он?</v>
      </c>
      <c r="BD11" cm="1">
        <f t="array" aca="1" ref="BD11" ca="1">INDEX($L$10:$L$17,(RANK(AT3,$AT$2:$AT$9)))</f>
        <v>2036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VLOOKUP(B12,audio_list_stym!$A$3:$BP$18,67,FALSE)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VLOOKUP(B12,audio_list_stym!$A$3:$AJ$18,35,FALSE)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2172</v>
      </c>
      <c r="AD12" t="str">
        <f t="shared" ca="1" si="9"/>
        <v>pics\\dis23.jpg</v>
      </c>
      <c r="AE12" s="22" t="str">
        <f t="array" aca="1" ref="AE12" ca="1">IF(G12="экспл",INDEX(total_visual_stym!$C$146:$C$209,(RANK(total_visual_stym!E156,total_visual_stym!$E$146:$E$209))),0)</f>
        <v>pics\\dis23.jpg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0.16681226589248366</v>
      </c>
      <c r="AP12" t="str">
        <f t="shared" ca="1" si="11"/>
        <v>pics\\Injir_5.jpg</v>
      </c>
      <c r="AQ12" t="str">
        <f t="shared" ca="1" si="12"/>
        <v>pics\\Tikva_5.jpg</v>
      </c>
      <c r="AT12">
        <f t="shared" ca="1" si="6"/>
        <v>0.61942449110822151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Вот_XXXXX._Он_с_цедрой?</v>
      </c>
      <c r="BD12" cm="1">
        <f t="array" aca="1" ref="BD12" ca="1">INDEX($L$10:$L$17,(RANK(AT4,$AT$2:$AT$9)))</f>
        <v>2037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VLOOKUP(B13,audio_list_stym!$A$3:$BP$18,67,FALSE)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VLOOKUP(B13,audio_list_stym!$A$3:$AJ$18,35,FALSE)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2231</v>
      </c>
      <c r="AD13" t="str">
        <f t="shared" ca="1" si="9"/>
        <v>pics\\dis12.jpg</v>
      </c>
      <c r="AE13" s="22" t="str">
        <f t="array" aca="1" ref="AE13" ca="1">IF(G13="экспл",INDEX(total_visual_stym!$C$146:$C$209,(RANK(total_visual_stym!E157,total_visual_stym!$E$146:$E$209))),0)</f>
        <v>pics\\dis12.jpg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0.68456782850251585</v>
      </c>
      <c r="AP13" t="str">
        <f t="shared" ca="1" si="11"/>
        <v>pics\\Limon_7.jpg</v>
      </c>
      <c r="AQ13" t="str">
        <f t="shared" ca="1" si="12"/>
        <v>pics\\Redis_7.jpg</v>
      </c>
      <c r="AT13">
        <f t="shared" ca="1" si="6"/>
        <v>4.4666237286478561E-2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Это_XXXXX._Кислый_ли_он?</v>
      </c>
      <c r="BD13" cm="1">
        <f t="array" aca="1" ref="BD13" ca="1">INDEX($L$10:$L$17,(RANK(AT5,$AT$2:$AT$9)))</f>
        <v>2038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VLOOKUP(B14,audio_list_stym!$A$3:$BP$18,67,FALSE)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VLOOKUP(B14,audio_list_stym!$A$3:$AJ$18,35,FALSE)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2182</v>
      </c>
      <c r="AD14" t="str">
        <f t="shared" ca="1" si="9"/>
        <v>pics\\dis30.jpg</v>
      </c>
      <c r="AE14" s="22" t="str">
        <f t="array" aca="1" ref="AE14" ca="1">IF(G14="экспл",INDEX(total_visual_stym!$C$146:$C$209,(RANK(total_visual_stym!E158,total_visual_stym!$E$146:$E$209))),0)</f>
        <v>pics\\dis30.jpg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0.60351357212740497</v>
      </c>
      <c r="AP14" t="str">
        <f t="shared" ca="1" si="11"/>
        <v>pics\\Banan_2.jpg</v>
      </c>
      <c r="AQ14" t="str">
        <f t="shared" ca="1" si="12"/>
        <v>pics\\Goroh_2.jpg</v>
      </c>
      <c r="AT14">
        <f t="shared" ca="1" si="6"/>
        <v>0.40294966520995479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На_картинке_XXXXX._Сочный_ли_он?</v>
      </c>
      <c r="BD14" cm="1">
        <f t="array" aca="1" ref="BD14" ca="1">INDEX($L$10:$L$17,(RANK(AT6,$AT$2:$AT$9)))</f>
        <v>2034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VLOOKUP(B15,audio_list_stym!$A$3:$BP$18,67,FALSE)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VLOOKUP(B15,audio_list_stym!$A$3:$AJ$18,35,FALSE)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2201</v>
      </c>
      <c r="AD15" t="str">
        <f t="shared" ca="1" si="9"/>
        <v>pics\\dis43.jpg</v>
      </c>
      <c r="AE15" s="22" t="str">
        <f t="array" aca="1" ref="AE15" ca="1">IF(G15="экспл",INDEX(total_visual_stym!$C$146:$C$209,(RANK(total_visual_stym!E159,total_visual_stym!$E$146:$E$209))),0)</f>
        <v>pics\\dis43.jpg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0.87679379893041387</v>
      </c>
      <c r="AP15" t="str">
        <f t="shared" ca="1" si="11"/>
        <v>pics\\Limon_2.jpg</v>
      </c>
      <c r="AQ15" t="str">
        <f t="shared" ca="1" si="12"/>
        <v>pics\\Redis_2.jpg</v>
      </c>
      <c r="AT15">
        <f t="shared" ca="1" si="6"/>
        <v>0.57385479154132613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На_мониторе_XXXXX._Упругий_ли_он?</v>
      </c>
      <c r="BD15" cm="1">
        <f t="array" aca="1" ref="BD15" ca="1">INDEX($L$10:$L$17,(RANK(AT7,$AT$2:$AT$9)))</f>
        <v>2035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VLOOKUP(B16,audio_list_stym!$A$3:$BP$18,67,FALSE)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VLOOKUP(B16,audio_list_stym!$A$3:$AJ$18,35,FALSE)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2191</v>
      </c>
      <c r="AD16" t="str">
        <f t="shared" ca="1" si="9"/>
        <v>pics\\dis26.jpg</v>
      </c>
      <c r="AE16" s="22" t="str">
        <f t="array" aca="1" ref="AE16" ca="1">IF(G16="экспл",INDEX(total_visual_stym!$C$146:$C$209,(RANK(total_visual_stym!E160,total_visual_stym!$E$146:$E$209))),0)</f>
        <v>pics\\dis26.jpg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0.62634001740482137</v>
      </c>
      <c r="AP16" t="str">
        <f t="shared" ca="1" si="11"/>
        <v>pics\\Banan_1.jpg</v>
      </c>
      <c r="AQ16" t="str">
        <f t="shared" ca="1" si="12"/>
        <v>pics\\Goroh_1.jpg</v>
      </c>
      <c r="AT16">
        <f t="shared" ca="1" si="6"/>
        <v>0.71158428168614407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Перед_Вами_XXXXX._Он_длинный?</v>
      </c>
      <c r="BD16" cm="1">
        <f t="array" aca="1" ref="BD16" ca="1">INDEX($L$10:$L$17,(RANK(AT8,$AT$2:$AT$9)))</f>
        <v>2033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VLOOKUP(B17,audio_list_stym!$A$3:$BP$18,67,FALSE)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VLOOKUP(B17,audio_list_stym!$A$3:$AJ$18,35,FALSE)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2227</v>
      </c>
      <c r="AD17" t="str">
        <f t="shared" ca="1" si="9"/>
        <v>pics\\dis39.jpg</v>
      </c>
      <c r="AE17" s="22" t="str">
        <f t="array" aca="1" ref="AE17" ca="1">IF(G17="экспл",INDEX(total_visual_stym!$C$146:$C$209,(RANK(total_visual_stym!E161,total_visual_stym!$E$146:$E$209))),0)</f>
        <v>pics\\dis39.jpg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0.42071211768630579</v>
      </c>
      <c r="AP17" t="str">
        <f t="shared" ca="1" si="11"/>
        <v>pics\\Banan_8.jpg</v>
      </c>
      <c r="AQ17" t="str">
        <f t="shared" ca="1" si="12"/>
        <v>pics\\Goroh_8.jpg</v>
      </c>
      <c r="AT17">
        <f t="shared" ca="1" si="6"/>
        <v>0.88745681013947331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Вы_видите_XXXXX._Он_без_кожуры?</v>
      </c>
      <c r="BD17" cm="1">
        <f t="array" aca="1" ref="BD17" ca="1">INDEX($L$10:$L$17,(RANK(AT9,$AT$2:$AT$9)))</f>
        <v>2040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VLOOKUP(B18,audio_list_stym!$A$3:$BP$18,67,FALSE)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VLOOKUP(B18,audio_list_stym!$A$3:$AJ$18,35,FALSE)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2168</v>
      </c>
      <c r="AD18" t="str">
        <f t="shared" ca="1" si="9"/>
        <v>pics\\Tikva_8.jpg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pics\\Tikva_8.jpg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6.1152100605983084E-2</v>
      </c>
      <c r="AP18" t="str">
        <f t="shared" ca="1" si="11"/>
        <v>pics\\Injir_8.jpg</v>
      </c>
      <c r="AQ18" t="str">
        <f t="shared" ca="1" si="12"/>
        <v>pics\\Tikva_8.jpg</v>
      </c>
      <c r="AS18" t="str">
        <f t="shared" ref="AS18:AS25" ca="1" si="17">IF(AH18="sound\\Tropic",AQ18,"")</f>
        <v>pics\\Tikva_8.jpg</v>
      </c>
      <c r="AT18">
        <f t="shared" ca="1" si="6"/>
        <v>8.7956557206001595E-2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_С_молоком_ли_КОКОС?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2039</v>
      </c>
      <c r="BF18" cm="1">
        <f t="array" aca="1" ref="BF18" ca="1">INDEX(BD26:BD49,(RANK(AT4,$AT$2:$AT$16)))</f>
        <v>2047</v>
      </c>
      <c r="BG18" cm="1">
        <f t="array" aca="1" ref="BG18" ca="1">INDEX(BD50:BD65,(RANK(AT4,$AT$2:$AT$16)))</f>
        <v>2023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VLOOKUP(B19,audio_list_stym!$A$3:$BP$18,67,FALSE)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VLOOKUP(B19,audio_list_stym!$A$3:$AJ$18,35,FALSE)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2054</v>
      </c>
      <c r="AD19" t="str">
        <f t="shared" ca="1" si="9"/>
        <v>pics\\Redis_6.jpg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0.76523163024144225</v>
      </c>
      <c r="AP19" t="str">
        <f t="shared" ca="1" si="11"/>
        <v>pics\\Limon_6.jpg</v>
      </c>
      <c r="AQ19" t="str">
        <f t="shared" ca="1" si="12"/>
        <v>pics\\Redis_6.jpg</v>
      </c>
      <c r="AS19" t="str">
        <f t="shared" ca="1" si="17"/>
        <v>pics\\Redis_6.jpg</v>
      </c>
      <c r="AT19">
        <f t="shared" ca="1" si="6"/>
        <v>0.9684221004620055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_Полый_ли_КОКОС?</v>
      </c>
      <c r="BD19" cm="1">
        <f t="array" aca="1" ref="BD19" ca="1">INDEX($L$18:$L$25,(RANK(AT3,$AT$2:$AT$9)))</f>
        <v>2028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VLOOKUP(B20,audio_list_stym!$A$3:$BP$18,67,FALSE)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VLOOKUP(B20,audio_list_stym!$A$3:$AJ$18,35,FALSE)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2019</v>
      </c>
      <c r="AD20" t="str">
        <f t="shared" ca="1" si="9"/>
        <v>pics\\Goroh_3.jpg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pics\\Goroh_3.jpg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0.56614440296874413</v>
      </c>
      <c r="AP20" t="str">
        <f t="shared" ca="1" si="11"/>
        <v>pics\\Banan_3.jpg</v>
      </c>
      <c r="AQ20" t="str">
        <f t="shared" ca="1" si="12"/>
        <v>pics\\Goroh_3.jpg</v>
      </c>
      <c r="AS20" t="str">
        <f t="shared" ca="1" si="17"/>
        <v>pics\\Goroh_3.jpg</v>
      </c>
      <c r="AT20">
        <f t="shared" ca="1" si="6"/>
        <v>7.4454811802192711E-2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_Гладкий_ли_КОКОС?</v>
      </c>
      <c r="BD20" cm="1">
        <f t="array" aca="1" ref="BD20" ca="1">INDEX($L$18:$L$25,(RANK(AT4,$AT$2:$AT$9)))</f>
        <v>2029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VLOOKUP(B21,audio_list_stym!$A$3:$BP$18,67,FALSE)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VLOOKUP(B21,audio_list_stym!$A$3:$AJ$18,35,FALSE)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2051</v>
      </c>
      <c r="AD21" t="str">
        <f t="shared" ca="1" si="9"/>
        <v>pics\\Redis_3.jpg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pics\\Redis_3.jpg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0.85301159215730671</v>
      </c>
      <c r="AP21" t="str">
        <f t="shared" ca="1" si="11"/>
        <v>pics\\Limon_3.jpg</v>
      </c>
      <c r="AQ21" t="str">
        <f t="shared" ca="1" si="12"/>
        <v>pics\\Redis_3.jpg</v>
      </c>
      <c r="AS21" t="str">
        <f t="shared" ca="1" si="17"/>
        <v>pics\\Redis_3.jpg</v>
      </c>
      <c r="AT21">
        <f t="shared" ca="1" si="6"/>
        <v>0.14161987876522775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_Пористый_ли_КОКОС?</v>
      </c>
      <c r="BD21" cm="1">
        <f t="array" aca="1" ref="BD21" ca="1">INDEX($L$18:$L$25,(RANK(AT5,$AT$2:$AT$9)))</f>
        <v>2030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VLOOKUP(B22,audio_list_stym!$A$3:$BP$18,67,FALSE)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VLOOKUP(B22,audio_list_stym!$A$3:$AJ$18,35,FALSE)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2056</v>
      </c>
      <c r="AD22" t="str">
        <f t="shared" ca="1" si="9"/>
        <v>pics\\Redis_8.jpg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pics\\Redis_8.jpg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0.66639751497487743</v>
      </c>
      <c r="AP22" t="str">
        <f t="shared" ca="1" si="11"/>
        <v>pics\\Limon_8.jpg</v>
      </c>
      <c r="AQ22" t="str">
        <f t="shared" ca="1" si="12"/>
        <v>pics\\Redis_8.jpg</v>
      </c>
      <c r="AS22" t="str">
        <f t="shared" ca="1" si="17"/>
        <v>pics\\Redis_8.jpg</v>
      </c>
      <c r="AT22">
        <f t="shared" ca="1" si="6"/>
        <v>0.31222328185323112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_Вареный_ли_КОКОС?</v>
      </c>
      <c r="BD22" cm="1">
        <f t="array" aca="1" ref="BD22" ca="1">INDEX($L$18:$L$25,(RANK(AT6,$AT$2:$AT$9)))</f>
        <v>2026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VLOOKUP(B23,audio_list_stym!$A$3:$BP$18,67,FALSE)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VLOOKUP(B23,audio_list_stym!$A$3:$AJ$18,35,FALSE)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2049</v>
      </c>
      <c r="AD23" t="str">
        <f t="shared" ca="1" si="9"/>
        <v>pics\\Redis_1.jpg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pics\\Redis_1.jpg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0.94711900496062784</v>
      </c>
      <c r="AP23" t="str">
        <f t="shared" ca="1" si="11"/>
        <v>pics\\Limon_1.jpg</v>
      </c>
      <c r="AQ23" t="str">
        <f t="shared" ca="1" si="12"/>
        <v>pics\\Redis_1.jpg</v>
      </c>
      <c r="AS23" t="str">
        <f t="shared" ca="1" si="17"/>
        <v>pics\\Redis_1.jpg</v>
      </c>
      <c r="AT23">
        <f t="shared" ca="1" si="6"/>
        <v>0.1910307395056291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_Плотный_ли_КОКОС?</v>
      </c>
      <c r="BD23" cm="1">
        <f t="array" aca="1" ref="BD23" ca="1">INDEX($L$18:$L$25,(RANK(AT7,$AT$2:$AT$9)))</f>
        <v>2027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VLOOKUP(B24,audio_list_stym!$A$3:$BP$18,67,FALSE)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VLOOKUP(B24,audio_list_stym!$A$3:$AJ$18,35,FALSE)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2022</v>
      </c>
      <c r="AD24" t="str">
        <f t="shared" ca="1" si="9"/>
        <v>pics\\Goroh_6.jpg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pics\\Goroh_6.jpg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0.53269386709592714</v>
      </c>
      <c r="AP24" t="str">
        <f t="shared" ca="1" si="11"/>
        <v>pics\\Banan_6.jpg</v>
      </c>
      <c r="AQ24" t="str">
        <f t="shared" ca="1" si="12"/>
        <v>pics\\Goroh_6.jpg</v>
      </c>
      <c r="AS24" t="str">
        <f t="shared" ca="1" si="17"/>
        <v>pics\\Goroh_6.jpg</v>
      </c>
      <c r="AT24">
        <f t="shared" ca="1" si="6"/>
        <v>0.73320128313850319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_Ворсистый_ли_КОКОС?</v>
      </c>
      <c r="BD24" cm="1">
        <f t="array" aca="1" ref="BD24" ca="1">INDEX($L$18:$L$25,(RANK(AT8,$AT$2:$AT$9)))</f>
        <v>2025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VLOOKUP(B25,audio_list_stym!$A$3:$BP$18,67,FALSE)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VLOOKUP(B25,audio_list_stym!$A$3:$AJ$18,35,FALSE)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2162</v>
      </c>
      <c r="AD25" t="str">
        <f t="shared" ca="1" si="9"/>
        <v>pics\\Tikva_2.jpg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pics\\Tikva_2.jpg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0.26367629691443539</v>
      </c>
      <c r="AP25" t="str">
        <f t="shared" ca="1" si="11"/>
        <v>pics\\Injir_2.jpg</v>
      </c>
      <c r="AQ25" t="str">
        <f t="shared" ca="1" si="12"/>
        <v>pics\\Tikva_2.jpg</v>
      </c>
      <c r="AS25" t="str">
        <f t="shared" ca="1" si="17"/>
        <v>pics\\Tikva_2.jpg</v>
      </c>
      <c r="AT25">
        <f t="shared" ca="1" si="6"/>
        <v>0.46394538997202328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_Мягкий_ли_КОКОС?</v>
      </c>
      <c r="BD25" cm="1">
        <f t="array" aca="1" ref="BD25" ca="1">INDEX($L$18:$L$25,(RANK(AT9,$AT$2:$AT$9)))</f>
        <v>2032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VLOOKUP(B26,audio_list_stym!$A$3:$BP$18,67,FALSE)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VLOOKUP(B26,audio_list_stym!$A$3:$AJ$18,35,FALSE)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9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0.1688985965111176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2037</v>
      </c>
      <c r="BF26" cm="1">
        <f t="array" aca="1" ref="BF26" ca="1">INDEX(BD34:BD49,(RANK(AT5,$AT$2:$AT$16)))</f>
        <v>2005</v>
      </c>
      <c r="BG26" cm="1">
        <f t="array" aca="1" ref="BG26" ca="1">INDEX(BD50:BD65,(RANK(AT5,$AT$2:$AT$16)))</f>
        <v>2021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VLOOKUP(B27,audio_list_stym!$A$3:$BP$18,67,FALSE)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VLOOKUP(B27,audio_list_stym!$A$3:$AJ$18,35,FALSE)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2223</v>
      </c>
      <c r="AD27" t="str">
        <f t="shared" ca="1" si="9"/>
        <v>pics\\dis15.jpg</v>
      </c>
      <c r="AE27" s="22" t="str">
        <f t="array" aca="1" ref="AE27" ca="1">IF(G27="экспл",INDEX(total_visual_stym!$C$146:$C$209,(RANK(total_visual_stym!E171,total_visual_stym!$E$146:$E$209))),0)</f>
        <v>pics\\dis15.jpg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0.9774289222962329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Посмотрите,_вот_РЕДИС._Он_алый?</v>
      </c>
      <c r="BD27" cm="1">
        <f t="array" aca="1" ref="BD27" ca="1">INDEX($L$26:$L$33,(RANK(AT3,$AT$2:$AT$9)))</f>
        <v>2052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VLOOKUP(B28,audio_list_stym!$A$3:$BP$18,67,FALSE)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VLOOKUP(B28,audio_list_stym!$A$3:$AJ$18,35,FALSE)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2177</v>
      </c>
      <c r="AD28" t="str">
        <f t="shared" ca="1" si="9"/>
        <v>pics\\dis35.jpg</v>
      </c>
      <c r="AE28" s="22" t="str">
        <f t="array" aca="1" ref="AE28" ca="1">IF(G28="экспл",INDEX(total_visual_stym!$C$146:$C$209,(RANK(total_visual_stym!E172,total_visual_stym!$E$146:$E$209))),0)</f>
        <v>pics\\dis35.jpg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0.9137800889984784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Вот_РЕДИС._Пряный_ли_он?</v>
      </c>
      <c r="BD28" cm="1">
        <f t="array" aca="1" ref="BD28" ca="1">INDEX($L$26:$L$33,(RANK(AT4,$AT$2:$AT$9)))</f>
        <v>2053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VLOOKUP(B29,audio_list_stym!$A$3:$BP$18,67,FALSE)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VLOOKUP(B29,audio_list_stym!$A$3:$AJ$18,35,FALSE)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9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0.49982346416989742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Это_РЕДИС._Жирный_ли_он?</v>
      </c>
      <c r="BD29" cm="1">
        <f t="array" aca="1" ref="BD29" ca="1">INDEX($L$26:$L$33,(RANK(AT5,$AT$2:$AT$9)))</f>
        <v>2054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VLOOKUP(B30,audio_list_stym!$A$3:$BP$18,67,FALSE)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VLOOKUP(B30,audio_list_stym!$A$3:$AJ$18,35,FALSE)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2170</v>
      </c>
      <c r="AD30" t="str">
        <f t="shared" ca="1" si="9"/>
        <v>pics\\dis36.jpg</v>
      </c>
      <c r="AE30" s="22" t="str">
        <f t="array" aca="1" ref="AE30" ca="1">IF(G30="экспл",INDEX(total_visual_stym!$C$146:$C$209,(RANK(total_visual_stym!E174,total_visual_stym!$E$146:$E$209))),0)</f>
        <v>pics\\dis36.jpg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0.22395785634335486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На_картинке_РЕДИС._Он_соленый?</v>
      </c>
      <c r="BD30" cm="1">
        <f t="array" aca="1" ref="BD30" ca="1">INDEX($L$26:$L$33,(RANK(AT6,$AT$2:$AT$9)))</f>
        <v>2050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VLOOKUP(B31,audio_list_stym!$A$3:$BP$18,67,FALSE)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VLOOKUP(B31,audio_list_stym!$A$3:$AJ$18,35,FALSE)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2206</v>
      </c>
      <c r="AD31" t="str">
        <f t="shared" ca="1" si="9"/>
        <v>pics\\dis50.jpg</v>
      </c>
      <c r="AE31" s="22" t="str">
        <f t="array" aca="1" ref="AE31" ca="1">IF(G31="экспл",INDEX(total_visual_stym!$C$146:$C$209,(RANK(total_visual_stym!E175,total_visual_stym!$E$146:$E$209))),0)</f>
        <v>pics\\dis50.jpg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0.68572321066501563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На_мониторе_РЕДИС._Пышный_ли_он?</v>
      </c>
      <c r="BD31" cm="1">
        <f t="array" aca="1" ref="BD31" ca="1">INDEX($L$26:$L$33,(RANK(AT7,$AT$2:$AT$9)))</f>
        <v>2051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VLOOKUP(B32,audio_list_stym!$A$3:$BP$18,67,FALSE)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VLOOKUP(B32,audio_list_stym!$A$3:$AJ$18,35,FALSE)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2226</v>
      </c>
      <c r="AD32" t="str">
        <f t="shared" ca="1" si="9"/>
        <v>pics\\dis11.jpg</v>
      </c>
      <c r="AE32" s="22" t="str">
        <f t="array" aca="1" ref="AE32" ca="1">IF(G32="экспл",INDEX(total_visual_stym!$C$146:$C$209,(RANK(total_visual_stym!E176,total_visual_stym!$E$146:$E$209))),0)</f>
        <v>pics\\dis11.jpg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0.45785292605620431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Перед_Вами_РЕДИС._Крепкий_ли_он?</v>
      </c>
      <c r="BD32" cm="1">
        <f t="array" aca="1" ref="BD32" ca="1">INDEX($L$26:$L$33,(RANK(AT8,$AT$2:$AT$9)))</f>
        <v>2049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VLOOKUP(B33,audio_list_stym!$A$3:$BP$18,67,FALSE)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VLOOKUP(B33,audio_list_stym!$A$3:$AJ$18,35,FALSE)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2212</v>
      </c>
      <c r="AD33" t="str">
        <f t="shared" ca="1" si="9"/>
        <v>pics\\dis61.jpg</v>
      </c>
      <c r="AE33" s="22" t="str">
        <f t="array" aca="1" ref="AE33" ca="1">IF(G33="экспл",INDEX(total_visual_stym!$C$146:$C$209,(RANK(total_visual_stym!E177,total_visual_stym!$E$146:$E$209))),0)</f>
        <v>pics\\dis61.jpg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8.537551572840596E-2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Вы_видите_РЕДИС._Он_круглый?</v>
      </c>
      <c r="BD33" cm="1">
        <f t="array" aca="1" ref="BD33" ca="1">INDEX($L$26:$L$33,(RANK(AT9,$AT$2:$AT$9)))</f>
        <v>2056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VLOOKUP(B34,audio_list_stym!$A$3:$BP$18,67,FALSE)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VLOOKUP(B34,audio_list_stym!$A$3:$AJ$18,35,FALSE)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2153</v>
      </c>
      <c r="AD34" t="str">
        <f t="shared" ca="1" si="9"/>
        <v>pics\\Injir_1.jpg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pics\\Injir_1.jpg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18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pics\\Injir_1.jpg</v>
      </c>
      <c r="AT34">
        <f t="shared" ca="1" si="6"/>
        <v>0.90777216726235266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_Сырой_ли_XXXXX?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2014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VLOOKUP(B35,audio_list_stym!$A$3:$BP$18,67,FALSE)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VLOOKUP(B35,audio_list_stym!$A$3:$AJ$18,35,FALSE)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2037</v>
      </c>
      <c r="AD35" t="str">
        <f t="shared" ca="1" si="9"/>
        <v>pics\\Limon_5.jpg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pics\\Limon_5.jpg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18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pics\\Limon_5.jpg</v>
      </c>
      <c r="AT35">
        <f t="shared" ca="1" si="6"/>
        <v>2.2095457988598577E-2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_Слоеный_ли_XXXXX?</v>
      </c>
      <c r="BD35" cm="1">
        <f t="array" aca="1" ref="BD35" ca="1">INDEX($L$34:$L$41,(RANK(AT3,$AT$2:$AT$9)))</f>
        <v>2044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VLOOKUP(B36,audio_list_stym!$A$3:$BP$18,67,FALSE)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VLOOKUP(B36,audio_list_stym!$A$3:$AJ$18,35,FALSE)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2157</v>
      </c>
      <c r="AD36" t="str">
        <f t="shared" ca="1" si="9"/>
        <v>pics\\Injir_5.jpg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pics\\Injir_5.jpg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18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pics\\Injir_5.jpg</v>
      </c>
      <c r="AT36">
        <f t="shared" ca="1" si="6"/>
        <v>0.86068002903894725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_Гнилой_ли_XXXXX?</v>
      </c>
      <c r="BD36" cm="1">
        <f t="array" aca="1" ref="BD36" ca="1">INDEX($L$34:$L$41,(RANK(AT4,$AT$2:$AT$9)))</f>
        <v>2045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VLOOKUP(B37,audio_list_stym!$A$3:$BP$18,67,FALSE)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VLOOKUP(B37,audio_list_stym!$A$3:$AJ$18,35,FALSE)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2039</v>
      </c>
      <c r="AD37" t="str">
        <f t="shared" ca="1" si="9"/>
        <v>pics\\Limon_7.jpg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pics\\Limon_7.jpg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18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pics\\Limon_7.jpg</v>
      </c>
      <c r="AT37">
        <f t="shared" ca="1" si="6"/>
        <v>0.49561479171880318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_Бугристый_ли_XXXXX?</v>
      </c>
      <c r="BD37" cm="1">
        <f t="array" aca="1" ref="BD37" ca="1">INDEX($L$34:$L$41,(RANK(AT5,$AT$2:$AT$9)))</f>
        <v>2046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VLOOKUP(B38,audio_list_stym!$A$3:$BP$18,67,FALSE)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VLOOKUP(B38,audio_list_stym!$A$3:$AJ$18,35,FALSE)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2002</v>
      </c>
      <c r="AD38" t="str">
        <f t="shared" ca="1" si="9"/>
        <v>pics\\Banan_2.jpg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pics\\Banan_2.jpg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18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pics\\Banan_2.jpg</v>
      </c>
      <c r="AT38">
        <f t="shared" ca="1" si="6"/>
        <v>0.78549308747735291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_Черный_ли_XXXXX?</v>
      </c>
      <c r="BD38" cm="1">
        <f t="array" aca="1" ref="BD38" ca="1">INDEX($L$34:$L$41,(RANK(AT6,$AT$2:$AT$9)))</f>
        <v>2042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VLOOKUP(B39,audio_list_stym!$A$3:$BP$18,67,FALSE)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VLOOKUP(B39,audio_list_stym!$A$3:$AJ$18,35,FALSE)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2034</v>
      </c>
      <c r="AD39" t="str">
        <f t="shared" ca="1" si="9"/>
        <v>pics\\Limon_2.jpg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pics\\Limon_2.jpg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18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pics\\Limon_2.jpg</v>
      </c>
      <c r="AT39">
        <f t="shared" ca="1" si="6"/>
        <v>0.65683392265862883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_Хрустящий_ли_XXXXX?</v>
      </c>
      <c r="BD39" cm="1">
        <f t="array" aca="1" ref="BD39" ca="1">INDEX($L$34:$L$41,(RANK(AT7,$AT$2:$AT$9)))</f>
        <v>2043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VLOOKUP(B40,audio_list_stym!$A$3:$BP$18,67,FALSE)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VLOOKUP(B40,audio_list_stym!$A$3:$AJ$18,35,FALSE)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2001</v>
      </c>
      <c r="AD40" t="str">
        <f t="shared" ca="1" si="9"/>
        <v>pics\\Banan_1.jpg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pics\\Banan_1.jpg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18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pics\\Banan_1.jpg</v>
      </c>
      <c r="AT40">
        <f t="shared" ca="1" si="6"/>
        <v>0.94061429045515954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_Блестит_ли_XXXXX?</v>
      </c>
      <c r="BD40" cm="1">
        <f t="array" aca="1" ref="BD40" ca="1">INDEX($L$34:$L$41,(RANK(AT8,$AT$2:$AT$9)))</f>
        <v>2041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VLOOKUP(B41,audio_list_stym!$A$3:$BP$18,67,FALSE)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VLOOKUP(B41,audio_list_stym!$A$3:$AJ$18,35,FALSE)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2008</v>
      </c>
      <c r="AD41" t="str">
        <f t="shared" ca="1" si="9"/>
        <v>pics\\Banan_8.jpg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pics\\Banan_8.jpg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18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pics\\Banan_8.jpg</v>
      </c>
      <c r="AT41">
        <f t="shared" ca="1" si="6"/>
        <v>0.54491140054223752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_Цитрусовый_ли_XXXXX?</v>
      </c>
      <c r="BD41" cm="1">
        <f t="array" aca="1" ref="BD41" ca="1">INDEX($L$34:$L$41,(RANK(AT9,$AT$2:$AT$9)))</f>
        <v>2048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VLOOKUP(B42,audio_list_stym!$A$3:$BP$18,67,FALSE)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VLOOKUP(B42,audio_list_stym!$A$3:$AJ$18,35,FALSE)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2171</v>
      </c>
      <c r="AD42" t="str">
        <f t="shared" ca="1" si="9"/>
        <v>pics\\dis22.jpg</v>
      </c>
      <c r="AE42" s="22" t="str">
        <f t="array" aca="1" ref="AE42" ca="1">IF(G42="экспл",INDEX(total_visual_stym!$C$146:$C$209,(RANK(total_visual_stym!E186,total_visual_stym!$E$146:$E$209))),0)</f>
        <v>pics\\dis22.jpg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0.38997726662347487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На_экране_XXXXX._Он_чистый?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2062</v>
      </c>
      <c r="BF42" cm="1">
        <f t="array" aca="1" ref="BF42" ca="1">INDEX(BD26:BD41,(RANK(AT6,$AT$2:$AT$17)))</f>
        <v>2054</v>
      </c>
      <c r="BG42" cm="1">
        <f t="array" aca="1" ref="BG42" ca="1">INDEX(BD50:BD65,(RANK(AT6,$AT$2:$AT$17)))</f>
        <v>2014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VLOOKUP(B43,audio_list_stym!$A$3:$BP$18,67,FALSE)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VLOOKUP(B43,audio_list_stym!$A$3:$AJ$18,35,FALSE)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2220</v>
      </c>
      <c r="AD43" t="str">
        <f t="shared" ca="1" si="9"/>
        <v>pics\\dis16.jpg</v>
      </c>
      <c r="AE43" s="22" t="str">
        <f t="array" aca="1" ref="AE43" ca="1">IF(G43="экспл",INDEX(total_visual_stym!$C$146:$C$209,(RANK(total_visual_stym!E187,total_visual_stym!$E$146:$E$209))),0)</f>
        <v>pics\\dis16.jpg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0.26449414967089824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Посмотрите,_вот_XXXXX._Свежий_ли_он?</v>
      </c>
      <c r="BD43" cm="1">
        <f t="array" aca="1" ref="BD43" ca="1">INDEX($L$42:$L$49,(RANK(AT3,$AT$2:$AT$9)))</f>
        <v>2004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VLOOKUP(B44,audio_list_stym!$A$3:$BP$18,67,FALSE)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VLOOKUP(B44,audio_list_stym!$A$3:$AJ$18,35,FALSE)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2209</v>
      </c>
      <c r="AD44" t="str">
        <f t="shared" ca="1" si="9"/>
        <v>pics\\dis51.jpg</v>
      </c>
      <c r="AE44" s="22" t="str">
        <f t="array" aca="1" ref="AE44" ca="1">IF(G44="экспл",INDEX(total_visual_stym!$C$146:$C$209,(RANK(total_visual_stym!E188,total_visual_stym!$E$146:$E$209))),0)</f>
        <v>pics\\dis51.jpg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0.52991526314288473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Вот_XXXXX._Он_жаренный?</v>
      </c>
      <c r="BD44" cm="1">
        <f t="array" aca="1" ref="BD44" ca="1">INDEX($L$42:$L$49,(RANK(AT4,$AT$2:$AT$9)))</f>
        <v>2005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VLOOKUP(B45,audio_list_stym!$A$3:$BP$18,67,FALSE)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VLOOKUP(B45,audio_list_stym!$A$3:$AJ$18,35,FALSE)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2188</v>
      </c>
      <c r="AD45" t="str">
        <f t="shared" ca="1" si="9"/>
        <v>pics\\dis3.jpg</v>
      </c>
      <c r="AE45" s="22" t="str">
        <f t="array" aca="1" ref="AE45" ca="1">IF(G45="экспл",INDEX(total_visual_stym!$C$146:$C$209,(RANK(total_visual_stym!E189,total_visual_stym!$E$146:$E$209))),0)</f>
        <v>pics\\dis3.jpg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0.1071909179484678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Это_XXXXX._Сладкий_ли_он?</v>
      </c>
      <c r="BD45" cm="1">
        <f t="array" aca="1" ref="BD45" ca="1">INDEX($L$42:$L$49,(RANK(AT5,$AT$2:$AT$9)))</f>
        <v>2006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VLOOKUP(B46,audio_list_stym!$A$3:$BP$18,67,FALSE)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VLOOKUP(B46,audio_list_stym!$A$3:$AJ$18,35,FALSE)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2196</v>
      </c>
      <c r="AD46" t="str">
        <f t="shared" ca="1" si="9"/>
        <v>pics\\dis40.jpg</v>
      </c>
      <c r="AE46" s="22" t="str">
        <f t="array" aca="1" ref="AE46" ca="1">IF(G46="экспл",INDEX(total_visual_stym!$C$146:$C$209,(RANK(total_visual_stym!E190,total_visual_stym!$E$146:$E$209))),0)</f>
        <v>pics\\dis40.jpg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0.42928668584862506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На_картинке_XXXXX._Влажный_ли_он?</v>
      </c>
      <c r="BD46" cm="1">
        <f t="array" aca="1" ref="BD46" ca="1">INDEX($L$42:$L$49,(RANK(AT6,$AT$2:$AT$9)))</f>
        <v>2002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VLOOKUP(B47,audio_list_stym!$A$3:$BP$18,67,FALSE)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VLOOKUP(B47,audio_list_stym!$A$3:$AJ$18,35,FALSE)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2195</v>
      </c>
      <c r="AD47" t="str">
        <f t="shared" ca="1" si="9"/>
        <v>pics\\dis41.jpg</v>
      </c>
      <c r="AE47" s="22" t="str">
        <f t="array" aca="1" ref="AE47" ca="1">IF(G47="экспл",INDEX(total_visual_stym!$C$146:$C$209,(RANK(total_visual_stym!E191,total_visual_stym!$E$146:$E$209))),0)</f>
        <v>pics\\dis41.jpg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0.57308722546366198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На_мониторе_XXXXX._Он_съедобный?</v>
      </c>
      <c r="BD47" cm="1">
        <f t="array" aca="1" ref="BD47" ca="1">INDEX($L$42:$L$49,(RANK(AT7,$AT$2:$AT$9)))</f>
        <v>2003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VLOOKUP(B48,audio_list_stym!$A$3:$BP$18,67,FALSE)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VLOOKUP(B48,audio_list_stym!$A$3:$AJ$18,35,FALSE)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2197</v>
      </c>
      <c r="AD48" t="str">
        <f t="shared" ca="1" si="9"/>
        <v>pics\\dis54.jpg</v>
      </c>
      <c r="AE48" s="22" t="str">
        <f t="array" aca="1" ref="AE48" ca="1">IF(G48="экспл",INDEX(total_visual_stym!$C$146:$C$209,(RANK(total_visual_stym!E192,total_visual_stym!$E$146:$E$209))),0)</f>
        <v>pics\\dis54.jpg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0.41430309655928421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Перед_Вами_XXXXX._Сиреневый_ли_он?</v>
      </c>
      <c r="BD48" cm="1">
        <f t="array" aca="1" ref="BD48" ca="1">INDEX($L$42:$L$49,(RANK(AT8,$AT$2:$AT$9)))</f>
        <v>2001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VLOOKUP(B49,audio_list_stym!$A$3:$BP$18,67,FALSE)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VLOOKUP(B49,audio_list_stym!$A$3:$AJ$18,35,FALSE)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2186</v>
      </c>
      <c r="AD49" t="str">
        <f t="shared" ca="1" si="9"/>
        <v>pics\\dis25.jpg</v>
      </c>
      <c r="AE49" s="22" t="str">
        <f t="array" aca="1" ref="AE49" ca="1">IF(G49="экспл",INDEX(total_visual_stym!$C$146:$C$209,(RANK(total_visual_stym!E193,total_visual_stym!$E$146:$E$209))),0)</f>
        <v>pics\\dis25.jpg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0.22881855874010093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Вы_видите_XXXXX._Он_репчатый?</v>
      </c>
      <c r="BD49" cm="1">
        <f t="array" aca="1" ref="BD49" ca="1">INDEX($L$42:$L$49,(RANK(AT9,$AT$2:$AT$9)))</f>
        <v>2008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VLOOKUP(B50,audio_list_stym!$A$3:$BP$18,67,FALSE)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VLOOKUP(B50,audio_list_stym!$A$3:$AJ$18,35,FALSE)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2167</v>
      </c>
      <c r="AD50" t="str">
        <f t="shared" ca="1" si="9"/>
        <v>pics\\Tikva_7.jpg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pics\\Tikva_7.jpg</v>
      </c>
      <c r="AH50" t="str">
        <f t="shared" si="3"/>
        <v>sound\\Tropic</v>
      </c>
      <c r="AS50" t="str">
        <f ca="1">IF(AH50="sound\\Tropic",AQ2,"")</f>
        <v>pics\\Tikva_7.jpg</v>
      </c>
      <c r="AT50">
        <f t="shared" ca="1" si="6"/>
        <v>0.83607757162880525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_Коричневый_ли_ФИНИК?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2058</v>
      </c>
      <c r="BF50" cm="1">
        <f t="array" aca="1" ref="BF50" ca="1">INDEX(BD18:BD49,(RANK(AT7,$AT$2:$AT$17)))</f>
        <v>2026</v>
      </c>
      <c r="BG50" cm="1">
        <f t="array" aca="1" ref="BG50" ca="1">INDEX(BD58:BD65,(RANK(AT7,$AT$2:$AT$9)))</f>
        <v>2021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VLOOKUP(B51,audio_list_stym!$A$3:$BP$18,67,FALSE)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VLOOKUP(B51,audio_list_stym!$A$3:$AJ$18,35,FALSE)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2021</v>
      </c>
      <c r="AD51" t="str">
        <f t="shared" ca="1" si="9"/>
        <v>pics\\Goroh_5.jpg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pics\\Goroh_5.jpg</v>
      </c>
      <c r="AH51" t="str">
        <f t="shared" si="3"/>
        <v>sound\\Tropic</v>
      </c>
      <c r="AS51" t="str">
        <f t="shared" ref="AS51:AS57" ca="1" si="22">IF(AH51="sound\\Tropic",AQ3,"")</f>
        <v>pics\\Goroh_5.jpg</v>
      </c>
      <c r="AT51">
        <f t="shared" ca="1" si="6"/>
        <v>0.57673271707256302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_Сахаристый_ли_ФИНИК?</v>
      </c>
      <c r="BD51" cm="1">
        <f t="array" aca="1" ref="BD51" ca="1">INDEX($L$50:$L$57,(RANK(AT3,$AT$2:$AT$9)))</f>
        <v>2012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VLOOKUP(B52,audio_list_stym!$A$3:$BP$18,67,FALSE)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VLOOKUP(B52,audio_list_stym!$A$3:$AJ$18,35,FALSE)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2020</v>
      </c>
      <c r="AD52" t="str">
        <f t="shared" ca="1" si="9"/>
        <v>pics\\Goroh_4.jpg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pics\\Goroh_4.jpg</v>
      </c>
      <c r="AH52" t="str">
        <f t="shared" si="3"/>
        <v>sound\\Tropic</v>
      </c>
      <c r="AS52" t="str">
        <f t="shared" ca="1" si="22"/>
        <v>pics\\Goroh_4.jpg</v>
      </c>
      <c r="AT52">
        <f t="shared" ca="1" si="6"/>
        <v>0.73268272827843306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_Скользкий_ли_ФИНИК?</v>
      </c>
      <c r="BD52" cm="1">
        <f t="array" aca="1" ref="BD52" ca="1">INDEX($L$50:$L$57,(RANK(AT4,$AT$2:$AT$9)))</f>
        <v>2013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VLOOKUP(B53,audio_list_stym!$A$3:$BP$18,67,FALSE)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VLOOKUP(B53,audio_list_stym!$A$3:$AJ$18,35,FALSE)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2166</v>
      </c>
      <c r="AD53" t="str">
        <f t="shared" ca="1" si="9"/>
        <v>pics\\Tikva_6.jpg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pics\\Tikva_6.jpg</v>
      </c>
      <c r="AH53" t="str">
        <f t="shared" si="3"/>
        <v>sound\\Tropic</v>
      </c>
      <c r="AS53" t="str">
        <f t="shared" ca="1" si="22"/>
        <v>pics\\Tikva_6.jpg</v>
      </c>
      <c r="AT53">
        <f t="shared" ca="1" si="6"/>
        <v>0.62232732177321848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_Ломкий_ли_ФИНИК?</v>
      </c>
      <c r="BD53" cm="1">
        <f t="array" aca="1" ref="BD53" ca="1">INDEX($L$50:$L$57,(RANK(AT5,$AT$2:$AT$9)))</f>
        <v>2014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VLOOKUP(B54,audio_list_stym!$A$3:$BP$18,67,FALSE)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VLOOKUP(B54,audio_list_stym!$A$3:$AJ$18,35,FALSE)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2023</v>
      </c>
      <c r="AD54" t="str">
        <f t="shared" ca="1" si="9"/>
        <v>pics\\Goroh_7.jpg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pics\\Goroh_7.jpg</v>
      </c>
      <c r="AH54" t="str">
        <f t="shared" si="3"/>
        <v>sound\\Tropic</v>
      </c>
      <c r="AI54" s="11"/>
      <c r="AS54" t="str">
        <f t="shared" ca="1" si="22"/>
        <v>pics\\Goroh_7.jpg</v>
      </c>
      <c r="AT54">
        <f t="shared" ca="1" si="6"/>
        <v>0.32592975150329007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_Мохнатый_ли_ФИНИК?</v>
      </c>
      <c r="BD54" cm="1">
        <f t="array" aca="1" ref="BD54" ca="1">INDEX($L$50:$L$57,(RANK(AT6,$AT$2:$AT$9)))</f>
        <v>2010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VLOOKUP(B55,audio_list_stym!$A$3:$BP$18,67,FALSE)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VLOOKUP(B55,audio_list_stym!$A$3:$AJ$18,35,FALSE)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2052</v>
      </c>
      <c r="AD55" t="str">
        <f t="shared" ca="1" si="9"/>
        <v>pics\\Redis_4.jpg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pics\\Redis_4.jpg</v>
      </c>
      <c r="AH55" t="str">
        <f t="shared" si="3"/>
        <v>sound\\Tropic</v>
      </c>
      <c r="AS55" t="str">
        <f t="shared" ca="1" si="22"/>
        <v>pics\\Redis_4.jpg</v>
      </c>
      <c r="AT55">
        <f t="shared" ca="1" si="6"/>
        <v>0.18187111949650525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_Сморщенный_ли_ФИНИК?</v>
      </c>
      <c r="BD55" cm="1">
        <f t="array" aca="1" ref="BD55" ca="1">INDEX($L$50:$L$57,(RANK(AT7,$AT$2:$AT$9)))</f>
        <v>2011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VLOOKUP(B56,audio_list_stym!$A$3:$BP$18,67,FALSE)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VLOOKUP(B56,audio_list_stym!$A$3:$AJ$18,35,FALSE)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2164</v>
      </c>
      <c r="AD56" t="str">
        <f t="shared" ca="1" si="9"/>
        <v>pics\\Tikva_4.jpg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pics\\Tikva_4.jpg</v>
      </c>
      <c r="AH56" t="str">
        <f t="shared" si="3"/>
        <v>sound\\Tropic</v>
      </c>
      <c r="AS56" t="str">
        <f t="shared" ca="1" si="22"/>
        <v>pics\\Tikva_4.jpg</v>
      </c>
      <c r="AT56">
        <f t="shared" ca="1" si="6"/>
        <v>0.9911984044840163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_С_косточкой_ли_ФИНИК?</v>
      </c>
      <c r="BD56" cm="1">
        <f t="array" aca="1" ref="BD56" ca="1">INDEX($L$50:$L$57,(RANK(AT8,$AT$2:$AT$9)))</f>
        <v>2009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VLOOKUP(B57,audio_list_stym!$A$3:$BP$18,67,FALSE)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VLOOKUP(B57,audio_list_stym!$A$3:$AJ$18,35,FALSE)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2163</v>
      </c>
      <c r="AD57" t="str">
        <f t="shared" ca="1" si="9"/>
        <v>pics\\Tikva_3.jpg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pics\\Tikva_3.jpg</v>
      </c>
      <c r="AH57" t="str">
        <f t="shared" si="3"/>
        <v>sound\\Tropic</v>
      </c>
      <c r="AI57" s="11"/>
      <c r="AS57" t="str">
        <f t="shared" ca="1" si="22"/>
        <v>pics\\Tikva_3.jpg</v>
      </c>
      <c r="AT57">
        <f t="shared" ca="1" si="6"/>
        <v>0.59652673735899076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_Треугольный_ли_ФИНИК?</v>
      </c>
      <c r="BD57" cm="1">
        <f t="array" aca="1" ref="BD57" ca="1">INDEX($L$50:$L$57,(RANK(AT9,$AT$2:$AT$9)))</f>
        <v>2016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VLOOKUP(B58,audio_list_stym!$A$3:$BP$18,67,FALSE)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VLOOKUP(B58,audio_list_stym!$A$3:$AJ$18,35,FALSE)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9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3">IF(ISTEXT(AR58),AR58,IF(ISTEXT(AS58),AS58,""))</f>
        <v/>
      </c>
      <c r="AG58" t="str">
        <f t="shared" ref="AG58:AG73" si="24">IF(OR(E58=11,E58=13),M58,"")</f>
        <v>pics\\Goroh_1.jpg</v>
      </c>
      <c r="AH58">
        <f t="shared" si="3"/>
        <v>0</v>
      </c>
      <c r="AI58" s="11"/>
      <c r="AT58">
        <f t="shared" ca="1" si="6"/>
        <v>0.96255799436549883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2061</v>
      </c>
      <c r="BF58" cm="1">
        <f t="array" aca="1" ref="BF58" ca="1">INDEX(BD18:BD33,(RANK(AT8,$AT$2:$AT$17)))</f>
        <v>2029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VLOOKUP(B59,audio_list_stym!$A$3:$BP$18,67,FALSE)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VLOOKUP(B59,audio_list_stym!$A$3:$AJ$18,35,FALSE)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2180</v>
      </c>
      <c r="AD59" t="str">
        <f t="shared" ca="1" si="9"/>
        <v>pics\\dis4.jpg</v>
      </c>
      <c r="AE59" s="22" t="str">
        <f t="array" aca="1" ref="AE59" ca="1">IF(G59="экспл",INDEX(total_visual_stym!$C$146:$C$209,(RANK(total_visual_stym!E203,total_visual_stym!$E$146:$E$209))),0)</f>
        <v>pics\\dis4.jpg</v>
      </c>
      <c r="AF59" s="22" t="str">
        <f t="shared" si="23"/>
        <v/>
      </c>
      <c r="AG59" t="str">
        <f t="shared" si="24"/>
        <v>pics\\Goroh_2.jpg</v>
      </c>
      <c r="AH59">
        <f t="shared" si="3"/>
        <v>0</v>
      </c>
      <c r="AT59">
        <f t="shared" ca="1" si="6"/>
        <v>0.84888887163191651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Посмотрите,_вот_ГОРОХ._Он_в_стручке?</v>
      </c>
      <c r="BD59" cm="1">
        <f t="array" aca="1" ref="BD59" ca="1">INDEX($L$58:$L$65,(RANK(AT3,$AT$2:$AT$9)))</f>
        <v>2020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VLOOKUP(B60,audio_list_stym!$A$3:$BP$18,67,FALSE)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VLOOKUP(B60,audio_list_stym!$A$3:$AJ$18,35,FALSE)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2207</v>
      </c>
      <c r="AD60" t="str">
        <f t="shared" ca="1" si="9"/>
        <v>pics\\dis44.jpg</v>
      </c>
      <c r="AE60" s="22" t="str">
        <f t="array" aca="1" ref="AE60" ca="1">IF(G60="экспл",INDEX(total_visual_stym!$C$146:$C$209,(RANK(total_visual_stym!E204,total_visual_stym!$E$146:$E$209))),0)</f>
        <v>pics\\dis44.jpg</v>
      </c>
      <c r="AF60" s="22" t="str">
        <f t="shared" si="23"/>
        <v/>
      </c>
      <c r="AG60" t="str">
        <f t="shared" si="24"/>
        <v>pics\\Goroh_3.jpg</v>
      </c>
      <c r="AH60">
        <f t="shared" si="3"/>
        <v>0</v>
      </c>
      <c r="AT60">
        <f t="shared" ca="1" si="6"/>
        <v>0.13595042307494398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Вот_ГОРОХ._Ядовитый_ли_он?</v>
      </c>
      <c r="BD60" cm="1">
        <f t="array" aca="1" ref="BD60" ca="1">INDEX($L$58:$L$65,(RANK(AT4,$AT$2:$AT$9)))</f>
        <v>2021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VLOOKUP(B61,audio_list_stym!$A$3:$BP$18,67,FALSE)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VLOOKUP(B61,audio_list_stym!$A$3:$AJ$18,35,FALSE)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2230</v>
      </c>
      <c r="AD61" t="str">
        <f t="shared" ca="1" si="9"/>
        <v>pics\\dis8.jpg</v>
      </c>
      <c r="AE61" s="22" t="str">
        <f t="array" aca="1" ref="AE61" ca="1">IF(G61="экспл",INDEX(total_visual_stym!$C$146:$C$209,(RANK(total_visual_stym!E205,total_visual_stym!$E$146:$E$209))),0)</f>
        <v>pics\\dis8.jpg</v>
      </c>
      <c r="AF61" s="22" t="str">
        <f t="shared" si="23"/>
        <v/>
      </c>
      <c r="AG61" t="str">
        <f t="shared" si="24"/>
        <v>pics\\Goroh_4.jpg</v>
      </c>
      <c r="AH61">
        <f t="shared" si="3"/>
        <v>0</v>
      </c>
      <c r="AT61">
        <f t="shared" ca="1" si="6"/>
        <v>0.42974371330229866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Это_ГОРОХ._Он_полосатый?</v>
      </c>
      <c r="BD61" cm="1">
        <f t="array" aca="1" ref="BD61" ca="1">INDEX($L$58:$L$65,(RANK(AT5,$AT$2:$AT$9)))</f>
        <v>2022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VLOOKUP(B62,audio_list_stym!$A$3:$BP$18,67,FALSE)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VLOOKUP(B62,audio_list_stym!$A$3:$AJ$18,35,FALSE)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2224</v>
      </c>
      <c r="AD62" t="str">
        <f t="shared" ca="1" si="9"/>
        <v>pics\\dis29.jpg</v>
      </c>
      <c r="AE62" s="22" t="str">
        <f t="array" aca="1" ref="AE62" ca="1">IF(G62="экспл",INDEX(total_visual_stym!$C$146:$C$209,(RANK(total_visual_stym!E206,total_visual_stym!$E$146:$E$209))),0)</f>
        <v>pics\\dis29.jpg</v>
      </c>
      <c r="AF62" s="22" t="str">
        <f t="shared" si="23"/>
        <v/>
      </c>
      <c r="AG62" t="str">
        <f t="shared" si="24"/>
        <v>pics\\Goroh_5.jpg</v>
      </c>
      <c r="AH62">
        <f t="shared" si="3"/>
        <v>0</v>
      </c>
      <c r="AT62">
        <f t="shared" ca="1" si="6"/>
        <v>2.9606075762979023E-2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На_картинке_ГОРОХ._Он_плоский?</v>
      </c>
      <c r="BD62" cm="1">
        <f t="array" aca="1" ref="BD62" ca="1">INDEX($L$58:$L$65,(RANK(AT6,$AT$2:$AT$9)))</f>
        <v>2018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VLOOKUP(B63,audio_list_stym!$A$3:$BP$18,67,FALSE)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VLOOKUP(B63,audio_list_stym!$A$3:$AJ$18,35,FALSE)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2211</v>
      </c>
      <c r="AD63" t="str">
        <f t="shared" ca="1" si="9"/>
        <v>pics\\dis60.jpg</v>
      </c>
      <c r="AE63" s="22" t="str">
        <f t="array" aca="1" ref="AE63" ca="1">IF(G63="экспл",INDEX(total_visual_stym!$C$146:$C$209,(RANK(total_visual_stym!E207,total_visual_stym!$E$146:$E$209))),0)</f>
        <v>pics\\dis60.jpg</v>
      </c>
      <c r="AF63" s="22" t="str">
        <f t="shared" si="23"/>
        <v/>
      </c>
      <c r="AG63" t="str">
        <f t="shared" si="24"/>
        <v>pics\\Goroh_6.jpg</v>
      </c>
      <c r="AH63">
        <f t="shared" si="3"/>
        <v>0</v>
      </c>
      <c r="AT63">
        <f t="shared" ca="1" si="6"/>
        <v>0.60475089862563591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На_мониторе_ГОРОХ._Он_толченый?</v>
      </c>
      <c r="BD63" cm="1">
        <f t="array" aca="1" ref="BD63" ca="1">INDEX($L$58:$L$65,(RANK(AT7,$AT$2:$AT$9)))</f>
        <v>2019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VLOOKUP(B64,audio_list_stym!$A$3:$BP$18,67,FALSE)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VLOOKUP(B64,audio_list_stym!$A$3:$AJ$18,35,FALSE)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2204</v>
      </c>
      <c r="AD64" t="str">
        <f t="shared" ca="1" si="9"/>
        <v>pics\\dis52.jpg</v>
      </c>
      <c r="AE64" s="22" t="str">
        <f t="array" aca="1" ref="AE64" ca="1">IF(G64="экспл",INDEX(total_visual_stym!$C$146:$C$209,(RANK(total_visual_stym!E208,total_visual_stym!$E$146:$E$209))),0)</f>
        <v>pics\\dis52.jpg</v>
      </c>
      <c r="AF64" s="22" t="str">
        <f t="shared" si="23"/>
        <v/>
      </c>
      <c r="AG64" t="str">
        <f t="shared" si="24"/>
        <v>pics\\Goroh_7.jpg</v>
      </c>
      <c r="AH64">
        <f t="shared" si="3"/>
        <v>0</v>
      </c>
      <c r="AI64" s="11"/>
      <c r="AT64">
        <f t="shared" ca="1" si="6"/>
        <v>0.76119937435082019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Перед_Вами_ГОРОХ._Зеленый_ли_он?</v>
      </c>
      <c r="BD64" cm="1">
        <f t="array" aca="1" ref="BD64" ca="1">INDEX($L$58:$L$65,(RANK(AT8,$AT$2:$AT$9)))</f>
        <v>2017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VLOOKUP(B65,audio_list_stym!$A$3:$BP$18,67,FALSE)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VLOOKUP(B65,audio_list_stym!$A$3:$AJ$18,35,FALSE)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2205</v>
      </c>
      <c r="AD65" t="str">
        <f t="shared" ca="1" si="9"/>
        <v>pics\\dis46.jpg</v>
      </c>
      <c r="AE65" s="22" t="str">
        <f t="array" aca="1" ref="AE65" ca="1">IF(G65="экспл",INDEX(total_visual_stym!$C$146:$C$209,(RANK(total_visual_stym!E209,total_visual_stym!$E$146:$E$209))),0)</f>
        <v>pics\\dis46.jpg</v>
      </c>
      <c r="AF65" s="22" t="str">
        <f t="shared" si="23"/>
        <v/>
      </c>
      <c r="AG65" t="str">
        <f t="shared" si="24"/>
        <v>pics\\Goroh_8.jpg</v>
      </c>
      <c r="AH65">
        <f t="shared" si="3"/>
        <v>0</v>
      </c>
      <c r="AT65">
        <f t="shared" ca="1" si="6"/>
        <v>0.36532619551356704</v>
      </c>
      <c r="AU65" t="s">
        <v>697</v>
      </c>
      <c r="AV65" t="str">
        <f t="shared" ca="1" si="7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Вы_видите_ГОРОХ._Легкий_ли_он?</v>
      </c>
      <c r="BD65" cm="1">
        <f t="array" aca="1" ref="BD65" ca="1">INDEX($L$58:$L$65,(RANK(AT9,$AT$2:$AT$9)))</f>
        <v>2024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VLOOKUP(B66,audio_list_stym!$A$3:$BP$18,67,FALSE)</f>
        <v>16</v>
      </c>
      <c r="F66" t="str">
        <f>VLOOKUP(E66,metki!$A$2:$B$9,2,FALSE)</f>
        <v>импл_новые_без_названия</v>
      </c>
      <c r="G66" t="str">
        <f t="shared" ref="G66:G129" si="25">LEFT(F66,5)</f>
        <v>импл_</v>
      </c>
      <c r="H66" t="str">
        <f>VLOOKUP(B66,audio_list_stym!$A$3:$AJ$18,35,FALSE)</f>
        <v>ZF</v>
      </c>
      <c r="I66" t="s">
        <v>688</v>
      </c>
      <c r="J66" t="str">
        <f t="shared" ref="J66:J129" si="26">H66&amp;I66</f>
        <v>ZF_1</v>
      </c>
      <c r="K66">
        <v>16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281</v>
      </c>
      <c r="Q66" t="str">
        <f>IF(G66="экспл",0,IF(G66="импл_",VLOOKUP(J66,quest_импл!$A$1:$J$129,8,FALSE),0))</f>
        <v>sound\\S_chashuykami_li.wav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2055</v>
      </c>
      <c r="AD66" t="str">
        <f t="shared" ca="1" si="9"/>
        <v>pics\\Redis_7.jpg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7">AS66</f>
        <v>pics\\Redis_7.jpg</v>
      </c>
      <c r="AG66" t="str">
        <f t="shared" si="24"/>
        <v/>
      </c>
      <c r="AI66" t="s">
        <v>67</v>
      </c>
      <c r="AO66">
        <f ca="1">RAND()</f>
        <v>0.23377781293672173</v>
      </c>
      <c r="AP66" t="str">
        <f ca="1">INDEX($AI$66:$AI$129,(RANK(AO66,$AO$66:$AO$129)))</f>
        <v>pics\\Redis_7.jpg</v>
      </c>
      <c r="AS66" t="str">
        <f t="shared" ref="AS66:AS81" ca="1" si="28">IF(G66="импл_",AP66,"")</f>
        <v>pics\\Redis_7.jpg</v>
      </c>
      <c r="AT66">
        <f t="shared" ref="AT66:AT129" ca="1" si="29">RAND()</f>
        <v>0.49714311100201147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_С_чешуйками_ли_</v>
      </c>
      <c r="BB66" t="str">
        <f t="shared" ref="BB66:BB129" si="31">IF(G66="экспл",AY66&amp;AX66&amp;"."&amp;AZ66,IF(G66="импл_",BA66&amp;AX66&amp;"?"))</f>
        <v>_С_чешуйками_ли_XXXXX?</v>
      </c>
      <c r="BC66">
        <f>A66</f>
        <v>1209</v>
      </c>
      <c r="BD66" cm="1">
        <f t="array" aca="1" ref="BD66" ca="1">INDEX(L66:L73,(RANK(AT2,$AT$2:$AT$9)))</f>
        <v>2151</v>
      </c>
      <c r="BE66" cm="1">
        <f t="array" aca="1" ref="BE66" ca="1">INDEX(BD74:BD89,(RANK(AT2,$AT$2:$AT$7)))</f>
        <v>2067</v>
      </c>
      <c r="BF66" cm="1">
        <f t="array" aca="1" ref="BF66" ca="1">INDEX(BD90:BD113,(RANK(AT2,$AT$2:$AT$17)))</f>
        <v>2090</v>
      </c>
      <c r="BG66" cm="1">
        <f t="array" aca="1" ref="BG66" ca="1">INDEX(BD114:BD129,(RANK(AT2,$AT$2:$AT$17)))</f>
        <v>2138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VLOOKUP(B67,audio_list_stym!$A$3:$BP$18,67,FALSE)</f>
        <v>16</v>
      </c>
      <c r="F67" t="str">
        <f>VLOOKUP(E67,metki!$A$2:$B$9,2,FALSE)</f>
        <v>импл_новые_без_названия</v>
      </c>
      <c r="G67" t="str">
        <f t="shared" si="25"/>
        <v>импл_</v>
      </c>
      <c r="H67" t="str">
        <f>VLOOKUP(B67,audio_list_stym!$A$3:$AJ$18,35,FALSE)</f>
        <v>ZF</v>
      </c>
      <c r="I67" t="s">
        <v>689</v>
      </c>
      <c r="J67" t="str">
        <f t="shared" si="26"/>
        <v>ZF_2</v>
      </c>
      <c r="K67">
        <v>16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282</v>
      </c>
      <c r="Q67" t="str">
        <f>IF(G67="экспл",0,IF(G67="импл_",VLOOKUP(J67,quest_импл!$A$1:$J$129,8,FALSE),0))</f>
        <v>sound\\Rozoviy_li.wav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2007</v>
      </c>
      <c r="AD67" t="str">
        <f t="shared" ref="AD67:AD129" ca="1" si="32">IF(ISTEXT(AE67),AE67,IF(ISTEXT(AF67),AF67,""))</f>
        <v>pics\\Banan_7.jpg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pics\\Banan_7.jpg</v>
      </c>
      <c r="AG67" t="str">
        <f t="shared" si="24"/>
        <v/>
      </c>
      <c r="AI67" t="s">
        <v>68</v>
      </c>
      <c r="AO67">
        <f t="shared" ref="AO67:AO129" ca="1" si="33">RAND()</f>
        <v>0.84796903878805419</v>
      </c>
      <c r="AP67" t="str">
        <f t="shared" ref="AP67:AP129" ca="1" si="34">INDEX($AI$66:$AI$129,(RANK(AO67,$AO$66:$AO$129)))</f>
        <v>pics\\Banan_7.jpg</v>
      </c>
      <c r="AS67" t="str">
        <f t="shared" ca="1" si="28"/>
        <v>pics\\Banan_7.jpg</v>
      </c>
      <c r="AT67">
        <f t="shared" ca="1" si="29"/>
        <v>0.61874745298202793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_Розовый_ли_</v>
      </c>
      <c r="BB67" t="str">
        <f t="shared" si="31"/>
        <v>_Розовый_ли_XXXXX?</v>
      </c>
      <c r="BD67" cm="1">
        <f t="array" aca="1" ref="BD67" ca="1">INDEX(L67:L74,(RANK(AT3,$AT$2:$AT$9)))</f>
        <v>2149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VLOOKUP(B68,audio_list_stym!$A$3:$BP$18,67,FALSE)</f>
        <v>16</v>
      </c>
      <c r="F68" t="str">
        <f>VLOOKUP(E68,metki!$A$2:$B$9,2,FALSE)</f>
        <v>импл_новые_без_названия</v>
      </c>
      <c r="G68" t="str">
        <f t="shared" si="25"/>
        <v>импл_</v>
      </c>
      <c r="H68" t="str">
        <f>VLOOKUP(B68,audio_list_stym!$A$3:$AJ$18,35,FALSE)</f>
        <v>ZF</v>
      </c>
      <c r="I68" t="s">
        <v>690</v>
      </c>
      <c r="J68" t="str">
        <f t="shared" si="26"/>
        <v>ZF_3</v>
      </c>
      <c r="K68">
        <v>16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283</v>
      </c>
      <c r="Q68" t="str">
        <f>IF(G68="экспл",0,IF(G68="импл_",VLOOKUP(J68,quest_импл!$A$1:$J$129,8,FALSE),0))</f>
        <v>sound\\Tonkiy_li.wav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2011</v>
      </c>
      <c r="AD68" t="str">
        <f t="shared" ca="1" si="32"/>
        <v>pics\\Finik_3.jpg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pics\\Finik_3.jpg</v>
      </c>
      <c r="AG68" t="str">
        <f t="shared" si="24"/>
        <v/>
      </c>
      <c r="AI68" t="s">
        <v>69</v>
      </c>
      <c r="AO68">
        <f t="shared" ca="1" si="33"/>
        <v>0.76564050251027038</v>
      </c>
      <c r="AP68" t="str">
        <f t="shared" ca="1" si="34"/>
        <v>pics\\Finik_3.jpg</v>
      </c>
      <c r="AS68" t="str">
        <f t="shared" ca="1" si="28"/>
        <v>pics\\Finik_3.jpg</v>
      </c>
      <c r="AT68">
        <f t="shared" ca="1" si="29"/>
        <v>7.3264433790240835E-2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_Тонкий_ли_</v>
      </c>
      <c r="BB68" t="str">
        <f t="shared" si="31"/>
        <v>_Тонкий_ли_XXXXX?</v>
      </c>
      <c r="BD68" cm="1">
        <f t="array" aca="1" ref="BD68" ca="1">INDEX(L68:L75,(RANK(AT4,$AT$2:$AT$9)))</f>
        <v>2151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VLOOKUP(B69,audio_list_stym!$A$3:$BP$18,67,FALSE)</f>
        <v>16</v>
      </c>
      <c r="F69" t="str">
        <f>VLOOKUP(E69,metki!$A$2:$B$9,2,FALSE)</f>
        <v>импл_новые_без_названия</v>
      </c>
      <c r="G69" t="str">
        <f t="shared" si="25"/>
        <v>импл_</v>
      </c>
      <c r="H69" t="str">
        <f>VLOOKUP(B69,audio_list_stym!$A$3:$AJ$18,35,FALSE)</f>
        <v>ZF</v>
      </c>
      <c r="I69" t="s">
        <v>691</v>
      </c>
      <c r="J69" t="str">
        <f t="shared" si="26"/>
        <v>ZF_4</v>
      </c>
      <c r="K69">
        <v>16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284</v>
      </c>
      <c r="Q69" t="str">
        <f>IF(G69="экспл",0,IF(G69="импл_",VLOOKUP(J69,quest_импл!$A$1:$J$129,8,FALSE),0))</f>
        <v>sound\\Celniy_li.wav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2063</v>
      </c>
      <c r="AD69" t="str">
        <f t="shared" ca="1" si="32"/>
        <v>pics\\Tomat_7.jpg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pics\\Tomat_7.jpg</v>
      </c>
      <c r="AG69" t="str">
        <f t="shared" si="24"/>
        <v/>
      </c>
      <c r="AI69" t="s">
        <v>70</v>
      </c>
      <c r="AO69">
        <f t="shared" ca="1" si="33"/>
        <v>3.9048120614386561E-2</v>
      </c>
      <c r="AP69" t="str">
        <f t="shared" ca="1" si="34"/>
        <v>pics\\Tomat_7.jpg</v>
      </c>
      <c r="AS69" t="str">
        <f t="shared" ca="1" si="28"/>
        <v>pics\\Tomat_7.jpg</v>
      </c>
      <c r="AT69">
        <f t="shared" ca="1" si="29"/>
        <v>0.80558378992386304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_Цельный_ли_</v>
      </c>
      <c r="BB69" t="str">
        <f t="shared" si="31"/>
        <v>_Цельный_ли_XXXXX?</v>
      </c>
      <c r="BD69" cm="1">
        <f t="array" aca="1" ref="BD69" ca="1">INDEX(L69:L76,(RANK(AT5,$AT$2:$AT$9)))</f>
        <v>2065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VLOOKUP(B70,audio_list_stym!$A$3:$BP$18,67,FALSE)</f>
        <v>16</v>
      </c>
      <c r="F70" t="str">
        <f>VLOOKUP(E70,metki!$A$2:$B$9,2,FALSE)</f>
        <v>импл_новые_без_названия</v>
      </c>
      <c r="G70" t="str">
        <f t="shared" si="25"/>
        <v>импл_</v>
      </c>
      <c r="H70" t="str">
        <f>VLOOKUP(B70,audio_list_stym!$A$3:$AJ$18,35,FALSE)</f>
        <v>ZF</v>
      </c>
      <c r="I70" t="s">
        <v>692</v>
      </c>
      <c r="J70" t="str">
        <f t="shared" si="26"/>
        <v>ZF_5</v>
      </c>
      <c r="K70">
        <v>16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285</v>
      </c>
      <c r="Q70" t="str">
        <f>IF(G70="экспл",0,IF(G70="импл_",VLOOKUP(J70,quest_импл!$A$1:$J$129,8,FALSE),0))</f>
        <v>sound\\Shershaviy_li.wav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2038</v>
      </c>
      <c r="AD70" t="str">
        <f t="shared" ca="1" si="32"/>
        <v>pics\\Limon_6.jpg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pics\\Limon_6.jpg</v>
      </c>
      <c r="AG70" t="str">
        <f t="shared" si="24"/>
        <v/>
      </c>
      <c r="AI70" t="s">
        <v>71</v>
      </c>
      <c r="AO70">
        <f t="shared" ca="1" si="33"/>
        <v>0.50135700181188647</v>
      </c>
      <c r="AP70" t="str">
        <f t="shared" ca="1" si="34"/>
        <v>pics\\Limon_6.jpg</v>
      </c>
      <c r="AS70" t="str">
        <f t="shared" ca="1" si="28"/>
        <v>pics\\Limon_6.jpg</v>
      </c>
      <c r="AT70">
        <f t="shared" ca="1" si="29"/>
        <v>0.66129196405025592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_Шершавый_ли_</v>
      </c>
      <c r="BB70" t="str">
        <f t="shared" si="31"/>
        <v>_Шершавый_ли_XXXXX?</v>
      </c>
      <c r="BD70" cm="1">
        <f t="array" aca="1" ref="BD70" ca="1">INDEX(L70:L77,(RANK(AT6,$AT$2:$AT$9)))</f>
        <v>2150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VLOOKUP(B71,audio_list_stym!$A$3:$BP$18,67,FALSE)</f>
        <v>16</v>
      </c>
      <c r="F71" t="str">
        <f>VLOOKUP(E71,metki!$A$2:$B$9,2,FALSE)</f>
        <v>импл_новые_без_названия</v>
      </c>
      <c r="G71" t="str">
        <f t="shared" si="25"/>
        <v>импл_</v>
      </c>
      <c r="H71" t="str">
        <f>VLOOKUP(B71,audio_list_stym!$A$3:$AJ$18,35,FALSE)</f>
        <v>ZF</v>
      </c>
      <c r="I71" t="s">
        <v>693</v>
      </c>
      <c r="J71" t="str">
        <f t="shared" si="26"/>
        <v>ZF_6</v>
      </c>
      <c r="K71">
        <v>16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286</v>
      </c>
      <c r="Q71" t="str">
        <f>IF(G71="экспл",0,IF(G71="импл_",VLOOKUP(J71,quest_импл!$A$1:$J$129,8,FALSE),0))</f>
        <v>sound\\Zaostryen_li.wav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2049</v>
      </c>
      <c r="AD71" t="str">
        <f t="shared" ca="1" si="32"/>
        <v>pics\\Redis_1.jpg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pics\\Redis_1.jpg</v>
      </c>
      <c r="AG71" t="str">
        <f t="shared" si="24"/>
        <v/>
      </c>
      <c r="AI71" t="s">
        <v>72</v>
      </c>
      <c r="AO71">
        <f t="shared" ca="1" si="33"/>
        <v>0.30550677838607598</v>
      </c>
      <c r="AP71" t="str">
        <f t="shared" ca="1" si="34"/>
        <v>pics\\Redis_1.jpg</v>
      </c>
      <c r="AS71" t="str">
        <f t="shared" ca="1" si="28"/>
        <v>pics\\Redis_1.jpg</v>
      </c>
      <c r="AT71">
        <f t="shared" ca="1" si="29"/>
        <v>0.6701563493306022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_Заострен_ли_</v>
      </c>
      <c r="BB71" t="str">
        <f t="shared" si="31"/>
        <v>_Заострен_ли_XXXXX?</v>
      </c>
      <c r="BD71" cm="1">
        <f t="array" aca="1" ref="BD71" ca="1">INDEX(L71:L78,(RANK(AT7,$AT$2:$AT$9)))</f>
        <v>2152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VLOOKUP(B72,audio_list_stym!$A$3:$BP$18,67,FALSE)</f>
        <v>16</v>
      </c>
      <c r="F72" t="str">
        <f>VLOOKUP(E72,metki!$A$2:$B$9,2,FALSE)</f>
        <v>импл_новые_без_названия</v>
      </c>
      <c r="G72" t="str">
        <f t="shared" si="25"/>
        <v>импл_</v>
      </c>
      <c r="H72" t="str">
        <f>VLOOKUP(B72,audio_list_stym!$A$3:$AJ$18,35,FALSE)</f>
        <v>ZF</v>
      </c>
      <c r="I72" t="s">
        <v>694</v>
      </c>
      <c r="J72" t="str">
        <f t="shared" si="26"/>
        <v>ZF_7</v>
      </c>
      <c r="K72">
        <v>16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287</v>
      </c>
      <c r="Q72" t="str">
        <f>IF(G72="экспл",0,IF(G72="импл_",VLOOKUP(J72,quest_импл!$A$1:$J$129,8,FALSE),0))</f>
        <v>sound\\Rassipchatiy_li.wav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2061</v>
      </c>
      <c r="AD72" t="str">
        <f t="shared" ca="1" si="32"/>
        <v>pics\\Tomat_5.jpg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pics\\Tomat_5.jpg</v>
      </c>
      <c r="AG72" t="str">
        <f t="shared" si="24"/>
        <v/>
      </c>
      <c r="AI72" t="s">
        <v>73</v>
      </c>
      <c r="AO72">
        <f t="shared" ca="1" si="33"/>
        <v>7.2580144682753978E-2</v>
      </c>
      <c r="AP72" t="str">
        <f t="shared" ca="1" si="34"/>
        <v>pics\\Tomat_5.jpg</v>
      </c>
      <c r="AS72" t="str">
        <f t="shared" ca="1" si="28"/>
        <v>pics\\Tomat_5.jpg</v>
      </c>
      <c r="AT72">
        <f t="shared" ca="1" si="29"/>
        <v>0.35283618500560954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_Рассыпчатый_ли_</v>
      </c>
      <c r="BB72" t="str">
        <f t="shared" si="31"/>
        <v>_Рассыпчатый_ли_XXXXX?</v>
      </c>
      <c r="BD72" cm="1">
        <f t="array" aca="1" ref="BD72" ca="1">INDEX(L72:L79,(RANK(AT8,$AT$2:$AT$9)))</f>
        <v>2151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VLOOKUP(B73,audio_list_stym!$A$3:$BP$18,67,FALSE)</f>
        <v>16</v>
      </c>
      <c r="F73" t="str">
        <f>VLOOKUP(E73,metki!$A$2:$B$9,2,FALSE)</f>
        <v>импл_новые_без_названия</v>
      </c>
      <c r="G73" t="str">
        <f t="shared" si="25"/>
        <v>импл_</v>
      </c>
      <c r="H73" t="str">
        <f>VLOOKUP(B73,audio_list_stym!$A$3:$AJ$18,35,FALSE)</f>
        <v>ZF</v>
      </c>
      <c r="I73" t="s">
        <v>695</v>
      </c>
      <c r="J73" t="str">
        <f t="shared" si="26"/>
        <v>ZF_8</v>
      </c>
      <c r="K73">
        <v>16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288</v>
      </c>
      <c r="Q73" t="str">
        <f>IF(G73="экспл",0,IF(G73="импл_",VLOOKUP(J73,quest_импл!$A$1:$J$129,8,FALSE),0))</f>
        <v>sound\\Ochishen_li.wav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2005</v>
      </c>
      <c r="AD73" t="str">
        <f t="shared" ca="1" si="32"/>
        <v>pics\\Banan_5.jpg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pics\\Banan_5.jpg</v>
      </c>
      <c r="AG73" t="str">
        <f t="shared" si="24"/>
        <v/>
      </c>
      <c r="AI73" t="s">
        <v>74</v>
      </c>
      <c r="AO73">
        <f t="shared" ca="1" si="33"/>
        <v>0.87584753418268169</v>
      </c>
      <c r="AP73" t="str">
        <f t="shared" ca="1" si="34"/>
        <v>pics\\Banan_5.jpg</v>
      </c>
      <c r="AS73" t="str">
        <f t="shared" ca="1" si="28"/>
        <v>pics\\Banan_5.jpg</v>
      </c>
      <c r="AT73">
        <f t="shared" ca="1" si="29"/>
        <v>0.65379179460737458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_Очищен_ли_</v>
      </c>
      <c r="BB73" t="str">
        <f t="shared" si="31"/>
        <v>_Очищен_ли_XXXXX?</v>
      </c>
      <c r="BD73" cm="1">
        <f t="array" aca="1" ref="BD73" ca="1">INDEX(L73:L80,(RANK(AT9,$AT$2:$AT$9)))</f>
        <v>2071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VLOOKUP(B74,audio_list_stym!$A$3:$BP$18,67,FALSE)</f>
        <v>17</v>
      </c>
      <c r="F74" t="str">
        <f>VLOOKUP(E74,metki!$A$2:$B$9,2,FALSE)</f>
        <v>экспл_новые_без_названия</v>
      </c>
      <c r="G74" t="str">
        <f t="shared" si="25"/>
        <v>экспл</v>
      </c>
      <c r="H74" t="str">
        <f>VLOOKUP(B74,audio_list_stym!$A$3:$AJ$18,35,FALSE)</f>
        <v>Ackee</v>
      </c>
      <c r="I74" t="s">
        <v>688</v>
      </c>
      <c r="J74" t="str">
        <f t="shared" si="26"/>
        <v>Ackee_1</v>
      </c>
      <c r="K74">
        <v>17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97</v>
      </c>
      <c r="Z74" t="str">
        <f>IF(G74="экспл",VLOOKUP(J74,quest_экспл!$A$1:$N$129,12,FALSE),IF(G74="импл_",0,0))</f>
        <v>sound\\Sushenniy_li_on.wav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2173</v>
      </c>
      <c r="AD74" t="str">
        <f t="shared" ca="1" si="32"/>
        <v>pics\\dis37.jpg</v>
      </c>
      <c r="AE74" s="22" t="str">
        <f t="array" aca="1" ref="AE74" ca="1">IF(G74="экспл",INDEX(total_visual_stym!$C$146:$C$209,(RANK(total_visual_stym!E154,total_visual_stym!$E$146:$E$209))),0)</f>
        <v>pics\\dis37.jpg</v>
      </c>
      <c r="AF74" s="22" t="str">
        <f t="shared" si="27"/>
        <v/>
      </c>
      <c r="AI74" t="s">
        <v>76</v>
      </c>
      <c r="AO74">
        <f t="shared" ca="1" si="33"/>
        <v>0.25794275703693637</v>
      </c>
      <c r="AP74" t="str">
        <f t="shared" ca="1" si="34"/>
        <v>pics\\Redis_6.jpg</v>
      </c>
      <c r="AR74" t="str">
        <f>IF(AH74="sound\\Ogorod",AP2,"")</f>
        <v/>
      </c>
      <c r="AS74" t="str">
        <f t="shared" si="28"/>
        <v/>
      </c>
      <c r="AT74">
        <f t="shared" ca="1" si="29"/>
        <v>0.78932915567250284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_Сушеный_ли_он?</v>
      </c>
      <c r="BA74" t="e">
        <f>VLOOKUP(Q74,audio_list_stym!$B$2:$BQ$299,68,FALSE)</f>
        <v>#N/A</v>
      </c>
      <c r="BB74" t="str">
        <f t="shared" si="31"/>
        <v>На_экране_XXXXX._Сушеный_ли_он?</v>
      </c>
      <c r="BC74">
        <f>A74</f>
        <v>1210</v>
      </c>
      <c r="BD74" cm="1">
        <f t="array" aca="1" ref="BD74" ca="1">INDEX($L$74:$L$81,(RANK(AT2,$AT$2:$AT$9)))</f>
        <v>2071</v>
      </c>
      <c r="BE74" cm="1">
        <f t="array" aca="1" ref="BE74" ca="1">INDEX(BD66:BD73,(RANK(AT3,$AT$2:$AT$9)))</f>
        <v>2065</v>
      </c>
      <c r="BF74" cm="1">
        <f t="array" aca="1" ref="BF74" ca="1">INDEX(BD82:BD105,(RANK(AT3,$AT$2:$AT$17)))</f>
        <v>2073</v>
      </c>
      <c r="BG74" cm="1">
        <f t="array" aca="1" ref="BG74" ca="1">INDEX(BD106:BD129,(RANK(AT3,$AT$2:$AT$9)))</f>
        <v>2118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VLOOKUP(B75,audio_list_stym!$A$3:$BP$18,67,FALSE)</f>
        <v>17</v>
      </c>
      <c r="F75" t="str">
        <f>VLOOKUP(E75,metki!$A$2:$B$9,2,FALSE)</f>
        <v>экспл_новые_без_названия</v>
      </c>
      <c r="G75" t="str">
        <f t="shared" si="25"/>
        <v>экспл</v>
      </c>
      <c r="H75" t="str">
        <f>VLOOKUP(B75,audio_list_stym!$A$3:$AJ$18,35,FALSE)</f>
        <v>Ackee</v>
      </c>
      <c r="I75" t="s">
        <v>689</v>
      </c>
      <c r="J75" t="str">
        <f t="shared" si="26"/>
        <v>Ackee_2</v>
      </c>
      <c r="K75">
        <v>17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98</v>
      </c>
      <c r="Z75" t="str">
        <f>IF(G75="экспл",VLOOKUP(J75,quest_экспл!$A$1:$N$129,12,FALSE),IF(G75="импл_",0,0))</f>
        <v>sound\\On_s_vetochkoy.wav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2179</v>
      </c>
      <c r="AD75" t="str">
        <f t="shared" ca="1" si="32"/>
        <v>pics\\dis20.jpg</v>
      </c>
      <c r="AE75" s="22" t="str">
        <f t="array" aca="1" ref="AE75" ca="1">IF(G75="экспл",INDEX(total_visual_stym!$C$146:$C$209,(RANK(total_visual_stym!E155,total_visual_stym!$E$146:$E$209))),0)</f>
        <v>pics\\dis20.jpg</v>
      </c>
      <c r="AF75" s="22" t="str">
        <f t="shared" si="27"/>
        <v/>
      </c>
      <c r="AI75" t="s">
        <v>77</v>
      </c>
      <c r="AO75">
        <f t="shared" ca="1" si="33"/>
        <v>0.69699351163655954</v>
      </c>
      <c r="AP75" t="str">
        <f t="shared" ca="1" si="34"/>
        <v>pics\\Goroh_3.jpg</v>
      </c>
      <c r="AR75" t="str">
        <f t="shared" ref="AR75:AR97" si="35">IF(AH75="sound\\Ogorod",AP3,"")</f>
        <v/>
      </c>
      <c r="AS75" t="str">
        <f t="shared" si="28"/>
        <v/>
      </c>
      <c r="AT75">
        <f t="shared" ca="1" si="29"/>
        <v>0.19007105625947929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_Он_с_веточкой?</v>
      </c>
      <c r="BA75" t="e">
        <f>VLOOKUP(Q75,audio_list_stym!$B$2:$BQ$299,68,FALSE)</f>
        <v>#N/A</v>
      </c>
      <c r="BB75" t="str">
        <f t="shared" si="31"/>
        <v>Посмотрите,_вот_XXXXX._Он_с_веточкой?</v>
      </c>
      <c r="BD75" cm="1">
        <f t="array" aca="1" ref="BD75" ca="1">INDEX($L$74:$L$81,(RANK(AT3,$AT$2:$AT$9)))</f>
        <v>2068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VLOOKUP(B76,audio_list_stym!$A$3:$BP$18,67,FALSE)</f>
        <v>17</v>
      </c>
      <c r="F76" t="str">
        <f>VLOOKUP(E76,metki!$A$2:$B$9,2,FALSE)</f>
        <v>экспл_новые_без_названия</v>
      </c>
      <c r="G76" t="str">
        <f t="shared" si="25"/>
        <v>экспл</v>
      </c>
      <c r="H76" t="str">
        <f>VLOOKUP(B76,audio_list_stym!$A$3:$AJ$18,35,FALSE)</f>
        <v>Ackee</v>
      </c>
      <c r="I76" t="s">
        <v>690</v>
      </c>
      <c r="J76" t="str">
        <f t="shared" si="26"/>
        <v>Ackee_3</v>
      </c>
      <c r="K76">
        <v>17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99</v>
      </c>
      <c r="Z76" t="str">
        <f>IF(G76="экспл",VLOOKUP(J76,quest_экспл!$A$1:$N$129,12,FALSE),IF(G76="импл_",0,0))</f>
        <v>sound\\On_rasskrit.wav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2172</v>
      </c>
      <c r="AD76" t="str">
        <f t="shared" ca="1" si="32"/>
        <v>pics\\dis23.jpg</v>
      </c>
      <c r="AE76" s="22" t="str">
        <f t="array" aca="1" ref="AE76" ca="1">IF(G76="экспл",INDEX(total_visual_stym!$C$146:$C$209,(RANK(total_visual_stym!E156,total_visual_stym!$E$146:$E$209))),0)</f>
        <v>pics\\dis23.jpg</v>
      </c>
      <c r="AF76" s="22" t="str">
        <f t="shared" si="27"/>
        <v/>
      </c>
      <c r="AI76" t="s">
        <v>78</v>
      </c>
      <c r="AO76">
        <f t="shared" ca="1" si="33"/>
        <v>0.4853722040533488</v>
      </c>
      <c r="AP76" t="str">
        <f t="shared" ca="1" si="34"/>
        <v>pics\\Peper_1.jpg</v>
      </c>
      <c r="AR76" t="str">
        <f t="shared" si="35"/>
        <v/>
      </c>
      <c r="AS76" t="str">
        <f t="shared" si="28"/>
        <v/>
      </c>
      <c r="AT76">
        <f t="shared" ca="1" si="29"/>
        <v>0.74393285139477294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_Он_раскрыт?</v>
      </c>
      <c r="BA76" t="e">
        <f>VLOOKUP(Q76,audio_list_stym!$B$2:$BQ$299,68,FALSE)</f>
        <v>#N/A</v>
      </c>
      <c r="BB76" t="str">
        <f t="shared" si="31"/>
        <v>Вот_XXXXX._Он_раскрыт?</v>
      </c>
      <c r="BD76" cm="1">
        <f t="array" aca="1" ref="BD76" ca="1">INDEX($L$74:$L$81,(RANK(AT4,$AT$2:$AT$9)))</f>
        <v>2069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VLOOKUP(B77,audio_list_stym!$A$3:$BP$18,67,FALSE)</f>
        <v>17</v>
      </c>
      <c r="F77" t="str">
        <f>VLOOKUP(E77,metki!$A$2:$B$9,2,FALSE)</f>
        <v>экспл_новые_без_названия</v>
      </c>
      <c r="G77" t="str">
        <f t="shared" si="25"/>
        <v>экспл</v>
      </c>
      <c r="H77" t="str">
        <f>VLOOKUP(B77,audio_list_stym!$A$3:$AJ$18,35,FALSE)</f>
        <v>Ackee</v>
      </c>
      <c r="I77" t="s">
        <v>691</v>
      </c>
      <c r="J77" t="str">
        <f t="shared" si="26"/>
        <v>Ackee_4</v>
      </c>
      <c r="K77">
        <v>17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100</v>
      </c>
      <c r="Z77" t="str">
        <f>IF(G77="экспл",VLOOKUP(J77,quest_экспл!$A$1:$N$129,12,FALSE),IF(G77="импл_",0,0))</f>
        <v>sound\\Pushistiy_li_on.wav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2231</v>
      </c>
      <c r="AD77" t="str">
        <f t="shared" ca="1" si="32"/>
        <v>pics\\dis12.jpg</v>
      </c>
      <c r="AE77" s="22" t="str">
        <f t="array" aca="1" ref="AE77" ca="1">IF(G77="экспл",INDEX(total_visual_stym!$C$146:$C$209,(RANK(total_visual_stym!E157,total_visual_stym!$E$146:$E$209))),0)</f>
        <v>pics\\dis12.jpg</v>
      </c>
      <c r="AF77" s="22" t="str">
        <f t="shared" si="27"/>
        <v/>
      </c>
      <c r="AI77" t="s">
        <v>79</v>
      </c>
      <c r="AO77">
        <f t="shared" ca="1" si="33"/>
        <v>0.3932787552550433</v>
      </c>
      <c r="AP77" t="str">
        <f t="shared" ca="1" si="34"/>
        <v>pics\\Peper_3.jpg</v>
      </c>
      <c r="AR77" t="str">
        <f t="shared" si="35"/>
        <v/>
      </c>
      <c r="AS77" t="str">
        <f t="shared" si="28"/>
        <v/>
      </c>
      <c r="AT77">
        <f t="shared" ca="1" si="29"/>
        <v>0.41575380674308171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_Пушистый_ли_он?</v>
      </c>
      <c r="BA77" t="e">
        <f>VLOOKUP(Q77,audio_list_stym!$B$2:$BQ$299,68,FALSE)</f>
        <v>#N/A</v>
      </c>
      <c r="BB77" t="str">
        <f t="shared" si="31"/>
        <v>Это_XXXXX._Пушистый_ли_он?</v>
      </c>
      <c r="BD77" cm="1">
        <f t="array" aca="1" ref="BD77" ca="1">INDEX($L$74:$L$81,(RANK(AT5,$AT$2:$AT$9)))</f>
        <v>2070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VLOOKUP(B78,audio_list_stym!$A$3:$BP$18,67,FALSE)</f>
        <v>17</v>
      </c>
      <c r="F78" t="str">
        <f>VLOOKUP(E78,metki!$A$2:$B$9,2,FALSE)</f>
        <v>экспл_новые_без_названия</v>
      </c>
      <c r="G78" t="str">
        <f t="shared" si="25"/>
        <v>экспл</v>
      </c>
      <c r="H78" t="str">
        <f>VLOOKUP(B78,audio_list_stym!$A$3:$AJ$18,35,FALSE)</f>
        <v>Ackee</v>
      </c>
      <c r="I78" t="s">
        <v>692</v>
      </c>
      <c r="J78" t="str">
        <f t="shared" si="26"/>
        <v>Ackee_5</v>
      </c>
      <c r="K78">
        <v>17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101</v>
      </c>
      <c r="Z78" t="str">
        <f>IF(G78="экспл",VLOOKUP(J78,quest_экспл!$A$1:$N$129,12,FALSE),IF(G78="импл_",0,0))</f>
        <v>sound\\On_kvadratniy.wav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2182</v>
      </c>
      <c r="AD78" t="str">
        <f t="shared" ca="1" si="32"/>
        <v>pics\\dis30.jpg</v>
      </c>
      <c r="AE78" s="22" t="str">
        <f t="array" aca="1" ref="AE78" ca="1">IF(G78="экспл",INDEX(total_visual_stym!$C$146:$C$209,(RANK(total_visual_stym!E158,total_visual_stym!$E$146:$E$209))),0)</f>
        <v>pics\\dis30.jpg</v>
      </c>
      <c r="AF78" s="22" t="str">
        <f t="shared" si="27"/>
        <v/>
      </c>
      <c r="AI78" t="s">
        <v>80</v>
      </c>
      <c r="AO78">
        <f t="shared" ca="1" si="33"/>
        <v>0.53167494228806877</v>
      </c>
      <c r="AP78" t="str">
        <f t="shared" ca="1" si="34"/>
        <v>pics\\Limon_2.jpg</v>
      </c>
      <c r="AR78" t="str">
        <f t="shared" si="35"/>
        <v/>
      </c>
      <c r="AS78" t="str">
        <f t="shared" si="28"/>
        <v/>
      </c>
      <c r="AT78">
        <f t="shared" ca="1" si="29"/>
        <v>0.27570172411744076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_Он_квадратный?</v>
      </c>
      <c r="BA78" t="e">
        <f>VLOOKUP(Q78,audio_list_stym!$B$2:$BQ$299,68,FALSE)</f>
        <v>#N/A</v>
      </c>
      <c r="BB78" t="str">
        <f t="shared" si="31"/>
        <v>На_картинке_XXXXX._Он_квадратный?</v>
      </c>
      <c r="BD78" cm="1">
        <f t="array" aca="1" ref="BD78" ca="1">INDEX($L$74:$L$81,(RANK(AT6,$AT$2:$AT$9)))</f>
        <v>2066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VLOOKUP(B79,audio_list_stym!$A$3:$BP$18,67,FALSE)</f>
        <v>17</v>
      </c>
      <c r="F79" t="str">
        <f>VLOOKUP(E79,metki!$A$2:$B$9,2,FALSE)</f>
        <v>экспл_новые_без_названия</v>
      </c>
      <c r="G79" t="str">
        <f t="shared" si="25"/>
        <v>экспл</v>
      </c>
      <c r="H79" t="str">
        <f>VLOOKUP(B79,audio_list_stym!$A$3:$AJ$18,35,FALSE)</f>
        <v>Ackee</v>
      </c>
      <c r="I79" t="s">
        <v>693</v>
      </c>
      <c r="J79" t="str">
        <f t="shared" si="26"/>
        <v>Ackee_6</v>
      </c>
      <c r="K79">
        <v>17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102</v>
      </c>
      <c r="Z79" t="str">
        <f>IF(G79="экспл",VLOOKUP(J79,quest_экспл!$A$1:$N$129,12,FALSE),IF(G79="импл_",0,0))</f>
        <v>sound\\Raznocvetniy_li_on.wav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2201</v>
      </c>
      <c r="AD79" t="str">
        <f t="shared" ca="1" si="32"/>
        <v>pics\\dis43.jpg</v>
      </c>
      <c r="AE79" s="22" t="str">
        <f t="array" aca="1" ref="AE79" ca="1">IF(G79="экспл",INDEX(total_visual_stym!$C$146:$C$209,(RANK(total_visual_stym!E159,total_visual_stym!$E$146:$E$209))),0)</f>
        <v>pics\\dis43.jpg</v>
      </c>
      <c r="AF79" s="22" t="str">
        <f t="shared" si="27"/>
        <v/>
      </c>
      <c r="AI79" t="s">
        <v>81</v>
      </c>
      <c r="AO79">
        <f t="shared" ca="1" si="33"/>
        <v>0.84654975786059439</v>
      </c>
      <c r="AP79" t="str">
        <f t="shared" ca="1" si="34"/>
        <v>pics\\Banan_8.jpg</v>
      </c>
      <c r="AR79" t="str">
        <f t="shared" si="35"/>
        <v/>
      </c>
      <c r="AS79" t="str">
        <f t="shared" si="28"/>
        <v/>
      </c>
      <c r="AT79">
        <f t="shared" ca="1" si="29"/>
        <v>0.47890471119907074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_Разноцветный_ли_он?</v>
      </c>
      <c r="BA79" t="e">
        <f>VLOOKUP(Q79,audio_list_stym!$B$2:$BQ$299,68,FALSE)</f>
        <v>#N/A</v>
      </c>
      <c r="BB79" t="str">
        <f t="shared" si="31"/>
        <v>На_мониторе_XXXXX._Разноцветный_ли_он?</v>
      </c>
      <c r="BD79" cm="1">
        <f t="array" aca="1" ref="BD79" ca="1">INDEX($L$74:$L$81,(RANK(AT7,$AT$2:$AT$9)))</f>
        <v>2067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VLOOKUP(B80,audio_list_stym!$A$3:$BP$18,67,FALSE)</f>
        <v>17</v>
      </c>
      <c r="F80" t="str">
        <f>VLOOKUP(E80,metki!$A$2:$B$9,2,FALSE)</f>
        <v>экспл_новые_без_названия</v>
      </c>
      <c r="G80" t="str">
        <f t="shared" si="25"/>
        <v>экспл</v>
      </c>
      <c r="H80" t="str">
        <f>VLOOKUP(B80,audio_list_stym!$A$3:$AJ$18,35,FALSE)</f>
        <v>Ackee</v>
      </c>
      <c r="I80" t="s">
        <v>694</v>
      </c>
      <c r="J80" t="str">
        <f t="shared" si="26"/>
        <v>Ackee_7</v>
      </c>
      <c r="K80">
        <v>17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103</v>
      </c>
      <c r="Z80" t="str">
        <f>IF(G80="экспл",VLOOKUP(J80,quest_экспл!$A$1:$N$129,12,FALSE),IF(G80="импл_",0,0))</f>
        <v>sound\\Uvyadshiy_li_on.wav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2191</v>
      </c>
      <c r="AD80" t="str">
        <f t="shared" ca="1" si="32"/>
        <v>pics\\dis26.jpg</v>
      </c>
      <c r="AE80" s="22" t="str">
        <f t="array" aca="1" ref="AE80" ca="1">IF(G80="экспл",INDEX(total_visual_stym!$C$146:$C$209,(RANK(total_visual_stym!E160,total_visual_stym!$E$146:$E$209))),0)</f>
        <v>pics\\dis26.jpg</v>
      </c>
      <c r="AF80" s="22" t="str">
        <f t="shared" si="27"/>
        <v/>
      </c>
      <c r="AI80" t="s">
        <v>82</v>
      </c>
      <c r="AO80">
        <f t="shared" ca="1" si="33"/>
        <v>0.38081231576124464</v>
      </c>
      <c r="AP80" t="str">
        <f t="shared" ca="1" si="34"/>
        <v>pics\\Peper_5.jpg</v>
      </c>
      <c r="AR80" t="str">
        <f t="shared" si="35"/>
        <v/>
      </c>
      <c r="AS80" t="str">
        <f t="shared" si="28"/>
        <v/>
      </c>
      <c r="AT80">
        <f t="shared" ca="1" si="29"/>
        <v>0.5958347356857594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_Увядший_ли_он?</v>
      </c>
      <c r="BA80" t="e">
        <f>VLOOKUP(Q80,audio_list_stym!$B$2:$BQ$299,68,FALSE)</f>
        <v>#N/A</v>
      </c>
      <c r="BB80" t="str">
        <f t="shared" si="31"/>
        <v>Перед_Вами_XXXXX._Увядший_ли_он?</v>
      </c>
      <c r="BD80" cm="1">
        <f t="array" aca="1" ref="BD80" ca="1">INDEX($L$74:$L$81,(RANK(AT8,$AT$2:$AT$9)))</f>
        <v>2065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VLOOKUP(B81,audio_list_stym!$A$3:$BP$18,67,FALSE)</f>
        <v>17</v>
      </c>
      <c r="F81" t="str">
        <f>VLOOKUP(E81,metki!$A$2:$B$9,2,FALSE)</f>
        <v>экспл_новые_без_названия</v>
      </c>
      <c r="G81" t="str">
        <f t="shared" si="25"/>
        <v>экспл</v>
      </c>
      <c r="H81" t="str">
        <f>VLOOKUP(B81,audio_list_stym!$A$3:$AJ$18,35,FALSE)</f>
        <v>Ackee</v>
      </c>
      <c r="I81" t="s">
        <v>695</v>
      </c>
      <c r="J81" t="str">
        <f t="shared" si="26"/>
        <v>Ackee_8</v>
      </c>
      <c r="K81">
        <v>17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104</v>
      </c>
      <c r="Z81" t="str">
        <f>IF(G81="экспл",VLOOKUP(J81,quest_экспл!$A$1:$N$129,12,FALSE),IF(G81="импл_",0,0))</f>
        <v>sound\\On_sklizskiy.wav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2227</v>
      </c>
      <c r="AD81" t="str">
        <f t="shared" ca="1" si="32"/>
        <v>pics\\dis39.jpg</v>
      </c>
      <c r="AE81" s="22" t="str">
        <f t="array" aca="1" ref="AE81" ca="1">IF(G81="экспл",INDEX(total_visual_stym!$C$146:$C$209,(RANK(total_visual_stym!E161,total_visual_stym!$E$146:$E$209))),0)</f>
        <v>pics\\dis39.jpg</v>
      </c>
      <c r="AF81" s="22" t="str">
        <f t="shared" si="27"/>
        <v/>
      </c>
      <c r="AI81" t="s">
        <v>83</v>
      </c>
      <c r="AO81">
        <f t="shared" ca="1" si="33"/>
        <v>0.22398300733179477</v>
      </c>
      <c r="AP81" t="str">
        <f t="shared" ca="1" si="34"/>
        <v>pics\\Redis_8.jpg</v>
      </c>
      <c r="AR81" t="str">
        <f t="shared" si="35"/>
        <v/>
      </c>
      <c r="AS81" t="str">
        <f t="shared" si="28"/>
        <v/>
      </c>
      <c r="AT81">
        <f t="shared" ca="1" si="29"/>
        <v>0.60100358826074896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_Он_склизкий?</v>
      </c>
      <c r="BA81" t="e">
        <f>VLOOKUP(Q81,audio_list_stym!$B$2:$BQ$299,68,FALSE)</f>
        <v>#N/A</v>
      </c>
      <c r="BB81" t="str">
        <f t="shared" si="31"/>
        <v>Вы_видите_XXXXX._Он_склизкий?</v>
      </c>
      <c r="BD81" cm="1">
        <f t="array" aca="1" ref="BD81" ca="1">INDEX($L$74:$L$81,(RANK(AT9,$AT$2:$AT$9)))</f>
        <v>2072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VLOOKUP(B82,audio_list_stym!$A$3:$BP$18,67,FALSE)</f>
        <v>14</v>
      </c>
      <c r="F82" t="str">
        <f>VLOOKUP(E82,metki!$A$2:$B$9,2,FALSE)</f>
        <v>импл_новые_с_названием</v>
      </c>
      <c r="G82" t="str">
        <f t="shared" si="25"/>
        <v>импл_</v>
      </c>
      <c r="H82" t="str">
        <f>VLOOKUP(B82,audio_list_stym!$A$3:$AJ$18,35,FALSE)</f>
        <v>Ake</v>
      </c>
      <c r="I82" t="s">
        <v>688</v>
      </c>
      <c r="J82" t="str">
        <f t="shared" si="26"/>
        <v>Ake_1</v>
      </c>
      <c r="K82">
        <v>14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233</v>
      </c>
      <c r="Q82" t="str">
        <f>IF(G82="экспл",0,IF(G82="импл_",VLOOKUP(J82,quest_импл!$A$1:$J$129,8,FALSE),0))</f>
        <v>sound\\Imeet_li_myakot.wav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2036</v>
      </c>
      <c r="AD82" t="str">
        <f t="shared" ca="1" si="32"/>
        <v>pics\\Limon_4.jpg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7"/>
        <v>pics\\Limon_4.jpg</v>
      </c>
      <c r="AI82" t="s">
        <v>84</v>
      </c>
      <c r="AO82">
        <f t="shared" ca="1" si="33"/>
        <v>0.5178355156763722</v>
      </c>
      <c r="AP82" t="str">
        <f t="shared" ca="1" si="34"/>
        <v>pics\\Limon_4.jpg</v>
      </c>
      <c r="AR82" t="str">
        <f t="shared" si="35"/>
        <v/>
      </c>
      <c r="AS82" t="str">
        <f t="shared" ref="AS82:AS129" ca="1" si="36">IF(G82="импл_",AP82,"")</f>
        <v>pics\\Limon_4.jpg</v>
      </c>
      <c r="AT82">
        <f t="shared" ca="1" si="29"/>
        <v>0.91591312214459197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_Имеет_ли_мякоть_</v>
      </c>
      <c r="BB82" t="str">
        <f t="shared" si="31"/>
        <v>_Имеет_ли_мякоть_ЛИРОХ?</v>
      </c>
      <c r="BC82">
        <f>A82</f>
        <v>1211</v>
      </c>
      <c r="BD82" cm="1">
        <f t="array" aca="1" ref="BD82" ca="1">INDEX($L$82:$L$89,(RANK(AT2,$AT$2:$AT$9)))</f>
        <v>2079</v>
      </c>
      <c r="BE82" cm="1">
        <f t="array" aca="1" ref="BE82" ca="1">INDEX(BD66:BD81,(RANK(AT4,$AT$2:$AT$17)))</f>
        <v>2068</v>
      </c>
      <c r="BF82" cm="1">
        <f t="array" aca="1" ref="BF82" ca="1">INDEX(BD90:BD105,(RANK(AT4,$AT$2:$AT$17)))</f>
        <v>2092</v>
      </c>
      <c r="BG82" cm="1">
        <f t="array" aca="1" ref="BG82" ca="1">INDEX(BD106:BD129,(RANK(AT4,$AT$2:$AT$9)))</f>
        <v>2114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VLOOKUP(B83,audio_list_stym!$A$3:$BP$18,67,FALSE)</f>
        <v>14</v>
      </c>
      <c r="F83" t="str">
        <f>VLOOKUP(E83,metki!$A$2:$B$9,2,FALSE)</f>
        <v>импл_новые_с_названием</v>
      </c>
      <c r="G83" t="str">
        <f t="shared" si="25"/>
        <v>импл_</v>
      </c>
      <c r="H83" t="str">
        <f>VLOOKUP(B83,audio_list_stym!$A$3:$AJ$18,35,FALSE)</f>
        <v>Ake</v>
      </c>
      <c r="I83" t="s">
        <v>689</v>
      </c>
      <c r="J83" t="str">
        <f t="shared" si="26"/>
        <v>Ake_2</v>
      </c>
      <c r="K83">
        <v>14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234</v>
      </c>
      <c r="Q83" t="str">
        <f>IF(G83="экспл",0,IF(G83="импл_",VLOOKUP(J83,quest_импл!$A$1:$J$129,8,FALSE),0))</f>
        <v>sound\\Prodolgovatiy_li.wav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2037</v>
      </c>
      <c r="AD83" t="str">
        <f t="shared" ca="1" si="32"/>
        <v>pics\\Limon_5.jpg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7"/>
        <v>pics\\Limon_5.jpg</v>
      </c>
      <c r="AI83" t="s">
        <v>85</v>
      </c>
      <c r="AO83">
        <f t="shared" ca="1" si="33"/>
        <v>0.51419318127239033</v>
      </c>
      <c r="AP83" t="str">
        <f t="shared" ca="1" si="34"/>
        <v>pics\\Limon_5.jpg</v>
      </c>
      <c r="AR83" t="str">
        <f t="shared" si="35"/>
        <v/>
      </c>
      <c r="AS83" t="str">
        <f t="shared" ca="1" si="36"/>
        <v>pics\\Limon_5.jpg</v>
      </c>
      <c r="AT83">
        <f t="shared" ca="1" si="29"/>
        <v>0.55144595138419106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_Продолговатый_ли_</v>
      </c>
      <c r="BB83" t="str">
        <f t="shared" si="31"/>
        <v>_Продолговатый_ли_ЛИРОХ?</v>
      </c>
      <c r="BD83" cm="1">
        <f t="array" aca="1" ref="BD83" ca="1">INDEX($L$82:$L$89,(RANK(AT3,$AT$2:$AT$9)))</f>
        <v>2076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VLOOKUP(B84,audio_list_stym!$A$3:$BP$18,67,FALSE)</f>
        <v>14</v>
      </c>
      <c r="F84" t="str">
        <f>VLOOKUP(E84,metki!$A$2:$B$9,2,FALSE)</f>
        <v>импл_новые_с_названием</v>
      </c>
      <c r="G84" t="str">
        <f t="shared" si="25"/>
        <v>импл_</v>
      </c>
      <c r="H84" t="str">
        <f>VLOOKUP(B84,audio_list_stym!$A$3:$AJ$18,35,FALSE)</f>
        <v>Ake</v>
      </c>
      <c r="I84" t="s">
        <v>690</v>
      </c>
      <c r="J84" t="str">
        <f t="shared" si="26"/>
        <v>Ake_3</v>
      </c>
      <c r="K84">
        <v>14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235</v>
      </c>
      <c r="Q84" t="str">
        <f>IF(G84="экспл",0,IF(G84="импл_",VLOOKUP(J84,quest_импл!$A$1:$J$129,8,FALSE),0))</f>
        <v>sound\\Pyatnistyi_li.wav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2024</v>
      </c>
      <c r="AD84" t="str">
        <f t="shared" ca="1" si="32"/>
        <v>pics\\Goroh_8.jpg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7"/>
        <v>pics\\Goroh_8.jpg</v>
      </c>
      <c r="AI84" t="s">
        <v>94</v>
      </c>
      <c r="AO84">
        <f t="shared" ca="1" si="33"/>
        <v>0.62978885239439986</v>
      </c>
      <c r="AP84" t="str">
        <f t="shared" ca="1" si="34"/>
        <v>pics\\Goroh_8.jpg</v>
      </c>
      <c r="AR84" t="str">
        <f t="shared" si="35"/>
        <v/>
      </c>
      <c r="AS84" t="str">
        <f t="shared" ca="1" si="36"/>
        <v>pics\\Goroh_8.jpg</v>
      </c>
      <c r="AT84">
        <f t="shared" ca="1" si="29"/>
        <v>0.71418269715562632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_Пятнистый_ли_</v>
      </c>
      <c r="BB84" t="str">
        <f t="shared" si="31"/>
        <v>_Пятнистый_ли_ЛИРОХ?</v>
      </c>
      <c r="BD84" cm="1">
        <f t="array" aca="1" ref="BD84" ca="1">INDEX($L$82:$L$89,(RANK(AT4,$AT$2:$AT$9)))</f>
        <v>2077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VLOOKUP(B85,audio_list_stym!$A$3:$BP$18,67,FALSE)</f>
        <v>14</v>
      </c>
      <c r="F85" t="str">
        <f>VLOOKUP(E85,metki!$A$2:$B$9,2,FALSE)</f>
        <v>импл_новые_с_названием</v>
      </c>
      <c r="G85" t="str">
        <f t="shared" si="25"/>
        <v>импл_</v>
      </c>
      <c r="H85" t="str">
        <f>VLOOKUP(B85,audio_list_stym!$A$3:$AJ$18,35,FALSE)</f>
        <v>Ake</v>
      </c>
      <c r="I85" t="s">
        <v>691</v>
      </c>
      <c r="J85" t="str">
        <f t="shared" si="26"/>
        <v>Ake_4</v>
      </c>
      <c r="K85">
        <v>14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236</v>
      </c>
      <c r="Q85" t="str">
        <f>IF(G85="экспл",0,IF(G85="импл_",VLOOKUP(J85,quest_импл!$A$1:$J$129,8,FALSE),0))</f>
        <v>sound\\S_kochuroy_li.wav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2023</v>
      </c>
      <c r="AD85" t="str">
        <f t="shared" ca="1" si="32"/>
        <v>pics\\Goroh_7.jpg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7"/>
        <v>pics\\Goroh_7.jpg</v>
      </c>
      <c r="AI85" t="s">
        <v>95</v>
      </c>
      <c r="AO85">
        <f t="shared" ca="1" si="33"/>
        <v>0.64203466585052849</v>
      </c>
      <c r="AP85" t="str">
        <f t="shared" ca="1" si="34"/>
        <v>pics\\Goroh_7.jpg</v>
      </c>
      <c r="AR85" t="str">
        <f t="shared" si="35"/>
        <v/>
      </c>
      <c r="AS85" t="str">
        <f t="shared" ca="1" si="36"/>
        <v>pics\\Goroh_7.jpg</v>
      </c>
      <c r="AT85">
        <f t="shared" ca="1" si="29"/>
        <v>0.19205525306358873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_С_косточкой_ли_</v>
      </c>
      <c r="BB85" t="str">
        <f t="shared" si="31"/>
        <v>_С_косточкой_ли_ЛИРОХ?</v>
      </c>
      <c r="BD85" cm="1">
        <f t="array" aca="1" ref="BD85" ca="1">INDEX($L$82:$L$89,(RANK(AT5,$AT$2:$AT$9)))</f>
        <v>2078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VLOOKUP(B86,audio_list_stym!$A$3:$BP$18,67,FALSE)</f>
        <v>14</v>
      </c>
      <c r="F86" t="str">
        <f>VLOOKUP(E86,metki!$A$2:$B$9,2,FALSE)</f>
        <v>импл_новые_с_названием</v>
      </c>
      <c r="G86" t="str">
        <f t="shared" si="25"/>
        <v>импл_</v>
      </c>
      <c r="H86" t="str">
        <f>VLOOKUP(B86,audio_list_stym!$A$3:$AJ$18,35,FALSE)</f>
        <v>Ake</v>
      </c>
      <c r="I86" t="s">
        <v>692</v>
      </c>
      <c r="J86" t="str">
        <f t="shared" si="26"/>
        <v>Ake_5</v>
      </c>
      <c r="K86">
        <v>14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237</v>
      </c>
      <c r="Q86" t="str">
        <f>IF(G86="экспл",0,IF(G86="импл_",VLOOKUP(J86,quest_импл!$A$1:$J$129,8,FALSE),0))</f>
        <v>sound\\Fioletoviy_li.wav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2004</v>
      </c>
      <c r="AD86" t="str">
        <f t="shared" ca="1" si="32"/>
        <v>pics\\Banan_4.jpg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7"/>
        <v>pics\\Banan_4.jpg</v>
      </c>
      <c r="AI86" t="s">
        <v>96</v>
      </c>
      <c r="AO86">
        <f t="shared" ca="1" si="33"/>
        <v>0.88519134354983531</v>
      </c>
      <c r="AP86" t="str">
        <f t="shared" ca="1" si="34"/>
        <v>pics\\Banan_4.jpg</v>
      </c>
      <c r="AR86" t="str">
        <f t="shared" si="35"/>
        <v/>
      </c>
      <c r="AS86" t="str">
        <f t="shared" ca="1" si="36"/>
        <v>pics\\Banan_4.jpg</v>
      </c>
      <c r="AT86">
        <f t="shared" ca="1" si="29"/>
        <v>0.30596368583035227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_Синий_ли_</v>
      </c>
      <c r="BB86" t="str">
        <f t="shared" si="31"/>
        <v>_Синий_ли_ЛИРОХ?</v>
      </c>
      <c r="BD86" cm="1">
        <f t="array" aca="1" ref="BD86" ca="1">INDEX($L$82:$L$89,(RANK(AT6,$AT$2:$AT$9)))</f>
        <v>2074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VLOOKUP(B87,audio_list_stym!$A$3:$BP$18,67,FALSE)</f>
        <v>14</v>
      </c>
      <c r="F87" t="str">
        <f>VLOOKUP(E87,metki!$A$2:$B$9,2,FALSE)</f>
        <v>импл_новые_с_названием</v>
      </c>
      <c r="G87" t="str">
        <f t="shared" si="25"/>
        <v>импл_</v>
      </c>
      <c r="H87" t="str">
        <f>VLOOKUP(B87,audio_list_stym!$A$3:$AJ$18,35,FALSE)</f>
        <v>Ake</v>
      </c>
      <c r="I87" t="s">
        <v>693</v>
      </c>
      <c r="J87" t="str">
        <f t="shared" si="26"/>
        <v>Ake_6</v>
      </c>
      <c r="K87">
        <v>14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238</v>
      </c>
      <c r="Q87" t="str">
        <f>IF(G87="экспл",0,IF(G87="импл_",VLOOKUP(J87,quest_импл!$A$1:$J$129,8,FALSE),0))</f>
        <v>sound\\S_dolkami_li.wav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2046</v>
      </c>
      <c r="AD87" t="str">
        <f t="shared" ca="1" si="32"/>
        <v>pics\\Peper_6.jpg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7"/>
        <v>pics\\Peper_6.jpg</v>
      </c>
      <c r="AI87" t="s">
        <v>97</v>
      </c>
      <c r="AO87">
        <f t="shared" ca="1" si="33"/>
        <v>0.35916126029414086</v>
      </c>
      <c r="AP87" t="str">
        <f t="shared" ca="1" si="34"/>
        <v>pics\\Peper_6.jpg</v>
      </c>
      <c r="AR87" t="str">
        <f t="shared" si="35"/>
        <v/>
      </c>
      <c r="AS87" t="str">
        <f t="shared" ca="1" si="36"/>
        <v>pics\\Peper_6.jpg</v>
      </c>
      <c r="AT87">
        <f t="shared" ca="1" si="29"/>
        <v>0.37268908138704282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_С_дольками_ли_</v>
      </c>
      <c r="BB87" t="str">
        <f t="shared" si="31"/>
        <v>_С_дольками_ли_ЛИРОХ?</v>
      </c>
      <c r="BD87" cm="1">
        <f t="array" aca="1" ref="BD87" ca="1">INDEX($L$82:$L$89,(RANK(AT7,$AT$2:$AT$9)))</f>
        <v>2075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VLOOKUP(B88,audio_list_stym!$A$3:$BP$18,67,FALSE)</f>
        <v>14</v>
      </c>
      <c r="F88" t="str">
        <f>VLOOKUP(E88,metki!$A$2:$B$9,2,FALSE)</f>
        <v>импл_новые_с_названием</v>
      </c>
      <c r="G88" t="str">
        <f t="shared" si="25"/>
        <v>импл_</v>
      </c>
      <c r="H88" t="str">
        <f>VLOOKUP(B88,audio_list_stym!$A$3:$AJ$18,35,FALSE)</f>
        <v>Ake</v>
      </c>
      <c r="I88" t="s">
        <v>694</v>
      </c>
      <c r="J88" t="str">
        <f t="shared" si="26"/>
        <v>Ake_7</v>
      </c>
      <c r="K88">
        <v>14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239</v>
      </c>
      <c r="Q88" t="str">
        <f>IF(G88="экспл",0,IF(G88="импл_",VLOOKUP(J88,quest_импл!$A$1:$J$129,8,FALSE),0))</f>
        <v>sound\\Visushenniy_li.wav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2035</v>
      </c>
      <c r="AD88" t="str">
        <f t="shared" ca="1" si="32"/>
        <v>pics\\Limon_3.jpg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7"/>
        <v>pics\\Limon_3.jpg</v>
      </c>
      <c r="AI88" t="s">
        <v>98</v>
      </c>
      <c r="AO88">
        <f t="shared" ca="1" si="33"/>
        <v>0.52098252025564729</v>
      </c>
      <c r="AP88" t="str">
        <f t="shared" ca="1" si="34"/>
        <v>pics\\Limon_3.jpg</v>
      </c>
      <c r="AR88" t="str">
        <f t="shared" si="35"/>
        <v/>
      </c>
      <c r="AS88" t="str">
        <f t="shared" ca="1" si="36"/>
        <v>pics\\Limon_3.jpg</v>
      </c>
      <c r="AT88">
        <f t="shared" ca="1" si="29"/>
        <v>0.52781482846768724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_Высушенный_ли_</v>
      </c>
      <c r="BB88" t="str">
        <f t="shared" si="31"/>
        <v>_Высушенный_ли_ЛИРОХ?</v>
      </c>
      <c r="BD88" cm="1">
        <f t="array" aca="1" ref="BD88" ca="1">INDEX($L$82:$L$89,(RANK(AT8,$AT$2:$AT$9)))</f>
        <v>2073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VLOOKUP(B89,audio_list_stym!$A$3:$BP$18,67,FALSE)</f>
        <v>14</v>
      </c>
      <c r="F89" t="str">
        <f>VLOOKUP(E89,metki!$A$2:$B$9,2,FALSE)</f>
        <v>импл_новые_с_названием</v>
      </c>
      <c r="G89" t="str">
        <f t="shared" si="25"/>
        <v>импл_</v>
      </c>
      <c r="H89" t="str">
        <f>VLOOKUP(B89,audio_list_stym!$A$3:$AJ$18,35,FALSE)</f>
        <v>Ake</v>
      </c>
      <c r="I89" t="s">
        <v>695</v>
      </c>
      <c r="J89" t="str">
        <f t="shared" si="26"/>
        <v>Ake_8</v>
      </c>
      <c r="K89">
        <v>14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240</v>
      </c>
      <c r="Q89" t="str">
        <f>IF(G89="экспл",0,IF(G89="импл_",VLOOKUP(J89,quest_импл!$A$1:$J$129,8,FALSE),0))</f>
        <v>sound\\Myatiy_li.wav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2021</v>
      </c>
      <c r="AD89" t="str">
        <f t="shared" ca="1" si="32"/>
        <v>pics\\Goroh_5.jpg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7"/>
        <v>pics\\Goroh_5.jpg</v>
      </c>
      <c r="AI89" t="s">
        <v>99</v>
      </c>
      <c r="AO89">
        <f t="shared" ca="1" si="33"/>
        <v>0.68105589069587791</v>
      </c>
      <c r="AP89" t="str">
        <f t="shared" ca="1" si="34"/>
        <v>pics\\Goroh_5.jpg</v>
      </c>
      <c r="AR89" t="str">
        <f t="shared" si="35"/>
        <v/>
      </c>
      <c r="AS89" t="str">
        <f t="shared" ca="1" si="36"/>
        <v>pics\\Goroh_5.jpg</v>
      </c>
      <c r="AT89">
        <f t="shared" ca="1" si="29"/>
        <v>0.98932696377590112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_Мятый_ли_</v>
      </c>
      <c r="BB89" t="str">
        <f t="shared" si="31"/>
        <v>_Мятый_ли_ЛИРОХ?</v>
      </c>
      <c r="BD89" cm="1">
        <f t="array" aca="1" ref="BD89" ca="1">INDEX($L$82:$L$89,(RANK(AT9,$AT$2:$AT$9)))</f>
        <v>2080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VLOOKUP(B90,audio_list_stym!$A$3:$BP$18,67,FALSE)</f>
        <v>15</v>
      </c>
      <c r="F90" t="str">
        <f>VLOOKUP(E90,metki!$A$2:$B$9,2,FALSE)</f>
        <v>экспл_новые_с_названием</v>
      </c>
      <c r="G90" t="str">
        <f t="shared" si="25"/>
        <v>экспл</v>
      </c>
      <c r="H90" t="str">
        <f>VLOOKUP(B90,audio_list_stym!$A$3:$AJ$18,35,FALSE)</f>
        <v>Finger</v>
      </c>
      <c r="I90" t="s">
        <v>688</v>
      </c>
      <c r="J90" t="str">
        <f t="shared" si="26"/>
        <v>Finger_1</v>
      </c>
      <c r="K90">
        <v>15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113</v>
      </c>
      <c r="Z90" t="str">
        <f>IF(G90="экспл",VLOOKUP(J90,quest_экспл!$A$1:$N$129,12,FALSE),IF(G90="импл_",0,0))</f>
        <v>sound\\On_vizhatiy.wav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2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27"/>
        <v/>
      </c>
      <c r="AI90" t="s">
        <v>100</v>
      </c>
      <c r="AO90">
        <f t="shared" ca="1" si="33"/>
        <v>0.85864784345280576</v>
      </c>
      <c r="AP90" t="str">
        <f t="shared" ca="1" si="34"/>
        <v>pics\\Banan_6.jpg</v>
      </c>
      <c r="AR90" t="str">
        <f t="shared" si="35"/>
        <v/>
      </c>
      <c r="AS90" t="str">
        <f t="shared" si="36"/>
        <v/>
      </c>
      <c r="AT90">
        <f t="shared" ca="1" si="29"/>
        <v>0.18459376150917273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_Он_выжатый?</v>
      </c>
      <c r="BA90" t="e">
        <f>VLOOKUP(Q90,audio_list_stym!$B$2:$BQ$299,68,FALSE)</f>
        <v>#N/A</v>
      </c>
      <c r="BB90" t="str">
        <f t="shared" si="31"/>
        <v>На_экране_ФИМОН._Он_выжатый?</v>
      </c>
      <c r="BC90">
        <f>A90</f>
        <v>1212</v>
      </c>
      <c r="BD90" cm="1">
        <f t="array" aca="1" ref="BD90" ca="1">INDEX($L$90:$L$97,(RANK(AT2,$AT$2:$AT$9)))</f>
        <v>2087</v>
      </c>
      <c r="BE90" cm="1">
        <f t="array" aca="1" ref="BE90" ca="1">INDEX(BD66:BD81,(RANK(AT5,$AT$2:$AT$17)))</f>
        <v>2070</v>
      </c>
      <c r="BF90" cm="1">
        <f t="array" aca="1" ref="BF90" ca="1">INDEX(BD98:BD113,(RANK(AT5,$AT$2:$AT$17)))</f>
        <v>2118</v>
      </c>
      <c r="BG90" cm="1">
        <f t="array" aca="1" ref="BG90" ca="1">INDEX(BD114:BD129,(RANK(AT5,$AT$2:$AT$9)))</f>
        <v>2131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VLOOKUP(B91,audio_list_stym!$A$3:$BP$18,67,FALSE)</f>
        <v>15</v>
      </c>
      <c r="F91" t="str">
        <f>VLOOKUP(E91,metki!$A$2:$B$9,2,FALSE)</f>
        <v>экспл_новые_с_названием</v>
      </c>
      <c r="G91" t="str">
        <f t="shared" si="25"/>
        <v>экспл</v>
      </c>
      <c r="H91" t="str">
        <f>VLOOKUP(B91,audio_list_stym!$A$3:$AJ$18,35,FALSE)</f>
        <v>Finger</v>
      </c>
      <c r="I91" t="s">
        <v>689</v>
      </c>
      <c r="J91" t="str">
        <f t="shared" si="26"/>
        <v>Finger_2</v>
      </c>
      <c r="K91">
        <v>15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114</v>
      </c>
      <c r="Z91" t="str">
        <f>IF(G91="экспл",VLOOKUP(J91,quest_экспл!$A$1:$N$129,12,FALSE),IF(G91="импл_",0,0))</f>
        <v>sound\\On_nadloman.wav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2223</v>
      </c>
      <c r="AD91" t="str">
        <f t="shared" ca="1" si="32"/>
        <v>pics\\dis15.jpg</v>
      </c>
      <c r="AE91" s="22" t="str">
        <f t="array" aca="1" ref="AE91" ca="1">IF(G91="экспл",INDEX(total_visual_stym!$C$146:$C$209,(RANK(total_visual_stym!E171,total_visual_stym!$E$146:$E$209))),0)</f>
        <v>pics\\dis15.jpg</v>
      </c>
      <c r="AF91" s="22" t="str">
        <f t="shared" si="27"/>
        <v/>
      </c>
      <c r="AI91" t="s">
        <v>101</v>
      </c>
      <c r="AO91">
        <f t="shared" ca="1" si="33"/>
        <v>0.79008417754728066</v>
      </c>
      <c r="AP91" t="str">
        <f t="shared" ca="1" si="34"/>
        <v>pics\\Finik_1.jpg</v>
      </c>
      <c r="AR91" t="str">
        <f t="shared" si="35"/>
        <v/>
      </c>
      <c r="AS91" t="str">
        <f t="shared" si="36"/>
        <v/>
      </c>
      <c r="AT91">
        <f t="shared" ca="1" si="29"/>
        <v>0.55816004043543044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_Он_надломан?</v>
      </c>
      <c r="BA91" t="e">
        <f>VLOOKUP(Q91,audio_list_stym!$B$2:$BQ$299,68,FALSE)</f>
        <v>#N/A</v>
      </c>
      <c r="BB91" t="str">
        <f t="shared" si="31"/>
        <v>Посмотрите,_вот_ФИМОН._Он_надломан?</v>
      </c>
      <c r="BD91" cm="1">
        <f t="array" aca="1" ref="BD91" ca="1">INDEX($L$90:$L$97,(RANK(AT3,$AT$2:$AT$9)))</f>
        <v>2084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VLOOKUP(B92,audio_list_stym!$A$3:$BP$18,67,FALSE)</f>
        <v>15</v>
      </c>
      <c r="F92" t="str">
        <f>VLOOKUP(E92,metki!$A$2:$B$9,2,FALSE)</f>
        <v>экспл_новые_с_названием</v>
      </c>
      <c r="G92" t="str">
        <f t="shared" si="25"/>
        <v>экспл</v>
      </c>
      <c r="H92" t="str">
        <f>VLOOKUP(B92,audio_list_stym!$A$3:$AJ$18,35,FALSE)</f>
        <v>Finger</v>
      </c>
      <c r="I92" t="s">
        <v>690</v>
      </c>
      <c r="J92" t="str">
        <f t="shared" si="26"/>
        <v>Finger_3</v>
      </c>
      <c r="K92">
        <v>15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115</v>
      </c>
      <c r="Z92" t="str">
        <f>IF(G92="экспл",VLOOKUP(J92,quest_экспл!$A$1:$N$129,12,FALSE),IF(G92="импл_",0,0))</f>
        <v>sound\\On_volnistiy.wav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2177</v>
      </c>
      <c r="AD92" t="str">
        <f t="shared" ca="1" si="32"/>
        <v>pics\\dis35.jpg</v>
      </c>
      <c r="AE92" s="22" t="str">
        <f t="array" aca="1" ref="AE92" ca="1">IF(G92="экспл",INDEX(total_visual_stym!$C$146:$C$209,(RANK(total_visual_stym!E172,total_visual_stym!$E$146:$E$209))),0)</f>
        <v>pics\\dis35.jpg</v>
      </c>
      <c r="AF92" s="22" t="str">
        <f t="shared" si="27"/>
        <v/>
      </c>
      <c r="AI92" t="s">
        <v>102</v>
      </c>
      <c r="AO92">
        <f t="shared" ca="1" si="33"/>
        <v>0.71009427160503813</v>
      </c>
      <c r="AP92" t="str">
        <f t="shared" ca="1" si="34"/>
        <v>pics\\Goroh_1.jpg</v>
      </c>
      <c r="AR92" t="str">
        <f t="shared" si="35"/>
        <v/>
      </c>
      <c r="AS92" t="str">
        <f t="shared" si="36"/>
        <v/>
      </c>
      <c r="AT92">
        <f t="shared" ca="1" si="29"/>
        <v>0.5339924067966938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_Он_волнистый?</v>
      </c>
      <c r="BA92" t="e">
        <f>VLOOKUP(Q92,audio_list_stym!$B$2:$BQ$299,68,FALSE)</f>
        <v>#N/A</v>
      </c>
      <c r="BB92" t="str">
        <f t="shared" si="31"/>
        <v>Вот_ФИМОН._Он_волнистый?</v>
      </c>
      <c r="BD92" cm="1">
        <f t="array" aca="1" ref="BD92" ca="1">INDEX($L$90:$L$97,(RANK(AT4,$AT$2:$AT$9)))</f>
        <v>2085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VLOOKUP(B93,audio_list_stym!$A$3:$BP$18,67,FALSE)</f>
        <v>15</v>
      </c>
      <c r="F93" t="str">
        <f>VLOOKUP(E93,metki!$A$2:$B$9,2,FALSE)</f>
        <v>экспл_новые_с_названием</v>
      </c>
      <c r="G93" t="str">
        <f t="shared" si="25"/>
        <v>экспл</v>
      </c>
      <c r="H93" t="str">
        <f>VLOOKUP(B93,audio_list_stym!$A$3:$AJ$18,35,FALSE)</f>
        <v>Finger</v>
      </c>
      <c r="I93" t="s">
        <v>691</v>
      </c>
      <c r="J93" t="str">
        <f t="shared" si="26"/>
        <v>Finger_4</v>
      </c>
      <c r="K93">
        <v>15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116</v>
      </c>
      <c r="Z93" t="str">
        <f>IF(G93="экспл",VLOOKUP(J93,quest_экспл!$A$1:$N$129,12,FALSE),IF(G93="импл_",0,0))</f>
        <v>sound\\On_buriy.wav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2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27"/>
        <v/>
      </c>
      <c r="AI93" t="s">
        <v>103</v>
      </c>
      <c r="AO93">
        <f t="shared" ca="1" si="33"/>
        <v>0.69278562428194357</v>
      </c>
      <c r="AP93" t="str">
        <f t="shared" ca="1" si="34"/>
        <v>pics\\Goroh_4.jpg</v>
      </c>
      <c r="AR93" t="str">
        <f t="shared" si="35"/>
        <v/>
      </c>
      <c r="AS93" t="str">
        <f t="shared" si="36"/>
        <v/>
      </c>
      <c r="AT93">
        <f t="shared" ca="1" si="29"/>
        <v>0.62369805841789838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_Он_бурый?</v>
      </c>
      <c r="BA93" t="e">
        <f>VLOOKUP(Q93,audio_list_stym!$B$2:$BQ$299,68,FALSE)</f>
        <v>#N/A</v>
      </c>
      <c r="BB93" t="str">
        <f t="shared" si="31"/>
        <v>Это_ФИМОН._Он_бурый?</v>
      </c>
      <c r="BD93" cm="1">
        <f t="array" aca="1" ref="BD93" ca="1">INDEX($L$90:$L$97,(RANK(AT5,$AT$2:$AT$9)))</f>
        <v>2086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VLOOKUP(B94,audio_list_stym!$A$3:$BP$18,67,FALSE)</f>
        <v>15</v>
      </c>
      <c r="F94" t="str">
        <f>VLOOKUP(E94,metki!$A$2:$B$9,2,FALSE)</f>
        <v>экспл_новые_с_названием</v>
      </c>
      <c r="G94" t="str">
        <f t="shared" si="25"/>
        <v>экспл</v>
      </c>
      <c r="H94" t="str">
        <f>VLOOKUP(B94,audio_list_stym!$A$3:$AJ$18,35,FALSE)</f>
        <v>Finger</v>
      </c>
      <c r="I94" t="s">
        <v>692</v>
      </c>
      <c r="J94" t="str">
        <f t="shared" si="26"/>
        <v>Finger_5</v>
      </c>
      <c r="K94">
        <v>15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117</v>
      </c>
      <c r="Z94" t="str">
        <f>IF(G94="экспл",VLOOKUP(J94,quest_экспл!$A$1:$N$129,12,FALSE),IF(G94="импл_",0,0))</f>
        <v>sound\\Vityanut_li_on.wav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2170</v>
      </c>
      <c r="AD94" t="str">
        <f t="shared" ca="1" si="32"/>
        <v>pics\\dis36.jpg</v>
      </c>
      <c r="AE94" s="22" t="str">
        <f t="array" aca="1" ref="AE94" ca="1">IF(G94="экспл",INDEX(total_visual_stym!$C$146:$C$209,(RANK(total_visual_stym!E174,total_visual_stym!$E$146:$E$209))),0)</f>
        <v>pics\\dis36.jpg</v>
      </c>
      <c r="AF94" s="22" t="str">
        <f t="shared" si="27"/>
        <v/>
      </c>
      <c r="AI94" t="s">
        <v>104</v>
      </c>
      <c r="AO94">
        <f t="shared" ca="1" si="33"/>
        <v>0.89005548524021383</v>
      </c>
      <c r="AP94" t="str">
        <f t="shared" ca="1" si="34"/>
        <v>pics\\Banan_3.jpg</v>
      </c>
      <c r="AR94" t="str">
        <f t="shared" si="35"/>
        <v/>
      </c>
      <c r="AS94" t="str">
        <f t="shared" si="36"/>
        <v/>
      </c>
      <c r="AT94">
        <f t="shared" ca="1" si="29"/>
        <v>0.73006382126238056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_Вытянут_ли_он?</v>
      </c>
      <c r="BA94" t="e">
        <f>VLOOKUP(Q94,audio_list_stym!$B$2:$BQ$299,68,FALSE)</f>
        <v>#N/A</v>
      </c>
      <c r="BB94" t="str">
        <f t="shared" si="31"/>
        <v>На_картинке_ФИМОН._Вытянут_ли_он?</v>
      </c>
      <c r="BD94" cm="1">
        <f t="array" aca="1" ref="BD94" ca="1">INDEX($L$90:$L$97,(RANK(AT6,$AT$2:$AT$9)))</f>
        <v>2082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VLOOKUP(B95,audio_list_stym!$A$3:$BP$18,67,FALSE)</f>
        <v>15</v>
      </c>
      <c r="F95" t="str">
        <f>VLOOKUP(E95,metki!$A$2:$B$9,2,FALSE)</f>
        <v>экспл_новые_с_названием</v>
      </c>
      <c r="G95" t="str">
        <f t="shared" si="25"/>
        <v>экспл</v>
      </c>
      <c r="H95" t="str">
        <f>VLOOKUP(B95,audio_list_stym!$A$3:$AJ$18,35,FALSE)</f>
        <v>Finger</v>
      </c>
      <c r="I95" t="s">
        <v>693</v>
      </c>
      <c r="J95" t="str">
        <f t="shared" si="26"/>
        <v>Finger_6</v>
      </c>
      <c r="K95">
        <v>15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118</v>
      </c>
      <c r="Z95" t="str">
        <f>IF(G95="экспл",VLOOKUP(J95,quest_экспл!$A$1:$N$129,12,FALSE),IF(G95="импл_",0,0))</f>
        <v>sound\\Obyemniy_li_on.wav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2206</v>
      </c>
      <c r="AD95" t="str">
        <f t="shared" ca="1" si="32"/>
        <v>pics\\dis50.jpg</v>
      </c>
      <c r="AE95" s="22" t="str">
        <f t="array" aca="1" ref="AE95" ca="1">IF(G95="экспл",INDEX(total_visual_stym!$C$146:$C$209,(RANK(total_visual_stym!E175,total_visual_stym!$E$146:$E$209))),0)</f>
        <v>pics\\dis50.jpg</v>
      </c>
      <c r="AF95" s="22" t="str">
        <f t="shared" si="27"/>
        <v/>
      </c>
      <c r="AI95" t="s">
        <v>105</v>
      </c>
      <c r="AO95">
        <f t="shared" ca="1" si="33"/>
        <v>0.90380282750289731</v>
      </c>
      <c r="AP95" t="str">
        <f t="shared" ca="1" si="34"/>
        <v>pics\\Banan_2.jpg</v>
      </c>
      <c r="AR95" t="str">
        <f t="shared" si="35"/>
        <v/>
      </c>
      <c r="AS95" t="str">
        <f t="shared" si="36"/>
        <v/>
      </c>
      <c r="AT95">
        <f t="shared" ca="1" si="29"/>
        <v>0.98226607725947845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_Объемный_ли_он?</v>
      </c>
      <c r="BA95" t="e">
        <f>VLOOKUP(Q95,audio_list_stym!$B$2:$BQ$299,68,FALSE)</f>
        <v>#N/A</v>
      </c>
      <c r="BB95" t="str">
        <f t="shared" si="31"/>
        <v>На_мониторе_ФИМОН._Объемный_ли_он?</v>
      </c>
      <c r="BD95" cm="1">
        <f t="array" aca="1" ref="BD95" ca="1">INDEX($L$90:$L$97,(RANK(AT7,$AT$2:$AT$9)))</f>
        <v>2083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VLOOKUP(B96,audio_list_stym!$A$3:$BP$18,67,FALSE)</f>
        <v>15</v>
      </c>
      <c r="F96" t="str">
        <f>VLOOKUP(E96,metki!$A$2:$B$9,2,FALSE)</f>
        <v>экспл_новые_с_названием</v>
      </c>
      <c r="G96" t="str">
        <f t="shared" si="25"/>
        <v>экспл</v>
      </c>
      <c r="H96" t="str">
        <f>VLOOKUP(B96,audio_list_stym!$A$3:$AJ$18,35,FALSE)</f>
        <v>Finger</v>
      </c>
      <c r="I96" t="s">
        <v>694</v>
      </c>
      <c r="J96" t="str">
        <f t="shared" si="26"/>
        <v>Finger_7</v>
      </c>
      <c r="K96">
        <v>15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119</v>
      </c>
      <c r="Z96" t="str">
        <f>IF(G96="экспл",VLOOKUP(J96,quest_экспл!$A$1:$N$129,12,FALSE),IF(G96="импл_",0,0))</f>
        <v>sound\\Pustoy_li_on.wav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2226</v>
      </c>
      <c r="AD96" t="str">
        <f t="shared" ca="1" si="32"/>
        <v>pics\\dis11.jpg</v>
      </c>
      <c r="AE96" s="22" t="str">
        <f t="array" aca="1" ref="AE96" ca="1">IF(G96="экспл",INDEX(total_visual_stym!$C$146:$C$209,(RANK(total_visual_stym!E176,total_visual_stym!$E$146:$E$209))),0)</f>
        <v>pics\\dis11.jpg</v>
      </c>
      <c r="AF96" s="22" t="str">
        <f t="shared" si="27"/>
        <v/>
      </c>
      <c r="AI96" t="s">
        <v>106</v>
      </c>
      <c r="AO96">
        <f t="shared" ca="1" si="33"/>
        <v>0.72424984847711293</v>
      </c>
      <c r="AP96" t="str">
        <f t="shared" ca="1" si="34"/>
        <v>pics\\Finik_8.jpg</v>
      </c>
      <c r="AR96" t="str">
        <f t="shared" si="35"/>
        <v/>
      </c>
      <c r="AS96" t="str">
        <f t="shared" si="36"/>
        <v/>
      </c>
      <c r="AT96">
        <f t="shared" ca="1" si="29"/>
        <v>0.19505417884724552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_Пустой_ли_он?</v>
      </c>
      <c r="BA96" t="e">
        <f>VLOOKUP(Q96,audio_list_stym!$B$2:$BQ$299,68,FALSE)</f>
        <v>#N/A</v>
      </c>
      <c r="BB96" t="str">
        <f t="shared" si="31"/>
        <v>Перед_Вами_ФИМОН._Пустой_ли_он?</v>
      </c>
      <c r="BD96" cm="1">
        <f t="array" aca="1" ref="BD96" ca="1">INDEX($L$90:$L$97,(RANK(AT8,$AT$2:$AT$9)))</f>
        <v>2081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VLOOKUP(B97,audio_list_stym!$A$3:$BP$18,67,FALSE)</f>
        <v>15</v>
      </c>
      <c r="F97" t="str">
        <f>VLOOKUP(E97,metki!$A$2:$B$9,2,FALSE)</f>
        <v>экспл_новые_с_названием</v>
      </c>
      <c r="G97" t="str">
        <f t="shared" si="25"/>
        <v>экспл</v>
      </c>
      <c r="H97" t="str">
        <f>VLOOKUP(B97,audio_list_stym!$A$3:$AJ$18,35,FALSE)</f>
        <v>Finger</v>
      </c>
      <c r="I97" t="s">
        <v>695</v>
      </c>
      <c r="J97" t="str">
        <f t="shared" si="26"/>
        <v>Finger_8</v>
      </c>
      <c r="K97">
        <v>15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120</v>
      </c>
      <c r="Z97" t="str">
        <f>IF(G97="экспл",VLOOKUP(J97,quest_экспл!$A$1:$N$129,12,FALSE),IF(G97="импл_",0,0))</f>
        <v>sound\\Belyi_li_on.wav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2212</v>
      </c>
      <c r="AD97" t="str">
        <f t="shared" ca="1" si="32"/>
        <v>pics\\dis61.jpg</v>
      </c>
      <c r="AE97" s="22" t="str">
        <f t="array" aca="1" ref="AE97" ca="1">IF(G97="экспл",INDEX(total_visual_stym!$C$146:$C$209,(RANK(total_visual_stym!E177,total_visual_stym!$E$146:$E$209))),0)</f>
        <v>pics\\dis61.jpg</v>
      </c>
      <c r="AF97" s="22" t="str">
        <f t="shared" si="27"/>
        <v/>
      </c>
      <c r="AI97" t="s">
        <v>107</v>
      </c>
      <c r="AO97">
        <f t="shared" ca="1" si="33"/>
        <v>0.58470380333207816</v>
      </c>
      <c r="AP97" t="str">
        <f t="shared" ca="1" si="34"/>
        <v>pics\\Kokos_6.jpg</v>
      </c>
      <c r="AR97" t="str">
        <f t="shared" si="35"/>
        <v/>
      </c>
      <c r="AS97" t="str">
        <f t="shared" si="36"/>
        <v/>
      </c>
      <c r="AT97">
        <f t="shared" ca="1" si="29"/>
        <v>0.17357890307787327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_Белый_ли_он?</v>
      </c>
      <c r="BA97" t="e">
        <f>VLOOKUP(Q97,audio_list_stym!$B$2:$BQ$299,68,FALSE)</f>
        <v>#N/A</v>
      </c>
      <c r="BB97" t="str">
        <f t="shared" si="31"/>
        <v>Вы_видите_ФИМОН._Белый_ли_он?</v>
      </c>
      <c r="BD97" cm="1">
        <f t="array" aca="1" ref="BD97" ca="1">INDEX($L$90:$L$97,(RANK(AT9,$AT$2:$AT$9)))</f>
        <v>2088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VLOOKUP(B98,audio_list_stym!$A$3:$BP$18,67,FALSE)</f>
        <v>16</v>
      </c>
      <c r="F98" t="str">
        <f>VLOOKUP(E98,metki!$A$2:$B$9,2,FALSE)</f>
        <v>импл_новые_без_названия</v>
      </c>
      <c r="G98" t="str">
        <f t="shared" si="25"/>
        <v>импл_</v>
      </c>
      <c r="H98" t="str">
        <f>VLOOKUP(B98,audio_list_stym!$A$3:$AJ$18,35,FALSE)</f>
        <v>Gac</v>
      </c>
      <c r="I98" t="s">
        <v>688</v>
      </c>
      <c r="J98" t="str">
        <f t="shared" si="26"/>
        <v>Gac_1</v>
      </c>
      <c r="K98">
        <v>16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249</v>
      </c>
      <c r="Q98" t="str">
        <f>IF(G98="экспл",0,IF(G98="импл_",VLOOKUP(J98,quest_импл!$A$1:$J$129,8,FALSE),0))</f>
        <v>sound\\Ispachkan_li.wav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2018</v>
      </c>
      <c r="AD98" t="str">
        <f t="shared" ca="1" si="32"/>
        <v>pics\\Goroh_2.jpg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7"/>
        <v>pics\\Goroh_2.jpg</v>
      </c>
      <c r="AI98" t="s">
        <v>108</v>
      </c>
      <c r="AO98">
        <f t="shared" ca="1" si="33"/>
        <v>0.70682382632258101</v>
      </c>
      <c r="AP98" t="str">
        <f t="shared" ca="1" si="34"/>
        <v>pics\\Goroh_2.jpg</v>
      </c>
      <c r="AR98" t="str">
        <f>IF(AH98="sound\\Ogorod",AP26,"")</f>
        <v/>
      </c>
      <c r="AS98" t="str">
        <f t="shared" ca="1" si="36"/>
        <v>pics\\Goroh_2.jpg</v>
      </c>
      <c r="AT98">
        <f t="shared" ca="1" si="29"/>
        <v>0.5623600051385973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_Испачкан_ли_</v>
      </c>
      <c r="BB98" t="str">
        <f t="shared" si="31"/>
        <v>_Испачкан_ли_XXXXX?</v>
      </c>
      <c r="BC98">
        <f>A98</f>
        <v>1213</v>
      </c>
      <c r="BD98" cm="1">
        <f t="array" aca="1" ref="BD98" ca="1">INDEX($L$98:$L$105,(RANK(AT2,$AT$2:$AT$9)))</f>
        <v>2095</v>
      </c>
      <c r="BE98" cm="1">
        <f t="array" aca="1" ref="BE98" ca="1">INDEX(BD66:BD81,(RANK(AT6,$AT$2:$AT$9)))</f>
        <v>2149</v>
      </c>
      <c r="BF98" cm="1">
        <f t="array" aca="1" ref="BF98" ca="1">INDEX(BD82:BD97,(RANK(AT6,$AT$2:$AT$9)))</f>
        <v>2076</v>
      </c>
      <c r="BG98" cm="1">
        <f t="array" aca="1" ref="BG98" ca="1">INDEX(BD106:BD129,(RANK(AT6,$AT$2:$AT$17)))</f>
        <v>2118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VLOOKUP(B99,audio_list_stym!$A$3:$BP$18,67,FALSE)</f>
        <v>16</v>
      </c>
      <c r="F99" t="str">
        <f>VLOOKUP(E99,metki!$A$2:$B$9,2,FALSE)</f>
        <v>импл_новые_без_названия</v>
      </c>
      <c r="G99" t="str">
        <f t="shared" si="25"/>
        <v>импл_</v>
      </c>
      <c r="H99" t="str">
        <f>VLOOKUP(B99,audio_list_stym!$A$3:$AJ$18,35,FALSE)</f>
        <v>Gac</v>
      </c>
      <c r="I99" t="s">
        <v>689</v>
      </c>
      <c r="J99" t="str">
        <f t="shared" si="26"/>
        <v>Gac_2</v>
      </c>
      <c r="K99">
        <v>16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250</v>
      </c>
      <c r="Q99" t="str">
        <f>IF(G99="экспл",0,IF(G99="импл_",VLOOKUP(J99,quest_импл!$A$1:$J$129,8,FALSE),0))</f>
        <v>sound\\Farshirovanniy_li.wav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2032</v>
      </c>
      <c r="AD99" t="str">
        <f t="shared" ca="1" si="32"/>
        <v>pics\\Kokos_8.jpg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7"/>
        <v>pics\\Kokos_8.jpg</v>
      </c>
      <c r="AI99" t="s">
        <v>109</v>
      </c>
      <c r="AO99">
        <f t="shared" ca="1" si="33"/>
        <v>0.54052765352011944</v>
      </c>
      <c r="AP99" t="str">
        <f t="shared" ca="1" si="34"/>
        <v>pics\\Kokos_8.jpg</v>
      </c>
      <c r="AR99" t="str">
        <f t="shared" ref="AR99:AR120" si="37">IF(AH99="sound\\Ogorod",AP27,"")</f>
        <v/>
      </c>
      <c r="AS99" t="str">
        <f t="shared" ca="1" si="36"/>
        <v>pics\\Kokos_8.jpg</v>
      </c>
      <c r="AT99">
        <f t="shared" ca="1" si="29"/>
        <v>0.77920144445694539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_Фаршированный_ли_</v>
      </c>
      <c r="BB99" t="str">
        <f t="shared" si="31"/>
        <v>_Фаршированный_ли_XXXXX?</v>
      </c>
      <c r="BD99" cm="1">
        <f t="array" aca="1" ref="BD99" ca="1">INDEX($L$98:$L$105,(RANK(AT3,$AT$2:$AT$9)))</f>
        <v>2092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VLOOKUP(B100,audio_list_stym!$A$3:$BP$18,67,FALSE)</f>
        <v>16</v>
      </c>
      <c r="F100" t="str">
        <f>VLOOKUP(E100,metki!$A$2:$B$9,2,FALSE)</f>
        <v>импл_новые_без_названия</v>
      </c>
      <c r="G100" t="str">
        <f t="shared" si="25"/>
        <v>импл_</v>
      </c>
      <c r="H100" t="str">
        <f>VLOOKUP(B100,audio_list_stym!$A$3:$AJ$18,35,FALSE)</f>
        <v>Gac</v>
      </c>
      <c r="I100" t="s">
        <v>690</v>
      </c>
      <c r="J100" t="str">
        <f t="shared" si="26"/>
        <v>Gac_3</v>
      </c>
      <c r="K100">
        <v>16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251</v>
      </c>
      <c r="Q100" t="str">
        <f>IF(G100="экспл",0,IF(G100="импл_",VLOOKUP(J100,quest_импл!$A$1:$J$129,8,FALSE),0))</f>
        <v>sound\\Razrezan_li.wav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2062</v>
      </c>
      <c r="AD100" t="str">
        <f t="shared" ca="1" si="32"/>
        <v>pics\\Tomat_6.jpg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7"/>
        <v>pics\\Tomat_6.jpg</v>
      </c>
      <c r="AI100" t="s">
        <v>110</v>
      </c>
      <c r="AO100">
        <f t="shared" ca="1" si="33"/>
        <v>4.8593449290184942E-2</v>
      </c>
      <c r="AP100" t="str">
        <f t="shared" ca="1" si="34"/>
        <v>pics\\Tomat_6.jpg</v>
      </c>
      <c r="AR100" t="str">
        <f t="shared" si="37"/>
        <v/>
      </c>
      <c r="AS100" t="str">
        <f t="shared" ca="1" si="36"/>
        <v>pics\\Tomat_6.jpg</v>
      </c>
      <c r="AT100">
        <f t="shared" ca="1" si="29"/>
        <v>0.43299344294267617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_Разрезан_ли_</v>
      </c>
      <c r="BB100" t="str">
        <f t="shared" si="31"/>
        <v>_Разрезан_ли_XXXXX?</v>
      </c>
      <c r="BD100" cm="1">
        <f t="array" aca="1" ref="BD100" ca="1">INDEX($L$98:$L$105,(RANK(AT4,$AT$2:$AT$9)))</f>
        <v>2093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VLOOKUP(B101,audio_list_stym!$A$3:$BP$18,67,FALSE)</f>
        <v>16</v>
      </c>
      <c r="F101" t="str">
        <f>VLOOKUP(E101,metki!$A$2:$B$9,2,FALSE)</f>
        <v>импл_новые_без_названия</v>
      </c>
      <c r="G101" t="str">
        <f t="shared" si="25"/>
        <v>импл_</v>
      </c>
      <c r="H101" t="str">
        <f>VLOOKUP(B101,audio_list_stym!$A$3:$AJ$18,35,FALSE)</f>
        <v>Gac</v>
      </c>
      <c r="I101" t="s">
        <v>691</v>
      </c>
      <c r="J101" t="str">
        <f t="shared" si="26"/>
        <v>Gac_4</v>
      </c>
      <c r="K101">
        <v>16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252</v>
      </c>
      <c r="Q101" t="str">
        <f>IF(G101="экспл",0,IF(G101="импл_",VLOOKUP(J101,quest_импл!$A$1:$J$129,8,FALSE),0))</f>
        <v>sound\\S_lepestkami_li.wav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2015</v>
      </c>
      <c r="AD101" t="str">
        <f t="shared" ca="1" si="32"/>
        <v>pics\\Finik_7.jpg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7"/>
        <v>pics\\Finik_7.jpg</v>
      </c>
      <c r="AI101" t="s">
        <v>111</v>
      </c>
      <c r="AO101">
        <f t="shared" ca="1" si="33"/>
        <v>0.73755434933862496</v>
      </c>
      <c r="AP101" t="str">
        <f t="shared" ca="1" si="34"/>
        <v>pics\\Finik_7.jpg</v>
      </c>
      <c r="AR101" t="str">
        <f t="shared" si="37"/>
        <v/>
      </c>
      <c r="AS101" t="str">
        <f t="shared" ca="1" si="36"/>
        <v>pics\\Finik_7.jpg</v>
      </c>
      <c r="AT101">
        <f t="shared" ca="1" si="29"/>
        <v>0.86860018525771199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_С_лепестками_ли_</v>
      </c>
      <c r="BB101" t="str">
        <f t="shared" si="31"/>
        <v>_С_лепестками_ли_XXXXX?</v>
      </c>
      <c r="BD101" cm="1">
        <f t="array" aca="1" ref="BD101" ca="1">INDEX($L$98:$L$105,(RANK(AT5,$AT$2:$AT$9)))</f>
        <v>2094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VLOOKUP(B102,audio_list_stym!$A$3:$BP$18,67,FALSE)</f>
        <v>16</v>
      </c>
      <c r="F102" t="str">
        <f>VLOOKUP(E102,metki!$A$2:$B$9,2,FALSE)</f>
        <v>импл_новые_без_названия</v>
      </c>
      <c r="G102" t="str">
        <f t="shared" si="25"/>
        <v>импл_</v>
      </c>
      <c r="H102" t="str">
        <f>VLOOKUP(B102,audio_list_stym!$A$3:$AJ$18,35,FALSE)</f>
        <v>Gac</v>
      </c>
      <c r="I102" t="s">
        <v>692</v>
      </c>
      <c r="J102" t="str">
        <f t="shared" si="26"/>
        <v>Gac_5</v>
      </c>
      <c r="K102">
        <v>16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253</v>
      </c>
      <c r="Q102" t="str">
        <f>IF(G102="экспл",0,IF(G102="импл_",VLOOKUP(J102,quest_импл!$A$1:$J$129,8,FALSE),0))</f>
        <v>sound\\Kolyuchiy_li.wav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2047</v>
      </c>
      <c r="AD102" t="str">
        <f t="shared" ca="1" si="32"/>
        <v>pics\\Peper_7.jpg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7"/>
        <v>pics\\Peper_7.jpg</v>
      </c>
      <c r="AI102" t="s">
        <v>112</v>
      </c>
      <c r="AO102">
        <f t="shared" ca="1" si="33"/>
        <v>0.3460936402305298</v>
      </c>
      <c r="AP102" t="str">
        <f t="shared" ca="1" si="34"/>
        <v>pics\\Peper_7.jpg</v>
      </c>
      <c r="AR102" t="str">
        <f t="shared" si="37"/>
        <v/>
      </c>
      <c r="AS102" t="str">
        <f t="shared" ca="1" si="36"/>
        <v>pics\\Peper_7.jpg</v>
      </c>
      <c r="AT102">
        <f t="shared" ca="1" si="29"/>
        <v>0.69781233084702787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_Колючий_ли_</v>
      </c>
      <c r="BB102" t="str">
        <f t="shared" si="31"/>
        <v>_Колючий_ли_XXXXX?</v>
      </c>
      <c r="BD102" cm="1">
        <f t="array" aca="1" ref="BD102" ca="1">INDEX($L$98:$L$105,(RANK(AT6,$AT$2:$AT$9)))</f>
        <v>2090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VLOOKUP(B103,audio_list_stym!$A$3:$BP$18,67,FALSE)</f>
        <v>16</v>
      </c>
      <c r="F103" t="str">
        <f>VLOOKUP(E103,metki!$A$2:$B$9,2,FALSE)</f>
        <v>импл_новые_без_названия</v>
      </c>
      <c r="G103" t="str">
        <f t="shared" si="25"/>
        <v>импл_</v>
      </c>
      <c r="H103" t="str">
        <f>VLOOKUP(B103,audio_list_stym!$A$3:$AJ$18,35,FALSE)</f>
        <v>Gac</v>
      </c>
      <c r="I103" t="s">
        <v>693</v>
      </c>
      <c r="J103" t="str">
        <f t="shared" si="26"/>
        <v>Gac_6</v>
      </c>
      <c r="K103">
        <v>16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254</v>
      </c>
      <c r="Q103" t="str">
        <f>IF(G103="экспл",0,IF(G103="импл_",VLOOKUP(J103,quest_импл!$A$1:$J$129,8,FALSE),0))</f>
        <v>sound\\Oranzhrviy_li.wav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2033</v>
      </c>
      <c r="AD103" t="str">
        <f t="shared" ca="1" si="32"/>
        <v>pics\\Limon_1.jpg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7"/>
        <v>pics\\Limon_1.jpg</v>
      </c>
      <c r="AI103" t="s">
        <v>113</v>
      </c>
      <c r="AO103">
        <f t="shared" ca="1" si="33"/>
        <v>0.53204795353925161</v>
      </c>
      <c r="AP103" t="str">
        <f t="shared" ca="1" si="34"/>
        <v>pics\\Limon_1.jpg</v>
      </c>
      <c r="AR103" t="str">
        <f t="shared" si="37"/>
        <v/>
      </c>
      <c r="AS103" t="str">
        <f t="shared" ca="1" si="36"/>
        <v>pics\\Limon_1.jpg</v>
      </c>
      <c r="AT103">
        <f t="shared" ca="1" si="29"/>
        <v>0.10726514966802358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_Оранжевый_ли_</v>
      </c>
      <c r="BB103" t="str">
        <f t="shared" si="31"/>
        <v>_Оранжевый_ли_XXXXX?</v>
      </c>
      <c r="BD103" cm="1">
        <f t="array" aca="1" ref="BD103" ca="1">INDEX($L$98:$L$105,(RANK(AT7,$AT$2:$AT$9)))</f>
        <v>2091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VLOOKUP(B104,audio_list_stym!$A$3:$BP$18,67,FALSE)</f>
        <v>16</v>
      </c>
      <c r="F104" t="str">
        <f>VLOOKUP(E104,metki!$A$2:$B$9,2,FALSE)</f>
        <v>импл_новые_без_названия</v>
      </c>
      <c r="G104" t="str">
        <f t="shared" si="25"/>
        <v>импл_</v>
      </c>
      <c r="H104" t="str">
        <f>VLOOKUP(B104,audio_list_stym!$A$3:$AJ$18,35,FALSE)</f>
        <v>Gac</v>
      </c>
      <c r="I104" t="s">
        <v>694</v>
      </c>
      <c r="J104" t="str">
        <f t="shared" si="26"/>
        <v>Gac_7</v>
      </c>
      <c r="K104">
        <v>16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255</v>
      </c>
      <c r="Q104" t="str">
        <f>IF(G104="экспл",0,IF(G104="импл_",VLOOKUP(J104,quest_импл!$A$1:$J$129,8,FALSE),0))</f>
        <v>sound\\Zernistiy_li.wav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2048</v>
      </c>
      <c r="AD104" t="str">
        <f t="shared" ca="1" si="32"/>
        <v>pics\\Peper_8.jpg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7"/>
        <v>pics\\Peper_8.jpg</v>
      </c>
      <c r="AI104" t="s">
        <v>114</v>
      </c>
      <c r="AO104">
        <f t="shared" ca="1" si="33"/>
        <v>0.31543637900913035</v>
      </c>
      <c r="AP104" t="str">
        <f t="shared" ca="1" si="34"/>
        <v>pics\\Peper_8.jpg</v>
      </c>
      <c r="AR104" t="str">
        <f t="shared" si="37"/>
        <v/>
      </c>
      <c r="AS104" t="str">
        <f t="shared" ca="1" si="36"/>
        <v>pics\\Peper_8.jpg</v>
      </c>
      <c r="AT104">
        <f t="shared" ca="1" si="29"/>
        <v>0.55976762379123146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_Зернистый_ли_</v>
      </c>
      <c r="BB104" t="str">
        <f t="shared" si="31"/>
        <v>_Зернистый_ли_XXXXX?</v>
      </c>
      <c r="BD104" cm="1">
        <f t="array" aca="1" ref="BD104" ca="1">INDEX($L$98:$L$105,(RANK(AT8,$AT$2:$AT$9)))</f>
        <v>2089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VLOOKUP(B105,audio_list_stym!$A$3:$BP$18,67,FALSE)</f>
        <v>16</v>
      </c>
      <c r="F105" t="str">
        <f>VLOOKUP(E105,metki!$A$2:$B$9,2,FALSE)</f>
        <v>импл_новые_без_названия</v>
      </c>
      <c r="G105" t="str">
        <f t="shared" si="25"/>
        <v>импл_</v>
      </c>
      <c r="H105" t="str">
        <f>VLOOKUP(B105,audio_list_stym!$A$3:$AJ$18,35,FALSE)</f>
        <v>Gac</v>
      </c>
      <c r="I105" t="s">
        <v>695</v>
      </c>
      <c r="J105" t="str">
        <f t="shared" si="26"/>
        <v>Gac_8</v>
      </c>
      <c r="K105">
        <v>16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256</v>
      </c>
      <c r="Q105" t="str">
        <f>IF(G105="экспл",0,IF(G105="импл_",VLOOKUP(J105,quest_импл!$A$1:$J$129,8,FALSE),0))</f>
        <v>sound\\Okrugliy_li.wav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2040</v>
      </c>
      <c r="AD105" t="str">
        <f t="shared" ca="1" si="32"/>
        <v>pics\\Limon_8.jpg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7"/>
        <v>pics\\Limon_8.jpg</v>
      </c>
      <c r="AI105" t="s">
        <v>115</v>
      </c>
      <c r="AO105">
        <f t="shared" ca="1" si="33"/>
        <v>0.49386384729490984</v>
      </c>
      <c r="AP105" t="str">
        <f t="shared" ca="1" si="34"/>
        <v>pics\\Limon_8.jpg</v>
      </c>
      <c r="AR105" t="str">
        <f t="shared" si="37"/>
        <v/>
      </c>
      <c r="AS105" t="str">
        <f t="shared" ca="1" si="36"/>
        <v>pics\\Limon_8.jpg</v>
      </c>
      <c r="AT105">
        <f t="shared" ca="1" si="29"/>
        <v>0.56969429080134348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_Округлый_ли_</v>
      </c>
      <c r="BB105" t="str">
        <f t="shared" si="31"/>
        <v>_Округлый_ли_XXXXX?</v>
      </c>
      <c r="BD105" cm="1">
        <f t="array" aca="1" ref="BD105" ca="1">INDEX($L$98:$L$105,(RANK(AT9,$AT$2:$AT$9)))</f>
        <v>2096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VLOOKUP(B106,audio_list_stym!$A$3:$BP$18,67,FALSE)</f>
        <v>17</v>
      </c>
      <c r="F106" t="str">
        <f>VLOOKUP(E106,metki!$A$2:$B$9,2,FALSE)</f>
        <v>экспл_новые_без_названия</v>
      </c>
      <c r="G106" t="str">
        <f t="shared" si="25"/>
        <v>экспл</v>
      </c>
      <c r="H106" t="str">
        <f>VLOOKUP(B106,audio_list_stym!$A$3:$AJ$18,35,FALSE)</f>
        <v>Noni</v>
      </c>
      <c r="I106" t="s">
        <v>688</v>
      </c>
      <c r="J106" t="str">
        <f t="shared" si="26"/>
        <v>Noni_1</v>
      </c>
      <c r="K106">
        <v>17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129</v>
      </c>
      <c r="Z106" t="str">
        <f>IF(G106="экспл",VLOOKUP(J106,quest_экспл!$A$1:$N$129,12,FALSE),IF(G106="импл_",0,0))</f>
        <v>sound\\On_beliy_vnutri.wav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2171</v>
      </c>
      <c r="AD106" t="str">
        <f t="shared" ca="1" si="32"/>
        <v>pics\\dis22.jpg</v>
      </c>
      <c r="AE106" s="22" t="str">
        <f t="array" aca="1" ref="AE106" ca="1">IF(G106="экспл",INDEX(total_visual_stym!$C$146:$C$209,(RANK(total_visual_stym!E186,total_visual_stym!$E$146:$E$209))),0)</f>
        <v>pics\\dis22.jpg</v>
      </c>
      <c r="AF106" s="22" t="str">
        <f t="shared" si="27"/>
        <v/>
      </c>
      <c r="AI106" t="s">
        <v>116</v>
      </c>
      <c r="AO106">
        <f t="shared" ca="1" si="33"/>
        <v>0.59458156815891439</v>
      </c>
      <c r="AP106" t="str">
        <f t="shared" ca="1" si="34"/>
        <v>pics\\Kokos_4.jpg</v>
      </c>
      <c r="AR106" t="str">
        <f t="shared" si="37"/>
        <v/>
      </c>
      <c r="AS106" t="str">
        <f t="shared" si="36"/>
        <v/>
      </c>
      <c r="AT106">
        <f t="shared" ca="1" si="29"/>
        <v>0.97788959817857612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_Он_белый_внутри?</v>
      </c>
      <c r="BA106" t="e">
        <f>VLOOKUP(Q106,audio_list_stym!$B$2:$BQ$299,68,FALSE)</f>
        <v>#N/A</v>
      </c>
      <c r="BB106" t="str">
        <f t="shared" si="31"/>
        <v>На_экране_XXXXX._Он_белый_внутри?</v>
      </c>
      <c r="BC106">
        <f>A106</f>
        <v>1214</v>
      </c>
      <c r="BD106" cm="1">
        <f t="array" aca="1" ref="BD106" ca="1">INDEX($L$106:$L$113,(RANK(AT2,$AT$2:$AT$9)))</f>
        <v>2119</v>
      </c>
      <c r="BE106" cm="1">
        <f t="array" aca="1" ref="BE106" ca="1">INDEX(BD66:BD81,(RANK(AT7,$AT$2:$AT$17)))</f>
        <v>2150</v>
      </c>
      <c r="BF106" cm="1">
        <f t="array" aca="1" ref="BF106" ca="1">INDEX(BD90:BD105,(RANK(AT7,$AT$2:$AT$17)))</f>
        <v>2082</v>
      </c>
      <c r="BG106" cm="1">
        <f t="array" aca="1" ref="BG106" ca="1">INDEX(BD114:BD129,(RANK(AT7,$AT$2:$AT$9)))</f>
        <v>2133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VLOOKUP(B107,audio_list_stym!$A$3:$BP$18,67,FALSE)</f>
        <v>17</v>
      </c>
      <c r="F107" t="str">
        <f>VLOOKUP(E107,metki!$A$2:$B$9,2,FALSE)</f>
        <v>экспл_новые_без_названия</v>
      </c>
      <c r="G107" t="str">
        <f t="shared" si="25"/>
        <v>экспл</v>
      </c>
      <c r="H107" t="str">
        <f>VLOOKUP(B107,audio_list_stym!$A$3:$AJ$18,35,FALSE)</f>
        <v>Noni</v>
      </c>
      <c r="I107" t="s">
        <v>689</v>
      </c>
      <c r="J107" t="str">
        <f t="shared" si="26"/>
        <v>Noni_2</v>
      </c>
      <c r="K107">
        <v>17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130</v>
      </c>
      <c r="Z107" t="str">
        <f>IF(G107="экспл",VLOOKUP(J107,quest_экспл!$A$1:$N$129,12,FALSE),IF(G107="импл_",0,0))</f>
        <v>sound\\Rebristiy_li_on.wav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2220</v>
      </c>
      <c r="AD107" t="str">
        <f t="shared" ca="1" si="32"/>
        <v>pics\\dis16.jpg</v>
      </c>
      <c r="AE107" s="22" t="str">
        <f t="array" aca="1" ref="AE107" ca="1">IF(G107="экспл",INDEX(total_visual_stym!$C$146:$C$209,(RANK(total_visual_stym!E187,total_visual_stym!$E$146:$E$209))),0)</f>
        <v>pics\\dis16.jpg</v>
      </c>
      <c r="AF107" s="22" t="str">
        <f t="shared" si="27"/>
        <v/>
      </c>
      <c r="AI107" t="s">
        <v>117</v>
      </c>
      <c r="AO107">
        <f t="shared" ca="1" si="33"/>
        <v>0.20561506302405841</v>
      </c>
      <c r="AP107" t="str">
        <f t="shared" ca="1" si="34"/>
        <v>pics\\Tomat_1.jpg</v>
      </c>
      <c r="AR107" t="str">
        <f t="shared" si="37"/>
        <v/>
      </c>
      <c r="AS107" t="str">
        <f t="shared" si="36"/>
        <v/>
      </c>
      <c r="AT107">
        <f t="shared" ca="1" si="29"/>
        <v>0.74047037802262927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_Ребристый_ли_он?</v>
      </c>
      <c r="BA107" t="e">
        <f>VLOOKUP(Q107,audio_list_stym!$B$2:$BQ$299,68,FALSE)</f>
        <v>#N/A</v>
      </c>
      <c r="BB107" t="str">
        <f t="shared" si="31"/>
        <v>Посмотрите,_вот_XXXXX._Ребристый_ли_он?</v>
      </c>
      <c r="BD107" cm="1">
        <f t="array" aca="1" ref="BD107" ca="1">INDEX($L$106:$L$113,(RANK(AT3,$AT$2:$AT$9)))</f>
        <v>2116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VLOOKUP(B108,audio_list_stym!$A$3:$BP$18,67,FALSE)</f>
        <v>17</v>
      </c>
      <c r="F108" t="str">
        <f>VLOOKUP(E108,metki!$A$2:$B$9,2,FALSE)</f>
        <v>экспл_новые_без_названия</v>
      </c>
      <c r="G108" t="str">
        <f t="shared" si="25"/>
        <v>экспл</v>
      </c>
      <c r="H108" t="str">
        <f>VLOOKUP(B108,audio_list_stym!$A$3:$AJ$18,35,FALSE)</f>
        <v>Noni</v>
      </c>
      <c r="I108" t="s">
        <v>690</v>
      </c>
      <c r="J108" t="str">
        <f t="shared" si="26"/>
        <v>Noni_3</v>
      </c>
      <c r="K108">
        <v>17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131</v>
      </c>
      <c r="Z108" t="str">
        <f>IF(G108="экспл",VLOOKUP(J108,quest_экспл!$A$1:$N$129,12,FALSE),IF(G108="импл_",0,0))</f>
        <v>sound\\Goluboy_li_on.wav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2209</v>
      </c>
      <c r="AD108" t="str">
        <f t="shared" ca="1" si="32"/>
        <v>pics\\dis51.jpg</v>
      </c>
      <c r="AE108" s="22" t="str">
        <f t="array" aca="1" ref="AE108" ca="1">IF(G108="экспл",INDEX(total_visual_stym!$C$146:$C$209,(RANK(total_visual_stym!E188,total_visual_stym!$E$146:$E$209))),0)</f>
        <v>pics\\dis51.jpg</v>
      </c>
      <c r="AF108" s="22" t="str">
        <f t="shared" si="27"/>
        <v/>
      </c>
      <c r="AI108" t="s">
        <v>118</v>
      </c>
      <c r="AO108">
        <f t="shared" ca="1" si="33"/>
        <v>0.90957816949200287</v>
      </c>
      <c r="AP108" t="str">
        <f t="shared" ca="1" si="34"/>
        <v>pics\\Banan_1.jpg</v>
      </c>
      <c r="AR108" t="str">
        <f t="shared" si="37"/>
        <v/>
      </c>
      <c r="AS108" t="str">
        <f t="shared" si="36"/>
        <v/>
      </c>
      <c r="AT108">
        <f t="shared" ca="1" si="29"/>
        <v>0.8978003645398609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_Голубой_ли_он?</v>
      </c>
      <c r="BA108" t="e">
        <f>VLOOKUP(Q108,audio_list_stym!$B$2:$BQ$299,68,FALSE)</f>
        <v>#N/A</v>
      </c>
      <c r="BB108" t="str">
        <f t="shared" si="31"/>
        <v>Вот_XXXXX._Голубой_ли_он?</v>
      </c>
      <c r="BD108" cm="1">
        <f t="array" aca="1" ref="BD108" ca="1">INDEX($L$106:$L$113,(RANK(AT4,$AT$2:$AT$9)))</f>
        <v>2117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VLOOKUP(B109,audio_list_stym!$A$3:$BP$18,67,FALSE)</f>
        <v>17</v>
      </c>
      <c r="F109" t="str">
        <f>VLOOKUP(E109,metki!$A$2:$B$9,2,FALSE)</f>
        <v>экспл_новые_без_названия</v>
      </c>
      <c r="G109" t="str">
        <f t="shared" si="25"/>
        <v>экспл</v>
      </c>
      <c r="H109" t="str">
        <f>VLOOKUP(B109,audio_list_stym!$A$3:$AJ$18,35,FALSE)</f>
        <v>Noni</v>
      </c>
      <c r="I109" t="s">
        <v>691</v>
      </c>
      <c r="J109" t="str">
        <f t="shared" si="26"/>
        <v>Noni_4</v>
      </c>
      <c r="K109">
        <v>17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132</v>
      </c>
      <c r="Z109" t="str">
        <f>IF(G109="экспл",VLOOKUP(J109,quest_экспл!$A$1:$N$129,12,FALSE),IF(G109="импл_",0,0))</f>
        <v>sound\\On_s_bugorkami.wav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2188</v>
      </c>
      <c r="AD109" t="str">
        <f t="shared" ca="1" si="32"/>
        <v>pics\\dis3.jpg</v>
      </c>
      <c r="AE109" s="22" t="str">
        <f t="array" aca="1" ref="AE109" ca="1">IF(G109="экспл",INDEX(total_visual_stym!$C$146:$C$209,(RANK(total_visual_stym!E189,total_visual_stym!$E$146:$E$209))),0)</f>
        <v>pics\\dis3.jpg</v>
      </c>
      <c r="AF109" s="22" t="str">
        <f t="shared" si="27"/>
        <v/>
      </c>
      <c r="AI109" t="s">
        <v>119</v>
      </c>
      <c r="AO109">
        <f t="shared" ca="1" si="33"/>
        <v>9.8473674452276172E-2</v>
      </c>
      <c r="AP109" t="str">
        <f t="shared" ca="1" si="34"/>
        <v>pics\\Tomat_3.jpg</v>
      </c>
      <c r="AR109" t="str">
        <f t="shared" si="37"/>
        <v/>
      </c>
      <c r="AS109" t="str">
        <f t="shared" si="36"/>
        <v/>
      </c>
      <c r="AT109">
        <f t="shared" ca="1" si="29"/>
        <v>0.2236649318269488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_Он_с_бугорками?</v>
      </c>
      <c r="BA109" t="e">
        <f>VLOOKUP(Q109,audio_list_stym!$B$2:$BQ$299,68,FALSE)</f>
        <v>#N/A</v>
      </c>
      <c r="BB109" t="str">
        <f t="shared" si="31"/>
        <v>Это_XXXXX._Он_с_бугорками?</v>
      </c>
      <c r="BD109" cm="1">
        <f t="array" aca="1" ref="BD109" ca="1">INDEX($L$106:$L$113,(RANK(AT5,$AT$2:$AT$9)))</f>
        <v>2118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VLOOKUP(B110,audio_list_stym!$A$3:$BP$18,67,FALSE)</f>
        <v>17</v>
      </c>
      <c r="F110" t="str">
        <f>VLOOKUP(E110,metki!$A$2:$B$9,2,FALSE)</f>
        <v>экспл_новые_без_названия</v>
      </c>
      <c r="G110" t="str">
        <f t="shared" si="25"/>
        <v>экспл</v>
      </c>
      <c r="H110" t="str">
        <f>VLOOKUP(B110,audio_list_stym!$A$3:$AJ$18,35,FALSE)</f>
        <v>Noni</v>
      </c>
      <c r="I110" t="s">
        <v>692</v>
      </c>
      <c r="J110" t="str">
        <f t="shared" si="26"/>
        <v>Noni_5</v>
      </c>
      <c r="K110">
        <v>17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133</v>
      </c>
      <c r="Z110" t="str">
        <f>IF(G110="экспл",VLOOKUP(J110,quest_экспл!$A$1:$N$129,12,FALSE),IF(G110="импл_",0,0))</f>
        <v>sound\\Ovalniy_li_on.wav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2196</v>
      </c>
      <c r="AD110" t="str">
        <f t="shared" ca="1" si="32"/>
        <v>pics\\dis40.jpg</v>
      </c>
      <c r="AE110" s="22" t="str">
        <f t="array" aca="1" ref="AE110" ca="1">IF(G110="экспл",INDEX(total_visual_stym!$C$146:$C$209,(RANK(total_visual_stym!E190,total_visual_stym!$E$146:$E$209))),0)</f>
        <v>pics\\dis40.jpg</v>
      </c>
      <c r="AF110" s="22" t="str">
        <f t="shared" si="27"/>
        <v/>
      </c>
      <c r="AI110" t="s">
        <v>120</v>
      </c>
      <c r="AO110">
        <f t="shared" ca="1" si="33"/>
        <v>0.60039305641887775</v>
      </c>
      <c r="AP110" t="str">
        <f t="shared" ca="1" si="34"/>
        <v>pics\\Kokos_3.jpg</v>
      </c>
      <c r="AR110" t="str">
        <f t="shared" si="37"/>
        <v/>
      </c>
      <c r="AS110" t="str">
        <f t="shared" si="36"/>
        <v/>
      </c>
      <c r="AT110">
        <f t="shared" ca="1" si="29"/>
        <v>0.88004912355875275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_Овальный_ли_он?</v>
      </c>
      <c r="BA110" t="e">
        <f>VLOOKUP(Q110,audio_list_stym!$B$2:$BQ$299,68,FALSE)</f>
        <v>#N/A</v>
      </c>
      <c r="BB110" t="str">
        <f t="shared" si="31"/>
        <v>На_картинке_XXXXX._Овальный_ли_он?</v>
      </c>
      <c r="BD110" cm="1">
        <f t="array" aca="1" ref="BD110" ca="1">INDEX($L$106:$L$113,(RANK(AT6,$AT$2:$AT$9)))</f>
        <v>2114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VLOOKUP(B111,audio_list_stym!$A$3:$BP$18,67,FALSE)</f>
        <v>17</v>
      </c>
      <c r="F111" t="str">
        <f>VLOOKUP(E111,metki!$A$2:$B$9,2,FALSE)</f>
        <v>экспл_новые_без_названия</v>
      </c>
      <c r="G111" t="str">
        <f t="shared" si="25"/>
        <v>экспл</v>
      </c>
      <c r="H111" t="str">
        <f>VLOOKUP(B111,audio_list_stym!$A$3:$AJ$18,35,FALSE)</f>
        <v>Noni</v>
      </c>
      <c r="I111" t="s">
        <v>693</v>
      </c>
      <c r="J111" t="str">
        <f t="shared" si="26"/>
        <v>Noni_6</v>
      </c>
      <c r="K111">
        <v>17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134</v>
      </c>
      <c r="Z111" t="str">
        <f>IF(G111="экспл",VLOOKUP(J111,quest_экспл!$A$1:$N$129,12,FALSE),IF(G111="импл_",0,0))</f>
        <v>sound\\Zhidkiy_li_on.wav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2195</v>
      </c>
      <c r="AD111" t="str">
        <f t="shared" ca="1" si="32"/>
        <v>pics\\dis41.jpg</v>
      </c>
      <c r="AE111" s="22" t="str">
        <f t="array" aca="1" ref="AE111" ca="1">IF(G111="экспл",INDEX(total_visual_stym!$C$146:$C$209,(RANK(total_visual_stym!E191,total_visual_stym!$E$146:$E$209))),0)</f>
        <v>pics\\dis41.jpg</v>
      </c>
      <c r="AF111" s="22" t="str">
        <f t="shared" si="27"/>
        <v/>
      </c>
      <c r="AI111" t="s">
        <v>121</v>
      </c>
      <c r="AO111">
        <f t="shared" ca="1" si="33"/>
        <v>2.6518392789195322E-2</v>
      </c>
      <c r="AP111" t="str">
        <f t="shared" ca="1" si="34"/>
        <v>pics\\Tomat_8.jpg</v>
      </c>
      <c r="AR111" t="str">
        <f t="shared" si="37"/>
        <v/>
      </c>
      <c r="AS111" t="str">
        <f t="shared" si="36"/>
        <v/>
      </c>
      <c r="AT111">
        <f t="shared" ca="1" si="29"/>
        <v>1.1060314851635944E-2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_Жидкий_ли_он?</v>
      </c>
      <c r="BA111" t="e">
        <f>VLOOKUP(Q111,audio_list_stym!$B$2:$BQ$299,68,FALSE)</f>
        <v>#N/A</v>
      </c>
      <c r="BB111" t="str">
        <f t="shared" si="31"/>
        <v>На_мониторе_XXXXX._Жидкий_ли_он?</v>
      </c>
      <c r="BD111" cm="1">
        <f t="array" aca="1" ref="BD111" ca="1">INDEX($L$106:$L$113,(RANK(AT7,$AT$2:$AT$9)))</f>
        <v>2115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VLOOKUP(B112,audio_list_stym!$A$3:$BP$18,67,FALSE)</f>
        <v>17</v>
      </c>
      <c r="F112" t="str">
        <f>VLOOKUP(E112,metki!$A$2:$B$9,2,FALSE)</f>
        <v>экспл_новые_без_названия</v>
      </c>
      <c r="G112" t="str">
        <f t="shared" si="25"/>
        <v>экспл</v>
      </c>
      <c r="H112" t="str">
        <f>VLOOKUP(B112,audio_list_stym!$A$3:$AJ$18,35,FALSE)</f>
        <v>Noni</v>
      </c>
      <c r="I112" t="s">
        <v>694</v>
      </c>
      <c r="J112" t="str">
        <f t="shared" si="26"/>
        <v>Noni_7</v>
      </c>
      <c r="K112">
        <v>17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135</v>
      </c>
      <c r="Z112" t="str">
        <f>IF(G112="экспл",VLOOKUP(J112,quest_экспл!$A$1:$N$129,12,FALSE),IF(G112="импл_",0,0))</f>
        <v>sound\\On_lohmatiy.wav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2197</v>
      </c>
      <c r="AD112" t="str">
        <f t="shared" ca="1" si="32"/>
        <v>pics\\dis54.jpg</v>
      </c>
      <c r="AE112" s="22" t="str">
        <f t="array" aca="1" ref="AE112" ca="1">IF(G112="экспл",INDEX(total_visual_stym!$C$146:$C$209,(RANK(total_visual_stym!E192,total_visual_stym!$E$146:$E$209))),0)</f>
        <v>pics\\dis54.jpg</v>
      </c>
      <c r="AF112" s="22" t="str">
        <f t="shared" si="27"/>
        <v/>
      </c>
      <c r="AI112" t="s">
        <v>122</v>
      </c>
      <c r="AO112">
        <f t="shared" ca="1" si="33"/>
        <v>0.39053383456014512</v>
      </c>
      <c r="AP112" t="str">
        <f t="shared" ca="1" si="34"/>
        <v>pics\\Peper_4.jpg</v>
      </c>
      <c r="AR112" t="str">
        <f t="shared" si="37"/>
        <v/>
      </c>
      <c r="AS112" t="str">
        <f t="shared" si="36"/>
        <v/>
      </c>
      <c r="AT112">
        <f t="shared" ca="1" si="29"/>
        <v>0.92728304908774628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_Он_лохматый?</v>
      </c>
      <c r="BA112" t="e">
        <f>VLOOKUP(Q112,audio_list_stym!$B$2:$BQ$299,68,FALSE)</f>
        <v>#N/A</v>
      </c>
      <c r="BB112" t="str">
        <f t="shared" si="31"/>
        <v>Перед_Вами_XXXXX._Он_лохматый?</v>
      </c>
      <c r="BD112" cm="1">
        <f t="array" aca="1" ref="BD112" ca="1">INDEX($L$106:$L$113,(RANK(AT8,$AT$2:$AT$9)))</f>
        <v>2113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VLOOKUP(B113,audio_list_stym!$A$3:$BP$18,67,FALSE)</f>
        <v>17</v>
      </c>
      <c r="F113" t="str">
        <f>VLOOKUP(E113,metki!$A$2:$B$9,2,FALSE)</f>
        <v>экспл_новые_без_названия</v>
      </c>
      <c r="G113" t="str">
        <f t="shared" si="25"/>
        <v>экспл</v>
      </c>
      <c r="H113" t="str">
        <f>VLOOKUP(B113,audio_list_stym!$A$3:$AJ$18,35,FALSE)</f>
        <v>Noni</v>
      </c>
      <c r="I113" t="s">
        <v>695</v>
      </c>
      <c r="J113" t="str">
        <f t="shared" si="26"/>
        <v>Noni_8</v>
      </c>
      <c r="K113">
        <v>17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136</v>
      </c>
      <c r="Z113" t="str">
        <f>IF(G113="экспл",VLOOKUP(J113,quest_экспл!$A$1:$N$129,12,FALSE),IF(G113="импл_",0,0))</f>
        <v>sound\\On_zolotistiy.wav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2186</v>
      </c>
      <c r="AD113" t="str">
        <f t="shared" ca="1" si="32"/>
        <v>pics\\dis25.jpg</v>
      </c>
      <c r="AE113" s="22" t="str">
        <f t="array" aca="1" ref="AE113" ca="1">IF(G113="экспл",INDEX(total_visual_stym!$C$146:$C$209,(RANK(total_visual_stym!E193,total_visual_stym!$E$146:$E$209))),0)</f>
        <v>pics\\dis25.jpg</v>
      </c>
      <c r="AF113" s="22" t="str">
        <f t="shared" si="27"/>
        <v/>
      </c>
      <c r="AI113" t="s">
        <v>123</v>
      </c>
      <c r="AO113">
        <f t="shared" ca="1" si="33"/>
        <v>0.55834431381616778</v>
      </c>
      <c r="AP113" t="str">
        <f t="shared" ca="1" si="34"/>
        <v>pics\\Kokos_7.jpg</v>
      </c>
      <c r="AR113" t="str">
        <f t="shared" si="37"/>
        <v/>
      </c>
      <c r="AS113" t="str">
        <f t="shared" si="36"/>
        <v/>
      </c>
      <c r="AT113">
        <f t="shared" ca="1" si="29"/>
        <v>0.30783853984701992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_Он_золотистый?</v>
      </c>
      <c r="BA113" t="e">
        <f>VLOOKUP(Q113,audio_list_stym!$B$2:$BQ$299,68,FALSE)</f>
        <v>#N/A</v>
      </c>
      <c r="BB113" t="str">
        <f t="shared" si="31"/>
        <v>Вы_видите_XXXXX._Он_золотистый?</v>
      </c>
      <c r="BD113" cm="1">
        <f t="array" aca="1" ref="BD113" ca="1">INDEX($L$106:$L$113,(RANK(AT9,$AT$2:$AT$9)))</f>
        <v>2120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VLOOKUP(B114,audio_list_stym!$A$3:$BP$18,67,FALSE)</f>
        <v>14</v>
      </c>
      <c r="F114" t="str">
        <f>VLOOKUP(E114,metki!$A$2:$B$9,2,FALSE)</f>
        <v>импл_новые_с_названием</v>
      </c>
      <c r="G114" t="str">
        <f t="shared" si="25"/>
        <v>импл_</v>
      </c>
      <c r="H114" t="str">
        <f>VLOOKUP(B114,audio_list_stym!$A$3:$AJ$18,35,FALSE)</f>
        <v>Sapota</v>
      </c>
      <c r="I114" t="s">
        <v>688</v>
      </c>
      <c r="J114" t="str">
        <f t="shared" si="26"/>
        <v>Sapota_1</v>
      </c>
      <c r="K114">
        <v>14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265</v>
      </c>
      <c r="Q114" t="str">
        <f>IF(G114="экспл",0,IF(G114="импл_",VLOOKUP(J114,quest_импл!$A$1:$J$129,8,FALSE),0))</f>
        <v>sound\\Sharoobrazniy_li.wav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2060</v>
      </c>
      <c r="AD114" t="str">
        <f t="shared" ca="1" si="32"/>
        <v>pics\\Tomat_4.jpg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7"/>
        <v>pics\\Tomat_4.jpg</v>
      </c>
      <c r="AI114" t="s">
        <v>86</v>
      </c>
      <c r="AO114">
        <f t="shared" ca="1" si="33"/>
        <v>7.3274091604519254E-2</v>
      </c>
      <c r="AP114" t="str">
        <f t="shared" ca="1" si="34"/>
        <v>pics\\Tomat_4.jpg</v>
      </c>
      <c r="AR114" t="str">
        <f t="shared" si="37"/>
        <v/>
      </c>
      <c r="AS114" t="str">
        <f t="shared" ca="1" si="36"/>
        <v>pics\\Tomat_4.jpg</v>
      </c>
      <c r="AT114">
        <f t="shared" ca="1" si="29"/>
        <v>0.45853783337263165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_Шарообразный_ли_</v>
      </c>
      <c r="BB114" t="str">
        <f t="shared" si="31"/>
        <v>_Шарообразный_ли_ТОДИС?</v>
      </c>
      <c r="BC114">
        <f>A114</f>
        <v>1215</v>
      </c>
      <c r="BD114" cm="1">
        <f t="array" aca="1" ref="BD114" ca="1">INDEX($L$114:$L$121,(RANK(AT2,$AT$2:$AT$9)))</f>
        <v>2135</v>
      </c>
      <c r="BE114" cm="1">
        <f t="array" aca="1" ref="BE114" ca="1">INDEX(BD66:BD81,(RANK(AT8,$AT$2:$AT$17)))</f>
        <v>2151</v>
      </c>
      <c r="BF114" cm="1">
        <f t="array" aca="1" ref="BF114" ca="1">INDEX(BD82:BD97,(RANK(AT8,$AT$2:$AT$9)))</f>
        <v>2079</v>
      </c>
      <c r="BG114" cm="1">
        <f t="array" aca="1" ref="BG114" ca="1">INDEX(BD98:BD113,(RANK(AT8,$AT$2:$AT$9)))</f>
        <v>2095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VLOOKUP(B115,audio_list_stym!$A$3:$BP$18,67,FALSE)</f>
        <v>14</v>
      </c>
      <c r="F115" t="str">
        <f>VLOOKUP(E115,metki!$A$2:$B$9,2,FALSE)</f>
        <v>импл_новые_с_названием</v>
      </c>
      <c r="G115" t="str">
        <f t="shared" si="25"/>
        <v>импл_</v>
      </c>
      <c r="H115" t="str">
        <f>VLOOKUP(B115,audio_list_stym!$A$3:$AJ$18,35,FALSE)</f>
        <v>Sapota</v>
      </c>
      <c r="I115" t="s">
        <v>689</v>
      </c>
      <c r="J115" t="str">
        <f t="shared" si="26"/>
        <v>Sapota_2</v>
      </c>
      <c r="K115">
        <v>14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266</v>
      </c>
      <c r="Q115" t="str">
        <f>IF(G115="экспл",0,IF(G115="импл_",VLOOKUP(J115,quest_импл!$A$1:$J$129,8,FALSE),0))</f>
        <v>sound\\Nadrezan_li.wav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2050</v>
      </c>
      <c r="AD115" t="str">
        <f t="shared" ca="1" si="32"/>
        <v>pics\\Redis_2.jpg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7"/>
        <v>pics\\Redis_2.jpg</v>
      </c>
      <c r="AI115" t="s">
        <v>87</v>
      </c>
      <c r="AO115">
        <f t="shared" ca="1" si="33"/>
        <v>0.28759923973506407</v>
      </c>
      <c r="AP115" t="str">
        <f t="shared" ca="1" si="34"/>
        <v>pics\\Redis_2.jpg</v>
      </c>
      <c r="AR115" t="str">
        <f t="shared" si="37"/>
        <v/>
      </c>
      <c r="AS115" t="str">
        <f t="shared" ca="1" si="36"/>
        <v>pics\\Redis_2.jpg</v>
      </c>
      <c r="AT115">
        <f t="shared" ca="1" si="29"/>
        <v>0.16132670043764141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_Надрезан_ли_</v>
      </c>
      <c r="BB115" t="str">
        <f t="shared" si="31"/>
        <v>_Надрезан_ли_ТОДИС?</v>
      </c>
      <c r="BD115" cm="1">
        <f t="array" aca="1" ref="BD115" ca="1">INDEX($L$114:$L$121,(RANK(AT3,$AT$2:$AT$9)))</f>
        <v>2132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VLOOKUP(B116,audio_list_stym!$A$3:$BP$18,67,FALSE)</f>
        <v>14</v>
      </c>
      <c r="F116" t="str">
        <f>VLOOKUP(E116,metki!$A$2:$B$9,2,FALSE)</f>
        <v>импл_новые_с_названием</v>
      </c>
      <c r="G116" t="str">
        <f t="shared" si="25"/>
        <v>импл_</v>
      </c>
      <c r="H116" t="str">
        <f>VLOOKUP(B116,audio_list_stym!$A$3:$AJ$18,35,FALSE)</f>
        <v>Sapota</v>
      </c>
      <c r="I116" t="s">
        <v>690</v>
      </c>
      <c r="J116" t="str">
        <f t="shared" si="26"/>
        <v>Sapota_3</v>
      </c>
      <c r="K116">
        <v>14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267</v>
      </c>
      <c r="Q116" t="str">
        <f>IF(G116="экспл",0,IF(G116="импл_",VLOOKUP(J116,quest_импл!$A$1:$J$129,8,FALSE),0))</f>
        <v>sound\\Perekruchen_li.wav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2052</v>
      </c>
      <c r="AD116" t="str">
        <f t="shared" ca="1" si="32"/>
        <v>pics\\Redis_4.jpg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7"/>
        <v>pics\\Redis_4.jpg</v>
      </c>
      <c r="AI116" t="s">
        <v>88</v>
      </c>
      <c r="AO116">
        <f t="shared" ca="1" si="33"/>
        <v>0.26917305532199531</v>
      </c>
      <c r="AP116" t="str">
        <f t="shared" ca="1" si="34"/>
        <v>pics\\Redis_4.jpg</v>
      </c>
      <c r="AR116" t="str">
        <f t="shared" si="37"/>
        <v/>
      </c>
      <c r="AS116" t="str">
        <f t="shared" ca="1" si="36"/>
        <v>pics\\Redis_4.jpg</v>
      </c>
      <c r="AT116">
        <f t="shared" ca="1" si="29"/>
        <v>0.59731678206843108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_Перекручен_ли_</v>
      </c>
      <c r="BB116" t="str">
        <f t="shared" si="31"/>
        <v>_Перекручен_ли_ТОДИС?</v>
      </c>
      <c r="BD116" cm="1">
        <f t="array" aca="1" ref="BD116" ca="1">INDEX($L$114:$L$121,(RANK(AT4,$AT$2:$AT$9)))</f>
        <v>2133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VLOOKUP(B117,audio_list_stym!$A$3:$BP$18,67,FALSE)</f>
        <v>14</v>
      </c>
      <c r="F117" t="str">
        <f>VLOOKUP(E117,metki!$A$2:$B$9,2,FALSE)</f>
        <v>импл_новые_с_названием</v>
      </c>
      <c r="G117" t="str">
        <f t="shared" si="25"/>
        <v>импл_</v>
      </c>
      <c r="H117" t="str">
        <f>VLOOKUP(B117,audio_list_stym!$A$3:$AJ$18,35,FALSE)</f>
        <v>Sapota</v>
      </c>
      <c r="I117" t="s">
        <v>691</v>
      </c>
      <c r="J117" t="str">
        <f t="shared" si="26"/>
        <v>Sapota_4</v>
      </c>
      <c r="K117">
        <v>14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268</v>
      </c>
      <c r="Q117" t="str">
        <f>IF(G117="экспл",0,IF(G117="импл_",VLOOKUP(J117,quest_импл!$A$1:$J$129,8,FALSE),0))</f>
        <v>sound\\Sorvan_li.wav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2051</v>
      </c>
      <c r="AD117" t="str">
        <f t="shared" ca="1" si="32"/>
        <v>pics\\Redis_3.jpg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7"/>
        <v>pics\\Redis_3.jpg</v>
      </c>
      <c r="AI117" t="s">
        <v>89</v>
      </c>
      <c r="AO117">
        <f t="shared" ca="1" si="33"/>
        <v>0.28242645305458025</v>
      </c>
      <c r="AP117" t="str">
        <f t="shared" ca="1" si="34"/>
        <v>pics\\Redis_3.jpg</v>
      </c>
      <c r="AR117" t="str">
        <f t="shared" si="37"/>
        <v/>
      </c>
      <c r="AS117" t="str">
        <f t="shared" ca="1" si="36"/>
        <v>pics\\Redis_3.jpg</v>
      </c>
      <c r="AT117">
        <f t="shared" ca="1" si="29"/>
        <v>0.35872963785119305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_Сорван_ли_</v>
      </c>
      <c r="BB117" t="str">
        <f t="shared" si="31"/>
        <v>_Сорван_ли_ТОДИС?</v>
      </c>
      <c r="BD117" cm="1">
        <f t="array" aca="1" ref="BD117" ca="1">INDEX($L$114:$L$121,(RANK(AT5,$AT$2:$AT$9)))</f>
        <v>2134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VLOOKUP(B118,audio_list_stym!$A$3:$BP$18,67,FALSE)</f>
        <v>14</v>
      </c>
      <c r="F118" t="str">
        <f>VLOOKUP(E118,metki!$A$2:$B$9,2,FALSE)</f>
        <v>импл_новые_с_названием</v>
      </c>
      <c r="G118" t="str">
        <f t="shared" si="25"/>
        <v>импл_</v>
      </c>
      <c r="H118" t="str">
        <f>VLOOKUP(B118,audio_list_stym!$A$3:$AJ$18,35,FALSE)</f>
        <v>Sapota</v>
      </c>
      <c r="I118" t="s">
        <v>692</v>
      </c>
      <c r="J118" t="str">
        <f t="shared" si="26"/>
        <v>Sapota_5</v>
      </c>
      <c r="K118">
        <v>14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269</v>
      </c>
      <c r="Q118" t="str">
        <f>IF(G118="экспл",0,IF(G118="импл_",VLOOKUP(J118,quest_импл!$A$1:$J$129,8,FALSE),0))</f>
        <v>sound\\Spresovan_li.wav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2029</v>
      </c>
      <c r="AD118" t="str">
        <f t="shared" ca="1" si="32"/>
        <v>pics\\Kokos_5.jpg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7"/>
        <v>pics\\Kokos_5.jpg</v>
      </c>
      <c r="AI118" t="s">
        <v>90</v>
      </c>
      <c r="AO118">
        <f t="shared" ca="1" si="33"/>
        <v>0.58541447694722748</v>
      </c>
      <c r="AP118" t="str">
        <f t="shared" ca="1" si="34"/>
        <v>pics\\Kokos_5.jpg</v>
      </c>
      <c r="AR118" t="str">
        <f t="shared" si="37"/>
        <v/>
      </c>
      <c r="AS118" t="str">
        <f t="shared" ca="1" si="36"/>
        <v>pics\\Kokos_5.jpg</v>
      </c>
      <c r="AT118">
        <f t="shared" ca="1" si="29"/>
        <v>0.21392190194883343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_Спрессован_ли_</v>
      </c>
      <c r="BB118" t="str">
        <f t="shared" si="31"/>
        <v>_Спрессован_ли_ТОДИС?</v>
      </c>
      <c r="BD118" cm="1">
        <f t="array" aca="1" ref="BD118" ca="1">INDEX($L$114:$L$121,(RANK(AT6,$AT$2:$AT$9)))</f>
        <v>2130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VLOOKUP(B119,audio_list_stym!$A$3:$BP$18,67,FALSE)</f>
        <v>14</v>
      </c>
      <c r="F119" t="str">
        <f>VLOOKUP(E119,metki!$A$2:$B$9,2,FALSE)</f>
        <v>импл_новые_с_названием</v>
      </c>
      <c r="G119" t="str">
        <f t="shared" si="25"/>
        <v>импл_</v>
      </c>
      <c r="H119" t="str">
        <f>VLOOKUP(B119,audio_list_stym!$A$3:$AJ$18,35,FALSE)</f>
        <v>Sapota</v>
      </c>
      <c r="I119" t="s">
        <v>693</v>
      </c>
      <c r="J119" t="str">
        <f t="shared" si="26"/>
        <v>Sapota_6</v>
      </c>
      <c r="K119">
        <v>14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270</v>
      </c>
      <c r="Q119" t="str">
        <f>IF(G119="экспл",0,IF(G119="импл_",VLOOKUP(J119,quest_импл!$A$1:$J$129,8,FALSE),0))</f>
        <v>sound\\Zheltiy_li.wav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2010</v>
      </c>
      <c r="AD119" t="str">
        <f t="shared" ca="1" si="32"/>
        <v>pics\\Finik_2.jpg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7"/>
        <v>pics\\Finik_2.jpg</v>
      </c>
      <c r="AI119" t="s">
        <v>91</v>
      </c>
      <c r="AO119">
        <f t="shared" ca="1" si="33"/>
        <v>0.7739454003054318</v>
      </c>
      <c r="AP119" t="str">
        <f t="shared" ca="1" si="34"/>
        <v>pics\\Finik_2.jpg</v>
      </c>
      <c r="AR119" t="str">
        <f t="shared" si="37"/>
        <v/>
      </c>
      <c r="AS119" t="str">
        <f t="shared" ca="1" si="36"/>
        <v>pics\\Finik_2.jpg</v>
      </c>
      <c r="AT119">
        <f t="shared" ca="1" si="29"/>
        <v>0.7773862129427549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_Желтый_ли_</v>
      </c>
      <c r="BB119" t="str">
        <f t="shared" si="31"/>
        <v>_Желтый_ли_ТОДИС?</v>
      </c>
      <c r="BD119" cm="1">
        <f t="array" aca="1" ref="BD119" ca="1">INDEX($L$114:$L$121,(RANK(AT7,$AT$2:$AT$9)))</f>
        <v>2131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VLOOKUP(B120,audio_list_stym!$A$3:$BP$18,67,FALSE)</f>
        <v>14</v>
      </c>
      <c r="F120" t="str">
        <f>VLOOKUP(E120,metki!$A$2:$B$9,2,FALSE)</f>
        <v>импл_новые_с_названием</v>
      </c>
      <c r="G120" t="str">
        <f t="shared" si="25"/>
        <v>импл_</v>
      </c>
      <c r="H120" t="str">
        <f>VLOOKUP(B120,audio_list_stym!$A$3:$AJ$18,35,FALSE)</f>
        <v>Sapota</v>
      </c>
      <c r="I120" t="s">
        <v>694</v>
      </c>
      <c r="J120" t="str">
        <f t="shared" si="26"/>
        <v>Sapota_7</v>
      </c>
      <c r="K120">
        <v>14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271</v>
      </c>
      <c r="Q120" t="str">
        <f>IF(G120="экспл",0,IF(G120="импл_",VLOOKUP(J120,quest_импл!$A$1:$J$129,8,FALSE),0))</f>
        <v>sound\\Rovniy_li.wav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2013</v>
      </c>
      <c r="AD120" t="str">
        <f t="shared" ca="1" si="32"/>
        <v>pics\\Finik_5.jpg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7"/>
        <v>pics\\Finik_5.jpg</v>
      </c>
      <c r="AI120" t="s">
        <v>92</v>
      </c>
      <c r="AO120">
        <f t="shared" ca="1" si="33"/>
        <v>0.74585630234776612</v>
      </c>
      <c r="AP120" t="str">
        <f t="shared" ca="1" si="34"/>
        <v>pics\\Finik_5.jpg</v>
      </c>
      <c r="AR120" t="str">
        <f t="shared" si="37"/>
        <v/>
      </c>
      <c r="AS120" t="str">
        <f t="shared" ca="1" si="36"/>
        <v>pics\\Finik_5.jpg</v>
      </c>
      <c r="AT120">
        <f t="shared" ca="1" si="29"/>
        <v>0.14065647401947756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_Ровный_ли_</v>
      </c>
      <c r="BB120" t="str">
        <f t="shared" si="31"/>
        <v>_Ровный_ли_ТОДИС?</v>
      </c>
      <c r="BD120" cm="1">
        <f t="array" aca="1" ref="BD120" ca="1">INDEX($L$114:$L$121,(RANK(AT8,$AT$2:$AT$9)))</f>
        <v>2129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VLOOKUP(B121,audio_list_stym!$A$3:$BP$18,67,FALSE)</f>
        <v>14</v>
      </c>
      <c r="F121" t="str">
        <f>VLOOKUP(E121,metki!$A$2:$B$9,2,FALSE)</f>
        <v>импл_новые_с_названием</v>
      </c>
      <c r="G121" t="str">
        <f t="shared" si="25"/>
        <v>импл_</v>
      </c>
      <c r="H121" t="str">
        <f>VLOOKUP(B121,audio_list_stym!$A$3:$AJ$18,35,FALSE)</f>
        <v>Sapota</v>
      </c>
      <c r="I121" t="s">
        <v>695</v>
      </c>
      <c r="J121" t="str">
        <f t="shared" si="26"/>
        <v>Sapota_8</v>
      </c>
      <c r="K121">
        <v>14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272</v>
      </c>
      <c r="Q121" t="str">
        <f>IF(G121="экспл",0,IF(G121="импл_",VLOOKUP(J121,quest_импл!$A$1:$J$129,8,FALSE),0))</f>
        <v>sound\\Imeet_li_shipi.wav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2042</v>
      </c>
      <c r="AD121" t="str">
        <f t="shared" ca="1" si="32"/>
        <v>pics\\Peper_2.jpg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7"/>
        <v>pics\\Peper_2.jpg</v>
      </c>
      <c r="AI121" t="s">
        <v>93</v>
      </c>
      <c r="AO121">
        <f t="shared" ca="1" si="33"/>
        <v>0.42187631821905291</v>
      </c>
      <c r="AP121" t="str">
        <f t="shared" ca="1" si="34"/>
        <v>pics\\Peper_2.jpg</v>
      </c>
      <c r="AR121" t="str">
        <f>IF(AH121="sound\\Ogorod",AP49,"")</f>
        <v/>
      </c>
      <c r="AS121" t="str">
        <f t="shared" ca="1" si="36"/>
        <v>pics\\Peper_2.jpg</v>
      </c>
      <c r="AT121">
        <f t="shared" ca="1" si="29"/>
        <v>7.1138229834234457E-2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_Имеет_ли_шипы_</v>
      </c>
      <c r="BB121" t="str">
        <f t="shared" si="31"/>
        <v>_Имеет_ли_шипы_ТОДИС?</v>
      </c>
      <c r="BD121" cm="1">
        <f t="array" aca="1" ref="BD121" ca="1">INDEX($L$114:$L$121,(RANK(AT9,$AT$2:$AT$9)))</f>
        <v>2136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VLOOKUP(B122,audio_list_stym!$A$3:$BP$18,67,FALSE)</f>
        <v>15</v>
      </c>
      <c r="F122" t="str">
        <f>VLOOKUP(E122,metki!$A$2:$B$9,2,FALSE)</f>
        <v>экспл_новые_с_названием</v>
      </c>
      <c r="G122" t="str">
        <f t="shared" si="25"/>
        <v>экспл</v>
      </c>
      <c r="H122" t="str">
        <f>VLOOKUP(B122,audio_list_stym!$A$3:$AJ$18,35,FALSE)</f>
        <v>Tamanid</v>
      </c>
      <c r="I122" t="s">
        <v>688</v>
      </c>
      <c r="J122" t="str">
        <f t="shared" si="26"/>
        <v>Tamanid_1</v>
      </c>
      <c r="K122">
        <v>15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145</v>
      </c>
      <c r="Z122" t="str">
        <f>IF(G122="экспл",VLOOKUP(J122,quest_экспл!$A$1:$N$129,12,FALSE),IF(G122="импл_",0,0))</f>
        <v>sound\\On_krasnovatiy.wav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2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27"/>
        <v/>
      </c>
      <c r="AI122" t="s">
        <v>124</v>
      </c>
      <c r="AO122">
        <f t="shared" ca="1" si="33"/>
        <v>0.64204147995036964</v>
      </c>
      <c r="AP122" t="str">
        <f t="shared" ca="1" si="34"/>
        <v>pics\\Goroh_6.jpg</v>
      </c>
      <c r="AR122" t="str">
        <f t="shared" ref="AR122:AR129" si="38">IF(AH122="sound\\Ogorod",AP50,"")</f>
        <v/>
      </c>
      <c r="AS122" t="str">
        <f t="shared" si="36"/>
        <v/>
      </c>
      <c r="AT122">
        <f t="shared" ca="1" si="29"/>
        <v>0.76396119418180142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_Он_красноватый?</v>
      </c>
      <c r="BA122" t="e">
        <f>VLOOKUP(Q122,audio_list_stym!$B$2:$BQ$299,68,FALSE)</f>
        <v>#N/A</v>
      </c>
      <c r="BB122" t="str">
        <f t="shared" si="31"/>
        <v>На_экране_ПЕМАТ._Он_красноватый?</v>
      </c>
      <c r="BC122">
        <f>A122</f>
        <v>1216</v>
      </c>
      <c r="BD122" cm="1">
        <f t="array" aca="1" ref="BD122" ca="1">INDEX($L$122:$L$129,(RANK(AT2,$AT$2:$AT$9)))</f>
        <v>2143</v>
      </c>
      <c r="BE122" cm="1">
        <f t="array" aca="1" ref="BE122" ca="1">INDEX(BD66:BD81,(RANK(AT9,$AT$2:$AT$17)))</f>
        <v>2067</v>
      </c>
      <c r="BF122" cm="1">
        <f t="array" aca="1" ref="BF122" ca="1">INDEX(BD90:BD105,(RANK(AT9,$AT$2:$AT$17)))</f>
        <v>2091</v>
      </c>
      <c r="BG122" cm="1">
        <f t="array" aca="1" ref="BG122" ca="1">INDEX(BD106:BD121,(RANK(AT9,$AT$2:$AT$17)))</f>
        <v>2131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VLOOKUP(B123,audio_list_stym!$A$3:$BP$18,67,FALSE)</f>
        <v>15</v>
      </c>
      <c r="F123" t="str">
        <f>VLOOKUP(E123,metki!$A$2:$B$9,2,FALSE)</f>
        <v>экспл_новые_с_названием</v>
      </c>
      <c r="G123" t="str">
        <f t="shared" si="25"/>
        <v>экспл</v>
      </c>
      <c r="H123" t="str">
        <f>VLOOKUP(B123,audio_list_stym!$A$3:$AJ$18,35,FALSE)</f>
        <v>Tamanid</v>
      </c>
      <c r="I123" t="s">
        <v>689</v>
      </c>
      <c r="J123" t="str">
        <f t="shared" si="26"/>
        <v>Tamanid_2</v>
      </c>
      <c r="K123">
        <v>15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146</v>
      </c>
      <c r="Z123" t="str">
        <f>IF(G123="экспл",VLOOKUP(J123,quest_экспл!$A$1:$N$129,12,FALSE),IF(G123="импл_",0,0))</f>
        <v>sound\\Izognut_li_on.wav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2180</v>
      </c>
      <c r="AD123" t="str">
        <f t="shared" ca="1" si="32"/>
        <v>pics\\dis4.jpg</v>
      </c>
      <c r="AE123" s="22" t="str">
        <f t="array" aca="1" ref="AE123" ca="1">IF(G123="экспл",INDEX(total_visual_stym!$C$146:$C$209,(RANK(total_visual_stym!E203,total_visual_stym!$E$146:$E$209))),0)</f>
        <v>pics\\dis4.jpg</v>
      </c>
      <c r="AF123" s="22" t="str">
        <f t="shared" si="27"/>
        <v/>
      </c>
      <c r="AI123" t="s">
        <v>125</v>
      </c>
      <c r="AO123">
        <f t="shared" ca="1" si="33"/>
        <v>0.50006345693599286</v>
      </c>
      <c r="AP123" t="str">
        <f t="shared" ca="1" si="34"/>
        <v>pics\\Limon_7.jpg</v>
      </c>
      <c r="AR123" t="str">
        <f t="shared" si="38"/>
        <v/>
      </c>
      <c r="AS123" t="str">
        <f t="shared" si="36"/>
        <v/>
      </c>
      <c r="AT123">
        <f t="shared" ca="1" si="29"/>
        <v>0.17784842096752851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_Изогнут_ли_он?</v>
      </c>
      <c r="BA123" t="e">
        <f>VLOOKUP(Q123,audio_list_stym!$B$2:$BQ$299,68,FALSE)</f>
        <v>#N/A</v>
      </c>
      <c r="BB123" t="str">
        <f t="shared" si="31"/>
        <v>Посмотрите,_вот_ПЕМАТ._Изогнут_ли_он?</v>
      </c>
      <c r="BD123" cm="1">
        <f t="array" aca="1" ref="BD123" ca="1">INDEX($L$122:$L$129,(RANK(AT3,$AT$2:$AT$9)))</f>
        <v>2140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VLOOKUP(B124,audio_list_stym!$A$3:$BP$18,67,FALSE)</f>
        <v>15</v>
      </c>
      <c r="F124" t="str">
        <f>VLOOKUP(E124,metki!$A$2:$B$9,2,FALSE)</f>
        <v>экспл_новые_с_названием</v>
      </c>
      <c r="G124" t="str">
        <f t="shared" si="25"/>
        <v>экспл</v>
      </c>
      <c r="H124" t="str">
        <f>VLOOKUP(B124,audio_list_stym!$A$3:$AJ$18,35,FALSE)</f>
        <v>Tamanid</v>
      </c>
      <c r="I124" t="s">
        <v>690</v>
      </c>
      <c r="J124" t="str">
        <f t="shared" si="26"/>
        <v>Tamanid_3</v>
      </c>
      <c r="K124">
        <v>15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147</v>
      </c>
      <c r="Z124" t="str">
        <f>IF(G124="экспл",VLOOKUP(J124,quest_экспл!$A$1:$N$129,12,FALSE),IF(G124="импл_",0,0))</f>
        <v>sound\\On_barhatistiy.wav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2207</v>
      </c>
      <c r="AD124" t="str">
        <f t="shared" ca="1" si="32"/>
        <v>pics\\dis44.jpg</v>
      </c>
      <c r="AE124" s="22" t="str">
        <f t="array" aca="1" ref="AE124" ca="1">IF(G124="экспл",INDEX(total_visual_stym!$C$146:$C$209,(RANK(total_visual_stym!E204,total_visual_stym!$E$146:$E$209))),0)</f>
        <v>pics\\dis44.jpg</v>
      </c>
      <c r="AF124" s="22" t="str">
        <f t="shared" si="27"/>
        <v/>
      </c>
      <c r="AI124" t="s">
        <v>126</v>
      </c>
      <c r="AO124">
        <f t="shared" ca="1" si="33"/>
        <v>0.74277254803527792</v>
      </c>
      <c r="AP124" t="str">
        <f t="shared" ca="1" si="34"/>
        <v>pics\\Finik_6.jpg</v>
      </c>
      <c r="AR124" t="str">
        <f t="shared" si="38"/>
        <v/>
      </c>
      <c r="AS124" t="str">
        <f t="shared" si="36"/>
        <v/>
      </c>
      <c r="AT124">
        <f t="shared" ca="1" si="29"/>
        <v>0.54358846642457059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_Он_бархатистый?</v>
      </c>
      <c r="BA124" t="e">
        <f>VLOOKUP(Q124,audio_list_stym!$B$2:$BQ$299,68,FALSE)</f>
        <v>#N/A</v>
      </c>
      <c r="BB124" t="str">
        <f t="shared" si="31"/>
        <v>Вот_ПЕМАТ._Он_бархатистый?</v>
      </c>
      <c r="BD124" cm="1">
        <f t="array" aca="1" ref="BD124" ca="1">INDEX($L$122:$L$129,(RANK(AT4,$AT$2:$AT$9)))</f>
        <v>2141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VLOOKUP(B125,audio_list_stym!$A$3:$BP$18,67,FALSE)</f>
        <v>15</v>
      </c>
      <c r="F125" t="str">
        <f>VLOOKUP(E125,metki!$A$2:$B$9,2,FALSE)</f>
        <v>экспл_новые_с_названием</v>
      </c>
      <c r="G125" t="str">
        <f t="shared" si="25"/>
        <v>экспл</v>
      </c>
      <c r="H125" t="str">
        <f>VLOOKUP(B125,audio_list_stym!$A$3:$AJ$18,35,FALSE)</f>
        <v>Tamanid</v>
      </c>
      <c r="I125" t="s">
        <v>691</v>
      </c>
      <c r="J125" t="str">
        <f t="shared" si="26"/>
        <v>Tamanid_4</v>
      </c>
      <c r="K125">
        <v>15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148</v>
      </c>
      <c r="Z125" t="str">
        <f>IF(G125="экспл",VLOOKUP(J125,quest_экспл!$A$1:$N$129,12,FALSE),IF(G125="импл_",0,0))</f>
        <v>sound\\Odnotonniy_li_on.wav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2230</v>
      </c>
      <c r="AD125" t="str">
        <f t="shared" ca="1" si="32"/>
        <v>pics\\dis8.jpg</v>
      </c>
      <c r="AE125" s="22" t="str">
        <f t="array" aca="1" ref="AE125" ca="1">IF(G125="экспл",INDEX(total_visual_stym!$C$146:$C$209,(RANK(total_visual_stym!E205,total_visual_stym!$E$146:$E$209))),0)</f>
        <v>pics\\dis8.jpg</v>
      </c>
      <c r="AF125" s="22" t="str">
        <f t="shared" si="27"/>
        <v/>
      </c>
      <c r="AI125" t="s">
        <v>127</v>
      </c>
      <c r="AO125">
        <f t="shared" ca="1" si="33"/>
        <v>0.61909888140021785</v>
      </c>
      <c r="AP125" t="str">
        <f t="shared" ca="1" si="34"/>
        <v>pics\\Kokos_2.jpg</v>
      </c>
      <c r="AR125" t="str">
        <f t="shared" si="38"/>
        <v/>
      </c>
      <c r="AS125" t="str">
        <f t="shared" si="36"/>
        <v/>
      </c>
      <c r="AT125">
        <f t="shared" ca="1" si="29"/>
        <v>0.13706512609438781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_Однотонный_ли_он?</v>
      </c>
      <c r="BA125" t="e">
        <f>VLOOKUP(Q125,audio_list_stym!$B$2:$BQ$299,68,FALSE)</f>
        <v>#N/A</v>
      </c>
      <c r="BB125" t="str">
        <f t="shared" si="31"/>
        <v>Это_ПЕМАТ._Однотонный_ли_он?</v>
      </c>
      <c r="BD125" cm="1">
        <f t="array" aca="1" ref="BD125" ca="1">INDEX($L$122:$L$129,(RANK(AT5,$AT$2:$AT$9)))</f>
        <v>2142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VLOOKUP(B126,audio_list_stym!$A$3:$BP$18,67,FALSE)</f>
        <v>15</v>
      </c>
      <c r="F126" t="str">
        <f>VLOOKUP(E126,metki!$A$2:$B$9,2,FALSE)</f>
        <v>экспл_новые_с_названием</v>
      </c>
      <c r="G126" t="str">
        <f t="shared" si="25"/>
        <v>экспл</v>
      </c>
      <c r="H126" t="str">
        <f>VLOOKUP(B126,audio_list_stym!$A$3:$AJ$18,35,FALSE)</f>
        <v>Tamanid</v>
      </c>
      <c r="I126" t="s">
        <v>692</v>
      </c>
      <c r="J126" t="str">
        <f t="shared" si="26"/>
        <v>Tamanid_5</v>
      </c>
      <c r="K126">
        <v>15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149</v>
      </c>
      <c r="Z126" t="str">
        <f>IF(G126="экспл",VLOOKUP(J126,quest_экспл!$A$1:$N$129,12,FALSE),IF(G126="импл_",0,0))</f>
        <v>sound\\On_prozrachniy.wav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2224</v>
      </c>
      <c r="AD126" t="str">
        <f t="shared" ca="1" si="32"/>
        <v>pics\\dis29.jpg</v>
      </c>
      <c r="AE126" s="22" t="str">
        <f t="array" aca="1" ref="AE126" ca="1">IF(G126="экспл",INDEX(total_visual_stym!$C$146:$C$209,(RANK(total_visual_stym!E206,total_visual_stym!$E$146:$E$209))),0)</f>
        <v>pics\\dis29.jpg</v>
      </c>
      <c r="AF126" s="22" t="str">
        <f t="shared" si="27"/>
        <v/>
      </c>
      <c r="AI126" t="s">
        <v>128</v>
      </c>
      <c r="AO126">
        <f t="shared" ca="1" si="33"/>
        <v>0.26317895660736967</v>
      </c>
      <c r="AP126" t="str">
        <f t="shared" ca="1" si="34"/>
        <v>pics\\Redis_5.jpg</v>
      </c>
      <c r="AR126" t="str">
        <f t="shared" si="38"/>
        <v/>
      </c>
      <c r="AS126" t="str">
        <f t="shared" si="36"/>
        <v/>
      </c>
      <c r="AT126">
        <f t="shared" ca="1" si="29"/>
        <v>0.89491147836255547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_Он_прозрачный?</v>
      </c>
      <c r="BA126" t="e">
        <f>VLOOKUP(Q126,audio_list_stym!$B$2:$BQ$299,68,FALSE)</f>
        <v>#N/A</v>
      </c>
      <c r="BB126" t="str">
        <f t="shared" si="31"/>
        <v>На_картинке_ПЕМАТ._Он_прозрачный?</v>
      </c>
      <c r="BD126" cm="1">
        <f t="array" aca="1" ref="BD126" ca="1">INDEX($L$122:$L$129,(RANK(AT6,$AT$2:$AT$9)))</f>
        <v>2138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VLOOKUP(B127,audio_list_stym!$A$3:$BP$18,67,FALSE)</f>
        <v>15</v>
      </c>
      <c r="F127" t="str">
        <f>VLOOKUP(E127,metki!$A$2:$B$9,2,FALSE)</f>
        <v>экспл_новые_с_названием</v>
      </c>
      <c r="G127" t="str">
        <f t="shared" si="25"/>
        <v>экспл</v>
      </c>
      <c r="H127" t="str">
        <f>VLOOKUP(B127,audio_list_stym!$A$3:$AJ$18,35,FALSE)</f>
        <v>Tamanid</v>
      </c>
      <c r="I127" t="s">
        <v>693</v>
      </c>
      <c r="J127" t="str">
        <f t="shared" si="26"/>
        <v>Tamanid_6</v>
      </c>
      <c r="K127">
        <v>15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150</v>
      </c>
      <c r="Z127" t="str">
        <f>IF(G127="экспл",VLOOKUP(J127,quest_экспл!$A$1:$N$129,12,FALSE),IF(G127="импл_",0,0))</f>
        <v>sound\\On_izmelchen.wav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2211</v>
      </c>
      <c r="AD127" t="str">
        <f t="shared" ca="1" si="32"/>
        <v>pics\\dis60.jpg</v>
      </c>
      <c r="AE127" s="22" t="str">
        <f t="array" aca="1" ref="AE127" ca="1">IF(G127="экспл",INDEX(total_visual_stym!$C$146:$C$209,(RANK(total_visual_stym!E207,total_visual_stym!$E$146:$E$209))),0)</f>
        <v>pics\\dis60.jpg</v>
      </c>
      <c r="AF127" s="22" t="str">
        <f t="shared" si="27"/>
        <v/>
      </c>
      <c r="AI127" t="s">
        <v>129</v>
      </c>
      <c r="AO127">
        <f t="shared" ca="1" si="33"/>
        <v>0.13154401937035376</v>
      </c>
      <c r="AP127" t="str">
        <f t="shared" ca="1" si="34"/>
        <v>pics\\Tomat_2.jpg</v>
      </c>
      <c r="AR127" t="str">
        <f t="shared" si="38"/>
        <v/>
      </c>
      <c r="AS127" t="str">
        <f t="shared" si="36"/>
        <v/>
      </c>
      <c r="AT127">
        <f t="shared" ca="1" si="29"/>
        <v>0.45876092517407363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_Он_измельчен?</v>
      </c>
      <c r="BA127" t="e">
        <f>VLOOKUP(Q127,audio_list_stym!$B$2:$BQ$299,68,FALSE)</f>
        <v>#N/A</v>
      </c>
      <c r="BB127" t="str">
        <f t="shared" si="31"/>
        <v>На_мониторе_ПЕМАТ._Он_измельчен?</v>
      </c>
      <c r="BD127" cm="1">
        <f t="array" aca="1" ref="BD127" ca="1">INDEX($L$122:$L$129,(RANK(AT7,$AT$2:$AT$9)))</f>
        <v>2139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VLOOKUP(B128,audio_list_stym!$A$3:$BP$18,67,FALSE)</f>
        <v>15</v>
      </c>
      <c r="F128" t="str">
        <f>VLOOKUP(E128,metki!$A$2:$B$9,2,FALSE)</f>
        <v>экспл_новые_с_названием</v>
      </c>
      <c r="G128" t="str">
        <f t="shared" si="25"/>
        <v>экспл</v>
      </c>
      <c r="H128" t="str">
        <f>VLOOKUP(B128,audio_list_stym!$A$3:$AJ$18,35,FALSE)</f>
        <v>Tamanid</v>
      </c>
      <c r="I128" t="s">
        <v>694</v>
      </c>
      <c r="J128" t="str">
        <f t="shared" si="26"/>
        <v>Tamanid_7</v>
      </c>
      <c r="K128">
        <v>15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151</v>
      </c>
      <c r="Z128" t="str">
        <f>IF(G128="экспл",VLOOKUP(J128,quest_экспл!$A$1:$N$129,12,FALSE),IF(G128="импл_",0,0))</f>
        <v>sound\\Cvetushiy_li_on.wav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2204</v>
      </c>
      <c r="AD128" t="str">
        <f t="shared" ca="1" si="32"/>
        <v>pics\\dis52.jpg</v>
      </c>
      <c r="AE128" s="22" t="str">
        <f t="array" aca="1" ref="AE128" ca="1">IF(G128="экспл",INDEX(total_visual_stym!$C$146:$C$209,(RANK(total_visual_stym!E208,total_visual_stym!$E$146:$E$209))),0)</f>
        <v>pics\\dis52.jpg</v>
      </c>
      <c r="AF128" s="22" t="str">
        <f t="shared" si="27"/>
        <v/>
      </c>
      <c r="AI128" t="s">
        <v>130</v>
      </c>
      <c r="AO128">
        <f t="shared" ca="1" si="33"/>
        <v>0.62385421087631199</v>
      </c>
      <c r="AP128" t="str">
        <f t="shared" ca="1" si="34"/>
        <v>pics\\Kokos_1.jpg</v>
      </c>
      <c r="AR128" t="str">
        <f t="shared" si="38"/>
        <v/>
      </c>
      <c r="AS128" t="str">
        <f t="shared" si="36"/>
        <v/>
      </c>
      <c r="AT128">
        <f t="shared" ca="1" si="29"/>
        <v>0.65373600107199092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_Цветущий_ли_он?</v>
      </c>
      <c r="BA128" t="e">
        <f>VLOOKUP(Q128,audio_list_stym!$B$2:$BQ$299,68,FALSE)</f>
        <v>#N/A</v>
      </c>
      <c r="BB128" t="str">
        <f t="shared" si="31"/>
        <v>Перед_Вами_ПЕМАТ._Цветущий_ли_он?</v>
      </c>
      <c r="BD128" cm="1">
        <f t="array" aca="1" ref="BD128" ca="1">INDEX($L$122:$L$129,(RANK(AT8,$AT$2:$AT$9)))</f>
        <v>2137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VLOOKUP(B129,audio_list_stym!$A$3:$BP$18,67,FALSE)</f>
        <v>15</v>
      </c>
      <c r="F129" t="str">
        <f>VLOOKUP(E129,metki!$A$2:$B$9,2,FALSE)</f>
        <v>экспл_новые_с_названием</v>
      </c>
      <c r="G129" t="str">
        <f t="shared" si="25"/>
        <v>экспл</v>
      </c>
      <c r="H129" t="str">
        <f>VLOOKUP(B129,audio_list_stym!$A$3:$AJ$18,35,FALSE)</f>
        <v>Tamanid</v>
      </c>
      <c r="I129" t="s">
        <v>695</v>
      </c>
      <c r="J129" t="str">
        <f t="shared" si="26"/>
        <v>Tamanid_8</v>
      </c>
      <c r="K129">
        <v>15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152</v>
      </c>
      <c r="Z129" t="str">
        <f>IF(G129="экспл",VLOOKUP(J129,quest_экспл!$A$1:$N$129,12,FALSE),IF(G129="импл_",0,0))</f>
        <v>sound\\Skruchen_li_on.wav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2205</v>
      </c>
      <c r="AD129" t="str">
        <f t="shared" ca="1" si="32"/>
        <v>pics\\dis46.jpg</v>
      </c>
      <c r="AE129" s="22" t="str">
        <f t="array" aca="1" ref="AE129" ca="1">IF(G129="экспл",INDEX(total_visual_stym!$C$146:$C$209,(RANK(total_visual_stym!E209,total_visual_stym!$E$146:$E$209))),0)</f>
        <v>pics\\dis46.jpg</v>
      </c>
      <c r="AF129" s="22" t="str">
        <f t="shared" si="27"/>
        <v/>
      </c>
      <c r="AI129" t="s">
        <v>131</v>
      </c>
      <c r="AO129">
        <f t="shared" ca="1" si="33"/>
        <v>0.74813394892082408</v>
      </c>
      <c r="AP129" t="str">
        <f t="shared" ca="1" si="34"/>
        <v>pics\\Finik_4.jpg</v>
      </c>
      <c r="AR129" t="str">
        <f t="shared" si="38"/>
        <v/>
      </c>
      <c r="AS129" t="str">
        <f t="shared" si="36"/>
        <v/>
      </c>
      <c r="AT129">
        <f t="shared" ca="1" si="29"/>
        <v>0.91229048381449762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_Скручен_ли_он?</v>
      </c>
      <c r="BA129" t="e">
        <f>VLOOKUP(Q129,audio_list_stym!$B$2:$BQ$299,68,FALSE)</f>
        <v>#N/A</v>
      </c>
      <c r="BB129" t="str">
        <f t="shared" si="31"/>
        <v>Вы_видите_ПЕМАТ._Скручен_ли_он?</v>
      </c>
      <c r="BD129" cm="1">
        <f t="array" aca="1" ref="BD129" ca="1">INDEX($L$122:$L$129,(RANK(AT9,$AT$2:$AT$9)))</f>
        <v>2144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F00-000000000000}"/>
  <pageMargins left="0.7" right="0.7" top="0.75" bottom="0.75" header="0.3" footer="0.3"/>
  <pageSetup paperSize="9" orientation="portrait" horizontalDpi="4294967293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H161"/>
  <sheetViews>
    <sheetView topLeftCell="BB1" zoomScale="80" zoomScaleNormal="80" zoomScaleSheetLayoutView="40" workbookViewId="0">
      <selection activeCell="BC1" sqref="BC1:BH1048576"/>
    </sheetView>
  </sheetViews>
  <sheetFormatPr defaultColWidth="8.796875" defaultRowHeight="14.25" x14ac:dyDescent="0.45"/>
  <cols>
    <col min="1" max="1" width="11.4648437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328125" customWidth="1"/>
    <col min="17" max="17" width="21.1328125" customWidth="1"/>
    <col min="22" max="22" width="17.796875" customWidth="1"/>
    <col min="26" max="26" width="22.796875" customWidth="1"/>
    <col min="30" max="30" width="16.6640625" customWidth="1"/>
    <col min="31" max="31" width="15.46484375" customWidth="1"/>
    <col min="32" max="32" width="13.796875" customWidth="1"/>
    <col min="33" max="33" width="17.1328125" customWidth="1"/>
    <col min="34" max="34" width="16.1328125" customWidth="1"/>
    <col min="35" max="36" width="21.46484375" customWidth="1"/>
    <col min="37" max="37" width="16.796875" customWidth="1"/>
    <col min="38" max="38" width="12.46484375" customWidth="1"/>
    <col min="39" max="39" width="22.796875" customWidth="1"/>
    <col min="40" max="40" width="18.1328125" customWidth="1"/>
    <col min="41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328125" customWidth="1"/>
    <col min="52" max="52" width="13.46484375" customWidth="1"/>
    <col min="53" max="53" width="18.1328125" customWidth="1"/>
    <col min="54" max="54" width="36.1328125" customWidth="1"/>
    <col min="55" max="55" width="8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VLOOKUP(B2,audio_list_stym!$A$3:$BP$18,68,FALSE)</f>
        <v>13</v>
      </c>
      <c r="F2" t="str">
        <f>VLOOKUP(E2,metki!$A$2:$B$9,2,FALSE)</f>
        <v>экспл_реал_без_названия</v>
      </c>
      <c r="G2" t="str">
        <f>LEFT(F2,5)</f>
        <v>экспл</v>
      </c>
      <c r="H2" t="str">
        <f>VLOOKUP(B2,audio_list_stym!$A$3:$AJ$18,36,FALSE)</f>
        <v>Tomat</v>
      </c>
      <c r="I2" t="s">
        <v>688</v>
      </c>
      <c r="J2" t="str">
        <f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pics\\dis6.jpg</v>
      </c>
      <c r="AF2" s="22" t="str">
        <f t="shared" ref="AF2:AF38" si="0">IF(ISTEXT(AR2),AR2,IF(ISTEXT(AS2),AS2,""))</f>
        <v/>
      </c>
      <c r="AG2" t="str">
        <f>IF(OR(E2=11,E2=13),M2,"")</f>
        <v>pics\\Tomat_1.jpg</v>
      </c>
      <c r="AH2">
        <f t="shared" ref="AH2:AH65" si="1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2">LEFT(AI2,11)</f>
        <v>pics\\Tomat</v>
      </c>
      <c r="AL2" t="str">
        <f t="shared" ref="AL2:AL25" si="3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0.94596506518599999</v>
      </c>
      <c r="AP2" t="str">
        <f ca="1">INDEX($AM$2:$AM$25,(RANK(AO2,$AO$2:$AO$25)))</f>
        <v>pics\\Kokos_2.jpg</v>
      </c>
      <c r="AQ2" t="str">
        <f ca="1">INDEX($AN$2:$AN$25,(RANK(AO2,$AO$2:$AO$25)))</f>
        <v>pics\\Tomat_2.jpg</v>
      </c>
      <c r="AT2">
        <f t="shared" ref="AT2:AT65" ca="1" si="4">RAND()</f>
        <v>0.35930095928050243</v>
      </c>
      <c r="AU2" t="str">
        <f>IF(OR(G2=10,G2=11,G2=14,G2=15),VLOOKUP(AT2,audio_list_stym!$A$3:$B$18,2,FALSE),"sound\\Noviy_plod.wav")</f>
        <v>sound\\Noviy_plod.wav</v>
      </c>
      <c r="AV2" t="str">
        <f ca="1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5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2040</v>
      </c>
      <c r="BF2" cm="1">
        <f t="array" aca="1" ref="BF2" ca="1">INDEX(BD26:BD49,(RANK(AT2,$AT$2:$AT$16)))</f>
        <v>2056</v>
      </c>
      <c r="BG2" cm="1">
        <f t="array" aca="1" ref="BG2" ca="1">INDEX(BD50:BD65,(RANK(AT2,$AT$2:$AT$16)))</f>
        <v>2016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VLOOKUP(B3,audio_list_stym!$A$3:$BP$18,68,FALSE)</f>
        <v>13</v>
      </c>
      <c r="F3" t="str">
        <f>VLOOKUP(E3,metki!$A$2:$B$9,2,FALSE)</f>
        <v>экспл_реал_без_названия</v>
      </c>
      <c r="G3" t="str">
        <f t="shared" ref="G3:G65" si="6">LEFT(F3,5)</f>
        <v>экспл</v>
      </c>
      <c r="H3" t="str">
        <f>VLOOKUP(B3,audio_list_stym!$A$3:$AJ$18,36,FALSE)</f>
        <v>Tomat</v>
      </c>
      <c r="I3" t="s">
        <v>689</v>
      </c>
      <c r="J3" t="str">
        <f t="shared" ref="J3:J65" si="7">H3&amp;I3</f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2229</v>
      </c>
      <c r="AD3" t="str">
        <f t="shared" ref="AD3:AD66" ca="1" si="8">IF(ISTEXT(AE3),AE3,IF(ISTEXT(AF3),AF3,""))</f>
        <v>pics\\dis10.jpg</v>
      </c>
      <c r="AE3" s="22" t="str">
        <f t="array" aca="1" ref="AE3" ca="1">IF(G3="экспл",INDEX(total_visual_stym!$C$146:$C$209,(RANK(total_visual_stym!E147,total_visual_stym!$E$146:$E$209))),0)</f>
        <v>pics\\dis10.jpg</v>
      </c>
      <c r="AF3" s="22" t="str">
        <f t="shared" si="0"/>
        <v/>
      </c>
      <c r="AG3" t="str">
        <f t="shared" ref="AG3:AG9" si="9">IF(OR(E3=11,E3=13),M3,"")</f>
        <v>pics\\Tomat_2.jpg</v>
      </c>
      <c r="AH3">
        <f t="shared" si="1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2"/>
        <v>pics\\Tomat</v>
      </c>
      <c r="AL3" t="str">
        <f t="shared" si="3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0">RAND()</f>
        <v>0.56017292027218912</v>
      </c>
      <c r="AP3" t="str">
        <f t="shared" ref="AP3:AP25" ca="1" si="11">INDEX($AM$2:$AM$25,(RANK(AO3,$AO$2:$AO$25)))</f>
        <v>pics\\Finik_6.jpg</v>
      </c>
      <c r="AQ3" t="str">
        <f t="shared" ref="AQ3:AQ25" ca="1" si="12">INDEX($AN$2:$AN$25,(RANK(AO3,$AO$2:$AO$25)))</f>
        <v>pics\\Peper_6.jpg</v>
      </c>
      <c r="AT3">
        <f t="shared" ca="1" si="4"/>
        <v>0.55771520211058034</v>
      </c>
      <c r="AU3" t="str">
        <f>IF(OR(G3=10,G3=11,G3=14,G3=15),VLOOKUP(AT3,audio_list_stym!$A$3:$B$18,2,FALSE),"sound\\Noviy_plod.wav")</f>
        <v>sound\\Noviy_plod.wav</v>
      </c>
      <c r="AV3" t="str">
        <f t="shared" ref="AV3:AV65" ca="1" si="13">INDEX($AU$2:$AU$129,(RANK(AT3,$AT$2:$AT$129)))</f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5"/>
        <v>Посмотрите,_вот_XXXXX._Мясистый_ли_он?</v>
      </c>
      <c r="BD3" cm="1">
        <f t="array" aca="1" ref="BD3" ca="1">INDEX($L$2:$L$9,(RANK(AT3,$AT$2:$AT$9)))</f>
        <v>2057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VLOOKUP(B4,audio_list_stym!$A$3:$BP$18,68,FALSE)</f>
        <v>13</v>
      </c>
      <c r="F4" t="str">
        <f>VLOOKUP(E4,metki!$A$2:$B$9,2,FALSE)</f>
        <v>экспл_реал_без_названия</v>
      </c>
      <c r="G4" t="str">
        <f t="shared" si="6"/>
        <v>экспл</v>
      </c>
      <c r="H4" t="str">
        <f>VLOOKUP(B4,audio_list_stym!$A$3:$AJ$18,36,FALSE)</f>
        <v>Tomat</v>
      </c>
      <c r="I4" t="s">
        <v>690</v>
      </c>
      <c r="J4" t="str">
        <f t="shared" si="7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2190</v>
      </c>
      <c r="AD4" t="str">
        <f t="shared" ca="1" si="8"/>
        <v>pics\\dis27.jpg</v>
      </c>
      <c r="AE4" s="22" t="str">
        <f t="array" aca="1" ref="AE4" ca="1">IF(G4="экспл",INDEX(total_visual_stym!$C$146:$C$209,(RANK(total_visual_stym!E148,total_visual_stym!$E$146:$E$209))),0)</f>
        <v>pics\\dis27.jpg</v>
      </c>
      <c r="AF4" s="22" t="str">
        <f t="shared" si="0"/>
        <v/>
      </c>
      <c r="AG4" t="str">
        <f t="shared" si="9"/>
        <v>pics\\Tomat_3.jpg</v>
      </c>
      <c r="AH4">
        <f t="shared" si="1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2"/>
        <v>pics\\Tomat</v>
      </c>
      <c r="AL4" t="str">
        <f t="shared" si="3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0"/>
        <v>0.74770343788337468</v>
      </c>
      <c r="AP4" t="str">
        <f t="shared" ca="1" si="11"/>
        <v>pics\\Finik_2.jpg</v>
      </c>
      <c r="AQ4" t="str">
        <f t="shared" ca="1" si="12"/>
        <v>pics\\Peper_2.jpg</v>
      </c>
      <c r="AT4">
        <f t="shared" ca="1" si="4"/>
        <v>0.21439732336456263</v>
      </c>
      <c r="AU4" t="str">
        <f>IF(OR(G4=10,G4=11,G4=14,G4=15),VLOOKUP(AT4,audio_list_stym!$A$3:$B$18,2,FALSE),"sound\\Noviy_plod.wav")</f>
        <v>sound\\Noviy_plod.wav</v>
      </c>
      <c r="AV4" t="str">
        <f t="shared" ca="1" si="13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5"/>
        <v>Вот_XXXXX._Горький_ли_он?</v>
      </c>
      <c r="BD4" cm="1">
        <f t="array" aca="1" ref="BD4" ca="1">INDEX($L$2:$L$9,(RANK(AT4,$AT$2:$AT$9)))</f>
        <v>2060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VLOOKUP(B5,audio_list_stym!$A$3:$BP$18,68,FALSE)</f>
        <v>13</v>
      </c>
      <c r="F5" t="str">
        <f>VLOOKUP(E5,metki!$A$2:$B$9,2,FALSE)</f>
        <v>экспл_реал_без_названия</v>
      </c>
      <c r="G5" t="str">
        <f t="shared" si="6"/>
        <v>экспл</v>
      </c>
      <c r="H5" t="str">
        <f>VLOOKUP(B5,audio_list_stym!$A$3:$AJ$18,36,FALSE)</f>
        <v>Tomat</v>
      </c>
      <c r="I5" t="s">
        <v>691</v>
      </c>
      <c r="J5" t="str">
        <f t="shared" si="7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2214</v>
      </c>
      <c r="AD5" t="str">
        <f t="shared" ca="1" si="8"/>
        <v>pics\\dis63.jpg</v>
      </c>
      <c r="AE5" s="22" t="str">
        <f t="array" aca="1" ref="AE5" ca="1">IF(G5="экспл",INDEX(total_visual_stym!$C$146:$C$209,(RANK(total_visual_stym!E149,total_visual_stym!$E$146:$E$209))),0)</f>
        <v>pics\\dis63.jpg</v>
      </c>
      <c r="AF5" s="22" t="str">
        <f t="shared" si="0"/>
        <v/>
      </c>
      <c r="AG5" t="str">
        <f t="shared" si="9"/>
        <v>pics\\Tomat_4.jpg</v>
      </c>
      <c r="AH5">
        <f t="shared" si="1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2"/>
        <v>pics\\Tomat</v>
      </c>
      <c r="AL5" t="str">
        <f t="shared" si="3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0"/>
        <v>9.8155115979147611E-2</v>
      </c>
      <c r="AP5" t="str">
        <f t="shared" ca="1" si="11"/>
        <v>pics\\Injir_5.jpg</v>
      </c>
      <c r="AQ5" t="str">
        <f t="shared" ca="1" si="12"/>
        <v>pics\\Tikva_5.jpg</v>
      </c>
      <c r="AT5">
        <f t="shared" ca="1" si="4"/>
        <v>8.0265923594184829E-2</v>
      </c>
      <c r="AU5" t="str">
        <f>IF(OR(G5=10,G5=11,G5=14,G5=15),VLOOKUP(AT5,audio_list_stym!$A$3:$B$18,2,FALSE),"sound\\Noviy_plod.wav")</f>
        <v>sound\\Noviy_plod.wav</v>
      </c>
      <c r="AV5" t="str">
        <f t="shared" ca="1" si="13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5"/>
        <v>Это_XXXXX._Он_яркий?</v>
      </c>
      <c r="BD5" cm="1">
        <f t="array" aca="1" ref="BD5" ca="1">INDEX($L$2:$L$9,(RANK(AT5,$AT$2:$AT$9)))</f>
        <v>2061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VLOOKUP(B6,audio_list_stym!$A$3:$BP$18,68,FALSE)</f>
        <v>13</v>
      </c>
      <c r="F6" t="str">
        <f>VLOOKUP(E6,metki!$A$2:$B$9,2,FALSE)</f>
        <v>экспл_реал_без_названия</v>
      </c>
      <c r="G6" t="str">
        <f t="shared" si="6"/>
        <v>экспл</v>
      </c>
      <c r="H6" t="str">
        <f>VLOOKUP(B6,audio_list_stym!$A$3:$AJ$18,36,FALSE)</f>
        <v>Tomat</v>
      </c>
      <c r="I6" t="s">
        <v>692</v>
      </c>
      <c r="J6" t="str">
        <f t="shared" si="7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2215</v>
      </c>
      <c r="AD6" t="str">
        <f t="shared" ca="1" si="8"/>
        <v>pics\\dis62.jpg</v>
      </c>
      <c r="AE6" s="22" t="str">
        <f t="array" aca="1" ref="AE6" ca="1">IF(G6="экспл",INDEX(total_visual_stym!$C$146:$C$209,(RANK(total_visual_stym!E150,total_visual_stym!$E$146:$E$209))),0)</f>
        <v>pics\\dis62.jpg</v>
      </c>
      <c r="AF6" s="22" t="str">
        <f t="shared" si="0"/>
        <v/>
      </c>
      <c r="AG6" t="str">
        <f t="shared" si="9"/>
        <v>pics\\Tomat_5.jpg</v>
      </c>
      <c r="AH6">
        <f t="shared" si="1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2"/>
        <v>pics\\Tomat</v>
      </c>
      <c r="AL6" t="str">
        <f t="shared" si="3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0"/>
        <v>0.97106049383449722</v>
      </c>
      <c r="AP6" t="str">
        <f t="shared" ca="1" si="11"/>
        <v>pics\\Kokos_1.jpg</v>
      </c>
      <c r="AQ6" t="str">
        <f t="shared" ca="1" si="12"/>
        <v>pics\\Tomat_1.jpg</v>
      </c>
      <c r="AT6">
        <f t="shared" ca="1" si="4"/>
        <v>4.2471839199758166E-2</v>
      </c>
      <c r="AU6" t="str">
        <f>IF(OR(G6=10,G6=11,G6=14,G6=15),VLOOKUP(AT6,audio_list_stym!$A$3:$B$18,2,FALSE),"sound\\Noviy_plod.wav")</f>
        <v>sound\\Noviy_plod.wav</v>
      </c>
      <c r="AV6" t="str">
        <f t="shared" ca="1" si="13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5"/>
        <v>На_картинке_XXXXX._Он_острый?</v>
      </c>
      <c r="BD6" cm="1">
        <f t="array" aca="1" ref="BD6" ca="1">INDEX($L$2:$L$9,(RANK(AT6,$AT$2:$AT$9)))</f>
        <v>2063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VLOOKUP(B7,audio_list_stym!$A$3:$BP$18,68,FALSE)</f>
        <v>13</v>
      </c>
      <c r="F7" t="str">
        <f>VLOOKUP(E7,metki!$A$2:$B$9,2,FALSE)</f>
        <v>экспл_реал_без_названия</v>
      </c>
      <c r="G7" t="str">
        <f t="shared" si="6"/>
        <v>экспл</v>
      </c>
      <c r="H7" t="str">
        <f>VLOOKUP(B7,audio_list_stym!$A$3:$AJ$18,36,FALSE)</f>
        <v>Tomat</v>
      </c>
      <c r="I7" t="s">
        <v>693</v>
      </c>
      <c r="J7" t="str">
        <f t="shared" si="7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2221</v>
      </c>
      <c r="AD7" t="str">
        <f t="shared" ca="1" si="8"/>
        <v>pics\\dis28.jpg</v>
      </c>
      <c r="AE7" s="22" t="str">
        <f t="array" aca="1" ref="AE7" ca="1">IF(G7="экспл",INDEX(total_visual_stym!$C$146:$C$209,(RANK(total_visual_stym!E151,total_visual_stym!$E$146:$E$209))),0)</f>
        <v>pics\\dis28.jpg</v>
      </c>
      <c r="AF7" s="22" t="str">
        <f t="shared" si="0"/>
        <v/>
      </c>
      <c r="AG7" t="str">
        <f t="shared" si="9"/>
        <v>pics\\Tomat_6.jpg</v>
      </c>
      <c r="AH7">
        <f t="shared" si="1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2"/>
        <v>pics\\Tomat</v>
      </c>
      <c r="AL7" t="str">
        <f t="shared" si="3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0"/>
        <v>0.57594705308433969</v>
      </c>
      <c r="AP7" t="str">
        <f t="shared" ca="1" si="11"/>
        <v>pics\\Finik_5.jpg</v>
      </c>
      <c r="AQ7" t="str">
        <f t="shared" ca="1" si="12"/>
        <v>pics\\Peper_5.jpg</v>
      </c>
      <c r="AT7">
        <f t="shared" ca="1" si="4"/>
        <v>0.26064930994268032</v>
      </c>
      <c r="AU7" t="str">
        <f>IF(OR(G7=10,G7=11,G7=14,G7=15),VLOOKUP(AT7,audio_list_stym!$A$3:$B$18,2,FALSE),"sound\\Noviy_plod.wav")</f>
        <v>sound\\Noviy_plod.wav</v>
      </c>
      <c r="AV7" t="str">
        <f t="shared" ca="1" si="13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5"/>
        <v>На_мониторе_XXXXX._Он_спелый?</v>
      </c>
      <c r="BD7" cm="1">
        <f t="array" aca="1" ref="BD7" ca="1">INDEX($L$2:$L$9,(RANK(AT7,$AT$2:$AT$9)))</f>
        <v>2059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VLOOKUP(B8,audio_list_stym!$A$3:$BP$18,68,FALSE)</f>
        <v>13</v>
      </c>
      <c r="F8" t="str">
        <f>VLOOKUP(E8,metki!$A$2:$B$9,2,FALSE)</f>
        <v>экспл_реал_без_названия</v>
      </c>
      <c r="G8" t="str">
        <f t="shared" si="6"/>
        <v>экспл</v>
      </c>
      <c r="H8" t="str">
        <f>VLOOKUP(B8,audio_list_stym!$A$3:$AJ$18,36,FALSE)</f>
        <v>Tomat</v>
      </c>
      <c r="I8" t="s">
        <v>694</v>
      </c>
      <c r="J8" t="str">
        <f t="shared" si="7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2203</v>
      </c>
      <c r="AD8" t="str">
        <f t="shared" ca="1" si="8"/>
        <v>pics\\dis53.jpg</v>
      </c>
      <c r="AE8" s="22" t="str">
        <f t="array" aca="1" ref="AE8" ca="1">IF(G8="экспл",INDEX(total_visual_stym!$C$146:$C$209,(RANK(total_visual_stym!E152,total_visual_stym!$E$146:$E$209))),0)</f>
        <v>pics\\dis53.jpg</v>
      </c>
      <c r="AF8" s="22" t="str">
        <f t="shared" si="0"/>
        <v/>
      </c>
      <c r="AG8" t="str">
        <f t="shared" si="9"/>
        <v>pics\\Tomat_7.jpg</v>
      </c>
      <c r="AH8">
        <f t="shared" si="1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2"/>
        <v>pics\\Tomat</v>
      </c>
      <c r="AL8" t="str">
        <f t="shared" si="3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0"/>
        <v>0.75355421892313001</v>
      </c>
      <c r="AP8" t="str">
        <f t="shared" ca="1" si="11"/>
        <v>pics\\Finik_1.jpg</v>
      </c>
      <c r="AQ8" t="str">
        <f t="shared" ca="1" si="12"/>
        <v>pics\\Peper_1.jpg</v>
      </c>
      <c r="AT8">
        <f t="shared" ca="1" si="4"/>
        <v>1.6004756191781766E-2</v>
      </c>
      <c r="AU8" t="str">
        <f>IF(OR(G8=10,G8=11,G8=14,G8=15),VLOOKUP(AT8,audio_list_stym!$A$3:$B$18,2,FALSE),"sound\\Noviy_plod.wav")</f>
        <v>sound\\Noviy_plod.wav</v>
      </c>
      <c r="AV8" t="str">
        <f t="shared" ca="1" si="13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5"/>
        <v>Перед_Вами_XXXXX._Он_серый?</v>
      </c>
      <c r="BD8" cm="1">
        <f t="array" aca="1" ref="BD8" ca="1">INDEX($L$2:$L$9,(RANK(AT8,$AT$2:$AT$9)))</f>
        <v>2064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VLOOKUP(B9,audio_list_stym!$A$3:$BP$18,68,FALSE)</f>
        <v>13</v>
      </c>
      <c r="F9" t="str">
        <f>VLOOKUP(E9,metki!$A$2:$B$9,2,FALSE)</f>
        <v>экспл_реал_без_названия</v>
      </c>
      <c r="G9" t="str">
        <f t="shared" si="6"/>
        <v>экспл</v>
      </c>
      <c r="H9" t="str">
        <f>VLOOKUP(B9,audio_list_stym!$A$3:$AJ$18,36,FALSE)</f>
        <v>Tomat</v>
      </c>
      <c r="I9" t="s">
        <v>695</v>
      </c>
      <c r="J9" t="str">
        <f t="shared" si="7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2232</v>
      </c>
      <c r="AD9" t="str">
        <f t="shared" ca="1" si="8"/>
        <v>pics\\dis13.jpg</v>
      </c>
      <c r="AE9" s="22" t="str">
        <f t="array" aca="1" ref="AE9" ca="1">IF(G9="экспл",INDEX(total_visual_stym!$C$146:$C$209,(RANK(total_visual_stym!E153,total_visual_stym!$E$146:$E$209))),0)</f>
        <v>pics\\dis13.jpg</v>
      </c>
      <c r="AF9" s="22" t="str">
        <f t="shared" si="0"/>
        <v/>
      </c>
      <c r="AG9" t="str">
        <f t="shared" si="9"/>
        <v>pics\\Tomat_8.jpg</v>
      </c>
      <c r="AH9">
        <f t="shared" si="1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2"/>
        <v>pics\\Tomat</v>
      </c>
      <c r="AL9" t="str">
        <f t="shared" si="3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0"/>
        <v>0.19250640534138774</v>
      </c>
      <c r="AP9" t="str">
        <f t="shared" ca="1" si="11"/>
        <v>pics\\Injir_3.jpg</v>
      </c>
      <c r="AQ9" t="str">
        <f t="shared" ca="1" si="12"/>
        <v>pics\\Tikva_3.jpg</v>
      </c>
      <c r="AT9">
        <f t="shared" ca="1" si="4"/>
        <v>7.5666607072615188E-2</v>
      </c>
      <c r="AU9" t="str">
        <f>IF(OR(G9=10,G9=11,G9=14,G9=15),VLOOKUP(AT9,audio_list_stym!$A$3:$B$18,2,FALSE),"sound\\Noviy_plod.wav")</f>
        <v>sound\\Noviy_plod.wav</v>
      </c>
      <c r="AV9" t="str">
        <f t="shared" ca="1" si="13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5"/>
        <v>Вы_видите_XXXXX._Вязкий_ли_он?</v>
      </c>
      <c r="BD9" cm="1">
        <f t="array" aca="1" ref="BD9" ca="1">INDEX($L$2:$L$9,(RANK(AT9,$AT$2:$AT$9)))</f>
        <v>2062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VLOOKUP(B10,audio_list_stym!$A$3:$BP$18,68,FALSE)</f>
        <v>10</v>
      </c>
      <c r="F10" t="str">
        <f>VLOOKUP(E10,metki!$A$2:$B$9,2,FALSE)</f>
        <v>импл_реал_с_названием</v>
      </c>
      <c r="G10" t="str">
        <f t="shared" si="6"/>
        <v>импл_</v>
      </c>
      <c r="H10" t="str">
        <f>VLOOKUP(B10,audio_list_stym!$A$3:$AJ$18,36,FALSE)</f>
        <v>Limon</v>
      </c>
      <c r="I10" t="s">
        <v>688</v>
      </c>
      <c r="J10" t="str">
        <f t="shared" si="7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2047</v>
      </c>
      <c r="AD10" t="str">
        <f t="shared" ca="1" si="8"/>
        <v>pics\\Peper_7.jpg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0"/>
        <v>pics\\Peper_7.jpg</v>
      </c>
      <c r="AH10" t="str">
        <f t="shared" si="1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2"/>
        <v>pics\\Kokos</v>
      </c>
      <c r="AK10" t="str">
        <f t="shared" ref="AK10:AK15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0"/>
        <v>0.51397360681235837</v>
      </c>
      <c r="AP10" t="str">
        <f t="shared" ca="1" si="11"/>
        <v>pics\\Finik_7.jpg</v>
      </c>
      <c r="AQ10" t="str">
        <f t="shared" ca="1" si="12"/>
        <v>pics\\Peper_7.jpg</v>
      </c>
      <c r="AS10" t="str">
        <f t="shared" ref="AS10:AS17" ca="1" si="15">IF(AH10="sound\\Tropic",AQ10,"")</f>
        <v>pics\\Peper_7.jpg</v>
      </c>
      <c r="AT10">
        <f t="shared" ca="1" si="4"/>
        <v>0.72667014218684034</v>
      </c>
      <c r="AU10" t="str">
        <f>IF(OR(G10=10,G10=11,G10=14,G10=15),VLOOKUP(AT10,audio_list_stym!$A$3:$B$18,2,FALSE),"sound\\Noviy_plod.wav")</f>
        <v>sound\\Noviy_plod.wav</v>
      </c>
      <c r="AV10" t="str">
        <f t="shared" ca="1" si="13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5"/>
        <v>_Старый_ли_ЛИМОН?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2027</v>
      </c>
      <c r="BG10" cm="1">
        <f t="array" aca="1" ref="BG10" ca="1">INDEX(BD34:BD65,(RANK(AT3,$AT$2:$AT$16)))</f>
        <v>2043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VLOOKUP(B11,audio_list_stym!$A$3:$BP$18,68,FALSE)</f>
        <v>10</v>
      </c>
      <c r="F11" t="str">
        <f>VLOOKUP(E11,metki!$A$2:$B$9,2,FALSE)</f>
        <v>импл_реал_с_названием</v>
      </c>
      <c r="G11" t="str">
        <f t="shared" si="6"/>
        <v>импл_</v>
      </c>
      <c r="H11" t="str">
        <f>VLOOKUP(B11,audio_list_stym!$A$3:$AJ$18,36,FALSE)</f>
        <v>Limon</v>
      </c>
      <c r="I11" t="s">
        <v>689</v>
      </c>
      <c r="J11" t="str">
        <f t="shared" si="7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2063</v>
      </c>
      <c r="AD11" t="str">
        <f t="shared" ca="1" si="8"/>
        <v>pics\\Tomat_7.jpg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0"/>
        <v>pics\\Tomat_7.jpg</v>
      </c>
      <c r="AH11" t="str">
        <f t="shared" si="1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0"/>
        <v>0.85883540198012231</v>
      </c>
      <c r="AP11" t="str">
        <f t="shared" ca="1" si="11"/>
        <v>pics\\Kokos_7.jpg</v>
      </c>
      <c r="AQ11" t="str">
        <f t="shared" ca="1" si="12"/>
        <v>pics\\Tomat_7.jpg</v>
      </c>
      <c r="AS11" t="str">
        <f t="shared" ca="1" si="15"/>
        <v>pics\\Tomat_7.jpg</v>
      </c>
      <c r="AT11">
        <f t="shared" ca="1" si="4"/>
        <v>0.26615055312966829</v>
      </c>
      <c r="AU11" t="str">
        <f>IF(OR(G11=10,G11=11,G11=14,G11=15),VLOOKUP(AT11,audio_list_stym!$A$3:$B$18,2,FALSE),"sound\\Noviy_plod.wav")</f>
        <v>sound\\Noviy_plod.wav</v>
      </c>
      <c r="AV11" t="str">
        <f t="shared" ca="1" si="13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5"/>
        <v>_Фиолетовый_ли_ЛИМОН?</v>
      </c>
      <c r="BD11" cm="1">
        <f t="array" aca="1" ref="BD11" ca="1">INDEX($L$10:$L$17,(RANK(AT3,$AT$2:$AT$9)))</f>
        <v>2033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VLOOKUP(B12,audio_list_stym!$A$3:$BP$18,68,FALSE)</f>
        <v>10</v>
      </c>
      <c r="F12" t="str">
        <f>VLOOKUP(E12,metki!$A$2:$B$9,2,FALSE)</f>
        <v>импл_реал_с_названием</v>
      </c>
      <c r="G12" t="str">
        <f t="shared" si="6"/>
        <v>импл_</v>
      </c>
      <c r="H12" t="str">
        <f>VLOOKUP(B12,audio_list_stym!$A$3:$AJ$18,36,FALSE)</f>
        <v>Limon</v>
      </c>
      <c r="I12" t="s">
        <v>690</v>
      </c>
      <c r="J12" t="str">
        <f t="shared" si="7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2062</v>
      </c>
      <c r="AD12" t="str">
        <f t="shared" ca="1" si="8"/>
        <v>pics\\Tomat_6.jpg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0"/>
        <v>pics\\Tomat_6.jpg</v>
      </c>
      <c r="AH12" t="str">
        <f t="shared" si="1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0"/>
        <v>0.87767842880775782</v>
      </c>
      <c r="AP12" t="str">
        <f t="shared" ca="1" si="11"/>
        <v>pics\\Kokos_6.jpg</v>
      </c>
      <c r="AQ12" t="str">
        <f t="shared" ca="1" si="12"/>
        <v>pics\\Tomat_6.jpg</v>
      </c>
      <c r="AS12" t="str">
        <f t="shared" ca="1" si="15"/>
        <v>pics\\Tomat_6.jpg</v>
      </c>
      <c r="AT12">
        <f t="shared" ca="1" si="4"/>
        <v>0.82826344134669116</v>
      </c>
      <c r="AU12" t="str">
        <f>IF(OR(G12=10,G12=11,G12=14,G12=15),VLOOKUP(AT12,audio_list_stym!$A$3:$B$18,2,FALSE),"sound\\Noviy_plod.wav")</f>
        <v>sound\\Noviy_plod.wav</v>
      </c>
      <c r="AV12" t="str">
        <f t="shared" ca="1" si="13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5"/>
        <v>_С_цедрой_ли_ЛИМОН?</v>
      </c>
      <c r="BD12" cm="1">
        <f t="array" aca="1" ref="BD12" ca="1">INDEX($L$10:$L$17,(RANK(AT4,$AT$2:$AT$9)))</f>
        <v>2036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VLOOKUP(B13,audio_list_stym!$A$3:$BP$18,68,FALSE)</f>
        <v>10</v>
      </c>
      <c r="F13" t="str">
        <f>VLOOKUP(E13,metki!$A$2:$B$9,2,FALSE)</f>
        <v>импл_реал_с_названием</v>
      </c>
      <c r="G13" t="str">
        <f t="shared" si="6"/>
        <v>импл_</v>
      </c>
      <c r="H13" t="str">
        <f>VLOOKUP(B13,audio_list_stym!$A$3:$AJ$18,36,FALSE)</f>
        <v>Limon</v>
      </c>
      <c r="I13" t="s">
        <v>691</v>
      </c>
      <c r="J13" t="str">
        <f t="shared" si="7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2161</v>
      </c>
      <c r="AD13" t="str">
        <f t="shared" ca="1" si="8"/>
        <v>pics\\Tikva_1.jpg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0"/>
        <v>pics\\Tikva_1.jpg</v>
      </c>
      <c r="AH13" t="str">
        <f t="shared" si="1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0"/>
        <v>0.33589727235975342</v>
      </c>
      <c r="AP13" t="str">
        <f t="shared" ca="1" si="11"/>
        <v>pics\\Injir_1.jpg</v>
      </c>
      <c r="AQ13" t="str">
        <f t="shared" ca="1" si="12"/>
        <v>pics\\Tikva_1.jpg</v>
      </c>
      <c r="AS13" t="str">
        <f t="shared" ca="1" si="15"/>
        <v>pics\\Tikva_1.jpg</v>
      </c>
      <c r="AT13">
        <f t="shared" ca="1" si="4"/>
        <v>0.29849089547090291</v>
      </c>
      <c r="AU13" t="str">
        <f>IF(OR(G13=10,G13=11,G13=14,G13=15),VLOOKUP(AT13,audio_list_stym!$A$3:$B$18,2,FALSE),"sound\\Noviy_plod.wav")</f>
        <v>sound\\Noviy_plod.wav</v>
      </c>
      <c r="AV13" t="str">
        <f t="shared" ca="1" si="13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5"/>
        <v>_Кислый_ли_ЛИМОН?</v>
      </c>
      <c r="BD13" cm="1">
        <f t="array" aca="1" ref="BD13" ca="1">INDEX($L$10:$L$17,(RANK(AT5,$AT$2:$AT$9)))</f>
        <v>2037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VLOOKUP(B14,audio_list_stym!$A$3:$BP$18,68,FALSE)</f>
        <v>10</v>
      </c>
      <c r="F14" t="str">
        <f>VLOOKUP(E14,metki!$A$2:$B$9,2,FALSE)</f>
        <v>импл_реал_с_названием</v>
      </c>
      <c r="G14" t="str">
        <f t="shared" si="6"/>
        <v>импл_</v>
      </c>
      <c r="H14" t="str">
        <f>VLOOKUP(B14,audio_list_stym!$A$3:$AJ$18,36,FALSE)</f>
        <v>Limon</v>
      </c>
      <c r="I14" t="s">
        <v>692</v>
      </c>
      <c r="J14" t="str">
        <f t="shared" si="7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2166</v>
      </c>
      <c r="AD14" t="str">
        <f t="shared" ca="1" si="8"/>
        <v>pics\\Tikva_6.jpg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0"/>
        <v>pics\\Tikva_6.jpg</v>
      </c>
      <c r="AH14" t="str">
        <f t="shared" si="1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0"/>
        <v>8.9180605586911321E-2</v>
      </c>
      <c r="AP14" t="str">
        <f t="shared" ca="1" si="11"/>
        <v>pics\\Injir_6.jpg</v>
      </c>
      <c r="AQ14" t="str">
        <f t="shared" ca="1" si="12"/>
        <v>pics\\Tikva_6.jpg</v>
      </c>
      <c r="AS14" t="str">
        <f t="shared" ca="1" si="15"/>
        <v>pics\\Tikva_6.jpg</v>
      </c>
      <c r="AT14">
        <f t="shared" ca="1" si="4"/>
        <v>0.67079022563583057</v>
      </c>
      <c r="AU14" t="str">
        <f>IF(OR(G14=10,G14=11,G14=14,G14=15),VLOOKUP(AT14,audio_list_stym!$A$3:$B$18,2,FALSE),"sound\\Noviy_plod.wav")</f>
        <v>sound\\Noviy_plod.wav</v>
      </c>
      <c r="AV14" t="str">
        <f t="shared" ca="1" si="13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5"/>
        <v>_Сочный_ли_ЛИМОН?</v>
      </c>
      <c r="BD14" cm="1">
        <f t="array" aca="1" ref="BD14" ca="1">INDEX($L$10:$L$17,(RANK(AT6,$AT$2:$AT$9)))</f>
        <v>2039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VLOOKUP(B15,audio_list_stym!$A$3:$BP$18,68,FALSE)</f>
        <v>10</v>
      </c>
      <c r="F15" t="str">
        <f>VLOOKUP(E15,metki!$A$2:$B$9,2,FALSE)</f>
        <v>импл_реал_с_названием</v>
      </c>
      <c r="G15" t="str">
        <f t="shared" si="6"/>
        <v>импл_</v>
      </c>
      <c r="H15" t="str">
        <f>VLOOKUP(B15,audio_list_stym!$A$3:$AJ$18,36,FALSE)</f>
        <v>Limon</v>
      </c>
      <c r="I15" t="s">
        <v>693</v>
      </c>
      <c r="J15" t="str">
        <f t="shared" si="7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2048</v>
      </c>
      <c r="AD15" t="str">
        <f t="shared" ca="1" si="8"/>
        <v>pics\\Peper_8.jpg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0"/>
        <v>pics\\Peper_8.jpg</v>
      </c>
      <c r="AH15" t="str">
        <f t="shared" si="1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0"/>
        <v>0.38344626532658388</v>
      </c>
      <c r="AP15" t="str">
        <f t="shared" ca="1" si="11"/>
        <v>pics\\Finik_8.jpg</v>
      </c>
      <c r="AQ15" t="str">
        <f t="shared" ca="1" si="12"/>
        <v>pics\\Peper_8.jpg</v>
      </c>
      <c r="AS15" t="str">
        <f t="shared" ca="1" si="15"/>
        <v>pics\\Peper_8.jpg</v>
      </c>
      <c r="AT15">
        <f t="shared" ca="1" si="4"/>
        <v>0.84474595508835104</v>
      </c>
      <c r="AU15" t="str">
        <f>IF(OR(G15=10,G15=11,G15=14,G15=15),VLOOKUP(AT15,audio_list_stym!$A$3:$B$18,2,FALSE),"sound\\Noviy_plod.wav")</f>
        <v>sound\\Noviy_plod.wav</v>
      </c>
      <c r="AV15" t="str">
        <f t="shared" ca="1" si="13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5"/>
        <v>_Длинный_ли_ЛИМОН?</v>
      </c>
      <c r="BD15" cm="1">
        <f t="array" aca="1" ref="BD15" ca="1">INDEX($L$10:$L$17,(RANK(AT7,$AT$2:$AT$9)))</f>
        <v>2035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VLOOKUP(B16,audio_list_stym!$A$3:$BP$18,68,FALSE)</f>
        <v>10</v>
      </c>
      <c r="F16" t="str">
        <f>VLOOKUP(E16,metki!$A$2:$B$9,2,FALSE)</f>
        <v>импл_реал_с_названием</v>
      </c>
      <c r="G16" t="str">
        <f t="shared" si="6"/>
        <v>импл_</v>
      </c>
      <c r="H16" t="str">
        <f>VLOOKUP(B16,audio_list_stym!$A$3:$AJ$18,36,FALSE)</f>
        <v>Limon</v>
      </c>
      <c r="I16" t="s">
        <v>694</v>
      </c>
      <c r="J16" t="str">
        <f t="shared" si="7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2162</v>
      </c>
      <c r="AD16" t="str">
        <f t="shared" ca="1" si="8"/>
        <v>pics\\Tikva_2.jpg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0"/>
        <v>pics\\Tikva_2.jpg</v>
      </c>
      <c r="AH16" t="str">
        <f t="shared" si="1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ref="AK16:AK33" si="17">IF(OR(AJ16="pics\\Limon",AJ16="pics\\Banan",AJ16="pics\\Kokos",AJ16="pics\\Finik",AJ16="pics\\Injir"),AI16, )</f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0"/>
        <v>0.31216916566872255</v>
      </c>
      <c r="AP16" t="str">
        <f t="shared" ca="1" si="11"/>
        <v>pics\\Injir_2.jpg</v>
      </c>
      <c r="AQ16" t="str">
        <f t="shared" ca="1" si="12"/>
        <v>pics\\Tikva_2.jpg</v>
      </c>
      <c r="AS16" t="str">
        <f t="shared" ca="1" si="15"/>
        <v>pics\\Tikva_2.jpg</v>
      </c>
      <c r="AT16">
        <f t="shared" ca="1" si="4"/>
        <v>0.91407075173913754</v>
      </c>
      <c r="AU16" t="str">
        <f>IF(OR(G16=10,G16=11,G16=14,G16=15),VLOOKUP(AT16,audio_list_stym!$A$3:$B$18,2,FALSE),"sound\\Noviy_plod.wav")</f>
        <v>sound\\Noviy_plod.wav</v>
      </c>
      <c r="AV16" t="str">
        <f t="shared" ca="1" si="13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5"/>
        <v>_Упругий_ли_ЛИМОН?</v>
      </c>
      <c r="BD16" cm="1">
        <f t="array" aca="1" ref="BD16" ca="1">INDEX($L$10:$L$17,(RANK(AT8,$AT$2:$AT$9)))</f>
        <v>2040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VLOOKUP(B17,audio_list_stym!$A$3:$BP$18,68,FALSE)</f>
        <v>10</v>
      </c>
      <c r="F17" t="str">
        <f>VLOOKUP(E17,metki!$A$2:$B$9,2,FALSE)</f>
        <v>импл_реал_с_названием</v>
      </c>
      <c r="G17" t="str">
        <f t="shared" si="6"/>
        <v>импл_</v>
      </c>
      <c r="H17" t="str">
        <f>VLOOKUP(B17,audio_list_stym!$A$3:$AJ$18,36,FALSE)</f>
        <v>Limon</v>
      </c>
      <c r="I17" t="s">
        <v>695</v>
      </c>
      <c r="J17" t="str">
        <f t="shared" si="7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2043</v>
      </c>
      <c r="AD17" t="str">
        <f t="shared" ca="1" si="8"/>
        <v>pics\\Peper_3.jpg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0"/>
        <v>pics\\Peper_3.jpg</v>
      </c>
      <c r="AH17" t="str">
        <f t="shared" si="1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7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0"/>
        <v>0.70342263069699873</v>
      </c>
      <c r="AP17" t="str">
        <f t="shared" ca="1" si="11"/>
        <v>pics\\Finik_3.jpg</v>
      </c>
      <c r="AQ17" t="str">
        <f t="shared" ca="1" si="12"/>
        <v>pics\\Peper_3.jpg</v>
      </c>
      <c r="AS17" t="str">
        <f t="shared" ca="1" si="15"/>
        <v>pics\\Peper_3.jpg</v>
      </c>
      <c r="AT17">
        <f t="shared" ca="1" si="4"/>
        <v>3.7167730899582585E-2</v>
      </c>
      <c r="AU17" t="str">
        <f>IF(OR(G17=10,G17=11,G17=14,G17=15),VLOOKUP(AT17,audio_list_stym!$A$3:$B$18,2,FALSE),"sound\\Noviy_plod.wav")</f>
        <v>sound\\Noviy_plod.wav</v>
      </c>
      <c r="AV17" t="str">
        <f t="shared" ca="1" si="13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5"/>
        <v>_Без_кожуры_ли_ЛИМОН?</v>
      </c>
      <c r="BD17" cm="1">
        <f t="array" aca="1" ref="BD17" ca="1">INDEX($L$10:$L$17,(RANK(AT9,$AT$2:$AT$9)))</f>
        <v>2038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VLOOKUP(B18,audio_list_stym!$A$3:$BP$18,68,FALSE)</f>
        <v>11</v>
      </c>
      <c r="F18" t="str">
        <f>VLOOKUP(E18,metki!$A$2:$B$9,2,FALSE)</f>
        <v>экспл_реал_с_названием</v>
      </c>
      <c r="G18" t="str">
        <f t="shared" si="6"/>
        <v>экспл</v>
      </c>
      <c r="H18" t="str">
        <f>VLOOKUP(B18,audio_list_stym!$A$3:$AJ$18,36,FALSE)</f>
        <v>Kokos</v>
      </c>
      <c r="I18" t="s">
        <v>688</v>
      </c>
      <c r="J18" t="str">
        <f t="shared" si="7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2194</v>
      </c>
      <c r="AD18" t="str">
        <f t="shared" ca="1" si="8"/>
        <v>pics\\dis55.jpg</v>
      </c>
      <c r="AE18" s="22" t="str">
        <f t="array" aca="1" ref="AE18" ca="1">IF(G18="экспл",INDEX(total_visual_stym!$C$146:$C$209,(RANK(total_visual_stym!E162,total_visual_stym!$E$146:$E$209))),0)</f>
        <v>pics\\dis55.jpg</v>
      </c>
      <c r="AF18" s="22" t="str">
        <f t="shared" si="0"/>
        <v/>
      </c>
      <c r="AG18" t="str">
        <f t="shared" ref="AG18:AG73" si="18">IF(OR(E18=11,E18=13),M18,"")</f>
        <v>pics\\Kokos_1.jpg</v>
      </c>
      <c r="AH18">
        <f t="shared" si="1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si="3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0.91575227034747897</v>
      </c>
      <c r="AP18" t="str">
        <f t="shared" ca="1" si="11"/>
        <v>pics\\Kokos_5.jpg</v>
      </c>
      <c r="AQ18" t="str">
        <f t="shared" ca="1" si="12"/>
        <v>pics\\Tomat_5.jpg</v>
      </c>
      <c r="AT18">
        <f t="shared" ca="1" si="4"/>
        <v>0.17722851649938065</v>
      </c>
      <c r="AU18" t="str">
        <f>IF(OR(G18=10,G18=11,G18=14,G18=15),VLOOKUP(AT18,audio_list_stym!$A$3:$B$18,2,FALSE),"sound\\Noviy_plod.wav")</f>
        <v>sound\\Noviy_plod.wav</v>
      </c>
      <c r="AV18" t="str">
        <f t="shared" ca="1" si="13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5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2036</v>
      </c>
      <c r="BF18" cm="1">
        <f t="array" aca="1" ref="BF18" ca="1">INDEX(BD26:BD49,(RANK(AT4,$AT$2:$AT$16)))</f>
        <v>2044</v>
      </c>
      <c r="BG18" cm="1">
        <f t="array" aca="1" ref="BG18" ca="1">INDEX(BD50:BD65,(RANK(AT4,$AT$2:$AT$16)))</f>
        <v>2020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VLOOKUP(B19,audio_list_stym!$A$3:$BP$18,68,FALSE)</f>
        <v>11</v>
      </c>
      <c r="F19" t="str">
        <f>VLOOKUP(E19,metki!$A$2:$B$9,2,FALSE)</f>
        <v>экспл_реал_с_названием</v>
      </c>
      <c r="G19" t="str">
        <f t="shared" si="6"/>
        <v>экспл</v>
      </c>
      <c r="H19" t="str">
        <f>VLOOKUP(B19,audio_list_stym!$A$3:$AJ$18,36,FALSE)</f>
        <v>Kokos</v>
      </c>
      <c r="I19" t="s">
        <v>689</v>
      </c>
      <c r="J19" t="str">
        <f t="shared" si="7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2228</v>
      </c>
      <c r="AD19" t="str">
        <f t="shared" ca="1" si="8"/>
        <v>pics\\dis38.jpg</v>
      </c>
      <c r="AE19" s="22" t="str">
        <f t="array" aca="1" ref="AE19" ca="1">IF(G19="экспл",INDEX(total_visual_stym!$C$146:$C$209,(RANK(total_visual_stym!E163,total_visual_stym!$E$146:$E$209))),0)</f>
        <v>pics\\dis38.jpg</v>
      </c>
      <c r="AF19" s="22" t="str">
        <f t="shared" si="0"/>
        <v/>
      </c>
      <c r="AG19" t="str">
        <f t="shared" si="18"/>
        <v>pics\\Kokos_2.jpg</v>
      </c>
      <c r="AH19">
        <f t="shared" si="1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3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0.58968440698409241</v>
      </c>
      <c r="AP19" t="str">
        <f t="shared" ca="1" si="11"/>
        <v>pics\\Finik_4.jpg</v>
      </c>
      <c r="AQ19" t="str">
        <f t="shared" ca="1" si="12"/>
        <v>pics\\Peper_4.jpg</v>
      </c>
      <c r="AT19">
        <f t="shared" ca="1" si="4"/>
        <v>0.69808930562282256</v>
      </c>
      <c r="AU19" t="str">
        <f>IF(OR(G19=10,G19=11,G19=14,G19=15),VLOOKUP(AT19,audio_list_stym!$A$3:$B$18,2,FALSE),"sound\\Noviy_plod.wav")</f>
        <v>sound\\Noviy_plod.wav</v>
      </c>
      <c r="AV19" t="str">
        <f t="shared" ca="1" si="13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5"/>
        <v>Посмотрите,_вот_КОКОС._Полый_ли_он?</v>
      </c>
      <c r="BD19" cm="1">
        <f t="array" aca="1" ref="BD19" ca="1">INDEX($L$18:$L$25,(RANK(AT3,$AT$2:$AT$9)))</f>
        <v>2025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VLOOKUP(B20,audio_list_stym!$A$3:$BP$18,68,FALSE)</f>
        <v>11</v>
      </c>
      <c r="F20" t="str">
        <f>VLOOKUP(E20,metki!$A$2:$B$9,2,FALSE)</f>
        <v>экспл_реал_с_названием</v>
      </c>
      <c r="G20" t="str">
        <f t="shared" si="6"/>
        <v>экспл</v>
      </c>
      <c r="H20" t="str">
        <f>VLOOKUP(B20,audio_list_stym!$A$3:$AJ$18,36,FALSE)</f>
        <v>Kokos</v>
      </c>
      <c r="I20" t="s">
        <v>690</v>
      </c>
      <c r="J20" t="str">
        <f t="shared" si="7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2200</v>
      </c>
      <c r="AD20" t="str">
        <f t="shared" ca="1" si="8"/>
        <v>pics\\dis57.jpg</v>
      </c>
      <c r="AE20" s="22" t="str">
        <f t="array" aca="1" ref="AE20" ca="1">IF(G20="экспл",INDEX(total_visual_stym!$C$146:$C$209,(RANK(total_visual_stym!E164,total_visual_stym!$E$146:$E$209))),0)</f>
        <v>pics\\dis57.jpg</v>
      </c>
      <c r="AF20" s="22" t="str">
        <f t="shared" si="0"/>
        <v/>
      </c>
      <c r="AG20" t="str">
        <f t="shared" si="18"/>
        <v>pics\\Kokos_3.jpg</v>
      </c>
      <c r="AH20">
        <f t="shared" si="1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3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0.85237747978052469</v>
      </c>
      <c r="AP20" t="str">
        <f t="shared" ca="1" si="11"/>
        <v>pics\\Kokos_8.jpg</v>
      </c>
      <c r="AQ20" t="str">
        <f t="shared" ca="1" si="12"/>
        <v>pics\\Tomat_8.jpg</v>
      </c>
      <c r="AT20">
        <f t="shared" ca="1" si="4"/>
        <v>0.86306411124800031</v>
      </c>
      <c r="AU20" t="str">
        <f>IF(OR(G20=10,G20=11,G20=14,G20=15),VLOOKUP(AT20,audio_list_stym!$A$3:$B$18,2,FALSE),"sound\\Noviy_plod.wav")</f>
        <v>sound\\Noviy_plod.wav</v>
      </c>
      <c r="AV20" t="str">
        <f t="shared" ca="1" si="13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5"/>
        <v>Вот_КОКОС._Гладкий_ли_он?</v>
      </c>
      <c r="BD20" cm="1">
        <f t="array" aca="1" ref="BD20" ca="1">INDEX($L$18:$L$25,(RANK(AT4,$AT$2:$AT$9)))</f>
        <v>2028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VLOOKUP(B21,audio_list_stym!$A$3:$BP$18,68,FALSE)</f>
        <v>11</v>
      </c>
      <c r="F21" t="str">
        <f>VLOOKUP(E21,metki!$A$2:$B$9,2,FALSE)</f>
        <v>экспл_реал_с_названием</v>
      </c>
      <c r="G21" t="str">
        <f t="shared" si="6"/>
        <v>экспл</v>
      </c>
      <c r="H21" t="str">
        <f>VLOOKUP(B21,audio_list_stym!$A$3:$AJ$18,36,FALSE)</f>
        <v>Kokos</v>
      </c>
      <c r="I21" t="s">
        <v>691</v>
      </c>
      <c r="J21" t="str">
        <f t="shared" si="7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2222</v>
      </c>
      <c r="AD21" t="str">
        <f t="shared" ca="1" si="8"/>
        <v>pics\\dis14.jpg</v>
      </c>
      <c r="AE21" s="22" t="str">
        <f t="array" aca="1" ref="AE21" ca="1">IF(G21="экспл",INDEX(total_visual_stym!$C$146:$C$209,(RANK(total_visual_stym!E165,total_visual_stym!$E$146:$E$209))),0)</f>
        <v>pics\\dis14.jpg</v>
      </c>
      <c r="AF21" s="22" t="str">
        <f t="shared" si="0"/>
        <v/>
      </c>
      <c r="AG21" t="str">
        <f t="shared" si="18"/>
        <v>pics\\Kokos_4.jpg</v>
      </c>
      <c r="AH21">
        <f t="shared" si="1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3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3.6293739092139399E-2</v>
      </c>
      <c r="AP21" t="str">
        <f t="shared" ca="1" si="11"/>
        <v>pics\\Injir_8.jpg</v>
      </c>
      <c r="AQ21" t="str">
        <f t="shared" ca="1" si="12"/>
        <v>pics\\Tikva_8.jpg</v>
      </c>
      <c r="AT21">
        <f t="shared" ca="1" si="4"/>
        <v>0.83677748687326048</v>
      </c>
      <c r="AU21" t="str">
        <f>IF(OR(G21=10,G21=11,G21=14,G21=15),VLOOKUP(AT21,audio_list_stym!$A$3:$B$18,2,FALSE),"sound\\Noviy_plod.wav")</f>
        <v>sound\\Noviy_plod.wav</v>
      </c>
      <c r="AV21" t="str">
        <f t="shared" ca="1" si="13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5"/>
        <v>Это_КОКОС._Пористый_ли_он?</v>
      </c>
      <c r="BD21" cm="1">
        <f t="array" aca="1" ref="BD21" ca="1">INDEX($L$18:$L$25,(RANK(AT5,$AT$2:$AT$9)))</f>
        <v>2029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VLOOKUP(B22,audio_list_stym!$A$3:$BP$18,68,FALSE)</f>
        <v>11</v>
      </c>
      <c r="F22" t="str">
        <f>VLOOKUP(E22,metki!$A$2:$B$9,2,FALSE)</f>
        <v>экспл_реал_с_названием</v>
      </c>
      <c r="G22" t="str">
        <f t="shared" si="6"/>
        <v>экспл</v>
      </c>
      <c r="H22" t="str">
        <f>VLOOKUP(B22,audio_list_stym!$A$3:$AJ$18,36,FALSE)</f>
        <v>Kokos</v>
      </c>
      <c r="I22" t="s">
        <v>692</v>
      </c>
      <c r="J22" t="str">
        <f t="shared" si="7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2216</v>
      </c>
      <c r="AD22" t="str">
        <f t="shared" ca="1" si="8"/>
        <v>pics\\dis59.jpg</v>
      </c>
      <c r="AE22" s="22" t="str">
        <f t="array" aca="1" ref="AE22" ca="1">IF(G22="экспл",INDEX(total_visual_stym!$C$146:$C$209,(RANK(total_visual_stym!E166,total_visual_stym!$E$146:$E$209))),0)</f>
        <v>pics\\dis59.jpg</v>
      </c>
      <c r="AF22" s="22" t="str">
        <f t="shared" si="0"/>
        <v/>
      </c>
      <c r="AG22" t="str">
        <f t="shared" si="18"/>
        <v>pics\\Kokos_5.jpg</v>
      </c>
      <c r="AH22">
        <f t="shared" si="1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3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0.10570342217459949</v>
      </c>
      <c r="AP22" t="str">
        <f t="shared" ca="1" si="11"/>
        <v>pics\\Injir_4.jpg</v>
      </c>
      <c r="AQ22" t="str">
        <f t="shared" ca="1" si="12"/>
        <v>pics\\Tikva_4.jpg</v>
      </c>
      <c r="AT22">
        <f t="shared" ca="1" si="4"/>
        <v>0.73500453445594716</v>
      </c>
      <c r="AU22" t="str">
        <f>IF(OR(G22=10,G22=11,G22=14,G22=15),VLOOKUP(AT22,audio_list_stym!$A$3:$B$18,2,FALSE),"sound\\Noviy_plod.wav")</f>
        <v>sound\\Noviy_plod.wav</v>
      </c>
      <c r="AV22" t="str">
        <f t="shared" ca="1" si="13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5"/>
        <v>На_картинке_КОКОС._Он_вареный?</v>
      </c>
      <c r="BD22" cm="1">
        <f t="array" aca="1" ref="BD22" ca="1">INDEX($L$18:$L$25,(RANK(AT6,$AT$2:$AT$9)))</f>
        <v>2031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VLOOKUP(B23,audio_list_stym!$A$3:$BP$18,68,FALSE)</f>
        <v>11</v>
      </c>
      <c r="F23" t="str">
        <f>VLOOKUP(E23,metki!$A$2:$B$9,2,FALSE)</f>
        <v>экспл_реал_с_названием</v>
      </c>
      <c r="G23" t="str">
        <f t="shared" si="6"/>
        <v>экспл</v>
      </c>
      <c r="H23" t="str">
        <f>VLOOKUP(B23,audio_list_stym!$A$3:$AJ$18,36,FALSE)</f>
        <v>Kokos</v>
      </c>
      <c r="I23" t="s">
        <v>693</v>
      </c>
      <c r="J23" t="str">
        <f t="shared" si="7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2199</v>
      </c>
      <c r="AD23" t="str">
        <f t="shared" ca="1" si="8"/>
        <v>pics\\dis56.jpg</v>
      </c>
      <c r="AE23" s="22" t="str">
        <f t="array" aca="1" ref="AE23" ca="1">IF(G23="экспл",INDEX(total_visual_stym!$C$146:$C$209,(RANK(total_visual_stym!E167,total_visual_stym!$E$146:$E$209))),0)</f>
        <v>pics\\dis56.jpg</v>
      </c>
      <c r="AF23" s="22" t="str">
        <f t="shared" si="0"/>
        <v/>
      </c>
      <c r="AG23" t="str">
        <f t="shared" si="18"/>
        <v>pics\\Kokos_6.jpg</v>
      </c>
      <c r="AH23">
        <f t="shared" si="1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3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0.93600561458767129</v>
      </c>
      <c r="AP23" t="str">
        <f t="shared" ca="1" si="11"/>
        <v>pics\\Kokos_3.jpg</v>
      </c>
      <c r="AQ23" t="str">
        <f t="shared" ca="1" si="12"/>
        <v>pics\\Tomat_3.jpg</v>
      </c>
      <c r="AT23">
        <f t="shared" ca="1" si="4"/>
        <v>0.72393937141992426</v>
      </c>
      <c r="AU23" t="str">
        <f>IF(OR(G23=10,G23=11,G23=14,G23=15),VLOOKUP(AT23,audio_list_stym!$A$3:$B$18,2,FALSE),"sound\\Noviy_plod.wav")</f>
        <v>sound\\Noviy_plod.wav</v>
      </c>
      <c r="AV23" t="str">
        <f t="shared" ca="1" si="13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5"/>
        <v>На_мониторе_КОКОС._Плотный_ли_он?</v>
      </c>
      <c r="BD23" cm="1">
        <f t="array" aca="1" ref="BD23" ca="1">INDEX($L$18:$L$25,(RANK(AT7,$AT$2:$AT$9)))</f>
        <v>2027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VLOOKUP(B24,audio_list_stym!$A$3:$BP$18,68,FALSE)</f>
        <v>11</v>
      </c>
      <c r="F24" t="str">
        <f>VLOOKUP(E24,metki!$A$2:$B$9,2,FALSE)</f>
        <v>экспл_реал_с_названием</v>
      </c>
      <c r="G24" t="str">
        <f t="shared" si="6"/>
        <v>экспл</v>
      </c>
      <c r="H24" t="str">
        <f>VLOOKUP(B24,audio_list_stym!$A$3:$AJ$18,36,FALSE)</f>
        <v>Kokos</v>
      </c>
      <c r="I24" t="s">
        <v>694</v>
      </c>
      <c r="J24" t="str">
        <f t="shared" si="7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2210</v>
      </c>
      <c r="AD24" t="str">
        <f t="shared" ca="1" si="8"/>
        <v>pics\\dis48.jpg</v>
      </c>
      <c r="AE24" s="22" t="str">
        <f t="array" aca="1" ref="AE24" ca="1">IF(G24="экспл",INDEX(total_visual_stym!$C$146:$C$209,(RANK(total_visual_stym!E168,total_visual_stym!$E$146:$E$209))),0)</f>
        <v>pics\\dis48.jpg</v>
      </c>
      <c r="AF24" s="22" t="str">
        <f t="shared" si="0"/>
        <v/>
      </c>
      <c r="AG24" t="str">
        <f t="shared" si="18"/>
        <v>pics\\Kokos_7.jpg</v>
      </c>
      <c r="AH24">
        <f t="shared" si="1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3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7.3562752197855019E-2</v>
      </c>
      <c r="AP24" t="str">
        <f t="shared" ca="1" si="11"/>
        <v>pics\\Injir_7.jpg</v>
      </c>
      <c r="AQ24" t="str">
        <f t="shared" ca="1" si="12"/>
        <v>pics\\Tikva_7.jpg</v>
      </c>
      <c r="AT24">
        <f t="shared" ca="1" si="4"/>
        <v>0.4051839404932599</v>
      </c>
      <c r="AU24" t="str">
        <f>IF(OR(G24=10,G24=11,G24=14,G24=15),VLOOKUP(AT24,audio_list_stym!$A$3:$B$18,2,FALSE),"sound\\Noviy_plod.wav")</f>
        <v>sound\\Noviy_plod.wav</v>
      </c>
      <c r="AV24" t="str">
        <f t="shared" ca="1" si="13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5"/>
        <v>Перед_Вами_КОКОС._Он_ворсистый?</v>
      </c>
      <c r="BD24" cm="1">
        <f t="array" aca="1" ref="BD24" ca="1">INDEX($L$18:$L$25,(RANK(AT8,$AT$2:$AT$9)))</f>
        <v>2032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VLOOKUP(B25,audio_list_stym!$A$3:$BP$18,68,FALSE)</f>
        <v>11</v>
      </c>
      <c r="F25" t="str">
        <f>VLOOKUP(E25,metki!$A$2:$B$9,2,FALSE)</f>
        <v>экспл_реал_с_названием</v>
      </c>
      <c r="G25" t="str">
        <f t="shared" si="6"/>
        <v>экспл</v>
      </c>
      <c r="H25" t="str">
        <f>VLOOKUP(B25,audio_list_stym!$A$3:$AJ$18,36,FALSE)</f>
        <v>Kokos</v>
      </c>
      <c r="I25" t="s">
        <v>695</v>
      </c>
      <c r="J25" t="str">
        <f t="shared" si="7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2178</v>
      </c>
      <c r="AD25" t="str">
        <f t="shared" ca="1" si="8"/>
        <v>pics\\dis34.jpg</v>
      </c>
      <c r="AE25" s="22" t="str">
        <f t="array" aca="1" ref="AE25" ca="1">IF(G25="экспл",INDEX(total_visual_stym!$C$146:$C$209,(RANK(total_visual_stym!E169,total_visual_stym!$E$146:$E$209))),0)</f>
        <v>pics\\dis34.jpg</v>
      </c>
      <c r="AF25" s="22" t="str">
        <f t="shared" si="0"/>
        <v/>
      </c>
      <c r="AG25" t="str">
        <f t="shared" si="18"/>
        <v>pics\\Kokos_8.jpg</v>
      </c>
      <c r="AH25">
        <f t="shared" si="1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3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0.91634189578780612</v>
      </c>
      <c r="AP25" t="str">
        <f t="shared" ca="1" si="11"/>
        <v>pics\\Kokos_4.jpg</v>
      </c>
      <c r="AQ25" t="str">
        <f t="shared" ca="1" si="12"/>
        <v>pics\\Tomat_4.jpg</v>
      </c>
      <c r="AT25">
        <f t="shared" ca="1" si="4"/>
        <v>0.26786032083111033</v>
      </c>
      <c r="AU25" t="str">
        <f>IF(OR(G25=10,G25=11,G25=14,G25=15),VLOOKUP(AT25,audio_list_stym!$A$3:$B$18,2,FALSE),"sound\\Noviy_plod.wav")</f>
        <v>sound\\Noviy_plod.wav</v>
      </c>
      <c r="AV25" t="str">
        <f t="shared" ca="1" si="13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5"/>
        <v>Вы_видите_КОКОС._Он_мягкий?</v>
      </c>
      <c r="BD25" cm="1">
        <f t="array" aca="1" ref="BD25" ca="1">INDEX($L$18:$L$25,(RANK(AT9,$AT$2:$AT$9)))</f>
        <v>2030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VLOOKUP(B26,audio_list_stym!$A$3:$BP$18,68,FALSE)</f>
        <v>12</v>
      </c>
      <c r="F26" t="str">
        <f>VLOOKUP(E26,metki!$A$2:$B$9,2,FALSE)</f>
        <v>импл_реал_без_названия</v>
      </c>
      <c r="G26" t="str">
        <f t="shared" si="6"/>
        <v>импл_</v>
      </c>
      <c r="H26" t="str">
        <f>VLOOKUP(B26,audio_list_stym!$A$3:$AJ$18,36,FALSE)</f>
        <v>Redis</v>
      </c>
      <c r="I26" t="s">
        <v>688</v>
      </c>
      <c r="J26" t="str">
        <f t="shared" si="7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2026</v>
      </c>
      <c r="AD26" t="str">
        <f t="shared" ca="1" si="8"/>
        <v>pics\\Kokos_2.jpg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0"/>
        <v>pics\\Kokos_2.jpg</v>
      </c>
      <c r="AH26" t="str">
        <f t="shared" si="1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7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pics\\Kokos_2.jpg</v>
      </c>
      <c r="AT26">
        <f t="shared" ca="1" si="4"/>
        <v>0.27325189554246276</v>
      </c>
      <c r="AU26" t="str">
        <f>IF(OR(G26=10,G26=11,G26=14,G26=15),VLOOKUP(AT26,audio_list_stym!$A$3:$B$18,2,FALSE),"sound\\Noviy_plod.wav")</f>
        <v>sound\\Noviy_plod.wav</v>
      </c>
      <c r="AV26" t="str">
        <f t="shared" ca="1" si="13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5"/>
        <v>_С_ботвой_ли_XXXXX?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2037</v>
      </c>
      <c r="BF26" cm="1">
        <f t="array" aca="1" ref="BF26" ca="1">INDEX(BD34:BD49,(RANK(AT5,$AT$2:$AT$16)))</f>
        <v>2005</v>
      </c>
      <c r="BG26" cm="1">
        <f t="array" aca="1" ref="BG26" ca="1">INDEX(BD50:BD65,(RANK(AT5,$AT$2:$AT$16)))</f>
        <v>2021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VLOOKUP(B27,audio_list_stym!$A$3:$BP$18,68,FALSE)</f>
        <v>12</v>
      </c>
      <c r="F27" t="str">
        <f>VLOOKUP(E27,metki!$A$2:$B$9,2,FALSE)</f>
        <v>импл_реал_без_названия</v>
      </c>
      <c r="G27" t="str">
        <f t="shared" si="6"/>
        <v>импл_</v>
      </c>
      <c r="H27" t="str">
        <f>VLOOKUP(B27,audio_list_stym!$A$3:$AJ$18,36,FALSE)</f>
        <v>Redis</v>
      </c>
      <c r="I27" t="s">
        <v>689</v>
      </c>
      <c r="J27" t="str">
        <f t="shared" si="7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2014</v>
      </c>
      <c r="AD27" t="str">
        <f t="shared" ca="1" si="8"/>
        <v>pics\\Finik_6.jpg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0"/>
        <v>pics\\Finik_6.jpg</v>
      </c>
      <c r="AH27" t="str">
        <f t="shared" si="1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7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9">IF(AH27="sound\\Ogorod",AP3,"")</f>
        <v>pics\\Finik_6.jpg</v>
      </c>
      <c r="AT27">
        <f t="shared" ca="1" si="4"/>
        <v>0.4783899272856118</v>
      </c>
      <c r="AU27" t="str">
        <f>IF(OR(G27=10,G27=11,G27=14,G27=15),VLOOKUP(AT27,audio_list_stym!$A$3:$B$18,2,FALSE),"sound\\Noviy_plod.wav")</f>
        <v>sound\\Noviy_plod.wav</v>
      </c>
      <c r="AV27" t="str">
        <f t="shared" ca="1" si="13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5"/>
        <v>_Алый_ли_XXXXX?</v>
      </c>
      <c r="BD27" cm="1">
        <f t="array" aca="1" ref="BD27" ca="1">INDEX($L$26:$L$33,(RANK(AT3,$AT$2:$AT$9)))</f>
        <v>2049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VLOOKUP(B28,audio_list_stym!$A$3:$BP$18,68,FALSE)</f>
        <v>12</v>
      </c>
      <c r="F28" t="str">
        <f>VLOOKUP(E28,metki!$A$2:$B$9,2,FALSE)</f>
        <v>импл_реал_без_названия</v>
      </c>
      <c r="G28" t="str">
        <f t="shared" si="6"/>
        <v>импл_</v>
      </c>
      <c r="H28" t="str">
        <f>VLOOKUP(B28,audio_list_stym!$A$3:$AJ$18,36,FALSE)</f>
        <v>Redis</v>
      </c>
      <c r="I28" t="s">
        <v>690</v>
      </c>
      <c r="J28" t="str">
        <f t="shared" si="7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2010</v>
      </c>
      <c r="AD28" t="str">
        <f t="shared" ca="1" si="8"/>
        <v>pics\\Finik_2.jpg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0"/>
        <v>pics\\Finik_2.jpg</v>
      </c>
      <c r="AH28" t="str">
        <f t="shared" si="1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7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pics\\Finik_2.jpg</v>
      </c>
      <c r="AT28">
        <f t="shared" ca="1" si="4"/>
        <v>0.90368783138958897</v>
      </c>
      <c r="AU28" t="str">
        <f>IF(OR(G28=10,G28=11,G28=14,G28=15),VLOOKUP(AT28,audio_list_stym!$A$3:$B$18,2,FALSE),"sound\\Noviy_plod.wav")</f>
        <v>sound\\Noviy_plod.wav</v>
      </c>
      <c r="AV28" t="str">
        <f t="shared" ca="1" si="13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5"/>
        <v>_Пряный_ли_XXXXX?</v>
      </c>
      <c r="BD28" cm="1">
        <f t="array" aca="1" ref="BD28" ca="1">INDEX($L$26:$L$33,(RANK(AT4,$AT$2:$AT$9)))</f>
        <v>2052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VLOOKUP(B29,audio_list_stym!$A$3:$BP$18,68,FALSE)</f>
        <v>12</v>
      </c>
      <c r="F29" t="str">
        <f>VLOOKUP(E29,metki!$A$2:$B$9,2,FALSE)</f>
        <v>импл_реал_без_названия</v>
      </c>
      <c r="G29" t="str">
        <f t="shared" si="6"/>
        <v>импл_</v>
      </c>
      <c r="H29" t="str">
        <f>VLOOKUP(B29,audio_list_stym!$A$3:$AJ$18,36,FALSE)</f>
        <v>Redis</v>
      </c>
      <c r="I29" t="s">
        <v>691</v>
      </c>
      <c r="J29" t="str">
        <f t="shared" si="7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2157</v>
      </c>
      <c r="AD29" t="str">
        <f t="shared" ca="1" si="8"/>
        <v>pics\\Injir_5.jpg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0"/>
        <v>pics\\Injir_5.jpg</v>
      </c>
      <c r="AH29" t="str">
        <f t="shared" si="1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7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pics\\Injir_5.jpg</v>
      </c>
      <c r="AT29">
        <f t="shared" ca="1" si="4"/>
        <v>4.0176264941969686E-2</v>
      </c>
      <c r="AU29" t="str">
        <f>IF(OR(G29=10,G29=11,G29=14,G29=15),VLOOKUP(AT29,audio_list_stym!$A$3:$B$18,2,FALSE),"sound\\Noviy_plod.wav")</f>
        <v>sound\\Noviy_plod.wav</v>
      </c>
      <c r="AV29" t="str">
        <f t="shared" ca="1" si="13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5"/>
        <v>_Жирный_ли_XXXXX?</v>
      </c>
      <c r="BD29" cm="1">
        <f t="array" aca="1" ref="BD29" ca="1">INDEX($L$26:$L$33,(RANK(AT5,$AT$2:$AT$9)))</f>
        <v>2053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VLOOKUP(B30,audio_list_stym!$A$3:$BP$18,68,FALSE)</f>
        <v>12</v>
      </c>
      <c r="F30" t="str">
        <f>VLOOKUP(E30,metki!$A$2:$B$9,2,FALSE)</f>
        <v>импл_реал_без_названия</v>
      </c>
      <c r="G30" t="str">
        <f t="shared" si="6"/>
        <v>импл_</v>
      </c>
      <c r="H30" t="str">
        <f>VLOOKUP(B30,audio_list_stym!$A$3:$AJ$18,36,FALSE)</f>
        <v>Redis</v>
      </c>
      <c r="I30" t="s">
        <v>692</v>
      </c>
      <c r="J30" t="str">
        <f t="shared" si="7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2025</v>
      </c>
      <c r="AD30" t="str">
        <f t="shared" ca="1" si="8"/>
        <v>pics\\Kokos_1.jpg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0"/>
        <v>pics\\Kokos_1.jpg</v>
      </c>
      <c r="AH30" t="str">
        <f t="shared" si="1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7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pics\\Kokos_1.jpg</v>
      </c>
      <c r="AT30">
        <f t="shared" ca="1" si="4"/>
        <v>2.9554359622216975E-3</v>
      </c>
      <c r="AU30" t="str">
        <f>IF(OR(G30=10,G30=11,G30=14,G30=15),VLOOKUP(AT30,audio_list_stym!$A$3:$B$18,2,FALSE),"sound\\Noviy_plod.wav")</f>
        <v>sound\\Noviy_plod.wav</v>
      </c>
      <c r="AV30" t="str">
        <f t="shared" ca="1" si="13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5"/>
        <v>_Соленый_ли_XXXXX?</v>
      </c>
      <c r="BD30" cm="1">
        <f t="array" aca="1" ref="BD30" ca="1">INDEX($L$26:$L$33,(RANK(AT6,$AT$2:$AT$9)))</f>
        <v>2055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VLOOKUP(B31,audio_list_stym!$A$3:$BP$18,68,FALSE)</f>
        <v>12</v>
      </c>
      <c r="F31" t="str">
        <f>VLOOKUP(E31,metki!$A$2:$B$9,2,FALSE)</f>
        <v>импл_реал_без_названия</v>
      </c>
      <c r="G31" t="str">
        <f t="shared" si="6"/>
        <v>импл_</v>
      </c>
      <c r="H31" t="str">
        <f>VLOOKUP(B31,audio_list_stym!$A$3:$AJ$18,36,FALSE)</f>
        <v>Redis</v>
      </c>
      <c r="I31" t="s">
        <v>693</v>
      </c>
      <c r="J31" t="str">
        <f t="shared" si="7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2013</v>
      </c>
      <c r="AD31" t="str">
        <f t="shared" ca="1" si="8"/>
        <v>pics\\Finik_5.jpg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0"/>
        <v>pics\\Finik_5.jpg</v>
      </c>
      <c r="AH31" t="str">
        <f t="shared" si="1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7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pics\\Finik_5.jpg</v>
      </c>
      <c r="AT31">
        <f t="shared" ca="1" si="4"/>
        <v>0.62245215891581607</v>
      </c>
      <c r="AU31" t="str">
        <f>IF(OR(G31=10,G31=11,G31=14,G31=15),VLOOKUP(AT31,audio_list_stym!$A$3:$B$18,2,FALSE),"sound\\Noviy_plod.wav")</f>
        <v>sound\\Noviy_plod.wav</v>
      </c>
      <c r="AV31" t="str">
        <f t="shared" ca="1" si="13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5"/>
        <v>_Пышный_ли_XXXXX?</v>
      </c>
      <c r="BD31" cm="1">
        <f t="array" aca="1" ref="BD31" ca="1">INDEX($L$26:$L$33,(RANK(AT7,$AT$2:$AT$9)))</f>
        <v>2051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VLOOKUP(B32,audio_list_stym!$A$3:$BP$18,68,FALSE)</f>
        <v>12</v>
      </c>
      <c r="F32" t="str">
        <f>VLOOKUP(E32,metki!$A$2:$B$9,2,FALSE)</f>
        <v>импл_реал_без_названия</v>
      </c>
      <c r="G32" t="str">
        <f t="shared" si="6"/>
        <v>импл_</v>
      </c>
      <c r="H32" t="str">
        <f>VLOOKUP(B32,audio_list_stym!$A$3:$AJ$18,36,FALSE)</f>
        <v>Redis</v>
      </c>
      <c r="I32" t="s">
        <v>694</v>
      </c>
      <c r="J32" t="str">
        <f t="shared" si="7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2009</v>
      </c>
      <c r="AD32" t="str">
        <f t="shared" ca="1" si="8"/>
        <v>pics\\Finik_1.jpg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0"/>
        <v>pics\\Finik_1.jpg</v>
      </c>
      <c r="AH32" t="str">
        <f t="shared" si="1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7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pics\\Finik_1.jpg</v>
      </c>
      <c r="AT32">
        <f t="shared" ca="1" si="4"/>
        <v>0.14929231650628405</v>
      </c>
      <c r="AU32" t="str">
        <f>IF(OR(G32=10,G32=11,G32=14,G32=15),VLOOKUP(AT32,audio_list_stym!$A$3:$B$18,2,FALSE),"sound\\Noviy_plod.wav")</f>
        <v>sound\\Noviy_plod.wav</v>
      </c>
      <c r="AV32" t="str">
        <f t="shared" ca="1" si="13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5"/>
        <v>_Крепкий_ли_XXXXX?</v>
      </c>
      <c r="BD32" cm="1">
        <f t="array" aca="1" ref="BD32" ca="1">INDEX($L$26:$L$33,(RANK(AT8,$AT$2:$AT$9)))</f>
        <v>2056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VLOOKUP(B33,audio_list_stym!$A$3:$BP$18,68,FALSE)</f>
        <v>12</v>
      </c>
      <c r="F33" t="str">
        <f>VLOOKUP(E33,metki!$A$2:$B$9,2,FALSE)</f>
        <v>импл_реал_без_названия</v>
      </c>
      <c r="G33" t="str">
        <f t="shared" si="6"/>
        <v>импл_</v>
      </c>
      <c r="H33" t="str">
        <f>VLOOKUP(B33,audio_list_stym!$A$3:$AJ$18,36,FALSE)</f>
        <v>Redis</v>
      </c>
      <c r="I33" t="s">
        <v>695</v>
      </c>
      <c r="J33" t="str">
        <f t="shared" si="7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2155</v>
      </c>
      <c r="AD33" t="str">
        <f t="shared" ca="1" si="8"/>
        <v>pics\\Injir_3.jpg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0"/>
        <v>pics\\Injir_3.jpg</v>
      </c>
      <c r="AH33" t="str">
        <f t="shared" si="1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7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pics\\Injir_3.jpg</v>
      </c>
      <c r="AT33">
        <f t="shared" ca="1" si="4"/>
        <v>0.54989651664467953</v>
      </c>
      <c r="AU33" t="str">
        <f>IF(OR(G33=10,G33=11,G33=14,G33=15),VLOOKUP(AT33,audio_list_stym!$A$3:$B$18,2,FALSE),"sound\\Noviy_plod.wav")</f>
        <v>sound\\Noviy_plod.wav</v>
      </c>
      <c r="AV33" t="str">
        <f t="shared" ca="1" si="13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5"/>
        <v>_Круглый_ли_XXXXX?</v>
      </c>
      <c r="BD33" cm="1">
        <f t="array" aca="1" ref="BD33" ca="1">INDEX($L$26:$L$33,(RANK(AT9,$AT$2:$AT$9)))</f>
        <v>2054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VLOOKUP(B34,audio_list_stym!$A$3:$BP$18,68,FALSE)</f>
        <v>13</v>
      </c>
      <c r="F34" t="str">
        <f>VLOOKUP(E34,metki!$A$2:$B$9,2,FALSE)</f>
        <v>экспл_реал_без_названия</v>
      </c>
      <c r="G34" t="str">
        <f t="shared" si="6"/>
        <v>экспл</v>
      </c>
      <c r="H34" t="str">
        <f>VLOOKUP(B34,audio_list_stym!$A$3:$AJ$18,36,FALSE)</f>
        <v>Peper</v>
      </c>
      <c r="I34" t="s">
        <v>688</v>
      </c>
      <c r="J34" t="str">
        <f t="shared" si="7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2217</v>
      </c>
      <c r="AD34" t="str">
        <f t="shared" ca="1" si="8"/>
        <v>pics\\dis58.jpg</v>
      </c>
      <c r="AE34" s="22" t="str">
        <f t="array" aca="1" ref="AE34" ca="1">IF(G34="экспл",INDEX(total_visual_stym!$C$146:$C$209,(RANK(total_visual_stym!E178,total_visual_stym!$E$146:$E$209))),0)</f>
        <v>pics\\dis58.jpg</v>
      </c>
      <c r="AF34" s="22" t="str">
        <f t="shared" si="0"/>
        <v/>
      </c>
      <c r="AG34" t="str">
        <f t="shared" si="18"/>
        <v>pics\\Peper_1.jpg</v>
      </c>
      <c r="AH34">
        <f t="shared" si="1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4"/>
        <v>0.59760250312156971</v>
      </c>
      <c r="AU34" t="str">
        <f>IF(OR(G34=10,G34=11,G34=14,G34=15),VLOOKUP(AT34,audio_list_stym!$A$3:$B$18,2,FALSE),"sound\\Noviy_plod.wav")</f>
        <v>sound\\Noviy_plod.wav</v>
      </c>
      <c r="AV34" t="str">
        <f t="shared" ca="1" si="13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5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2037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2013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VLOOKUP(B35,audio_list_stym!$A$3:$BP$18,68,FALSE)</f>
        <v>13</v>
      </c>
      <c r="F35" t="str">
        <f>VLOOKUP(E35,metki!$A$2:$B$9,2,FALSE)</f>
        <v>экспл_реал_без_названия</v>
      </c>
      <c r="G35" t="str">
        <f t="shared" si="6"/>
        <v>экспл</v>
      </c>
      <c r="H35" t="str">
        <f>VLOOKUP(B35,audio_list_stym!$A$3:$AJ$18,36,FALSE)</f>
        <v>Peper</v>
      </c>
      <c r="I35" t="s">
        <v>689</v>
      </c>
      <c r="J35" t="str">
        <f t="shared" si="7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2193</v>
      </c>
      <c r="AD35" t="str">
        <f t="shared" ca="1" si="8"/>
        <v>pics\\dis2.jpg</v>
      </c>
      <c r="AE35" s="22" t="str">
        <f t="array" aca="1" ref="AE35" ca="1">IF(G35="экспл",INDEX(total_visual_stym!$C$146:$C$209,(RANK(total_visual_stym!E179,total_visual_stym!$E$146:$E$209))),0)</f>
        <v>pics\\dis2.jpg</v>
      </c>
      <c r="AF35" s="22" t="str">
        <f t="shared" si="0"/>
        <v/>
      </c>
      <c r="AG35" t="str">
        <f t="shared" si="18"/>
        <v>pics\\Peper_2.jpg</v>
      </c>
      <c r="AH35">
        <f t="shared" si="1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4"/>
        <v>0.14239403846218135</v>
      </c>
      <c r="AU35" t="str">
        <f>IF(OR(G35=10,G35=11,G35=14,G35=15),VLOOKUP(AT35,audio_list_stym!$A$3:$B$18,2,FALSE),"sound\\Noviy_plod.wav")</f>
        <v>sound\\Noviy_plod.wav</v>
      </c>
      <c r="AV35" t="str">
        <f t="shared" ca="1" si="13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5"/>
        <v>Посмотрите,_вот_XXXXX._Черный_ли_он?</v>
      </c>
      <c r="BD35" cm="1">
        <f t="array" aca="1" ref="BD35" ca="1">INDEX($L$34:$L$41,(RANK(AT3,$AT$2:$AT$9)))</f>
        <v>2041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VLOOKUP(B36,audio_list_stym!$A$3:$BP$18,68,FALSE)</f>
        <v>13</v>
      </c>
      <c r="F36" t="str">
        <f>VLOOKUP(E36,metki!$A$2:$B$9,2,FALSE)</f>
        <v>экспл_реал_без_названия</v>
      </c>
      <c r="G36" t="str">
        <f t="shared" si="6"/>
        <v>экспл</v>
      </c>
      <c r="H36" t="str">
        <f>VLOOKUP(B36,audio_list_stym!$A$3:$AJ$18,36,FALSE)</f>
        <v>Peper</v>
      </c>
      <c r="I36" t="s">
        <v>690</v>
      </c>
      <c r="J36" t="str">
        <f t="shared" si="7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2202</v>
      </c>
      <c r="AD36" t="str">
        <f t="shared" ca="1" si="8"/>
        <v>pics\\dis47.jpg</v>
      </c>
      <c r="AE36" s="22" t="str">
        <f t="array" aca="1" ref="AE36" ca="1">IF(G36="экспл",INDEX(total_visual_stym!$C$146:$C$209,(RANK(total_visual_stym!E180,total_visual_stym!$E$146:$E$209))),0)</f>
        <v>pics\\dis47.jpg</v>
      </c>
      <c r="AF36" s="22" t="str">
        <f t="shared" si="0"/>
        <v/>
      </c>
      <c r="AG36" t="str">
        <f t="shared" si="18"/>
        <v>pics\\Peper_3.jpg</v>
      </c>
      <c r="AH36">
        <f t="shared" si="1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4"/>
        <v>0.32874046111184629</v>
      </c>
      <c r="AU36" t="str">
        <f>IF(OR(G36=10,G36=11,G36=14,G36=15),VLOOKUP(AT36,audio_list_stym!$A$3:$B$18,2,FALSE),"sound\\Noviy_plod.wav")</f>
        <v>sound\\Noviy_plod.wav</v>
      </c>
      <c r="AV36" t="str">
        <f t="shared" ca="1" si="13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5"/>
        <v>Вот_XXXXX._Он_гнилой?</v>
      </c>
      <c r="BD36" cm="1">
        <f t="array" aca="1" ref="BD36" ca="1">INDEX($L$34:$L$41,(RANK(AT4,$AT$2:$AT$9)))</f>
        <v>2044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VLOOKUP(B37,audio_list_stym!$A$3:$BP$18,68,FALSE)</f>
        <v>13</v>
      </c>
      <c r="F37" t="str">
        <f>VLOOKUP(E37,metki!$A$2:$B$9,2,FALSE)</f>
        <v>экспл_реал_без_названия</v>
      </c>
      <c r="G37" t="str">
        <f t="shared" si="6"/>
        <v>экспл</v>
      </c>
      <c r="H37" t="str">
        <f>VLOOKUP(B37,audio_list_stym!$A$3:$AJ$18,36,FALSE)</f>
        <v>Peper</v>
      </c>
      <c r="I37" t="s">
        <v>691</v>
      </c>
      <c r="J37" t="str">
        <f t="shared" si="7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2187</v>
      </c>
      <c r="AD37" t="str">
        <f t="shared" ca="1" si="8"/>
        <v>pics\\dis1.jpg</v>
      </c>
      <c r="AE37" s="22" t="str">
        <f t="array" aca="1" ref="AE37" ca="1">IF(G37="экспл",INDEX(total_visual_stym!$C$146:$C$209,(RANK(total_visual_stym!E181,total_visual_stym!$E$146:$E$209))),0)</f>
        <v>pics\\dis1.jpg</v>
      </c>
      <c r="AF37" s="22" t="str">
        <f t="shared" si="0"/>
        <v/>
      </c>
      <c r="AG37" t="str">
        <f t="shared" si="18"/>
        <v>pics\\Peper_4.jpg</v>
      </c>
      <c r="AH37">
        <f t="shared" si="1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4"/>
        <v>0.14784784004948104</v>
      </c>
      <c r="AU37" t="str">
        <f>IF(OR(G37=10,G37=11,G37=14,G37=15),VLOOKUP(AT37,audio_list_stym!$A$3:$B$18,2,FALSE),"sound\\Noviy_plod.wav")</f>
        <v>sound\\Noviy_plod.wav</v>
      </c>
      <c r="AV37" t="str">
        <f t="shared" ca="1" si="13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5"/>
        <v>Это_XXXXX._Он_бугристый?</v>
      </c>
      <c r="BD37" cm="1">
        <f t="array" aca="1" ref="BD37" ca="1">INDEX($L$34:$L$41,(RANK(AT5,$AT$2:$AT$9)))</f>
        <v>2045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VLOOKUP(B38,audio_list_stym!$A$3:$BP$18,68,FALSE)</f>
        <v>13</v>
      </c>
      <c r="F38" t="str">
        <f>VLOOKUP(E38,metki!$A$2:$B$9,2,FALSE)</f>
        <v>экспл_реал_без_названия</v>
      </c>
      <c r="G38" t="str">
        <f t="shared" si="6"/>
        <v>экспл</v>
      </c>
      <c r="H38" t="str">
        <f>VLOOKUP(B38,audio_list_stym!$A$3:$AJ$18,36,FALSE)</f>
        <v>Peper</v>
      </c>
      <c r="I38" t="s">
        <v>692</v>
      </c>
      <c r="J38" t="str">
        <f t="shared" si="7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2192</v>
      </c>
      <c r="AD38" t="str">
        <f t="shared" ca="1" si="8"/>
        <v>pics\\dis32.jpg</v>
      </c>
      <c r="AE38" s="22" t="str">
        <f t="array" aca="1" ref="AE38" ca="1">IF(G38="экспл",INDEX(total_visual_stym!$C$146:$C$209,(RANK(total_visual_stym!E182,total_visual_stym!$E$146:$E$209))),0)</f>
        <v>pics\\dis32.jpg</v>
      </c>
      <c r="AF38" s="22" t="str">
        <f t="shared" si="0"/>
        <v/>
      </c>
      <c r="AG38" t="str">
        <f t="shared" si="18"/>
        <v>pics\\Peper_5.jpg</v>
      </c>
      <c r="AH38">
        <f t="shared" si="1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4"/>
        <v>0.17789336238913178</v>
      </c>
      <c r="AU38" t="str">
        <f>IF(OR(G38=10,G38=11,G38=14,G38=15),VLOOKUP(AT38,audio_list_stym!$A$3:$B$18,2,FALSE),"sound\\Noviy_plod.wav")</f>
        <v>sound\\Noviy_plod.wav</v>
      </c>
      <c r="AV38" t="str">
        <f t="shared" ca="1" si="13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5"/>
        <v>На_картинке_XXXXX._Он_слоеный?</v>
      </c>
      <c r="BD38" cm="1">
        <f t="array" aca="1" ref="BD38" ca="1">INDEX($L$34:$L$41,(RANK(AT6,$AT$2:$AT$9)))</f>
        <v>2047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VLOOKUP(B39,audio_list_stym!$A$3:$BP$18,68,FALSE)</f>
        <v>13</v>
      </c>
      <c r="F39" t="str">
        <f>VLOOKUP(E39,metki!$A$2:$B$9,2,FALSE)</f>
        <v>экспл_реал_без_названия</v>
      </c>
      <c r="G39" t="str">
        <f t="shared" si="6"/>
        <v>экспл</v>
      </c>
      <c r="H39" t="str">
        <f>VLOOKUP(B39,audio_list_stym!$A$3:$AJ$18,36,FALSE)</f>
        <v>Peper</v>
      </c>
      <c r="I39" t="s">
        <v>693</v>
      </c>
      <c r="J39" t="str">
        <f t="shared" si="7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2198</v>
      </c>
      <c r="AD39" t="str">
        <f t="shared" ca="1" si="8"/>
        <v>pics\\dis42.jpg</v>
      </c>
      <c r="AE39" s="22" t="str">
        <f t="array" aca="1" ref="AE39" ca="1">IF(G39="экспл",INDEX(total_visual_stym!$C$146:$C$209,(RANK(total_visual_stym!E183,total_visual_stym!$E$146:$E$209))),0)</f>
        <v>pics\\dis42.jpg</v>
      </c>
      <c r="AF39" s="22" t="str">
        <f>IF(ISTEXT(AR39),AR39,IF(ISTEXT(AS39),AS39,""))</f>
        <v/>
      </c>
      <c r="AG39" t="str">
        <f t="shared" si="18"/>
        <v>pics\\Peper_6.jpg</v>
      </c>
      <c r="AH39">
        <f t="shared" si="1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4"/>
        <v>0.40199446210804668</v>
      </c>
      <c r="AU39" t="str">
        <f>IF(OR(G39=10,G39=11,G39=14,G39=15),VLOOKUP(AT39,audio_list_stym!$A$3:$B$18,2,FALSE),"sound\\Noviy_plod.wav")</f>
        <v>sound\\Noviy_plod.wav</v>
      </c>
      <c r="AV39" t="str">
        <f t="shared" ca="1" si="13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5"/>
        <v>На_мониторе_XXXXX._Хрустящий_ли_он?</v>
      </c>
      <c r="BD39" cm="1">
        <f t="array" aca="1" ref="BD39" ca="1">INDEX($L$34:$L$41,(RANK(AT7,$AT$2:$AT$9)))</f>
        <v>2043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VLOOKUP(B40,audio_list_stym!$A$3:$BP$18,68,FALSE)</f>
        <v>13</v>
      </c>
      <c r="F40" t="str">
        <f>VLOOKUP(E40,metki!$A$2:$B$9,2,FALSE)</f>
        <v>экспл_реал_без_названия</v>
      </c>
      <c r="G40" t="str">
        <f t="shared" si="6"/>
        <v>экспл</v>
      </c>
      <c r="H40" t="str">
        <f>VLOOKUP(B40,audio_list_stym!$A$3:$AJ$18,36,FALSE)</f>
        <v>Peper</v>
      </c>
      <c r="I40" t="s">
        <v>694</v>
      </c>
      <c r="J40" t="str">
        <f t="shared" si="7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2189</v>
      </c>
      <c r="AD40" t="str">
        <f t="shared" ca="1" si="8"/>
        <v>pics\\dis33.jpg</v>
      </c>
      <c r="AE40" s="22" t="str">
        <f t="array" aca="1" ref="AE40" ca="1">IF(G40="экспл",INDEX(total_visual_stym!$C$146:$C$209,(RANK(total_visual_stym!E184,total_visual_stym!$E$146:$E$209))),0)</f>
        <v>pics\\dis33.jpg</v>
      </c>
      <c r="AF40" s="22" t="str">
        <f>IF(ISTEXT(AR40),AR40,IF(ISTEXT(AS40),AS40,""))</f>
        <v/>
      </c>
      <c r="AG40" t="str">
        <f t="shared" si="18"/>
        <v>pics\\Peper_7.jpg</v>
      </c>
      <c r="AH40">
        <f t="shared" si="1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4"/>
        <v>0.79003154501437545</v>
      </c>
      <c r="AU40" t="str">
        <f>IF(OR(G40=10,G40=11,G40=14,G40=15),VLOOKUP(AT40,audio_list_stym!$A$3:$B$18,2,FALSE),"sound\\Noviy_plod.wav")</f>
        <v>sound\\Noviy_plod.wav</v>
      </c>
      <c r="AV40" t="str">
        <f t="shared" ca="1" si="13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5"/>
        <v>Перед_Вами_XXXXX._Блестит_ли_он?</v>
      </c>
      <c r="BD40" cm="1">
        <f t="array" aca="1" ref="BD40" ca="1">INDEX($L$34:$L$41,(RANK(AT8,$AT$2:$AT$9)))</f>
        <v>2048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VLOOKUP(B41,audio_list_stym!$A$3:$BP$18,68,FALSE)</f>
        <v>13</v>
      </c>
      <c r="F41" t="str">
        <f>VLOOKUP(E41,metki!$A$2:$B$9,2,FALSE)</f>
        <v>экспл_реал_без_названия</v>
      </c>
      <c r="G41" t="str">
        <f t="shared" si="6"/>
        <v>экспл</v>
      </c>
      <c r="H41" t="str">
        <f>VLOOKUP(B41,audio_list_stym!$A$3:$AJ$18,36,FALSE)</f>
        <v>Peper</v>
      </c>
      <c r="I41" t="s">
        <v>695</v>
      </c>
      <c r="J41" t="str">
        <f t="shared" si="7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2183</v>
      </c>
      <c r="AD41" t="str">
        <f t="shared" ca="1" si="8"/>
        <v>pics\\dis18.jpg</v>
      </c>
      <c r="AE41" s="22" t="str">
        <f t="array" aca="1" ref="AE41" ca="1">IF(G41="экспл",INDEX(total_visual_stym!$C$146:$C$209,(RANK(total_visual_stym!E185,total_visual_stym!$E$146:$E$209))),0)</f>
        <v>pics\\dis18.jpg</v>
      </c>
      <c r="AF41" s="22" t="str">
        <f t="shared" ref="AF41:AF55" si="21">IF(ISTEXT(AR41),AR41,IF(ISTEXT(AS41),AS41,""))</f>
        <v/>
      </c>
      <c r="AG41" t="str">
        <f t="shared" si="18"/>
        <v>pics\\Peper_8.jpg</v>
      </c>
      <c r="AH41">
        <f t="shared" si="1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4"/>
        <v>0.95773928131213315</v>
      </c>
      <c r="AU41" t="str">
        <f>IF(OR(G41=10,G41=11,G41=14,G41=15),VLOOKUP(AT41,audio_list_stym!$A$3:$B$18,2,FALSE),"sound\\Noviy_plod.wav")</f>
        <v>sound\\Noviy_plod.wav</v>
      </c>
      <c r="AV41" t="str">
        <f t="shared" ca="1" si="13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5"/>
        <v>Вы_видите_XXXXX._Он_цитрусовый?</v>
      </c>
      <c r="BD41" cm="1">
        <f t="array" aca="1" ref="BD41" ca="1">INDEX($L$34:$L$41,(RANK(AT9,$AT$2:$AT$9)))</f>
        <v>2046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VLOOKUP(B42,audio_list_stym!$A$3:$BP$18,68,FALSE)</f>
        <v>10</v>
      </c>
      <c r="F42" t="str">
        <f>VLOOKUP(E42,metki!$A$2:$B$9,2,FALSE)</f>
        <v>импл_реал_с_названием</v>
      </c>
      <c r="G42" t="str">
        <f t="shared" si="6"/>
        <v>импл_</v>
      </c>
      <c r="H42" t="str">
        <f>VLOOKUP(B42,audio_list_stym!$A$3:$AJ$18,36,FALSE)</f>
        <v>Banan</v>
      </c>
      <c r="I42" t="s">
        <v>688</v>
      </c>
      <c r="J42" t="str">
        <f t="shared" si="7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2061</v>
      </c>
      <c r="AD42" t="str">
        <f t="shared" ca="1" si="8"/>
        <v>pics\\Tomat_5.jpg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pics\\Tomat_5.jpg</v>
      </c>
      <c r="AH42" t="str">
        <f t="shared" si="1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pics\\Tomat_5.jpg</v>
      </c>
      <c r="AT42">
        <f t="shared" ca="1" si="4"/>
        <v>0.70586522718963063</v>
      </c>
      <c r="AU42" t="str">
        <f>IF(OR(G42=10,G42=11,G42=14,G42=15),VLOOKUP(AT42,audio_list_stym!$A$3:$B$18,2,FALSE),"sound\\Noviy_plod.wav")</f>
        <v>sound\\Noviy_plod.wav</v>
      </c>
      <c r="AV42" t="str">
        <f t="shared" ca="1" si="13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5"/>
        <v>_Чистый_ли_БАНАН?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2035</v>
      </c>
      <c r="BF42" cm="1">
        <f t="array" aca="1" ref="BF42" ca="1">INDEX(BD26:BD41,(RANK(AT6,$AT$2:$AT$17)))</f>
        <v>2043</v>
      </c>
      <c r="BG42" cm="1">
        <f t="array" aca="1" ref="BG42" ca="1">INDEX(BD50:BD65,(RANK(AT6,$AT$2:$AT$17)))</f>
        <v>2019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VLOOKUP(B43,audio_list_stym!$A$3:$BP$18,68,FALSE)</f>
        <v>10</v>
      </c>
      <c r="F43" t="str">
        <f>VLOOKUP(E43,metki!$A$2:$B$9,2,FALSE)</f>
        <v>импл_реал_с_названием</v>
      </c>
      <c r="G43" t="str">
        <f t="shared" si="6"/>
        <v>импл_</v>
      </c>
      <c r="H43" t="str">
        <f>VLOOKUP(B43,audio_list_stym!$A$3:$AJ$18,36,FALSE)</f>
        <v>Banan</v>
      </c>
      <c r="I43" t="s">
        <v>689</v>
      </c>
      <c r="J43" t="str">
        <f t="shared" si="7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2044</v>
      </c>
      <c r="AD43" t="str">
        <f t="shared" ca="1" si="8"/>
        <v>pics\\Peper_4.jpg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pics\\Peper_4.jpg</v>
      </c>
      <c r="AH43" t="str">
        <f t="shared" si="1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pics\\Peper_4.jpg</v>
      </c>
      <c r="AT43">
        <f t="shared" ca="1" si="4"/>
        <v>0.96364447238795303</v>
      </c>
      <c r="AU43" t="str">
        <f>IF(OR(G43=10,G43=11,G43=14,G43=15),VLOOKUP(AT43,audio_list_stym!$A$3:$B$18,2,FALSE),"sound\\Noviy_plod.wav")</f>
        <v>sound\\Noviy_plod.wav</v>
      </c>
      <c r="AV43" t="str">
        <f t="shared" ca="1" si="13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5"/>
        <v>_Свежий_ли_БАНАН?</v>
      </c>
      <c r="BD43" cm="1">
        <f t="array" aca="1" ref="BD43" ca="1">INDEX($L$42:$L$49,(RANK(AT3,$AT$2:$AT$9)))</f>
        <v>2001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VLOOKUP(B44,audio_list_stym!$A$3:$BP$18,68,FALSE)</f>
        <v>10</v>
      </c>
      <c r="F44" t="str">
        <f>VLOOKUP(E44,metki!$A$2:$B$9,2,FALSE)</f>
        <v>импл_реал_с_названием</v>
      </c>
      <c r="G44" t="str">
        <f t="shared" si="6"/>
        <v>импл_</v>
      </c>
      <c r="H44" t="str">
        <f>VLOOKUP(B44,audio_list_stym!$A$3:$AJ$18,36,FALSE)</f>
        <v>Banan</v>
      </c>
      <c r="I44" t="s">
        <v>690</v>
      </c>
      <c r="J44" t="str">
        <f t="shared" si="7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2064</v>
      </c>
      <c r="AD44" t="str">
        <f t="shared" ca="1" si="8"/>
        <v>pics\\Tomat_8.jpg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pics\\Tomat_8.jpg</v>
      </c>
      <c r="AH44" t="str">
        <f t="shared" si="1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pics\\Tomat_8.jpg</v>
      </c>
      <c r="AT44">
        <f t="shared" ca="1" si="4"/>
        <v>0.68684871098997125</v>
      </c>
      <c r="AU44" t="str">
        <f>IF(OR(G44=10,G44=11,G44=14,G44=15),VLOOKUP(AT44,audio_list_stym!$A$3:$B$18,2,FALSE),"sound\\Noviy_plod.wav")</f>
        <v>sound\\Noviy_plod.wav</v>
      </c>
      <c r="AV44" t="str">
        <f t="shared" ca="1" si="13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5"/>
        <v>_Жаренный_ли_БАНАН?</v>
      </c>
      <c r="BD44" cm="1">
        <f t="array" aca="1" ref="BD44" ca="1">INDEX($L$42:$L$49,(RANK(AT4,$AT$2:$AT$9)))</f>
        <v>2004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VLOOKUP(B45,audio_list_stym!$A$3:$BP$18,68,FALSE)</f>
        <v>10</v>
      </c>
      <c r="F45" t="str">
        <f>VLOOKUP(E45,metki!$A$2:$B$9,2,FALSE)</f>
        <v>импл_реал_с_названием</v>
      </c>
      <c r="G45" t="str">
        <f t="shared" si="6"/>
        <v>импл_</v>
      </c>
      <c r="H45" t="str">
        <f>VLOOKUP(B45,audio_list_stym!$A$3:$AJ$18,36,FALSE)</f>
        <v>Banan</v>
      </c>
      <c r="I45" t="s">
        <v>691</v>
      </c>
      <c r="J45" t="str">
        <f t="shared" si="7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2168</v>
      </c>
      <c r="AD45" t="str">
        <f t="shared" ca="1" si="8"/>
        <v>pics\\Tikva_8.jpg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pics\\Tikva_8.jpg</v>
      </c>
      <c r="AH45" t="str">
        <f t="shared" si="1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pics\\Tikva_8.jpg</v>
      </c>
      <c r="AT45">
        <f t="shared" ca="1" si="4"/>
        <v>0.40410438357607614</v>
      </c>
      <c r="AU45" t="str">
        <f>IF(OR(G45=10,G45=11,G45=14,G45=15),VLOOKUP(AT45,audio_list_stym!$A$3:$B$18,2,FALSE),"sound\\Noviy_plod.wav")</f>
        <v>sound\\Noviy_plod.wav</v>
      </c>
      <c r="AV45" t="str">
        <f t="shared" ca="1" si="13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5"/>
        <v>_Сладкий_ли_БАНАН?</v>
      </c>
      <c r="BD45" cm="1">
        <f t="array" aca="1" ref="BD45" ca="1">INDEX($L$42:$L$49,(RANK(AT5,$AT$2:$AT$9)))</f>
        <v>2005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VLOOKUP(B46,audio_list_stym!$A$3:$BP$18,68,FALSE)</f>
        <v>10</v>
      </c>
      <c r="F46" t="str">
        <f>VLOOKUP(E46,metki!$A$2:$B$9,2,FALSE)</f>
        <v>импл_реал_с_названием</v>
      </c>
      <c r="G46" t="str">
        <f t="shared" si="6"/>
        <v>импл_</v>
      </c>
      <c r="H46" t="str">
        <f>VLOOKUP(B46,audio_list_stym!$A$3:$AJ$18,36,FALSE)</f>
        <v>Banan</v>
      </c>
      <c r="I46" t="s">
        <v>692</v>
      </c>
      <c r="J46" t="str">
        <f t="shared" si="7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2164</v>
      </c>
      <c r="AD46" t="str">
        <f t="shared" ca="1" si="8"/>
        <v>pics\\Tikva_4.jpg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pics\\Tikva_4.jpg</v>
      </c>
      <c r="AH46" t="str">
        <f t="shared" si="1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pics\\Tikva_4.jpg</v>
      </c>
      <c r="AT46">
        <f t="shared" ca="1" si="4"/>
        <v>0.24096812714702931</v>
      </c>
      <c r="AU46" t="str">
        <f>IF(OR(G46=10,G46=11,G46=14,G46=15),VLOOKUP(AT46,audio_list_stym!$A$3:$B$18,2,FALSE),"sound\\Noviy_plod.wav")</f>
        <v>sound\\Noviy_plod.wav</v>
      </c>
      <c r="AV46" t="str">
        <f t="shared" ca="1" si="13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5"/>
        <v>_Влажный_ли_БАНАН?</v>
      </c>
      <c r="BD46" cm="1">
        <f t="array" aca="1" ref="BD46" ca="1">INDEX($L$42:$L$49,(RANK(AT6,$AT$2:$AT$9)))</f>
        <v>2007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VLOOKUP(B47,audio_list_stym!$A$3:$BP$18,68,FALSE)</f>
        <v>10</v>
      </c>
      <c r="F47" t="str">
        <f>VLOOKUP(E47,metki!$A$2:$B$9,2,FALSE)</f>
        <v>импл_реал_с_названием</v>
      </c>
      <c r="G47" t="str">
        <f t="shared" si="6"/>
        <v>импл_</v>
      </c>
      <c r="H47" t="str">
        <f>VLOOKUP(B47,audio_list_stym!$A$3:$AJ$18,36,FALSE)</f>
        <v>Banan</v>
      </c>
      <c r="I47" t="s">
        <v>693</v>
      </c>
      <c r="J47" t="str">
        <f t="shared" si="7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2059</v>
      </c>
      <c r="AD47" t="str">
        <f t="shared" ca="1" si="8"/>
        <v>pics\\Tomat_3.jpg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pics\\Tomat_3.jpg</v>
      </c>
      <c r="AH47" t="str">
        <f t="shared" si="1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pics\\Tomat_3.jpg</v>
      </c>
      <c r="AT47">
        <f t="shared" ca="1" si="4"/>
        <v>0.15863641552835761</v>
      </c>
      <c r="AU47" t="str">
        <f>IF(OR(G47=10,G47=11,G47=14,G47=15),VLOOKUP(AT47,audio_list_stym!$A$3:$B$18,2,FALSE),"sound\\Noviy_plod.wav")</f>
        <v>sound\\Noviy_plod.wav</v>
      </c>
      <c r="AV47" t="str">
        <f t="shared" ca="1" si="13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5"/>
        <v>_Съедобный_ли_БАНАН?</v>
      </c>
      <c r="BD47" cm="1">
        <f t="array" aca="1" ref="BD47" ca="1">INDEX($L$42:$L$49,(RANK(AT7,$AT$2:$AT$9)))</f>
        <v>2003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VLOOKUP(B48,audio_list_stym!$A$3:$BP$18,68,FALSE)</f>
        <v>10</v>
      </c>
      <c r="F48" t="str">
        <f>VLOOKUP(E48,metki!$A$2:$B$9,2,FALSE)</f>
        <v>импл_реал_с_названием</v>
      </c>
      <c r="G48" t="str">
        <f t="shared" si="6"/>
        <v>импл_</v>
      </c>
      <c r="H48" t="str">
        <f>VLOOKUP(B48,audio_list_stym!$A$3:$AJ$18,36,FALSE)</f>
        <v>Banan</v>
      </c>
      <c r="I48" t="s">
        <v>694</v>
      </c>
      <c r="J48" t="str">
        <f t="shared" si="7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2167</v>
      </c>
      <c r="AD48" t="str">
        <f t="shared" ca="1" si="8"/>
        <v>pics\\Tikva_7.jpg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pics\\Tikva_7.jpg</v>
      </c>
      <c r="AH48" t="str">
        <f t="shared" si="1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pics\\Tikva_7.jpg</v>
      </c>
      <c r="AT48">
        <f t="shared" ca="1" si="4"/>
        <v>0.24450320400133241</v>
      </c>
      <c r="AU48" t="str">
        <f>IF(OR(G48=10,G48=11,G48=14,G48=15),VLOOKUP(AT48,audio_list_stym!$A$3:$B$18,2,FALSE),"sound\\Noviy_plod.wav")</f>
        <v>sound\\Noviy_plod.wav</v>
      </c>
      <c r="AV48" t="str">
        <f t="shared" ca="1" si="13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5"/>
        <v>_Сиреневый_ли_БАНАН?</v>
      </c>
      <c r="BD48" cm="1">
        <f t="array" aca="1" ref="BD48" ca="1">INDEX($L$42:$L$49,(RANK(AT8,$AT$2:$AT$9)))</f>
        <v>2008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VLOOKUP(B49,audio_list_stym!$A$3:$BP$18,68,FALSE)</f>
        <v>10</v>
      </c>
      <c r="F49" t="str">
        <f>VLOOKUP(E49,metki!$A$2:$B$9,2,FALSE)</f>
        <v>импл_реал_с_названием</v>
      </c>
      <c r="G49" t="str">
        <f t="shared" si="6"/>
        <v>импл_</v>
      </c>
      <c r="H49" t="str">
        <f>VLOOKUP(B49,audio_list_stym!$A$3:$AJ$18,36,FALSE)</f>
        <v>Banan</v>
      </c>
      <c r="I49" t="s">
        <v>695</v>
      </c>
      <c r="J49" t="str">
        <f t="shared" si="7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2060</v>
      </c>
      <c r="AD49" t="str">
        <f t="shared" ca="1" si="8"/>
        <v>pics\\Tomat_4.jpg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pics\\Tomat_4.jpg</v>
      </c>
      <c r="AH49" t="str">
        <f t="shared" si="1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pics\\Tomat_4.jpg</v>
      </c>
      <c r="AT49">
        <f t="shared" ca="1" si="4"/>
        <v>0.52079138664381697</v>
      </c>
      <c r="AU49" t="str">
        <f>IF(OR(G49=10,G49=11,G49=14,G49=15),VLOOKUP(AT49,audio_list_stym!$A$3:$B$18,2,FALSE),"sound\\Noviy_plod.wav")</f>
        <v>sound\\Noviy_plod.wav</v>
      </c>
      <c r="AV49" t="str">
        <f t="shared" ca="1" si="13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5"/>
        <v>_Репчатый_ли_БАНАН?</v>
      </c>
      <c r="BD49" cm="1">
        <f t="array" aca="1" ref="BD49" ca="1">INDEX($L$42:$L$49,(RANK(AT9,$AT$2:$AT$9)))</f>
        <v>2006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VLOOKUP(B50,audio_list_stym!$A$3:$BP$18,68,FALSE)</f>
        <v>11</v>
      </c>
      <c r="F50" t="str">
        <f>VLOOKUP(E50,metki!$A$2:$B$9,2,FALSE)</f>
        <v>экспл_реал_с_названием</v>
      </c>
      <c r="G50" t="str">
        <f t="shared" si="6"/>
        <v>экспл</v>
      </c>
      <c r="H50" t="str">
        <f>VLOOKUP(B50,audio_list_stym!$A$3:$AJ$18,36,FALSE)</f>
        <v>Finik</v>
      </c>
      <c r="I50" t="s">
        <v>688</v>
      </c>
      <c r="J50" t="str">
        <f t="shared" si="7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2174</v>
      </c>
      <c r="AD50" t="str">
        <f t="shared" ca="1" si="8"/>
        <v>pics\\dis7.jpg</v>
      </c>
      <c r="AE50" s="22" t="str">
        <f t="array" aca="1" ref="AE50" ca="1">IF(G50="экспл",INDEX(total_visual_stym!$C$146:$C$209,(RANK(total_visual_stym!E194,total_visual_stym!$E$146:$E$209))),0)</f>
        <v>pics\\dis7.jpg</v>
      </c>
      <c r="AF50" s="22" t="str">
        <f t="shared" si="21"/>
        <v/>
      </c>
      <c r="AG50" t="str">
        <f t="shared" si="18"/>
        <v>pics\\Finik_1.jpg</v>
      </c>
      <c r="AH50">
        <f t="shared" si="1"/>
        <v>0</v>
      </c>
      <c r="AT50">
        <f t="shared" ca="1" si="4"/>
        <v>4.2010868740007479E-2</v>
      </c>
      <c r="AU50" t="str">
        <f>IF(OR(G50=10,G50=11,G50=14,G50=15),VLOOKUP(AT50,audio_list_stym!$A$3:$B$18,2,FALSE),"sound\\Noviy_plod.wav")</f>
        <v>sound\\Noviy_plod.wav</v>
      </c>
      <c r="AV50" t="str">
        <f t="shared" ca="1" si="13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5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2020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VLOOKUP(B51,audio_list_stym!$A$3:$BP$18,68,FALSE)</f>
        <v>11</v>
      </c>
      <c r="F51" t="str">
        <f>VLOOKUP(E51,metki!$A$2:$B$9,2,FALSE)</f>
        <v>экспл_реал_с_названием</v>
      </c>
      <c r="G51" t="str">
        <f t="shared" si="6"/>
        <v>экспл</v>
      </c>
      <c r="H51" t="str">
        <f>VLOOKUP(B51,audio_list_stym!$A$3:$AJ$18,36,FALSE)</f>
        <v>Finik</v>
      </c>
      <c r="I51" t="s">
        <v>689</v>
      </c>
      <c r="J51" t="str">
        <f t="shared" si="7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2225</v>
      </c>
      <c r="AD51" t="str">
        <f t="shared" ca="1" si="8"/>
        <v>pics\\dis9.jpg</v>
      </c>
      <c r="AE51" s="22" t="str">
        <f t="array" aca="1" ref="AE51" ca="1">IF(G51="экспл",INDEX(total_visual_stym!$C$146:$C$209,(RANK(total_visual_stym!E195,total_visual_stym!$E$146:$E$209))),0)</f>
        <v>pics\\dis9.jpg</v>
      </c>
      <c r="AF51" s="22" t="str">
        <f t="shared" si="21"/>
        <v/>
      </c>
      <c r="AG51" t="str">
        <f t="shared" si="18"/>
        <v>pics\\Finik_2.jpg</v>
      </c>
      <c r="AH51">
        <f t="shared" si="1"/>
        <v>0</v>
      </c>
      <c r="AT51">
        <f t="shared" ca="1" si="4"/>
        <v>0.94870350278390325</v>
      </c>
      <c r="AU51" t="str">
        <f>IF(OR(G51=10,G51=11,G51=14,G51=15),VLOOKUP(AT51,audio_list_stym!$A$3:$B$18,2,FALSE),"sound\\Noviy_plod.wav")</f>
        <v>sound\\Noviy_plod.wav</v>
      </c>
      <c r="AV51" t="str">
        <f t="shared" ca="1" si="13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5"/>
        <v>Посмотрите,_вот_ФИНИК._Сахаристый_ли_он?</v>
      </c>
      <c r="BD51" cm="1">
        <f t="array" aca="1" ref="BD51" ca="1">INDEX($L$50:$L$57,(RANK(AT3,$AT$2:$AT$9)))</f>
        <v>2009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VLOOKUP(B52,audio_list_stym!$A$3:$BP$18,68,FALSE)</f>
        <v>11</v>
      </c>
      <c r="F52" t="str">
        <f>VLOOKUP(E52,metki!$A$2:$B$9,2,FALSE)</f>
        <v>экспл_реал_с_названием</v>
      </c>
      <c r="G52" t="str">
        <f t="shared" si="6"/>
        <v>экспл</v>
      </c>
      <c r="H52" t="str">
        <f>VLOOKUP(B52,audio_list_stym!$A$3:$AJ$18,36,FALSE)</f>
        <v>Finik</v>
      </c>
      <c r="I52" t="s">
        <v>690</v>
      </c>
      <c r="J52" t="str">
        <f t="shared" si="7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2208</v>
      </c>
      <c r="AD52" t="str">
        <f t="shared" ca="1" si="8"/>
        <v>pics\\dis45.jpg</v>
      </c>
      <c r="AE52" s="22" t="str">
        <f t="array" aca="1" ref="AE52" ca="1">IF(G52="экспл",INDEX(total_visual_stym!$C$146:$C$209,(RANK(total_visual_stym!E196,total_visual_stym!$E$146:$E$209))),0)</f>
        <v>pics\\dis45.jpg</v>
      </c>
      <c r="AF52" s="22" t="str">
        <f t="shared" si="21"/>
        <v/>
      </c>
      <c r="AG52" t="str">
        <f t="shared" si="18"/>
        <v>pics\\Finik_3.jpg</v>
      </c>
      <c r="AH52">
        <f t="shared" si="1"/>
        <v>0</v>
      </c>
      <c r="AT52">
        <f t="shared" ca="1" si="4"/>
        <v>0.58659040362628767</v>
      </c>
      <c r="AU52" t="str">
        <f>IF(OR(G52=10,G52=11,G52=14,G52=15),VLOOKUP(AT52,audio_list_stym!$A$3:$B$18,2,FALSE),"sound\\Noviy_plod.wav")</f>
        <v>sound\\Noviy_plod.wav</v>
      </c>
      <c r="AV52" t="str">
        <f t="shared" ca="1" si="13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5"/>
        <v>Вот_ФИНИК._Он_скользкий?</v>
      </c>
      <c r="BD52" cm="1">
        <f t="array" aca="1" ref="BD52" ca="1">INDEX($L$50:$L$57,(RANK(AT4,$AT$2:$AT$9)))</f>
        <v>2012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VLOOKUP(B53,audio_list_stym!$A$3:$BP$18,68,FALSE)</f>
        <v>11</v>
      </c>
      <c r="F53" t="str">
        <f>VLOOKUP(E53,metki!$A$2:$B$9,2,FALSE)</f>
        <v>экспл_реал_с_названием</v>
      </c>
      <c r="G53" t="str">
        <f t="shared" si="6"/>
        <v>экспл</v>
      </c>
      <c r="H53" t="str">
        <f>VLOOKUP(B53,audio_list_stym!$A$3:$AJ$18,36,FALSE)</f>
        <v>Finik</v>
      </c>
      <c r="I53" t="s">
        <v>691</v>
      </c>
      <c r="J53" t="str">
        <f t="shared" si="7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2176</v>
      </c>
      <c r="AD53" t="str">
        <f t="shared" ca="1" si="8"/>
        <v>pics\\dis21.jpg</v>
      </c>
      <c r="AE53" s="22" t="str">
        <f t="array" aca="1" ref="AE53" ca="1">IF(G53="экспл",INDEX(total_visual_stym!$C$146:$C$209,(RANK(total_visual_stym!E197,total_visual_stym!$E$146:$E$209))),0)</f>
        <v>pics\\dis21.jpg</v>
      </c>
      <c r="AF53" s="22" t="str">
        <f t="shared" si="21"/>
        <v/>
      </c>
      <c r="AG53" t="str">
        <f t="shared" si="18"/>
        <v>pics\\Finik_4.jpg</v>
      </c>
      <c r="AH53">
        <f t="shared" si="1"/>
        <v>0</v>
      </c>
      <c r="AT53">
        <f t="shared" ca="1" si="4"/>
        <v>0.74301408513411138</v>
      </c>
      <c r="AU53" t="str">
        <f>IF(OR(G53=10,G53=11,G53=14,G53=15),VLOOKUP(AT53,audio_list_stym!$A$3:$B$18,2,FALSE),"sound\\Noviy_plod.wav")</f>
        <v>sound\\Noviy_plod.wav</v>
      </c>
      <c r="AV53" t="str">
        <f t="shared" ca="1" si="13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5"/>
        <v>Это_ФИНИК._Ломкий_ли_он?</v>
      </c>
      <c r="BD53" cm="1">
        <f t="array" aca="1" ref="BD53" ca="1">INDEX($L$50:$L$57,(RANK(AT5,$AT$2:$AT$9)))</f>
        <v>2013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VLOOKUP(B54,audio_list_stym!$A$3:$BP$18,68,FALSE)</f>
        <v>11</v>
      </c>
      <c r="F54" t="str">
        <f>VLOOKUP(E54,metki!$A$2:$B$9,2,FALSE)</f>
        <v>экспл_реал_с_названием</v>
      </c>
      <c r="G54" t="str">
        <f t="shared" si="6"/>
        <v>экспл</v>
      </c>
      <c r="H54" t="str">
        <f>VLOOKUP(B54,audio_list_stym!$A$3:$AJ$18,36,FALSE)</f>
        <v>Finik</v>
      </c>
      <c r="I54" t="s">
        <v>692</v>
      </c>
      <c r="J54" t="str">
        <f t="shared" si="7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2185</v>
      </c>
      <c r="AD54" t="str">
        <f t="shared" ca="1" si="8"/>
        <v>pics\\dis31.jpg</v>
      </c>
      <c r="AE54" s="22" t="str">
        <f t="array" aca="1" ref="AE54" ca="1">IF(G54="экспл",INDEX(total_visual_stym!$C$146:$C$209,(RANK(total_visual_stym!E198,total_visual_stym!$E$146:$E$209))),0)</f>
        <v>pics\\dis31.jpg</v>
      </c>
      <c r="AF54" s="22" t="str">
        <f t="shared" si="21"/>
        <v/>
      </c>
      <c r="AG54" t="str">
        <f t="shared" si="18"/>
        <v>pics\\Finik_5.jpg</v>
      </c>
      <c r="AH54">
        <f t="shared" si="1"/>
        <v>0</v>
      </c>
      <c r="AI54" s="11"/>
      <c r="AT54">
        <f t="shared" ca="1" si="4"/>
        <v>0.3298030600695141</v>
      </c>
      <c r="AU54" t="str">
        <f>IF(OR(G54=10,G54=11,G54=14,G54=15),VLOOKUP(AT54,audio_list_stym!$A$3:$B$18,2,FALSE),"sound\\Noviy_plod.wav")</f>
        <v>sound\\Noviy_plod.wav</v>
      </c>
      <c r="AV54" t="str">
        <f t="shared" ca="1" si="13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5"/>
        <v>На_картинке_ФИНИК._Мохнатый_ли_он?</v>
      </c>
      <c r="BD54" cm="1">
        <f t="array" aca="1" ref="BD54" ca="1">INDEX($L$50:$L$57,(RANK(AT6,$AT$2:$AT$9)))</f>
        <v>2015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VLOOKUP(B55,audio_list_stym!$A$3:$BP$18,68,FALSE)</f>
        <v>11</v>
      </c>
      <c r="F55" t="str">
        <f>VLOOKUP(E55,metki!$A$2:$B$9,2,FALSE)</f>
        <v>экспл_реал_с_названием</v>
      </c>
      <c r="G55" t="str">
        <f t="shared" si="6"/>
        <v>экспл</v>
      </c>
      <c r="H55" t="str">
        <f>VLOOKUP(B55,audio_list_stym!$A$3:$AJ$18,36,FALSE)</f>
        <v>Finik</v>
      </c>
      <c r="I55" t="s">
        <v>693</v>
      </c>
      <c r="J55" t="str">
        <f t="shared" si="7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2175</v>
      </c>
      <c r="AD55" t="str">
        <f t="shared" ca="1" si="8"/>
        <v>pics\\dis5.jpg</v>
      </c>
      <c r="AE55" s="22" t="str">
        <f t="array" aca="1" ref="AE55" ca="1">IF(G55="экспл",INDEX(total_visual_stym!$C$146:$C$209,(RANK(total_visual_stym!E199,total_visual_stym!$E$146:$E$209))),0)</f>
        <v>pics\\dis5.jpg</v>
      </c>
      <c r="AF55" s="22" t="str">
        <f t="shared" si="21"/>
        <v/>
      </c>
      <c r="AG55" t="str">
        <f t="shared" si="18"/>
        <v>pics\\Finik_6.jpg</v>
      </c>
      <c r="AH55">
        <f t="shared" si="1"/>
        <v>0</v>
      </c>
      <c r="AT55">
        <f t="shared" ca="1" si="4"/>
        <v>0.72841916025029718</v>
      </c>
      <c r="AU55" t="str">
        <f>IF(OR(G55=10,G55=11,G55=14,G55=15),VLOOKUP(AT55,audio_list_stym!$A$3:$B$18,2,FALSE),"sound\\Noviy_plod.wav")</f>
        <v>sound\\Noviy_plod.wav</v>
      </c>
      <c r="AV55" t="str">
        <f t="shared" ca="1" si="13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5"/>
        <v>На_мониторе_ФИНИК._Он_сморщенный?</v>
      </c>
      <c r="BD55" cm="1">
        <f t="array" aca="1" ref="BD55" ca="1">INDEX($L$50:$L$57,(RANK(AT7,$AT$2:$AT$9)))</f>
        <v>2011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VLOOKUP(B56,audio_list_stym!$A$3:$BP$18,68,FALSE)</f>
        <v>11</v>
      </c>
      <c r="F56" t="str">
        <f>VLOOKUP(E56,metki!$A$2:$B$9,2,FALSE)</f>
        <v>экспл_реал_с_названием</v>
      </c>
      <c r="G56" t="str">
        <f t="shared" si="6"/>
        <v>экспл</v>
      </c>
      <c r="H56" t="str">
        <f>VLOOKUP(B56,audio_list_stym!$A$3:$AJ$18,36,FALSE)</f>
        <v>Finik</v>
      </c>
      <c r="I56" t="s">
        <v>694</v>
      </c>
      <c r="J56" t="str">
        <f t="shared" si="7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2181</v>
      </c>
      <c r="AD56" t="str">
        <f t="shared" ca="1" si="8"/>
        <v>pics\\dis24.jpg</v>
      </c>
      <c r="AE56" s="22" t="str">
        <f t="array" aca="1" ref="AE56" ca="1">IF(G56="экспл",INDEX(total_visual_stym!$C$146:$C$209,(RANK(total_visual_stym!E200,total_visual_stym!$E$146:$E$209))),0)</f>
        <v>pics\\dis24.jpg</v>
      </c>
      <c r="AF56" s="22" t="str">
        <f>IF(ISTEXT(AR56),AR56,IF(ISTEXT(AS56),AS56,""))</f>
        <v/>
      </c>
      <c r="AG56" t="str">
        <f t="shared" si="18"/>
        <v>pics\\Finik_7.jpg</v>
      </c>
      <c r="AH56">
        <f t="shared" si="1"/>
        <v>0</v>
      </c>
      <c r="AT56">
        <f t="shared" ca="1" si="4"/>
        <v>0.84170383373038515</v>
      </c>
      <c r="AU56" t="str">
        <f>IF(OR(G56=10,G56=11,G56=14,G56=15),VLOOKUP(AT56,audio_list_stym!$A$3:$B$18,2,FALSE),"sound\\Noviy_plod.wav")</f>
        <v>sound\\Noviy_plod.wav</v>
      </c>
      <c r="AV56" t="str">
        <f t="shared" ca="1" si="13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5"/>
        <v>Перед_Вами_ФИНИК._Он_с_косточкой?</v>
      </c>
      <c r="BD56" cm="1">
        <f t="array" aca="1" ref="BD56" ca="1">INDEX($L$50:$L$57,(RANK(AT8,$AT$2:$AT$9)))</f>
        <v>2016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VLOOKUP(B57,audio_list_stym!$A$3:$BP$18,68,FALSE)</f>
        <v>11</v>
      </c>
      <c r="F57" t="str">
        <f>VLOOKUP(E57,metki!$A$2:$B$9,2,FALSE)</f>
        <v>экспл_реал_с_названием</v>
      </c>
      <c r="G57" t="str">
        <f t="shared" si="6"/>
        <v>экспл</v>
      </c>
      <c r="H57" t="str">
        <f>VLOOKUP(B57,audio_list_stym!$A$3:$AJ$18,36,FALSE)</f>
        <v>Finik</v>
      </c>
      <c r="I57" t="s">
        <v>695</v>
      </c>
      <c r="J57" t="str">
        <f t="shared" si="7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2184</v>
      </c>
      <c r="AD57" t="str">
        <f t="shared" ca="1" si="8"/>
        <v>pics\\dis19.jpg</v>
      </c>
      <c r="AE57" s="22" t="str">
        <f t="array" aca="1" ref="AE57" ca="1">IF(G57="экспл",INDEX(total_visual_stym!$C$146:$C$209,(RANK(total_visual_stym!E201,total_visual_stym!$E$146:$E$209))),0)</f>
        <v>pics\\dis19.jpg</v>
      </c>
      <c r="AF57" s="22" t="str">
        <f>IF(ISTEXT(AR57),AR57,IF(ISTEXT(AS57),AS57,""))</f>
        <v/>
      </c>
      <c r="AG57" t="str">
        <f t="shared" si="18"/>
        <v>pics\\Finik_8.jpg</v>
      </c>
      <c r="AH57">
        <f t="shared" si="1"/>
        <v>0</v>
      </c>
      <c r="AI57" s="11"/>
      <c r="AT57">
        <f t="shared" ca="1" si="4"/>
        <v>0.13851816388632954</v>
      </c>
      <c r="AU57" t="str">
        <f>IF(OR(G57=10,G57=11,G57=14,G57=15),VLOOKUP(AT57,audio_list_stym!$A$3:$B$18,2,FALSE),"sound\\Noviy_plod.wav")</f>
        <v>sound\\Noviy_plod.wav</v>
      </c>
      <c r="AV57" t="str">
        <f t="shared" ca="1" si="13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5"/>
        <v>Вы_видите_ФИНИК._Он_треугольный?</v>
      </c>
      <c r="BD57" cm="1">
        <f t="array" aca="1" ref="BD57" ca="1">INDEX($L$50:$L$57,(RANK(AT9,$AT$2:$AT$9)))</f>
        <v>2014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VLOOKUP(B58,audio_list_stym!$A$3:$BP$18,68,FALSE)</f>
        <v>12</v>
      </c>
      <c r="F58" t="str">
        <f>VLOOKUP(E58,metki!$A$2:$B$9,2,FALSE)</f>
        <v>импл_реал_без_названия</v>
      </c>
      <c r="G58" t="str">
        <f t="shared" si="6"/>
        <v>импл_</v>
      </c>
      <c r="H58" t="str">
        <f>VLOOKUP(B58,audio_list_stym!$A$3:$AJ$18,36,FALSE)</f>
        <v>Goroh</v>
      </c>
      <c r="I58" t="s">
        <v>688</v>
      </c>
      <c r="J58" t="str">
        <f t="shared" si="7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2015</v>
      </c>
      <c r="AD58" t="str">
        <f t="shared" ca="1" si="8"/>
        <v>pics\\Finik_7.jpg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pics\\Finik_7.jpg</v>
      </c>
      <c r="AG58" t="str">
        <f t="shared" si="18"/>
        <v/>
      </c>
      <c r="AH58" t="str">
        <f t="shared" si="1"/>
        <v>sound\\Ogorod</v>
      </c>
      <c r="AI58" s="11"/>
      <c r="AR58" t="str">
        <f t="shared" ref="AR58:AR65" ca="1" si="25">IF(AH58="sound\\Ogorod",AP10,"")</f>
        <v>pics\\Finik_7.jpg</v>
      </c>
      <c r="AT58">
        <f t="shared" ca="1" si="4"/>
        <v>0.49858872015216071</v>
      </c>
      <c r="AU58" t="str">
        <f>IF(OR(G58=10,G58=11,G58=14,G58=15),VLOOKUP(AT58,audio_list_stym!$A$3:$B$18,2,FALSE),"sound\\Noviy_plod.wav")</f>
        <v>sound\\Noviy_plod.wav</v>
      </c>
      <c r="AV58" t="str">
        <f t="shared" ca="1" si="13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5"/>
        <v>_Рыхлый_ли_XXXXX?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2038</v>
      </c>
      <c r="BF58" cm="1">
        <f t="array" aca="1" ref="BF58" ca="1">INDEX(BD18:BD33,(RANK(AT8,$AT$2:$AT$17)))</f>
        <v>2054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VLOOKUP(B59,audio_list_stym!$A$3:$BP$18,68,FALSE)</f>
        <v>12</v>
      </c>
      <c r="F59" t="str">
        <f>VLOOKUP(E59,metki!$A$2:$B$9,2,FALSE)</f>
        <v>импл_реал_без_названия</v>
      </c>
      <c r="G59" t="str">
        <f t="shared" si="6"/>
        <v>импл_</v>
      </c>
      <c r="H59" t="str">
        <f>VLOOKUP(B59,audio_list_stym!$A$3:$AJ$18,36,FALSE)</f>
        <v>Goroh</v>
      </c>
      <c r="I59" t="s">
        <v>689</v>
      </c>
      <c r="J59" t="str">
        <f t="shared" si="7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2031</v>
      </c>
      <c r="AD59" t="str">
        <f t="shared" ca="1" si="8"/>
        <v>pics\\Kokos_7.jpg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pics\\Kokos_7.jpg</v>
      </c>
      <c r="AG59" t="str">
        <f t="shared" si="18"/>
        <v/>
      </c>
      <c r="AH59" t="str">
        <f t="shared" si="1"/>
        <v>sound\\Ogorod</v>
      </c>
      <c r="AR59" t="str">
        <f t="shared" ca="1" si="25"/>
        <v>pics\\Kokos_7.jpg</v>
      </c>
      <c r="AT59">
        <f t="shared" ca="1" si="4"/>
        <v>0.6860064880541672</v>
      </c>
      <c r="AU59" t="str">
        <f>IF(OR(G59=10,G59=11,G59=14,G59=15),VLOOKUP(AT59,audio_list_stym!$A$3:$B$18,2,FALSE),"sound\\Noviy_plod.wav")</f>
        <v>sound\\Noviy_plod.wav</v>
      </c>
      <c r="AV59" t="str">
        <f t="shared" ca="1" si="13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5"/>
        <v>_В_стручке_ли_XXXXX?</v>
      </c>
      <c r="BD59" cm="1">
        <f t="array" aca="1" ref="BD59" ca="1">INDEX($L$58:$L$65,(RANK(AT3,$AT$2:$AT$9)))</f>
        <v>2017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VLOOKUP(B60,audio_list_stym!$A$3:$BP$18,68,FALSE)</f>
        <v>12</v>
      </c>
      <c r="F60" t="str">
        <f>VLOOKUP(E60,metki!$A$2:$B$9,2,FALSE)</f>
        <v>импл_реал_без_названия</v>
      </c>
      <c r="G60" t="str">
        <f t="shared" si="6"/>
        <v>импл_</v>
      </c>
      <c r="H60" t="str">
        <f>VLOOKUP(B60,audio_list_stym!$A$3:$AJ$18,36,FALSE)</f>
        <v>Goroh</v>
      </c>
      <c r="I60" t="s">
        <v>690</v>
      </c>
      <c r="J60" t="str">
        <f t="shared" si="7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2030</v>
      </c>
      <c r="AD60" t="str">
        <f t="shared" ca="1" si="8"/>
        <v>pics\\Kokos_6.jpg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pics\\Kokos_6.jpg</v>
      </c>
      <c r="AG60" t="str">
        <f t="shared" si="18"/>
        <v/>
      </c>
      <c r="AH60" t="str">
        <f t="shared" si="1"/>
        <v>sound\\Ogorod</v>
      </c>
      <c r="AR60" t="str">
        <f t="shared" ca="1" si="25"/>
        <v>pics\\Kokos_6.jpg</v>
      </c>
      <c r="AT60">
        <f t="shared" ca="1" si="4"/>
        <v>0.73420655536784607</v>
      </c>
      <c r="AU60" t="str">
        <f>IF(OR(G60=10,G60=11,G60=14,G60=15),VLOOKUP(AT60,audio_list_stym!$A$3:$B$18,2,FALSE),"sound\\Noviy_plod.wav")</f>
        <v>sound\\Noviy_plod.wav</v>
      </c>
      <c r="AV60" t="str">
        <f t="shared" ca="1" si="13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5"/>
        <v>_Ядовитый_ли_XXXXX?</v>
      </c>
      <c r="BD60" cm="1">
        <f t="array" aca="1" ref="BD60" ca="1">INDEX($L$58:$L$65,(RANK(AT4,$AT$2:$AT$9)))</f>
        <v>2020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VLOOKUP(B61,audio_list_stym!$A$3:$BP$18,68,FALSE)</f>
        <v>12</v>
      </c>
      <c r="F61" t="str">
        <f>VLOOKUP(E61,metki!$A$2:$B$9,2,FALSE)</f>
        <v>импл_реал_без_названия</v>
      </c>
      <c r="G61" t="str">
        <f t="shared" si="6"/>
        <v>импл_</v>
      </c>
      <c r="H61" t="str">
        <f>VLOOKUP(B61,audio_list_stym!$A$3:$AJ$18,36,FALSE)</f>
        <v>Goroh</v>
      </c>
      <c r="I61" t="s">
        <v>691</v>
      </c>
      <c r="J61" t="str">
        <f t="shared" si="7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2153</v>
      </c>
      <c r="AD61" t="str">
        <f t="shared" ca="1" si="8"/>
        <v>pics\\Injir_1.jpg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pics\\Injir_1.jpg</v>
      </c>
      <c r="AG61" t="str">
        <f t="shared" si="18"/>
        <v/>
      </c>
      <c r="AH61" t="str">
        <f t="shared" si="1"/>
        <v>sound\\Ogorod</v>
      </c>
      <c r="AR61" t="str">
        <f t="shared" ca="1" si="25"/>
        <v>pics\\Injir_1.jpg</v>
      </c>
      <c r="AT61">
        <f t="shared" ca="1" si="4"/>
        <v>0.10688548348270421</v>
      </c>
      <c r="AU61" t="str">
        <f>IF(OR(G61=10,G61=11,G61=14,G61=15),VLOOKUP(AT61,audio_list_stym!$A$3:$B$18,2,FALSE),"sound\\Noviy_plod.wav")</f>
        <v>sound\\Noviy_plod.wav</v>
      </c>
      <c r="AV61" t="str">
        <f t="shared" ca="1" si="13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5"/>
        <v>_Полосатый_ли_XXXXX?</v>
      </c>
      <c r="BD61" cm="1">
        <f t="array" aca="1" ref="BD61" ca="1">INDEX($L$58:$L$65,(RANK(AT5,$AT$2:$AT$9)))</f>
        <v>2021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VLOOKUP(B62,audio_list_stym!$A$3:$BP$18,68,FALSE)</f>
        <v>12</v>
      </c>
      <c r="F62" t="str">
        <f>VLOOKUP(E62,metki!$A$2:$B$9,2,FALSE)</f>
        <v>импл_реал_без_названия</v>
      </c>
      <c r="G62" t="str">
        <f t="shared" si="6"/>
        <v>импл_</v>
      </c>
      <c r="H62" t="str">
        <f>VLOOKUP(B62,audio_list_stym!$A$3:$AJ$18,36,FALSE)</f>
        <v>Goroh</v>
      </c>
      <c r="I62" t="s">
        <v>692</v>
      </c>
      <c r="J62" t="str">
        <f t="shared" si="7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2158</v>
      </c>
      <c r="AD62" t="str">
        <f t="shared" ca="1" si="8"/>
        <v>pics\\Injir_6.jpg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pics\\Injir_6.jpg</v>
      </c>
      <c r="AG62" t="str">
        <f t="shared" si="18"/>
        <v/>
      </c>
      <c r="AH62" t="str">
        <f t="shared" si="1"/>
        <v>sound\\Ogorod</v>
      </c>
      <c r="AR62" t="str">
        <f t="shared" ca="1" si="25"/>
        <v>pics\\Injir_6.jpg</v>
      </c>
      <c r="AT62">
        <f t="shared" ca="1" si="4"/>
        <v>0.64884919872853164</v>
      </c>
      <c r="AU62" t="str">
        <f>IF(OR(G62=10,G62=11,G62=14,G62=15),VLOOKUP(AT62,audio_list_stym!$A$3:$B$18,2,FALSE),"sound\\Noviy_plod.wav")</f>
        <v>sound\\Noviy_plod.wav</v>
      </c>
      <c r="AV62" t="str">
        <f t="shared" ca="1" si="13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5"/>
        <v>_Плоский_ли_XXXXX?</v>
      </c>
      <c r="BD62" cm="1">
        <f t="array" aca="1" ref="BD62" ca="1">INDEX($L$58:$L$65,(RANK(AT6,$AT$2:$AT$9)))</f>
        <v>2023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VLOOKUP(B63,audio_list_stym!$A$3:$BP$18,68,FALSE)</f>
        <v>12</v>
      </c>
      <c r="F63" t="str">
        <f>VLOOKUP(E63,metki!$A$2:$B$9,2,FALSE)</f>
        <v>импл_реал_без_названия</v>
      </c>
      <c r="G63" t="str">
        <f t="shared" si="6"/>
        <v>импл_</v>
      </c>
      <c r="H63" t="str">
        <f>VLOOKUP(B63,audio_list_stym!$A$3:$AJ$18,36,FALSE)</f>
        <v>Goroh</v>
      </c>
      <c r="I63" t="s">
        <v>693</v>
      </c>
      <c r="J63" t="str">
        <f t="shared" si="7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2016</v>
      </c>
      <c r="AD63" t="str">
        <f t="shared" ca="1" si="8"/>
        <v>pics\\Finik_8.jpg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pics\\Finik_8.jpg</v>
      </c>
      <c r="AG63" t="str">
        <f t="shared" si="18"/>
        <v/>
      </c>
      <c r="AH63" t="str">
        <f t="shared" si="1"/>
        <v>sound\\Ogorod</v>
      </c>
      <c r="AR63" t="str">
        <f t="shared" ca="1" si="25"/>
        <v>pics\\Finik_8.jpg</v>
      </c>
      <c r="AT63">
        <f t="shared" ca="1" si="4"/>
        <v>0.90727647520063714</v>
      </c>
      <c r="AU63" t="str">
        <f>IF(OR(G63=10,G63=11,G63=14,G63=15),VLOOKUP(AT63,audio_list_stym!$A$3:$B$18,2,FALSE),"sound\\Noviy_plod.wav")</f>
        <v>sound\\Noviy_plod.wav</v>
      </c>
      <c r="AV63" t="str">
        <f t="shared" ca="1" si="13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5"/>
        <v>_Толченый_ли_XXXXX?</v>
      </c>
      <c r="BD63" cm="1">
        <f t="array" aca="1" ref="BD63" ca="1">INDEX($L$58:$L$65,(RANK(AT7,$AT$2:$AT$9)))</f>
        <v>2019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VLOOKUP(B64,audio_list_stym!$A$3:$BP$18,68,FALSE)</f>
        <v>12</v>
      </c>
      <c r="F64" t="str">
        <f>VLOOKUP(E64,metki!$A$2:$B$9,2,FALSE)</f>
        <v>импл_реал_без_названия</v>
      </c>
      <c r="G64" t="str">
        <f t="shared" si="6"/>
        <v>импл_</v>
      </c>
      <c r="H64" t="str">
        <f>VLOOKUP(B64,audio_list_stym!$A$3:$AJ$18,36,FALSE)</f>
        <v>Goroh</v>
      </c>
      <c r="I64" t="s">
        <v>694</v>
      </c>
      <c r="J64" t="str">
        <f t="shared" si="7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2154</v>
      </c>
      <c r="AD64" t="str">
        <f t="shared" ca="1" si="8"/>
        <v>pics\\Injir_2.jpg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pics\\Injir_2.jpg</v>
      </c>
      <c r="AG64" t="str">
        <f t="shared" si="18"/>
        <v/>
      </c>
      <c r="AH64" t="str">
        <f t="shared" si="1"/>
        <v>sound\\Ogorod</v>
      </c>
      <c r="AI64" s="11"/>
      <c r="AR64" t="str">
        <f t="shared" ca="1" si="25"/>
        <v>pics\\Injir_2.jpg</v>
      </c>
      <c r="AT64">
        <f t="shared" ca="1" si="4"/>
        <v>0.15838008150133287</v>
      </c>
      <c r="AU64" t="str">
        <f>IF(OR(G64=10,G64=11,G64=14,G64=15),VLOOKUP(AT64,audio_list_stym!$A$3:$B$18,2,FALSE),"sound\\Noviy_plod.wav")</f>
        <v>sound\\Noviy_plod.wav</v>
      </c>
      <c r="AV64" t="str">
        <f t="shared" ca="1" si="13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5"/>
        <v>_Зеленый_ли_XXXXX?</v>
      </c>
      <c r="BD64" cm="1">
        <f t="array" aca="1" ref="BD64" ca="1">INDEX($L$58:$L$65,(RANK(AT8,$AT$2:$AT$9)))</f>
        <v>2024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VLOOKUP(B65,audio_list_stym!$A$3:$BP$18,68,FALSE)</f>
        <v>12</v>
      </c>
      <c r="F65" t="str">
        <f>VLOOKUP(E65,metki!$A$2:$B$9,2,FALSE)</f>
        <v>импл_реал_без_названия</v>
      </c>
      <c r="G65" t="str">
        <f t="shared" si="6"/>
        <v>импл_</v>
      </c>
      <c r="H65" t="str">
        <f>VLOOKUP(B65,audio_list_stym!$A$3:$AJ$18,36,FALSE)</f>
        <v>Goroh</v>
      </c>
      <c r="I65" t="s">
        <v>695</v>
      </c>
      <c r="J65" t="str">
        <f t="shared" si="7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2011</v>
      </c>
      <c r="AD65" t="str">
        <f t="shared" ca="1" si="8"/>
        <v>pics\\Finik_3.jpg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pics\\Finik_3.jpg</v>
      </c>
      <c r="AG65" t="str">
        <f t="shared" si="18"/>
        <v/>
      </c>
      <c r="AH65" t="str">
        <f t="shared" si="1"/>
        <v>sound\\Ogorod</v>
      </c>
      <c r="AR65" t="str">
        <f t="shared" ca="1" si="25"/>
        <v>pics\\Finik_3.jpg</v>
      </c>
      <c r="AT65">
        <f t="shared" ca="1" si="4"/>
        <v>1.9179260805731957E-2</v>
      </c>
      <c r="AU65" t="s">
        <v>697</v>
      </c>
      <c r="AV65" t="str">
        <f t="shared" ca="1" si="13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5"/>
        <v>_Легкий_ли_XXXXX?</v>
      </c>
      <c r="BD65" cm="1">
        <f t="array" aca="1" ref="BD65" ca="1">INDEX($L$58:$L$65,(RANK(AT9,$AT$2:$AT$9)))</f>
        <v>2022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VLOOKUP(B66,audio_list_stym!$A$3:$BP$18,68,FALSE)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VLOOKUP(B66,audio_list_stym!$A$3:$AJ$18,36,FALSE)</f>
        <v>ZF</v>
      </c>
      <c r="I66" t="s">
        <v>688</v>
      </c>
      <c r="J66" t="str">
        <f t="shared" ref="J66:J129" si="27">H66&amp;I66</f>
        <v>ZF_1</v>
      </c>
      <c r="K66">
        <v>17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153</v>
      </c>
      <c r="Z66" t="str">
        <f>IF(G66="экспл",VLOOKUP(J66,quest_экспл!$A$1:$N$129,12,FALSE),IF(G66="импл_",0,0))</f>
        <v>sound\\On_s_chashuykami.wav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2169</v>
      </c>
      <c r="AD66" t="str">
        <f t="shared" ca="1" si="8"/>
        <v>pics\\dis6.jpg</v>
      </c>
      <c r="AE66" s="22" t="str">
        <f t="array" aca="1" ref="AE66" ca="1">IF(G66="экспл",INDEX(total_visual_stym!$C$146:$C$209,(RANK(total_visual_stym!E146,total_visual_stym!$E$146:$E$209))),0)</f>
        <v>pics\\dis6.jpg</v>
      </c>
      <c r="AF66" s="22" t="str">
        <f t="shared" ref="AF66:AF129" si="28">AS66</f>
        <v/>
      </c>
      <c r="AG66" t="str">
        <f t="shared" si="18"/>
        <v/>
      </c>
      <c r="AI66" t="s">
        <v>67</v>
      </c>
      <c r="AO66">
        <f ca="1">RAND()</f>
        <v>0.55262414789618131</v>
      </c>
      <c r="AP66" t="str">
        <f ca="1">INDEX($AI$66:$AI$129,(RANK(AO66,$AO$66:$AO$129)))</f>
        <v>pics\\Kokos_7.jpg</v>
      </c>
      <c r="AS66" t="str">
        <f t="shared" ref="AS66:AS129" si="29">IF(G66="импл_",AP66,"")</f>
        <v/>
      </c>
      <c r="AT66">
        <f t="shared" ref="AT66:AT129" ca="1" si="30">RAND()</f>
        <v>0.4252700872259465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_Он_с_чешуйками?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На_экране_XXXXX._Он_с_чешуйками?</v>
      </c>
      <c r="BC66">
        <f>A66</f>
        <v>1209</v>
      </c>
      <c r="BD66" cm="1">
        <f t="array" aca="1" ref="BD66" ca="1">INDEX(L66:L73,(RANK(AT2,$AT$2:$AT$9)))</f>
        <v>2146</v>
      </c>
      <c r="BE66" cm="1">
        <f t="array" aca="1" ref="BE66" ca="1">INDEX(BD74:BD89,(RANK(AT2,$AT$2:$AT$7)))</f>
        <v>2065</v>
      </c>
      <c r="BF66" cm="1">
        <f t="array" aca="1" ref="BF66" ca="1">INDEX(BD90:BD113,(RANK(AT2,$AT$2:$AT$17)))</f>
        <v>2088</v>
      </c>
      <c r="BG66" cm="1">
        <f t="array" aca="1" ref="BG66" ca="1">INDEX(BD114:BD129,(RANK(AT2,$AT$2:$AT$17)))</f>
        <v>2136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VLOOKUP(B67,audio_list_stym!$A$3:$BP$18,68,FALSE)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VLOOKUP(B67,audio_list_stym!$A$3:$AJ$18,36,FALSE)</f>
        <v>ZF</v>
      </c>
      <c r="I67" t="s">
        <v>689</v>
      </c>
      <c r="J67" t="str">
        <f t="shared" si="27"/>
        <v>ZF_2</v>
      </c>
      <c r="K67">
        <v>17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154</v>
      </c>
      <c r="Z67" t="str">
        <f>IF(G67="экспл",VLOOKUP(J67,quest_экспл!$A$1:$N$129,12,FALSE),IF(G67="импл_",0,0))</f>
        <v>sound\\On_rozoviy.wav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2229</v>
      </c>
      <c r="AD67" t="str">
        <f t="shared" ref="AD67:AD129" ca="1" si="33">IF(ISTEXT(AE67),AE67,IF(ISTEXT(AF67),AF67,""))</f>
        <v>pics\\dis10.jpg</v>
      </c>
      <c r="AE67" s="22" t="str">
        <f t="array" aca="1" ref="AE67" ca="1">IF(G67="экспл",INDEX(total_visual_stym!$C$146:$C$209,(RANK(total_visual_stym!E147,total_visual_stym!$E$146:$E$209))),0)</f>
        <v>pics\\dis10.jpg</v>
      </c>
      <c r="AF67" s="22" t="str">
        <f t="shared" si="28"/>
        <v/>
      </c>
      <c r="AG67" t="str">
        <f t="shared" si="18"/>
        <v/>
      </c>
      <c r="AI67" t="s">
        <v>68</v>
      </c>
      <c r="AO67">
        <f t="shared" ref="AO67:AO129" ca="1" si="34">RAND()</f>
        <v>3.4481200985058691E-2</v>
      </c>
      <c r="AP67" t="str">
        <f t="shared" ref="AP67:AP129" ca="1" si="35">INDEX($AI$66:$AI$129,(RANK(AO67,$AO$66:$AO$129)))</f>
        <v>pics\\Tomat_6.jpg</v>
      </c>
      <c r="AS67" t="str">
        <f t="shared" si="29"/>
        <v/>
      </c>
      <c r="AT67">
        <f t="shared" ca="1" si="30"/>
        <v>0.21912981911056495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_Он_розовый?</v>
      </c>
      <c r="BA67" t="e">
        <f>VLOOKUP(Q67,audio_list_stym!$B$2:$BQ$299,68,FALSE)</f>
        <v>#N/A</v>
      </c>
      <c r="BB67" t="str">
        <f t="shared" si="32"/>
        <v>Посмотрите,_вот_XXXXX._Он_розовый?</v>
      </c>
      <c r="BD67" cm="1">
        <f t="array" aca="1" ref="BD67" ca="1">INDEX(L67:L74,(RANK(AT3,$AT$2:$AT$9)))</f>
        <v>2146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VLOOKUP(B68,audio_list_stym!$A$3:$BP$18,68,FALSE)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VLOOKUP(B68,audio_list_stym!$A$3:$AJ$18,36,FALSE)</f>
        <v>ZF</v>
      </c>
      <c r="I68" t="s">
        <v>690</v>
      </c>
      <c r="J68" t="str">
        <f t="shared" si="27"/>
        <v>ZF_3</v>
      </c>
      <c r="K68">
        <v>17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155</v>
      </c>
      <c r="Z68" t="str">
        <f>IF(G68="экспл",VLOOKUP(J68,quest_экспл!$A$1:$N$129,12,FALSE),IF(G68="импл_",0,0))</f>
        <v>sound\\Tonkiy_li_on.wav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2190</v>
      </c>
      <c r="AD68" t="str">
        <f t="shared" ca="1" si="33"/>
        <v>pics\\dis27.jpg</v>
      </c>
      <c r="AE68" s="22" t="str">
        <f t="array" aca="1" ref="AE68" ca="1">IF(G68="экспл",INDEX(total_visual_stym!$C$146:$C$209,(RANK(total_visual_stym!E148,total_visual_stym!$E$146:$E$209))),0)</f>
        <v>pics\\dis27.jpg</v>
      </c>
      <c r="AF68" s="22" t="str">
        <f t="shared" si="28"/>
        <v/>
      </c>
      <c r="AG68" t="str">
        <f t="shared" si="18"/>
        <v/>
      </c>
      <c r="AI68" t="s">
        <v>69</v>
      </c>
      <c r="AO68">
        <f t="shared" ca="1" si="34"/>
        <v>5.9641322724197643E-3</v>
      </c>
      <c r="AP68" t="str">
        <f t="shared" ca="1" si="35"/>
        <v>pics\\Tomat_8.jpg</v>
      </c>
      <c r="AS68" t="str">
        <f t="shared" si="29"/>
        <v/>
      </c>
      <c r="AT68">
        <f t="shared" ca="1" si="30"/>
        <v>0.28256676212615417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_Тонкий_ли_он?</v>
      </c>
      <c r="BA68" t="e">
        <f>VLOOKUP(Q68,audio_list_stym!$B$2:$BQ$299,68,FALSE)</f>
        <v>#N/A</v>
      </c>
      <c r="BB68" t="str">
        <f t="shared" si="32"/>
        <v>Вот_XXXXX._Тонкий_ли_он?</v>
      </c>
      <c r="BD68" cm="1">
        <f t="array" aca="1" ref="BD68" ca="1">INDEX(L68:L75,(RANK(AT4,$AT$2:$AT$9)))</f>
        <v>2150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VLOOKUP(B69,audio_list_stym!$A$3:$BP$18,68,FALSE)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VLOOKUP(B69,audio_list_stym!$A$3:$AJ$18,36,FALSE)</f>
        <v>ZF</v>
      </c>
      <c r="I69" t="s">
        <v>691</v>
      </c>
      <c r="J69" t="str">
        <f t="shared" si="27"/>
        <v>ZF_4</v>
      </c>
      <c r="K69">
        <v>17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156</v>
      </c>
      <c r="Z69" t="str">
        <f>IF(G69="экспл",VLOOKUP(J69,quest_экспл!$A$1:$N$129,12,FALSE),IF(G69="импл_",0,0))</f>
        <v>sound\\Celniy_li_on.wav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2214</v>
      </c>
      <c r="AD69" t="str">
        <f t="shared" ca="1" si="33"/>
        <v>pics\\dis63.jpg</v>
      </c>
      <c r="AE69" s="22" t="str">
        <f t="array" aca="1" ref="AE69" ca="1">IF(G69="экспл",INDEX(total_visual_stym!$C$146:$C$209,(RANK(total_visual_stym!E149,total_visual_stym!$E$146:$E$209))),0)</f>
        <v>pics\\dis63.jpg</v>
      </c>
      <c r="AF69" s="22" t="str">
        <f t="shared" si="28"/>
        <v/>
      </c>
      <c r="AG69" t="str">
        <f t="shared" si="18"/>
        <v/>
      </c>
      <c r="AI69" t="s">
        <v>70</v>
      </c>
      <c r="AO69">
        <f t="shared" ca="1" si="34"/>
        <v>0.46869981996839194</v>
      </c>
      <c r="AP69" t="str">
        <f t="shared" ca="1" si="35"/>
        <v>pics\\Peper_1.jpg</v>
      </c>
      <c r="AS69" t="str">
        <f t="shared" si="29"/>
        <v/>
      </c>
      <c r="AT69">
        <f t="shared" ca="1" si="30"/>
        <v>0.33023050986014324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_Цельный_ли_он?</v>
      </c>
      <c r="BA69" t="e">
        <f>VLOOKUP(Q69,audio_list_stym!$B$2:$BQ$299,68,FALSE)</f>
        <v>#N/A</v>
      </c>
      <c r="BB69" t="str">
        <f t="shared" si="32"/>
        <v>Это_XXXXX._Цельный_ли_он?</v>
      </c>
      <c r="BD69" cm="1">
        <f t="array" aca="1" ref="BD69" ca="1">INDEX(L69:L76,(RANK(AT5,$AT$2:$AT$9)))</f>
        <v>2152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VLOOKUP(B70,audio_list_stym!$A$3:$BP$18,68,FALSE)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VLOOKUP(B70,audio_list_stym!$A$3:$AJ$18,36,FALSE)</f>
        <v>ZF</v>
      </c>
      <c r="I70" t="s">
        <v>692</v>
      </c>
      <c r="J70" t="str">
        <f t="shared" si="27"/>
        <v>ZF_5</v>
      </c>
      <c r="K70">
        <v>17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157</v>
      </c>
      <c r="Z70" t="str">
        <f>IF(G70="экспл",VLOOKUP(J70,quest_экспл!$A$1:$N$129,12,FALSE),IF(G70="импл_",0,0))</f>
        <v>sound\\On_shershaviy.wav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2215</v>
      </c>
      <c r="AD70" t="str">
        <f t="shared" ca="1" si="33"/>
        <v>pics\\dis62.jpg</v>
      </c>
      <c r="AE70" s="22" t="str">
        <f t="array" aca="1" ref="AE70" ca="1">IF(G70="экспл",INDEX(total_visual_stym!$C$146:$C$209,(RANK(total_visual_stym!E150,total_visual_stym!$E$146:$E$209))),0)</f>
        <v>pics\\dis62.jpg</v>
      </c>
      <c r="AF70" s="22" t="str">
        <f t="shared" si="28"/>
        <v/>
      </c>
      <c r="AG70" t="str">
        <f t="shared" si="18"/>
        <v/>
      </c>
      <c r="AI70" t="s">
        <v>71</v>
      </c>
      <c r="AO70">
        <f t="shared" ca="1" si="34"/>
        <v>0.48835730826241797</v>
      </c>
      <c r="AP70" t="str">
        <f t="shared" ca="1" si="35"/>
        <v>pics\\Limon_5.jpg</v>
      </c>
      <c r="AS70" t="str">
        <f t="shared" si="29"/>
        <v/>
      </c>
      <c r="AT70">
        <f t="shared" ca="1" si="30"/>
        <v>0.8291859874250167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_Он_шершавый?</v>
      </c>
      <c r="BA70" t="e">
        <f>VLOOKUP(Q70,audio_list_stym!$B$2:$BQ$299,68,FALSE)</f>
        <v>#N/A</v>
      </c>
      <c r="BB70" t="str">
        <f t="shared" si="32"/>
        <v>На_картинке_XXXXX._Он_шершавый?</v>
      </c>
      <c r="BD70" cm="1">
        <f t="array" aca="1" ref="BD70" ca="1">INDEX(L70:L77,(RANK(AT6,$AT$2:$AT$9)))</f>
        <v>2067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VLOOKUP(B71,audio_list_stym!$A$3:$BP$18,68,FALSE)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VLOOKUP(B71,audio_list_stym!$A$3:$AJ$18,36,FALSE)</f>
        <v>ZF</v>
      </c>
      <c r="I71" t="s">
        <v>693</v>
      </c>
      <c r="J71" t="str">
        <f t="shared" si="27"/>
        <v>ZF_6</v>
      </c>
      <c r="K71">
        <v>17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158</v>
      </c>
      <c r="Z71" t="str">
        <f>IF(G71="экспл",VLOOKUP(J71,quest_экспл!$A$1:$N$129,12,FALSE),IF(G71="импл_",0,0))</f>
        <v>sound\\Zaostrin_li_on.wav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2221</v>
      </c>
      <c r="AD71" t="str">
        <f t="shared" ca="1" si="33"/>
        <v>pics\\dis28.jpg</v>
      </c>
      <c r="AE71" s="22" t="str">
        <f t="array" aca="1" ref="AE71" ca="1">IF(G71="экспл",INDEX(total_visual_stym!$C$146:$C$209,(RANK(total_visual_stym!E151,total_visual_stym!$E$146:$E$209))),0)</f>
        <v>pics\\dis28.jpg</v>
      </c>
      <c r="AF71" s="22" t="str">
        <f t="shared" si="28"/>
        <v/>
      </c>
      <c r="AG71" t="str">
        <f t="shared" si="18"/>
        <v/>
      </c>
      <c r="AI71" t="s">
        <v>72</v>
      </c>
      <c r="AO71">
        <f t="shared" ca="1" si="34"/>
        <v>0.59023455309772566</v>
      </c>
      <c r="AP71" t="str">
        <f t="shared" ca="1" si="35"/>
        <v>pics\\Kokos_3.jpg</v>
      </c>
      <c r="AS71" t="str">
        <f t="shared" si="29"/>
        <v/>
      </c>
      <c r="AT71">
        <f t="shared" ca="1" si="30"/>
        <v>0.93390802893593894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_Заострен_ли_он?</v>
      </c>
      <c r="BA71" t="e">
        <f>VLOOKUP(Q71,audio_list_stym!$B$2:$BQ$299,68,FALSE)</f>
        <v>#N/A</v>
      </c>
      <c r="BB71" t="str">
        <f t="shared" si="32"/>
        <v>На_мониторе_XXXXX._Заострен_ли_он?</v>
      </c>
      <c r="BD71" cm="1">
        <f t="array" aca="1" ref="BD71" ca="1">INDEX(L71:L78,(RANK(AT7,$AT$2:$AT$9)))</f>
        <v>2152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VLOOKUP(B72,audio_list_stym!$A$3:$BP$18,68,FALSE)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VLOOKUP(B72,audio_list_stym!$A$3:$AJ$18,36,FALSE)</f>
        <v>ZF</v>
      </c>
      <c r="I72" t="s">
        <v>694</v>
      </c>
      <c r="J72" t="str">
        <f t="shared" si="27"/>
        <v>ZF_7</v>
      </c>
      <c r="K72">
        <v>17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159</v>
      </c>
      <c r="Z72" t="str">
        <f>IF(G72="экспл",VLOOKUP(J72,quest_экспл!$A$1:$N$129,12,FALSE),IF(G72="импл_",0,0))</f>
        <v>sound\\On_rassipchatiy.wav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2203</v>
      </c>
      <c r="AD72" t="str">
        <f t="shared" ca="1" si="33"/>
        <v>pics\\dis53.jpg</v>
      </c>
      <c r="AE72" s="22" t="str">
        <f t="array" aca="1" ref="AE72" ca="1">IF(G72="экспл",INDEX(total_visual_stym!$C$146:$C$209,(RANK(total_visual_stym!E152,total_visual_stym!$E$146:$E$209))),0)</f>
        <v>pics\\dis53.jpg</v>
      </c>
      <c r="AF72" s="22" t="str">
        <f t="shared" si="28"/>
        <v/>
      </c>
      <c r="AG72" t="str">
        <f t="shared" si="18"/>
        <v/>
      </c>
      <c r="AI72" t="s">
        <v>73</v>
      </c>
      <c r="AO72">
        <f t="shared" ca="1" si="34"/>
        <v>0.65079718333209813</v>
      </c>
      <c r="AP72" t="str">
        <f t="shared" ca="1" si="35"/>
        <v>pics\\Goroh_6.jpg</v>
      </c>
      <c r="AS72" t="str">
        <f t="shared" si="29"/>
        <v/>
      </c>
      <c r="AT72">
        <f t="shared" ca="1" si="30"/>
        <v>0.73490966258823442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_Он_рассыпчатый?</v>
      </c>
      <c r="BA72" t="e">
        <f>VLOOKUP(Q72,audio_list_stym!$B$2:$BQ$299,68,FALSE)</f>
        <v>#N/A</v>
      </c>
      <c r="BB72" t="str">
        <f t="shared" si="32"/>
        <v>Перед_Вами_XXXXX._Он_рассыпчатый?</v>
      </c>
      <c r="BD72" cm="1">
        <f t="array" aca="1" ref="BD72" ca="1">INDEX(L72:L79,(RANK(AT8,$AT$2:$AT$9)))</f>
        <v>2070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VLOOKUP(B73,audio_list_stym!$A$3:$BP$18,68,FALSE)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VLOOKUP(B73,audio_list_stym!$A$3:$AJ$18,36,FALSE)</f>
        <v>ZF</v>
      </c>
      <c r="I73" t="s">
        <v>695</v>
      </c>
      <c r="J73" t="str">
        <f t="shared" si="27"/>
        <v>ZF_8</v>
      </c>
      <c r="K73">
        <v>17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160</v>
      </c>
      <c r="Z73" t="str">
        <f>IF(G73="экспл",VLOOKUP(J73,quest_экспл!$A$1:$N$129,12,FALSE),IF(G73="импл_",0,0))</f>
        <v>sound\\Ochishen_li_on.wav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2232</v>
      </c>
      <c r="AD73" t="str">
        <f t="shared" ca="1" si="33"/>
        <v>pics\\dis13.jpg</v>
      </c>
      <c r="AE73" s="22" t="str">
        <f t="array" aca="1" ref="AE73" ca="1">IF(G73="экспл",INDEX(total_visual_stym!$C$146:$C$209,(RANK(total_visual_stym!E153,total_visual_stym!$E$146:$E$209))),0)</f>
        <v>pics\\dis13.jpg</v>
      </c>
      <c r="AF73" s="22" t="str">
        <f t="shared" si="28"/>
        <v/>
      </c>
      <c r="AG73" t="str">
        <f t="shared" si="18"/>
        <v/>
      </c>
      <c r="AI73" t="s">
        <v>74</v>
      </c>
      <c r="AO73">
        <f t="shared" ca="1" si="34"/>
        <v>0.16502601062064504</v>
      </c>
      <c r="AP73" t="str">
        <f t="shared" ca="1" si="35"/>
        <v>pics\\Tomat_1.jpg</v>
      </c>
      <c r="AS73" t="str">
        <f t="shared" si="29"/>
        <v/>
      </c>
      <c r="AT73">
        <f t="shared" ca="1" si="30"/>
        <v>0.43732385366269033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_Очищен_ли_он?</v>
      </c>
      <c r="BA73" t="e">
        <f>VLOOKUP(Q73,audio_list_stym!$B$2:$BQ$299,68,FALSE)</f>
        <v>#N/A</v>
      </c>
      <c r="BB73" t="str">
        <f t="shared" si="32"/>
        <v>Вы_видите_XXXXX._Очищен_ли_он?</v>
      </c>
      <c r="BD73" cm="1">
        <f t="array" aca="1" ref="BD73" ca="1">INDEX(L73:L80,(RANK(AT9,$AT$2:$AT$9)))</f>
        <v>2069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VLOOKUP(B74,audio_list_stym!$A$3:$BP$18,68,FALSE)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VLOOKUP(B74,audio_list_stym!$A$3:$AJ$18,36,FALSE)</f>
        <v>Ackee</v>
      </c>
      <c r="I74" t="s">
        <v>688</v>
      </c>
      <c r="J74" t="str">
        <f t="shared" si="27"/>
        <v>Ackee_1</v>
      </c>
      <c r="K74">
        <v>14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225</v>
      </c>
      <c r="Q74" t="str">
        <f>IF(G74="экспл",0,IF(G74="импл_",VLOOKUP(J74,quest_импл!$A$1:$J$129,8,FALSE),0))</f>
        <v>sound\\Sushenniy_li.wav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2011</v>
      </c>
      <c r="AD74" t="str">
        <f t="shared" ca="1" si="33"/>
        <v>pics\\Finik_3.jpg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pics\\Finik_3.jpg</v>
      </c>
      <c r="AI74" t="s">
        <v>76</v>
      </c>
      <c r="AO74">
        <f t="shared" ca="1" si="34"/>
        <v>0.88943182106501195</v>
      </c>
      <c r="AP74" t="str">
        <f t="shared" ca="1" si="35"/>
        <v>pics\\Finik_3.jpg</v>
      </c>
      <c r="AR74" t="str">
        <f>IF(AH74="sound\\Ogorod",AP2,"")</f>
        <v/>
      </c>
      <c r="AS74" t="str">
        <f t="shared" ca="1" si="29"/>
        <v>pics\\Finik_3.jpg</v>
      </c>
      <c r="AT74">
        <f t="shared" ca="1" si="30"/>
        <v>0.5252291139848374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_Сушеный_ли_</v>
      </c>
      <c r="BB74" t="str">
        <f t="shared" si="32"/>
        <v>_Сушеный_ли_БАРОХ?</v>
      </c>
      <c r="BC74">
        <f>A74</f>
        <v>1210</v>
      </c>
      <c r="BD74" cm="1">
        <f t="array" aca="1" ref="BD74" ca="1">INDEX($L$74:$L$81,(RANK(AT2,$AT$2:$AT$9)))</f>
        <v>2066</v>
      </c>
      <c r="BE74" cm="1">
        <f t="array" aca="1" ref="BE74" ca="1">INDEX(BD66:BD73,(RANK(AT3,$AT$2:$AT$9)))</f>
        <v>2146</v>
      </c>
      <c r="BF74" cm="1">
        <f t="array" aca="1" ref="BF74" ca="1">INDEX(BD82:BD105,(RANK(AT3,$AT$2:$AT$17)))</f>
        <v>2075</v>
      </c>
      <c r="BG74" cm="1">
        <f t="array" aca="1" ref="BG74" ca="1">INDEX(BD106:BD129,(RANK(AT3,$AT$2:$AT$9)))</f>
        <v>2114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VLOOKUP(B75,audio_list_stym!$A$3:$BP$18,68,FALSE)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VLOOKUP(B75,audio_list_stym!$A$3:$AJ$18,36,FALSE)</f>
        <v>Ackee</v>
      </c>
      <c r="I75" t="s">
        <v>689</v>
      </c>
      <c r="J75" t="str">
        <f t="shared" si="27"/>
        <v>Ackee_2</v>
      </c>
      <c r="K75">
        <v>14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226</v>
      </c>
      <c r="Q75" t="str">
        <f>IF(G75="экспл",0,IF(G75="импл_",VLOOKUP(J75,quest_импл!$A$1:$J$129,8,FALSE),0))</f>
        <v>sound\\S_vetochkoy_li.wav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2002</v>
      </c>
      <c r="AD75" t="str">
        <f t="shared" ca="1" si="33"/>
        <v>pics\\Banan_2.jpg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pics\\Banan_2.jpg</v>
      </c>
      <c r="AI75" t="s">
        <v>77</v>
      </c>
      <c r="AO75">
        <f t="shared" ca="1" si="34"/>
        <v>0.985091250824217</v>
      </c>
      <c r="AP75" t="str">
        <f t="shared" ca="1" si="35"/>
        <v>pics\\Banan_2.jpg</v>
      </c>
      <c r="AR75" t="str">
        <f t="shared" ref="AR75:AR97" si="36">IF(AH75="sound\\Ogorod",AP3,"")</f>
        <v/>
      </c>
      <c r="AS75" t="str">
        <f t="shared" ca="1" si="29"/>
        <v>pics\\Banan_2.jpg</v>
      </c>
      <c r="AT75">
        <f t="shared" ca="1" si="30"/>
        <v>0.50421748692758295</v>
      </c>
      <c r="AU75" t="s">
        <v>697</v>
      </c>
      <c r="AV75" t="str">
        <f t="shared" ca="1" si="31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_С_веточкой_ли_</v>
      </c>
      <c r="BB75" t="str">
        <f t="shared" si="32"/>
        <v>_С_веточкой_ли_БАРОХ?</v>
      </c>
      <c r="BD75" cm="1">
        <f t="array" aca="1" ref="BD75" ca="1">INDEX($L$74:$L$81,(RANK(AT3,$AT$2:$AT$9)))</f>
        <v>2065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VLOOKUP(B76,audio_list_stym!$A$3:$BP$18,68,FALSE)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VLOOKUP(B76,audio_list_stym!$A$3:$AJ$18,36,FALSE)</f>
        <v>Ackee</v>
      </c>
      <c r="I76" t="s">
        <v>690</v>
      </c>
      <c r="J76" t="str">
        <f t="shared" si="27"/>
        <v>Ackee_3</v>
      </c>
      <c r="K76">
        <v>14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227</v>
      </c>
      <c r="Q76" t="str">
        <f>IF(G76="экспл",0,IF(G76="импл_",VLOOKUP(J76,quest_импл!$A$1:$J$129,8,FALSE),0))</f>
        <v>sound\\Rasskrit_li.wav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2040</v>
      </c>
      <c r="AD76" t="str">
        <f t="shared" ca="1" si="33"/>
        <v>pics\\Limon_8.jpg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pics\\Limon_8.jpg</v>
      </c>
      <c r="AI76" t="s">
        <v>78</v>
      </c>
      <c r="AO76">
        <f t="shared" ca="1" si="34"/>
        <v>0.46952751337416587</v>
      </c>
      <c r="AP76" t="str">
        <f t="shared" ca="1" si="35"/>
        <v>pics\\Limon_8.jpg</v>
      </c>
      <c r="AR76" t="str">
        <f t="shared" si="36"/>
        <v/>
      </c>
      <c r="AS76" t="str">
        <f t="shared" ca="1" si="29"/>
        <v>pics\\Limon_8.jpg</v>
      </c>
      <c r="AT76">
        <f t="shared" ca="1" si="30"/>
        <v>0.23320657278403401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_Раскрыт_ли_</v>
      </c>
      <c r="BB76" t="str">
        <f t="shared" si="32"/>
        <v>_Раскрыт_ли_БАРОХ?</v>
      </c>
      <c r="BD76" cm="1">
        <f t="array" aca="1" ref="BD76" ca="1">INDEX($L$74:$L$81,(RANK(AT4,$AT$2:$AT$9)))</f>
        <v>2068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VLOOKUP(B77,audio_list_stym!$A$3:$BP$18,68,FALSE)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VLOOKUP(B77,audio_list_stym!$A$3:$AJ$18,36,FALSE)</f>
        <v>Ackee</v>
      </c>
      <c r="I77" t="s">
        <v>691</v>
      </c>
      <c r="J77" t="str">
        <f t="shared" si="27"/>
        <v>Ackee_4</v>
      </c>
      <c r="K77">
        <v>14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228</v>
      </c>
      <c r="Q77" t="str">
        <f>IF(G77="экспл",0,IF(G77="импл_",VLOOKUP(J77,quest_импл!$A$1:$J$129,8,FALSE),0))</f>
        <v>sound\\Pushistiy_li.wav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2056</v>
      </c>
      <c r="AD77" t="str">
        <f t="shared" ca="1" si="33"/>
        <v>pics\\Redis_8.jpg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pics\\Redis_8.jpg</v>
      </c>
      <c r="AI77" t="s">
        <v>79</v>
      </c>
      <c r="AO77">
        <f t="shared" ca="1" si="34"/>
        <v>0.16540971259471837</v>
      </c>
      <c r="AP77" t="str">
        <f t="shared" ca="1" si="35"/>
        <v>pics\\Redis_8.jpg</v>
      </c>
      <c r="AR77" t="str">
        <f t="shared" si="36"/>
        <v/>
      </c>
      <c r="AS77" t="str">
        <f t="shared" ca="1" si="29"/>
        <v>pics\\Redis_8.jpg</v>
      </c>
      <c r="AT77">
        <f t="shared" ca="1" si="30"/>
        <v>0.25051818986870722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_Пушистый_ли_</v>
      </c>
      <c r="BB77" t="str">
        <f t="shared" si="32"/>
        <v>_Пушистый_ли_БАРОХ?</v>
      </c>
      <c r="BD77" cm="1">
        <f t="array" aca="1" ref="BD77" ca="1">INDEX($L$74:$L$81,(RANK(AT5,$AT$2:$AT$9)))</f>
        <v>2069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VLOOKUP(B78,audio_list_stym!$A$3:$BP$18,68,FALSE)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VLOOKUP(B78,audio_list_stym!$A$3:$AJ$18,36,FALSE)</f>
        <v>Ackee</v>
      </c>
      <c r="I78" t="s">
        <v>692</v>
      </c>
      <c r="J78" t="str">
        <f t="shared" si="27"/>
        <v>Ackee_5</v>
      </c>
      <c r="K78">
        <v>14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229</v>
      </c>
      <c r="Q78" t="str">
        <f>IF(G78="экспл",0,IF(G78="импл_",VLOOKUP(J78,quest_импл!$A$1:$J$129,8,FALSE),0))</f>
        <v>sound\\Kvadratniy_li.wav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2010</v>
      </c>
      <c r="AD78" t="str">
        <f t="shared" ca="1" si="33"/>
        <v>pics\\Finik_2.jpg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pics\\Finik_2.jpg</v>
      </c>
      <c r="AI78" t="s">
        <v>80</v>
      </c>
      <c r="AO78">
        <f t="shared" ca="1" si="34"/>
        <v>0.89921868854734077</v>
      </c>
      <c r="AP78" t="str">
        <f t="shared" ca="1" si="35"/>
        <v>pics\\Finik_2.jpg</v>
      </c>
      <c r="AR78" t="str">
        <f t="shared" si="36"/>
        <v/>
      </c>
      <c r="AS78" t="str">
        <f t="shared" ca="1" si="29"/>
        <v>pics\\Finik_2.jpg</v>
      </c>
      <c r="AT78">
        <f t="shared" ca="1" si="30"/>
        <v>0.40493998084604454</v>
      </c>
      <c r="AU78" t="s">
        <v>697</v>
      </c>
      <c r="AV78" t="str">
        <f t="shared" ca="1" si="31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_Квадратный_ли_</v>
      </c>
      <c r="BB78" t="str">
        <f t="shared" si="32"/>
        <v>_Квадратный_ли_БАРОХ?</v>
      </c>
      <c r="BD78" cm="1">
        <f t="array" aca="1" ref="BD78" ca="1">INDEX($L$74:$L$81,(RANK(AT6,$AT$2:$AT$9)))</f>
        <v>2071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VLOOKUP(B79,audio_list_stym!$A$3:$BP$18,68,FALSE)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VLOOKUP(B79,audio_list_stym!$A$3:$AJ$18,36,FALSE)</f>
        <v>Ackee</v>
      </c>
      <c r="I79" t="s">
        <v>693</v>
      </c>
      <c r="J79" t="str">
        <f t="shared" si="27"/>
        <v>Ackee_6</v>
      </c>
      <c r="K79">
        <v>14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230</v>
      </c>
      <c r="Q79" t="str">
        <f>IF(G79="экспл",0,IF(G79="импл_",VLOOKUP(J79,quest_импл!$A$1:$J$129,8,FALSE),0))</f>
        <v>sound\\Sklizskiy_li.wav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2023</v>
      </c>
      <c r="AD79" t="str">
        <f t="shared" ca="1" si="33"/>
        <v>pics\\Goroh_7.jpg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pics\\Goroh_7.jpg</v>
      </c>
      <c r="AI79" t="s">
        <v>81</v>
      </c>
      <c r="AO79">
        <f t="shared" ca="1" si="34"/>
        <v>0.64363425235456739</v>
      </c>
      <c r="AP79" t="str">
        <f t="shared" ca="1" si="35"/>
        <v>pics\\Goroh_7.jpg</v>
      </c>
      <c r="AR79" t="str">
        <f t="shared" si="36"/>
        <v/>
      </c>
      <c r="AS79" t="str">
        <f t="shared" ca="1" si="29"/>
        <v>pics\\Goroh_7.jpg</v>
      </c>
      <c r="AT79">
        <f t="shared" ca="1" si="30"/>
        <v>0.15305899952771973</v>
      </c>
      <c r="AU79" t="s">
        <v>697</v>
      </c>
      <c r="AV79" t="str">
        <f t="shared" ca="1" si="31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_Склизкий_ли_</v>
      </c>
      <c r="BB79" t="str">
        <f t="shared" si="32"/>
        <v>_Склизкий_ли_БАРОХ?</v>
      </c>
      <c r="BD79" cm="1">
        <f t="array" aca="1" ref="BD79" ca="1">INDEX($L$74:$L$81,(RANK(AT7,$AT$2:$AT$9)))</f>
        <v>2067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VLOOKUP(B80,audio_list_stym!$A$3:$BP$18,68,FALSE)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VLOOKUP(B80,audio_list_stym!$A$3:$AJ$18,36,FALSE)</f>
        <v>Ackee</v>
      </c>
      <c r="I80" t="s">
        <v>694</v>
      </c>
      <c r="J80" t="str">
        <f t="shared" si="27"/>
        <v>Ackee_7</v>
      </c>
      <c r="K80">
        <v>14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231</v>
      </c>
      <c r="Q80" t="str">
        <f>IF(G80="экспл",0,IF(G80="импл_",VLOOKUP(J80,quest_импл!$A$1:$J$129,8,FALSE),0))</f>
        <v>sound\\Uvyadshiy_li.wav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2038</v>
      </c>
      <c r="AD80" t="str">
        <f t="shared" ca="1" si="33"/>
        <v>pics\\Limon_6.jpg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pics\\Limon_6.jpg</v>
      </c>
      <c r="AI80" t="s">
        <v>82</v>
      </c>
      <c r="AO80">
        <f t="shared" ca="1" si="34"/>
        <v>0.48345115830237984</v>
      </c>
      <c r="AP80" t="str">
        <f t="shared" ca="1" si="35"/>
        <v>pics\\Limon_6.jpg</v>
      </c>
      <c r="AR80" t="str">
        <f t="shared" si="36"/>
        <v/>
      </c>
      <c r="AS80" t="str">
        <f t="shared" ca="1" si="29"/>
        <v>pics\\Limon_6.jpg</v>
      </c>
      <c r="AT80">
        <f t="shared" ca="1" si="30"/>
        <v>0.92557984567808793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_Увядший_ли_</v>
      </c>
      <c r="BB80" t="str">
        <f t="shared" si="32"/>
        <v>_Увядший_ли_БАРОХ?</v>
      </c>
      <c r="BD80" cm="1">
        <f t="array" aca="1" ref="BD80" ca="1">INDEX($L$74:$L$81,(RANK(AT8,$AT$2:$AT$9)))</f>
        <v>2072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VLOOKUP(B81,audio_list_stym!$A$3:$BP$18,68,FALSE)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VLOOKUP(B81,audio_list_stym!$A$3:$AJ$18,36,FALSE)</f>
        <v>Ackee</v>
      </c>
      <c r="I81" t="s">
        <v>695</v>
      </c>
      <c r="J81" t="str">
        <f t="shared" si="27"/>
        <v>Ackee_8</v>
      </c>
      <c r="K81">
        <v>14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232</v>
      </c>
      <c r="Q81" t="str">
        <f>IF(G81="экспл",0,IF(G81="импл_",VLOOKUP(J81,quest_импл!$A$1:$J$129,8,FALSE),0))</f>
        <v>sound\\Raznocvetniy_li.wav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2046</v>
      </c>
      <c r="AD81" t="str">
        <f t="shared" ca="1" si="33"/>
        <v>pics\\Peper_6.jpg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pics\\Peper_6.jpg</v>
      </c>
      <c r="AI81" t="s">
        <v>83</v>
      </c>
      <c r="AO81">
        <f t="shared" ca="1" si="34"/>
        <v>0.3390363121880785</v>
      </c>
      <c r="AP81" t="str">
        <f t="shared" ca="1" si="35"/>
        <v>pics\\Peper_6.jpg</v>
      </c>
      <c r="AR81" t="str">
        <f t="shared" si="36"/>
        <v/>
      </c>
      <c r="AS81" t="str">
        <f t="shared" ca="1" si="29"/>
        <v>pics\\Peper_6.jpg</v>
      </c>
      <c r="AT81">
        <f t="shared" ca="1" si="30"/>
        <v>0.53820304463208213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_Разноцветный_ли_</v>
      </c>
      <c r="BB81" t="str">
        <f t="shared" si="32"/>
        <v>_Разноцветный_ли_БАРОХ?</v>
      </c>
      <c r="BD81" cm="1">
        <f t="array" aca="1" ref="BD81" ca="1">INDEX($L$74:$L$81,(RANK(AT9,$AT$2:$AT$9)))</f>
        <v>2070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VLOOKUP(B82,audio_list_stym!$A$3:$BP$18,68,FALSE)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VLOOKUP(B82,audio_list_stym!$A$3:$AJ$18,36,FALSE)</f>
        <v>Ake</v>
      </c>
      <c r="I82" t="s">
        <v>688</v>
      </c>
      <c r="J82" t="str">
        <f t="shared" si="27"/>
        <v>Ake_1</v>
      </c>
      <c r="K82">
        <v>15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105</v>
      </c>
      <c r="Z82" t="str">
        <f>IF(G82="экспл",VLOOKUP(J82,quest_экспл!$A$1:$N$129,12,FALSE),IF(G82="импл_",0,0))</f>
        <v>sound\\On_imeet_myakot.wav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2194</v>
      </c>
      <c r="AD82" t="str">
        <f t="shared" ca="1" si="33"/>
        <v>pics\\dis55.jpg</v>
      </c>
      <c r="AE82" s="22" t="str">
        <f t="array" aca="1" ref="AE82" ca="1">IF(G82="экспл",INDEX(total_visual_stym!$C$146:$C$209,(RANK(total_visual_stym!E162,total_visual_stym!$E$146:$E$209))),0)</f>
        <v>pics\\dis55.jpg</v>
      </c>
      <c r="AF82" s="22" t="str">
        <f t="shared" si="28"/>
        <v/>
      </c>
      <c r="AI82" t="s">
        <v>84</v>
      </c>
      <c r="AO82">
        <f t="shared" ca="1" si="34"/>
        <v>0.60593888813949937</v>
      </c>
      <c r="AP82" t="str">
        <f t="shared" ca="1" si="35"/>
        <v>pics\\Kokos_1.jpg</v>
      </c>
      <c r="AR82" t="str">
        <f t="shared" si="36"/>
        <v/>
      </c>
      <c r="AS82" t="str">
        <f t="shared" si="29"/>
        <v/>
      </c>
      <c r="AT82">
        <f t="shared" ca="1" si="30"/>
        <v>0.66695354113304384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_Он_имеет_мякоть?</v>
      </c>
      <c r="BA82" t="e">
        <f>VLOOKUP(Q82,audio_list_stym!$B$2:$BQ$299,68,FALSE)</f>
        <v>#N/A</v>
      </c>
      <c r="BB82" t="str">
        <f t="shared" si="32"/>
        <v>На_экране_ЛИРОХ._Он_имеет_мякоть?</v>
      </c>
      <c r="BC82">
        <f>A82</f>
        <v>1211</v>
      </c>
      <c r="BD82" cm="1">
        <f t="array" aca="1" ref="BD82" ca="1">INDEX($L$82:$L$89,(RANK(AT2,$AT$2:$AT$9)))</f>
        <v>2074</v>
      </c>
      <c r="BE82" cm="1">
        <f t="array" aca="1" ref="BE82" ca="1">INDEX(BD66:BD81,(RANK(AT4,$AT$2:$AT$17)))</f>
        <v>2068</v>
      </c>
      <c r="BF82" cm="1">
        <f t="array" aca="1" ref="BF82" ca="1">INDEX(BD90:BD105,(RANK(AT4,$AT$2:$AT$17)))</f>
        <v>2092</v>
      </c>
      <c r="BG82" cm="1">
        <f t="array" aca="1" ref="BG82" ca="1">INDEX(BD106:BD129,(RANK(AT4,$AT$2:$AT$9)))</f>
        <v>2117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VLOOKUP(B83,audio_list_stym!$A$3:$BP$18,68,FALSE)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VLOOKUP(B83,audio_list_stym!$A$3:$AJ$18,36,FALSE)</f>
        <v>Ake</v>
      </c>
      <c r="I83" t="s">
        <v>689</v>
      </c>
      <c r="J83" t="str">
        <f t="shared" si="27"/>
        <v>Ake_2</v>
      </c>
      <c r="K83">
        <v>15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106</v>
      </c>
      <c r="Z83" t="str">
        <f>IF(G83="экспл",VLOOKUP(J83,quest_экспл!$A$1:$N$129,12,FALSE),IF(G83="импл_",0,0))</f>
        <v>sound\\Prodolgovatiy_li_on.wav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2228</v>
      </c>
      <c r="AD83" t="str">
        <f t="shared" ca="1" si="33"/>
        <v>pics\\dis38.jpg</v>
      </c>
      <c r="AE83" s="22" t="str">
        <f t="array" aca="1" ref="AE83" ca="1">IF(G83="экспл",INDEX(total_visual_stym!$C$146:$C$209,(RANK(total_visual_stym!E163,total_visual_stym!$E$146:$E$209))),0)</f>
        <v>pics\\dis38.jpg</v>
      </c>
      <c r="AF83" s="22" t="str">
        <f t="shared" si="28"/>
        <v/>
      </c>
      <c r="AI83" t="s">
        <v>85</v>
      </c>
      <c r="AO83">
        <f t="shared" ca="1" si="34"/>
        <v>0.48923889857913327</v>
      </c>
      <c r="AP83" t="str">
        <f t="shared" ca="1" si="35"/>
        <v>pics\\Limon_4.jpg</v>
      </c>
      <c r="AR83" t="str">
        <f t="shared" si="36"/>
        <v/>
      </c>
      <c r="AS83" t="str">
        <f t="shared" si="29"/>
        <v/>
      </c>
      <c r="AT83">
        <f t="shared" ca="1" si="30"/>
        <v>0.52567695043697482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_Продолговатый_ли_он?</v>
      </c>
      <c r="BA83" t="e">
        <f>VLOOKUP(Q83,audio_list_stym!$B$2:$BQ$299,68,FALSE)</f>
        <v>#N/A</v>
      </c>
      <c r="BB83" t="str">
        <f t="shared" si="32"/>
        <v>Посмотрите,_вот_ЛИРОХ._Продолговатый_ли_он?</v>
      </c>
      <c r="BD83" cm="1">
        <f t="array" aca="1" ref="BD83" ca="1">INDEX($L$82:$L$89,(RANK(AT3,$AT$2:$AT$9)))</f>
        <v>2073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VLOOKUP(B84,audio_list_stym!$A$3:$BP$18,68,FALSE)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VLOOKUP(B84,audio_list_stym!$A$3:$AJ$18,36,FALSE)</f>
        <v>Ake</v>
      </c>
      <c r="I84" t="s">
        <v>690</v>
      </c>
      <c r="J84" t="str">
        <f t="shared" si="27"/>
        <v>Ake_3</v>
      </c>
      <c r="K84">
        <v>15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107</v>
      </c>
      <c r="Z84" t="str">
        <f>IF(G84="экспл",VLOOKUP(J84,quest_экспл!$A$1:$N$129,12,FALSE),IF(G84="импл_",0,0))</f>
        <v>sound\\Pyatnistiy_li_on.wav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2200</v>
      </c>
      <c r="AD84" t="str">
        <f t="shared" ca="1" si="33"/>
        <v>pics\\dis57.jpg</v>
      </c>
      <c r="AE84" s="22" t="str">
        <f t="array" aca="1" ref="AE84" ca="1">IF(G84="экспл",INDEX(total_visual_stym!$C$146:$C$209,(RANK(total_visual_stym!E164,total_visual_stym!$E$146:$E$209))),0)</f>
        <v>pics\\dis57.jpg</v>
      </c>
      <c r="AF84" s="22" t="str">
        <f t="shared" si="28"/>
        <v/>
      </c>
      <c r="AI84" t="s">
        <v>94</v>
      </c>
      <c r="AO84">
        <f t="shared" ca="1" si="34"/>
        <v>0.67079136652163063</v>
      </c>
      <c r="AP84" t="str">
        <f t="shared" ca="1" si="35"/>
        <v>pics\\Goroh_5.jpg</v>
      </c>
      <c r="AR84" t="str">
        <f t="shared" si="36"/>
        <v/>
      </c>
      <c r="AS84" t="str">
        <f t="shared" si="29"/>
        <v/>
      </c>
      <c r="AT84">
        <f t="shared" ca="1" si="30"/>
        <v>4.6640051358018964E-3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_Пятнистый_ли_он?</v>
      </c>
      <c r="BA84" t="e">
        <f>VLOOKUP(Q84,audio_list_stym!$B$2:$BQ$299,68,FALSE)</f>
        <v>#N/A</v>
      </c>
      <c r="BB84" t="str">
        <f t="shared" si="32"/>
        <v>Вот_ЛИРОХ._Пятнистый_ли_он?</v>
      </c>
      <c r="BD84" cm="1">
        <f t="array" aca="1" ref="BD84" ca="1">INDEX($L$82:$L$89,(RANK(AT4,$AT$2:$AT$9)))</f>
        <v>2076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VLOOKUP(B85,audio_list_stym!$A$3:$BP$18,68,FALSE)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VLOOKUP(B85,audio_list_stym!$A$3:$AJ$18,36,FALSE)</f>
        <v>Ake</v>
      </c>
      <c r="I85" t="s">
        <v>691</v>
      </c>
      <c r="J85" t="str">
        <f t="shared" si="27"/>
        <v>Ake_4</v>
      </c>
      <c r="K85">
        <v>15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108</v>
      </c>
      <c r="Z85" t="str">
        <f>IF(G85="экспл",VLOOKUP(J85,quest_экспл!$A$1:$N$129,12,FALSE),IF(G85="импл_",0,0))</f>
        <v>sound\\On_s_kozhuroy.wav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2222</v>
      </c>
      <c r="AD85" t="str">
        <f t="shared" ca="1" si="33"/>
        <v>pics\\dis14.jpg</v>
      </c>
      <c r="AE85" s="22" t="str">
        <f t="array" aca="1" ref="AE85" ca="1">IF(G85="экспл",INDEX(total_visual_stym!$C$146:$C$209,(RANK(total_visual_stym!E165,total_visual_stym!$E$146:$E$209))),0)</f>
        <v>pics\\dis14.jpg</v>
      </c>
      <c r="AF85" s="22" t="str">
        <f t="shared" si="28"/>
        <v/>
      </c>
      <c r="AI85" t="s">
        <v>95</v>
      </c>
      <c r="AO85">
        <f t="shared" ca="1" si="34"/>
        <v>0.4812513063928876</v>
      </c>
      <c r="AP85" t="str">
        <f t="shared" ca="1" si="35"/>
        <v>pics\\Limon_7.jpg</v>
      </c>
      <c r="AR85" t="str">
        <f t="shared" si="36"/>
        <v/>
      </c>
      <c r="AS85" t="str">
        <f t="shared" si="29"/>
        <v/>
      </c>
      <c r="AT85">
        <f t="shared" ca="1" si="30"/>
        <v>0.37585955483706079</v>
      </c>
      <c r="AU85" t="s">
        <v>697</v>
      </c>
      <c r="AV85" t="str">
        <f t="shared" ca="1" si="31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_Он_с_кожурой?</v>
      </c>
      <c r="BA85" t="e">
        <f>VLOOKUP(Q85,audio_list_stym!$B$2:$BQ$299,68,FALSE)</f>
        <v>#N/A</v>
      </c>
      <c r="BB85" t="str">
        <f t="shared" si="32"/>
        <v>Это_ЛИРОХ._Он_с_кожурой?</v>
      </c>
      <c r="BD85" cm="1">
        <f t="array" aca="1" ref="BD85" ca="1">INDEX($L$82:$L$89,(RANK(AT5,$AT$2:$AT$9)))</f>
        <v>2077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VLOOKUP(B86,audio_list_stym!$A$3:$BP$18,68,FALSE)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VLOOKUP(B86,audio_list_stym!$A$3:$AJ$18,36,FALSE)</f>
        <v>Ake</v>
      </c>
      <c r="I86" t="s">
        <v>692</v>
      </c>
      <c r="J86" t="str">
        <f t="shared" si="27"/>
        <v>Ake_5</v>
      </c>
      <c r="K86">
        <v>15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109</v>
      </c>
      <c r="Z86" t="str">
        <f>IF(G86="экспл",VLOOKUP(J86,quest_экспл!$A$1:$N$129,12,FALSE),IF(G86="импл_",0,0))</f>
        <v>sound\\Fioletoviy_li_on.wav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2216</v>
      </c>
      <c r="AD86" t="str">
        <f t="shared" ca="1" si="33"/>
        <v>pics\\dis59.jpg</v>
      </c>
      <c r="AE86" s="22" t="str">
        <f t="array" aca="1" ref="AE86" ca="1">IF(G86="экспл",INDEX(total_visual_stym!$C$146:$C$209,(RANK(total_visual_stym!E166,total_visual_stym!$E$146:$E$209))),0)</f>
        <v>pics\\dis59.jpg</v>
      </c>
      <c r="AF86" s="22" t="str">
        <f t="shared" si="28"/>
        <v/>
      </c>
      <c r="AI86" t="s">
        <v>96</v>
      </c>
      <c r="AO86">
        <f t="shared" ca="1" si="34"/>
        <v>0.72435623972960173</v>
      </c>
      <c r="AP86" t="str">
        <f t="shared" ca="1" si="35"/>
        <v>pics\\Goroh_1.jpg</v>
      </c>
      <c r="AR86" t="str">
        <f t="shared" si="36"/>
        <v/>
      </c>
      <c r="AS86" t="str">
        <f t="shared" si="29"/>
        <v/>
      </c>
      <c r="AT86">
        <f t="shared" ca="1" si="30"/>
        <v>0.99972739002638034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_Синий_ли_он?</v>
      </c>
      <c r="BA86" t="e">
        <f>VLOOKUP(Q86,audio_list_stym!$B$2:$BQ$299,68,FALSE)</f>
        <v>#N/A</v>
      </c>
      <c r="BB86" t="str">
        <f t="shared" si="32"/>
        <v>На_картинке_ЛИРОХ._Синий_ли_он?</v>
      </c>
      <c r="BD86" cm="1">
        <f t="array" aca="1" ref="BD86" ca="1">INDEX($L$82:$L$89,(RANK(AT6,$AT$2:$AT$9)))</f>
        <v>2079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VLOOKUP(B87,audio_list_stym!$A$3:$BP$18,68,FALSE)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VLOOKUP(B87,audio_list_stym!$A$3:$AJ$18,36,FALSE)</f>
        <v>Ake</v>
      </c>
      <c r="I87" t="s">
        <v>693</v>
      </c>
      <c r="J87" t="str">
        <f t="shared" si="27"/>
        <v>Ake_6</v>
      </c>
      <c r="K87">
        <v>15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110</v>
      </c>
      <c r="Z87" t="str">
        <f>IF(G87="экспл",VLOOKUP(J87,quest_экспл!$A$1:$N$129,12,FALSE),IF(G87="импл_",0,0))</f>
        <v>sound\\On_s_dolkami.wav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2199</v>
      </c>
      <c r="AD87" t="str">
        <f t="shared" ca="1" si="33"/>
        <v>pics\\dis56.jpg</v>
      </c>
      <c r="AE87" s="22" t="str">
        <f t="array" aca="1" ref="AE87" ca="1">IF(G87="экспл",INDEX(total_visual_stym!$C$146:$C$209,(RANK(total_visual_stym!E167,total_visual_stym!$E$146:$E$209))),0)</f>
        <v>pics\\dis56.jpg</v>
      </c>
      <c r="AF87" s="22" t="str">
        <f t="shared" si="28"/>
        <v/>
      </c>
      <c r="AI87" t="s">
        <v>97</v>
      </c>
      <c r="AO87">
        <f t="shared" ca="1" si="34"/>
        <v>0.18154334761954372</v>
      </c>
      <c r="AP87" t="str">
        <f t="shared" ca="1" si="35"/>
        <v>pics\\Redis_6.jpg</v>
      </c>
      <c r="AR87" t="str">
        <f t="shared" si="36"/>
        <v/>
      </c>
      <c r="AS87" t="str">
        <f t="shared" si="29"/>
        <v/>
      </c>
      <c r="AT87">
        <f t="shared" ca="1" si="30"/>
        <v>0.39374157274671939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_Он_с_дольками?</v>
      </c>
      <c r="BA87" t="e">
        <f>VLOOKUP(Q87,audio_list_stym!$B$2:$BQ$299,68,FALSE)</f>
        <v>#N/A</v>
      </c>
      <c r="BB87" t="str">
        <f t="shared" si="32"/>
        <v>На_мониторе_ЛИРОХ._Он_с_дольками?</v>
      </c>
      <c r="BD87" cm="1">
        <f t="array" aca="1" ref="BD87" ca="1">INDEX($L$82:$L$89,(RANK(AT7,$AT$2:$AT$9)))</f>
        <v>2075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VLOOKUP(B88,audio_list_stym!$A$3:$BP$18,68,FALSE)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VLOOKUP(B88,audio_list_stym!$A$3:$AJ$18,36,FALSE)</f>
        <v>Ake</v>
      </c>
      <c r="I88" t="s">
        <v>694</v>
      </c>
      <c r="J88" t="str">
        <f t="shared" si="27"/>
        <v>Ake_7</v>
      </c>
      <c r="K88">
        <v>15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111</v>
      </c>
      <c r="Z88" t="str">
        <f>IF(G88="экспл",VLOOKUP(J88,quest_экспл!$A$1:$N$129,12,FALSE),IF(G88="импл_",0,0))</f>
        <v>sound\\On_visushenniy.wav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2210</v>
      </c>
      <c r="AD88" t="str">
        <f t="shared" ca="1" si="33"/>
        <v>pics\\dis48.jpg</v>
      </c>
      <c r="AE88" s="22" t="str">
        <f t="array" aca="1" ref="AE88" ca="1">IF(G88="экспл",INDEX(total_visual_stym!$C$146:$C$209,(RANK(total_visual_stym!E168,total_visual_stym!$E$146:$E$209))),0)</f>
        <v>pics\\dis48.jpg</v>
      </c>
      <c r="AF88" s="22" t="str">
        <f t="shared" si="28"/>
        <v/>
      </c>
      <c r="AI88" t="s">
        <v>98</v>
      </c>
      <c r="AO88">
        <f t="shared" ca="1" si="34"/>
        <v>0.42011583410957865</v>
      </c>
      <c r="AP88" t="str">
        <f t="shared" ca="1" si="35"/>
        <v>pics\\Peper_4.jpg</v>
      </c>
      <c r="AR88" t="str">
        <f t="shared" si="36"/>
        <v/>
      </c>
      <c r="AS88" t="str">
        <f t="shared" si="29"/>
        <v/>
      </c>
      <c r="AT88">
        <f t="shared" ca="1" si="30"/>
        <v>0.7324370072081261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_Он_высушенный?</v>
      </c>
      <c r="BA88" t="e">
        <f>VLOOKUP(Q88,audio_list_stym!$B$2:$BQ$299,68,FALSE)</f>
        <v>#N/A</v>
      </c>
      <c r="BB88" t="str">
        <f t="shared" si="32"/>
        <v>Перед_Вами_ЛИРОХ._Он_высушенный?</v>
      </c>
      <c r="BD88" cm="1">
        <f t="array" aca="1" ref="BD88" ca="1">INDEX($L$82:$L$89,(RANK(AT8,$AT$2:$AT$9)))</f>
        <v>2080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VLOOKUP(B89,audio_list_stym!$A$3:$BP$18,68,FALSE)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VLOOKUP(B89,audio_list_stym!$A$3:$AJ$18,36,FALSE)</f>
        <v>Ake</v>
      </c>
      <c r="I89" t="s">
        <v>695</v>
      </c>
      <c r="J89" t="str">
        <f t="shared" si="27"/>
        <v>Ake_8</v>
      </c>
      <c r="K89">
        <v>15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112</v>
      </c>
      <c r="Z89" t="str">
        <f>IF(G89="экспл",VLOOKUP(J89,quest_экспл!$A$1:$N$129,12,FALSE),IF(G89="импл_",0,0))</f>
        <v>sound\\Myatiy_li_on.wav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2178</v>
      </c>
      <c r="AD89" t="str">
        <f t="shared" ca="1" si="33"/>
        <v>pics\\dis34.jpg</v>
      </c>
      <c r="AE89" s="22" t="str">
        <f t="array" aca="1" ref="AE89" ca="1">IF(G89="экспл",INDEX(total_visual_stym!$C$146:$C$209,(RANK(total_visual_stym!E169,total_visual_stym!$E$146:$E$209))),0)</f>
        <v>pics\\dis34.jpg</v>
      </c>
      <c r="AF89" s="22" t="str">
        <f t="shared" si="28"/>
        <v/>
      </c>
      <c r="AI89" t="s">
        <v>99</v>
      </c>
      <c r="AO89">
        <f t="shared" ca="1" si="34"/>
        <v>0.71722404535141071</v>
      </c>
      <c r="AP89" t="str">
        <f t="shared" ca="1" si="35"/>
        <v>pics\\Goroh_3.jpg</v>
      </c>
      <c r="AR89" t="str">
        <f t="shared" si="36"/>
        <v/>
      </c>
      <c r="AS89" t="str">
        <f t="shared" si="29"/>
        <v/>
      </c>
      <c r="AT89">
        <f t="shared" ca="1" si="30"/>
        <v>0.7935686050713856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_Мятый_ли_он?</v>
      </c>
      <c r="BA89" t="e">
        <f>VLOOKUP(Q89,audio_list_stym!$B$2:$BQ$299,68,FALSE)</f>
        <v>#N/A</v>
      </c>
      <c r="BB89" t="str">
        <f t="shared" si="32"/>
        <v>Вы_видите_ЛИРОХ._Мятый_ли_он?</v>
      </c>
      <c r="BD89" cm="1">
        <f t="array" aca="1" ref="BD89" ca="1">INDEX($L$82:$L$89,(RANK(AT9,$AT$2:$AT$9)))</f>
        <v>2078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VLOOKUP(B90,audio_list_stym!$A$3:$BP$18,68,FALSE)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VLOOKUP(B90,audio_list_stym!$A$3:$AJ$18,36,FALSE)</f>
        <v>Finger</v>
      </c>
      <c r="I90" t="s">
        <v>688</v>
      </c>
      <c r="J90" t="str">
        <f t="shared" si="27"/>
        <v>Finger_1</v>
      </c>
      <c r="K90">
        <v>16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241</v>
      </c>
      <c r="Q90" t="str">
        <f>IF(G90="экспл",0,IF(G90="импл_",VLOOKUP(J90,quest_импл!$A$1:$J$129,8,FALSE),0))</f>
        <v>sound\\Vityanut_li.wav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2024</v>
      </c>
      <c r="AD90" t="str">
        <f t="shared" ca="1" si="33"/>
        <v>pics\\Goroh_8.jpg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pics\\Goroh_8.jpg</v>
      </c>
      <c r="AI90" t="s">
        <v>100</v>
      </c>
      <c r="AO90">
        <f t="shared" ca="1" si="34"/>
        <v>0.6236331094095805</v>
      </c>
      <c r="AP90" t="str">
        <f t="shared" ca="1" si="35"/>
        <v>pics\\Goroh_8.jpg</v>
      </c>
      <c r="AR90" t="str">
        <f t="shared" si="36"/>
        <v/>
      </c>
      <c r="AS90" t="str">
        <f t="shared" ca="1" si="29"/>
        <v>pics\\Goroh_8.jpg</v>
      </c>
      <c r="AT90">
        <f t="shared" ca="1" si="30"/>
        <v>0.28287375216391986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_Вытянут_ли_</v>
      </c>
      <c r="BB90" t="str">
        <f t="shared" si="32"/>
        <v>_Вытянут_ли_XXXXX?</v>
      </c>
      <c r="BC90">
        <f>A90</f>
        <v>1212</v>
      </c>
      <c r="BD90" cm="1">
        <f t="array" aca="1" ref="BD90" ca="1">INDEX($L$90:$L$97,(RANK(AT2,$AT$2:$AT$9)))</f>
        <v>2082</v>
      </c>
      <c r="BE90" cm="1">
        <f t="array" aca="1" ref="BE90" ca="1">INDEX(BD66:BD81,(RANK(AT5,$AT$2:$AT$17)))</f>
        <v>2069</v>
      </c>
      <c r="BF90" cm="1">
        <f t="array" aca="1" ref="BF90" ca="1">INDEX(BD98:BD113,(RANK(AT5,$AT$2:$AT$17)))</f>
        <v>2117</v>
      </c>
      <c r="BG90" cm="1">
        <f t="array" aca="1" ref="BG90" ca="1">INDEX(BD114:BD129,(RANK(AT5,$AT$2:$AT$9)))</f>
        <v>2135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VLOOKUP(B91,audio_list_stym!$A$3:$BP$18,68,FALSE)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VLOOKUP(B91,audio_list_stym!$A$3:$AJ$18,36,FALSE)</f>
        <v>Finger</v>
      </c>
      <c r="I91" t="s">
        <v>689</v>
      </c>
      <c r="J91" t="str">
        <f t="shared" si="27"/>
        <v>Finger_2</v>
      </c>
      <c r="K91">
        <v>16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242</v>
      </c>
      <c r="Q91" t="str">
        <f>IF(G91="экспл",0,IF(G91="импл_",VLOOKUP(J91,quest_импл!$A$1:$J$129,8,FALSE),0))</f>
        <v>sound\\Nadloman_li.wav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2013</v>
      </c>
      <c r="AD91" t="str">
        <f t="shared" ca="1" si="33"/>
        <v>pics\\Finik_5.jpg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pics\\Finik_5.jpg</v>
      </c>
      <c r="AI91" t="s">
        <v>101</v>
      </c>
      <c r="AO91">
        <f t="shared" ca="1" si="34"/>
        <v>0.85344360683854481</v>
      </c>
      <c r="AP91" t="str">
        <f t="shared" ca="1" si="35"/>
        <v>pics\\Finik_5.jpg</v>
      </c>
      <c r="AR91" t="str">
        <f t="shared" si="36"/>
        <v/>
      </c>
      <c r="AS91" t="str">
        <f t="shared" ca="1" si="29"/>
        <v>pics\\Finik_5.jpg</v>
      </c>
      <c r="AT91">
        <f t="shared" ca="1" si="30"/>
        <v>0.32395107237023801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_Надломан_ли_</v>
      </c>
      <c r="BB91" t="str">
        <f t="shared" si="32"/>
        <v>_Надломан_ли_XXXXX?</v>
      </c>
      <c r="BD91" cm="1">
        <f t="array" aca="1" ref="BD91" ca="1">INDEX($L$90:$L$97,(RANK(AT3,$AT$2:$AT$9)))</f>
        <v>2081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VLOOKUP(B92,audio_list_stym!$A$3:$BP$18,68,FALSE)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VLOOKUP(B92,audio_list_stym!$A$3:$AJ$18,36,FALSE)</f>
        <v>Finger</v>
      </c>
      <c r="I92" t="s">
        <v>690</v>
      </c>
      <c r="J92" t="str">
        <f t="shared" si="27"/>
        <v>Finger_3</v>
      </c>
      <c r="K92">
        <v>16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243</v>
      </c>
      <c r="Q92" t="str">
        <f>IF(G92="экспл",0,IF(G92="импл_",VLOOKUP(J92,quest_импл!$A$1:$J$129,8,FALSE),0))</f>
        <v>sound\\Volnistiy_li.wav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2045</v>
      </c>
      <c r="AD92" t="str">
        <f t="shared" ca="1" si="33"/>
        <v>pics\\Peper_5.jpg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pics\\Peper_5.jpg</v>
      </c>
      <c r="AI92" t="s">
        <v>102</v>
      </c>
      <c r="AO92">
        <f t="shared" ca="1" si="34"/>
        <v>0.36611534280792546</v>
      </c>
      <c r="AP92" t="str">
        <f t="shared" ca="1" si="35"/>
        <v>pics\\Peper_5.jpg</v>
      </c>
      <c r="AR92" t="str">
        <f t="shared" si="36"/>
        <v/>
      </c>
      <c r="AS92" t="str">
        <f t="shared" ca="1" si="29"/>
        <v>pics\\Peper_5.jpg</v>
      </c>
      <c r="AT92">
        <f t="shared" ca="1" si="30"/>
        <v>6.6012042660604342E-2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_Волнистый_ли_</v>
      </c>
      <c r="BB92" t="str">
        <f t="shared" si="32"/>
        <v>_Волнистый_ли_XXXXX?</v>
      </c>
      <c r="BD92" cm="1">
        <f t="array" aca="1" ref="BD92" ca="1">INDEX($L$90:$L$97,(RANK(AT4,$AT$2:$AT$9)))</f>
        <v>2084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VLOOKUP(B93,audio_list_stym!$A$3:$BP$18,68,FALSE)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VLOOKUP(B93,audio_list_stym!$A$3:$AJ$18,36,FALSE)</f>
        <v>Finger</v>
      </c>
      <c r="I93" t="s">
        <v>691</v>
      </c>
      <c r="J93" t="str">
        <f t="shared" si="27"/>
        <v>Finger_4</v>
      </c>
      <c r="K93">
        <v>16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244</v>
      </c>
      <c r="Q93" t="str">
        <f>IF(G93="экспл",0,IF(G93="импл_",VLOOKUP(J93,quest_импл!$A$1:$J$129,8,FALSE),0))</f>
        <v>sound\\Buriy_li.wav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2058</v>
      </c>
      <c r="AD93" t="str">
        <f t="shared" ca="1" si="33"/>
        <v>pics\\Tomat_2.jpg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pics\\Tomat_2.jpg</v>
      </c>
      <c r="AI93" t="s">
        <v>103</v>
      </c>
      <c r="AO93">
        <f t="shared" ca="1" si="34"/>
        <v>0.14700432789750817</v>
      </c>
      <c r="AP93" t="str">
        <f t="shared" ca="1" si="35"/>
        <v>pics\\Tomat_2.jpg</v>
      </c>
      <c r="AR93" t="str">
        <f t="shared" si="36"/>
        <v/>
      </c>
      <c r="AS93" t="str">
        <f t="shared" ca="1" si="29"/>
        <v>pics\\Tomat_2.jpg</v>
      </c>
      <c r="AT93">
        <f t="shared" ca="1" si="30"/>
        <v>0.36523723530274621</v>
      </c>
      <c r="AU93" t="s">
        <v>697</v>
      </c>
      <c r="AV93" t="str">
        <f t="shared" ca="1" si="31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_Бурый_ли_</v>
      </c>
      <c r="BB93" t="str">
        <f t="shared" si="32"/>
        <v>_Бурый_ли_XXXXX?</v>
      </c>
      <c r="BD93" cm="1">
        <f t="array" aca="1" ref="BD93" ca="1">INDEX($L$90:$L$97,(RANK(AT5,$AT$2:$AT$9)))</f>
        <v>2085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VLOOKUP(B94,audio_list_stym!$A$3:$BP$18,68,FALSE)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VLOOKUP(B94,audio_list_stym!$A$3:$AJ$18,36,FALSE)</f>
        <v>Finger</v>
      </c>
      <c r="I94" t="s">
        <v>692</v>
      </c>
      <c r="J94" t="str">
        <f t="shared" si="27"/>
        <v>Finger_5</v>
      </c>
      <c r="K94">
        <v>16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245</v>
      </c>
      <c r="Q94" t="str">
        <f>IF(G94="экспл",0,IF(G94="импл_",VLOOKUP(J94,quest_импл!$A$1:$J$129,8,FALSE),0))</f>
        <v>sound\\Vizhatiy_li.wav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2014</v>
      </c>
      <c r="AD94" t="str">
        <f t="shared" ca="1" si="33"/>
        <v>pics\\Finik_6.jpg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pics\\Finik_6.jpg</v>
      </c>
      <c r="AI94" t="s">
        <v>104</v>
      </c>
      <c r="AO94">
        <f t="shared" ca="1" si="34"/>
        <v>0.84584848186951356</v>
      </c>
      <c r="AP94" t="str">
        <f t="shared" ca="1" si="35"/>
        <v>pics\\Finik_6.jpg</v>
      </c>
      <c r="AR94" t="str">
        <f t="shared" si="36"/>
        <v/>
      </c>
      <c r="AS94" t="str">
        <f t="shared" ca="1" si="29"/>
        <v>pics\\Finik_6.jpg</v>
      </c>
      <c r="AT94">
        <f t="shared" ca="1" si="30"/>
        <v>0.15746383084853421</v>
      </c>
      <c r="AU94" t="s">
        <v>697</v>
      </c>
      <c r="AV94" t="str">
        <f t="shared" ca="1" si="31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_Выжатый_ли_</v>
      </c>
      <c r="BB94" t="str">
        <f t="shared" si="32"/>
        <v>_Выжатый_ли_XXXXX?</v>
      </c>
      <c r="BD94" cm="1">
        <f t="array" aca="1" ref="BD94" ca="1">INDEX($L$90:$L$97,(RANK(AT6,$AT$2:$AT$9)))</f>
        <v>2087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VLOOKUP(B95,audio_list_stym!$A$3:$BP$18,68,FALSE)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VLOOKUP(B95,audio_list_stym!$A$3:$AJ$18,36,FALSE)</f>
        <v>Finger</v>
      </c>
      <c r="I95" t="s">
        <v>693</v>
      </c>
      <c r="J95" t="str">
        <f t="shared" si="27"/>
        <v>Finger_6</v>
      </c>
      <c r="K95">
        <v>16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246</v>
      </c>
      <c r="Q95" t="str">
        <f>IF(G95="экспл",0,IF(G95="импл_",VLOOKUP(J95,quest_импл!$A$1:$J$129,8,FALSE),0))</f>
        <v>sound\\Obemniy_li.wav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2051</v>
      </c>
      <c r="AD95" t="str">
        <f t="shared" ca="1" si="33"/>
        <v>pics\\Redis_3.jpg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pics\\Redis_3.jpg</v>
      </c>
      <c r="AI95" t="s">
        <v>105</v>
      </c>
      <c r="AO95">
        <f t="shared" ca="1" si="34"/>
        <v>0.24459368130634096</v>
      </c>
      <c r="AP95" t="str">
        <f t="shared" ca="1" si="35"/>
        <v>pics\\Redis_3.jpg</v>
      </c>
      <c r="AR95" t="str">
        <f t="shared" si="36"/>
        <v/>
      </c>
      <c r="AS95" t="str">
        <f t="shared" ca="1" si="29"/>
        <v>pics\\Redis_3.jpg</v>
      </c>
      <c r="AT95">
        <f t="shared" ca="1" si="30"/>
        <v>0.86417072233659831</v>
      </c>
      <c r="AU95" t="s">
        <v>697</v>
      </c>
      <c r="AV95" t="str">
        <f t="shared" ca="1" si="31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_Объемный_ли_</v>
      </c>
      <c r="BB95" t="str">
        <f t="shared" si="32"/>
        <v>_Объемный_ли_XXXXX?</v>
      </c>
      <c r="BD95" cm="1">
        <f t="array" aca="1" ref="BD95" ca="1">INDEX($L$90:$L$97,(RANK(AT7,$AT$2:$AT$9)))</f>
        <v>2083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VLOOKUP(B96,audio_list_stym!$A$3:$BP$18,68,FALSE)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VLOOKUP(B96,audio_list_stym!$A$3:$AJ$18,36,FALSE)</f>
        <v>Finger</v>
      </c>
      <c r="I96" t="s">
        <v>694</v>
      </c>
      <c r="J96" t="str">
        <f t="shared" si="27"/>
        <v>Finger_7</v>
      </c>
      <c r="K96">
        <v>16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247</v>
      </c>
      <c r="Q96" t="str">
        <f>IF(G96="экспл",0,IF(G96="импл_",VLOOKUP(J96,quest_импл!$A$1:$J$129,8,FALSE),0))</f>
        <v>sound\\Pustoy_li.wav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2026</v>
      </c>
      <c r="AD96" t="str">
        <f t="shared" ca="1" si="33"/>
        <v>pics\\Kokos_2.jpg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pics\\Kokos_2.jpg</v>
      </c>
      <c r="AI96" t="s">
        <v>106</v>
      </c>
      <c r="AO96">
        <f t="shared" ca="1" si="34"/>
        <v>0.59855161070477214</v>
      </c>
      <c r="AP96" t="str">
        <f t="shared" ca="1" si="35"/>
        <v>pics\\Kokos_2.jpg</v>
      </c>
      <c r="AR96" t="str">
        <f t="shared" si="36"/>
        <v/>
      </c>
      <c r="AS96" t="str">
        <f t="shared" ca="1" si="29"/>
        <v>pics\\Kokos_2.jpg</v>
      </c>
      <c r="AT96">
        <f t="shared" ca="1" si="30"/>
        <v>0.30573476314287251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_Пустой_ли_</v>
      </c>
      <c r="BB96" t="str">
        <f t="shared" si="32"/>
        <v>_Пустой_ли_XXXXX?</v>
      </c>
      <c r="BD96" cm="1">
        <f t="array" aca="1" ref="BD96" ca="1">INDEX($L$90:$L$97,(RANK(AT8,$AT$2:$AT$9)))</f>
        <v>2088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VLOOKUP(B97,audio_list_stym!$A$3:$BP$18,68,FALSE)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VLOOKUP(B97,audio_list_stym!$A$3:$AJ$18,36,FALSE)</f>
        <v>Finger</v>
      </c>
      <c r="I97" t="s">
        <v>695</v>
      </c>
      <c r="J97" t="str">
        <f t="shared" si="27"/>
        <v>Finger_8</v>
      </c>
      <c r="K97">
        <v>16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248</v>
      </c>
      <c r="Q97" t="str">
        <f>IF(G97="экспл",0,IF(G97="импл_",VLOOKUP(J97,quest_импл!$A$1:$J$129,8,FALSE),0))</f>
        <v>sound\\Beliy_li.wav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2004</v>
      </c>
      <c r="AD97" t="str">
        <f t="shared" ca="1" si="33"/>
        <v>pics\\Banan_4.jpg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pics\\Banan_4.jpg</v>
      </c>
      <c r="AI97" t="s">
        <v>107</v>
      </c>
      <c r="AO97">
        <f t="shared" ca="1" si="34"/>
        <v>0.97162419791792676</v>
      </c>
      <c r="AP97" t="str">
        <f t="shared" ca="1" si="35"/>
        <v>pics\\Banan_4.jpg</v>
      </c>
      <c r="AR97" t="str">
        <f t="shared" si="36"/>
        <v/>
      </c>
      <c r="AS97" t="str">
        <f t="shared" ca="1" si="29"/>
        <v>pics\\Banan_4.jpg</v>
      </c>
      <c r="AT97">
        <f t="shared" ca="1" si="30"/>
        <v>0.11667810181398908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_Белый_ли_</v>
      </c>
      <c r="BB97" t="str">
        <f t="shared" si="32"/>
        <v>_Белый_ли_XXXXX?</v>
      </c>
      <c r="BD97" cm="1">
        <f t="array" aca="1" ref="BD97" ca="1">INDEX($L$90:$L$97,(RANK(AT9,$AT$2:$AT$9)))</f>
        <v>2086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VLOOKUP(B98,audio_list_stym!$A$3:$BP$18,68,FALSE)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VLOOKUP(B98,audio_list_stym!$A$3:$AJ$18,36,FALSE)</f>
        <v>Gac</v>
      </c>
      <c r="I98" t="s">
        <v>688</v>
      </c>
      <c r="J98" t="str">
        <f t="shared" si="27"/>
        <v>Gac_1</v>
      </c>
      <c r="K98">
        <v>17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121</v>
      </c>
      <c r="Z98" t="str">
        <f>IF(G98="экспл",VLOOKUP(J98,quest_экспл!$A$1:$N$129,12,FALSE),IF(G98="импл_",0,0))</f>
        <v>sound\\Ispachkan_li_on.wav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2217</v>
      </c>
      <c r="AD98" t="str">
        <f t="shared" ca="1" si="33"/>
        <v>pics\\dis58.jpg</v>
      </c>
      <c r="AE98" s="22" t="str">
        <f t="array" aca="1" ref="AE98" ca="1">IF(G98="экспл",INDEX(total_visual_stym!$C$146:$C$209,(RANK(total_visual_stym!E178,total_visual_stym!$E$146:$E$209))),0)</f>
        <v>pics\\dis58.jpg</v>
      </c>
      <c r="AF98" s="22" t="str">
        <f t="shared" si="28"/>
        <v/>
      </c>
      <c r="AI98" t="s">
        <v>108</v>
      </c>
      <c r="AO98">
        <f t="shared" ca="1" si="34"/>
        <v>0.90710788422824651</v>
      </c>
      <c r="AP98" t="str">
        <f t="shared" ca="1" si="35"/>
        <v>pics\\Banan_8.jpg</v>
      </c>
      <c r="AR98" t="str">
        <f>IF(AH98="sound\\Ogorod",AP26,"")</f>
        <v/>
      </c>
      <c r="AS98" t="str">
        <f t="shared" si="29"/>
        <v/>
      </c>
      <c r="AT98">
        <f t="shared" ca="1" si="30"/>
        <v>0.49257010079611108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_Испачкан_ли_он?</v>
      </c>
      <c r="BA98" t="e">
        <f>VLOOKUP(Q98,audio_list_stym!$B$2:$BQ$299,68,FALSE)</f>
        <v>#N/A</v>
      </c>
      <c r="BB98" t="str">
        <f t="shared" si="32"/>
        <v>На_экране_XXXXX._Испачкан_ли_он?</v>
      </c>
      <c r="BC98">
        <f>A98</f>
        <v>1213</v>
      </c>
      <c r="BD98" cm="1">
        <f t="array" aca="1" ref="BD98" ca="1">INDEX($L$98:$L$105,(RANK(AT2,$AT$2:$AT$9)))</f>
        <v>2090</v>
      </c>
      <c r="BE98" cm="1">
        <f t="array" aca="1" ref="BE98" ca="1">INDEX(BD66:BD81,(RANK(AT6,$AT$2:$AT$9)))</f>
        <v>2070</v>
      </c>
      <c r="BF98" cm="1">
        <f t="array" aca="1" ref="BF98" ca="1">INDEX(BD82:BD97,(RANK(AT6,$AT$2:$AT$9)))</f>
        <v>2080</v>
      </c>
      <c r="BG98" cm="1">
        <f t="array" aca="1" ref="BG98" ca="1">INDEX(BD106:BD129,(RANK(AT6,$AT$2:$AT$17)))</f>
        <v>2131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VLOOKUP(B99,audio_list_stym!$A$3:$BP$18,68,FALSE)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VLOOKUP(B99,audio_list_stym!$A$3:$AJ$18,36,FALSE)</f>
        <v>Gac</v>
      </c>
      <c r="I99" t="s">
        <v>689</v>
      </c>
      <c r="J99" t="str">
        <f t="shared" si="27"/>
        <v>Gac_2</v>
      </c>
      <c r="K99">
        <v>17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122</v>
      </c>
      <c r="Z99" t="str">
        <f>IF(G99="экспл",VLOOKUP(J99,quest_экспл!$A$1:$N$129,12,FALSE),IF(G99="импл_",0,0))</f>
        <v>sound\\On_farshirovanniy.wav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2193</v>
      </c>
      <c r="AD99" t="str">
        <f t="shared" ca="1" si="33"/>
        <v>pics\\dis2.jpg</v>
      </c>
      <c r="AE99" s="22" t="str">
        <f t="array" aca="1" ref="AE99" ca="1">IF(G99="экспл",INDEX(total_visual_stym!$C$146:$C$209,(RANK(total_visual_stym!E179,total_visual_stym!$E$146:$E$209))),0)</f>
        <v>pics\\dis2.jpg</v>
      </c>
      <c r="AF99" s="22" t="str">
        <f t="shared" si="28"/>
        <v/>
      </c>
      <c r="AI99" t="s">
        <v>109</v>
      </c>
      <c r="AO99">
        <f t="shared" ca="1" si="34"/>
        <v>0.92057732641605128</v>
      </c>
      <c r="AP99" t="str">
        <f t="shared" ca="1" si="35"/>
        <v>pics\\Banan_7.jpg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6.4230255953379944E-2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_Он_фаршированный?</v>
      </c>
      <c r="BA99" t="e">
        <f>VLOOKUP(Q99,audio_list_stym!$B$2:$BQ$299,68,FALSE)</f>
        <v>#N/A</v>
      </c>
      <c r="BB99" t="str">
        <f t="shared" si="32"/>
        <v>Посмотрите,_вот_XXXXX._Он_фаршированный?</v>
      </c>
      <c r="BD99" cm="1">
        <f t="array" aca="1" ref="BD99" ca="1">INDEX($L$98:$L$105,(RANK(AT3,$AT$2:$AT$9)))</f>
        <v>2089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VLOOKUP(B100,audio_list_stym!$A$3:$BP$18,68,FALSE)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VLOOKUP(B100,audio_list_stym!$A$3:$AJ$18,36,FALSE)</f>
        <v>Gac</v>
      </c>
      <c r="I100" t="s">
        <v>690</v>
      </c>
      <c r="J100" t="str">
        <f t="shared" si="27"/>
        <v>Gac_3</v>
      </c>
      <c r="K100">
        <v>17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123</v>
      </c>
      <c r="Z100" t="str">
        <f>IF(G100="экспл",VLOOKUP(J100,quest_экспл!$A$1:$N$129,12,FALSE),IF(G100="импл_",0,0))</f>
        <v>sound\\On_razrezanniy.wav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2202</v>
      </c>
      <c r="AD100" t="str">
        <f t="shared" ca="1" si="33"/>
        <v>pics\\dis47.jpg</v>
      </c>
      <c r="AE100" s="22" t="str">
        <f t="array" aca="1" ref="AE100" ca="1">IF(G100="экспл",INDEX(total_visual_stym!$C$146:$C$209,(RANK(total_visual_stym!E180,total_visual_stym!$E$146:$E$209))),0)</f>
        <v>pics\\dis47.jpg</v>
      </c>
      <c r="AF100" s="22" t="str">
        <f t="shared" si="28"/>
        <v/>
      </c>
      <c r="AI100" t="s">
        <v>110</v>
      </c>
      <c r="AO100">
        <f t="shared" ca="1" si="34"/>
        <v>0.452036977009176</v>
      </c>
      <c r="AP100" t="str">
        <f t="shared" ca="1" si="35"/>
        <v>pics\\Peper_2.jpg</v>
      </c>
      <c r="AR100" t="str">
        <f t="shared" si="37"/>
        <v/>
      </c>
      <c r="AS100" t="str">
        <f t="shared" si="29"/>
        <v/>
      </c>
      <c r="AT100">
        <f t="shared" ca="1" si="30"/>
        <v>1.0547606765331063E-2</v>
      </c>
      <c r="AU100" t="s">
        <v>697</v>
      </c>
      <c r="AV100" t="str">
        <f t="shared" ca="1" si="31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_Он_разрезанный?</v>
      </c>
      <c r="BA100" t="e">
        <f>VLOOKUP(Q100,audio_list_stym!$B$2:$BQ$299,68,FALSE)</f>
        <v>#N/A</v>
      </c>
      <c r="BB100" t="str">
        <f t="shared" si="32"/>
        <v>Вот_XXXXX._Он_разрезанный?</v>
      </c>
      <c r="BD100" cm="1">
        <f t="array" aca="1" ref="BD100" ca="1">INDEX($L$98:$L$105,(RANK(AT4,$AT$2:$AT$9)))</f>
        <v>2092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VLOOKUP(B101,audio_list_stym!$A$3:$BP$18,68,FALSE)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VLOOKUP(B101,audio_list_stym!$A$3:$AJ$18,36,FALSE)</f>
        <v>Gac</v>
      </c>
      <c r="I101" t="s">
        <v>691</v>
      </c>
      <c r="J101" t="str">
        <f t="shared" si="27"/>
        <v>Gac_4</v>
      </c>
      <c r="K101">
        <v>17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124</v>
      </c>
      <c r="Z101" t="str">
        <f>IF(G101="экспл",VLOOKUP(J101,quest_экспл!$A$1:$N$129,12,FALSE),IF(G101="импл_",0,0))</f>
        <v>sound\\On_s_lepestkami.wav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2187</v>
      </c>
      <c r="AD101" t="str">
        <f t="shared" ca="1" si="33"/>
        <v>pics\\dis1.jpg</v>
      </c>
      <c r="AE101" s="22" t="str">
        <f t="array" aca="1" ref="AE101" ca="1">IF(G101="экспл",INDEX(total_visual_stym!$C$146:$C$209,(RANK(total_visual_stym!E181,total_visual_stym!$E$146:$E$209))),0)</f>
        <v>pics\\dis1.jpg</v>
      </c>
      <c r="AF101" s="22" t="str">
        <f t="shared" si="28"/>
        <v/>
      </c>
      <c r="AI101" t="s">
        <v>111</v>
      </c>
      <c r="AO101">
        <f t="shared" ca="1" si="34"/>
        <v>9.1985885517374189E-2</v>
      </c>
      <c r="AP101" t="str">
        <f t="shared" ca="1" si="35"/>
        <v>pics\\Tomat_4.jpg</v>
      </c>
      <c r="AR101" t="str">
        <f t="shared" si="37"/>
        <v/>
      </c>
      <c r="AS101" t="str">
        <f t="shared" si="29"/>
        <v/>
      </c>
      <c r="AT101">
        <f t="shared" ca="1" si="30"/>
        <v>0.28192583882914402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_Он_с_лепестками?</v>
      </c>
      <c r="BA101" t="e">
        <f>VLOOKUP(Q101,audio_list_stym!$B$2:$BQ$299,68,FALSE)</f>
        <v>#N/A</v>
      </c>
      <c r="BB101" t="str">
        <f t="shared" si="32"/>
        <v>Это_XXXXX._Он_с_лепестками?</v>
      </c>
      <c r="BD101" cm="1">
        <f t="array" aca="1" ref="BD101" ca="1">INDEX($L$98:$L$105,(RANK(AT5,$AT$2:$AT$9)))</f>
        <v>2093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VLOOKUP(B102,audio_list_stym!$A$3:$BP$18,68,FALSE)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VLOOKUP(B102,audio_list_stym!$A$3:$AJ$18,36,FALSE)</f>
        <v>Gac</v>
      </c>
      <c r="I102" t="s">
        <v>692</v>
      </c>
      <c r="J102" t="str">
        <f t="shared" si="27"/>
        <v>Gac_5</v>
      </c>
      <c r="K102">
        <v>17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125</v>
      </c>
      <c r="Z102" t="str">
        <f>IF(G102="экспл",VLOOKUP(J102,quest_экспл!$A$1:$N$129,12,FALSE),IF(G102="импл_",0,0))</f>
        <v>sound\\Kolyuchiy_li_on.wav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2192</v>
      </c>
      <c r="AD102" t="str">
        <f t="shared" ca="1" si="33"/>
        <v>pics\\dis32.jpg</v>
      </c>
      <c r="AE102" s="22" t="str">
        <f t="array" aca="1" ref="AE102" ca="1">IF(G102="экспл",INDEX(total_visual_stym!$C$146:$C$209,(RANK(total_visual_stym!E182,total_visual_stym!$E$146:$E$209))),0)</f>
        <v>pics\\dis32.jpg</v>
      </c>
      <c r="AF102" s="22" t="str">
        <f t="shared" si="28"/>
        <v/>
      </c>
      <c r="AI102" t="s">
        <v>112</v>
      </c>
      <c r="AO102">
        <f t="shared" ca="1" si="34"/>
        <v>0.18331134842767605</v>
      </c>
      <c r="AP102" t="str">
        <f t="shared" ca="1" si="35"/>
        <v>pics\\Redis_5.jpg</v>
      </c>
      <c r="AR102" t="str">
        <f t="shared" si="37"/>
        <v/>
      </c>
      <c r="AS102" t="str">
        <f t="shared" si="29"/>
        <v/>
      </c>
      <c r="AT102">
        <f t="shared" ca="1" si="30"/>
        <v>0.35228485331218007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_Колючий_ли_он?</v>
      </c>
      <c r="BA102" t="e">
        <f>VLOOKUP(Q102,audio_list_stym!$B$2:$BQ$299,68,FALSE)</f>
        <v>#N/A</v>
      </c>
      <c r="BB102" t="str">
        <f t="shared" si="32"/>
        <v>На_картинке_XXXXX._Колючий_ли_он?</v>
      </c>
      <c r="BD102" cm="1">
        <f t="array" aca="1" ref="BD102" ca="1">INDEX($L$98:$L$105,(RANK(AT6,$AT$2:$AT$9)))</f>
        <v>2095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VLOOKUP(B103,audio_list_stym!$A$3:$BP$18,68,FALSE)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VLOOKUP(B103,audio_list_stym!$A$3:$AJ$18,36,FALSE)</f>
        <v>Gac</v>
      </c>
      <c r="I103" t="s">
        <v>693</v>
      </c>
      <c r="J103" t="str">
        <f t="shared" si="27"/>
        <v>Gac_6</v>
      </c>
      <c r="K103">
        <v>17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126</v>
      </c>
      <c r="Z103" t="str">
        <f>IF(G103="экспл",VLOOKUP(J103,quest_экспл!$A$1:$N$129,12,FALSE),IF(G103="импл_",0,0))</f>
        <v>sound\\Oranzheviy_li_on.wav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2198</v>
      </c>
      <c r="AD103" t="str">
        <f t="shared" ca="1" si="33"/>
        <v>pics\\dis42.jpg</v>
      </c>
      <c r="AE103" s="22" t="str">
        <f t="array" aca="1" ref="AE103" ca="1">IF(G103="экспл",INDEX(total_visual_stym!$C$146:$C$209,(RANK(total_visual_stym!E183,total_visual_stym!$E$146:$E$209))),0)</f>
        <v>pics\\dis42.jpg</v>
      </c>
      <c r="AF103" s="22" t="str">
        <f t="shared" si="28"/>
        <v/>
      </c>
      <c r="AI103" t="s">
        <v>113</v>
      </c>
      <c r="AO103">
        <f t="shared" ca="1" si="34"/>
        <v>0.73526846269381496</v>
      </c>
      <c r="AP103" t="str">
        <f t="shared" ca="1" si="35"/>
        <v>pics\\Finik_8.jpg</v>
      </c>
      <c r="AR103" t="str">
        <f t="shared" si="37"/>
        <v/>
      </c>
      <c r="AS103" t="str">
        <f t="shared" si="29"/>
        <v/>
      </c>
      <c r="AT103">
        <f t="shared" ca="1" si="30"/>
        <v>0.79872396073863083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_Оранжевый_ли_он?</v>
      </c>
      <c r="BA103" t="e">
        <f>VLOOKUP(Q103,audio_list_stym!$B$2:$BQ$299,68,FALSE)</f>
        <v>#N/A</v>
      </c>
      <c r="BB103" t="str">
        <f t="shared" si="32"/>
        <v>На_мониторе_XXXXX._Оранжевый_ли_он?</v>
      </c>
      <c r="BD103" cm="1">
        <f t="array" aca="1" ref="BD103" ca="1">INDEX($L$98:$L$105,(RANK(AT7,$AT$2:$AT$9)))</f>
        <v>2091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VLOOKUP(B104,audio_list_stym!$A$3:$BP$18,68,FALSE)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VLOOKUP(B104,audio_list_stym!$A$3:$AJ$18,36,FALSE)</f>
        <v>Gac</v>
      </c>
      <c r="I104" t="s">
        <v>694</v>
      </c>
      <c r="J104" t="str">
        <f t="shared" si="27"/>
        <v>Gac_7</v>
      </c>
      <c r="K104">
        <v>17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127</v>
      </c>
      <c r="Z104" t="str">
        <f>IF(G104="экспл",VLOOKUP(J104,quest_экспл!$A$1:$N$129,12,FALSE),IF(G104="импл_",0,0))</f>
        <v>sound\\On_zernistiy.wav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2189</v>
      </c>
      <c r="AD104" t="str">
        <f t="shared" ca="1" si="33"/>
        <v>pics\\dis33.jpg</v>
      </c>
      <c r="AE104" s="22" t="str">
        <f t="array" aca="1" ref="AE104" ca="1">IF(G104="экспл",INDEX(total_visual_stym!$C$146:$C$209,(RANK(total_visual_stym!E184,total_visual_stym!$E$146:$E$209))),0)</f>
        <v>pics\\dis33.jpg</v>
      </c>
      <c r="AF104" s="22" t="str">
        <f t="shared" si="28"/>
        <v/>
      </c>
      <c r="AI104" t="s">
        <v>114</v>
      </c>
      <c r="AO104">
        <f t="shared" ca="1" si="34"/>
        <v>0.85605482923204812</v>
      </c>
      <c r="AP104" t="str">
        <f t="shared" ca="1" si="35"/>
        <v>pics\\Finik_4.jpg</v>
      </c>
      <c r="AR104" t="str">
        <f t="shared" si="37"/>
        <v/>
      </c>
      <c r="AS104" t="str">
        <f t="shared" si="29"/>
        <v/>
      </c>
      <c r="AT104">
        <f t="shared" ca="1" si="30"/>
        <v>0.50519276522598477</v>
      </c>
      <c r="AU104" t="s">
        <v>697</v>
      </c>
      <c r="AV104" t="str">
        <f t="shared" ca="1" si="31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_Он_зернистый?</v>
      </c>
      <c r="BA104" t="e">
        <f>VLOOKUP(Q104,audio_list_stym!$B$2:$BQ$299,68,FALSE)</f>
        <v>#N/A</v>
      </c>
      <c r="BB104" t="str">
        <f t="shared" si="32"/>
        <v>Перед_Вами_XXXXX._Он_зернистый?</v>
      </c>
      <c r="BD104" cm="1">
        <f t="array" aca="1" ref="BD104" ca="1">INDEX($L$98:$L$105,(RANK(AT8,$AT$2:$AT$9)))</f>
        <v>2096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VLOOKUP(B105,audio_list_stym!$A$3:$BP$18,68,FALSE)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VLOOKUP(B105,audio_list_stym!$A$3:$AJ$18,36,FALSE)</f>
        <v>Gac</v>
      </c>
      <c r="I105" t="s">
        <v>695</v>
      </c>
      <c r="J105" t="str">
        <f t="shared" si="27"/>
        <v>Gac_8</v>
      </c>
      <c r="K105">
        <v>17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128</v>
      </c>
      <c r="Z105" t="str">
        <f>IF(G105="экспл",VLOOKUP(J105,quest_экспл!$A$1:$N$129,12,FALSE),IF(G105="импл_",0,0))</f>
        <v>sound\\Okruglya_li_on.wav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2183</v>
      </c>
      <c r="AD105" t="str">
        <f t="shared" ca="1" si="33"/>
        <v>pics\\dis18.jpg</v>
      </c>
      <c r="AE105" s="22" t="str">
        <f t="array" aca="1" ref="AE105" ca="1">IF(G105="экспл",INDEX(total_visual_stym!$C$146:$C$209,(RANK(total_visual_stym!E185,total_visual_stym!$E$146:$E$209))),0)</f>
        <v>pics\\dis18.jpg</v>
      </c>
      <c r="AF105" s="22" t="str">
        <f t="shared" si="28"/>
        <v/>
      </c>
      <c r="AI105" t="s">
        <v>115</v>
      </c>
      <c r="AO105">
        <f t="shared" ca="1" si="34"/>
        <v>0.82476509844466783</v>
      </c>
      <c r="AP105" t="str">
        <f t="shared" ca="1" si="35"/>
        <v>pics\\Finik_7.jpg</v>
      </c>
      <c r="AR105" t="str">
        <f t="shared" si="37"/>
        <v/>
      </c>
      <c r="AS105" t="str">
        <f t="shared" si="29"/>
        <v/>
      </c>
      <c r="AT105">
        <f t="shared" ca="1" si="30"/>
        <v>0.2286201604720971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_Округлый_ли_он?</v>
      </c>
      <c r="BA105" t="e">
        <f>VLOOKUP(Q105,audio_list_stym!$B$2:$BQ$299,68,FALSE)</f>
        <v>#N/A</v>
      </c>
      <c r="BB105" t="str">
        <f t="shared" si="32"/>
        <v>Вы_видите_XXXXX._Округлый_ли_он?</v>
      </c>
      <c r="BD105" cm="1">
        <f t="array" aca="1" ref="BD105" ca="1">INDEX($L$98:$L$105,(RANK(AT9,$AT$2:$AT$9)))</f>
        <v>2094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VLOOKUP(B106,audio_list_stym!$A$3:$BP$18,68,FALSE)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VLOOKUP(B106,audio_list_stym!$A$3:$AJ$18,36,FALSE)</f>
        <v>Noni</v>
      </c>
      <c r="I106" t="s">
        <v>688</v>
      </c>
      <c r="J106" t="str">
        <f t="shared" si="27"/>
        <v>Noni_1</v>
      </c>
      <c r="K106">
        <v>14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257</v>
      </c>
      <c r="Q106" t="str">
        <f>IF(G106="экспл",0,IF(G106="импл_",VLOOKUP(J106,quest_импл!$A$1:$J$129,8,FALSE),0))</f>
        <v>sound\\Beliy_li_vnutri.wav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2018</v>
      </c>
      <c r="AD106" t="str">
        <f t="shared" ca="1" si="33"/>
        <v>pics\\Goroh_2.jpg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pics\\Goroh_2.jpg</v>
      </c>
      <c r="AI106" t="s">
        <v>116</v>
      </c>
      <c r="AO106">
        <f t="shared" ca="1" si="34"/>
        <v>0.71892188625140185</v>
      </c>
      <c r="AP106" t="str">
        <f t="shared" ca="1" si="35"/>
        <v>pics\\Goroh_2.jpg</v>
      </c>
      <c r="AR106" t="str">
        <f t="shared" si="37"/>
        <v/>
      </c>
      <c r="AS106" t="str">
        <f t="shared" ca="1" si="29"/>
        <v>pics\\Goroh_2.jpg</v>
      </c>
      <c r="AT106">
        <f t="shared" ca="1" si="30"/>
        <v>0.31104550182816038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_Белый_ли_внутри_</v>
      </c>
      <c r="BB106" t="str">
        <f t="shared" si="32"/>
        <v>_Белый_ли_внутри_ГОНИК?</v>
      </c>
      <c r="BC106">
        <f>A106</f>
        <v>1214</v>
      </c>
      <c r="BD106" cm="1">
        <f t="array" aca="1" ref="BD106" ca="1">INDEX($L$106:$L$113,(RANK(AT2,$AT$2:$AT$9)))</f>
        <v>2114</v>
      </c>
      <c r="BE106" cm="1">
        <f t="array" aca="1" ref="BE106" ca="1">INDEX(BD66:BD81,(RANK(AT7,$AT$2:$AT$17)))</f>
        <v>2065</v>
      </c>
      <c r="BF106" cm="1">
        <f t="array" aca="1" ref="BF106" ca="1">INDEX(BD90:BD105,(RANK(AT7,$AT$2:$AT$17)))</f>
        <v>2089</v>
      </c>
      <c r="BG106" cm="1">
        <f t="array" aca="1" ref="BG106" ca="1">INDEX(BD114:BD129,(RANK(AT7,$AT$2:$AT$9)))</f>
        <v>2132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VLOOKUP(B107,audio_list_stym!$A$3:$BP$18,68,FALSE)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VLOOKUP(B107,audio_list_stym!$A$3:$AJ$18,36,FALSE)</f>
        <v>Noni</v>
      </c>
      <c r="I107" t="s">
        <v>689</v>
      </c>
      <c r="J107" t="str">
        <f t="shared" si="27"/>
        <v>Noni_2</v>
      </c>
      <c r="K107">
        <v>14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258</v>
      </c>
      <c r="Q107" t="str">
        <f>IF(G107="экспл",0,IF(G107="импл_",VLOOKUP(J107,quest_импл!$A$1:$J$129,8,FALSE),0))</f>
        <v>sound\\Rebristiy_li.wav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2028</v>
      </c>
      <c r="AD107" t="str">
        <f t="shared" ca="1" si="33"/>
        <v>pics\\Kokos_4.jpg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pics\\Kokos_4.jpg</v>
      </c>
      <c r="AI107" t="s">
        <v>117</v>
      </c>
      <c r="AO107">
        <f t="shared" ca="1" si="34"/>
        <v>0.57430734722118648</v>
      </c>
      <c r="AP107" t="str">
        <f t="shared" ca="1" si="35"/>
        <v>pics\\Kokos_4.jpg</v>
      </c>
      <c r="AR107" t="str">
        <f t="shared" si="37"/>
        <v/>
      </c>
      <c r="AS107" t="str">
        <f t="shared" ca="1" si="29"/>
        <v>pics\\Kokos_4.jpg</v>
      </c>
      <c r="AT107">
        <f t="shared" ca="1" si="30"/>
        <v>0.52063650294678976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_Ребристый_ли_</v>
      </c>
      <c r="BB107" t="str">
        <f t="shared" si="32"/>
        <v>_Ребристый_ли_ГОНИК?</v>
      </c>
      <c r="BD107" cm="1">
        <f t="array" aca="1" ref="BD107" ca="1">INDEX($L$106:$L$113,(RANK(AT3,$AT$2:$AT$9)))</f>
        <v>2113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VLOOKUP(B108,audio_list_stym!$A$3:$BP$18,68,FALSE)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VLOOKUP(B108,audio_list_stym!$A$3:$AJ$18,36,FALSE)</f>
        <v>Noni</v>
      </c>
      <c r="I108" t="s">
        <v>690</v>
      </c>
      <c r="J108" t="str">
        <f t="shared" si="27"/>
        <v>Noni_3</v>
      </c>
      <c r="K108">
        <v>14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259</v>
      </c>
      <c r="Q108" t="str">
        <f>IF(G108="экспл",0,IF(G108="импл_",VLOOKUP(J108,quest_импл!$A$1:$J$129,8,FALSE),0))</f>
        <v>sound\\Goluboy_li.wav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2052</v>
      </c>
      <c r="AD108" t="str">
        <f t="shared" ca="1" si="33"/>
        <v>pics\\Redis_4.jpg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pics\\Redis_4.jpg</v>
      </c>
      <c r="AI108" t="s">
        <v>118</v>
      </c>
      <c r="AO108">
        <f t="shared" ca="1" si="34"/>
        <v>0.18759470325345085</v>
      </c>
      <c r="AP108" t="str">
        <f t="shared" ca="1" si="35"/>
        <v>pics\\Redis_4.jpg</v>
      </c>
      <c r="AR108" t="str">
        <f t="shared" si="37"/>
        <v/>
      </c>
      <c r="AS108" t="str">
        <f t="shared" ca="1" si="29"/>
        <v>pics\\Redis_4.jpg</v>
      </c>
      <c r="AT108">
        <f t="shared" ca="1" si="30"/>
        <v>8.0204829142077827E-2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_Голубой_ли_</v>
      </c>
      <c r="BB108" t="str">
        <f t="shared" si="32"/>
        <v>_Голубой_ли_ГОНИК?</v>
      </c>
      <c r="BD108" cm="1">
        <f t="array" aca="1" ref="BD108" ca="1">INDEX($L$106:$L$113,(RANK(AT4,$AT$2:$AT$9)))</f>
        <v>2116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VLOOKUP(B109,audio_list_stym!$A$3:$BP$18,68,FALSE)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VLOOKUP(B109,audio_list_stym!$A$3:$AJ$18,36,FALSE)</f>
        <v>Noni</v>
      </c>
      <c r="I109" t="s">
        <v>691</v>
      </c>
      <c r="J109" t="str">
        <f t="shared" si="27"/>
        <v>Noni_4</v>
      </c>
      <c r="K109">
        <v>14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260</v>
      </c>
      <c r="Q109" t="str">
        <f>IF(G109="экспл",0,IF(G109="импл_",VLOOKUP(J109,quest_импл!$A$1:$J$129,8,FALSE),0))</f>
        <v>sound\\S_bugorkami_li.wav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2032</v>
      </c>
      <c r="AD109" t="str">
        <f t="shared" ca="1" si="33"/>
        <v>pics\\Kokos_8.jpg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pics\\Kokos_8.jpg</v>
      </c>
      <c r="AI109" t="s">
        <v>119</v>
      </c>
      <c r="AO109">
        <f t="shared" ca="1" si="34"/>
        <v>0.54764591169052379</v>
      </c>
      <c r="AP109" t="str">
        <f t="shared" ca="1" si="35"/>
        <v>pics\\Kokos_8.jpg</v>
      </c>
      <c r="AR109" t="str">
        <f t="shared" si="37"/>
        <v/>
      </c>
      <c r="AS109" t="str">
        <f t="shared" ca="1" si="29"/>
        <v>pics\\Kokos_8.jpg</v>
      </c>
      <c r="AT109">
        <f t="shared" ca="1" si="30"/>
        <v>0.75917556425521193</v>
      </c>
      <c r="AU109" t="s">
        <v>697</v>
      </c>
      <c r="AV109" t="str">
        <f t="shared" ca="1" si="31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_С_бугорками_ли_</v>
      </c>
      <c r="BB109" t="str">
        <f t="shared" si="32"/>
        <v>_С_бугорками_ли_ГОНИК?</v>
      </c>
      <c r="BD109" cm="1">
        <f t="array" aca="1" ref="BD109" ca="1">INDEX($L$106:$L$113,(RANK(AT5,$AT$2:$AT$9)))</f>
        <v>2117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VLOOKUP(B110,audio_list_stym!$A$3:$BP$18,68,FALSE)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VLOOKUP(B110,audio_list_stym!$A$3:$AJ$18,36,FALSE)</f>
        <v>Noni</v>
      </c>
      <c r="I110" t="s">
        <v>692</v>
      </c>
      <c r="J110" t="str">
        <f t="shared" si="27"/>
        <v>Noni_5</v>
      </c>
      <c r="K110">
        <v>14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261</v>
      </c>
      <c r="Q110" t="str">
        <f>IF(G110="экспл",0,IF(G110="импл_",VLOOKUP(J110,quest_импл!$A$1:$J$129,8,FALSE),0))</f>
        <v>sound\\Ovalniy_li.wav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2049</v>
      </c>
      <c r="AD110" t="str">
        <f t="shared" ca="1" si="33"/>
        <v>pics\\Redis_1.jpg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pics\\Redis_1.jpg</v>
      </c>
      <c r="AI110" t="s">
        <v>120</v>
      </c>
      <c r="AO110">
        <f t="shared" ca="1" si="34"/>
        <v>0.29875811424450227</v>
      </c>
      <c r="AP110" t="str">
        <f t="shared" ca="1" si="35"/>
        <v>pics\\Redis_1.jpg</v>
      </c>
      <c r="AR110" t="str">
        <f t="shared" si="37"/>
        <v/>
      </c>
      <c r="AS110" t="str">
        <f t="shared" ca="1" si="29"/>
        <v>pics\\Redis_1.jpg</v>
      </c>
      <c r="AT110">
        <f t="shared" ca="1" si="30"/>
        <v>0.16988274987397489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_Овальный_ли_</v>
      </c>
      <c r="BB110" t="str">
        <f t="shared" si="32"/>
        <v>_Овальный_ли_ГОНИК?</v>
      </c>
      <c r="BD110" cm="1">
        <f t="array" aca="1" ref="BD110" ca="1">INDEX($L$106:$L$113,(RANK(AT6,$AT$2:$AT$9)))</f>
        <v>2119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VLOOKUP(B111,audio_list_stym!$A$3:$BP$18,68,FALSE)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VLOOKUP(B111,audio_list_stym!$A$3:$AJ$18,36,FALSE)</f>
        <v>Noni</v>
      </c>
      <c r="I111" t="s">
        <v>693</v>
      </c>
      <c r="J111" t="str">
        <f t="shared" si="27"/>
        <v>Noni_6</v>
      </c>
      <c r="K111">
        <v>14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262</v>
      </c>
      <c r="Q111" t="str">
        <f>IF(G111="экспл",0,IF(G111="импл_",VLOOKUP(J111,quest_импл!$A$1:$J$129,8,FALSE),0))</f>
        <v>sound\\Zhidkiy_li.wav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2061</v>
      </c>
      <c r="AD111" t="str">
        <f t="shared" ca="1" si="33"/>
        <v>pics\\Tomat_5.jpg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pics\\Tomat_5.jpg</v>
      </c>
      <c r="AI111" t="s">
        <v>121</v>
      </c>
      <c r="AO111">
        <f t="shared" ca="1" si="34"/>
        <v>4.4092390804631454E-2</v>
      </c>
      <c r="AP111" t="str">
        <f t="shared" ca="1" si="35"/>
        <v>pics\\Tomat_5.jpg</v>
      </c>
      <c r="AR111" t="str">
        <f t="shared" si="37"/>
        <v/>
      </c>
      <c r="AS111" t="str">
        <f t="shared" ca="1" si="29"/>
        <v>pics\\Tomat_5.jpg</v>
      </c>
      <c r="AT111">
        <f t="shared" ca="1" si="30"/>
        <v>0.94686906808336613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_Жидкий_ли_</v>
      </c>
      <c r="BB111" t="str">
        <f t="shared" si="32"/>
        <v>_Жидкий_ли_ГОНИК?</v>
      </c>
      <c r="BD111" cm="1">
        <f t="array" aca="1" ref="BD111" ca="1">INDEX($L$106:$L$113,(RANK(AT7,$AT$2:$AT$9)))</f>
        <v>2115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VLOOKUP(B112,audio_list_stym!$A$3:$BP$18,68,FALSE)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VLOOKUP(B112,audio_list_stym!$A$3:$AJ$18,36,FALSE)</f>
        <v>Noni</v>
      </c>
      <c r="I112" t="s">
        <v>694</v>
      </c>
      <c r="J112" t="str">
        <f t="shared" si="27"/>
        <v>Noni_7</v>
      </c>
      <c r="K112">
        <v>14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263</v>
      </c>
      <c r="Q112" t="str">
        <f>IF(G112="экспл",0,IF(G112="импл_",VLOOKUP(J112,quest_импл!$A$1:$J$129,8,FALSE),0))</f>
        <v>sound\\Lohmatiy_li.wav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2055</v>
      </c>
      <c r="AD112" t="str">
        <f t="shared" ca="1" si="33"/>
        <v>pics\\Redis_7.jpg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pics\\Redis_7.jpg</v>
      </c>
      <c r="AI112" t="s">
        <v>122</v>
      </c>
      <c r="AO112">
        <f t="shared" ca="1" si="34"/>
        <v>0.17579597331109487</v>
      </c>
      <c r="AP112" t="str">
        <f t="shared" ca="1" si="35"/>
        <v>pics\\Redis_7.jpg</v>
      </c>
      <c r="AR112" t="str">
        <f t="shared" si="37"/>
        <v/>
      </c>
      <c r="AS112" t="str">
        <f t="shared" ca="1" si="29"/>
        <v>pics\\Redis_7.jpg</v>
      </c>
      <c r="AT112">
        <f t="shared" ca="1" si="30"/>
        <v>0.99396032036469217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_Лохматый_ли_</v>
      </c>
      <c r="BB112" t="str">
        <f t="shared" si="32"/>
        <v>_Лохматый_ли_ГОНИК?</v>
      </c>
      <c r="BD112" cm="1">
        <f t="array" aca="1" ref="BD112" ca="1">INDEX($L$106:$L$113,(RANK(AT8,$AT$2:$AT$9)))</f>
        <v>2120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VLOOKUP(B113,audio_list_stym!$A$3:$BP$18,68,FALSE)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VLOOKUP(B113,audio_list_stym!$A$3:$AJ$18,36,FALSE)</f>
        <v>Noni</v>
      </c>
      <c r="I113" t="s">
        <v>695</v>
      </c>
      <c r="J113" t="str">
        <f t="shared" si="27"/>
        <v>Noni_8</v>
      </c>
      <c r="K113">
        <v>14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264</v>
      </c>
      <c r="Q113" t="str">
        <f>IF(G113="экспл",0,IF(G113="импл_",VLOOKUP(J113,quest_импл!$A$1:$J$129,8,FALSE),0))</f>
        <v>sound\\Zolotistiy_li.wav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2009</v>
      </c>
      <c r="AD113" t="str">
        <f t="shared" ca="1" si="33"/>
        <v>pics\\Finik_1.jpg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pics\\Finik_1.jpg</v>
      </c>
      <c r="AI113" t="s">
        <v>123</v>
      </c>
      <c r="AO113">
        <f t="shared" ca="1" si="34"/>
        <v>0.90125868141514376</v>
      </c>
      <c r="AP113" t="str">
        <f t="shared" ca="1" si="35"/>
        <v>pics\\Finik_1.jpg</v>
      </c>
      <c r="AR113" t="str">
        <f t="shared" si="37"/>
        <v/>
      </c>
      <c r="AS113" t="str">
        <f t="shared" ca="1" si="29"/>
        <v>pics\\Finik_1.jpg</v>
      </c>
      <c r="AT113">
        <f t="shared" ca="1" si="30"/>
        <v>0.24600220764273617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_Золотистый_ли_</v>
      </c>
      <c r="BB113" t="str">
        <f t="shared" si="32"/>
        <v>_Золотистый_ли_ГОНИК?</v>
      </c>
      <c r="BD113" cm="1">
        <f t="array" aca="1" ref="BD113" ca="1">INDEX($L$106:$L$113,(RANK(AT9,$AT$2:$AT$9)))</f>
        <v>2118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VLOOKUP(B114,audio_list_stym!$A$3:$BP$18,68,FALSE)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VLOOKUP(B114,audio_list_stym!$A$3:$AJ$18,36,FALSE)</f>
        <v>Sapota</v>
      </c>
      <c r="I114" t="s">
        <v>688</v>
      </c>
      <c r="J114" t="str">
        <f t="shared" si="27"/>
        <v>Sapota_1</v>
      </c>
      <c r="K114">
        <v>15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137</v>
      </c>
      <c r="Z114" t="str">
        <f>IF(G114="экспл",VLOOKUP(J114,quest_экспл!$A$1:$N$129,12,FALSE),IF(G114="импл_",0,0))</f>
        <v>sound\\On_sharoobraxniy.wav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2174</v>
      </c>
      <c r="AD114" t="str">
        <f t="shared" ca="1" si="33"/>
        <v>pics\\dis7.jpg</v>
      </c>
      <c r="AE114" s="22" t="str">
        <f t="array" aca="1" ref="AE114" ca="1">IF(G114="экспл",INDEX(total_visual_stym!$C$146:$C$209,(RANK(total_visual_stym!E194,total_visual_stym!$E$146:$E$209))),0)</f>
        <v>pics\\dis7.jpg</v>
      </c>
      <c r="AF114" s="22" t="str">
        <f t="shared" si="28"/>
        <v/>
      </c>
      <c r="AI114" t="s">
        <v>86</v>
      </c>
      <c r="AO114">
        <f t="shared" ca="1" si="34"/>
        <v>0.53819278037798257</v>
      </c>
      <c r="AP114" t="str">
        <f t="shared" ca="1" si="35"/>
        <v>pics\\Limon_1.jpg</v>
      </c>
      <c r="AR114" t="str">
        <f t="shared" si="37"/>
        <v/>
      </c>
      <c r="AS114" t="str">
        <f t="shared" si="29"/>
        <v/>
      </c>
      <c r="AT114">
        <f t="shared" ca="1" si="30"/>
        <v>0.80964409552717509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_Он_шарообразный?</v>
      </c>
      <c r="BA114" t="e">
        <f>VLOOKUP(Q114,audio_list_stym!$B$2:$BQ$299,68,FALSE)</f>
        <v>#N/A</v>
      </c>
      <c r="BB114" t="str">
        <f t="shared" si="32"/>
        <v>На_экране_ТОДИС._Он_шарообразный?</v>
      </c>
      <c r="BC114">
        <f>A114</f>
        <v>1215</v>
      </c>
      <c r="BD114" cm="1">
        <f t="array" aca="1" ref="BD114" ca="1">INDEX($L$114:$L$121,(RANK(AT2,$AT$2:$AT$9)))</f>
        <v>2130</v>
      </c>
      <c r="BE114" cm="1">
        <f t="array" aca="1" ref="BE114" ca="1">INDEX(BD66:BD81,(RANK(AT8,$AT$2:$AT$17)))</f>
        <v>2070</v>
      </c>
      <c r="BF114" cm="1">
        <f t="array" aca="1" ref="BF114" ca="1">INDEX(BD82:BD97,(RANK(AT8,$AT$2:$AT$9)))</f>
        <v>2078</v>
      </c>
      <c r="BG114" cm="1">
        <f t="array" aca="1" ref="BG114" ca="1">INDEX(BD98:BD113,(RANK(AT8,$AT$2:$AT$9)))</f>
        <v>2094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VLOOKUP(B115,audio_list_stym!$A$3:$BP$18,68,FALSE)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VLOOKUP(B115,audio_list_stym!$A$3:$AJ$18,36,FALSE)</f>
        <v>Sapota</v>
      </c>
      <c r="I115" t="s">
        <v>689</v>
      </c>
      <c r="J115" t="str">
        <f t="shared" si="27"/>
        <v>Sapota_2</v>
      </c>
      <c r="K115">
        <v>15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138</v>
      </c>
      <c r="Z115" t="str">
        <f>IF(G115="экспл",VLOOKUP(J115,quest_экспл!$A$1:$N$129,12,FALSE),IF(G115="импл_",0,0))</f>
        <v>sound\\On_nadrezan.wav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2225</v>
      </c>
      <c r="AD115" t="str">
        <f t="shared" ca="1" si="33"/>
        <v>pics\\dis9.jpg</v>
      </c>
      <c r="AE115" s="22" t="str">
        <f t="array" aca="1" ref="AE115" ca="1">IF(G115="экспл",INDEX(total_visual_stym!$C$146:$C$209,(RANK(total_visual_stym!E195,total_visual_stym!$E$146:$E$209))),0)</f>
        <v>pics\\dis9.jpg</v>
      </c>
      <c r="AF115" s="22" t="str">
        <f t="shared" si="28"/>
        <v/>
      </c>
      <c r="AI115" t="s">
        <v>87</v>
      </c>
      <c r="AO115">
        <f t="shared" ca="1" si="34"/>
        <v>0.44625111100727621</v>
      </c>
      <c r="AP115" t="str">
        <f t="shared" ca="1" si="35"/>
        <v>pics\\Peper_3.jpg</v>
      </c>
      <c r="AR115" t="str">
        <f t="shared" si="37"/>
        <v/>
      </c>
      <c r="AS115" t="str">
        <f t="shared" si="29"/>
        <v/>
      </c>
      <c r="AT115">
        <f t="shared" ca="1" si="30"/>
        <v>0.62147512283248263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_Он_надрезан?</v>
      </c>
      <c r="BA115" t="e">
        <f>VLOOKUP(Q115,audio_list_stym!$B$2:$BQ$299,68,FALSE)</f>
        <v>#N/A</v>
      </c>
      <c r="BB115" t="str">
        <f t="shared" si="32"/>
        <v>Посмотрите,_вот_ТОДИС._Он_надрезан?</v>
      </c>
      <c r="BD115" cm="1">
        <f t="array" aca="1" ref="BD115" ca="1">INDEX($L$114:$L$121,(RANK(AT3,$AT$2:$AT$9)))</f>
        <v>2129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VLOOKUP(B116,audio_list_stym!$A$3:$BP$18,68,FALSE)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VLOOKUP(B116,audio_list_stym!$A$3:$AJ$18,36,FALSE)</f>
        <v>Sapota</v>
      </c>
      <c r="I116" t="s">
        <v>690</v>
      </c>
      <c r="J116" t="str">
        <f t="shared" si="27"/>
        <v>Sapota_3</v>
      </c>
      <c r="K116">
        <v>15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139</v>
      </c>
      <c r="Z116" t="str">
        <f>IF(G116="экспл",VLOOKUP(J116,quest_экспл!$A$1:$N$129,12,FALSE),IF(G116="импл_",0,0))</f>
        <v>sound\\On_perekruchen.wav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2208</v>
      </c>
      <c r="AD116" t="str">
        <f t="shared" ca="1" si="33"/>
        <v>pics\\dis45.jpg</v>
      </c>
      <c r="AE116" s="22" t="str">
        <f t="array" aca="1" ref="AE116" ca="1">IF(G116="экспл",INDEX(total_visual_stym!$C$146:$C$209,(RANK(total_visual_stym!E196,total_visual_stym!$E$146:$E$209))),0)</f>
        <v>pics\\dis45.jpg</v>
      </c>
      <c r="AF116" s="22" t="str">
        <f t="shared" si="28"/>
        <v/>
      </c>
      <c r="AI116" t="s">
        <v>88</v>
      </c>
      <c r="AO116">
        <f t="shared" ca="1" si="34"/>
        <v>0.12766133990782225</v>
      </c>
      <c r="AP116" t="str">
        <f t="shared" ca="1" si="35"/>
        <v>pics\\Tomat_3.jpg</v>
      </c>
      <c r="AR116" t="str">
        <f t="shared" si="37"/>
        <v/>
      </c>
      <c r="AS116" t="str">
        <f t="shared" si="29"/>
        <v/>
      </c>
      <c r="AT116">
        <f t="shared" ca="1" si="30"/>
        <v>0.2607190217594908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_Он_перекручен?</v>
      </c>
      <c r="BA116" t="e">
        <f>VLOOKUP(Q116,audio_list_stym!$B$2:$BQ$299,68,FALSE)</f>
        <v>#N/A</v>
      </c>
      <c r="BB116" t="str">
        <f t="shared" si="32"/>
        <v>Вот_ТОДИС._Он_перекручен?</v>
      </c>
      <c r="BD116" cm="1">
        <f t="array" aca="1" ref="BD116" ca="1">INDEX($L$114:$L$121,(RANK(AT4,$AT$2:$AT$9)))</f>
        <v>2132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VLOOKUP(B117,audio_list_stym!$A$3:$BP$18,68,FALSE)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VLOOKUP(B117,audio_list_stym!$A$3:$AJ$18,36,FALSE)</f>
        <v>Sapota</v>
      </c>
      <c r="I117" t="s">
        <v>691</v>
      </c>
      <c r="J117" t="str">
        <f t="shared" si="27"/>
        <v>Sapota_4</v>
      </c>
      <c r="K117">
        <v>15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140</v>
      </c>
      <c r="Z117" t="str">
        <f>IF(G117="экспл",VLOOKUP(J117,quest_экспл!$A$1:$N$129,12,FALSE),IF(G117="импл_",0,0))</f>
        <v>sound\\Sorvan_li_on.wav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2176</v>
      </c>
      <c r="AD117" t="str">
        <f t="shared" ca="1" si="33"/>
        <v>pics\\dis21.jpg</v>
      </c>
      <c r="AE117" s="22" t="str">
        <f t="array" aca="1" ref="AE117" ca="1">IF(G117="экспл",INDEX(total_visual_stym!$C$146:$C$209,(RANK(total_visual_stym!E197,total_visual_stym!$E$146:$E$209))),0)</f>
        <v>pics\\dis21.jpg</v>
      </c>
      <c r="AF117" s="22" t="str">
        <f t="shared" si="28"/>
        <v/>
      </c>
      <c r="AI117" t="s">
        <v>89</v>
      </c>
      <c r="AO117">
        <f t="shared" ca="1" si="34"/>
        <v>0.27097444620737821</v>
      </c>
      <c r="AP117" t="str">
        <f t="shared" ca="1" si="35"/>
        <v>pics\\Redis_2.jpg</v>
      </c>
      <c r="AR117" t="str">
        <f t="shared" si="37"/>
        <v/>
      </c>
      <c r="AS117" t="str">
        <f t="shared" si="29"/>
        <v/>
      </c>
      <c r="AT117">
        <f t="shared" ca="1" si="30"/>
        <v>0.8952275380123238</v>
      </c>
      <c r="AU117" t="s">
        <v>697</v>
      </c>
      <c r="AV117" t="str">
        <f t="shared" ca="1" si="31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_Сорван_ли_он?</v>
      </c>
      <c r="BA117" t="e">
        <f>VLOOKUP(Q117,audio_list_stym!$B$2:$BQ$299,68,FALSE)</f>
        <v>#N/A</v>
      </c>
      <c r="BB117" t="str">
        <f t="shared" si="32"/>
        <v>Это_ТОДИС._Сорван_ли_он?</v>
      </c>
      <c r="BD117" cm="1">
        <f t="array" aca="1" ref="BD117" ca="1">INDEX($L$114:$L$121,(RANK(AT5,$AT$2:$AT$9)))</f>
        <v>2133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VLOOKUP(B118,audio_list_stym!$A$3:$BP$18,68,FALSE)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VLOOKUP(B118,audio_list_stym!$A$3:$AJ$18,36,FALSE)</f>
        <v>Sapota</v>
      </c>
      <c r="I118" t="s">
        <v>692</v>
      </c>
      <c r="J118" t="str">
        <f t="shared" si="27"/>
        <v>Sapota_5</v>
      </c>
      <c r="K118">
        <v>15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141</v>
      </c>
      <c r="Z118" t="str">
        <f>IF(G118="экспл",VLOOKUP(J118,quest_экспл!$A$1:$N$129,12,FALSE),IF(G118="импл_",0,0))</f>
        <v>sound\\Spressovan_li_on.wav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2185</v>
      </c>
      <c r="AD118" t="str">
        <f t="shared" ca="1" si="33"/>
        <v>pics\\dis31.jpg</v>
      </c>
      <c r="AE118" s="22" t="str">
        <f t="array" aca="1" ref="AE118" ca="1">IF(G118="экспл",INDEX(total_visual_stym!$C$146:$C$209,(RANK(total_visual_stym!E198,total_visual_stym!$E$146:$E$209))),0)</f>
        <v>pics\\dis31.jpg</v>
      </c>
      <c r="AF118" s="22" t="str">
        <f t="shared" si="28"/>
        <v/>
      </c>
      <c r="AI118" t="s">
        <v>90</v>
      </c>
      <c r="AO118">
        <f t="shared" ca="1" si="34"/>
        <v>0.95259597208827473</v>
      </c>
      <c r="AP118" t="str">
        <f t="shared" ca="1" si="35"/>
        <v>pics\\Banan_5.jpg</v>
      </c>
      <c r="AR118" t="str">
        <f t="shared" si="37"/>
        <v/>
      </c>
      <c r="AS118" t="str">
        <f t="shared" si="29"/>
        <v/>
      </c>
      <c r="AT118">
        <f t="shared" ca="1" si="30"/>
        <v>0.41555682646907255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_Спрессован_ли_он?</v>
      </c>
      <c r="BA118" t="e">
        <f>VLOOKUP(Q118,audio_list_stym!$B$2:$BQ$299,68,FALSE)</f>
        <v>#N/A</v>
      </c>
      <c r="BB118" t="str">
        <f t="shared" si="32"/>
        <v>На_картинке_ТОДИС._Спрессован_ли_он?</v>
      </c>
      <c r="BD118" cm="1">
        <f t="array" aca="1" ref="BD118" ca="1">INDEX($L$114:$L$121,(RANK(AT6,$AT$2:$AT$9)))</f>
        <v>2135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VLOOKUP(B119,audio_list_stym!$A$3:$BP$18,68,FALSE)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VLOOKUP(B119,audio_list_stym!$A$3:$AJ$18,36,FALSE)</f>
        <v>Sapota</v>
      </c>
      <c r="I119" t="s">
        <v>693</v>
      </c>
      <c r="J119" t="str">
        <f t="shared" si="27"/>
        <v>Sapota_6</v>
      </c>
      <c r="K119">
        <v>15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142</v>
      </c>
      <c r="Z119" t="str">
        <f>IF(G119="экспл",VLOOKUP(J119,quest_экспл!$A$1:$N$129,12,FALSE),IF(G119="импл_",0,0))</f>
        <v>sound\\Zheltiy_li_on.wav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2175</v>
      </c>
      <c r="AD119" t="str">
        <f t="shared" ca="1" si="33"/>
        <v>pics\\dis5.jpg</v>
      </c>
      <c r="AE119" s="22" t="str">
        <f t="array" aca="1" ref="AE119" ca="1">IF(G119="экспл",INDEX(total_visual_stym!$C$146:$C$209,(RANK(total_visual_stym!E199,total_visual_stym!$E$146:$E$209))),0)</f>
        <v>pics\\dis5.jpg</v>
      </c>
      <c r="AF119" s="22" t="str">
        <f t="shared" si="28"/>
        <v/>
      </c>
      <c r="AI119" t="s">
        <v>91</v>
      </c>
      <c r="AO119">
        <f t="shared" ca="1" si="34"/>
        <v>0.30137799875463578</v>
      </c>
      <c r="AP119" t="str">
        <f t="shared" ca="1" si="35"/>
        <v>pics\\Peper_8.jpg</v>
      </c>
      <c r="AR119" t="str">
        <f t="shared" si="37"/>
        <v/>
      </c>
      <c r="AS119" t="str">
        <f t="shared" si="29"/>
        <v/>
      </c>
      <c r="AT119">
        <f t="shared" ca="1" si="30"/>
        <v>0.93186526194987718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_Желтый_ли_он?</v>
      </c>
      <c r="BA119" t="e">
        <f>VLOOKUP(Q119,audio_list_stym!$B$2:$BQ$299,68,FALSE)</f>
        <v>#N/A</v>
      </c>
      <c r="BB119" t="str">
        <f t="shared" si="32"/>
        <v>На_мониторе_ТОДИС._Желтый_ли_он?</v>
      </c>
      <c r="BD119" cm="1">
        <f t="array" aca="1" ref="BD119" ca="1">INDEX($L$114:$L$121,(RANK(AT7,$AT$2:$AT$9)))</f>
        <v>2131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VLOOKUP(B120,audio_list_stym!$A$3:$BP$18,68,FALSE)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VLOOKUP(B120,audio_list_stym!$A$3:$AJ$18,36,FALSE)</f>
        <v>Sapota</v>
      </c>
      <c r="I120" t="s">
        <v>694</v>
      </c>
      <c r="J120" t="str">
        <f t="shared" si="27"/>
        <v>Sapota_7</v>
      </c>
      <c r="K120">
        <v>15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143</v>
      </c>
      <c r="Z120" t="str">
        <f>IF(G120="экспл",VLOOKUP(J120,quest_экспл!$A$1:$N$129,12,FALSE),IF(G120="импл_",0,0))</f>
        <v>sound\\Rovniy_li_on.wav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2181</v>
      </c>
      <c r="AD120" t="str">
        <f t="shared" ca="1" si="33"/>
        <v>pics\\dis24.jpg</v>
      </c>
      <c r="AE120" s="22" t="str">
        <f t="array" aca="1" ref="AE120" ca="1">IF(G120="экспл",INDEX(total_visual_stym!$C$146:$C$209,(RANK(total_visual_stym!E200,total_visual_stym!$E$146:$E$209))),0)</f>
        <v>pics\\dis24.jpg</v>
      </c>
      <c r="AF120" s="22" t="str">
        <f t="shared" si="28"/>
        <v/>
      </c>
      <c r="AI120" t="s">
        <v>92</v>
      </c>
      <c r="AO120">
        <f t="shared" ca="1" si="34"/>
        <v>0.49831218423865886</v>
      </c>
      <c r="AP120" t="str">
        <f t="shared" ca="1" si="35"/>
        <v>pics\\Limon_3.jpg</v>
      </c>
      <c r="AR120" t="str">
        <f t="shared" si="37"/>
        <v/>
      </c>
      <c r="AS120" t="str">
        <f t="shared" si="29"/>
        <v/>
      </c>
      <c r="AT120">
        <f t="shared" ca="1" si="30"/>
        <v>0.1794997522812094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_Ровный_ли_он?</v>
      </c>
      <c r="BA120" t="e">
        <f>VLOOKUP(Q120,audio_list_stym!$B$2:$BQ$299,68,FALSE)</f>
        <v>#N/A</v>
      </c>
      <c r="BB120" t="str">
        <f t="shared" si="32"/>
        <v>Перед_Вами_ТОДИС._Ровный_ли_он?</v>
      </c>
      <c r="BD120" cm="1">
        <f t="array" aca="1" ref="BD120" ca="1">INDEX($L$114:$L$121,(RANK(AT8,$AT$2:$AT$9)))</f>
        <v>2136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VLOOKUP(B121,audio_list_stym!$A$3:$BP$18,68,FALSE)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VLOOKUP(B121,audio_list_stym!$A$3:$AJ$18,36,FALSE)</f>
        <v>Sapota</v>
      </c>
      <c r="I121" t="s">
        <v>695</v>
      </c>
      <c r="J121" t="str">
        <f t="shared" si="27"/>
        <v>Sapota_8</v>
      </c>
      <c r="K121">
        <v>15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144</v>
      </c>
      <c r="Z121" t="str">
        <f>IF(G121="экспл",VLOOKUP(J121,quest_экспл!$A$1:$N$129,12,FALSE),IF(G121="импл_",0,0))</f>
        <v>sound\\On_imeet_shipi.wav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2184</v>
      </c>
      <c r="AD121" t="str">
        <f t="shared" ca="1" si="33"/>
        <v>pics\\dis19.jpg</v>
      </c>
      <c r="AE121" s="22" t="str">
        <f t="array" aca="1" ref="AE121" ca="1">IF(G121="экспл",INDEX(total_visual_stym!$C$146:$C$209,(RANK(total_visual_stym!E201,total_visual_stym!$E$146:$E$209))),0)</f>
        <v>pics\\dis19.jpg</v>
      </c>
      <c r="AF121" s="22" t="str">
        <f t="shared" si="28"/>
        <v/>
      </c>
      <c r="AI121" t="s">
        <v>93</v>
      </c>
      <c r="AO121">
        <f t="shared" ca="1" si="34"/>
        <v>0.97559589094658061</v>
      </c>
      <c r="AP121" t="str">
        <f t="shared" ca="1" si="35"/>
        <v>pics\\Banan_3.jpg</v>
      </c>
      <c r="AR121" t="str">
        <f>IF(AH121="sound\\Ogorod",AP49,"")</f>
        <v/>
      </c>
      <c r="AS121" t="str">
        <f t="shared" si="29"/>
        <v/>
      </c>
      <c r="AT121">
        <f t="shared" ca="1" si="30"/>
        <v>0.42172633106567581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_Он_имеет_шипы?</v>
      </c>
      <c r="BA121" t="e">
        <f>VLOOKUP(Q121,audio_list_stym!$B$2:$BQ$299,68,FALSE)</f>
        <v>#N/A</v>
      </c>
      <c r="BB121" t="str">
        <f t="shared" si="32"/>
        <v>Вы_видите_ТОДИС._Он_имеет_шипы?</v>
      </c>
      <c r="BD121" cm="1">
        <f t="array" aca="1" ref="BD121" ca="1">INDEX($L$114:$L$121,(RANK(AT9,$AT$2:$AT$9)))</f>
        <v>2134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VLOOKUP(B122,audio_list_stym!$A$3:$BP$18,68,FALSE)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VLOOKUP(B122,audio_list_stym!$A$3:$AJ$18,36,FALSE)</f>
        <v>Tamanid</v>
      </c>
      <c r="I122" t="s">
        <v>688</v>
      </c>
      <c r="J122" t="str">
        <f t="shared" si="27"/>
        <v>Tamanid_1</v>
      </c>
      <c r="K122">
        <v>16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273</v>
      </c>
      <c r="Q122" t="str">
        <f>IF(G122="экспл",0,IF(G122="импл_",VLOOKUP(J122,quest_импл!$A$1:$J$129,8,FALSE),0))</f>
        <v>sound\\Krasnovatiy_li.wav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2034</v>
      </c>
      <c r="AD122" t="str">
        <f t="shared" ca="1" si="33"/>
        <v>pics\\Limon_2.jpg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pics\\Limon_2.jpg</v>
      </c>
      <c r="AI122" t="s">
        <v>124</v>
      </c>
      <c r="AO122">
        <f t="shared" ca="1" si="34"/>
        <v>0.53600049647140968</v>
      </c>
      <c r="AP122" t="str">
        <f t="shared" ca="1" si="35"/>
        <v>pics\\Limon_2.jpg</v>
      </c>
      <c r="AR122" t="str">
        <f t="shared" ref="AR122:AR129" si="38">IF(AH122="sound\\Ogorod",AP50,"")</f>
        <v/>
      </c>
      <c r="AS122" t="str">
        <f t="shared" ca="1" si="29"/>
        <v>pics\\Limon_2.jpg</v>
      </c>
      <c r="AT122">
        <f t="shared" ca="1" si="30"/>
        <v>0.36735445310535542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_Красноватый_ли_</v>
      </c>
      <c r="BB122" t="str">
        <f t="shared" si="32"/>
        <v>_Красноватый_ли_XXXXX?</v>
      </c>
      <c r="BC122">
        <f>A122</f>
        <v>1216</v>
      </c>
      <c r="BD122" cm="1">
        <f t="array" aca="1" ref="BD122" ca="1">INDEX($L$122:$L$129,(RANK(AT2,$AT$2:$AT$9)))</f>
        <v>2138</v>
      </c>
      <c r="BE122" cm="1">
        <f t="array" aca="1" ref="BE122" ca="1">INDEX(BD66:BD81,(RANK(AT9,$AT$2:$AT$17)))</f>
        <v>2071</v>
      </c>
      <c r="BF122" cm="1">
        <f t="array" aca="1" ref="BF122" ca="1">INDEX(BD90:BD105,(RANK(AT9,$AT$2:$AT$17)))</f>
        <v>2095</v>
      </c>
      <c r="BG122" cm="1">
        <f t="array" aca="1" ref="BG122" ca="1">INDEX(BD106:BD121,(RANK(AT9,$AT$2:$AT$17)))</f>
        <v>2135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VLOOKUP(B123,audio_list_stym!$A$3:$BP$18,68,FALSE)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VLOOKUP(B123,audio_list_stym!$A$3:$AJ$18,36,FALSE)</f>
        <v>Tamanid</v>
      </c>
      <c r="I123" t="s">
        <v>689</v>
      </c>
      <c r="J123" t="str">
        <f t="shared" si="27"/>
        <v>Tamanid_2</v>
      </c>
      <c r="K123">
        <v>16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274</v>
      </c>
      <c r="Q123" t="str">
        <f>IF(G123="экспл",0,IF(G123="импл_",VLOOKUP(J123,quest_импл!$A$1:$J$129,8,FALSE),0))</f>
        <v>sound\\Izognut_li.wav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2047</v>
      </c>
      <c r="AD123" t="str">
        <f t="shared" ca="1" si="33"/>
        <v>pics\\Peper_7.jpg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pics\\Peper_7.jpg</v>
      </c>
      <c r="AI123" t="s">
        <v>125</v>
      </c>
      <c r="AO123">
        <f t="shared" ca="1" si="34"/>
        <v>0.31460323163799198</v>
      </c>
      <c r="AP123" t="str">
        <f t="shared" ca="1" si="35"/>
        <v>pics\\Peper_7.jpg</v>
      </c>
      <c r="AR123" t="str">
        <f t="shared" si="38"/>
        <v/>
      </c>
      <c r="AS123" t="str">
        <f t="shared" ca="1" si="29"/>
        <v>pics\\Peper_7.jpg</v>
      </c>
      <c r="AT123">
        <f t="shared" ca="1" si="30"/>
        <v>5.6970120137896041E-2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_Изогнут_ли_</v>
      </c>
      <c r="BB123" t="str">
        <f t="shared" si="32"/>
        <v>_Изогнут_ли_XXXXX?</v>
      </c>
      <c r="BD123" cm="1">
        <f t="array" aca="1" ref="BD123" ca="1">INDEX($L$122:$L$129,(RANK(AT3,$AT$2:$AT$9)))</f>
        <v>2137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VLOOKUP(B124,audio_list_stym!$A$3:$BP$18,68,FALSE)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VLOOKUP(B124,audio_list_stym!$A$3:$AJ$18,36,FALSE)</f>
        <v>Tamanid</v>
      </c>
      <c r="I124" t="s">
        <v>690</v>
      </c>
      <c r="J124" t="str">
        <f t="shared" si="27"/>
        <v>Tamanid_3</v>
      </c>
      <c r="K124">
        <v>16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275</v>
      </c>
      <c r="Q124" t="str">
        <f>IF(G124="экспл",0,IF(G124="импл_",VLOOKUP(J124,quest_импл!$A$1:$J$129,8,FALSE),0))</f>
        <v>sound\\Barhatistiy_li.wav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2030</v>
      </c>
      <c r="AD124" t="str">
        <f t="shared" ca="1" si="33"/>
        <v>pics\\Kokos_6.jpg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pics\\Kokos_6.jpg</v>
      </c>
      <c r="AI124" t="s">
        <v>126</v>
      </c>
      <c r="AO124">
        <f t="shared" ca="1" si="34"/>
        <v>0.55539275626185625</v>
      </c>
      <c r="AP124" t="str">
        <f t="shared" ca="1" si="35"/>
        <v>pics\\Kokos_6.jpg</v>
      </c>
      <c r="AR124" t="str">
        <f t="shared" si="38"/>
        <v/>
      </c>
      <c r="AS124" t="str">
        <f t="shared" ca="1" si="29"/>
        <v>pics\\Kokos_6.jpg</v>
      </c>
      <c r="AT124">
        <f t="shared" ca="1" si="30"/>
        <v>0.28805776535228267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_Бархатистый_ли_</v>
      </c>
      <c r="BB124" t="str">
        <f t="shared" si="32"/>
        <v>_Бархатистый_ли_XXXXX?</v>
      </c>
      <c r="BD124" cm="1">
        <f t="array" aca="1" ref="BD124" ca="1">INDEX($L$122:$L$129,(RANK(AT4,$AT$2:$AT$9)))</f>
        <v>2140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VLOOKUP(B125,audio_list_stym!$A$3:$BP$18,68,FALSE)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VLOOKUP(B125,audio_list_stym!$A$3:$AJ$18,36,FALSE)</f>
        <v>Tamanid</v>
      </c>
      <c r="I125" t="s">
        <v>691</v>
      </c>
      <c r="J125" t="str">
        <f t="shared" si="27"/>
        <v>Tamanid_4</v>
      </c>
      <c r="K125">
        <v>16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276</v>
      </c>
      <c r="Q125" t="str">
        <f>IF(G125="экспл",0,IF(G125="импл_",VLOOKUP(J125,quest_импл!$A$1:$J$129,8,FALSE),0))</f>
        <v>sound\\Odnotonniy_li.wav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2029</v>
      </c>
      <c r="AD125" t="str">
        <f t="shared" ca="1" si="33"/>
        <v>pics\\Kokos_5.jpg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pics\\Kokos_5.jpg</v>
      </c>
      <c r="AI125" t="s">
        <v>127</v>
      </c>
      <c r="AO125">
        <f t="shared" ca="1" si="34"/>
        <v>0.55652966419393968</v>
      </c>
      <c r="AP125" t="str">
        <f t="shared" ca="1" si="35"/>
        <v>pics\\Kokos_5.jpg</v>
      </c>
      <c r="AR125" t="str">
        <f t="shared" si="38"/>
        <v/>
      </c>
      <c r="AS125" t="str">
        <f t="shared" ca="1" si="29"/>
        <v>pics\\Kokos_5.jpg</v>
      </c>
      <c r="AT125">
        <f t="shared" ca="1" si="30"/>
        <v>3.6184987771039956E-2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_Однотонный_ли_</v>
      </c>
      <c r="BB125" t="str">
        <f t="shared" si="32"/>
        <v>_Однотонный_ли_XXXXX?</v>
      </c>
      <c r="BD125" cm="1">
        <f t="array" aca="1" ref="BD125" ca="1">INDEX($L$122:$L$129,(RANK(AT5,$AT$2:$AT$9)))</f>
        <v>2141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VLOOKUP(B126,audio_list_stym!$A$3:$BP$18,68,FALSE)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VLOOKUP(B126,audio_list_stym!$A$3:$AJ$18,36,FALSE)</f>
        <v>Tamanid</v>
      </c>
      <c r="I126" t="s">
        <v>692</v>
      </c>
      <c r="J126" t="str">
        <f t="shared" si="27"/>
        <v>Tamanid_5</v>
      </c>
      <c r="K126">
        <v>16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277</v>
      </c>
      <c r="Q126" t="str">
        <f>IF(G126="экспл",0,IF(G126="импл_",VLOOKUP(J126,quest_импл!$A$1:$J$129,8,FALSE),0))</f>
        <v>sound\\Prozrachniy_li.wav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2063</v>
      </c>
      <c r="AD126" t="str">
        <f t="shared" ca="1" si="33"/>
        <v>pics\\Tomat_7.jpg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pics\\Tomat_7.jpg</v>
      </c>
      <c r="AI126" t="s">
        <v>128</v>
      </c>
      <c r="AO126">
        <f t="shared" ca="1" si="34"/>
        <v>9.2067409889857732E-3</v>
      </c>
      <c r="AP126" t="str">
        <f t="shared" ca="1" si="35"/>
        <v>pics\\Tomat_7.jpg</v>
      </c>
      <c r="AR126" t="str">
        <f t="shared" si="38"/>
        <v/>
      </c>
      <c r="AS126" t="str">
        <f t="shared" ca="1" si="29"/>
        <v>pics\\Tomat_7.jpg</v>
      </c>
      <c r="AT126">
        <f t="shared" ca="1" si="30"/>
        <v>0.66982214006603058</v>
      </c>
      <c r="AU126" t="s">
        <v>697</v>
      </c>
      <c r="AV126" t="str">
        <f t="shared" ca="1" si="31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_Прозрачный_ли_</v>
      </c>
      <c r="BB126" t="str">
        <f t="shared" si="32"/>
        <v>_Прозрачный_ли_XXXXX?</v>
      </c>
      <c r="BD126" cm="1">
        <f t="array" aca="1" ref="BD126" ca="1">INDEX($L$122:$L$129,(RANK(AT6,$AT$2:$AT$9)))</f>
        <v>2143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VLOOKUP(B127,audio_list_stym!$A$3:$BP$18,68,FALSE)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VLOOKUP(B127,audio_list_stym!$A$3:$AJ$18,36,FALSE)</f>
        <v>Tamanid</v>
      </c>
      <c r="I127" t="s">
        <v>693</v>
      </c>
      <c r="J127" t="str">
        <f t="shared" si="27"/>
        <v>Tamanid_6</v>
      </c>
      <c r="K127">
        <v>16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278</v>
      </c>
      <c r="Q127" t="str">
        <f>IF(G127="экспл",0,IF(G127="импл_",VLOOKUP(J127,quest_импл!$A$1:$J$129,8,FALSE),0))</f>
        <v>sound\\Izmelchen_li.wav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2001</v>
      </c>
      <c r="AD127" t="str">
        <f t="shared" ca="1" si="33"/>
        <v>pics\\Banan_1.jpg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pics\\Banan_1.jpg</v>
      </c>
      <c r="AI127" t="s">
        <v>129</v>
      </c>
      <c r="AO127">
        <f t="shared" ca="1" si="34"/>
        <v>0.99649001585345465</v>
      </c>
      <c r="AP127" t="str">
        <f t="shared" ca="1" si="35"/>
        <v>pics\\Banan_1.jpg</v>
      </c>
      <c r="AR127" t="str">
        <f t="shared" si="38"/>
        <v/>
      </c>
      <c r="AS127" t="str">
        <f t="shared" ca="1" si="29"/>
        <v>pics\\Banan_1.jpg</v>
      </c>
      <c r="AT127">
        <f t="shared" ca="1" si="30"/>
        <v>0.94957711955241342</v>
      </c>
      <c r="AU127" t="s">
        <v>697</v>
      </c>
      <c r="AV127" t="str">
        <f t="shared" ca="1" si="31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_Измельчен_ли_</v>
      </c>
      <c r="BB127" t="str">
        <f t="shared" si="32"/>
        <v>_Измельчен_ли_XXXXX?</v>
      </c>
      <c r="BD127" cm="1">
        <f t="array" aca="1" ref="BD127" ca="1">INDEX($L$122:$L$129,(RANK(AT7,$AT$2:$AT$9)))</f>
        <v>2139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VLOOKUP(B128,audio_list_stym!$A$3:$BP$18,68,FALSE)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VLOOKUP(B128,audio_list_stym!$A$3:$AJ$18,36,FALSE)</f>
        <v>Tamanid</v>
      </c>
      <c r="I128" t="s">
        <v>694</v>
      </c>
      <c r="J128" t="str">
        <f t="shared" si="27"/>
        <v>Tamanid_7</v>
      </c>
      <c r="K128">
        <v>16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279</v>
      </c>
      <c r="Q128" t="str">
        <f>IF(G128="экспл",0,IF(G128="импл_",VLOOKUP(J128,quest_импл!$A$1:$J$129,8,FALSE),0))</f>
        <v>sound\\Cvetushiy_li.wav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2020</v>
      </c>
      <c r="AD128" t="str">
        <f t="shared" ca="1" si="33"/>
        <v>pics\\Goroh_4.jpg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pics\\Goroh_4.jpg</v>
      </c>
      <c r="AI128" t="s">
        <v>130</v>
      </c>
      <c r="AO128">
        <f t="shared" ca="1" si="34"/>
        <v>0.69711088678767863</v>
      </c>
      <c r="AP128" t="str">
        <f t="shared" ca="1" si="35"/>
        <v>pics\\Goroh_4.jpg</v>
      </c>
      <c r="AR128" t="str">
        <f t="shared" si="38"/>
        <v/>
      </c>
      <c r="AS128" t="str">
        <f t="shared" ca="1" si="29"/>
        <v>pics\\Goroh_4.jpg</v>
      </c>
      <c r="AT128">
        <f t="shared" ca="1" si="30"/>
        <v>0.80062314829707915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_Цветущий_ли_</v>
      </c>
      <c r="BB128" t="str">
        <f t="shared" si="32"/>
        <v>_Цветущий_ли_XXXXX?</v>
      </c>
      <c r="BD128" cm="1">
        <f t="array" aca="1" ref="BD128" ca="1">INDEX($L$122:$L$129,(RANK(AT8,$AT$2:$AT$9)))</f>
        <v>2144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VLOOKUP(B129,audio_list_stym!$A$3:$BP$18,68,FALSE)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VLOOKUP(B129,audio_list_stym!$A$3:$AJ$18,36,FALSE)</f>
        <v>Tamanid</v>
      </c>
      <c r="I129" t="s">
        <v>695</v>
      </c>
      <c r="J129" t="str">
        <f t="shared" si="27"/>
        <v>Tamanid_8</v>
      </c>
      <c r="K129">
        <v>16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280</v>
      </c>
      <c r="Q129" t="str">
        <f>IF(G129="экспл",0,IF(G129="импл_",VLOOKUP(J129,quest_импл!$A$1:$J$129,8,FALSE),0))</f>
        <v>sound\\Skruchen_li.wav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2006</v>
      </c>
      <c r="AD129" t="str">
        <f t="shared" ca="1" si="33"/>
        <v>pics\\Banan_6.jpg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pics\\Banan_6.jpg</v>
      </c>
      <c r="AI129" t="s">
        <v>131</v>
      </c>
      <c r="AO129">
        <f t="shared" ca="1" si="34"/>
        <v>0.93753473574827195</v>
      </c>
      <c r="AP129" t="str">
        <f t="shared" ca="1" si="35"/>
        <v>pics\\Banan_6.jpg</v>
      </c>
      <c r="AR129" t="str">
        <f t="shared" si="38"/>
        <v/>
      </c>
      <c r="AS129" t="str">
        <f t="shared" ca="1" si="29"/>
        <v>pics\\Banan_6.jpg</v>
      </c>
      <c r="AT129">
        <f t="shared" ca="1" si="30"/>
        <v>0.7593463147524665</v>
      </c>
      <c r="AU129" t="s">
        <v>697</v>
      </c>
      <c r="AV129" t="str">
        <f t="shared" ca="1" si="31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_Скручен_ли_</v>
      </c>
      <c r="BB129" t="str">
        <f t="shared" si="32"/>
        <v>_Скручен_ли_XXXXX?</v>
      </c>
      <c r="BD129" cm="1">
        <f t="array" aca="1" ref="BD129" ca="1">INDEX($L$122:$L$129,(RANK(AT9,$AT$2:$AT$9)))</f>
        <v>2142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2000-000000000000}"/>
  <pageMargins left="0.7" right="0.7" top="0.75" bottom="0.75" header="0.3" footer="0.3"/>
  <pageSetup paperSize="9" orientation="portrait" horizontalDpi="4294967293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14349-B033-44DD-B7D5-EC64E5F37207}">
  <dimension ref="A1:O17"/>
  <sheetViews>
    <sheetView workbookViewId="0">
      <selection activeCell="B25" sqref="B25"/>
    </sheetView>
  </sheetViews>
  <sheetFormatPr defaultColWidth="8.796875" defaultRowHeight="14.25" x14ac:dyDescent="0.45"/>
  <cols>
    <col min="1" max="1" width="14.1328125" customWidth="1"/>
    <col min="3" max="3" width="19" customWidth="1"/>
    <col min="6" max="6" width="24.796875" customWidth="1"/>
  </cols>
  <sheetData>
    <row r="1" spans="1:15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G1" s="23"/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3" t="s">
        <v>1170</v>
      </c>
      <c r="N1" s="23" t="s">
        <v>1171</v>
      </c>
      <c r="O1" s="23" t="s">
        <v>1172</v>
      </c>
    </row>
    <row r="2" spans="1:15" x14ac:dyDescent="0.45">
      <c r="A2">
        <v>1201</v>
      </c>
      <c r="B2" t="s">
        <v>342</v>
      </c>
      <c r="C2" t="s">
        <v>326</v>
      </c>
      <c r="D2">
        <v>100</v>
      </c>
      <c r="E2">
        <v>13</v>
      </c>
      <c r="F2" t="s">
        <v>658</v>
      </c>
      <c r="G2" t="s">
        <v>1173</v>
      </c>
      <c r="H2" t="s">
        <v>669</v>
      </c>
      <c r="I2" t="s">
        <v>688</v>
      </c>
      <c r="J2" t="s">
        <v>59</v>
      </c>
      <c r="K2">
        <v>13</v>
      </c>
      <c r="L2">
        <v>2057</v>
      </c>
    </row>
    <row r="3" spans="1:15" x14ac:dyDescent="0.45">
      <c r="A3">
        <v>1202</v>
      </c>
      <c r="B3" t="s">
        <v>343</v>
      </c>
      <c r="C3" t="s">
        <v>337</v>
      </c>
      <c r="D3">
        <v>101</v>
      </c>
      <c r="E3">
        <v>10</v>
      </c>
      <c r="F3" t="s">
        <v>655</v>
      </c>
      <c r="G3" t="s">
        <v>1174</v>
      </c>
      <c r="H3" t="s">
        <v>666</v>
      </c>
      <c r="I3" t="s">
        <v>688</v>
      </c>
      <c r="J3" t="s">
        <v>35</v>
      </c>
      <c r="K3">
        <v>10</v>
      </c>
      <c r="L3">
        <v>2033</v>
      </c>
    </row>
    <row r="4" spans="1:15" x14ac:dyDescent="0.45">
      <c r="A4">
        <v>1203</v>
      </c>
      <c r="B4" t="s">
        <v>344</v>
      </c>
      <c r="C4" t="s">
        <v>327</v>
      </c>
      <c r="D4">
        <v>102</v>
      </c>
      <c r="E4">
        <v>11</v>
      </c>
      <c r="F4" t="s">
        <v>656</v>
      </c>
      <c r="G4" t="s">
        <v>1173</v>
      </c>
      <c r="H4" t="s">
        <v>665</v>
      </c>
      <c r="I4" t="s">
        <v>688</v>
      </c>
      <c r="J4" t="s">
        <v>27</v>
      </c>
      <c r="K4">
        <v>11</v>
      </c>
      <c r="L4">
        <v>2025</v>
      </c>
    </row>
    <row r="5" spans="1:15" x14ac:dyDescent="0.45">
      <c r="A5">
        <v>1204</v>
      </c>
      <c r="B5" t="s">
        <v>345</v>
      </c>
      <c r="C5" t="s">
        <v>338</v>
      </c>
      <c r="D5">
        <v>103</v>
      </c>
      <c r="E5">
        <v>12</v>
      </c>
      <c r="F5" t="s">
        <v>657</v>
      </c>
      <c r="G5" t="s">
        <v>1174</v>
      </c>
      <c r="H5" t="s">
        <v>668</v>
      </c>
      <c r="I5" t="s">
        <v>688</v>
      </c>
      <c r="J5" t="s">
        <v>51</v>
      </c>
      <c r="K5">
        <v>12</v>
      </c>
      <c r="L5">
        <v>2049</v>
      </c>
    </row>
    <row r="6" spans="1:15" x14ac:dyDescent="0.45">
      <c r="A6">
        <v>1205</v>
      </c>
      <c r="B6" t="s">
        <v>346</v>
      </c>
      <c r="C6" t="s">
        <v>339</v>
      </c>
      <c r="D6">
        <v>104</v>
      </c>
      <c r="E6">
        <v>13</v>
      </c>
      <c r="F6" t="s">
        <v>658</v>
      </c>
      <c r="G6" t="s">
        <v>1173</v>
      </c>
      <c r="H6" t="s">
        <v>667</v>
      </c>
      <c r="I6" t="s">
        <v>688</v>
      </c>
      <c r="J6" t="s">
        <v>43</v>
      </c>
      <c r="K6">
        <v>13</v>
      </c>
      <c r="L6">
        <v>2041</v>
      </c>
    </row>
    <row r="7" spans="1:15" x14ac:dyDescent="0.45">
      <c r="A7">
        <v>1206</v>
      </c>
      <c r="B7" t="s">
        <v>347</v>
      </c>
      <c r="C7" t="s">
        <v>328</v>
      </c>
      <c r="D7">
        <v>105</v>
      </c>
      <c r="E7">
        <v>10</v>
      </c>
      <c r="F7" t="s">
        <v>655</v>
      </c>
      <c r="G7" t="s">
        <v>1174</v>
      </c>
      <c r="H7" t="s">
        <v>347</v>
      </c>
      <c r="I7" t="s">
        <v>688</v>
      </c>
      <c r="J7" t="s">
        <v>3</v>
      </c>
      <c r="K7">
        <v>10</v>
      </c>
      <c r="L7">
        <v>2001</v>
      </c>
    </row>
    <row r="8" spans="1:15" x14ac:dyDescent="0.45">
      <c r="A8">
        <v>1207</v>
      </c>
      <c r="B8" t="s">
        <v>348</v>
      </c>
      <c r="C8" t="s">
        <v>329</v>
      </c>
      <c r="D8">
        <v>106</v>
      </c>
      <c r="E8">
        <v>11</v>
      </c>
      <c r="F8" t="s">
        <v>656</v>
      </c>
      <c r="G8" t="s">
        <v>1173</v>
      </c>
      <c r="H8" t="s">
        <v>663</v>
      </c>
      <c r="I8" t="s">
        <v>688</v>
      </c>
      <c r="J8" t="s">
        <v>11</v>
      </c>
      <c r="K8">
        <v>11</v>
      </c>
      <c r="L8">
        <v>2009</v>
      </c>
    </row>
    <row r="9" spans="1:15" x14ac:dyDescent="0.45">
      <c r="A9">
        <v>1208</v>
      </c>
      <c r="B9" t="s">
        <v>349</v>
      </c>
      <c r="C9" t="s">
        <v>330</v>
      </c>
      <c r="D9">
        <v>107</v>
      </c>
      <c r="E9">
        <v>12</v>
      </c>
      <c r="F9" t="s">
        <v>657</v>
      </c>
      <c r="G9" t="s">
        <v>1174</v>
      </c>
      <c r="H9" t="s">
        <v>664</v>
      </c>
      <c r="I9" t="s">
        <v>688</v>
      </c>
      <c r="J9" t="s">
        <v>19</v>
      </c>
      <c r="K9">
        <v>12</v>
      </c>
      <c r="L9">
        <v>2017</v>
      </c>
    </row>
    <row r="10" spans="1:15" x14ac:dyDescent="0.45">
      <c r="A10">
        <v>1209</v>
      </c>
      <c r="B10" t="s">
        <v>350</v>
      </c>
      <c r="C10" t="s">
        <v>331</v>
      </c>
      <c r="D10">
        <v>108</v>
      </c>
      <c r="E10">
        <v>17</v>
      </c>
      <c r="F10" t="s">
        <v>662</v>
      </c>
      <c r="G10" t="s">
        <v>1173</v>
      </c>
      <c r="H10" t="s">
        <v>677</v>
      </c>
      <c r="I10" t="s">
        <v>688</v>
      </c>
      <c r="J10" t="s">
        <v>252</v>
      </c>
      <c r="K10">
        <v>17</v>
      </c>
      <c r="L10">
        <v>2145</v>
      </c>
    </row>
    <row r="11" spans="1:15" x14ac:dyDescent="0.45">
      <c r="A11">
        <v>1210</v>
      </c>
      <c r="B11" t="s">
        <v>351</v>
      </c>
      <c r="C11" t="s">
        <v>332</v>
      </c>
      <c r="D11">
        <v>109</v>
      </c>
      <c r="E11">
        <v>14</v>
      </c>
      <c r="F11" t="s">
        <v>659</v>
      </c>
      <c r="G11" t="s">
        <v>1174</v>
      </c>
      <c r="H11" t="s">
        <v>670</v>
      </c>
      <c r="I11" t="s">
        <v>688</v>
      </c>
      <c r="J11" t="s">
        <v>196</v>
      </c>
      <c r="K11">
        <v>14</v>
      </c>
      <c r="L11">
        <v>2065</v>
      </c>
    </row>
    <row r="12" spans="1:15" x14ac:dyDescent="0.45">
      <c r="A12">
        <v>1211</v>
      </c>
      <c r="B12" t="s">
        <v>352</v>
      </c>
      <c r="C12" t="s">
        <v>333</v>
      </c>
      <c r="D12">
        <v>110</v>
      </c>
      <c r="E12">
        <v>15</v>
      </c>
      <c r="F12" t="s">
        <v>660</v>
      </c>
      <c r="G12" t="s">
        <v>1173</v>
      </c>
      <c r="H12" t="s">
        <v>671</v>
      </c>
      <c r="I12" t="s">
        <v>688</v>
      </c>
      <c r="J12" t="s">
        <v>204</v>
      </c>
      <c r="K12">
        <v>15</v>
      </c>
      <c r="L12">
        <v>2073</v>
      </c>
    </row>
    <row r="13" spans="1:15" x14ac:dyDescent="0.45">
      <c r="A13">
        <v>1212</v>
      </c>
      <c r="B13" t="s">
        <v>353</v>
      </c>
      <c r="C13" t="s">
        <v>340</v>
      </c>
      <c r="D13">
        <v>111</v>
      </c>
      <c r="E13">
        <v>16</v>
      </c>
      <c r="F13" t="s">
        <v>661</v>
      </c>
      <c r="G13" t="s">
        <v>1174</v>
      </c>
      <c r="H13" t="s">
        <v>672</v>
      </c>
      <c r="I13" t="s">
        <v>688</v>
      </c>
      <c r="J13" t="s">
        <v>212</v>
      </c>
      <c r="K13">
        <v>16</v>
      </c>
      <c r="L13">
        <v>2081</v>
      </c>
    </row>
    <row r="14" spans="1:15" x14ac:dyDescent="0.45">
      <c r="A14">
        <v>1213</v>
      </c>
      <c r="B14" t="s">
        <v>354</v>
      </c>
      <c r="C14" t="s">
        <v>334</v>
      </c>
      <c r="D14">
        <v>112</v>
      </c>
      <c r="E14">
        <v>17</v>
      </c>
      <c r="F14" t="s">
        <v>662</v>
      </c>
      <c r="G14" t="s">
        <v>1173</v>
      </c>
      <c r="H14" t="s">
        <v>673</v>
      </c>
      <c r="I14" t="s">
        <v>688</v>
      </c>
      <c r="J14" t="s">
        <v>220</v>
      </c>
      <c r="K14">
        <v>17</v>
      </c>
      <c r="L14">
        <v>2089</v>
      </c>
    </row>
    <row r="15" spans="1:15" x14ac:dyDescent="0.45">
      <c r="A15">
        <v>1214</v>
      </c>
      <c r="B15" t="s">
        <v>355</v>
      </c>
      <c r="C15" t="s">
        <v>335</v>
      </c>
      <c r="D15">
        <v>113</v>
      </c>
      <c r="E15">
        <v>14</v>
      </c>
      <c r="F15" t="s">
        <v>659</v>
      </c>
      <c r="G15" t="s">
        <v>1174</v>
      </c>
      <c r="H15" t="s">
        <v>674</v>
      </c>
      <c r="I15" t="s">
        <v>688</v>
      </c>
      <c r="J15" t="s">
        <v>228</v>
      </c>
      <c r="K15">
        <v>14</v>
      </c>
      <c r="L15">
        <v>2113</v>
      </c>
    </row>
    <row r="16" spans="1:15" x14ac:dyDescent="0.45">
      <c r="A16">
        <v>1215</v>
      </c>
      <c r="B16" t="s">
        <v>356</v>
      </c>
      <c r="C16" t="s">
        <v>341</v>
      </c>
      <c r="D16">
        <v>114</v>
      </c>
      <c r="E16">
        <v>15</v>
      </c>
      <c r="F16" t="s">
        <v>660</v>
      </c>
      <c r="G16" t="s">
        <v>1173</v>
      </c>
      <c r="H16" t="s">
        <v>675</v>
      </c>
      <c r="I16" t="s">
        <v>688</v>
      </c>
      <c r="J16" t="s">
        <v>236</v>
      </c>
      <c r="K16">
        <v>15</v>
      </c>
      <c r="L16">
        <v>2129</v>
      </c>
    </row>
    <row r="17" spans="1:12" x14ac:dyDescent="0.45">
      <c r="A17">
        <v>1216</v>
      </c>
      <c r="B17" t="s">
        <v>357</v>
      </c>
      <c r="C17" t="s">
        <v>336</v>
      </c>
      <c r="D17">
        <v>115</v>
      </c>
      <c r="E17">
        <v>16</v>
      </c>
      <c r="F17" t="s">
        <v>661</v>
      </c>
      <c r="G17" t="s">
        <v>1174</v>
      </c>
      <c r="H17" t="s">
        <v>676</v>
      </c>
      <c r="I17" t="s">
        <v>688</v>
      </c>
      <c r="J17" t="s">
        <v>244</v>
      </c>
      <c r="K17">
        <v>16</v>
      </c>
      <c r="L17">
        <v>2137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Q299"/>
  <sheetViews>
    <sheetView zoomScale="74" zoomScaleNormal="74" workbookViewId="0">
      <selection activeCell="I11" sqref="I11"/>
    </sheetView>
  </sheetViews>
  <sheetFormatPr defaultColWidth="8.796875" defaultRowHeight="14.25" x14ac:dyDescent="0.45"/>
  <cols>
    <col min="1" max="1" width="16" customWidth="1"/>
    <col min="2" max="2" width="25.46484375" customWidth="1"/>
    <col min="5" max="37" width="5.33203125" customWidth="1"/>
    <col min="38" max="68" width="0.796875" customWidth="1"/>
    <col min="71" max="71" width="17.1328125" customWidth="1"/>
  </cols>
  <sheetData>
    <row r="1" spans="1:69" x14ac:dyDescent="0.4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</row>
    <row r="2" spans="1:69" x14ac:dyDescent="0.45">
      <c r="A2" s="3"/>
      <c r="B2" t="s">
        <v>261</v>
      </c>
      <c r="C2" t="s">
        <v>260</v>
      </c>
      <c r="D2" s="3"/>
      <c r="E2" s="3" t="s">
        <v>262</v>
      </c>
      <c r="F2" s="3" t="s">
        <v>263</v>
      </c>
      <c r="G2" s="3" t="s">
        <v>264</v>
      </c>
      <c r="H2" s="3" t="s">
        <v>265</v>
      </c>
      <c r="I2" s="3" t="s">
        <v>266</v>
      </c>
      <c r="J2" s="3" t="s">
        <v>267</v>
      </c>
      <c r="K2" s="3" t="s">
        <v>268</v>
      </c>
      <c r="L2" s="3" t="s">
        <v>269</v>
      </c>
      <c r="M2" s="3" t="s">
        <v>270</v>
      </c>
      <c r="N2" s="3" t="s">
        <v>271</v>
      </c>
      <c r="O2" s="3" t="s">
        <v>272</v>
      </c>
      <c r="P2" s="3" t="s">
        <v>273</v>
      </c>
      <c r="Q2" s="3" t="s">
        <v>274</v>
      </c>
      <c r="R2" s="3" t="s">
        <v>275</v>
      </c>
      <c r="S2" s="3" t="s">
        <v>276</v>
      </c>
      <c r="T2" s="3" t="s">
        <v>277</v>
      </c>
      <c r="U2" s="3" t="s">
        <v>278</v>
      </c>
      <c r="V2" s="3" t="s">
        <v>279</v>
      </c>
      <c r="W2" s="3" t="s">
        <v>280</v>
      </c>
      <c r="X2" s="3" t="s">
        <v>281</v>
      </c>
      <c r="Y2" s="3" t="s">
        <v>282</v>
      </c>
      <c r="Z2" s="3" t="s">
        <v>283</v>
      </c>
      <c r="AA2" s="3" t="s">
        <v>284</v>
      </c>
      <c r="AB2" s="3" t="s">
        <v>285</v>
      </c>
      <c r="AC2" s="3" t="s">
        <v>286</v>
      </c>
      <c r="AD2" s="3" t="s">
        <v>287</v>
      </c>
      <c r="AE2" s="3" t="s">
        <v>288</v>
      </c>
      <c r="AF2" s="3" t="s">
        <v>289</v>
      </c>
      <c r="AG2" s="3" t="s">
        <v>290</v>
      </c>
      <c r="AH2" s="3" t="s">
        <v>291</v>
      </c>
      <c r="AI2" s="3" t="s">
        <v>292</v>
      </c>
      <c r="AJ2" s="3" t="s">
        <v>293</v>
      </c>
      <c r="AK2" s="3" t="s">
        <v>294</v>
      </c>
      <c r="AL2" s="3" t="s">
        <v>295</v>
      </c>
      <c r="AM2" s="3" t="s">
        <v>296</v>
      </c>
      <c r="AN2" s="3" t="s">
        <v>297</v>
      </c>
      <c r="AO2" s="3" t="s">
        <v>298</v>
      </c>
      <c r="AP2" s="3" t="s">
        <v>299</v>
      </c>
      <c r="AQ2" s="3" t="s">
        <v>300</v>
      </c>
      <c r="AR2" s="3" t="s">
        <v>301</v>
      </c>
      <c r="AS2" s="3" t="s">
        <v>302</v>
      </c>
      <c r="AT2" s="3" t="s">
        <v>303</v>
      </c>
      <c r="AU2" s="3" t="s">
        <v>304</v>
      </c>
      <c r="AV2" s="3" t="s">
        <v>305</v>
      </c>
      <c r="AW2" s="3" t="s">
        <v>306</v>
      </c>
      <c r="AX2" s="3" t="s">
        <v>307</v>
      </c>
      <c r="AY2" s="3" t="s">
        <v>308</v>
      </c>
      <c r="AZ2" s="3" t="s">
        <v>309</v>
      </c>
      <c r="BA2" s="3" t="s">
        <v>310</v>
      </c>
      <c r="BB2" s="3" t="s">
        <v>311</v>
      </c>
      <c r="BC2" s="3" t="s">
        <v>312</v>
      </c>
      <c r="BD2" s="3" t="s">
        <v>313</v>
      </c>
      <c r="BE2" s="3" t="s">
        <v>314</v>
      </c>
      <c r="BF2" s="3" t="s">
        <v>315</v>
      </c>
      <c r="BG2" s="3" t="s">
        <v>316</v>
      </c>
      <c r="BH2" s="3" t="s">
        <v>317</v>
      </c>
      <c r="BI2" s="3" t="s">
        <v>318</v>
      </c>
      <c r="BJ2" s="3" t="s">
        <v>319</v>
      </c>
      <c r="BK2" s="3" t="s">
        <v>320</v>
      </c>
      <c r="BL2" s="3" t="s">
        <v>321</v>
      </c>
      <c r="BM2" s="3" t="s">
        <v>322</v>
      </c>
      <c r="BN2" s="3" t="s">
        <v>323</v>
      </c>
      <c r="BO2" s="3" t="s">
        <v>324</v>
      </c>
      <c r="BP2" s="3" t="s">
        <v>325</v>
      </c>
    </row>
    <row r="3" spans="1:69" x14ac:dyDescent="0.45">
      <c r="A3" t="s">
        <v>342</v>
      </c>
      <c r="B3" t="s">
        <v>326</v>
      </c>
      <c r="C3" s="29">
        <v>1201</v>
      </c>
      <c r="D3">
        <v>100</v>
      </c>
      <c r="E3" t="s">
        <v>669</v>
      </c>
      <c r="F3" t="s">
        <v>669</v>
      </c>
      <c r="G3" t="s">
        <v>669</v>
      </c>
      <c r="H3" t="s">
        <v>669</v>
      </c>
      <c r="I3" t="s">
        <v>669</v>
      </c>
      <c r="J3" t="s">
        <v>669</v>
      </c>
      <c r="K3" t="s">
        <v>669</v>
      </c>
      <c r="L3" t="s">
        <v>669</v>
      </c>
      <c r="M3" t="s">
        <v>669</v>
      </c>
      <c r="N3" t="s">
        <v>669</v>
      </c>
      <c r="O3" t="s">
        <v>669</v>
      </c>
      <c r="P3" t="s">
        <v>669</v>
      </c>
      <c r="Q3" t="s">
        <v>669</v>
      </c>
      <c r="R3" t="s">
        <v>669</v>
      </c>
      <c r="S3" t="s">
        <v>669</v>
      </c>
      <c r="T3" t="s">
        <v>669</v>
      </c>
      <c r="U3" t="s">
        <v>669</v>
      </c>
      <c r="V3" t="s">
        <v>669</v>
      </c>
      <c r="W3" t="s">
        <v>669</v>
      </c>
      <c r="X3" t="s">
        <v>669</v>
      </c>
      <c r="Y3" t="s">
        <v>669</v>
      </c>
      <c r="Z3" t="s">
        <v>669</v>
      </c>
      <c r="AA3" t="s">
        <v>669</v>
      </c>
      <c r="AB3" t="s">
        <v>669</v>
      </c>
      <c r="AC3" t="s">
        <v>669</v>
      </c>
      <c r="AD3" t="s">
        <v>669</v>
      </c>
      <c r="AE3" t="s">
        <v>669</v>
      </c>
      <c r="AF3" t="s">
        <v>669</v>
      </c>
      <c r="AG3" t="s">
        <v>669</v>
      </c>
      <c r="AH3" t="s">
        <v>669</v>
      </c>
      <c r="AI3" t="s">
        <v>669</v>
      </c>
      <c r="AJ3" t="s">
        <v>669</v>
      </c>
      <c r="AK3">
        <v>10</v>
      </c>
      <c r="AL3">
        <v>11</v>
      </c>
      <c r="AM3">
        <v>12</v>
      </c>
      <c r="AN3">
        <v>13</v>
      </c>
      <c r="AO3">
        <v>10</v>
      </c>
      <c r="AP3">
        <v>11</v>
      </c>
      <c r="AQ3">
        <v>12</v>
      </c>
      <c r="AR3">
        <v>13</v>
      </c>
      <c r="AS3">
        <v>10</v>
      </c>
      <c r="AT3">
        <v>11</v>
      </c>
      <c r="AU3">
        <v>12</v>
      </c>
      <c r="AV3">
        <v>13</v>
      </c>
      <c r="AW3">
        <v>10</v>
      </c>
      <c r="AX3">
        <v>11</v>
      </c>
      <c r="AY3">
        <v>12</v>
      </c>
      <c r="AZ3">
        <v>13</v>
      </c>
      <c r="BA3">
        <v>10</v>
      </c>
      <c r="BB3">
        <v>11</v>
      </c>
      <c r="BC3">
        <v>12</v>
      </c>
      <c r="BD3">
        <v>13</v>
      </c>
      <c r="BE3">
        <v>10</v>
      </c>
      <c r="BF3">
        <v>11</v>
      </c>
      <c r="BG3">
        <v>12</v>
      </c>
      <c r="BH3">
        <v>13</v>
      </c>
      <c r="BI3">
        <v>10</v>
      </c>
      <c r="BJ3">
        <v>11</v>
      </c>
      <c r="BK3">
        <v>12</v>
      </c>
      <c r="BL3">
        <v>13</v>
      </c>
      <c r="BM3">
        <v>10</v>
      </c>
      <c r="BN3">
        <v>11</v>
      </c>
      <c r="BO3">
        <v>12</v>
      </c>
      <c r="BP3">
        <v>13</v>
      </c>
      <c r="BQ3" t="s">
        <v>888</v>
      </c>
    </row>
    <row r="4" spans="1:69" x14ac:dyDescent="0.45">
      <c r="A4" t="s">
        <v>343</v>
      </c>
      <c r="B4" t="s">
        <v>337</v>
      </c>
      <c r="C4">
        <v>1202</v>
      </c>
      <c r="D4">
        <v>101</v>
      </c>
      <c r="E4" t="s">
        <v>666</v>
      </c>
      <c r="F4" t="s">
        <v>666</v>
      </c>
      <c r="G4" t="s">
        <v>666</v>
      </c>
      <c r="H4" t="s">
        <v>666</v>
      </c>
      <c r="I4" t="s">
        <v>666</v>
      </c>
      <c r="J4" t="s">
        <v>666</v>
      </c>
      <c r="K4" t="s">
        <v>666</v>
      </c>
      <c r="L4" t="s">
        <v>666</v>
      </c>
      <c r="M4" t="s">
        <v>666</v>
      </c>
      <c r="N4" t="s">
        <v>666</v>
      </c>
      <c r="O4" t="s">
        <v>666</v>
      </c>
      <c r="P4" t="s">
        <v>666</v>
      </c>
      <c r="Q4" t="s">
        <v>666</v>
      </c>
      <c r="R4" t="s">
        <v>666</v>
      </c>
      <c r="S4" t="s">
        <v>666</v>
      </c>
      <c r="T4" t="s">
        <v>666</v>
      </c>
      <c r="U4" t="s">
        <v>666</v>
      </c>
      <c r="V4" t="s">
        <v>666</v>
      </c>
      <c r="W4" t="s">
        <v>666</v>
      </c>
      <c r="X4" t="s">
        <v>666</v>
      </c>
      <c r="Y4" t="s">
        <v>666</v>
      </c>
      <c r="Z4" t="s">
        <v>666</v>
      </c>
      <c r="AA4" t="s">
        <v>666</v>
      </c>
      <c r="AB4" t="s">
        <v>666</v>
      </c>
      <c r="AC4" t="s">
        <v>666</v>
      </c>
      <c r="AD4" t="s">
        <v>666</v>
      </c>
      <c r="AE4" t="s">
        <v>666</v>
      </c>
      <c r="AF4" t="s">
        <v>666</v>
      </c>
      <c r="AG4" t="s">
        <v>666</v>
      </c>
      <c r="AH4" t="s">
        <v>666</v>
      </c>
      <c r="AI4" t="s">
        <v>666</v>
      </c>
      <c r="AJ4" t="s">
        <v>666</v>
      </c>
      <c r="AK4">
        <v>11</v>
      </c>
      <c r="AL4">
        <v>12</v>
      </c>
      <c r="AM4">
        <v>13</v>
      </c>
      <c r="AN4">
        <v>10</v>
      </c>
      <c r="AO4">
        <v>11</v>
      </c>
      <c r="AP4">
        <v>12</v>
      </c>
      <c r="AQ4">
        <v>13</v>
      </c>
      <c r="AR4">
        <v>10</v>
      </c>
      <c r="AS4">
        <v>11</v>
      </c>
      <c r="AT4">
        <v>12</v>
      </c>
      <c r="AU4">
        <v>13</v>
      </c>
      <c r="AV4">
        <v>10</v>
      </c>
      <c r="AW4">
        <v>11</v>
      </c>
      <c r="AX4">
        <v>12</v>
      </c>
      <c r="AY4">
        <v>13</v>
      </c>
      <c r="AZ4">
        <v>10</v>
      </c>
      <c r="BA4">
        <v>11</v>
      </c>
      <c r="BB4">
        <v>12</v>
      </c>
      <c r="BC4">
        <v>13</v>
      </c>
      <c r="BD4">
        <v>10</v>
      </c>
      <c r="BE4">
        <v>11</v>
      </c>
      <c r="BF4">
        <v>12</v>
      </c>
      <c r="BG4">
        <v>13</v>
      </c>
      <c r="BH4">
        <v>10</v>
      </c>
      <c r="BI4">
        <v>11</v>
      </c>
      <c r="BJ4">
        <v>12</v>
      </c>
      <c r="BK4">
        <v>13</v>
      </c>
      <c r="BL4">
        <v>10</v>
      </c>
      <c r="BM4">
        <v>11</v>
      </c>
      <c r="BN4">
        <v>12</v>
      </c>
      <c r="BO4">
        <v>13</v>
      </c>
      <c r="BP4">
        <v>10</v>
      </c>
      <c r="BQ4" t="s">
        <v>1154</v>
      </c>
    </row>
    <row r="5" spans="1:69" x14ac:dyDescent="0.45">
      <c r="A5" t="s">
        <v>344</v>
      </c>
      <c r="B5" t="s">
        <v>327</v>
      </c>
      <c r="C5">
        <v>1203</v>
      </c>
      <c r="D5">
        <v>102</v>
      </c>
      <c r="E5" t="s">
        <v>665</v>
      </c>
      <c r="F5" t="s">
        <v>665</v>
      </c>
      <c r="G5" t="s">
        <v>665</v>
      </c>
      <c r="H5" t="s">
        <v>665</v>
      </c>
      <c r="I5" t="s">
        <v>665</v>
      </c>
      <c r="J5" t="s">
        <v>665</v>
      </c>
      <c r="K5" t="s">
        <v>665</v>
      </c>
      <c r="L5" t="s">
        <v>665</v>
      </c>
      <c r="M5" t="s">
        <v>665</v>
      </c>
      <c r="N5" t="s">
        <v>665</v>
      </c>
      <c r="O5" t="s">
        <v>665</v>
      </c>
      <c r="P5" t="s">
        <v>665</v>
      </c>
      <c r="Q5" t="s">
        <v>665</v>
      </c>
      <c r="R5" t="s">
        <v>665</v>
      </c>
      <c r="S5" t="s">
        <v>665</v>
      </c>
      <c r="T5" t="s">
        <v>665</v>
      </c>
      <c r="U5" t="s">
        <v>665</v>
      </c>
      <c r="V5" t="s">
        <v>665</v>
      </c>
      <c r="W5" t="s">
        <v>665</v>
      </c>
      <c r="X5" t="s">
        <v>665</v>
      </c>
      <c r="Y5" t="s">
        <v>665</v>
      </c>
      <c r="Z5" t="s">
        <v>665</v>
      </c>
      <c r="AA5" t="s">
        <v>665</v>
      </c>
      <c r="AB5" t="s">
        <v>665</v>
      </c>
      <c r="AC5" t="s">
        <v>665</v>
      </c>
      <c r="AD5" t="s">
        <v>665</v>
      </c>
      <c r="AE5" t="s">
        <v>665</v>
      </c>
      <c r="AF5" t="s">
        <v>665</v>
      </c>
      <c r="AG5" t="s">
        <v>665</v>
      </c>
      <c r="AH5" t="s">
        <v>665</v>
      </c>
      <c r="AI5" t="s">
        <v>665</v>
      </c>
      <c r="AJ5" t="s">
        <v>665</v>
      </c>
      <c r="AK5">
        <v>12</v>
      </c>
      <c r="AL5">
        <v>13</v>
      </c>
      <c r="AM5">
        <v>10</v>
      </c>
      <c r="AN5">
        <v>11</v>
      </c>
      <c r="AO5">
        <v>12</v>
      </c>
      <c r="AP5">
        <v>13</v>
      </c>
      <c r="AQ5">
        <v>10</v>
      </c>
      <c r="AR5">
        <v>11</v>
      </c>
      <c r="AS5">
        <v>12</v>
      </c>
      <c r="AT5">
        <v>13</v>
      </c>
      <c r="AU5">
        <v>10</v>
      </c>
      <c r="AV5">
        <v>11</v>
      </c>
      <c r="AW5">
        <v>12</v>
      </c>
      <c r="AX5">
        <v>13</v>
      </c>
      <c r="AY5">
        <v>10</v>
      </c>
      <c r="AZ5">
        <v>11</v>
      </c>
      <c r="BA5">
        <v>12</v>
      </c>
      <c r="BB5">
        <v>13</v>
      </c>
      <c r="BC5">
        <v>10</v>
      </c>
      <c r="BD5">
        <v>11</v>
      </c>
      <c r="BE5">
        <v>12</v>
      </c>
      <c r="BF5">
        <v>13</v>
      </c>
      <c r="BG5">
        <v>10</v>
      </c>
      <c r="BH5">
        <v>11</v>
      </c>
      <c r="BI5">
        <v>12</v>
      </c>
      <c r="BJ5">
        <v>13</v>
      </c>
      <c r="BK5">
        <v>10</v>
      </c>
      <c r="BL5">
        <v>11</v>
      </c>
      <c r="BM5">
        <v>12</v>
      </c>
      <c r="BN5">
        <v>13</v>
      </c>
      <c r="BO5">
        <v>10</v>
      </c>
      <c r="BP5">
        <v>11</v>
      </c>
      <c r="BQ5" t="s">
        <v>889</v>
      </c>
    </row>
    <row r="6" spans="1:69" x14ac:dyDescent="0.45">
      <c r="A6" t="s">
        <v>345</v>
      </c>
      <c r="B6" t="s">
        <v>338</v>
      </c>
      <c r="C6" s="29">
        <v>1204</v>
      </c>
      <c r="D6">
        <v>103</v>
      </c>
      <c r="E6" t="s">
        <v>668</v>
      </c>
      <c r="F6" t="s">
        <v>668</v>
      </c>
      <c r="G6" t="s">
        <v>668</v>
      </c>
      <c r="H6" t="s">
        <v>668</v>
      </c>
      <c r="I6" t="s">
        <v>668</v>
      </c>
      <c r="J6" t="s">
        <v>668</v>
      </c>
      <c r="K6" t="s">
        <v>668</v>
      </c>
      <c r="L6" t="s">
        <v>668</v>
      </c>
      <c r="M6" t="s">
        <v>668</v>
      </c>
      <c r="N6" t="s">
        <v>668</v>
      </c>
      <c r="O6" t="s">
        <v>668</v>
      </c>
      <c r="P6" t="s">
        <v>668</v>
      </c>
      <c r="Q6" t="s">
        <v>668</v>
      </c>
      <c r="R6" t="s">
        <v>668</v>
      </c>
      <c r="S6" t="s">
        <v>668</v>
      </c>
      <c r="T6" t="s">
        <v>668</v>
      </c>
      <c r="U6" t="s">
        <v>668</v>
      </c>
      <c r="V6" t="s">
        <v>668</v>
      </c>
      <c r="W6" t="s">
        <v>668</v>
      </c>
      <c r="X6" t="s">
        <v>668</v>
      </c>
      <c r="Y6" t="s">
        <v>668</v>
      </c>
      <c r="Z6" t="s">
        <v>668</v>
      </c>
      <c r="AA6" t="s">
        <v>668</v>
      </c>
      <c r="AB6" t="s">
        <v>668</v>
      </c>
      <c r="AC6" t="s">
        <v>668</v>
      </c>
      <c r="AD6" t="s">
        <v>668</v>
      </c>
      <c r="AE6" t="s">
        <v>668</v>
      </c>
      <c r="AF6" t="s">
        <v>668</v>
      </c>
      <c r="AG6" t="s">
        <v>668</v>
      </c>
      <c r="AH6" t="s">
        <v>668</v>
      </c>
      <c r="AI6" t="s">
        <v>668</v>
      </c>
      <c r="AJ6" t="s">
        <v>668</v>
      </c>
      <c r="AK6">
        <v>13</v>
      </c>
      <c r="AL6">
        <v>10</v>
      </c>
      <c r="AM6">
        <v>11</v>
      </c>
      <c r="AN6">
        <v>12</v>
      </c>
      <c r="AO6">
        <v>13</v>
      </c>
      <c r="AP6">
        <v>10</v>
      </c>
      <c r="AQ6">
        <v>11</v>
      </c>
      <c r="AR6">
        <v>12</v>
      </c>
      <c r="AS6">
        <v>13</v>
      </c>
      <c r="AT6">
        <v>10</v>
      </c>
      <c r="AU6">
        <v>11</v>
      </c>
      <c r="AV6">
        <v>12</v>
      </c>
      <c r="AW6">
        <v>13</v>
      </c>
      <c r="AX6">
        <v>10</v>
      </c>
      <c r="AY6">
        <v>11</v>
      </c>
      <c r="AZ6">
        <v>12</v>
      </c>
      <c r="BA6">
        <v>13</v>
      </c>
      <c r="BB6">
        <v>10</v>
      </c>
      <c r="BC6">
        <v>11</v>
      </c>
      <c r="BD6">
        <v>12</v>
      </c>
      <c r="BE6">
        <v>13</v>
      </c>
      <c r="BF6">
        <v>10</v>
      </c>
      <c r="BG6">
        <v>11</v>
      </c>
      <c r="BH6">
        <v>12</v>
      </c>
      <c r="BI6">
        <v>13</v>
      </c>
      <c r="BJ6">
        <v>10</v>
      </c>
      <c r="BK6">
        <v>11</v>
      </c>
      <c r="BL6">
        <v>12</v>
      </c>
      <c r="BM6">
        <v>13</v>
      </c>
      <c r="BN6">
        <v>10</v>
      </c>
      <c r="BO6">
        <v>11</v>
      </c>
      <c r="BP6">
        <v>12</v>
      </c>
      <c r="BQ6" t="s">
        <v>890</v>
      </c>
    </row>
    <row r="7" spans="1:69" x14ac:dyDescent="0.45">
      <c r="A7" t="s">
        <v>346</v>
      </c>
      <c r="B7" t="s">
        <v>339</v>
      </c>
      <c r="C7" s="29">
        <v>1205</v>
      </c>
      <c r="D7">
        <v>104</v>
      </c>
      <c r="E7" t="s">
        <v>667</v>
      </c>
      <c r="F7" t="s">
        <v>667</v>
      </c>
      <c r="G7" t="s">
        <v>667</v>
      </c>
      <c r="H7" t="s">
        <v>667</v>
      </c>
      <c r="I7" t="s">
        <v>667</v>
      </c>
      <c r="J7" t="s">
        <v>667</v>
      </c>
      <c r="K7" t="s">
        <v>667</v>
      </c>
      <c r="L7" t="s">
        <v>667</v>
      </c>
      <c r="M7" t="s">
        <v>667</v>
      </c>
      <c r="N7" t="s">
        <v>667</v>
      </c>
      <c r="O7" t="s">
        <v>667</v>
      </c>
      <c r="P7" t="s">
        <v>667</v>
      </c>
      <c r="Q7" t="s">
        <v>667</v>
      </c>
      <c r="R7" t="s">
        <v>667</v>
      </c>
      <c r="S7" t="s">
        <v>667</v>
      </c>
      <c r="T7" t="s">
        <v>667</v>
      </c>
      <c r="U7" t="s">
        <v>667</v>
      </c>
      <c r="V7" t="s">
        <v>667</v>
      </c>
      <c r="W7" t="s">
        <v>667</v>
      </c>
      <c r="X7" t="s">
        <v>667</v>
      </c>
      <c r="Y7" t="s">
        <v>667</v>
      </c>
      <c r="Z7" t="s">
        <v>667</v>
      </c>
      <c r="AA7" t="s">
        <v>667</v>
      </c>
      <c r="AB7" t="s">
        <v>667</v>
      </c>
      <c r="AC7" t="s">
        <v>667</v>
      </c>
      <c r="AD7" t="s">
        <v>667</v>
      </c>
      <c r="AE7" t="s">
        <v>667</v>
      </c>
      <c r="AF7" t="s">
        <v>667</v>
      </c>
      <c r="AG7" t="s">
        <v>667</v>
      </c>
      <c r="AH7" t="s">
        <v>667</v>
      </c>
      <c r="AI7" t="s">
        <v>667</v>
      </c>
      <c r="AJ7" t="s">
        <v>667</v>
      </c>
      <c r="AK7">
        <v>10</v>
      </c>
      <c r="AL7">
        <v>11</v>
      </c>
      <c r="AM7">
        <v>12</v>
      </c>
      <c r="AN7">
        <v>13</v>
      </c>
      <c r="AO7">
        <v>10</v>
      </c>
      <c r="AP7">
        <v>11</v>
      </c>
      <c r="AQ7">
        <v>12</v>
      </c>
      <c r="AR7">
        <v>13</v>
      </c>
      <c r="AS7">
        <v>10</v>
      </c>
      <c r="AT7">
        <v>11</v>
      </c>
      <c r="AU7">
        <v>12</v>
      </c>
      <c r="AV7">
        <v>13</v>
      </c>
      <c r="AW7">
        <v>10</v>
      </c>
      <c r="AX7">
        <v>11</v>
      </c>
      <c r="AY7">
        <v>12</v>
      </c>
      <c r="AZ7">
        <v>13</v>
      </c>
      <c r="BA7">
        <v>10</v>
      </c>
      <c r="BB7">
        <v>11</v>
      </c>
      <c r="BC7">
        <v>12</v>
      </c>
      <c r="BD7">
        <v>13</v>
      </c>
      <c r="BE7">
        <v>10</v>
      </c>
      <c r="BF7">
        <v>11</v>
      </c>
      <c r="BG7">
        <v>12</v>
      </c>
      <c r="BH7">
        <v>13</v>
      </c>
      <c r="BI7">
        <v>10</v>
      </c>
      <c r="BJ7">
        <v>11</v>
      </c>
      <c r="BK7">
        <v>12</v>
      </c>
      <c r="BL7">
        <v>13</v>
      </c>
      <c r="BM7">
        <v>10</v>
      </c>
      <c r="BN7">
        <v>11</v>
      </c>
      <c r="BO7">
        <v>12</v>
      </c>
      <c r="BP7">
        <v>13</v>
      </c>
      <c r="BQ7" t="s">
        <v>891</v>
      </c>
    </row>
    <row r="8" spans="1:69" x14ac:dyDescent="0.45">
      <c r="A8" t="s">
        <v>347</v>
      </c>
      <c r="B8" t="s">
        <v>328</v>
      </c>
      <c r="C8">
        <v>1206</v>
      </c>
      <c r="D8">
        <v>105</v>
      </c>
      <c r="E8" t="s">
        <v>347</v>
      </c>
      <c r="F8" t="s">
        <v>347</v>
      </c>
      <c r="G8" t="s">
        <v>347</v>
      </c>
      <c r="H8" t="s">
        <v>347</v>
      </c>
      <c r="I8" t="s">
        <v>347</v>
      </c>
      <c r="J8" t="s">
        <v>347</v>
      </c>
      <c r="K8" t="s">
        <v>347</v>
      </c>
      <c r="L8" t="s">
        <v>347</v>
      </c>
      <c r="M8" t="s">
        <v>347</v>
      </c>
      <c r="N8" t="s">
        <v>347</v>
      </c>
      <c r="O8" t="s">
        <v>347</v>
      </c>
      <c r="P8" t="s">
        <v>347</v>
      </c>
      <c r="Q8" t="s">
        <v>347</v>
      </c>
      <c r="R8" t="s">
        <v>347</v>
      </c>
      <c r="S8" t="s">
        <v>347</v>
      </c>
      <c r="T8" t="s">
        <v>347</v>
      </c>
      <c r="U8" t="s">
        <v>347</v>
      </c>
      <c r="V8" t="s">
        <v>347</v>
      </c>
      <c r="W8" t="s">
        <v>347</v>
      </c>
      <c r="X8" t="s">
        <v>347</v>
      </c>
      <c r="Y8" t="s">
        <v>347</v>
      </c>
      <c r="Z8" t="s">
        <v>347</v>
      </c>
      <c r="AA8" t="s">
        <v>347</v>
      </c>
      <c r="AB8" t="s">
        <v>347</v>
      </c>
      <c r="AC8" t="s">
        <v>347</v>
      </c>
      <c r="AD8" t="s">
        <v>347</v>
      </c>
      <c r="AE8" t="s">
        <v>347</v>
      </c>
      <c r="AF8" t="s">
        <v>347</v>
      </c>
      <c r="AG8" t="s">
        <v>347</v>
      </c>
      <c r="AH8" t="s">
        <v>347</v>
      </c>
      <c r="AI8" t="s">
        <v>347</v>
      </c>
      <c r="AJ8" t="s">
        <v>347</v>
      </c>
      <c r="AK8">
        <v>11</v>
      </c>
      <c r="AL8">
        <v>12</v>
      </c>
      <c r="AM8">
        <v>13</v>
      </c>
      <c r="AN8">
        <v>10</v>
      </c>
      <c r="AO8">
        <v>11</v>
      </c>
      <c r="AP8">
        <v>12</v>
      </c>
      <c r="AQ8">
        <v>13</v>
      </c>
      <c r="AR8">
        <v>10</v>
      </c>
      <c r="AS8">
        <v>11</v>
      </c>
      <c r="AT8">
        <v>12</v>
      </c>
      <c r="AU8">
        <v>13</v>
      </c>
      <c r="AV8">
        <v>10</v>
      </c>
      <c r="AW8">
        <v>11</v>
      </c>
      <c r="AX8">
        <v>12</v>
      </c>
      <c r="AY8">
        <v>13</v>
      </c>
      <c r="AZ8">
        <v>10</v>
      </c>
      <c r="BA8">
        <v>11</v>
      </c>
      <c r="BB8">
        <v>12</v>
      </c>
      <c r="BC8">
        <v>13</v>
      </c>
      <c r="BD8">
        <v>10</v>
      </c>
      <c r="BE8">
        <v>11</v>
      </c>
      <c r="BF8">
        <v>12</v>
      </c>
      <c r="BG8">
        <v>13</v>
      </c>
      <c r="BH8">
        <v>10</v>
      </c>
      <c r="BI8">
        <v>11</v>
      </c>
      <c r="BJ8">
        <v>12</v>
      </c>
      <c r="BK8">
        <v>13</v>
      </c>
      <c r="BL8">
        <v>10</v>
      </c>
      <c r="BM8">
        <v>11</v>
      </c>
      <c r="BN8">
        <v>12</v>
      </c>
      <c r="BO8">
        <v>13</v>
      </c>
      <c r="BP8">
        <v>10</v>
      </c>
      <c r="BQ8" t="s">
        <v>892</v>
      </c>
    </row>
    <row r="9" spans="1:69" x14ac:dyDescent="0.45">
      <c r="A9" t="s">
        <v>348</v>
      </c>
      <c r="B9" t="s">
        <v>329</v>
      </c>
      <c r="C9">
        <v>1207</v>
      </c>
      <c r="D9">
        <v>106</v>
      </c>
      <c r="E9" t="s">
        <v>663</v>
      </c>
      <c r="F9" t="s">
        <v>663</v>
      </c>
      <c r="G9" t="s">
        <v>663</v>
      </c>
      <c r="H9" t="s">
        <v>663</v>
      </c>
      <c r="I9" t="s">
        <v>663</v>
      </c>
      <c r="J9" t="s">
        <v>663</v>
      </c>
      <c r="K9" t="s">
        <v>663</v>
      </c>
      <c r="L9" t="s">
        <v>663</v>
      </c>
      <c r="M9" t="s">
        <v>663</v>
      </c>
      <c r="N9" t="s">
        <v>663</v>
      </c>
      <c r="O9" t="s">
        <v>663</v>
      </c>
      <c r="P9" t="s">
        <v>663</v>
      </c>
      <c r="Q9" t="s">
        <v>663</v>
      </c>
      <c r="R9" t="s">
        <v>663</v>
      </c>
      <c r="S9" t="s">
        <v>663</v>
      </c>
      <c r="T9" t="s">
        <v>663</v>
      </c>
      <c r="U9" t="s">
        <v>663</v>
      </c>
      <c r="V9" t="s">
        <v>663</v>
      </c>
      <c r="W9" t="s">
        <v>663</v>
      </c>
      <c r="X9" t="s">
        <v>663</v>
      </c>
      <c r="Y9" t="s">
        <v>663</v>
      </c>
      <c r="Z9" t="s">
        <v>663</v>
      </c>
      <c r="AA9" t="s">
        <v>663</v>
      </c>
      <c r="AB9" t="s">
        <v>663</v>
      </c>
      <c r="AC9" t="s">
        <v>663</v>
      </c>
      <c r="AD9" t="s">
        <v>663</v>
      </c>
      <c r="AE9" t="s">
        <v>663</v>
      </c>
      <c r="AF9" t="s">
        <v>663</v>
      </c>
      <c r="AG9" t="s">
        <v>663</v>
      </c>
      <c r="AH9" t="s">
        <v>663</v>
      </c>
      <c r="AI9" t="s">
        <v>663</v>
      </c>
      <c r="AJ9" t="s">
        <v>663</v>
      </c>
      <c r="AK9">
        <v>12</v>
      </c>
      <c r="AL9">
        <v>13</v>
      </c>
      <c r="AM9">
        <v>10</v>
      </c>
      <c r="AN9">
        <v>11</v>
      </c>
      <c r="AO9">
        <v>12</v>
      </c>
      <c r="AP9">
        <v>13</v>
      </c>
      <c r="AQ9">
        <v>10</v>
      </c>
      <c r="AR9">
        <v>11</v>
      </c>
      <c r="AS9">
        <v>12</v>
      </c>
      <c r="AT9">
        <v>13</v>
      </c>
      <c r="AU9">
        <v>10</v>
      </c>
      <c r="AV9">
        <v>11</v>
      </c>
      <c r="AW9">
        <v>12</v>
      </c>
      <c r="AX9">
        <v>13</v>
      </c>
      <c r="AY9">
        <v>10</v>
      </c>
      <c r="AZ9">
        <v>11</v>
      </c>
      <c r="BA9">
        <v>12</v>
      </c>
      <c r="BB9">
        <v>13</v>
      </c>
      <c r="BC9">
        <v>10</v>
      </c>
      <c r="BD9">
        <v>11</v>
      </c>
      <c r="BE9">
        <v>12</v>
      </c>
      <c r="BF9">
        <v>13</v>
      </c>
      <c r="BG9">
        <v>10</v>
      </c>
      <c r="BH9">
        <v>11</v>
      </c>
      <c r="BI9">
        <v>12</v>
      </c>
      <c r="BJ9">
        <v>13</v>
      </c>
      <c r="BK9">
        <v>10</v>
      </c>
      <c r="BL9">
        <v>11</v>
      </c>
      <c r="BM9">
        <v>12</v>
      </c>
      <c r="BN9">
        <v>13</v>
      </c>
      <c r="BO9">
        <v>10</v>
      </c>
      <c r="BP9">
        <v>11</v>
      </c>
      <c r="BQ9" t="s">
        <v>893</v>
      </c>
    </row>
    <row r="10" spans="1:69" x14ac:dyDescent="0.45">
      <c r="A10" t="s">
        <v>349</v>
      </c>
      <c r="B10" t="s">
        <v>330</v>
      </c>
      <c r="C10">
        <v>1208</v>
      </c>
      <c r="D10">
        <v>107</v>
      </c>
      <c r="E10" t="s">
        <v>664</v>
      </c>
      <c r="F10" t="s">
        <v>664</v>
      </c>
      <c r="G10" t="s">
        <v>664</v>
      </c>
      <c r="H10" t="s">
        <v>664</v>
      </c>
      <c r="I10" t="s">
        <v>664</v>
      </c>
      <c r="J10" t="s">
        <v>664</v>
      </c>
      <c r="K10" t="s">
        <v>664</v>
      </c>
      <c r="L10" t="s">
        <v>664</v>
      </c>
      <c r="M10" t="s">
        <v>664</v>
      </c>
      <c r="N10" t="s">
        <v>664</v>
      </c>
      <c r="O10" t="s">
        <v>664</v>
      </c>
      <c r="P10" t="s">
        <v>664</v>
      </c>
      <c r="Q10" t="s">
        <v>664</v>
      </c>
      <c r="R10" t="s">
        <v>664</v>
      </c>
      <c r="S10" t="s">
        <v>664</v>
      </c>
      <c r="T10" t="s">
        <v>664</v>
      </c>
      <c r="U10" t="s">
        <v>664</v>
      </c>
      <c r="V10" t="s">
        <v>664</v>
      </c>
      <c r="W10" t="s">
        <v>664</v>
      </c>
      <c r="X10" t="s">
        <v>664</v>
      </c>
      <c r="Y10" t="s">
        <v>664</v>
      </c>
      <c r="Z10" t="s">
        <v>664</v>
      </c>
      <c r="AA10" t="s">
        <v>664</v>
      </c>
      <c r="AB10" t="s">
        <v>664</v>
      </c>
      <c r="AC10" t="s">
        <v>664</v>
      </c>
      <c r="AD10" t="s">
        <v>664</v>
      </c>
      <c r="AE10" t="s">
        <v>664</v>
      </c>
      <c r="AF10" t="s">
        <v>664</v>
      </c>
      <c r="AG10" t="s">
        <v>664</v>
      </c>
      <c r="AH10" t="s">
        <v>664</v>
      </c>
      <c r="AI10" t="s">
        <v>664</v>
      </c>
      <c r="AJ10" t="s">
        <v>664</v>
      </c>
      <c r="AK10">
        <v>13</v>
      </c>
      <c r="AL10">
        <v>10</v>
      </c>
      <c r="AM10">
        <v>11</v>
      </c>
      <c r="AN10">
        <v>12</v>
      </c>
      <c r="AO10">
        <v>13</v>
      </c>
      <c r="AP10">
        <v>10</v>
      </c>
      <c r="AQ10">
        <v>11</v>
      </c>
      <c r="AR10">
        <v>12</v>
      </c>
      <c r="AS10">
        <v>13</v>
      </c>
      <c r="AT10">
        <v>10</v>
      </c>
      <c r="AU10">
        <v>11</v>
      </c>
      <c r="AV10">
        <v>12</v>
      </c>
      <c r="AW10">
        <v>13</v>
      </c>
      <c r="AX10">
        <v>10</v>
      </c>
      <c r="AY10">
        <v>11</v>
      </c>
      <c r="AZ10">
        <v>12</v>
      </c>
      <c r="BA10">
        <v>13</v>
      </c>
      <c r="BB10">
        <v>10</v>
      </c>
      <c r="BC10">
        <v>11</v>
      </c>
      <c r="BD10">
        <v>12</v>
      </c>
      <c r="BE10">
        <v>13</v>
      </c>
      <c r="BF10">
        <v>10</v>
      </c>
      <c r="BG10">
        <v>11</v>
      </c>
      <c r="BH10">
        <v>12</v>
      </c>
      <c r="BI10">
        <v>13</v>
      </c>
      <c r="BJ10">
        <v>10</v>
      </c>
      <c r="BK10">
        <v>11</v>
      </c>
      <c r="BL10">
        <v>12</v>
      </c>
      <c r="BM10">
        <v>13</v>
      </c>
      <c r="BN10">
        <v>10</v>
      </c>
      <c r="BO10">
        <v>11</v>
      </c>
      <c r="BP10">
        <v>12</v>
      </c>
      <c r="BQ10" t="s">
        <v>894</v>
      </c>
    </row>
    <row r="11" spans="1:69" x14ac:dyDescent="0.45">
      <c r="A11" t="s">
        <v>350</v>
      </c>
      <c r="B11" t="s">
        <v>331</v>
      </c>
      <c r="C11" s="29">
        <v>1209</v>
      </c>
      <c r="D11">
        <v>108</v>
      </c>
      <c r="E11" t="s">
        <v>670</v>
      </c>
      <c r="F11" t="s">
        <v>670</v>
      </c>
      <c r="G11" t="s">
        <v>671</v>
      </c>
      <c r="H11" t="s">
        <v>671</v>
      </c>
      <c r="I11" t="s">
        <v>672</v>
      </c>
      <c r="J11" t="s">
        <v>672</v>
      </c>
      <c r="K11" t="s">
        <v>673</v>
      </c>
      <c r="L11" t="s">
        <v>673</v>
      </c>
      <c r="M11" t="s">
        <v>674</v>
      </c>
      <c r="N11" t="s">
        <v>674</v>
      </c>
      <c r="O11" t="s">
        <v>675</v>
      </c>
      <c r="P11" t="s">
        <v>675</v>
      </c>
      <c r="Q11" t="s">
        <v>676</v>
      </c>
      <c r="R11" t="s">
        <v>676</v>
      </c>
      <c r="S11" t="s">
        <v>677</v>
      </c>
      <c r="T11" t="s">
        <v>677</v>
      </c>
      <c r="U11" t="s">
        <v>670</v>
      </c>
      <c r="V11" t="s">
        <v>670</v>
      </c>
      <c r="W11" t="s">
        <v>671</v>
      </c>
      <c r="X11" t="s">
        <v>671</v>
      </c>
      <c r="Y11" t="s">
        <v>672</v>
      </c>
      <c r="Z11" t="s">
        <v>672</v>
      </c>
      <c r="AA11" t="s">
        <v>673</v>
      </c>
      <c r="AB11" t="s">
        <v>673</v>
      </c>
      <c r="AC11" t="s">
        <v>674</v>
      </c>
      <c r="AD11" t="s">
        <v>674</v>
      </c>
      <c r="AE11" t="s">
        <v>675</v>
      </c>
      <c r="AF11" t="s">
        <v>675</v>
      </c>
      <c r="AG11" t="s">
        <v>676</v>
      </c>
      <c r="AH11" t="s">
        <v>676</v>
      </c>
      <c r="AI11" t="s">
        <v>677</v>
      </c>
      <c r="AJ11" t="s">
        <v>677</v>
      </c>
      <c r="AK11">
        <v>14</v>
      </c>
      <c r="AL11">
        <v>15</v>
      </c>
      <c r="AM11">
        <v>16</v>
      </c>
      <c r="AN11">
        <v>17</v>
      </c>
      <c r="AO11">
        <v>14</v>
      </c>
      <c r="AP11">
        <v>15</v>
      </c>
      <c r="AQ11">
        <v>16</v>
      </c>
      <c r="AR11">
        <v>17</v>
      </c>
      <c r="AS11">
        <v>14</v>
      </c>
      <c r="AT11">
        <v>15</v>
      </c>
      <c r="AU11">
        <v>16</v>
      </c>
      <c r="AV11">
        <v>17</v>
      </c>
      <c r="AW11">
        <v>14</v>
      </c>
      <c r="AX11">
        <v>15</v>
      </c>
      <c r="AY11">
        <v>16</v>
      </c>
      <c r="AZ11">
        <v>17</v>
      </c>
      <c r="BA11">
        <v>14</v>
      </c>
      <c r="BB11">
        <v>15</v>
      </c>
      <c r="BC11">
        <v>16</v>
      </c>
      <c r="BD11">
        <v>17</v>
      </c>
      <c r="BE11">
        <v>14</v>
      </c>
      <c r="BF11">
        <v>15</v>
      </c>
      <c r="BG11">
        <v>16</v>
      </c>
      <c r="BH11">
        <v>17</v>
      </c>
      <c r="BI11">
        <v>14</v>
      </c>
      <c r="BJ11">
        <v>15</v>
      </c>
      <c r="BK11">
        <v>16</v>
      </c>
      <c r="BL11">
        <v>17</v>
      </c>
      <c r="BM11">
        <v>14</v>
      </c>
      <c r="BN11">
        <v>15</v>
      </c>
      <c r="BO11">
        <v>16</v>
      </c>
      <c r="BP11">
        <v>17</v>
      </c>
      <c r="BQ11" t="s">
        <v>895</v>
      </c>
    </row>
    <row r="12" spans="1:69" x14ac:dyDescent="0.45">
      <c r="A12" t="s">
        <v>351</v>
      </c>
      <c r="B12" t="s">
        <v>332</v>
      </c>
      <c r="C12">
        <v>1210</v>
      </c>
      <c r="D12">
        <v>109</v>
      </c>
      <c r="E12" t="s">
        <v>671</v>
      </c>
      <c r="F12" t="s">
        <v>671</v>
      </c>
      <c r="G12" t="s">
        <v>672</v>
      </c>
      <c r="H12" t="s">
        <v>672</v>
      </c>
      <c r="I12" t="s">
        <v>673</v>
      </c>
      <c r="J12" t="s">
        <v>673</v>
      </c>
      <c r="K12" t="s">
        <v>674</v>
      </c>
      <c r="L12" t="s">
        <v>674</v>
      </c>
      <c r="M12" t="s">
        <v>675</v>
      </c>
      <c r="N12" t="s">
        <v>675</v>
      </c>
      <c r="O12" t="s">
        <v>676</v>
      </c>
      <c r="P12" t="s">
        <v>676</v>
      </c>
      <c r="Q12" t="s">
        <v>677</v>
      </c>
      <c r="R12" t="s">
        <v>677</v>
      </c>
      <c r="S12" t="s">
        <v>670</v>
      </c>
      <c r="T12" t="s">
        <v>670</v>
      </c>
      <c r="U12" t="s">
        <v>671</v>
      </c>
      <c r="V12" t="s">
        <v>671</v>
      </c>
      <c r="W12" t="s">
        <v>672</v>
      </c>
      <c r="X12" t="s">
        <v>672</v>
      </c>
      <c r="Y12" t="s">
        <v>673</v>
      </c>
      <c r="Z12" t="s">
        <v>673</v>
      </c>
      <c r="AA12" t="s">
        <v>674</v>
      </c>
      <c r="AB12" t="s">
        <v>674</v>
      </c>
      <c r="AC12" t="s">
        <v>675</v>
      </c>
      <c r="AD12" t="s">
        <v>675</v>
      </c>
      <c r="AE12" t="s">
        <v>676</v>
      </c>
      <c r="AF12" t="s">
        <v>676</v>
      </c>
      <c r="AG12" t="s">
        <v>677</v>
      </c>
      <c r="AH12" t="s">
        <v>677</v>
      </c>
      <c r="AI12" t="s">
        <v>670</v>
      </c>
      <c r="AJ12" t="s">
        <v>670</v>
      </c>
      <c r="AK12">
        <v>15</v>
      </c>
      <c r="AL12">
        <v>16</v>
      </c>
      <c r="AM12">
        <v>17</v>
      </c>
      <c r="AN12">
        <v>14</v>
      </c>
      <c r="AO12">
        <v>15</v>
      </c>
      <c r="AP12">
        <v>16</v>
      </c>
      <c r="AQ12">
        <v>17</v>
      </c>
      <c r="AR12">
        <v>14</v>
      </c>
      <c r="AS12">
        <v>15</v>
      </c>
      <c r="AT12">
        <v>16</v>
      </c>
      <c r="AU12">
        <v>17</v>
      </c>
      <c r="AV12">
        <v>14</v>
      </c>
      <c r="AW12">
        <v>15</v>
      </c>
      <c r="AX12">
        <v>16</v>
      </c>
      <c r="AY12">
        <v>17</v>
      </c>
      <c r="AZ12">
        <v>14</v>
      </c>
      <c r="BA12">
        <v>15</v>
      </c>
      <c r="BB12">
        <v>16</v>
      </c>
      <c r="BC12">
        <v>17</v>
      </c>
      <c r="BD12">
        <v>14</v>
      </c>
      <c r="BE12">
        <v>15</v>
      </c>
      <c r="BF12">
        <v>16</v>
      </c>
      <c r="BG12">
        <v>17</v>
      </c>
      <c r="BH12">
        <v>14</v>
      </c>
      <c r="BI12">
        <v>15</v>
      </c>
      <c r="BJ12">
        <v>16</v>
      </c>
      <c r="BK12">
        <v>17</v>
      </c>
      <c r="BL12">
        <v>14</v>
      </c>
      <c r="BM12">
        <v>15</v>
      </c>
      <c r="BN12">
        <v>16</v>
      </c>
      <c r="BO12">
        <v>17</v>
      </c>
      <c r="BP12">
        <v>14</v>
      </c>
      <c r="BQ12" t="s">
        <v>896</v>
      </c>
    </row>
    <row r="13" spans="1:69" x14ac:dyDescent="0.45">
      <c r="A13" t="s">
        <v>352</v>
      </c>
      <c r="B13" t="s">
        <v>333</v>
      </c>
      <c r="C13">
        <v>1211</v>
      </c>
      <c r="D13">
        <v>110</v>
      </c>
      <c r="E13" t="s">
        <v>672</v>
      </c>
      <c r="F13" t="s">
        <v>672</v>
      </c>
      <c r="G13" t="s">
        <v>673</v>
      </c>
      <c r="H13" t="s">
        <v>673</v>
      </c>
      <c r="I13" t="s">
        <v>674</v>
      </c>
      <c r="J13" t="s">
        <v>674</v>
      </c>
      <c r="K13" t="s">
        <v>675</v>
      </c>
      <c r="L13" t="s">
        <v>675</v>
      </c>
      <c r="M13" t="s">
        <v>676</v>
      </c>
      <c r="N13" t="s">
        <v>676</v>
      </c>
      <c r="O13" t="s">
        <v>677</v>
      </c>
      <c r="P13" t="s">
        <v>677</v>
      </c>
      <c r="Q13" t="s">
        <v>670</v>
      </c>
      <c r="R13" t="s">
        <v>670</v>
      </c>
      <c r="S13" t="s">
        <v>671</v>
      </c>
      <c r="T13" t="s">
        <v>671</v>
      </c>
      <c r="U13" t="s">
        <v>672</v>
      </c>
      <c r="V13" t="s">
        <v>672</v>
      </c>
      <c r="W13" t="s">
        <v>673</v>
      </c>
      <c r="X13" t="s">
        <v>673</v>
      </c>
      <c r="Y13" t="s">
        <v>674</v>
      </c>
      <c r="Z13" t="s">
        <v>674</v>
      </c>
      <c r="AA13" t="s">
        <v>675</v>
      </c>
      <c r="AB13" t="s">
        <v>675</v>
      </c>
      <c r="AC13" t="s">
        <v>676</v>
      </c>
      <c r="AD13" t="s">
        <v>676</v>
      </c>
      <c r="AE13" t="s">
        <v>677</v>
      </c>
      <c r="AF13" t="s">
        <v>677</v>
      </c>
      <c r="AG13" t="s">
        <v>670</v>
      </c>
      <c r="AH13" t="s">
        <v>670</v>
      </c>
      <c r="AI13" t="s">
        <v>671</v>
      </c>
      <c r="AJ13" t="s">
        <v>671</v>
      </c>
      <c r="AK13">
        <v>16</v>
      </c>
      <c r="AL13">
        <v>17</v>
      </c>
      <c r="AM13">
        <v>14</v>
      </c>
      <c r="AN13">
        <v>15</v>
      </c>
      <c r="AO13">
        <v>16</v>
      </c>
      <c r="AP13">
        <v>17</v>
      </c>
      <c r="AQ13">
        <v>14</v>
      </c>
      <c r="AR13">
        <v>15</v>
      </c>
      <c r="AS13">
        <v>16</v>
      </c>
      <c r="AT13">
        <v>17</v>
      </c>
      <c r="AU13">
        <v>14</v>
      </c>
      <c r="AV13">
        <v>15</v>
      </c>
      <c r="AW13">
        <v>16</v>
      </c>
      <c r="AX13">
        <v>17</v>
      </c>
      <c r="AY13">
        <v>14</v>
      </c>
      <c r="AZ13">
        <v>15</v>
      </c>
      <c r="BA13">
        <v>16</v>
      </c>
      <c r="BB13">
        <v>17</v>
      </c>
      <c r="BC13">
        <v>14</v>
      </c>
      <c r="BD13">
        <v>15</v>
      </c>
      <c r="BE13">
        <v>16</v>
      </c>
      <c r="BF13">
        <v>17</v>
      </c>
      <c r="BG13">
        <v>14</v>
      </c>
      <c r="BH13">
        <v>15</v>
      </c>
      <c r="BI13">
        <v>16</v>
      </c>
      <c r="BJ13">
        <v>17</v>
      </c>
      <c r="BK13">
        <v>14</v>
      </c>
      <c r="BL13">
        <v>15</v>
      </c>
      <c r="BM13">
        <v>16</v>
      </c>
      <c r="BN13">
        <v>17</v>
      </c>
      <c r="BO13">
        <v>14</v>
      </c>
      <c r="BP13">
        <v>15</v>
      </c>
      <c r="BQ13" t="s">
        <v>897</v>
      </c>
    </row>
    <row r="14" spans="1:69" x14ac:dyDescent="0.45">
      <c r="A14" t="s">
        <v>353</v>
      </c>
      <c r="B14" t="s">
        <v>340</v>
      </c>
      <c r="C14" s="29">
        <v>1212</v>
      </c>
      <c r="D14">
        <v>111</v>
      </c>
      <c r="E14" t="s">
        <v>673</v>
      </c>
      <c r="F14" t="s">
        <v>673</v>
      </c>
      <c r="G14" t="s">
        <v>674</v>
      </c>
      <c r="H14" t="s">
        <v>674</v>
      </c>
      <c r="I14" t="s">
        <v>675</v>
      </c>
      <c r="J14" t="s">
        <v>675</v>
      </c>
      <c r="K14" t="s">
        <v>676</v>
      </c>
      <c r="L14" t="s">
        <v>676</v>
      </c>
      <c r="M14" t="s">
        <v>677</v>
      </c>
      <c r="N14" t="s">
        <v>677</v>
      </c>
      <c r="O14" t="s">
        <v>670</v>
      </c>
      <c r="P14" t="s">
        <v>670</v>
      </c>
      <c r="Q14" t="s">
        <v>671</v>
      </c>
      <c r="R14" t="s">
        <v>671</v>
      </c>
      <c r="S14" t="s">
        <v>672</v>
      </c>
      <c r="T14" t="s">
        <v>672</v>
      </c>
      <c r="U14" t="s">
        <v>673</v>
      </c>
      <c r="V14" t="s">
        <v>673</v>
      </c>
      <c r="W14" t="s">
        <v>674</v>
      </c>
      <c r="X14" t="s">
        <v>674</v>
      </c>
      <c r="Y14" t="s">
        <v>675</v>
      </c>
      <c r="Z14" t="s">
        <v>675</v>
      </c>
      <c r="AA14" t="s">
        <v>676</v>
      </c>
      <c r="AB14" t="s">
        <v>676</v>
      </c>
      <c r="AC14" t="s">
        <v>677</v>
      </c>
      <c r="AD14" t="s">
        <v>677</v>
      </c>
      <c r="AE14" t="s">
        <v>670</v>
      </c>
      <c r="AF14" t="s">
        <v>670</v>
      </c>
      <c r="AG14" t="s">
        <v>671</v>
      </c>
      <c r="AH14" t="s">
        <v>671</v>
      </c>
      <c r="AI14" t="s">
        <v>672</v>
      </c>
      <c r="AJ14" t="s">
        <v>672</v>
      </c>
      <c r="AK14">
        <v>17</v>
      </c>
      <c r="AL14">
        <v>14</v>
      </c>
      <c r="AM14">
        <v>15</v>
      </c>
      <c r="AN14">
        <v>16</v>
      </c>
      <c r="AO14">
        <v>17</v>
      </c>
      <c r="AP14">
        <v>14</v>
      </c>
      <c r="AQ14">
        <v>15</v>
      </c>
      <c r="AR14">
        <v>16</v>
      </c>
      <c r="AS14">
        <v>17</v>
      </c>
      <c r="AT14">
        <v>14</v>
      </c>
      <c r="AU14">
        <v>15</v>
      </c>
      <c r="AV14">
        <v>16</v>
      </c>
      <c r="AW14">
        <v>17</v>
      </c>
      <c r="AX14">
        <v>14</v>
      </c>
      <c r="AY14">
        <v>15</v>
      </c>
      <c r="AZ14">
        <v>16</v>
      </c>
      <c r="BA14">
        <v>17</v>
      </c>
      <c r="BB14">
        <v>14</v>
      </c>
      <c r="BC14">
        <v>15</v>
      </c>
      <c r="BD14">
        <v>16</v>
      </c>
      <c r="BE14">
        <v>17</v>
      </c>
      <c r="BF14">
        <v>14</v>
      </c>
      <c r="BG14">
        <v>15</v>
      </c>
      <c r="BH14">
        <v>16</v>
      </c>
      <c r="BI14">
        <v>17</v>
      </c>
      <c r="BJ14">
        <v>14</v>
      </c>
      <c r="BK14">
        <v>15</v>
      </c>
      <c r="BL14">
        <v>16</v>
      </c>
      <c r="BM14">
        <v>17</v>
      </c>
      <c r="BN14">
        <v>14</v>
      </c>
      <c r="BO14">
        <v>15</v>
      </c>
      <c r="BP14">
        <v>16</v>
      </c>
      <c r="BQ14" t="s">
        <v>898</v>
      </c>
    </row>
    <row r="15" spans="1:69" x14ac:dyDescent="0.45">
      <c r="A15" t="s">
        <v>354</v>
      </c>
      <c r="B15" t="s">
        <v>334</v>
      </c>
      <c r="C15" s="29">
        <v>1213</v>
      </c>
      <c r="D15">
        <v>112</v>
      </c>
      <c r="E15" t="s">
        <v>674</v>
      </c>
      <c r="F15" t="s">
        <v>674</v>
      </c>
      <c r="G15" t="s">
        <v>675</v>
      </c>
      <c r="H15" t="s">
        <v>675</v>
      </c>
      <c r="I15" t="s">
        <v>676</v>
      </c>
      <c r="J15" t="s">
        <v>676</v>
      </c>
      <c r="K15" t="s">
        <v>677</v>
      </c>
      <c r="L15" t="s">
        <v>677</v>
      </c>
      <c r="M15" t="s">
        <v>670</v>
      </c>
      <c r="N15" t="s">
        <v>670</v>
      </c>
      <c r="O15" t="s">
        <v>671</v>
      </c>
      <c r="P15" t="s">
        <v>671</v>
      </c>
      <c r="Q15" t="s">
        <v>672</v>
      </c>
      <c r="R15" t="s">
        <v>672</v>
      </c>
      <c r="S15" t="s">
        <v>673</v>
      </c>
      <c r="T15" t="s">
        <v>673</v>
      </c>
      <c r="U15" t="s">
        <v>674</v>
      </c>
      <c r="V15" t="s">
        <v>674</v>
      </c>
      <c r="W15" t="s">
        <v>675</v>
      </c>
      <c r="X15" t="s">
        <v>675</v>
      </c>
      <c r="Y15" t="s">
        <v>676</v>
      </c>
      <c r="Z15" t="s">
        <v>676</v>
      </c>
      <c r="AA15" t="s">
        <v>677</v>
      </c>
      <c r="AB15" t="s">
        <v>677</v>
      </c>
      <c r="AC15" t="s">
        <v>670</v>
      </c>
      <c r="AD15" t="s">
        <v>670</v>
      </c>
      <c r="AE15" t="s">
        <v>671</v>
      </c>
      <c r="AF15" t="s">
        <v>671</v>
      </c>
      <c r="AG15" t="s">
        <v>672</v>
      </c>
      <c r="AH15" t="s">
        <v>672</v>
      </c>
      <c r="AI15" t="s">
        <v>673</v>
      </c>
      <c r="AJ15" t="s">
        <v>673</v>
      </c>
      <c r="AK15">
        <v>14</v>
      </c>
      <c r="AL15">
        <v>15</v>
      </c>
      <c r="AM15">
        <v>16</v>
      </c>
      <c r="AN15">
        <v>17</v>
      </c>
      <c r="AO15">
        <v>14</v>
      </c>
      <c r="AP15">
        <v>15</v>
      </c>
      <c r="AQ15">
        <v>16</v>
      </c>
      <c r="AR15">
        <v>17</v>
      </c>
      <c r="AS15">
        <v>14</v>
      </c>
      <c r="AT15">
        <v>15</v>
      </c>
      <c r="AU15">
        <v>16</v>
      </c>
      <c r="AV15">
        <v>17</v>
      </c>
      <c r="AW15">
        <v>14</v>
      </c>
      <c r="AX15">
        <v>15</v>
      </c>
      <c r="AY15">
        <v>16</v>
      </c>
      <c r="AZ15">
        <v>17</v>
      </c>
      <c r="BA15">
        <v>14</v>
      </c>
      <c r="BB15">
        <v>15</v>
      </c>
      <c r="BC15">
        <v>16</v>
      </c>
      <c r="BD15">
        <v>17</v>
      </c>
      <c r="BE15">
        <v>14</v>
      </c>
      <c r="BF15">
        <v>15</v>
      </c>
      <c r="BG15">
        <v>16</v>
      </c>
      <c r="BH15">
        <v>17</v>
      </c>
      <c r="BI15">
        <v>14</v>
      </c>
      <c r="BJ15">
        <v>15</v>
      </c>
      <c r="BK15">
        <v>16</v>
      </c>
      <c r="BL15">
        <v>17</v>
      </c>
      <c r="BM15">
        <v>14</v>
      </c>
      <c r="BN15">
        <v>15</v>
      </c>
      <c r="BO15">
        <v>16</v>
      </c>
      <c r="BP15">
        <v>17</v>
      </c>
      <c r="BQ15" t="s">
        <v>899</v>
      </c>
    </row>
    <row r="16" spans="1:69" x14ac:dyDescent="0.45">
      <c r="A16" t="s">
        <v>355</v>
      </c>
      <c r="B16" t="s">
        <v>335</v>
      </c>
      <c r="C16">
        <v>1214</v>
      </c>
      <c r="D16">
        <v>113</v>
      </c>
      <c r="E16" t="s">
        <v>675</v>
      </c>
      <c r="F16" t="s">
        <v>675</v>
      </c>
      <c r="G16" t="s">
        <v>676</v>
      </c>
      <c r="H16" t="s">
        <v>676</v>
      </c>
      <c r="I16" t="s">
        <v>677</v>
      </c>
      <c r="J16" t="s">
        <v>677</v>
      </c>
      <c r="K16" t="s">
        <v>670</v>
      </c>
      <c r="L16" t="s">
        <v>670</v>
      </c>
      <c r="M16" t="s">
        <v>671</v>
      </c>
      <c r="N16" t="s">
        <v>671</v>
      </c>
      <c r="O16" t="s">
        <v>672</v>
      </c>
      <c r="P16" t="s">
        <v>672</v>
      </c>
      <c r="Q16" t="s">
        <v>673</v>
      </c>
      <c r="R16" t="s">
        <v>673</v>
      </c>
      <c r="S16" t="s">
        <v>674</v>
      </c>
      <c r="T16" t="s">
        <v>674</v>
      </c>
      <c r="U16" t="s">
        <v>675</v>
      </c>
      <c r="V16" t="s">
        <v>675</v>
      </c>
      <c r="W16" t="s">
        <v>676</v>
      </c>
      <c r="X16" t="s">
        <v>676</v>
      </c>
      <c r="Y16" t="s">
        <v>677</v>
      </c>
      <c r="Z16" t="s">
        <v>677</v>
      </c>
      <c r="AA16" t="s">
        <v>670</v>
      </c>
      <c r="AB16" t="s">
        <v>670</v>
      </c>
      <c r="AC16" t="s">
        <v>671</v>
      </c>
      <c r="AD16" t="s">
        <v>671</v>
      </c>
      <c r="AE16" t="s">
        <v>672</v>
      </c>
      <c r="AF16" t="s">
        <v>672</v>
      </c>
      <c r="AG16" t="s">
        <v>673</v>
      </c>
      <c r="AH16" t="s">
        <v>673</v>
      </c>
      <c r="AI16" t="s">
        <v>674</v>
      </c>
      <c r="AJ16" t="s">
        <v>674</v>
      </c>
      <c r="AK16">
        <v>15</v>
      </c>
      <c r="AL16">
        <v>16</v>
      </c>
      <c r="AM16">
        <v>17</v>
      </c>
      <c r="AN16">
        <v>14</v>
      </c>
      <c r="AO16">
        <v>15</v>
      </c>
      <c r="AP16">
        <v>16</v>
      </c>
      <c r="AQ16">
        <v>17</v>
      </c>
      <c r="AR16">
        <v>14</v>
      </c>
      <c r="AS16">
        <v>15</v>
      </c>
      <c r="AT16">
        <v>16</v>
      </c>
      <c r="AU16">
        <v>17</v>
      </c>
      <c r="AV16">
        <v>14</v>
      </c>
      <c r="AW16">
        <v>15</v>
      </c>
      <c r="AX16">
        <v>16</v>
      </c>
      <c r="AY16">
        <v>17</v>
      </c>
      <c r="AZ16">
        <v>14</v>
      </c>
      <c r="BA16">
        <v>15</v>
      </c>
      <c r="BB16">
        <v>16</v>
      </c>
      <c r="BC16">
        <v>17</v>
      </c>
      <c r="BD16">
        <v>14</v>
      </c>
      <c r="BE16">
        <v>15</v>
      </c>
      <c r="BF16">
        <v>16</v>
      </c>
      <c r="BG16">
        <v>17</v>
      </c>
      <c r="BH16">
        <v>14</v>
      </c>
      <c r="BI16">
        <v>15</v>
      </c>
      <c r="BJ16">
        <v>16</v>
      </c>
      <c r="BK16">
        <v>17</v>
      </c>
      <c r="BL16">
        <v>14</v>
      </c>
      <c r="BM16">
        <v>15</v>
      </c>
      <c r="BN16">
        <v>16</v>
      </c>
      <c r="BO16">
        <v>17</v>
      </c>
      <c r="BP16">
        <v>14</v>
      </c>
      <c r="BQ16" t="s">
        <v>900</v>
      </c>
    </row>
    <row r="17" spans="1:69" x14ac:dyDescent="0.45">
      <c r="A17" t="s">
        <v>356</v>
      </c>
      <c r="B17" t="s">
        <v>341</v>
      </c>
      <c r="C17">
        <v>1215</v>
      </c>
      <c r="D17">
        <v>114</v>
      </c>
      <c r="E17" t="s">
        <v>676</v>
      </c>
      <c r="F17" t="s">
        <v>676</v>
      </c>
      <c r="G17" t="s">
        <v>677</v>
      </c>
      <c r="H17" t="s">
        <v>677</v>
      </c>
      <c r="I17" t="s">
        <v>670</v>
      </c>
      <c r="J17" t="s">
        <v>670</v>
      </c>
      <c r="K17" t="s">
        <v>671</v>
      </c>
      <c r="L17" t="s">
        <v>671</v>
      </c>
      <c r="M17" t="s">
        <v>672</v>
      </c>
      <c r="N17" t="s">
        <v>672</v>
      </c>
      <c r="O17" t="s">
        <v>673</v>
      </c>
      <c r="P17" t="s">
        <v>673</v>
      </c>
      <c r="Q17" t="s">
        <v>674</v>
      </c>
      <c r="R17" t="s">
        <v>674</v>
      </c>
      <c r="S17" t="s">
        <v>675</v>
      </c>
      <c r="T17" t="s">
        <v>675</v>
      </c>
      <c r="U17" t="s">
        <v>676</v>
      </c>
      <c r="V17" t="s">
        <v>676</v>
      </c>
      <c r="W17" t="s">
        <v>677</v>
      </c>
      <c r="X17" t="s">
        <v>677</v>
      </c>
      <c r="Y17" t="s">
        <v>670</v>
      </c>
      <c r="Z17" t="s">
        <v>670</v>
      </c>
      <c r="AA17" t="s">
        <v>671</v>
      </c>
      <c r="AB17" t="s">
        <v>671</v>
      </c>
      <c r="AC17" t="s">
        <v>672</v>
      </c>
      <c r="AD17" t="s">
        <v>672</v>
      </c>
      <c r="AE17" t="s">
        <v>673</v>
      </c>
      <c r="AF17" t="s">
        <v>673</v>
      </c>
      <c r="AG17" t="s">
        <v>674</v>
      </c>
      <c r="AH17" t="s">
        <v>674</v>
      </c>
      <c r="AI17" t="s">
        <v>675</v>
      </c>
      <c r="AJ17" t="s">
        <v>675</v>
      </c>
      <c r="AK17">
        <v>16</v>
      </c>
      <c r="AL17">
        <v>17</v>
      </c>
      <c r="AM17">
        <v>14</v>
      </c>
      <c r="AN17">
        <v>15</v>
      </c>
      <c r="AO17">
        <v>16</v>
      </c>
      <c r="AP17">
        <v>17</v>
      </c>
      <c r="AQ17">
        <v>14</v>
      </c>
      <c r="AR17">
        <v>15</v>
      </c>
      <c r="AS17">
        <v>16</v>
      </c>
      <c r="AT17">
        <v>17</v>
      </c>
      <c r="AU17">
        <v>14</v>
      </c>
      <c r="AV17">
        <v>15</v>
      </c>
      <c r="AW17">
        <v>16</v>
      </c>
      <c r="AX17">
        <v>17</v>
      </c>
      <c r="AY17">
        <v>14</v>
      </c>
      <c r="AZ17">
        <v>15</v>
      </c>
      <c r="BA17">
        <v>16</v>
      </c>
      <c r="BB17">
        <v>17</v>
      </c>
      <c r="BC17">
        <v>14</v>
      </c>
      <c r="BD17">
        <v>15</v>
      </c>
      <c r="BE17">
        <v>16</v>
      </c>
      <c r="BF17">
        <v>17</v>
      </c>
      <c r="BG17">
        <v>14</v>
      </c>
      <c r="BH17">
        <v>15</v>
      </c>
      <c r="BI17">
        <v>16</v>
      </c>
      <c r="BJ17">
        <v>17</v>
      </c>
      <c r="BK17">
        <v>14</v>
      </c>
      <c r="BL17">
        <v>15</v>
      </c>
      <c r="BM17">
        <v>16</v>
      </c>
      <c r="BN17">
        <v>17</v>
      </c>
      <c r="BO17">
        <v>14</v>
      </c>
      <c r="BP17">
        <v>15</v>
      </c>
      <c r="BQ17" t="s">
        <v>901</v>
      </c>
    </row>
    <row r="18" spans="1:69" x14ac:dyDescent="0.45">
      <c r="A18" t="s">
        <v>357</v>
      </c>
      <c r="B18" t="s">
        <v>336</v>
      </c>
      <c r="C18" s="29">
        <v>1216</v>
      </c>
      <c r="D18">
        <v>115</v>
      </c>
      <c r="E18" t="s">
        <v>677</v>
      </c>
      <c r="F18" t="s">
        <v>677</v>
      </c>
      <c r="G18" t="s">
        <v>670</v>
      </c>
      <c r="H18" t="s">
        <v>670</v>
      </c>
      <c r="I18" t="s">
        <v>671</v>
      </c>
      <c r="J18" t="s">
        <v>671</v>
      </c>
      <c r="K18" t="s">
        <v>672</v>
      </c>
      <c r="L18" t="s">
        <v>672</v>
      </c>
      <c r="M18" t="s">
        <v>673</v>
      </c>
      <c r="N18" t="s">
        <v>673</v>
      </c>
      <c r="O18" t="s">
        <v>674</v>
      </c>
      <c r="P18" t="s">
        <v>674</v>
      </c>
      <c r="Q18" t="s">
        <v>675</v>
      </c>
      <c r="R18" t="s">
        <v>675</v>
      </c>
      <c r="S18" t="s">
        <v>676</v>
      </c>
      <c r="T18" t="s">
        <v>676</v>
      </c>
      <c r="U18" t="s">
        <v>677</v>
      </c>
      <c r="V18" t="s">
        <v>677</v>
      </c>
      <c r="W18" t="s">
        <v>670</v>
      </c>
      <c r="X18" t="s">
        <v>670</v>
      </c>
      <c r="Y18" t="s">
        <v>671</v>
      </c>
      <c r="Z18" t="s">
        <v>671</v>
      </c>
      <c r="AA18" t="s">
        <v>672</v>
      </c>
      <c r="AB18" t="s">
        <v>672</v>
      </c>
      <c r="AC18" t="s">
        <v>673</v>
      </c>
      <c r="AD18" t="s">
        <v>673</v>
      </c>
      <c r="AE18" t="s">
        <v>674</v>
      </c>
      <c r="AF18" t="s">
        <v>674</v>
      </c>
      <c r="AG18" t="s">
        <v>675</v>
      </c>
      <c r="AH18" t="s">
        <v>675</v>
      </c>
      <c r="AI18" t="s">
        <v>676</v>
      </c>
      <c r="AJ18" t="s">
        <v>676</v>
      </c>
      <c r="AK18">
        <v>17</v>
      </c>
      <c r="AL18">
        <v>14</v>
      </c>
      <c r="AM18">
        <v>15</v>
      </c>
      <c r="AN18">
        <v>16</v>
      </c>
      <c r="AO18">
        <v>17</v>
      </c>
      <c r="AP18">
        <v>14</v>
      </c>
      <c r="AQ18">
        <v>15</v>
      </c>
      <c r="AR18">
        <v>16</v>
      </c>
      <c r="AS18">
        <v>17</v>
      </c>
      <c r="AT18">
        <v>14</v>
      </c>
      <c r="AU18">
        <v>15</v>
      </c>
      <c r="AV18">
        <v>16</v>
      </c>
      <c r="AW18">
        <v>17</v>
      </c>
      <c r="AX18">
        <v>14</v>
      </c>
      <c r="AY18">
        <v>15</v>
      </c>
      <c r="AZ18">
        <v>16</v>
      </c>
      <c r="BA18">
        <v>17</v>
      </c>
      <c r="BB18">
        <v>14</v>
      </c>
      <c r="BC18">
        <v>15</v>
      </c>
      <c r="BD18">
        <v>16</v>
      </c>
      <c r="BE18">
        <v>17</v>
      </c>
      <c r="BF18">
        <v>14</v>
      </c>
      <c r="BG18">
        <v>15</v>
      </c>
      <c r="BH18">
        <v>16</v>
      </c>
      <c r="BI18">
        <v>17</v>
      </c>
      <c r="BJ18">
        <v>14</v>
      </c>
      <c r="BK18">
        <v>15</v>
      </c>
      <c r="BL18">
        <v>16</v>
      </c>
      <c r="BM18">
        <v>17</v>
      </c>
      <c r="BN18">
        <v>14</v>
      </c>
      <c r="BO18">
        <v>15</v>
      </c>
      <c r="BP18">
        <v>16</v>
      </c>
      <c r="BQ18" t="s">
        <v>884</v>
      </c>
    </row>
    <row r="19" spans="1:69" x14ac:dyDescent="0.45">
      <c r="B19" t="s">
        <v>696</v>
      </c>
      <c r="C19">
        <v>297</v>
      </c>
      <c r="D19">
        <v>116</v>
      </c>
      <c r="BQ19" t="s">
        <v>942</v>
      </c>
    </row>
    <row r="20" spans="1:69" x14ac:dyDescent="0.45">
      <c r="B20" t="s">
        <v>697</v>
      </c>
      <c r="C20">
        <v>298</v>
      </c>
      <c r="D20">
        <v>117</v>
      </c>
      <c r="BQ20" t="s">
        <v>943</v>
      </c>
    </row>
    <row r="21" spans="1:69" x14ac:dyDescent="0.45">
      <c r="B21" t="s">
        <v>698</v>
      </c>
      <c r="C21">
        <v>299</v>
      </c>
      <c r="D21">
        <v>118</v>
      </c>
      <c r="BQ21" t="s">
        <v>944</v>
      </c>
    </row>
    <row r="22" spans="1:69" x14ac:dyDescent="0.45">
      <c r="B22" t="s">
        <v>699</v>
      </c>
      <c r="C22">
        <v>300</v>
      </c>
      <c r="D22">
        <v>119</v>
      </c>
      <c r="BQ22" t="s">
        <v>945</v>
      </c>
    </row>
    <row r="23" spans="1:69" x14ac:dyDescent="0.45">
      <c r="B23" t="s">
        <v>386</v>
      </c>
      <c r="C23">
        <v>29</v>
      </c>
      <c r="D23" s="8">
        <v>804</v>
      </c>
      <c r="BQ23" t="s">
        <v>886</v>
      </c>
    </row>
    <row r="24" spans="1:69" x14ac:dyDescent="0.45">
      <c r="B24" s="11" t="s">
        <v>389</v>
      </c>
      <c r="C24">
        <v>30</v>
      </c>
      <c r="D24" s="8">
        <v>804</v>
      </c>
      <c r="BQ24" t="s">
        <v>887</v>
      </c>
    </row>
    <row r="25" spans="1:69" x14ac:dyDescent="0.45">
      <c r="B25" t="s">
        <v>408</v>
      </c>
      <c r="C25">
        <v>31</v>
      </c>
      <c r="D25">
        <v>804</v>
      </c>
      <c r="BQ25" t="s">
        <v>907</v>
      </c>
    </row>
    <row r="26" spans="1:69" x14ac:dyDescent="0.45">
      <c r="B26" s="29" t="s">
        <v>401</v>
      </c>
      <c r="C26">
        <v>32</v>
      </c>
      <c r="D26">
        <v>804</v>
      </c>
      <c r="AK26" s="22"/>
      <c r="AL26" s="22"/>
      <c r="AM26" s="22"/>
      <c r="AN26" s="22"/>
      <c r="AO26" s="22"/>
      <c r="AP26" s="22"/>
      <c r="AQ26" s="22"/>
      <c r="AR26" s="22"/>
      <c r="BQ26" s="29" t="s">
        <v>908</v>
      </c>
    </row>
    <row r="27" spans="1:69" x14ac:dyDescent="0.45">
      <c r="B27" s="11" t="s">
        <v>421</v>
      </c>
      <c r="C27">
        <v>33</v>
      </c>
      <c r="D27">
        <v>804</v>
      </c>
      <c r="AK27" s="22"/>
      <c r="AL27" s="22"/>
      <c r="AM27" s="22"/>
      <c r="AN27" s="22"/>
      <c r="AO27" s="22"/>
      <c r="AP27" s="22"/>
      <c r="AQ27" s="22"/>
      <c r="AR27" s="22"/>
      <c r="BQ27" t="s">
        <v>909</v>
      </c>
    </row>
    <row r="28" spans="1:69" x14ac:dyDescent="0.45">
      <c r="B28" t="s">
        <v>428</v>
      </c>
      <c r="C28">
        <v>34</v>
      </c>
      <c r="D28">
        <v>804</v>
      </c>
      <c r="AK28" s="22"/>
      <c r="AL28" s="22"/>
      <c r="AM28" s="22"/>
      <c r="AN28" s="22"/>
      <c r="AO28" s="22"/>
      <c r="AP28" s="22"/>
      <c r="AQ28" s="22"/>
      <c r="AR28" s="22"/>
      <c r="BQ28" t="s">
        <v>910</v>
      </c>
    </row>
    <row r="29" spans="1:69" x14ac:dyDescent="0.45">
      <c r="B29" t="s">
        <v>402</v>
      </c>
      <c r="C29">
        <v>35</v>
      </c>
      <c r="D29">
        <v>804</v>
      </c>
      <c r="AK29" s="22"/>
      <c r="AL29" s="22"/>
      <c r="AM29" s="22"/>
      <c r="AN29" s="22"/>
      <c r="AO29" s="22"/>
      <c r="AP29" s="22"/>
      <c r="AQ29" s="22"/>
      <c r="AR29" s="22"/>
      <c r="BQ29" t="s">
        <v>911</v>
      </c>
    </row>
    <row r="30" spans="1:69" x14ac:dyDescent="0.45">
      <c r="B30" t="s">
        <v>433</v>
      </c>
      <c r="C30">
        <v>40</v>
      </c>
      <c r="D30">
        <v>804</v>
      </c>
      <c r="AK30" s="22"/>
      <c r="AL30" s="22"/>
      <c r="AM30" s="22"/>
      <c r="AN30" s="22"/>
      <c r="AO30" s="22"/>
      <c r="AP30" s="22"/>
      <c r="AQ30" s="22"/>
      <c r="AR30" s="22"/>
      <c r="BQ30" t="s">
        <v>912</v>
      </c>
    </row>
    <row r="31" spans="1:69" x14ac:dyDescent="0.45">
      <c r="B31" t="s">
        <v>396</v>
      </c>
      <c r="C31">
        <v>41</v>
      </c>
      <c r="D31">
        <v>804</v>
      </c>
      <c r="BQ31" t="s">
        <v>913</v>
      </c>
    </row>
    <row r="32" spans="1:69" x14ac:dyDescent="0.45">
      <c r="B32" t="s">
        <v>397</v>
      </c>
      <c r="C32">
        <v>42</v>
      </c>
      <c r="D32">
        <v>804</v>
      </c>
      <c r="BQ32" t="s">
        <v>914</v>
      </c>
    </row>
    <row r="33" spans="2:69" x14ac:dyDescent="0.45">
      <c r="B33" s="11" t="s">
        <v>380</v>
      </c>
      <c r="C33">
        <v>43</v>
      </c>
      <c r="D33">
        <v>804</v>
      </c>
      <c r="BQ33" t="s">
        <v>915</v>
      </c>
    </row>
    <row r="34" spans="2:69" x14ac:dyDescent="0.45">
      <c r="B34" t="s">
        <v>500</v>
      </c>
      <c r="C34">
        <v>44</v>
      </c>
      <c r="D34">
        <v>804</v>
      </c>
      <c r="BQ34" t="s">
        <v>916</v>
      </c>
    </row>
    <row r="35" spans="2:69" x14ac:dyDescent="0.45">
      <c r="B35" t="s">
        <v>382</v>
      </c>
      <c r="C35">
        <v>45</v>
      </c>
      <c r="D35">
        <v>804</v>
      </c>
      <c r="BQ35" t="s">
        <v>917</v>
      </c>
    </row>
    <row r="36" spans="2:69" x14ac:dyDescent="0.45">
      <c r="B36" s="11" t="s">
        <v>414</v>
      </c>
      <c r="C36">
        <v>46</v>
      </c>
      <c r="D36">
        <v>804</v>
      </c>
      <c r="BQ36" t="s">
        <v>918</v>
      </c>
    </row>
    <row r="37" spans="2:69" x14ac:dyDescent="0.45">
      <c r="B37" t="s">
        <v>392</v>
      </c>
      <c r="C37">
        <v>47</v>
      </c>
      <c r="D37">
        <v>804</v>
      </c>
      <c r="BQ37" t="s">
        <v>919</v>
      </c>
    </row>
    <row r="38" spans="2:69" x14ac:dyDescent="0.45">
      <c r="B38" t="s">
        <v>399</v>
      </c>
      <c r="C38">
        <v>48</v>
      </c>
      <c r="D38">
        <v>804</v>
      </c>
      <c r="BQ38" t="s">
        <v>920</v>
      </c>
    </row>
    <row r="39" spans="2:69" x14ac:dyDescent="0.45">
      <c r="B39" t="s">
        <v>410</v>
      </c>
      <c r="C39">
        <v>49</v>
      </c>
      <c r="D39">
        <v>804</v>
      </c>
      <c r="BQ39" t="s">
        <v>921</v>
      </c>
    </row>
    <row r="40" spans="2:69" x14ac:dyDescent="0.45">
      <c r="B40" t="s">
        <v>431</v>
      </c>
      <c r="C40">
        <v>50</v>
      </c>
      <c r="D40">
        <v>804</v>
      </c>
      <c r="BQ40" t="s">
        <v>922</v>
      </c>
    </row>
    <row r="41" spans="2:69" x14ac:dyDescent="0.45">
      <c r="B41" t="s">
        <v>385</v>
      </c>
      <c r="C41">
        <v>51</v>
      </c>
      <c r="D41">
        <v>804</v>
      </c>
      <c r="BQ41" t="s">
        <v>923</v>
      </c>
    </row>
    <row r="42" spans="2:69" x14ac:dyDescent="0.45">
      <c r="B42" t="s">
        <v>412</v>
      </c>
      <c r="C42">
        <v>52</v>
      </c>
      <c r="D42">
        <v>804</v>
      </c>
      <c r="BQ42" t="s">
        <v>924</v>
      </c>
    </row>
    <row r="43" spans="2:69" x14ac:dyDescent="0.45">
      <c r="B43" s="11" t="s">
        <v>394</v>
      </c>
      <c r="C43">
        <v>53</v>
      </c>
      <c r="D43">
        <v>804</v>
      </c>
      <c r="BQ43" t="s">
        <v>925</v>
      </c>
    </row>
    <row r="44" spans="2:69" x14ac:dyDescent="0.45">
      <c r="B44" s="29" t="s">
        <v>374</v>
      </c>
      <c r="C44">
        <v>54</v>
      </c>
      <c r="D44">
        <v>804</v>
      </c>
      <c r="BQ44" s="29" t="s">
        <v>926</v>
      </c>
    </row>
    <row r="45" spans="2:69" x14ac:dyDescent="0.45">
      <c r="B45" t="s">
        <v>377</v>
      </c>
      <c r="C45">
        <v>55</v>
      </c>
      <c r="D45">
        <v>804</v>
      </c>
      <c r="BQ45" t="s">
        <v>927</v>
      </c>
    </row>
    <row r="46" spans="2:69" x14ac:dyDescent="0.45">
      <c r="B46" s="11" t="s">
        <v>403</v>
      </c>
      <c r="C46">
        <v>56</v>
      </c>
      <c r="D46">
        <v>804</v>
      </c>
      <c r="BQ46" t="s">
        <v>928</v>
      </c>
    </row>
    <row r="47" spans="2:69" x14ac:dyDescent="0.45">
      <c r="B47" s="11" t="s">
        <v>388</v>
      </c>
      <c r="C47">
        <v>57</v>
      </c>
      <c r="D47">
        <v>804</v>
      </c>
      <c r="BQ47" t="s">
        <v>929</v>
      </c>
    </row>
    <row r="48" spans="2:69" x14ac:dyDescent="0.45">
      <c r="B48" t="s">
        <v>501</v>
      </c>
      <c r="C48">
        <v>58</v>
      </c>
      <c r="D48">
        <v>804</v>
      </c>
      <c r="BQ48" t="s">
        <v>930</v>
      </c>
    </row>
    <row r="49" spans="2:69" x14ac:dyDescent="0.45">
      <c r="B49" t="s">
        <v>395</v>
      </c>
      <c r="C49">
        <v>59</v>
      </c>
      <c r="D49">
        <v>804</v>
      </c>
      <c r="BQ49" t="s">
        <v>931</v>
      </c>
    </row>
    <row r="50" spans="2:69" x14ac:dyDescent="0.45">
      <c r="B50" t="s">
        <v>378</v>
      </c>
      <c r="C50">
        <v>60</v>
      </c>
      <c r="D50">
        <v>804</v>
      </c>
      <c r="BQ50" t="s">
        <v>932</v>
      </c>
    </row>
    <row r="51" spans="2:69" x14ac:dyDescent="0.45">
      <c r="B51" t="s">
        <v>398</v>
      </c>
      <c r="C51">
        <v>61</v>
      </c>
      <c r="D51">
        <v>804</v>
      </c>
      <c r="BQ51" t="s">
        <v>933</v>
      </c>
    </row>
    <row r="52" spans="2:69" x14ac:dyDescent="0.45">
      <c r="B52" t="s">
        <v>393</v>
      </c>
      <c r="C52">
        <v>62</v>
      </c>
      <c r="D52">
        <v>804</v>
      </c>
      <c r="BQ52" t="s">
        <v>934</v>
      </c>
    </row>
    <row r="53" spans="2:69" x14ac:dyDescent="0.45">
      <c r="B53" s="11" t="s">
        <v>387</v>
      </c>
      <c r="C53">
        <v>63</v>
      </c>
      <c r="D53">
        <v>804</v>
      </c>
      <c r="BQ53" t="s">
        <v>935</v>
      </c>
    </row>
    <row r="54" spans="2:69" x14ac:dyDescent="0.45">
      <c r="B54" t="s">
        <v>381</v>
      </c>
      <c r="C54">
        <v>64</v>
      </c>
      <c r="D54">
        <v>804</v>
      </c>
      <c r="BQ54" t="s">
        <v>936</v>
      </c>
    </row>
    <row r="55" spans="2:69" x14ac:dyDescent="0.45">
      <c r="B55" s="11" t="s">
        <v>375</v>
      </c>
      <c r="C55">
        <v>65</v>
      </c>
      <c r="D55">
        <v>804</v>
      </c>
      <c r="BQ55" t="s">
        <v>937</v>
      </c>
    </row>
    <row r="56" spans="2:69" x14ac:dyDescent="0.45">
      <c r="B56" t="s">
        <v>404</v>
      </c>
      <c r="C56">
        <v>66</v>
      </c>
      <c r="D56">
        <v>804</v>
      </c>
      <c r="BQ56" t="s">
        <v>1002</v>
      </c>
    </row>
    <row r="57" spans="2:69" x14ac:dyDescent="0.45">
      <c r="B57" t="s">
        <v>429</v>
      </c>
      <c r="C57">
        <v>67</v>
      </c>
      <c r="D57">
        <v>804</v>
      </c>
      <c r="BQ57" t="s">
        <v>946</v>
      </c>
    </row>
    <row r="58" spans="2:69" x14ac:dyDescent="0.45">
      <c r="B58" t="s">
        <v>432</v>
      </c>
      <c r="C58">
        <v>68</v>
      </c>
      <c r="D58">
        <v>804</v>
      </c>
      <c r="BQ58" t="s">
        <v>988</v>
      </c>
    </row>
    <row r="59" spans="2:69" x14ac:dyDescent="0.45">
      <c r="B59" t="s">
        <v>417</v>
      </c>
      <c r="C59">
        <v>69</v>
      </c>
      <c r="D59">
        <v>804</v>
      </c>
      <c r="BQ59" t="s">
        <v>989</v>
      </c>
    </row>
    <row r="60" spans="2:69" x14ac:dyDescent="0.45">
      <c r="B60" s="11" t="s">
        <v>420</v>
      </c>
      <c r="C60">
        <v>70</v>
      </c>
      <c r="D60">
        <v>804</v>
      </c>
      <c r="BQ60" t="s">
        <v>990</v>
      </c>
    </row>
    <row r="61" spans="2:69" x14ac:dyDescent="0.45">
      <c r="B61" t="s">
        <v>390</v>
      </c>
      <c r="C61">
        <v>71</v>
      </c>
      <c r="D61">
        <v>804</v>
      </c>
      <c r="BQ61" t="s">
        <v>947</v>
      </c>
    </row>
    <row r="62" spans="2:69" x14ac:dyDescent="0.45">
      <c r="B62" t="s">
        <v>406</v>
      </c>
      <c r="C62">
        <v>72</v>
      </c>
      <c r="D62">
        <v>804</v>
      </c>
      <c r="BQ62" t="s">
        <v>948</v>
      </c>
    </row>
    <row r="63" spans="2:69" x14ac:dyDescent="0.45">
      <c r="B63" s="11" t="s">
        <v>424</v>
      </c>
      <c r="C63">
        <v>73</v>
      </c>
      <c r="D63">
        <v>804</v>
      </c>
      <c r="BQ63" t="s">
        <v>991</v>
      </c>
    </row>
    <row r="64" spans="2:69" x14ac:dyDescent="0.45">
      <c r="B64" t="s">
        <v>409</v>
      </c>
      <c r="C64">
        <v>74</v>
      </c>
      <c r="D64">
        <v>804</v>
      </c>
      <c r="BQ64" t="s">
        <v>992</v>
      </c>
    </row>
    <row r="65" spans="2:69" x14ac:dyDescent="0.45">
      <c r="B65" t="s">
        <v>418</v>
      </c>
      <c r="C65">
        <v>75</v>
      </c>
      <c r="D65">
        <v>804</v>
      </c>
      <c r="BQ65" t="s">
        <v>949</v>
      </c>
    </row>
    <row r="66" spans="2:69" x14ac:dyDescent="0.45">
      <c r="B66" t="s">
        <v>426</v>
      </c>
      <c r="C66">
        <v>76</v>
      </c>
      <c r="D66">
        <v>804</v>
      </c>
      <c r="BQ66" t="s">
        <v>950</v>
      </c>
    </row>
    <row r="67" spans="2:69" x14ac:dyDescent="0.45">
      <c r="B67" t="s">
        <v>423</v>
      </c>
      <c r="C67">
        <v>77</v>
      </c>
      <c r="D67">
        <v>804</v>
      </c>
      <c r="BQ67" t="s">
        <v>951</v>
      </c>
    </row>
    <row r="68" spans="2:69" x14ac:dyDescent="0.45">
      <c r="B68" t="s">
        <v>391</v>
      </c>
      <c r="C68">
        <v>78</v>
      </c>
      <c r="D68">
        <v>804</v>
      </c>
      <c r="BQ68" t="s">
        <v>993</v>
      </c>
    </row>
    <row r="69" spans="2:69" x14ac:dyDescent="0.45">
      <c r="B69" s="11" t="s">
        <v>383</v>
      </c>
      <c r="C69">
        <v>79</v>
      </c>
      <c r="D69">
        <v>804</v>
      </c>
      <c r="BQ69" t="s">
        <v>994</v>
      </c>
    </row>
    <row r="70" spans="2:69" x14ac:dyDescent="0.45">
      <c r="B70" t="s">
        <v>427</v>
      </c>
      <c r="C70">
        <v>80</v>
      </c>
      <c r="D70">
        <v>804</v>
      </c>
      <c r="BQ70" t="s">
        <v>952</v>
      </c>
    </row>
    <row r="71" spans="2:69" x14ac:dyDescent="0.45">
      <c r="B71" s="11" t="s">
        <v>430</v>
      </c>
      <c r="C71">
        <v>81</v>
      </c>
      <c r="D71">
        <v>804</v>
      </c>
      <c r="BQ71" t="s">
        <v>953</v>
      </c>
    </row>
    <row r="72" spans="2:69" x14ac:dyDescent="0.45">
      <c r="B72" t="s">
        <v>425</v>
      </c>
      <c r="C72">
        <v>82</v>
      </c>
      <c r="D72">
        <v>804</v>
      </c>
      <c r="BQ72" t="s">
        <v>954</v>
      </c>
    </row>
    <row r="73" spans="2:69" x14ac:dyDescent="0.45">
      <c r="B73" t="s">
        <v>502</v>
      </c>
      <c r="C73">
        <v>83</v>
      </c>
      <c r="D73">
        <v>804</v>
      </c>
      <c r="BQ73" t="s">
        <v>995</v>
      </c>
    </row>
    <row r="74" spans="2:69" x14ac:dyDescent="0.45">
      <c r="B74" t="s">
        <v>376</v>
      </c>
      <c r="C74">
        <v>84</v>
      </c>
      <c r="D74">
        <v>804</v>
      </c>
      <c r="BQ74" t="s">
        <v>996</v>
      </c>
    </row>
    <row r="75" spans="2:69" x14ac:dyDescent="0.45">
      <c r="B75" s="29" t="s">
        <v>415</v>
      </c>
      <c r="C75">
        <v>85</v>
      </c>
      <c r="D75">
        <v>804</v>
      </c>
      <c r="BQ75" s="29" t="s">
        <v>955</v>
      </c>
    </row>
    <row r="76" spans="2:69" x14ac:dyDescent="0.45">
      <c r="B76" s="11" t="s">
        <v>411</v>
      </c>
      <c r="C76">
        <v>86</v>
      </c>
      <c r="D76">
        <v>804</v>
      </c>
      <c r="BQ76" t="s">
        <v>1157</v>
      </c>
    </row>
    <row r="77" spans="2:69" x14ac:dyDescent="0.45">
      <c r="B77" t="s">
        <v>379</v>
      </c>
      <c r="C77">
        <v>87</v>
      </c>
      <c r="D77">
        <v>804</v>
      </c>
      <c r="BQ77" t="s">
        <v>1158</v>
      </c>
    </row>
    <row r="78" spans="2:69" x14ac:dyDescent="0.45">
      <c r="B78" t="s">
        <v>400</v>
      </c>
      <c r="C78">
        <v>88</v>
      </c>
      <c r="D78">
        <v>804</v>
      </c>
      <c r="BQ78" t="s">
        <v>1159</v>
      </c>
    </row>
    <row r="79" spans="2:69" x14ac:dyDescent="0.45">
      <c r="B79" s="11" t="s">
        <v>503</v>
      </c>
      <c r="C79">
        <v>89</v>
      </c>
      <c r="D79">
        <v>804</v>
      </c>
      <c r="BQ79" t="s">
        <v>902</v>
      </c>
    </row>
    <row r="80" spans="2:69" x14ac:dyDescent="0.45">
      <c r="B80" t="s">
        <v>422</v>
      </c>
      <c r="C80">
        <v>90</v>
      </c>
      <c r="D80">
        <v>804</v>
      </c>
      <c r="BQ80" t="s">
        <v>903</v>
      </c>
    </row>
    <row r="81" spans="2:69" x14ac:dyDescent="0.45">
      <c r="B81" t="s">
        <v>405</v>
      </c>
      <c r="C81">
        <v>91</v>
      </c>
      <c r="D81">
        <v>804</v>
      </c>
      <c r="BQ81" t="s">
        <v>1156</v>
      </c>
    </row>
    <row r="82" spans="2:69" x14ac:dyDescent="0.45">
      <c r="B82" t="s">
        <v>419</v>
      </c>
      <c r="C82">
        <v>92</v>
      </c>
      <c r="D82">
        <v>804</v>
      </c>
      <c r="BQ82" t="s">
        <v>904</v>
      </c>
    </row>
    <row r="83" spans="2:69" x14ac:dyDescent="0.45">
      <c r="B83" t="s">
        <v>407</v>
      </c>
      <c r="C83">
        <v>93</v>
      </c>
      <c r="D83">
        <v>804</v>
      </c>
      <c r="BQ83" t="s">
        <v>905</v>
      </c>
    </row>
    <row r="84" spans="2:69" x14ac:dyDescent="0.45">
      <c r="B84" s="11" t="s">
        <v>416</v>
      </c>
      <c r="C84">
        <v>94</v>
      </c>
      <c r="D84">
        <v>804</v>
      </c>
      <c r="BQ84" t="s">
        <v>906</v>
      </c>
    </row>
    <row r="85" spans="2:69" x14ac:dyDescent="0.45">
      <c r="B85" t="s">
        <v>413</v>
      </c>
      <c r="C85">
        <v>95</v>
      </c>
      <c r="D85">
        <v>804</v>
      </c>
      <c r="BQ85" t="s">
        <v>939</v>
      </c>
    </row>
    <row r="86" spans="2:69" x14ac:dyDescent="0.45">
      <c r="B86" t="s">
        <v>384</v>
      </c>
      <c r="C86">
        <v>96</v>
      </c>
      <c r="D86">
        <v>804</v>
      </c>
      <c r="BQ86" t="s">
        <v>940</v>
      </c>
    </row>
    <row r="87" spans="2:69" x14ac:dyDescent="0.45">
      <c r="B87" t="s">
        <v>473</v>
      </c>
      <c r="C87">
        <v>97</v>
      </c>
      <c r="D87">
        <v>804</v>
      </c>
      <c r="BQ87" t="s">
        <v>941</v>
      </c>
    </row>
    <row r="88" spans="2:69" x14ac:dyDescent="0.45">
      <c r="B88" s="11" t="s">
        <v>511</v>
      </c>
      <c r="C88">
        <v>98</v>
      </c>
      <c r="D88">
        <v>804</v>
      </c>
      <c r="BQ88" t="s">
        <v>956</v>
      </c>
    </row>
    <row r="89" spans="2:69" x14ac:dyDescent="0.45">
      <c r="B89" t="s">
        <v>445</v>
      </c>
      <c r="C89">
        <v>99</v>
      </c>
      <c r="D89">
        <v>804</v>
      </c>
      <c r="BQ89" t="s">
        <v>957</v>
      </c>
    </row>
    <row r="90" spans="2:69" x14ac:dyDescent="0.45">
      <c r="B90" t="s">
        <v>470</v>
      </c>
      <c r="C90">
        <v>100</v>
      </c>
      <c r="D90">
        <v>804</v>
      </c>
      <c r="BQ90" t="s">
        <v>997</v>
      </c>
    </row>
    <row r="91" spans="2:69" x14ac:dyDescent="0.45">
      <c r="B91" t="s">
        <v>461</v>
      </c>
      <c r="C91">
        <v>101</v>
      </c>
      <c r="D91">
        <v>804</v>
      </c>
      <c r="BQ91" t="s">
        <v>958</v>
      </c>
    </row>
    <row r="92" spans="2:69" x14ac:dyDescent="0.45">
      <c r="B92" t="s">
        <v>489</v>
      </c>
      <c r="C92">
        <v>102</v>
      </c>
      <c r="D92">
        <v>804</v>
      </c>
      <c r="BQ92" t="s">
        <v>998</v>
      </c>
    </row>
    <row r="93" spans="2:69" x14ac:dyDescent="0.45">
      <c r="B93" s="11" t="s">
        <v>479</v>
      </c>
      <c r="C93">
        <v>103</v>
      </c>
      <c r="D93">
        <v>804</v>
      </c>
      <c r="BQ93" t="s">
        <v>999</v>
      </c>
    </row>
    <row r="94" spans="2:69" x14ac:dyDescent="0.45">
      <c r="B94" t="s">
        <v>455</v>
      </c>
      <c r="C94">
        <v>104</v>
      </c>
      <c r="D94">
        <v>804</v>
      </c>
      <c r="BQ94" t="s">
        <v>959</v>
      </c>
    </row>
    <row r="95" spans="2:69" x14ac:dyDescent="0.45">
      <c r="B95" s="11" t="s">
        <v>504</v>
      </c>
      <c r="C95">
        <v>105</v>
      </c>
      <c r="D95">
        <v>804</v>
      </c>
      <c r="BQ95" t="s">
        <v>960</v>
      </c>
    </row>
    <row r="96" spans="2:69" x14ac:dyDescent="0.45">
      <c r="B96" t="s">
        <v>481</v>
      </c>
      <c r="C96">
        <v>106</v>
      </c>
      <c r="D96">
        <v>804</v>
      </c>
      <c r="BQ96" t="s">
        <v>1000</v>
      </c>
    </row>
    <row r="97" spans="2:69" x14ac:dyDescent="0.45">
      <c r="B97" t="s">
        <v>458</v>
      </c>
      <c r="C97">
        <v>107</v>
      </c>
      <c r="D97">
        <v>804</v>
      </c>
      <c r="BQ97" t="s">
        <v>1001</v>
      </c>
    </row>
    <row r="98" spans="2:69" x14ac:dyDescent="0.45">
      <c r="B98" t="s">
        <v>468</v>
      </c>
      <c r="C98">
        <v>108</v>
      </c>
      <c r="D98">
        <v>804</v>
      </c>
      <c r="BQ98" t="s">
        <v>961</v>
      </c>
    </row>
    <row r="99" spans="2:69" x14ac:dyDescent="0.45">
      <c r="B99" t="s">
        <v>463</v>
      </c>
      <c r="C99">
        <v>109</v>
      </c>
      <c r="D99">
        <v>804</v>
      </c>
      <c r="BQ99" t="s">
        <v>938</v>
      </c>
    </row>
    <row r="100" spans="2:69" x14ac:dyDescent="0.45">
      <c r="B100" t="s">
        <v>490</v>
      </c>
      <c r="C100">
        <v>110</v>
      </c>
      <c r="D100">
        <v>804</v>
      </c>
      <c r="BQ100" t="s">
        <v>962</v>
      </c>
    </row>
    <row r="101" spans="2:69" x14ac:dyDescent="0.45">
      <c r="B101" s="11" t="s">
        <v>472</v>
      </c>
      <c r="C101">
        <v>111</v>
      </c>
      <c r="D101">
        <v>804</v>
      </c>
      <c r="BQ101" t="s">
        <v>963</v>
      </c>
    </row>
    <row r="102" spans="2:69" x14ac:dyDescent="0.45">
      <c r="B102" s="29" t="s">
        <v>469</v>
      </c>
      <c r="C102">
        <v>112</v>
      </c>
      <c r="D102">
        <v>804</v>
      </c>
      <c r="BQ102" s="29" t="s">
        <v>1003</v>
      </c>
    </row>
    <row r="103" spans="2:69" x14ac:dyDescent="0.45">
      <c r="B103" t="s">
        <v>488</v>
      </c>
      <c r="C103">
        <v>113</v>
      </c>
      <c r="D103">
        <v>804</v>
      </c>
      <c r="BQ103" t="s">
        <v>964</v>
      </c>
    </row>
    <row r="104" spans="2:69" x14ac:dyDescent="0.45">
      <c r="B104" s="11" t="s">
        <v>475</v>
      </c>
      <c r="C104">
        <v>114</v>
      </c>
      <c r="D104">
        <v>804</v>
      </c>
      <c r="BQ104" t="s">
        <v>965</v>
      </c>
    </row>
    <row r="105" spans="2:69" x14ac:dyDescent="0.45">
      <c r="B105" t="s">
        <v>442</v>
      </c>
      <c r="C105">
        <v>115</v>
      </c>
      <c r="D105">
        <v>804</v>
      </c>
      <c r="BQ105" t="s">
        <v>966</v>
      </c>
    </row>
    <row r="106" spans="2:69" x14ac:dyDescent="0.45">
      <c r="B106" t="s">
        <v>444</v>
      </c>
      <c r="C106">
        <v>116</v>
      </c>
      <c r="D106">
        <v>804</v>
      </c>
      <c r="BQ106" t="s">
        <v>967</v>
      </c>
    </row>
    <row r="107" spans="2:69" x14ac:dyDescent="0.45">
      <c r="B107" t="s">
        <v>453</v>
      </c>
      <c r="C107">
        <v>117</v>
      </c>
      <c r="D107">
        <v>804</v>
      </c>
      <c r="BQ107" t="s">
        <v>1004</v>
      </c>
    </row>
    <row r="108" spans="2:69" x14ac:dyDescent="0.45">
      <c r="B108" t="s">
        <v>454</v>
      </c>
      <c r="C108">
        <v>118</v>
      </c>
      <c r="D108">
        <v>804</v>
      </c>
      <c r="BQ108" t="s">
        <v>1005</v>
      </c>
    </row>
    <row r="109" spans="2:69" x14ac:dyDescent="0.45">
      <c r="B109" s="11" t="s">
        <v>456</v>
      </c>
      <c r="C109">
        <v>119</v>
      </c>
      <c r="D109">
        <v>804</v>
      </c>
      <c r="BQ109" t="s">
        <v>1006</v>
      </c>
    </row>
    <row r="110" spans="2:69" x14ac:dyDescent="0.45">
      <c r="B110" t="s">
        <v>512</v>
      </c>
      <c r="C110">
        <v>120</v>
      </c>
      <c r="D110">
        <v>804</v>
      </c>
      <c r="BQ110" t="s">
        <v>1007</v>
      </c>
    </row>
    <row r="111" spans="2:69" x14ac:dyDescent="0.45">
      <c r="B111" t="s">
        <v>493</v>
      </c>
      <c r="C111">
        <v>121</v>
      </c>
      <c r="D111">
        <v>804</v>
      </c>
      <c r="BQ111" t="s">
        <v>1008</v>
      </c>
    </row>
    <row r="112" spans="2:69" x14ac:dyDescent="0.45">
      <c r="B112" t="s">
        <v>486</v>
      </c>
      <c r="C112">
        <v>122</v>
      </c>
      <c r="D112">
        <v>804</v>
      </c>
      <c r="BQ112" t="s">
        <v>968</v>
      </c>
    </row>
    <row r="113" spans="2:69" x14ac:dyDescent="0.45">
      <c r="B113" s="11" t="s">
        <v>505</v>
      </c>
      <c r="C113">
        <v>123</v>
      </c>
      <c r="D113">
        <v>804</v>
      </c>
      <c r="BQ113" t="s">
        <v>969</v>
      </c>
    </row>
    <row r="114" spans="2:69" x14ac:dyDescent="0.45">
      <c r="B114" t="s">
        <v>447</v>
      </c>
      <c r="C114">
        <v>124</v>
      </c>
      <c r="D114">
        <v>804</v>
      </c>
      <c r="BQ114" t="s">
        <v>970</v>
      </c>
    </row>
    <row r="115" spans="2:69" x14ac:dyDescent="0.45">
      <c r="B115" s="11" t="s">
        <v>452</v>
      </c>
      <c r="C115">
        <v>125</v>
      </c>
      <c r="D115">
        <v>804</v>
      </c>
      <c r="BQ115" t="s">
        <v>1009</v>
      </c>
    </row>
    <row r="116" spans="2:69" x14ac:dyDescent="0.45">
      <c r="B116" t="s">
        <v>492</v>
      </c>
      <c r="C116">
        <v>126</v>
      </c>
      <c r="D116">
        <v>804</v>
      </c>
      <c r="BQ116" t="s">
        <v>1010</v>
      </c>
    </row>
    <row r="117" spans="2:69" x14ac:dyDescent="0.45">
      <c r="B117" t="s">
        <v>459</v>
      </c>
      <c r="C117">
        <v>127</v>
      </c>
      <c r="D117">
        <v>804</v>
      </c>
      <c r="BQ117" t="s">
        <v>971</v>
      </c>
    </row>
    <row r="118" spans="2:69" x14ac:dyDescent="0.45">
      <c r="B118" t="s">
        <v>467</v>
      </c>
      <c r="C118">
        <v>128</v>
      </c>
      <c r="D118">
        <v>804</v>
      </c>
      <c r="BQ118" t="s">
        <v>1011</v>
      </c>
    </row>
    <row r="119" spans="2:69" x14ac:dyDescent="0.45">
      <c r="B119" s="11" t="s">
        <v>506</v>
      </c>
      <c r="C119">
        <v>129</v>
      </c>
      <c r="D119">
        <v>804</v>
      </c>
      <c r="BQ119" t="s">
        <v>972</v>
      </c>
    </row>
    <row r="120" spans="2:69" x14ac:dyDescent="0.45">
      <c r="B120" t="s">
        <v>476</v>
      </c>
      <c r="C120">
        <v>130</v>
      </c>
      <c r="D120">
        <v>804</v>
      </c>
      <c r="BQ120" t="s">
        <v>1012</v>
      </c>
    </row>
    <row r="121" spans="2:69" x14ac:dyDescent="0.45">
      <c r="B121" t="s">
        <v>449</v>
      </c>
      <c r="C121">
        <v>131</v>
      </c>
      <c r="D121">
        <v>804</v>
      </c>
      <c r="BQ121" t="s">
        <v>1013</v>
      </c>
    </row>
    <row r="122" spans="2:69" x14ac:dyDescent="0.45">
      <c r="B122" t="s">
        <v>450</v>
      </c>
      <c r="C122">
        <v>132</v>
      </c>
      <c r="D122">
        <v>804</v>
      </c>
      <c r="BQ122" t="s">
        <v>973</v>
      </c>
    </row>
    <row r="123" spans="2:69" x14ac:dyDescent="0.45">
      <c r="B123" s="11" t="s">
        <v>443</v>
      </c>
      <c r="C123">
        <v>133</v>
      </c>
      <c r="D123">
        <v>804</v>
      </c>
      <c r="BQ123" t="s">
        <v>1014</v>
      </c>
    </row>
    <row r="124" spans="2:69" x14ac:dyDescent="0.45">
      <c r="B124" t="s">
        <v>471</v>
      </c>
      <c r="C124">
        <v>134</v>
      </c>
      <c r="D124">
        <v>804</v>
      </c>
      <c r="BQ124" t="s">
        <v>1015</v>
      </c>
    </row>
    <row r="125" spans="2:69" x14ac:dyDescent="0.45">
      <c r="B125" t="s">
        <v>507</v>
      </c>
      <c r="C125">
        <v>135</v>
      </c>
      <c r="D125">
        <v>804</v>
      </c>
      <c r="BQ125" t="s">
        <v>974</v>
      </c>
    </row>
    <row r="126" spans="2:69" x14ac:dyDescent="0.45">
      <c r="B126" t="s">
        <v>465</v>
      </c>
      <c r="C126">
        <v>136</v>
      </c>
      <c r="D126">
        <v>804</v>
      </c>
      <c r="BQ126" t="s">
        <v>975</v>
      </c>
    </row>
    <row r="127" spans="2:69" x14ac:dyDescent="0.45">
      <c r="B127" t="s">
        <v>508</v>
      </c>
      <c r="C127">
        <v>137</v>
      </c>
      <c r="D127">
        <v>804</v>
      </c>
      <c r="BQ127" t="s">
        <v>976</v>
      </c>
    </row>
    <row r="128" spans="2:69" x14ac:dyDescent="0.45">
      <c r="B128" s="11" t="s">
        <v>462</v>
      </c>
      <c r="C128">
        <v>138</v>
      </c>
      <c r="D128">
        <v>804</v>
      </c>
      <c r="BQ128" t="s">
        <v>977</v>
      </c>
    </row>
    <row r="129" spans="2:69" x14ac:dyDescent="0.45">
      <c r="B129" t="s">
        <v>491</v>
      </c>
      <c r="C129">
        <v>139</v>
      </c>
      <c r="D129">
        <v>804</v>
      </c>
      <c r="BQ129" t="s">
        <v>978</v>
      </c>
    </row>
    <row r="130" spans="2:69" x14ac:dyDescent="0.45">
      <c r="B130" t="s">
        <v>509</v>
      </c>
      <c r="C130">
        <v>140</v>
      </c>
      <c r="D130">
        <v>804</v>
      </c>
      <c r="BQ130" t="s">
        <v>1016</v>
      </c>
    </row>
    <row r="131" spans="2:69" x14ac:dyDescent="0.45">
      <c r="B131" t="s">
        <v>448</v>
      </c>
      <c r="C131">
        <v>141</v>
      </c>
      <c r="D131">
        <v>804</v>
      </c>
      <c r="BQ131" t="s">
        <v>1017</v>
      </c>
    </row>
    <row r="132" spans="2:69" x14ac:dyDescent="0.45">
      <c r="B132" t="s">
        <v>474</v>
      </c>
      <c r="C132">
        <v>142</v>
      </c>
      <c r="D132">
        <v>804</v>
      </c>
      <c r="BQ132" t="s">
        <v>1018</v>
      </c>
    </row>
    <row r="133" spans="2:69" x14ac:dyDescent="0.45">
      <c r="B133" s="11" t="s">
        <v>480</v>
      </c>
      <c r="C133">
        <v>143</v>
      </c>
      <c r="D133">
        <v>804</v>
      </c>
      <c r="BQ133" t="s">
        <v>1019</v>
      </c>
    </row>
    <row r="134" spans="2:69" x14ac:dyDescent="0.45">
      <c r="B134" t="s">
        <v>510</v>
      </c>
      <c r="C134">
        <v>144</v>
      </c>
      <c r="D134">
        <v>804</v>
      </c>
      <c r="BQ134" t="s">
        <v>979</v>
      </c>
    </row>
    <row r="135" spans="2:69" x14ac:dyDescent="0.45">
      <c r="B135" t="s">
        <v>466</v>
      </c>
      <c r="C135">
        <v>145</v>
      </c>
      <c r="D135">
        <v>804</v>
      </c>
      <c r="BQ135" t="s">
        <v>980</v>
      </c>
    </row>
    <row r="136" spans="2:69" x14ac:dyDescent="0.45">
      <c r="B136" t="s">
        <v>460</v>
      </c>
      <c r="C136">
        <v>146</v>
      </c>
      <c r="D136">
        <v>804</v>
      </c>
      <c r="BQ136" t="s">
        <v>1020</v>
      </c>
    </row>
    <row r="137" spans="2:69" x14ac:dyDescent="0.45">
      <c r="B137" s="11" t="s">
        <v>513</v>
      </c>
      <c r="C137">
        <v>147</v>
      </c>
      <c r="D137">
        <v>804</v>
      </c>
      <c r="BQ137" t="s">
        <v>981</v>
      </c>
    </row>
    <row r="138" spans="2:69" x14ac:dyDescent="0.45">
      <c r="B138" t="s">
        <v>487</v>
      </c>
      <c r="C138">
        <v>148</v>
      </c>
      <c r="D138">
        <v>804</v>
      </c>
      <c r="BQ138" t="s">
        <v>1021</v>
      </c>
    </row>
    <row r="139" spans="2:69" x14ac:dyDescent="0.45">
      <c r="B139" t="s">
        <v>478</v>
      </c>
      <c r="C139">
        <v>149</v>
      </c>
      <c r="D139">
        <v>804</v>
      </c>
      <c r="BQ139" t="s">
        <v>982</v>
      </c>
    </row>
    <row r="140" spans="2:69" x14ac:dyDescent="0.45">
      <c r="B140" t="s">
        <v>464</v>
      </c>
      <c r="C140">
        <v>150</v>
      </c>
      <c r="D140">
        <v>804</v>
      </c>
      <c r="BQ140" t="s">
        <v>983</v>
      </c>
    </row>
    <row r="141" spans="2:69" x14ac:dyDescent="0.45">
      <c r="B141" t="s">
        <v>494</v>
      </c>
      <c r="C141">
        <v>151</v>
      </c>
      <c r="D141">
        <v>804</v>
      </c>
      <c r="BQ141" t="s">
        <v>1022</v>
      </c>
    </row>
    <row r="142" spans="2:69" x14ac:dyDescent="0.45">
      <c r="B142" t="s">
        <v>485</v>
      </c>
      <c r="C142">
        <v>152</v>
      </c>
      <c r="D142">
        <v>804</v>
      </c>
      <c r="BQ142" t="s">
        <v>1023</v>
      </c>
    </row>
    <row r="143" spans="2:69" x14ac:dyDescent="0.45">
      <c r="B143" t="s">
        <v>484</v>
      </c>
      <c r="C143">
        <v>153</v>
      </c>
      <c r="D143">
        <v>804</v>
      </c>
      <c r="BQ143" t="s">
        <v>984</v>
      </c>
    </row>
    <row r="144" spans="2:69" x14ac:dyDescent="0.45">
      <c r="B144" t="s">
        <v>451</v>
      </c>
      <c r="C144">
        <v>154</v>
      </c>
      <c r="D144">
        <v>804</v>
      </c>
      <c r="BQ144" t="s">
        <v>985</v>
      </c>
    </row>
    <row r="145" spans="2:69" x14ac:dyDescent="0.45">
      <c r="B145" t="s">
        <v>482</v>
      </c>
      <c r="C145">
        <v>155</v>
      </c>
      <c r="D145">
        <v>804</v>
      </c>
      <c r="BQ145" t="s">
        <v>1024</v>
      </c>
    </row>
    <row r="146" spans="2:69" x14ac:dyDescent="0.45">
      <c r="B146" s="11" t="s">
        <v>477</v>
      </c>
      <c r="C146">
        <v>156</v>
      </c>
      <c r="D146">
        <v>804</v>
      </c>
      <c r="BQ146" t="s">
        <v>1025</v>
      </c>
    </row>
    <row r="147" spans="2:69" x14ac:dyDescent="0.45">
      <c r="B147" t="s">
        <v>457</v>
      </c>
      <c r="C147">
        <v>157</v>
      </c>
      <c r="D147">
        <v>804</v>
      </c>
      <c r="BQ147" t="s">
        <v>986</v>
      </c>
    </row>
    <row r="148" spans="2:69" x14ac:dyDescent="0.45">
      <c r="B148" t="s">
        <v>483</v>
      </c>
      <c r="C148">
        <v>158</v>
      </c>
      <c r="D148">
        <v>804</v>
      </c>
      <c r="BQ148" t="s">
        <v>1026</v>
      </c>
    </row>
    <row r="149" spans="2:69" x14ac:dyDescent="0.45">
      <c r="B149" t="s">
        <v>495</v>
      </c>
      <c r="C149">
        <v>159</v>
      </c>
      <c r="D149">
        <v>804</v>
      </c>
      <c r="BQ149" t="s">
        <v>987</v>
      </c>
    </row>
    <row r="150" spans="2:69" x14ac:dyDescent="0.45">
      <c r="B150" s="11" t="s">
        <v>446</v>
      </c>
      <c r="C150">
        <v>160</v>
      </c>
      <c r="D150">
        <v>804</v>
      </c>
      <c r="BQ150" t="s">
        <v>1027</v>
      </c>
    </row>
    <row r="151" spans="2:69" x14ac:dyDescent="0.45">
      <c r="B151" t="s">
        <v>538</v>
      </c>
      <c r="C151">
        <v>161</v>
      </c>
      <c r="D151">
        <v>801</v>
      </c>
      <c r="BQ151" t="s">
        <v>1028</v>
      </c>
    </row>
    <row r="152" spans="2:69" x14ac:dyDescent="0.45">
      <c r="B152" t="s">
        <v>537</v>
      </c>
      <c r="C152">
        <v>162</v>
      </c>
      <c r="D152">
        <v>801</v>
      </c>
      <c r="BQ152" t="s">
        <v>1029</v>
      </c>
    </row>
    <row r="153" spans="2:69" x14ac:dyDescent="0.45">
      <c r="B153" t="s">
        <v>554</v>
      </c>
      <c r="C153">
        <v>163</v>
      </c>
      <c r="D153">
        <v>801</v>
      </c>
      <c r="BQ153" t="s">
        <v>1030</v>
      </c>
    </row>
    <row r="154" spans="2:69" x14ac:dyDescent="0.45">
      <c r="B154" s="29" t="s">
        <v>551</v>
      </c>
      <c r="C154">
        <v>164</v>
      </c>
      <c r="D154">
        <v>801</v>
      </c>
      <c r="BQ154" s="29" t="s">
        <v>1031</v>
      </c>
    </row>
    <row r="155" spans="2:69" x14ac:dyDescent="0.45">
      <c r="B155" t="s">
        <v>541</v>
      </c>
      <c r="C155">
        <v>165</v>
      </c>
      <c r="D155">
        <v>801</v>
      </c>
      <c r="BQ155" t="s">
        <v>1032</v>
      </c>
    </row>
    <row r="156" spans="2:69" x14ac:dyDescent="0.45">
      <c r="B156" t="s">
        <v>544</v>
      </c>
      <c r="C156">
        <v>166</v>
      </c>
      <c r="D156">
        <v>801</v>
      </c>
      <c r="BQ156" t="s">
        <v>1033</v>
      </c>
    </row>
    <row r="157" spans="2:69" x14ac:dyDescent="0.45">
      <c r="B157" t="s">
        <v>524</v>
      </c>
      <c r="C157">
        <v>167</v>
      </c>
      <c r="D157">
        <v>801</v>
      </c>
      <c r="BQ157" t="s">
        <v>1034</v>
      </c>
    </row>
    <row r="158" spans="2:69" x14ac:dyDescent="0.45">
      <c r="B158" t="s">
        <v>643</v>
      </c>
      <c r="C158">
        <v>168</v>
      </c>
      <c r="D158">
        <v>801</v>
      </c>
      <c r="BQ158" t="s">
        <v>1035</v>
      </c>
    </row>
    <row r="159" spans="2:69" x14ac:dyDescent="0.45">
      <c r="B159" t="s">
        <v>553</v>
      </c>
      <c r="C159">
        <v>169</v>
      </c>
      <c r="D159">
        <v>801</v>
      </c>
      <c r="BQ159" t="s">
        <v>1036</v>
      </c>
    </row>
    <row r="160" spans="2:69" x14ac:dyDescent="0.45">
      <c r="B160" t="s">
        <v>555</v>
      </c>
      <c r="C160">
        <v>170</v>
      </c>
      <c r="D160">
        <v>801</v>
      </c>
      <c r="BQ160" t="s">
        <v>1037</v>
      </c>
    </row>
    <row r="161" spans="2:69" x14ac:dyDescent="0.45">
      <c r="B161" t="s">
        <v>529</v>
      </c>
      <c r="C161">
        <v>171</v>
      </c>
      <c r="D161">
        <v>801</v>
      </c>
      <c r="BQ161" t="s">
        <v>1038</v>
      </c>
    </row>
    <row r="162" spans="2:69" x14ac:dyDescent="0.45">
      <c r="B162" t="s">
        <v>626</v>
      </c>
      <c r="C162">
        <v>172</v>
      </c>
      <c r="D162">
        <v>801</v>
      </c>
      <c r="BQ162" t="s">
        <v>1039</v>
      </c>
    </row>
    <row r="163" spans="2:69" x14ac:dyDescent="0.45">
      <c r="B163" t="s">
        <v>532</v>
      </c>
      <c r="C163">
        <v>173</v>
      </c>
      <c r="D163">
        <v>801</v>
      </c>
      <c r="BQ163" t="s">
        <v>1040</v>
      </c>
    </row>
    <row r="164" spans="2:69" x14ac:dyDescent="0.45">
      <c r="B164" t="s">
        <v>518</v>
      </c>
      <c r="C164">
        <v>174</v>
      </c>
      <c r="D164">
        <v>801</v>
      </c>
      <c r="BQ164" t="s">
        <v>1041</v>
      </c>
    </row>
    <row r="165" spans="2:69" x14ac:dyDescent="0.45">
      <c r="B165" t="s">
        <v>562</v>
      </c>
      <c r="C165">
        <v>175</v>
      </c>
      <c r="D165">
        <v>801</v>
      </c>
      <c r="BQ165" t="s">
        <v>1042</v>
      </c>
    </row>
    <row r="166" spans="2:69" x14ac:dyDescent="0.45">
      <c r="B166" t="s">
        <v>527</v>
      </c>
      <c r="C166">
        <v>176</v>
      </c>
      <c r="D166">
        <v>801</v>
      </c>
      <c r="BQ166" t="s">
        <v>1043</v>
      </c>
    </row>
    <row r="167" spans="2:69" x14ac:dyDescent="0.45">
      <c r="B167" t="s">
        <v>558</v>
      </c>
      <c r="C167">
        <v>177</v>
      </c>
      <c r="D167">
        <v>801</v>
      </c>
      <c r="BQ167" t="s">
        <v>1044</v>
      </c>
    </row>
    <row r="168" spans="2:69" x14ac:dyDescent="0.45">
      <c r="B168" t="s">
        <v>644</v>
      </c>
      <c r="C168">
        <v>178</v>
      </c>
      <c r="D168">
        <v>801</v>
      </c>
      <c r="BQ168" t="s">
        <v>1045</v>
      </c>
    </row>
    <row r="169" spans="2:69" x14ac:dyDescent="0.45">
      <c r="B169" t="s">
        <v>516</v>
      </c>
      <c r="C169">
        <v>179</v>
      </c>
      <c r="D169">
        <v>801</v>
      </c>
      <c r="BQ169" t="s">
        <v>1046</v>
      </c>
    </row>
    <row r="170" spans="2:69" x14ac:dyDescent="0.45">
      <c r="B170" t="s">
        <v>517</v>
      </c>
      <c r="C170">
        <v>180</v>
      </c>
      <c r="D170">
        <v>801</v>
      </c>
      <c r="BQ170" t="s">
        <v>1047</v>
      </c>
    </row>
    <row r="171" spans="2:69" x14ac:dyDescent="0.45">
      <c r="B171" t="s">
        <v>645</v>
      </c>
      <c r="C171">
        <v>181</v>
      </c>
      <c r="D171">
        <v>801</v>
      </c>
      <c r="BQ171" t="s">
        <v>1048</v>
      </c>
    </row>
    <row r="172" spans="2:69" x14ac:dyDescent="0.45">
      <c r="B172" t="s">
        <v>552</v>
      </c>
      <c r="C172">
        <v>182</v>
      </c>
      <c r="D172">
        <v>801</v>
      </c>
      <c r="BQ172" t="s">
        <v>1049</v>
      </c>
    </row>
    <row r="173" spans="2:69" x14ac:dyDescent="0.45">
      <c r="B173" t="s">
        <v>539</v>
      </c>
      <c r="C173">
        <v>183</v>
      </c>
      <c r="D173">
        <v>801</v>
      </c>
      <c r="BQ173" t="s">
        <v>1050</v>
      </c>
    </row>
    <row r="174" spans="2:69" x14ac:dyDescent="0.45">
      <c r="B174" t="s">
        <v>525</v>
      </c>
      <c r="C174">
        <v>184</v>
      </c>
      <c r="D174">
        <v>801</v>
      </c>
      <c r="BQ174" t="s">
        <v>1051</v>
      </c>
    </row>
    <row r="175" spans="2:69" x14ac:dyDescent="0.45">
      <c r="B175" t="s">
        <v>550</v>
      </c>
      <c r="C175">
        <v>185</v>
      </c>
      <c r="D175">
        <v>801</v>
      </c>
      <c r="BQ175" t="s">
        <v>1052</v>
      </c>
    </row>
    <row r="176" spans="2:69" x14ac:dyDescent="0.45">
      <c r="B176" t="s">
        <v>646</v>
      </c>
      <c r="C176">
        <v>186</v>
      </c>
      <c r="D176">
        <v>801</v>
      </c>
      <c r="BQ176" t="s">
        <v>1053</v>
      </c>
    </row>
    <row r="177" spans="2:69" x14ac:dyDescent="0.45">
      <c r="B177" t="s">
        <v>543</v>
      </c>
      <c r="C177">
        <v>187</v>
      </c>
      <c r="D177">
        <v>801</v>
      </c>
      <c r="BQ177" t="s">
        <v>1054</v>
      </c>
    </row>
    <row r="178" spans="2:69" x14ac:dyDescent="0.45">
      <c r="B178" t="s">
        <v>627</v>
      </c>
      <c r="C178">
        <v>188</v>
      </c>
      <c r="D178">
        <v>801</v>
      </c>
      <c r="BQ178" t="s">
        <v>1055</v>
      </c>
    </row>
    <row r="179" spans="2:69" x14ac:dyDescent="0.45">
      <c r="B179" t="s">
        <v>534</v>
      </c>
      <c r="C179">
        <v>189</v>
      </c>
      <c r="D179">
        <v>801</v>
      </c>
      <c r="BQ179" t="s">
        <v>1056</v>
      </c>
    </row>
    <row r="180" spans="2:69" x14ac:dyDescent="0.45">
      <c r="B180" t="s">
        <v>564</v>
      </c>
      <c r="C180">
        <v>190</v>
      </c>
      <c r="D180">
        <v>801</v>
      </c>
      <c r="BQ180" t="s">
        <v>1057</v>
      </c>
    </row>
    <row r="181" spans="2:69" x14ac:dyDescent="0.45">
      <c r="B181" t="s">
        <v>548</v>
      </c>
      <c r="C181">
        <v>191</v>
      </c>
      <c r="D181">
        <v>801</v>
      </c>
      <c r="BQ181" t="s">
        <v>1058</v>
      </c>
    </row>
    <row r="182" spans="2:69" x14ac:dyDescent="0.45">
      <c r="B182" t="s">
        <v>540</v>
      </c>
      <c r="C182">
        <v>192</v>
      </c>
      <c r="D182">
        <v>801</v>
      </c>
      <c r="BQ182" t="s">
        <v>1142</v>
      </c>
    </row>
    <row r="183" spans="2:69" x14ac:dyDescent="0.45">
      <c r="B183" t="s">
        <v>523</v>
      </c>
      <c r="C183">
        <v>193</v>
      </c>
      <c r="D183">
        <v>801</v>
      </c>
      <c r="BQ183" t="s">
        <v>1143</v>
      </c>
    </row>
    <row r="184" spans="2:69" x14ac:dyDescent="0.45">
      <c r="B184" t="s">
        <v>557</v>
      </c>
      <c r="C184">
        <v>194</v>
      </c>
      <c r="D184">
        <v>801</v>
      </c>
      <c r="BQ184" t="s">
        <v>1092</v>
      </c>
    </row>
    <row r="185" spans="2:69" x14ac:dyDescent="0.45">
      <c r="B185" t="s">
        <v>542</v>
      </c>
      <c r="C185">
        <v>195</v>
      </c>
      <c r="D185">
        <v>801</v>
      </c>
      <c r="BQ185" t="s">
        <v>1145</v>
      </c>
    </row>
    <row r="186" spans="2:69" x14ac:dyDescent="0.45">
      <c r="B186" t="s">
        <v>535</v>
      </c>
      <c r="C186">
        <v>196</v>
      </c>
      <c r="D186">
        <v>801</v>
      </c>
      <c r="BQ186" t="s">
        <v>1146</v>
      </c>
    </row>
    <row r="187" spans="2:69" x14ac:dyDescent="0.45">
      <c r="B187" t="s">
        <v>521</v>
      </c>
      <c r="C187">
        <v>197</v>
      </c>
      <c r="D187">
        <v>801</v>
      </c>
      <c r="BQ187" t="s">
        <v>1147</v>
      </c>
    </row>
    <row r="188" spans="2:69" x14ac:dyDescent="0.45">
      <c r="B188" t="s">
        <v>566</v>
      </c>
      <c r="C188">
        <v>198</v>
      </c>
      <c r="D188">
        <v>801</v>
      </c>
      <c r="BQ188" t="s">
        <v>1148</v>
      </c>
    </row>
    <row r="189" spans="2:69" x14ac:dyDescent="0.45">
      <c r="B189" t="s">
        <v>536</v>
      </c>
      <c r="C189">
        <v>199</v>
      </c>
      <c r="D189">
        <v>801</v>
      </c>
      <c r="BQ189" t="s">
        <v>1149</v>
      </c>
    </row>
    <row r="190" spans="2:69" x14ac:dyDescent="0.45">
      <c r="B190" t="s">
        <v>531</v>
      </c>
      <c r="C190">
        <v>200</v>
      </c>
      <c r="D190">
        <v>801</v>
      </c>
      <c r="BQ190" t="s">
        <v>1150</v>
      </c>
    </row>
    <row r="191" spans="2:69" x14ac:dyDescent="0.45">
      <c r="B191" t="s">
        <v>560</v>
      </c>
      <c r="C191">
        <v>201</v>
      </c>
      <c r="D191">
        <v>801</v>
      </c>
      <c r="BQ191" t="s">
        <v>1151</v>
      </c>
    </row>
    <row r="192" spans="2:69" x14ac:dyDescent="0.45">
      <c r="B192" t="s">
        <v>561</v>
      </c>
      <c r="C192">
        <v>202</v>
      </c>
      <c r="D192">
        <v>801</v>
      </c>
      <c r="BQ192" t="s">
        <v>1059</v>
      </c>
    </row>
    <row r="193" spans="2:69" x14ac:dyDescent="0.45">
      <c r="B193" t="s">
        <v>528</v>
      </c>
      <c r="C193">
        <v>203</v>
      </c>
      <c r="D193">
        <v>801</v>
      </c>
      <c r="BQ193" t="s">
        <v>1060</v>
      </c>
    </row>
    <row r="194" spans="2:69" x14ac:dyDescent="0.45">
      <c r="B194" t="s">
        <v>647</v>
      </c>
      <c r="C194">
        <v>204</v>
      </c>
      <c r="D194">
        <v>801</v>
      </c>
      <c r="BQ194" t="s">
        <v>1061</v>
      </c>
    </row>
    <row r="195" spans="2:69" x14ac:dyDescent="0.45">
      <c r="B195" t="s">
        <v>545</v>
      </c>
      <c r="C195">
        <v>205</v>
      </c>
      <c r="D195">
        <v>801</v>
      </c>
      <c r="BQ195" t="s">
        <v>1062</v>
      </c>
    </row>
    <row r="196" spans="2:69" x14ac:dyDescent="0.45">
      <c r="B196" t="s">
        <v>514</v>
      </c>
      <c r="C196">
        <v>206</v>
      </c>
      <c r="D196">
        <v>801</v>
      </c>
      <c r="BQ196" t="s">
        <v>1063</v>
      </c>
    </row>
    <row r="197" spans="2:69" x14ac:dyDescent="0.45">
      <c r="B197" t="s">
        <v>563</v>
      </c>
      <c r="C197">
        <v>207</v>
      </c>
      <c r="D197">
        <v>801</v>
      </c>
      <c r="BQ197" t="s">
        <v>1064</v>
      </c>
    </row>
    <row r="198" spans="2:69" x14ac:dyDescent="0.45">
      <c r="B198" t="s">
        <v>530</v>
      </c>
      <c r="C198">
        <v>208</v>
      </c>
      <c r="D198">
        <v>801</v>
      </c>
      <c r="BQ198" t="s">
        <v>1065</v>
      </c>
    </row>
    <row r="199" spans="2:69" x14ac:dyDescent="0.45">
      <c r="B199" t="s">
        <v>648</v>
      </c>
      <c r="C199">
        <v>209</v>
      </c>
      <c r="D199">
        <v>801</v>
      </c>
      <c r="BQ199" t="s">
        <v>1066</v>
      </c>
    </row>
    <row r="200" spans="2:69" x14ac:dyDescent="0.45">
      <c r="B200" t="s">
        <v>628</v>
      </c>
      <c r="C200">
        <v>210</v>
      </c>
      <c r="D200">
        <v>801</v>
      </c>
      <c r="BQ200" t="s">
        <v>1067</v>
      </c>
    </row>
    <row r="201" spans="2:69" x14ac:dyDescent="0.45">
      <c r="B201" t="s">
        <v>649</v>
      </c>
      <c r="C201">
        <v>211</v>
      </c>
      <c r="D201">
        <v>801</v>
      </c>
      <c r="BQ201" t="s">
        <v>1068</v>
      </c>
    </row>
    <row r="202" spans="2:69" x14ac:dyDescent="0.45">
      <c r="B202" t="s">
        <v>565</v>
      </c>
      <c r="C202">
        <v>212</v>
      </c>
      <c r="D202">
        <v>801</v>
      </c>
      <c r="BQ202" t="s">
        <v>1069</v>
      </c>
    </row>
    <row r="203" spans="2:69" x14ac:dyDescent="0.45">
      <c r="B203" t="s">
        <v>533</v>
      </c>
      <c r="C203">
        <v>213</v>
      </c>
      <c r="D203">
        <v>801</v>
      </c>
      <c r="BQ203" t="s">
        <v>1070</v>
      </c>
    </row>
    <row r="204" spans="2:69" x14ac:dyDescent="0.45">
      <c r="B204" t="s">
        <v>526</v>
      </c>
      <c r="C204">
        <v>214</v>
      </c>
      <c r="D204">
        <v>801</v>
      </c>
      <c r="BQ204" t="s">
        <v>1071</v>
      </c>
    </row>
    <row r="205" spans="2:69" x14ac:dyDescent="0.45">
      <c r="B205" t="s">
        <v>547</v>
      </c>
      <c r="C205">
        <v>215</v>
      </c>
      <c r="D205">
        <v>801</v>
      </c>
      <c r="BQ205" t="s">
        <v>1072</v>
      </c>
    </row>
    <row r="206" spans="2:69" x14ac:dyDescent="0.45">
      <c r="B206" t="s">
        <v>549</v>
      </c>
      <c r="C206">
        <v>216</v>
      </c>
      <c r="D206">
        <v>801</v>
      </c>
      <c r="BQ206" t="s">
        <v>1073</v>
      </c>
    </row>
    <row r="207" spans="2:69" x14ac:dyDescent="0.45">
      <c r="B207" t="s">
        <v>559</v>
      </c>
      <c r="C207">
        <v>217</v>
      </c>
      <c r="D207">
        <v>801</v>
      </c>
      <c r="BQ207" t="s">
        <v>1074</v>
      </c>
    </row>
    <row r="208" spans="2:69" x14ac:dyDescent="0.45">
      <c r="B208" t="s">
        <v>650</v>
      </c>
      <c r="C208">
        <v>218</v>
      </c>
      <c r="D208">
        <v>801</v>
      </c>
      <c r="BQ208" t="s">
        <v>1075</v>
      </c>
    </row>
    <row r="209" spans="2:69" x14ac:dyDescent="0.45">
      <c r="B209" t="s">
        <v>546</v>
      </c>
      <c r="C209">
        <v>219</v>
      </c>
      <c r="D209">
        <v>801</v>
      </c>
      <c r="BQ209" t="s">
        <v>1076</v>
      </c>
    </row>
    <row r="210" spans="2:69" x14ac:dyDescent="0.45">
      <c r="B210" t="s">
        <v>556</v>
      </c>
      <c r="C210">
        <v>220</v>
      </c>
      <c r="D210">
        <v>801</v>
      </c>
      <c r="BQ210" t="s">
        <v>1077</v>
      </c>
    </row>
    <row r="211" spans="2:69" x14ac:dyDescent="0.45">
      <c r="B211" t="s">
        <v>522</v>
      </c>
      <c r="C211">
        <v>221</v>
      </c>
      <c r="D211">
        <v>801</v>
      </c>
      <c r="BQ211" t="s">
        <v>1078</v>
      </c>
    </row>
    <row r="212" spans="2:69" x14ac:dyDescent="0.45">
      <c r="B212" t="s">
        <v>519</v>
      </c>
      <c r="C212">
        <v>222</v>
      </c>
      <c r="D212">
        <v>801</v>
      </c>
      <c r="BQ212" t="s">
        <v>1079</v>
      </c>
    </row>
    <row r="213" spans="2:69" x14ac:dyDescent="0.45">
      <c r="B213" t="s">
        <v>520</v>
      </c>
      <c r="C213">
        <v>223</v>
      </c>
      <c r="D213">
        <v>801</v>
      </c>
      <c r="BQ213" t="s">
        <v>1080</v>
      </c>
    </row>
    <row r="214" spans="2:69" x14ac:dyDescent="0.45">
      <c r="B214" t="s">
        <v>515</v>
      </c>
      <c r="C214">
        <v>224</v>
      </c>
      <c r="D214">
        <v>801</v>
      </c>
      <c r="BQ214" t="s">
        <v>1081</v>
      </c>
    </row>
    <row r="215" spans="2:69" x14ac:dyDescent="0.45">
      <c r="B215" t="s">
        <v>590</v>
      </c>
      <c r="C215">
        <v>225</v>
      </c>
      <c r="D215">
        <v>801</v>
      </c>
      <c r="BQ215" t="s">
        <v>1082</v>
      </c>
    </row>
    <row r="216" spans="2:69" x14ac:dyDescent="0.45">
      <c r="B216" s="11" t="s">
        <v>586</v>
      </c>
      <c r="C216">
        <v>226</v>
      </c>
      <c r="D216">
        <v>801</v>
      </c>
      <c r="BQ216" t="s">
        <v>1083</v>
      </c>
    </row>
    <row r="217" spans="2:69" x14ac:dyDescent="0.45">
      <c r="B217" t="s">
        <v>616</v>
      </c>
      <c r="C217">
        <v>227</v>
      </c>
      <c r="D217">
        <v>801</v>
      </c>
      <c r="BQ217" t="s">
        <v>1084</v>
      </c>
    </row>
    <row r="218" spans="2:69" x14ac:dyDescent="0.45">
      <c r="B218" t="s">
        <v>603</v>
      </c>
      <c r="C218">
        <v>228</v>
      </c>
      <c r="D218">
        <v>801</v>
      </c>
      <c r="BQ218" t="s">
        <v>1085</v>
      </c>
    </row>
    <row r="219" spans="2:69" x14ac:dyDescent="0.45">
      <c r="B219" t="s">
        <v>609</v>
      </c>
      <c r="C219">
        <v>229</v>
      </c>
      <c r="D219">
        <v>801</v>
      </c>
      <c r="BQ219" t="s">
        <v>1086</v>
      </c>
    </row>
    <row r="220" spans="2:69" x14ac:dyDescent="0.45">
      <c r="B220" t="s">
        <v>614</v>
      </c>
      <c r="C220">
        <v>230</v>
      </c>
      <c r="D220">
        <v>801</v>
      </c>
      <c r="BQ220" t="s">
        <v>1087</v>
      </c>
    </row>
    <row r="221" spans="2:69" x14ac:dyDescent="0.45">
      <c r="B221" s="11" t="s">
        <v>574</v>
      </c>
      <c r="C221">
        <v>231</v>
      </c>
      <c r="D221">
        <v>801</v>
      </c>
      <c r="BQ221" t="s">
        <v>1088</v>
      </c>
    </row>
    <row r="222" spans="2:69" x14ac:dyDescent="0.45">
      <c r="B222" t="s">
        <v>596</v>
      </c>
      <c r="C222">
        <v>232</v>
      </c>
      <c r="D222">
        <v>801</v>
      </c>
      <c r="BQ222" t="s">
        <v>1089</v>
      </c>
    </row>
    <row r="223" spans="2:69" x14ac:dyDescent="0.45">
      <c r="B223" s="11" t="s">
        <v>602</v>
      </c>
      <c r="C223">
        <v>233</v>
      </c>
      <c r="D223">
        <v>801</v>
      </c>
      <c r="BQ223" t="s">
        <v>1160</v>
      </c>
    </row>
    <row r="224" spans="2:69" x14ac:dyDescent="0.45">
      <c r="B224" t="s">
        <v>624</v>
      </c>
      <c r="C224">
        <v>234</v>
      </c>
      <c r="D224">
        <v>801</v>
      </c>
      <c r="BQ224" t="s">
        <v>1090</v>
      </c>
    </row>
    <row r="225" spans="2:69" x14ac:dyDescent="0.45">
      <c r="B225" t="s">
        <v>651</v>
      </c>
      <c r="C225">
        <v>235</v>
      </c>
      <c r="D225">
        <v>801</v>
      </c>
      <c r="BQ225" t="s">
        <v>1091</v>
      </c>
    </row>
    <row r="226" spans="2:69" x14ac:dyDescent="0.45">
      <c r="B226" t="s">
        <v>579</v>
      </c>
      <c r="C226">
        <v>236</v>
      </c>
      <c r="D226">
        <v>801</v>
      </c>
      <c r="BQ226" t="s">
        <v>1042</v>
      </c>
    </row>
    <row r="227" spans="2:69" x14ac:dyDescent="0.45">
      <c r="B227" t="s">
        <v>615</v>
      </c>
      <c r="C227">
        <v>237</v>
      </c>
      <c r="D227">
        <v>801</v>
      </c>
      <c r="BQ227" t="s">
        <v>1144</v>
      </c>
    </row>
    <row r="228" spans="2:69" x14ac:dyDescent="0.45">
      <c r="B228" t="s">
        <v>652</v>
      </c>
      <c r="C228">
        <v>238</v>
      </c>
      <c r="D228">
        <v>801</v>
      </c>
      <c r="BQ228" t="s">
        <v>1093</v>
      </c>
    </row>
    <row r="229" spans="2:69" x14ac:dyDescent="0.45">
      <c r="B229" s="11" t="s">
        <v>577</v>
      </c>
      <c r="C229">
        <v>239</v>
      </c>
      <c r="D229">
        <v>801</v>
      </c>
      <c r="BQ229" t="s">
        <v>1094</v>
      </c>
    </row>
    <row r="230" spans="2:69" x14ac:dyDescent="0.45">
      <c r="B230" s="29" t="s">
        <v>617</v>
      </c>
      <c r="C230">
        <v>240</v>
      </c>
      <c r="D230">
        <v>801</v>
      </c>
      <c r="BQ230" t="s">
        <v>1095</v>
      </c>
    </row>
    <row r="231" spans="2:69" x14ac:dyDescent="0.45">
      <c r="B231" t="s">
        <v>582</v>
      </c>
      <c r="C231">
        <v>241</v>
      </c>
      <c r="D231">
        <v>801</v>
      </c>
      <c r="BQ231" t="s">
        <v>1096</v>
      </c>
    </row>
    <row r="232" spans="2:69" x14ac:dyDescent="0.45">
      <c r="B232" s="11" t="s">
        <v>653</v>
      </c>
      <c r="C232">
        <v>242</v>
      </c>
      <c r="D232">
        <v>801</v>
      </c>
      <c r="BQ232" t="s">
        <v>1097</v>
      </c>
    </row>
    <row r="233" spans="2:69" x14ac:dyDescent="0.45">
      <c r="B233" t="s">
        <v>594</v>
      </c>
      <c r="C233">
        <v>243</v>
      </c>
      <c r="D233">
        <v>801</v>
      </c>
      <c r="BQ233" t="s">
        <v>1098</v>
      </c>
    </row>
    <row r="234" spans="2:69" x14ac:dyDescent="0.45">
      <c r="B234" t="s">
        <v>608</v>
      </c>
      <c r="C234">
        <v>244</v>
      </c>
      <c r="D234">
        <v>801</v>
      </c>
      <c r="BQ234" t="s">
        <v>1099</v>
      </c>
    </row>
    <row r="235" spans="2:69" x14ac:dyDescent="0.45">
      <c r="B235" t="s">
        <v>621</v>
      </c>
      <c r="C235">
        <v>245</v>
      </c>
      <c r="D235">
        <v>801</v>
      </c>
      <c r="BQ235" t="s">
        <v>1100</v>
      </c>
    </row>
    <row r="236" spans="2:69" x14ac:dyDescent="0.45">
      <c r="B236" t="s">
        <v>576</v>
      </c>
      <c r="C236">
        <v>246</v>
      </c>
      <c r="D236">
        <v>801</v>
      </c>
      <c r="BQ236" t="s">
        <v>1101</v>
      </c>
    </row>
    <row r="237" spans="2:69" x14ac:dyDescent="0.45">
      <c r="B237" s="11" t="s">
        <v>592</v>
      </c>
      <c r="C237">
        <v>247</v>
      </c>
      <c r="D237">
        <v>801</v>
      </c>
      <c r="BQ237" t="s">
        <v>1102</v>
      </c>
    </row>
    <row r="238" spans="2:69" x14ac:dyDescent="0.45">
      <c r="B238" t="s">
        <v>597</v>
      </c>
      <c r="C238">
        <v>248</v>
      </c>
      <c r="D238">
        <v>801</v>
      </c>
      <c r="BQ238" t="s">
        <v>1103</v>
      </c>
    </row>
    <row r="239" spans="2:69" x14ac:dyDescent="0.45">
      <c r="B239" t="s">
        <v>571</v>
      </c>
      <c r="C239">
        <v>249</v>
      </c>
      <c r="D239">
        <v>801</v>
      </c>
      <c r="BQ239" t="s">
        <v>1104</v>
      </c>
    </row>
    <row r="240" spans="2:69" x14ac:dyDescent="0.45">
      <c r="B240" t="s">
        <v>612</v>
      </c>
      <c r="C240">
        <v>250</v>
      </c>
      <c r="D240">
        <v>801</v>
      </c>
      <c r="BQ240" t="s">
        <v>1105</v>
      </c>
    </row>
    <row r="241" spans="2:69" x14ac:dyDescent="0.45">
      <c r="B241" s="11" t="s">
        <v>567</v>
      </c>
      <c r="C241">
        <v>251</v>
      </c>
      <c r="D241">
        <v>801</v>
      </c>
      <c r="BQ241" t="s">
        <v>1106</v>
      </c>
    </row>
    <row r="242" spans="2:69" x14ac:dyDescent="0.45">
      <c r="B242" t="s">
        <v>572</v>
      </c>
      <c r="C242">
        <v>252</v>
      </c>
      <c r="D242">
        <v>801</v>
      </c>
      <c r="BQ242" t="s">
        <v>1107</v>
      </c>
    </row>
    <row r="243" spans="2:69" x14ac:dyDescent="0.45">
      <c r="B243" s="11" t="s">
        <v>581</v>
      </c>
      <c r="C243">
        <v>253</v>
      </c>
      <c r="D243">
        <v>801</v>
      </c>
      <c r="BQ243" t="s">
        <v>1108</v>
      </c>
    </row>
    <row r="244" spans="2:69" x14ac:dyDescent="0.45">
      <c r="B244" t="s">
        <v>584</v>
      </c>
      <c r="C244">
        <v>254</v>
      </c>
      <c r="D244">
        <v>801</v>
      </c>
      <c r="BQ244" t="s">
        <v>1109</v>
      </c>
    </row>
    <row r="245" spans="2:69" x14ac:dyDescent="0.45">
      <c r="B245" t="s">
        <v>591</v>
      </c>
      <c r="C245">
        <v>255</v>
      </c>
      <c r="D245">
        <v>801</v>
      </c>
      <c r="BQ245" t="s">
        <v>1110</v>
      </c>
    </row>
    <row r="246" spans="2:69" x14ac:dyDescent="0.45">
      <c r="B246" t="s">
        <v>598</v>
      </c>
      <c r="C246">
        <v>256</v>
      </c>
      <c r="D246">
        <v>801</v>
      </c>
      <c r="BQ246" t="s">
        <v>1111</v>
      </c>
    </row>
    <row r="247" spans="2:69" x14ac:dyDescent="0.45">
      <c r="B247" s="11" t="s">
        <v>583</v>
      </c>
      <c r="C247">
        <v>257</v>
      </c>
      <c r="D247">
        <v>801</v>
      </c>
      <c r="BQ247" t="s">
        <v>1152</v>
      </c>
    </row>
    <row r="248" spans="2:69" x14ac:dyDescent="0.45">
      <c r="B248" t="s">
        <v>606</v>
      </c>
      <c r="C248">
        <v>258</v>
      </c>
      <c r="D248">
        <v>801</v>
      </c>
      <c r="BQ248" t="s">
        <v>1112</v>
      </c>
    </row>
    <row r="249" spans="2:69" x14ac:dyDescent="0.45">
      <c r="B249" t="s">
        <v>593</v>
      </c>
      <c r="C249">
        <v>259</v>
      </c>
      <c r="D249">
        <v>801</v>
      </c>
      <c r="BQ249" t="s">
        <v>1113</v>
      </c>
    </row>
    <row r="250" spans="2:69" x14ac:dyDescent="0.45">
      <c r="B250" t="s">
        <v>601</v>
      </c>
      <c r="C250">
        <v>260</v>
      </c>
      <c r="D250">
        <v>801</v>
      </c>
      <c r="BQ250" t="s">
        <v>1114</v>
      </c>
    </row>
    <row r="251" spans="2:69" x14ac:dyDescent="0.45">
      <c r="B251" s="11" t="s">
        <v>580</v>
      </c>
      <c r="C251">
        <v>261</v>
      </c>
      <c r="D251">
        <v>801</v>
      </c>
      <c r="BQ251" t="s">
        <v>1115</v>
      </c>
    </row>
    <row r="252" spans="2:69" x14ac:dyDescent="0.45">
      <c r="B252" t="s">
        <v>618</v>
      </c>
      <c r="C252">
        <v>262</v>
      </c>
      <c r="D252">
        <v>801</v>
      </c>
      <c r="BQ252" t="s">
        <v>1116</v>
      </c>
    </row>
    <row r="253" spans="2:69" x14ac:dyDescent="0.45">
      <c r="B253" t="s">
        <v>620</v>
      </c>
      <c r="C253">
        <v>263</v>
      </c>
      <c r="D253">
        <v>801</v>
      </c>
      <c r="BQ253" t="s">
        <v>1117</v>
      </c>
    </row>
    <row r="254" spans="2:69" x14ac:dyDescent="0.45">
      <c r="B254" t="s">
        <v>588</v>
      </c>
      <c r="C254">
        <v>264</v>
      </c>
      <c r="D254">
        <v>801</v>
      </c>
      <c r="BQ254" t="s">
        <v>1118</v>
      </c>
    </row>
    <row r="255" spans="2:69" x14ac:dyDescent="0.45">
      <c r="B255" t="s">
        <v>604</v>
      </c>
      <c r="C255">
        <v>265</v>
      </c>
      <c r="D255">
        <v>801</v>
      </c>
      <c r="BQ255" t="s">
        <v>1119</v>
      </c>
    </row>
    <row r="256" spans="2:69" x14ac:dyDescent="0.45">
      <c r="B256" s="11" t="s">
        <v>619</v>
      </c>
      <c r="C256">
        <v>266</v>
      </c>
      <c r="D256">
        <v>801</v>
      </c>
      <c r="BQ256" t="s">
        <v>1120</v>
      </c>
    </row>
    <row r="257" spans="2:69" x14ac:dyDescent="0.45">
      <c r="B257" t="s">
        <v>568</v>
      </c>
      <c r="C257">
        <v>267</v>
      </c>
      <c r="D257">
        <v>801</v>
      </c>
      <c r="BQ257" t="s">
        <v>1121</v>
      </c>
    </row>
    <row r="258" spans="2:69" x14ac:dyDescent="0.45">
      <c r="B258" t="s">
        <v>589</v>
      </c>
      <c r="C258">
        <v>268</v>
      </c>
      <c r="D258">
        <v>801</v>
      </c>
      <c r="BQ258" t="s">
        <v>1122</v>
      </c>
    </row>
    <row r="259" spans="2:69" x14ac:dyDescent="0.45">
      <c r="B259" t="s">
        <v>599</v>
      </c>
      <c r="C259">
        <v>269</v>
      </c>
      <c r="D259">
        <v>801</v>
      </c>
      <c r="BQ259" t="s">
        <v>1123</v>
      </c>
    </row>
    <row r="260" spans="2:69" x14ac:dyDescent="0.45">
      <c r="B260" t="s">
        <v>607</v>
      </c>
      <c r="C260">
        <v>270</v>
      </c>
      <c r="D260">
        <v>801</v>
      </c>
      <c r="BQ260" t="s">
        <v>1124</v>
      </c>
    </row>
    <row r="261" spans="2:69" x14ac:dyDescent="0.45">
      <c r="B261" s="11" t="s">
        <v>605</v>
      </c>
      <c r="C261">
        <v>271</v>
      </c>
      <c r="D261">
        <v>801</v>
      </c>
      <c r="BQ261" t="s">
        <v>1125</v>
      </c>
    </row>
    <row r="262" spans="2:69" x14ac:dyDescent="0.45">
      <c r="B262" t="s">
        <v>629</v>
      </c>
      <c r="C262">
        <v>272</v>
      </c>
      <c r="D262">
        <v>801</v>
      </c>
      <c r="BQ262" t="s">
        <v>1155</v>
      </c>
    </row>
    <row r="263" spans="2:69" x14ac:dyDescent="0.45">
      <c r="B263" t="s">
        <v>610</v>
      </c>
      <c r="C263">
        <v>273</v>
      </c>
      <c r="D263">
        <v>801</v>
      </c>
      <c r="BQ263" t="s">
        <v>1126</v>
      </c>
    </row>
    <row r="264" spans="2:69" x14ac:dyDescent="0.45">
      <c r="B264" t="s">
        <v>595</v>
      </c>
      <c r="C264">
        <v>274</v>
      </c>
      <c r="D264">
        <v>801</v>
      </c>
      <c r="BQ264" t="s">
        <v>1127</v>
      </c>
    </row>
    <row r="265" spans="2:69" x14ac:dyDescent="0.45">
      <c r="B265" s="11" t="s">
        <v>575</v>
      </c>
      <c r="C265">
        <v>275</v>
      </c>
      <c r="D265">
        <v>801</v>
      </c>
      <c r="BQ265" t="s">
        <v>1128</v>
      </c>
    </row>
    <row r="266" spans="2:69" x14ac:dyDescent="0.45">
      <c r="B266" t="s">
        <v>569</v>
      </c>
      <c r="C266">
        <v>276</v>
      </c>
      <c r="D266">
        <v>801</v>
      </c>
      <c r="BQ266" t="s">
        <v>1129</v>
      </c>
    </row>
    <row r="267" spans="2:69" x14ac:dyDescent="0.45">
      <c r="B267" t="s">
        <v>587</v>
      </c>
      <c r="C267">
        <v>277</v>
      </c>
      <c r="D267">
        <v>801</v>
      </c>
      <c r="BQ267" t="s">
        <v>1130</v>
      </c>
    </row>
    <row r="268" spans="2:69" x14ac:dyDescent="0.45">
      <c r="B268" t="s">
        <v>578</v>
      </c>
      <c r="C268">
        <v>278</v>
      </c>
      <c r="D268">
        <v>801</v>
      </c>
      <c r="BQ268" t="s">
        <v>1131</v>
      </c>
    </row>
    <row r="269" spans="2:69" x14ac:dyDescent="0.45">
      <c r="B269" t="s">
        <v>585</v>
      </c>
      <c r="C269">
        <v>279</v>
      </c>
      <c r="D269">
        <v>801</v>
      </c>
      <c r="BQ269" t="s">
        <v>1132</v>
      </c>
    </row>
    <row r="270" spans="2:69" x14ac:dyDescent="0.45">
      <c r="B270" s="11" t="s">
        <v>622</v>
      </c>
      <c r="C270">
        <v>280</v>
      </c>
      <c r="D270">
        <v>801</v>
      </c>
      <c r="BQ270" t="s">
        <v>1133</v>
      </c>
    </row>
    <row r="271" spans="2:69" x14ac:dyDescent="0.45">
      <c r="B271" t="s">
        <v>623</v>
      </c>
      <c r="C271">
        <v>281</v>
      </c>
      <c r="D271">
        <v>801</v>
      </c>
      <c r="BQ271" t="s">
        <v>1134</v>
      </c>
    </row>
    <row r="272" spans="2:69" x14ac:dyDescent="0.45">
      <c r="B272" t="s">
        <v>573</v>
      </c>
      <c r="C272">
        <v>282</v>
      </c>
      <c r="D272">
        <v>801</v>
      </c>
      <c r="BQ272" t="s">
        <v>1135</v>
      </c>
    </row>
    <row r="273" spans="2:69" x14ac:dyDescent="0.45">
      <c r="B273" t="s">
        <v>611</v>
      </c>
      <c r="C273">
        <v>283</v>
      </c>
      <c r="D273">
        <v>801</v>
      </c>
      <c r="BQ273" t="s">
        <v>1136</v>
      </c>
    </row>
    <row r="274" spans="2:69" x14ac:dyDescent="0.45">
      <c r="B274" s="11" t="s">
        <v>570</v>
      </c>
      <c r="C274">
        <v>284</v>
      </c>
      <c r="D274">
        <v>801</v>
      </c>
      <c r="BQ274" t="s">
        <v>1137</v>
      </c>
    </row>
    <row r="275" spans="2:69" x14ac:dyDescent="0.45">
      <c r="B275" t="s">
        <v>630</v>
      </c>
      <c r="C275">
        <v>285</v>
      </c>
      <c r="D275">
        <v>801</v>
      </c>
      <c r="BQ275" t="s">
        <v>1138</v>
      </c>
    </row>
    <row r="276" spans="2:69" x14ac:dyDescent="0.45">
      <c r="B276" t="s">
        <v>613</v>
      </c>
      <c r="C276">
        <v>286</v>
      </c>
      <c r="D276">
        <v>801</v>
      </c>
      <c r="BQ276" t="s">
        <v>1139</v>
      </c>
    </row>
    <row r="277" spans="2:69" x14ac:dyDescent="0.45">
      <c r="B277" t="s">
        <v>625</v>
      </c>
      <c r="C277">
        <v>287</v>
      </c>
      <c r="D277">
        <v>801</v>
      </c>
      <c r="BQ277" t="s">
        <v>1140</v>
      </c>
    </row>
    <row r="278" spans="2:69" x14ac:dyDescent="0.45">
      <c r="B278" s="11" t="s">
        <v>600</v>
      </c>
      <c r="C278">
        <v>288</v>
      </c>
      <c r="D278">
        <v>801</v>
      </c>
      <c r="BQ278" t="s">
        <v>1141</v>
      </c>
    </row>
    <row r="279" spans="2:69" x14ac:dyDescent="0.45">
      <c r="B279" t="s">
        <v>435</v>
      </c>
      <c r="C279">
        <v>289</v>
      </c>
      <c r="D279">
        <v>803</v>
      </c>
      <c r="BQ279" t="s">
        <v>871</v>
      </c>
    </row>
    <row r="280" spans="2:69" x14ac:dyDescent="0.45">
      <c r="B280" t="s">
        <v>434</v>
      </c>
      <c r="C280">
        <v>290</v>
      </c>
      <c r="D280">
        <v>803</v>
      </c>
      <c r="BQ280" t="s">
        <v>1161</v>
      </c>
    </row>
    <row r="281" spans="2:69" x14ac:dyDescent="0.45">
      <c r="B281" t="s">
        <v>436</v>
      </c>
      <c r="C281">
        <v>291</v>
      </c>
      <c r="D281">
        <v>803</v>
      </c>
      <c r="BQ281" t="s">
        <v>872</v>
      </c>
    </row>
    <row r="282" spans="2:69" x14ac:dyDescent="0.45">
      <c r="B282" t="s">
        <v>437</v>
      </c>
      <c r="C282">
        <v>292</v>
      </c>
      <c r="D282">
        <v>803</v>
      </c>
      <c r="BQ282" t="s">
        <v>873</v>
      </c>
    </row>
    <row r="283" spans="2:69" x14ac:dyDescent="0.45">
      <c r="B283" t="s">
        <v>438</v>
      </c>
      <c r="C283">
        <v>293</v>
      </c>
      <c r="D283">
        <v>803</v>
      </c>
      <c r="BQ283" t="s">
        <v>874</v>
      </c>
    </row>
    <row r="284" spans="2:69" x14ac:dyDescent="0.45">
      <c r="B284" t="s">
        <v>439</v>
      </c>
      <c r="C284">
        <v>294</v>
      </c>
      <c r="D284">
        <v>803</v>
      </c>
      <c r="BQ284" t="s">
        <v>875</v>
      </c>
    </row>
    <row r="285" spans="2:69" x14ac:dyDescent="0.45">
      <c r="B285" t="s">
        <v>441</v>
      </c>
      <c r="C285">
        <v>295</v>
      </c>
      <c r="D285">
        <v>803</v>
      </c>
      <c r="BQ285" t="s">
        <v>876</v>
      </c>
    </row>
    <row r="286" spans="2:69" x14ac:dyDescent="0.45">
      <c r="B286" t="s">
        <v>440</v>
      </c>
      <c r="C286">
        <v>296</v>
      </c>
      <c r="D286">
        <v>803</v>
      </c>
      <c r="BQ286" t="s">
        <v>877</v>
      </c>
    </row>
    <row r="287" spans="2:69" x14ac:dyDescent="0.45">
      <c r="B287" t="s">
        <v>631</v>
      </c>
      <c r="C287">
        <v>1233</v>
      </c>
      <c r="D287">
        <v>170</v>
      </c>
      <c r="BQ287" t="s">
        <v>878</v>
      </c>
    </row>
    <row r="288" spans="2:69" x14ac:dyDescent="0.45">
      <c r="B288" t="s">
        <v>632</v>
      </c>
      <c r="C288">
        <v>1234</v>
      </c>
      <c r="D288">
        <v>170</v>
      </c>
      <c r="BQ288" t="s">
        <v>879</v>
      </c>
    </row>
    <row r="289" spans="2:69" x14ac:dyDescent="0.45">
      <c r="B289" t="s">
        <v>633</v>
      </c>
      <c r="C289">
        <v>1235</v>
      </c>
      <c r="D289">
        <v>170</v>
      </c>
      <c r="BQ289" t="s">
        <v>880</v>
      </c>
    </row>
    <row r="290" spans="2:69" x14ac:dyDescent="0.45">
      <c r="B290" t="s">
        <v>634</v>
      </c>
      <c r="C290">
        <v>1236</v>
      </c>
      <c r="D290">
        <v>170</v>
      </c>
      <c r="BQ290" t="s">
        <v>881</v>
      </c>
    </row>
    <row r="291" spans="2:69" x14ac:dyDescent="0.45">
      <c r="B291" t="s">
        <v>635</v>
      </c>
      <c r="C291">
        <v>1237</v>
      </c>
      <c r="D291">
        <v>170</v>
      </c>
      <c r="BQ291" t="s">
        <v>882</v>
      </c>
    </row>
    <row r="292" spans="2:69" x14ac:dyDescent="0.45">
      <c r="B292" t="s">
        <v>637</v>
      </c>
      <c r="C292">
        <v>1238</v>
      </c>
      <c r="D292">
        <v>170</v>
      </c>
      <c r="BQ292" t="s">
        <v>883</v>
      </c>
    </row>
    <row r="293" spans="2:69" x14ac:dyDescent="0.45">
      <c r="B293" t="s">
        <v>336</v>
      </c>
      <c r="C293">
        <v>1239</v>
      </c>
      <c r="D293">
        <v>170</v>
      </c>
      <c r="BQ293" t="s">
        <v>884</v>
      </c>
    </row>
    <row r="294" spans="2:69" x14ac:dyDescent="0.45">
      <c r="B294" t="s">
        <v>636</v>
      </c>
      <c r="C294">
        <v>1240</v>
      </c>
      <c r="D294">
        <v>170</v>
      </c>
      <c r="BQ294" t="s">
        <v>885</v>
      </c>
    </row>
    <row r="295" spans="2:69" x14ac:dyDescent="0.45">
      <c r="B295" t="s">
        <v>638</v>
      </c>
      <c r="C295">
        <v>1306</v>
      </c>
      <c r="D295">
        <v>170</v>
      </c>
    </row>
    <row r="296" spans="2:69" x14ac:dyDescent="0.45">
      <c r="B296" t="s">
        <v>639</v>
      </c>
      <c r="C296">
        <v>1307</v>
      </c>
      <c r="D296">
        <v>170</v>
      </c>
    </row>
    <row r="297" spans="2:69" x14ac:dyDescent="0.45">
      <c r="B297" t="s">
        <v>640</v>
      </c>
      <c r="C297">
        <v>1308</v>
      </c>
      <c r="D297">
        <v>170</v>
      </c>
    </row>
    <row r="298" spans="2:69" x14ac:dyDescent="0.45">
      <c r="B298" t="s">
        <v>641</v>
      </c>
      <c r="C298">
        <v>1309</v>
      </c>
      <c r="D298">
        <v>170</v>
      </c>
    </row>
    <row r="299" spans="2:69" x14ac:dyDescent="0.45">
      <c r="B299" t="s">
        <v>642</v>
      </c>
      <c r="C299">
        <v>1310</v>
      </c>
      <c r="D299">
        <v>170</v>
      </c>
    </row>
  </sheetData>
  <autoFilter ref="B1:B318" xr:uid="{00000000-0009-0000-0000-000021000000}"/>
  <pageMargins left="0.7" right="0.7" top="0.75" bottom="0.75" header="0.3" footer="0.3"/>
  <pageSetup paperSize="9" orientation="portrait" horizontalDpi="4294967293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9"/>
  <sheetViews>
    <sheetView workbookViewId="0">
      <selection activeCell="A9" sqref="A9"/>
    </sheetView>
  </sheetViews>
  <sheetFormatPr defaultColWidth="8.796875" defaultRowHeight="14.25" x14ac:dyDescent="0.45"/>
  <sheetData>
    <row r="1" spans="1:2" x14ac:dyDescent="0.45">
      <c r="A1" t="s">
        <v>654</v>
      </c>
    </row>
    <row r="2" spans="1:2" x14ac:dyDescent="0.45">
      <c r="A2">
        <v>10</v>
      </c>
      <c r="B2" t="s">
        <v>655</v>
      </c>
    </row>
    <row r="3" spans="1:2" x14ac:dyDescent="0.45">
      <c r="A3">
        <v>11</v>
      </c>
      <c r="B3" t="s">
        <v>656</v>
      </c>
    </row>
    <row r="4" spans="1:2" x14ac:dyDescent="0.45">
      <c r="A4">
        <v>12</v>
      </c>
      <c r="B4" t="s">
        <v>657</v>
      </c>
    </row>
    <row r="5" spans="1:2" x14ac:dyDescent="0.45">
      <c r="A5">
        <v>13</v>
      </c>
      <c r="B5" t="s">
        <v>658</v>
      </c>
    </row>
    <row r="6" spans="1:2" x14ac:dyDescent="0.45">
      <c r="A6">
        <v>14</v>
      </c>
      <c r="B6" t="s">
        <v>659</v>
      </c>
    </row>
    <row r="7" spans="1:2" x14ac:dyDescent="0.45">
      <c r="A7">
        <v>15</v>
      </c>
      <c r="B7" t="s">
        <v>660</v>
      </c>
    </row>
    <row r="8" spans="1:2" x14ac:dyDescent="0.45">
      <c r="A8">
        <v>16</v>
      </c>
      <c r="B8" t="s">
        <v>661</v>
      </c>
    </row>
    <row r="9" spans="1:2" x14ac:dyDescent="0.45">
      <c r="A9">
        <v>17</v>
      </c>
      <c r="B9" t="s">
        <v>662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209"/>
  <sheetViews>
    <sheetView workbookViewId="0">
      <selection activeCell="H128" sqref="H128"/>
    </sheetView>
  </sheetViews>
  <sheetFormatPr defaultColWidth="8.796875" defaultRowHeight="14.25" x14ac:dyDescent="0.45"/>
  <cols>
    <col min="1" max="1" width="11.1328125" customWidth="1"/>
    <col min="3" max="3" width="16.46484375" customWidth="1"/>
    <col min="8" max="8" width="19.796875" customWidth="1"/>
  </cols>
  <sheetData>
    <row r="1" spans="1:7" ht="14.65" thickBot="1" x14ac:dyDescent="0.5">
      <c r="A1" s="1" t="s">
        <v>0</v>
      </c>
      <c r="B1" s="2" t="s">
        <v>1</v>
      </c>
      <c r="C1" s="2" t="s">
        <v>75</v>
      </c>
      <c r="D1" s="2" t="s">
        <v>2</v>
      </c>
    </row>
    <row r="2" spans="1:7" x14ac:dyDescent="0.45">
      <c r="A2" t="s">
        <v>3</v>
      </c>
      <c r="B2">
        <v>2001</v>
      </c>
      <c r="C2" t="s">
        <v>67</v>
      </c>
      <c r="D2">
        <v>200</v>
      </c>
      <c r="F2">
        <v>2001</v>
      </c>
      <c r="G2" t="str">
        <f>LEFT(A2,5)</f>
        <v>Banan</v>
      </c>
    </row>
    <row r="3" spans="1:7" x14ac:dyDescent="0.45">
      <c r="A3" s="11" t="s">
        <v>4</v>
      </c>
      <c r="B3" s="11">
        <v>2002</v>
      </c>
      <c r="C3" s="11" t="s">
        <v>68</v>
      </c>
      <c r="D3">
        <v>200</v>
      </c>
      <c r="F3" s="11">
        <v>2002</v>
      </c>
      <c r="G3" t="str">
        <f t="shared" ref="G3:G66" si="0">LEFT(A3,5)</f>
        <v>Banan</v>
      </c>
    </row>
    <row r="4" spans="1:7" x14ac:dyDescent="0.45">
      <c r="A4" t="s">
        <v>5</v>
      </c>
      <c r="B4">
        <v>2003</v>
      </c>
      <c r="C4" t="s">
        <v>69</v>
      </c>
      <c r="D4">
        <v>200</v>
      </c>
      <c r="F4">
        <v>2003</v>
      </c>
      <c r="G4" t="str">
        <f t="shared" si="0"/>
        <v>Banan</v>
      </c>
    </row>
    <row r="5" spans="1:7" x14ac:dyDescent="0.45">
      <c r="A5" t="s">
        <v>6</v>
      </c>
      <c r="B5">
        <v>2004</v>
      </c>
      <c r="C5" t="s">
        <v>70</v>
      </c>
      <c r="D5">
        <v>200</v>
      </c>
      <c r="F5">
        <v>2004</v>
      </c>
      <c r="G5" t="str">
        <f t="shared" si="0"/>
        <v>Banan</v>
      </c>
    </row>
    <row r="6" spans="1:7" ht="14.65" thickBot="1" x14ac:dyDescent="0.5">
      <c r="A6" s="11" t="s">
        <v>7</v>
      </c>
      <c r="B6" s="11">
        <v>2005</v>
      </c>
      <c r="C6" s="11" t="s">
        <v>71</v>
      </c>
      <c r="D6">
        <v>200</v>
      </c>
      <c r="F6" s="11">
        <v>2005</v>
      </c>
      <c r="G6" t="str">
        <f t="shared" si="0"/>
        <v>Banan</v>
      </c>
    </row>
    <row r="7" spans="1:7" ht="14.65" thickBot="1" x14ac:dyDescent="0.5">
      <c r="A7" t="s">
        <v>8</v>
      </c>
      <c r="B7">
        <v>2006</v>
      </c>
      <c r="C7" t="s">
        <v>72</v>
      </c>
      <c r="D7">
        <v>200</v>
      </c>
      <c r="E7" s="1"/>
      <c r="F7">
        <v>2006</v>
      </c>
      <c r="G7" t="str">
        <f t="shared" si="0"/>
        <v>Banan</v>
      </c>
    </row>
    <row r="8" spans="1:7" x14ac:dyDescent="0.45">
      <c r="A8" t="s">
        <v>9</v>
      </c>
      <c r="B8">
        <v>2007</v>
      </c>
      <c r="C8" t="s">
        <v>73</v>
      </c>
      <c r="D8">
        <v>200</v>
      </c>
      <c r="F8">
        <v>2007</v>
      </c>
      <c r="G8" t="str">
        <f t="shared" si="0"/>
        <v>Banan</v>
      </c>
    </row>
    <row r="9" spans="1:7" x14ac:dyDescent="0.45">
      <c r="A9" t="s">
        <v>10</v>
      </c>
      <c r="B9">
        <v>2008</v>
      </c>
      <c r="C9" t="s">
        <v>74</v>
      </c>
      <c r="D9">
        <v>200</v>
      </c>
      <c r="F9">
        <v>2008</v>
      </c>
      <c r="G9" t="str">
        <f t="shared" si="0"/>
        <v>Banan</v>
      </c>
    </row>
    <row r="10" spans="1:7" x14ac:dyDescent="0.45">
      <c r="A10" t="s">
        <v>11</v>
      </c>
      <c r="B10">
        <v>2009</v>
      </c>
      <c r="C10" t="s">
        <v>76</v>
      </c>
      <c r="D10">
        <v>201</v>
      </c>
      <c r="F10">
        <v>2009</v>
      </c>
      <c r="G10" t="str">
        <f t="shared" si="0"/>
        <v>Finik</v>
      </c>
    </row>
    <row r="11" spans="1:7" x14ac:dyDescent="0.45">
      <c r="A11" t="s">
        <v>12</v>
      </c>
      <c r="B11">
        <v>2010</v>
      </c>
      <c r="C11" t="s">
        <v>77</v>
      </c>
      <c r="D11">
        <v>201</v>
      </c>
      <c r="F11">
        <v>2010</v>
      </c>
      <c r="G11" t="str">
        <f t="shared" si="0"/>
        <v>Finik</v>
      </c>
    </row>
    <row r="12" spans="1:7" x14ac:dyDescent="0.45">
      <c r="A12" s="11" t="s">
        <v>13</v>
      </c>
      <c r="B12" s="11">
        <v>2011</v>
      </c>
      <c r="C12" s="11" t="s">
        <v>78</v>
      </c>
      <c r="D12">
        <v>201</v>
      </c>
      <c r="F12" s="11">
        <v>2011</v>
      </c>
      <c r="G12" t="str">
        <f t="shared" si="0"/>
        <v>Finik</v>
      </c>
    </row>
    <row r="13" spans="1:7" x14ac:dyDescent="0.45">
      <c r="A13" t="s">
        <v>14</v>
      </c>
      <c r="B13">
        <v>2012</v>
      </c>
      <c r="C13" t="s">
        <v>79</v>
      </c>
      <c r="D13">
        <v>201</v>
      </c>
      <c r="F13">
        <v>2012</v>
      </c>
      <c r="G13" t="str">
        <f t="shared" si="0"/>
        <v>Finik</v>
      </c>
    </row>
    <row r="14" spans="1:7" x14ac:dyDescent="0.45">
      <c r="A14" t="s">
        <v>15</v>
      </c>
      <c r="B14">
        <v>2013</v>
      </c>
      <c r="C14" t="s">
        <v>80</v>
      </c>
      <c r="D14">
        <v>201</v>
      </c>
      <c r="F14">
        <v>2013</v>
      </c>
      <c r="G14" t="str">
        <f t="shared" si="0"/>
        <v>Finik</v>
      </c>
    </row>
    <row r="15" spans="1:7" x14ac:dyDescent="0.45">
      <c r="A15" s="11" t="s">
        <v>16</v>
      </c>
      <c r="B15" s="11">
        <v>2014</v>
      </c>
      <c r="C15" s="11" t="s">
        <v>81</v>
      </c>
      <c r="D15">
        <v>201</v>
      </c>
      <c r="F15" s="11">
        <v>2014</v>
      </c>
      <c r="G15" t="str">
        <f t="shared" si="0"/>
        <v>Finik</v>
      </c>
    </row>
    <row r="16" spans="1:7" x14ac:dyDescent="0.45">
      <c r="A16" t="s">
        <v>17</v>
      </c>
      <c r="B16">
        <v>2015</v>
      </c>
      <c r="C16" t="s">
        <v>82</v>
      </c>
      <c r="D16">
        <v>201</v>
      </c>
      <c r="F16">
        <v>2015</v>
      </c>
      <c r="G16" t="str">
        <f t="shared" si="0"/>
        <v>Finik</v>
      </c>
    </row>
    <row r="17" spans="1:7" x14ac:dyDescent="0.45">
      <c r="A17" t="s">
        <v>18</v>
      </c>
      <c r="B17">
        <v>2016</v>
      </c>
      <c r="C17" t="s">
        <v>83</v>
      </c>
      <c r="D17">
        <v>201</v>
      </c>
      <c r="F17">
        <v>2016</v>
      </c>
      <c r="G17" t="str">
        <f t="shared" si="0"/>
        <v>Finik</v>
      </c>
    </row>
    <row r="18" spans="1:7" x14ac:dyDescent="0.45">
      <c r="A18" t="s">
        <v>19</v>
      </c>
      <c r="B18">
        <v>2017</v>
      </c>
      <c r="C18" t="s">
        <v>84</v>
      </c>
      <c r="D18">
        <v>202</v>
      </c>
      <c r="F18">
        <v>2017</v>
      </c>
      <c r="G18" t="str">
        <f t="shared" si="0"/>
        <v>Goroh</v>
      </c>
    </row>
    <row r="19" spans="1:7" x14ac:dyDescent="0.45">
      <c r="A19" t="s">
        <v>20</v>
      </c>
      <c r="B19">
        <v>2018</v>
      </c>
      <c r="C19" t="s">
        <v>85</v>
      </c>
      <c r="D19">
        <v>202</v>
      </c>
      <c r="F19">
        <v>2018</v>
      </c>
      <c r="G19" t="str">
        <f t="shared" si="0"/>
        <v>Goroh</v>
      </c>
    </row>
    <row r="20" spans="1:7" x14ac:dyDescent="0.45">
      <c r="A20" t="s">
        <v>21</v>
      </c>
      <c r="B20">
        <v>2019</v>
      </c>
      <c r="C20" t="s">
        <v>94</v>
      </c>
      <c r="D20">
        <v>202</v>
      </c>
      <c r="F20">
        <v>2019</v>
      </c>
      <c r="G20" t="str">
        <f t="shared" si="0"/>
        <v>Goroh</v>
      </c>
    </row>
    <row r="21" spans="1:7" x14ac:dyDescent="0.45">
      <c r="A21" t="s">
        <v>22</v>
      </c>
      <c r="B21">
        <v>2020</v>
      </c>
      <c r="C21" t="s">
        <v>95</v>
      </c>
      <c r="D21">
        <v>202</v>
      </c>
      <c r="F21">
        <v>2020</v>
      </c>
      <c r="G21" t="str">
        <f t="shared" si="0"/>
        <v>Goroh</v>
      </c>
    </row>
    <row r="22" spans="1:7" x14ac:dyDescent="0.45">
      <c r="A22" s="11" t="s">
        <v>23</v>
      </c>
      <c r="B22" s="11">
        <v>2021</v>
      </c>
      <c r="C22" s="11" t="s">
        <v>96</v>
      </c>
      <c r="D22">
        <v>202</v>
      </c>
      <c r="F22" s="11">
        <v>2021</v>
      </c>
      <c r="G22" t="str">
        <f t="shared" si="0"/>
        <v>Goroh</v>
      </c>
    </row>
    <row r="23" spans="1:7" x14ac:dyDescent="0.45">
      <c r="A23" t="s">
        <v>24</v>
      </c>
      <c r="B23">
        <v>2022</v>
      </c>
      <c r="C23" t="s">
        <v>97</v>
      </c>
      <c r="D23">
        <v>202</v>
      </c>
      <c r="F23">
        <v>2022</v>
      </c>
      <c r="G23" t="str">
        <f t="shared" si="0"/>
        <v>Goroh</v>
      </c>
    </row>
    <row r="24" spans="1:7" x14ac:dyDescent="0.45">
      <c r="A24" t="s">
        <v>25</v>
      </c>
      <c r="B24">
        <v>2023</v>
      </c>
      <c r="C24" t="s">
        <v>98</v>
      </c>
      <c r="D24">
        <v>202</v>
      </c>
      <c r="F24">
        <v>2023</v>
      </c>
      <c r="G24" t="str">
        <f t="shared" si="0"/>
        <v>Goroh</v>
      </c>
    </row>
    <row r="25" spans="1:7" x14ac:dyDescent="0.45">
      <c r="A25" s="11" t="s">
        <v>26</v>
      </c>
      <c r="B25" s="11">
        <v>2024</v>
      </c>
      <c r="C25" s="11" t="s">
        <v>99</v>
      </c>
      <c r="D25">
        <v>202</v>
      </c>
      <c r="F25" s="11">
        <v>2024</v>
      </c>
      <c r="G25" t="str">
        <f t="shared" si="0"/>
        <v>Goroh</v>
      </c>
    </row>
    <row r="26" spans="1:7" x14ac:dyDescent="0.45">
      <c r="A26" s="11" t="s">
        <v>27</v>
      </c>
      <c r="B26" s="11">
        <v>2025</v>
      </c>
      <c r="C26" s="11" t="s">
        <v>100</v>
      </c>
      <c r="D26">
        <v>203</v>
      </c>
      <c r="F26" s="11">
        <v>2025</v>
      </c>
      <c r="G26" t="str">
        <f t="shared" si="0"/>
        <v>Kokos</v>
      </c>
    </row>
    <row r="27" spans="1:7" x14ac:dyDescent="0.45">
      <c r="A27" t="s">
        <v>28</v>
      </c>
      <c r="B27">
        <v>2026</v>
      </c>
      <c r="C27" t="s">
        <v>101</v>
      </c>
      <c r="D27">
        <v>203</v>
      </c>
      <c r="F27">
        <v>2026</v>
      </c>
      <c r="G27" t="str">
        <f t="shared" si="0"/>
        <v>Kokos</v>
      </c>
    </row>
    <row r="28" spans="1:7" x14ac:dyDescent="0.45">
      <c r="A28" t="s">
        <v>29</v>
      </c>
      <c r="B28">
        <v>2027</v>
      </c>
      <c r="C28" t="s">
        <v>102</v>
      </c>
      <c r="D28">
        <v>203</v>
      </c>
      <c r="F28">
        <v>2027</v>
      </c>
      <c r="G28" t="str">
        <f t="shared" si="0"/>
        <v>Kokos</v>
      </c>
    </row>
    <row r="29" spans="1:7" x14ac:dyDescent="0.45">
      <c r="A29" t="s">
        <v>30</v>
      </c>
      <c r="B29">
        <v>2028</v>
      </c>
      <c r="C29" t="s">
        <v>103</v>
      </c>
      <c r="D29">
        <v>203</v>
      </c>
      <c r="F29">
        <v>2028</v>
      </c>
      <c r="G29" t="str">
        <f t="shared" si="0"/>
        <v>Kokos</v>
      </c>
    </row>
    <row r="30" spans="1:7" x14ac:dyDescent="0.45">
      <c r="A30" t="s">
        <v>31</v>
      </c>
      <c r="B30">
        <v>2029</v>
      </c>
      <c r="C30" t="s">
        <v>104</v>
      </c>
      <c r="D30">
        <v>203</v>
      </c>
      <c r="F30">
        <v>2029</v>
      </c>
      <c r="G30" t="str">
        <f t="shared" si="0"/>
        <v>Kokos</v>
      </c>
    </row>
    <row r="31" spans="1:7" x14ac:dyDescent="0.45">
      <c r="A31" t="s">
        <v>32</v>
      </c>
      <c r="B31">
        <v>2030</v>
      </c>
      <c r="C31" t="s">
        <v>105</v>
      </c>
      <c r="D31">
        <v>203</v>
      </c>
      <c r="F31">
        <v>2030</v>
      </c>
      <c r="G31" t="str">
        <f t="shared" si="0"/>
        <v>Kokos</v>
      </c>
    </row>
    <row r="32" spans="1:7" x14ac:dyDescent="0.45">
      <c r="A32" s="11" t="s">
        <v>33</v>
      </c>
      <c r="B32" s="11">
        <v>2031</v>
      </c>
      <c r="C32" s="11" t="s">
        <v>106</v>
      </c>
      <c r="D32">
        <v>203</v>
      </c>
      <c r="F32" s="11">
        <v>2031</v>
      </c>
      <c r="G32" t="str">
        <f t="shared" si="0"/>
        <v>Kokos</v>
      </c>
    </row>
    <row r="33" spans="1:7" x14ac:dyDescent="0.45">
      <c r="A33" t="s">
        <v>34</v>
      </c>
      <c r="B33">
        <v>2032</v>
      </c>
      <c r="C33" t="s">
        <v>107</v>
      </c>
      <c r="D33">
        <v>203</v>
      </c>
      <c r="F33">
        <v>2032</v>
      </c>
      <c r="G33" t="str">
        <f t="shared" si="0"/>
        <v>Kokos</v>
      </c>
    </row>
    <row r="34" spans="1:7" x14ac:dyDescent="0.45">
      <c r="A34" s="11" t="s">
        <v>35</v>
      </c>
      <c r="B34" s="11">
        <v>2033</v>
      </c>
      <c r="C34" s="11" t="s">
        <v>108</v>
      </c>
      <c r="D34">
        <v>204</v>
      </c>
      <c r="F34" s="11">
        <v>2033</v>
      </c>
      <c r="G34" t="str">
        <f t="shared" si="0"/>
        <v>Limon</v>
      </c>
    </row>
    <row r="35" spans="1:7" x14ac:dyDescent="0.45">
      <c r="A35" t="s">
        <v>36</v>
      </c>
      <c r="B35">
        <v>2034</v>
      </c>
      <c r="C35" t="s">
        <v>109</v>
      </c>
      <c r="D35">
        <v>204</v>
      </c>
      <c r="F35">
        <v>2034</v>
      </c>
      <c r="G35" t="str">
        <f t="shared" si="0"/>
        <v>Limon</v>
      </c>
    </row>
    <row r="36" spans="1:7" x14ac:dyDescent="0.45">
      <c r="A36" t="s">
        <v>37</v>
      </c>
      <c r="B36">
        <v>2035</v>
      </c>
      <c r="C36" t="s">
        <v>110</v>
      </c>
      <c r="D36">
        <v>204</v>
      </c>
      <c r="F36">
        <v>2035</v>
      </c>
      <c r="G36" t="str">
        <f t="shared" si="0"/>
        <v>Limon</v>
      </c>
    </row>
    <row r="37" spans="1:7" x14ac:dyDescent="0.45">
      <c r="A37" t="s">
        <v>38</v>
      </c>
      <c r="B37">
        <v>2036</v>
      </c>
      <c r="C37" t="s">
        <v>111</v>
      </c>
      <c r="D37">
        <v>204</v>
      </c>
      <c r="F37">
        <v>2036</v>
      </c>
      <c r="G37" t="str">
        <f t="shared" si="0"/>
        <v>Limon</v>
      </c>
    </row>
    <row r="38" spans="1:7" x14ac:dyDescent="0.45">
      <c r="A38" t="s">
        <v>39</v>
      </c>
      <c r="B38">
        <v>2037</v>
      </c>
      <c r="C38" t="s">
        <v>112</v>
      </c>
      <c r="D38">
        <v>204</v>
      </c>
      <c r="F38">
        <v>2037</v>
      </c>
      <c r="G38" t="str">
        <f t="shared" si="0"/>
        <v>Limon</v>
      </c>
    </row>
    <row r="39" spans="1:7" x14ac:dyDescent="0.45">
      <c r="A39" s="11" t="s">
        <v>40</v>
      </c>
      <c r="B39" s="11">
        <v>2038</v>
      </c>
      <c r="C39" s="11" t="s">
        <v>113</v>
      </c>
      <c r="D39">
        <v>204</v>
      </c>
      <c r="F39" s="11">
        <v>2038</v>
      </c>
      <c r="G39" t="str">
        <f t="shared" si="0"/>
        <v>Limon</v>
      </c>
    </row>
    <row r="40" spans="1:7" x14ac:dyDescent="0.45">
      <c r="A40" t="s">
        <v>41</v>
      </c>
      <c r="B40">
        <v>2039</v>
      </c>
      <c r="C40" t="s">
        <v>114</v>
      </c>
      <c r="D40">
        <v>204</v>
      </c>
      <c r="F40">
        <v>2039</v>
      </c>
      <c r="G40" t="str">
        <f t="shared" si="0"/>
        <v>Limon</v>
      </c>
    </row>
    <row r="41" spans="1:7" x14ac:dyDescent="0.45">
      <c r="A41" t="s">
        <v>42</v>
      </c>
      <c r="B41">
        <v>2040</v>
      </c>
      <c r="C41" t="s">
        <v>115</v>
      </c>
      <c r="D41">
        <v>204</v>
      </c>
      <c r="F41">
        <v>2040</v>
      </c>
      <c r="G41" t="str">
        <f t="shared" si="0"/>
        <v>Limon</v>
      </c>
    </row>
    <row r="42" spans="1:7" x14ac:dyDescent="0.45">
      <c r="A42" s="11" t="s">
        <v>43</v>
      </c>
      <c r="B42" s="11">
        <v>2041</v>
      </c>
      <c r="C42" s="11" t="s">
        <v>116</v>
      </c>
      <c r="D42">
        <v>205</v>
      </c>
      <c r="F42" s="11">
        <v>2041</v>
      </c>
      <c r="G42" t="str">
        <f t="shared" si="0"/>
        <v>Peper</v>
      </c>
    </row>
    <row r="43" spans="1:7" x14ac:dyDescent="0.45">
      <c r="A43" t="s">
        <v>44</v>
      </c>
      <c r="B43">
        <v>2042</v>
      </c>
      <c r="C43" t="s">
        <v>117</v>
      </c>
      <c r="D43">
        <v>205</v>
      </c>
      <c r="F43">
        <v>2042</v>
      </c>
      <c r="G43" t="str">
        <f t="shared" si="0"/>
        <v>Peper</v>
      </c>
    </row>
    <row r="44" spans="1:7" x14ac:dyDescent="0.45">
      <c r="A44" t="s">
        <v>45</v>
      </c>
      <c r="B44">
        <v>2043</v>
      </c>
      <c r="C44" t="s">
        <v>118</v>
      </c>
      <c r="D44">
        <v>205</v>
      </c>
      <c r="F44">
        <v>2043</v>
      </c>
      <c r="G44" t="str">
        <f t="shared" si="0"/>
        <v>Peper</v>
      </c>
    </row>
    <row r="45" spans="1:7" x14ac:dyDescent="0.45">
      <c r="A45" t="s">
        <v>46</v>
      </c>
      <c r="B45">
        <v>2044</v>
      </c>
      <c r="C45" t="s">
        <v>119</v>
      </c>
      <c r="D45">
        <v>205</v>
      </c>
      <c r="F45">
        <v>2044</v>
      </c>
      <c r="G45" t="str">
        <f t="shared" si="0"/>
        <v>Peper</v>
      </c>
    </row>
    <row r="46" spans="1:7" x14ac:dyDescent="0.45">
      <c r="A46" t="s">
        <v>47</v>
      </c>
      <c r="B46">
        <v>2045</v>
      </c>
      <c r="C46" t="s">
        <v>120</v>
      </c>
      <c r="D46">
        <v>205</v>
      </c>
      <c r="F46">
        <v>2045</v>
      </c>
      <c r="G46" t="str">
        <f t="shared" si="0"/>
        <v>Peper</v>
      </c>
    </row>
    <row r="47" spans="1:7" x14ac:dyDescent="0.45">
      <c r="A47" t="s">
        <v>48</v>
      </c>
      <c r="B47">
        <v>2046</v>
      </c>
      <c r="C47" t="s">
        <v>121</v>
      </c>
      <c r="D47">
        <v>205</v>
      </c>
      <c r="F47">
        <v>2046</v>
      </c>
      <c r="G47" t="str">
        <f t="shared" si="0"/>
        <v>Peper</v>
      </c>
    </row>
    <row r="48" spans="1:7" x14ac:dyDescent="0.45">
      <c r="A48" s="11" t="s">
        <v>49</v>
      </c>
      <c r="B48" s="11">
        <v>2047</v>
      </c>
      <c r="C48" s="11" t="s">
        <v>122</v>
      </c>
      <c r="D48">
        <v>205</v>
      </c>
      <c r="F48" s="11">
        <v>2047</v>
      </c>
      <c r="G48" t="str">
        <f t="shared" si="0"/>
        <v>Peper</v>
      </c>
    </row>
    <row r="49" spans="1:7" x14ac:dyDescent="0.45">
      <c r="A49" t="s">
        <v>50</v>
      </c>
      <c r="B49">
        <v>2048</v>
      </c>
      <c r="C49" t="s">
        <v>123</v>
      </c>
      <c r="D49">
        <v>205</v>
      </c>
      <c r="F49">
        <v>2048</v>
      </c>
      <c r="G49" t="str">
        <f t="shared" si="0"/>
        <v>Peper</v>
      </c>
    </row>
    <row r="50" spans="1:7" x14ac:dyDescent="0.45">
      <c r="A50" s="11" t="s">
        <v>51</v>
      </c>
      <c r="B50" s="11">
        <v>2049</v>
      </c>
      <c r="C50" s="11" t="s">
        <v>86</v>
      </c>
      <c r="D50">
        <v>206</v>
      </c>
      <c r="F50" s="11">
        <v>2049</v>
      </c>
      <c r="G50" t="str">
        <f t="shared" si="0"/>
        <v>Redis</v>
      </c>
    </row>
    <row r="51" spans="1:7" x14ac:dyDescent="0.45">
      <c r="A51" t="s">
        <v>52</v>
      </c>
      <c r="B51">
        <v>2050</v>
      </c>
      <c r="C51" t="s">
        <v>87</v>
      </c>
      <c r="D51">
        <v>206</v>
      </c>
      <c r="F51">
        <v>2050</v>
      </c>
      <c r="G51" t="str">
        <f t="shared" si="0"/>
        <v>Redis</v>
      </c>
    </row>
    <row r="52" spans="1:7" x14ac:dyDescent="0.45">
      <c r="A52" t="s">
        <v>53</v>
      </c>
      <c r="B52">
        <v>2051</v>
      </c>
      <c r="C52" t="s">
        <v>88</v>
      </c>
      <c r="D52">
        <v>206</v>
      </c>
      <c r="F52">
        <v>2051</v>
      </c>
      <c r="G52" t="str">
        <f t="shared" si="0"/>
        <v>Redis</v>
      </c>
    </row>
    <row r="53" spans="1:7" x14ac:dyDescent="0.45">
      <c r="A53" t="s">
        <v>54</v>
      </c>
      <c r="B53">
        <v>2052</v>
      </c>
      <c r="C53" t="s">
        <v>89</v>
      </c>
      <c r="D53">
        <v>206</v>
      </c>
      <c r="F53">
        <v>2052</v>
      </c>
      <c r="G53" t="str">
        <f t="shared" si="0"/>
        <v>Redis</v>
      </c>
    </row>
    <row r="54" spans="1:7" x14ac:dyDescent="0.45">
      <c r="A54" t="s">
        <v>55</v>
      </c>
      <c r="B54">
        <v>2053</v>
      </c>
      <c r="C54" t="s">
        <v>90</v>
      </c>
      <c r="D54">
        <v>206</v>
      </c>
      <c r="F54">
        <v>2053</v>
      </c>
      <c r="G54" t="str">
        <f t="shared" si="0"/>
        <v>Redis</v>
      </c>
    </row>
    <row r="55" spans="1:7" x14ac:dyDescent="0.45">
      <c r="A55" s="11" t="s">
        <v>56</v>
      </c>
      <c r="B55" s="11">
        <v>2054</v>
      </c>
      <c r="C55" s="11" t="s">
        <v>91</v>
      </c>
      <c r="D55">
        <v>206</v>
      </c>
      <c r="F55" s="11">
        <v>2054</v>
      </c>
      <c r="G55" t="str">
        <f t="shared" si="0"/>
        <v>Redis</v>
      </c>
    </row>
    <row r="56" spans="1:7" x14ac:dyDescent="0.45">
      <c r="A56" t="s">
        <v>57</v>
      </c>
      <c r="B56">
        <v>2055</v>
      </c>
      <c r="C56" t="s">
        <v>92</v>
      </c>
      <c r="D56">
        <v>206</v>
      </c>
      <c r="F56">
        <v>2055</v>
      </c>
      <c r="G56" t="str">
        <f t="shared" si="0"/>
        <v>Redis</v>
      </c>
    </row>
    <row r="57" spans="1:7" x14ac:dyDescent="0.45">
      <c r="A57" t="s">
        <v>58</v>
      </c>
      <c r="B57">
        <v>2056</v>
      </c>
      <c r="C57" t="s">
        <v>93</v>
      </c>
      <c r="D57">
        <v>206</v>
      </c>
      <c r="F57">
        <v>2056</v>
      </c>
      <c r="G57" t="str">
        <f t="shared" si="0"/>
        <v>Redis</v>
      </c>
    </row>
    <row r="58" spans="1:7" x14ac:dyDescent="0.45">
      <c r="A58" s="11" t="s">
        <v>59</v>
      </c>
      <c r="B58" s="11">
        <v>2057</v>
      </c>
      <c r="C58" s="11" t="s">
        <v>124</v>
      </c>
      <c r="D58">
        <v>207</v>
      </c>
      <c r="F58" s="11">
        <v>2057</v>
      </c>
      <c r="G58" t="str">
        <f t="shared" si="0"/>
        <v>Tomat</v>
      </c>
    </row>
    <row r="59" spans="1:7" x14ac:dyDescent="0.45">
      <c r="A59" t="s">
        <v>60</v>
      </c>
      <c r="B59">
        <v>2058</v>
      </c>
      <c r="C59" t="s">
        <v>125</v>
      </c>
      <c r="D59">
        <v>207</v>
      </c>
      <c r="F59">
        <v>2058</v>
      </c>
      <c r="G59" t="str">
        <f t="shared" si="0"/>
        <v>Tomat</v>
      </c>
    </row>
    <row r="60" spans="1:7" x14ac:dyDescent="0.45">
      <c r="A60" t="s">
        <v>61</v>
      </c>
      <c r="B60">
        <v>2059</v>
      </c>
      <c r="C60" t="s">
        <v>126</v>
      </c>
      <c r="D60">
        <v>207</v>
      </c>
      <c r="F60">
        <v>2059</v>
      </c>
      <c r="G60" t="str">
        <f t="shared" si="0"/>
        <v>Tomat</v>
      </c>
    </row>
    <row r="61" spans="1:7" x14ac:dyDescent="0.45">
      <c r="A61" t="s">
        <v>62</v>
      </c>
      <c r="B61">
        <v>2060</v>
      </c>
      <c r="C61" t="s">
        <v>127</v>
      </c>
      <c r="D61">
        <v>207</v>
      </c>
      <c r="F61">
        <v>2060</v>
      </c>
      <c r="G61" t="str">
        <f t="shared" si="0"/>
        <v>Tomat</v>
      </c>
    </row>
    <row r="62" spans="1:7" x14ac:dyDescent="0.45">
      <c r="A62" t="s">
        <v>63</v>
      </c>
      <c r="B62">
        <v>2061</v>
      </c>
      <c r="C62" t="s">
        <v>128</v>
      </c>
      <c r="D62">
        <v>207</v>
      </c>
      <c r="F62">
        <v>2061</v>
      </c>
      <c r="G62" t="str">
        <f t="shared" si="0"/>
        <v>Tomat</v>
      </c>
    </row>
    <row r="63" spans="1:7" x14ac:dyDescent="0.45">
      <c r="A63" s="11" t="s">
        <v>64</v>
      </c>
      <c r="B63" s="11">
        <v>2062</v>
      </c>
      <c r="C63" s="11" t="s">
        <v>129</v>
      </c>
      <c r="D63">
        <v>207</v>
      </c>
      <c r="F63" s="11">
        <v>2062</v>
      </c>
      <c r="G63" t="str">
        <f t="shared" si="0"/>
        <v>Tomat</v>
      </c>
    </row>
    <row r="64" spans="1:7" x14ac:dyDescent="0.45">
      <c r="A64" t="s">
        <v>65</v>
      </c>
      <c r="B64">
        <v>2063</v>
      </c>
      <c r="C64" t="s">
        <v>130</v>
      </c>
      <c r="D64">
        <v>207</v>
      </c>
      <c r="F64">
        <v>2063</v>
      </c>
      <c r="G64" t="str">
        <f t="shared" si="0"/>
        <v>Tomat</v>
      </c>
    </row>
    <row r="65" spans="1:9" x14ac:dyDescent="0.45">
      <c r="A65" t="s">
        <v>66</v>
      </c>
      <c r="B65">
        <v>2064</v>
      </c>
      <c r="C65" t="s">
        <v>131</v>
      </c>
      <c r="D65">
        <v>207</v>
      </c>
      <c r="F65">
        <v>2064</v>
      </c>
      <c r="G65" t="str">
        <f t="shared" si="0"/>
        <v>Tomat</v>
      </c>
    </row>
    <row r="66" spans="1:9" x14ac:dyDescent="0.45">
      <c r="A66" t="s">
        <v>196</v>
      </c>
      <c r="B66">
        <v>2065</v>
      </c>
      <c r="C66" t="s">
        <v>186</v>
      </c>
      <c r="D66">
        <v>208</v>
      </c>
      <c r="F66">
        <v>2065</v>
      </c>
      <c r="G66" t="str">
        <f t="shared" si="0"/>
        <v>Ackee</v>
      </c>
      <c r="I66" s="29"/>
    </row>
    <row r="67" spans="1:9" x14ac:dyDescent="0.45">
      <c r="A67" t="s">
        <v>197</v>
      </c>
      <c r="B67">
        <v>2066</v>
      </c>
      <c r="C67" t="s">
        <v>182</v>
      </c>
      <c r="D67">
        <v>208</v>
      </c>
      <c r="F67">
        <v>2066</v>
      </c>
      <c r="G67" t="str">
        <f t="shared" ref="G67:G129" si="1">LEFT(A67,5)</f>
        <v>Ackee</v>
      </c>
    </row>
    <row r="68" spans="1:9" x14ac:dyDescent="0.45">
      <c r="A68" t="s">
        <v>198</v>
      </c>
      <c r="B68">
        <v>2067</v>
      </c>
      <c r="C68" t="s">
        <v>183</v>
      </c>
      <c r="D68">
        <v>208</v>
      </c>
      <c r="F68">
        <v>2067</v>
      </c>
      <c r="G68" t="str">
        <f t="shared" si="1"/>
        <v>Ackee</v>
      </c>
    </row>
    <row r="69" spans="1:9" x14ac:dyDescent="0.45">
      <c r="A69" t="s">
        <v>199</v>
      </c>
      <c r="B69">
        <v>2068</v>
      </c>
      <c r="C69" t="s">
        <v>188</v>
      </c>
      <c r="D69">
        <v>208</v>
      </c>
      <c r="F69">
        <v>2068</v>
      </c>
      <c r="G69" t="str">
        <f t="shared" si="1"/>
        <v>Ackee</v>
      </c>
      <c r="I69" s="29"/>
    </row>
    <row r="70" spans="1:9" x14ac:dyDescent="0.45">
      <c r="A70" t="s">
        <v>200</v>
      </c>
      <c r="B70">
        <v>2069</v>
      </c>
      <c r="C70" t="s">
        <v>189</v>
      </c>
      <c r="D70">
        <v>208</v>
      </c>
      <c r="F70">
        <v>2069</v>
      </c>
      <c r="G70" t="str">
        <f t="shared" si="1"/>
        <v>Ackee</v>
      </c>
      <c r="I70" s="29"/>
    </row>
    <row r="71" spans="1:9" x14ac:dyDescent="0.45">
      <c r="A71" t="s">
        <v>201</v>
      </c>
      <c r="B71">
        <v>2070</v>
      </c>
      <c r="C71" t="s">
        <v>194</v>
      </c>
      <c r="D71">
        <v>208</v>
      </c>
      <c r="F71">
        <v>2070</v>
      </c>
      <c r="G71" t="str">
        <f t="shared" si="1"/>
        <v>Ackee</v>
      </c>
    </row>
    <row r="72" spans="1:9" x14ac:dyDescent="0.45">
      <c r="A72" t="s">
        <v>202</v>
      </c>
      <c r="B72">
        <v>2071</v>
      </c>
      <c r="C72" t="s">
        <v>193</v>
      </c>
      <c r="D72">
        <v>208</v>
      </c>
      <c r="F72">
        <v>2071</v>
      </c>
      <c r="G72" t="str">
        <f t="shared" si="1"/>
        <v>Ackee</v>
      </c>
    </row>
    <row r="73" spans="1:9" x14ac:dyDescent="0.45">
      <c r="A73" t="s">
        <v>203</v>
      </c>
      <c r="B73">
        <v>2072</v>
      </c>
      <c r="C73" t="s">
        <v>136</v>
      </c>
      <c r="D73">
        <v>208</v>
      </c>
      <c r="F73">
        <v>2072</v>
      </c>
      <c r="G73" t="str">
        <f t="shared" si="1"/>
        <v>Ackee</v>
      </c>
      <c r="I73" s="29"/>
    </row>
    <row r="74" spans="1:9" x14ac:dyDescent="0.45">
      <c r="A74" t="s">
        <v>204</v>
      </c>
      <c r="B74">
        <v>2073</v>
      </c>
      <c r="C74" t="s">
        <v>151</v>
      </c>
      <c r="D74">
        <v>209</v>
      </c>
      <c r="F74">
        <v>2073</v>
      </c>
      <c r="G74" t="str">
        <f t="shared" si="1"/>
        <v>Ake_1</v>
      </c>
    </row>
    <row r="75" spans="1:9" x14ac:dyDescent="0.45">
      <c r="A75" t="s">
        <v>205</v>
      </c>
      <c r="B75">
        <v>2074</v>
      </c>
      <c r="C75" t="s">
        <v>158</v>
      </c>
      <c r="D75">
        <v>209</v>
      </c>
      <c r="F75">
        <v>2074</v>
      </c>
      <c r="G75" t="str">
        <f t="shared" si="1"/>
        <v>Ake_2</v>
      </c>
    </row>
    <row r="76" spans="1:9" x14ac:dyDescent="0.45">
      <c r="A76" t="s">
        <v>206</v>
      </c>
      <c r="B76">
        <v>2075</v>
      </c>
      <c r="C76" t="s">
        <v>163</v>
      </c>
      <c r="D76">
        <v>209</v>
      </c>
      <c r="F76">
        <v>2075</v>
      </c>
      <c r="G76" t="str">
        <f t="shared" si="1"/>
        <v>Ake_3</v>
      </c>
    </row>
    <row r="77" spans="1:9" x14ac:dyDescent="0.45">
      <c r="A77" t="s">
        <v>207</v>
      </c>
      <c r="B77">
        <v>2076</v>
      </c>
      <c r="C77" t="s">
        <v>147</v>
      </c>
      <c r="D77">
        <v>209</v>
      </c>
      <c r="F77">
        <v>2076</v>
      </c>
      <c r="G77" t="str">
        <f t="shared" si="1"/>
        <v>Ake_4</v>
      </c>
    </row>
    <row r="78" spans="1:9" x14ac:dyDescent="0.45">
      <c r="A78" t="s">
        <v>208</v>
      </c>
      <c r="B78">
        <v>2077</v>
      </c>
      <c r="C78" t="s">
        <v>149</v>
      </c>
      <c r="D78">
        <v>209</v>
      </c>
      <c r="F78">
        <v>2077</v>
      </c>
      <c r="G78" t="str">
        <f t="shared" si="1"/>
        <v>Ake_5</v>
      </c>
    </row>
    <row r="79" spans="1:9" x14ac:dyDescent="0.45">
      <c r="A79" t="s">
        <v>209</v>
      </c>
      <c r="B79">
        <v>2078</v>
      </c>
      <c r="C79" t="s">
        <v>145</v>
      </c>
      <c r="D79">
        <v>209</v>
      </c>
      <c r="F79">
        <v>2078</v>
      </c>
      <c r="G79" t="str">
        <f t="shared" si="1"/>
        <v>Ake_6</v>
      </c>
    </row>
    <row r="80" spans="1:9" x14ac:dyDescent="0.45">
      <c r="A80" t="s">
        <v>210</v>
      </c>
      <c r="B80">
        <v>2079</v>
      </c>
      <c r="C80" t="s">
        <v>142</v>
      </c>
      <c r="D80">
        <v>209</v>
      </c>
      <c r="F80">
        <v>2079</v>
      </c>
      <c r="G80" t="str">
        <f t="shared" si="1"/>
        <v>Ake_7</v>
      </c>
    </row>
    <row r="81" spans="1:7" x14ac:dyDescent="0.45">
      <c r="A81" t="s">
        <v>211</v>
      </c>
      <c r="B81">
        <v>2080</v>
      </c>
      <c r="C81" t="s">
        <v>175</v>
      </c>
      <c r="D81">
        <v>209</v>
      </c>
      <c r="F81">
        <v>2080</v>
      </c>
      <c r="G81" t="str">
        <f t="shared" si="1"/>
        <v>Ake_8</v>
      </c>
    </row>
    <row r="82" spans="1:7" x14ac:dyDescent="0.45">
      <c r="A82" t="s">
        <v>212</v>
      </c>
      <c r="B82">
        <v>2081</v>
      </c>
      <c r="C82" t="s">
        <v>148</v>
      </c>
      <c r="D82">
        <v>210</v>
      </c>
      <c r="F82">
        <v>2081</v>
      </c>
      <c r="G82" t="str">
        <f t="shared" si="1"/>
        <v>Finge</v>
      </c>
    </row>
    <row r="83" spans="1:7" x14ac:dyDescent="0.45">
      <c r="A83" t="s">
        <v>213</v>
      </c>
      <c r="B83">
        <v>2082</v>
      </c>
      <c r="C83" t="s">
        <v>143</v>
      </c>
      <c r="D83">
        <v>210</v>
      </c>
      <c r="F83">
        <v>2082</v>
      </c>
      <c r="G83" t="str">
        <f t="shared" si="1"/>
        <v>Finge</v>
      </c>
    </row>
    <row r="84" spans="1:7" x14ac:dyDescent="0.45">
      <c r="A84" t="s">
        <v>214</v>
      </c>
      <c r="B84">
        <v>2083</v>
      </c>
      <c r="C84" t="s">
        <v>144</v>
      </c>
      <c r="D84">
        <v>210</v>
      </c>
      <c r="F84">
        <v>2083</v>
      </c>
      <c r="G84" t="str">
        <f t="shared" si="1"/>
        <v>Finge</v>
      </c>
    </row>
    <row r="85" spans="1:7" x14ac:dyDescent="0.45">
      <c r="A85" t="s">
        <v>215</v>
      </c>
      <c r="B85">
        <v>2084</v>
      </c>
      <c r="C85" t="s">
        <v>153</v>
      </c>
      <c r="D85">
        <v>210</v>
      </c>
      <c r="F85">
        <v>2084</v>
      </c>
      <c r="G85" t="str">
        <f t="shared" si="1"/>
        <v>Finge</v>
      </c>
    </row>
    <row r="86" spans="1:7" x14ac:dyDescent="0.45">
      <c r="A86" t="s">
        <v>216</v>
      </c>
      <c r="B86">
        <v>2085</v>
      </c>
      <c r="C86" t="s">
        <v>155</v>
      </c>
      <c r="D86">
        <v>210</v>
      </c>
      <c r="F86">
        <v>2085</v>
      </c>
      <c r="G86" t="str">
        <f t="shared" si="1"/>
        <v>Finge</v>
      </c>
    </row>
    <row r="87" spans="1:7" x14ac:dyDescent="0.45">
      <c r="A87" t="s">
        <v>217</v>
      </c>
      <c r="B87">
        <v>2086</v>
      </c>
      <c r="C87" t="s">
        <v>161</v>
      </c>
      <c r="D87">
        <v>210</v>
      </c>
      <c r="F87">
        <v>2086</v>
      </c>
      <c r="G87" t="str">
        <f t="shared" si="1"/>
        <v>Finge</v>
      </c>
    </row>
    <row r="88" spans="1:7" x14ac:dyDescent="0.45">
      <c r="A88" t="s">
        <v>218</v>
      </c>
      <c r="B88">
        <v>2087</v>
      </c>
      <c r="C88" t="s">
        <v>160</v>
      </c>
      <c r="D88">
        <v>210</v>
      </c>
      <c r="F88">
        <v>2087</v>
      </c>
      <c r="G88" t="str">
        <f t="shared" si="1"/>
        <v>Finge</v>
      </c>
    </row>
    <row r="89" spans="1:7" x14ac:dyDescent="0.45">
      <c r="A89" t="s">
        <v>219</v>
      </c>
      <c r="B89">
        <v>2088</v>
      </c>
      <c r="C89" t="s">
        <v>170</v>
      </c>
      <c r="D89">
        <v>210</v>
      </c>
      <c r="F89">
        <v>2088</v>
      </c>
      <c r="G89" t="str">
        <f t="shared" si="1"/>
        <v>Finge</v>
      </c>
    </row>
    <row r="90" spans="1:7" x14ac:dyDescent="0.45">
      <c r="A90" t="s">
        <v>220</v>
      </c>
      <c r="B90">
        <v>2089</v>
      </c>
      <c r="C90" t="s">
        <v>178</v>
      </c>
      <c r="D90">
        <v>211</v>
      </c>
      <c r="F90">
        <v>2089</v>
      </c>
      <c r="G90" t="str">
        <f t="shared" si="1"/>
        <v>Gac_1</v>
      </c>
    </row>
    <row r="91" spans="1:7" x14ac:dyDescent="0.45">
      <c r="A91" t="s">
        <v>221</v>
      </c>
      <c r="B91">
        <v>2090</v>
      </c>
      <c r="C91" t="s">
        <v>174</v>
      </c>
      <c r="D91">
        <v>211</v>
      </c>
      <c r="F91">
        <v>2090</v>
      </c>
      <c r="G91" t="str">
        <f t="shared" si="1"/>
        <v>Gac_2</v>
      </c>
    </row>
    <row r="92" spans="1:7" x14ac:dyDescent="0.45">
      <c r="A92" t="s">
        <v>222</v>
      </c>
      <c r="B92">
        <v>2091</v>
      </c>
      <c r="C92" t="s">
        <v>177</v>
      </c>
      <c r="D92">
        <v>211</v>
      </c>
      <c r="F92">
        <v>2091</v>
      </c>
      <c r="G92" t="str">
        <f t="shared" si="1"/>
        <v>Gac_3</v>
      </c>
    </row>
    <row r="93" spans="1:7" x14ac:dyDescent="0.45">
      <c r="A93" t="s">
        <v>223</v>
      </c>
      <c r="B93">
        <v>2092</v>
      </c>
      <c r="C93" t="s">
        <v>164</v>
      </c>
      <c r="D93">
        <v>211</v>
      </c>
      <c r="F93">
        <v>2092</v>
      </c>
      <c r="G93" t="str">
        <f t="shared" si="1"/>
        <v>Gac_4</v>
      </c>
    </row>
    <row r="94" spans="1:7" x14ac:dyDescent="0.45">
      <c r="A94" t="s">
        <v>224</v>
      </c>
      <c r="B94">
        <v>2093</v>
      </c>
      <c r="C94" t="s">
        <v>168</v>
      </c>
      <c r="D94">
        <v>211</v>
      </c>
      <c r="F94">
        <v>2093</v>
      </c>
      <c r="G94" t="str">
        <f t="shared" si="1"/>
        <v>Gac_5</v>
      </c>
    </row>
    <row r="95" spans="1:7" x14ac:dyDescent="0.45">
      <c r="A95" t="s">
        <v>225</v>
      </c>
      <c r="B95">
        <v>2094</v>
      </c>
      <c r="C95" t="s">
        <v>173</v>
      </c>
      <c r="D95">
        <v>211</v>
      </c>
      <c r="F95">
        <v>2094</v>
      </c>
      <c r="G95" t="str">
        <f t="shared" si="1"/>
        <v>Gac_6</v>
      </c>
    </row>
    <row r="96" spans="1:7" x14ac:dyDescent="0.45">
      <c r="A96" t="s">
        <v>226</v>
      </c>
      <c r="B96">
        <v>2095</v>
      </c>
      <c r="C96" t="s">
        <v>169</v>
      </c>
      <c r="D96">
        <v>211</v>
      </c>
      <c r="F96">
        <v>2095</v>
      </c>
      <c r="G96" t="str">
        <f t="shared" si="1"/>
        <v>Gac_7</v>
      </c>
    </row>
    <row r="97" spans="1:7" x14ac:dyDescent="0.45">
      <c r="A97" t="s">
        <v>227</v>
      </c>
      <c r="B97">
        <v>2096</v>
      </c>
      <c r="C97" t="s">
        <v>157</v>
      </c>
      <c r="D97">
        <v>211</v>
      </c>
      <c r="F97">
        <v>2096</v>
      </c>
      <c r="G97" t="str">
        <f t="shared" si="1"/>
        <v>Gac_8</v>
      </c>
    </row>
    <row r="98" spans="1:7" x14ac:dyDescent="0.45">
      <c r="A98" t="s">
        <v>228</v>
      </c>
      <c r="B98">
        <v>2113</v>
      </c>
      <c r="C98" t="s">
        <v>176</v>
      </c>
      <c r="D98">
        <v>212</v>
      </c>
      <c r="F98">
        <v>2113</v>
      </c>
      <c r="G98" t="str">
        <f t="shared" si="1"/>
        <v>Noni_</v>
      </c>
    </row>
    <row r="99" spans="1:7" x14ac:dyDescent="0.45">
      <c r="A99" t="s">
        <v>229</v>
      </c>
      <c r="B99">
        <v>2114</v>
      </c>
      <c r="C99" t="s">
        <v>180</v>
      </c>
      <c r="D99">
        <v>212</v>
      </c>
      <c r="F99">
        <v>2114</v>
      </c>
      <c r="G99" t="str">
        <f t="shared" si="1"/>
        <v>Noni_</v>
      </c>
    </row>
    <row r="100" spans="1:7" x14ac:dyDescent="0.45">
      <c r="A100" t="s">
        <v>230</v>
      </c>
      <c r="B100">
        <v>2115</v>
      </c>
      <c r="C100" t="s">
        <v>179</v>
      </c>
      <c r="D100">
        <v>212</v>
      </c>
      <c r="F100">
        <v>2115</v>
      </c>
      <c r="G100" t="str">
        <f t="shared" si="1"/>
        <v>Noni_</v>
      </c>
    </row>
    <row r="101" spans="1:7" x14ac:dyDescent="0.45">
      <c r="A101" t="s">
        <v>231</v>
      </c>
      <c r="B101">
        <v>2116</v>
      </c>
      <c r="C101" t="s">
        <v>172</v>
      </c>
      <c r="D101">
        <v>212</v>
      </c>
      <c r="F101">
        <v>2116</v>
      </c>
      <c r="G101" t="str">
        <f t="shared" si="1"/>
        <v>Noni_</v>
      </c>
    </row>
    <row r="102" spans="1:7" x14ac:dyDescent="0.45">
      <c r="A102" t="s">
        <v>232</v>
      </c>
      <c r="B102">
        <v>2117</v>
      </c>
      <c r="C102" t="s">
        <v>171</v>
      </c>
      <c r="D102">
        <v>212</v>
      </c>
      <c r="F102">
        <v>2117</v>
      </c>
      <c r="G102" t="str">
        <f t="shared" si="1"/>
        <v>Noni_</v>
      </c>
    </row>
    <row r="103" spans="1:7" x14ac:dyDescent="0.45">
      <c r="A103" t="s">
        <v>233</v>
      </c>
      <c r="B103">
        <v>2118</v>
      </c>
      <c r="C103" t="s">
        <v>166</v>
      </c>
      <c r="D103">
        <v>212</v>
      </c>
      <c r="F103">
        <v>2118</v>
      </c>
      <c r="G103" t="str">
        <f t="shared" si="1"/>
        <v>Noni_</v>
      </c>
    </row>
    <row r="104" spans="1:7" x14ac:dyDescent="0.45">
      <c r="A104" t="s">
        <v>234</v>
      </c>
      <c r="B104">
        <v>2119</v>
      </c>
      <c r="C104" t="s">
        <v>167</v>
      </c>
      <c r="D104">
        <v>212</v>
      </c>
      <c r="F104">
        <v>2119</v>
      </c>
      <c r="G104" t="str">
        <f t="shared" si="1"/>
        <v>Noni_</v>
      </c>
    </row>
    <row r="105" spans="1:7" x14ac:dyDescent="0.45">
      <c r="A105" t="s">
        <v>235</v>
      </c>
      <c r="B105">
        <v>2120</v>
      </c>
      <c r="C105" t="s">
        <v>154</v>
      </c>
      <c r="D105">
        <v>212</v>
      </c>
      <c r="F105">
        <v>2120</v>
      </c>
      <c r="G105" t="str">
        <f t="shared" si="1"/>
        <v>Noni_</v>
      </c>
    </row>
    <row r="106" spans="1:7" x14ac:dyDescent="0.45">
      <c r="A106" t="s">
        <v>236</v>
      </c>
      <c r="B106">
        <v>2129</v>
      </c>
      <c r="C106" t="s">
        <v>141</v>
      </c>
      <c r="D106">
        <v>213</v>
      </c>
      <c r="F106">
        <v>2129</v>
      </c>
      <c r="G106" t="str">
        <f t="shared" si="1"/>
        <v>Sapot</v>
      </c>
    </row>
    <row r="107" spans="1:7" x14ac:dyDescent="0.45">
      <c r="A107" t="s">
        <v>237</v>
      </c>
      <c r="B107">
        <v>2130</v>
      </c>
      <c r="C107" t="s">
        <v>146</v>
      </c>
      <c r="D107">
        <v>213</v>
      </c>
      <c r="F107">
        <v>2130</v>
      </c>
      <c r="G107" t="str">
        <f t="shared" si="1"/>
        <v>Sapot</v>
      </c>
    </row>
    <row r="108" spans="1:7" x14ac:dyDescent="0.45">
      <c r="A108" t="s">
        <v>238</v>
      </c>
      <c r="B108">
        <v>2131</v>
      </c>
      <c r="C108" t="s">
        <v>150</v>
      </c>
      <c r="D108">
        <v>213</v>
      </c>
      <c r="F108">
        <v>2131</v>
      </c>
      <c r="G108" t="str">
        <f t="shared" si="1"/>
        <v>Sapot</v>
      </c>
    </row>
    <row r="109" spans="1:7" x14ac:dyDescent="0.45">
      <c r="A109" t="s">
        <v>239</v>
      </c>
      <c r="B109">
        <v>2132</v>
      </c>
      <c r="C109" t="s">
        <v>159</v>
      </c>
      <c r="D109">
        <v>213</v>
      </c>
      <c r="F109">
        <v>2132</v>
      </c>
      <c r="G109" t="str">
        <f t="shared" si="1"/>
        <v>Sapot</v>
      </c>
    </row>
    <row r="110" spans="1:7" x14ac:dyDescent="0.45">
      <c r="A110" t="s">
        <v>240</v>
      </c>
      <c r="B110">
        <v>2133</v>
      </c>
      <c r="C110" t="s">
        <v>162</v>
      </c>
      <c r="D110">
        <v>213</v>
      </c>
      <c r="F110">
        <v>2133</v>
      </c>
      <c r="G110" t="str">
        <f t="shared" si="1"/>
        <v>Sapot</v>
      </c>
    </row>
    <row r="111" spans="1:7" x14ac:dyDescent="0.45">
      <c r="A111" t="s">
        <v>241</v>
      </c>
      <c r="B111">
        <v>2134</v>
      </c>
      <c r="C111" t="s">
        <v>156</v>
      </c>
      <c r="D111">
        <v>213</v>
      </c>
      <c r="F111">
        <v>2134</v>
      </c>
      <c r="G111" t="str">
        <f t="shared" si="1"/>
        <v>Sapot</v>
      </c>
    </row>
    <row r="112" spans="1:7" x14ac:dyDescent="0.45">
      <c r="A112" t="s">
        <v>242</v>
      </c>
      <c r="B112">
        <v>2135</v>
      </c>
      <c r="C112" t="s">
        <v>152</v>
      </c>
      <c r="D112">
        <v>213</v>
      </c>
      <c r="F112">
        <v>2135</v>
      </c>
      <c r="G112" t="str">
        <f t="shared" si="1"/>
        <v>Sapot</v>
      </c>
    </row>
    <row r="113" spans="1:7" x14ac:dyDescent="0.45">
      <c r="A113" t="s">
        <v>243</v>
      </c>
      <c r="B113">
        <v>2136</v>
      </c>
      <c r="C113" t="s">
        <v>165</v>
      </c>
      <c r="D113">
        <v>213</v>
      </c>
      <c r="F113">
        <v>2136</v>
      </c>
      <c r="G113" t="str">
        <f t="shared" si="1"/>
        <v>Sapot</v>
      </c>
    </row>
    <row r="114" spans="1:7" x14ac:dyDescent="0.45">
      <c r="A114" t="s">
        <v>244</v>
      </c>
      <c r="B114">
        <v>2137</v>
      </c>
      <c r="C114" t="s">
        <v>185</v>
      </c>
      <c r="D114">
        <v>214</v>
      </c>
      <c r="F114">
        <v>2137</v>
      </c>
      <c r="G114" t="str">
        <f t="shared" si="1"/>
        <v>Taman</v>
      </c>
    </row>
    <row r="115" spans="1:7" x14ac:dyDescent="0.45">
      <c r="A115" t="s">
        <v>245</v>
      </c>
      <c r="B115">
        <v>2138</v>
      </c>
      <c r="C115" t="s">
        <v>181</v>
      </c>
      <c r="D115">
        <v>214</v>
      </c>
      <c r="F115">
        <v>2138</v>
      </c>
      <c r="G115" t="str">
        <f t="shared" si="1"/>
        <v>Taman</v>
      </c>
    </row>
    <row r="116" spans="1:7" x14ac:dyDescent="0.45">
      <c r="A116" t="s">
        <v>246</v>
      </c>
      <c r="B116">
        <v>2139</v>
      </c>
      <c r="C116" t="s">
        <v>184</v>
      </c>
      <c r="D116">
        <v>214</v>
      </c>
      <c r="F116">
        <v>2139</v>
      </c>
      <c r="G116" t="str">
        <f t="shared" si="1"/>
        <v>Taman</v>
      </c>
    </row>
    <row r="117" spans="1:7" x14ac:dyDescent="0.45">
      <c r="A117" t="s">
        <v>247</v>
      </c>
      <c r="B117">
        <v>2140</v>
      </c>
      <c r="C117" t="s">
        <v>187</v>
      </c>
      <c r="D117">
        <v>214</v>
      </c>
      <c r="F117">
        <v>2140</v>
      </c>
      <c r="G117" t="str">
        <f t="shared" si="1"/>
        <v>Taman</v>
      </c>
    </row>
    <row r="118" spans="1:7" x14ac:dyDescent="0.45">
      <c r="A118" t="s">
        <v>248</v>
      </c>
      <c r="B118">
        <v>2141</v>
      </c>
      <c r="C118" t="s">
        <v>190</v>
      </c>
      <c r="D118">
        <v>214</v>
      </c>
      <c r="F118">
        <v>2141</v>
      </c>
      <c r="G118" t="str">
        <f t="shared" si="1"/>
        <v>Taman</v>
      </c>
    </row>
    <row r="119" spans="1:7" x14ac:dyDescent="0.45">
      <c r="A119" t="s">
        <v>249</v>
      </c>
      <c r="B119">
        <v>2142</v>
      </c>
      <c r="C119" t="s">
        <v>195</v>
      </c>
      <c r="D119">
        <v>214</v>
      </c>
      <c r="F119">
        <v>2142</v>
      </c>
      <c r="G119" t="str">
        <f t="shared" si="1"/>
        <v>Taman</v>
      </c>
    </row>
    <row r="120" spans="1:7" x14ac:dyDescent="0.45">
      <c r="A120" t="s">
        <v>250</v>
      </c>
      <c r="B120">
        <v>2143</v>
      </c>
      <c r="C120" t="s">
        <v>191</v>
      </c>
      <c r="D120">
        <v>214</v>
      </c>
      <c r="F120">
        <v>2143</v>
      </c>
      <c r="G120" t="str">
        <f t="shared" si="1"/>
        <v>Taman</v>
      </c>
    </row>
    <row r="121" spans="1:7" x14ac:dyDescent="0.45">
      <c r="A121" t="s">
        <v>251</v>
      </c>
      <c r="B121">
        <v>2144</v>
      </c>
      <c r="C121" t="s">
        <v>134</v>
      </c>
      <c r="D121">
        <v>214</v>
      </c>
      <c r="F121">
        <v>2144</v>
      </c>
      <c r="G121" t="str">
        <f t="shared" si="1"/>
        <v>Taman</v>
      </c>
    </row>
    <row r="122" spans="1:7" x14ac:dyDescent="0.45">
      <c r="A122" t="s">
        <v>252</v>
      </c>
      <c r="B122">
        <v>2145</v>
      </c>
      <c r="C122" t="s">
        <v>140</v>
      </c>
      <c r="D122">
        <v>215</v>
      </c>
      <c r="F122">
        <v>2145</v>
      </c>
      <c r="G122" t="str">
        <f t="shared" si="1"/>
        <v>ZF_1</v>
      </c>
    </row>
    <row r="123" spans="1:7" x14ac:dyDescent="0.45">
      <c r="A123" t="s">
        <v>253</v>
      </c>
      <c r="B123">
        <v>2146</v>
      </c>
      <c r="C123" t="s">
        <v>138</v>
      </c>
      <c r="D123">
        <v>215</v>
      </c>
      <c r="F123">
        <v>2146</v>
      </c>
      <c r="G123" t="str">
        <f t="shared" si="1"/>
        <v>ZF_2</v>
      </c>
    </row>
    <row r="124" spans="1:7" x14ac:dyDescent="0.45">
      <c r="A124" t="s">
        <v>254</v>
      </c>
      <c r="B124">
        <v>2147</v>
      </c>
      <c r="C124" t="s">
        <v>139</v>
      </c>
      <c r="D124">
        <v>215</v>
      </c>
      <c r="F124">
        <v>2147</v>
      </c>
      <c r="G124" t="str">
        <f t="shared" si="1"/>
        <v>ZF_3</v>
      </c>
    </row>
    <row r="125" spans="1:7" x14ac:dyDescent="0.45">
      <c r="A125" t="s">
        <v>255</v>
      </c>
      <c r="B125">
        <v>2148</v>
      </c>
      <c r="C125" t="s">
        <v>132</v>
      </c>
      <c r="D125">
        <v>215</v>
      </c>
      <c r="F125">
        <v>2148</v>
      </c>
      <c r="G125" t="str">
        <f t="shared" si="1"/>
        <v>ZF_4</v>
      </c>
    </row>
    <row r="126" spans="1:7" x14ac:dyDescent="0.45">
      <c r="A126" t="s">
        <v>256</v>
      </c>
      <c r="B126">
        <v>2149</v>
      </c>
      <c r="C126" t="s">
        <v>133</v>
      </c>
      <c r="D126">
        <v>215</v>
      </c>
      <c r="F126">
        <v>2149</v>
      </c>
      <c r="G126" t="str">
        <f t="shared" si="1"/>
        <v>ZF_5</v>
      </c>
    </row>
    <row r="127" spans="1:7" x14ac:dyDescent="0.45">
      <c r="A127" t="s">
        <v>257</v>
      </c>
      <c r="B127">
        <v>2150</v>
      </c>
      <c r="C127" t="s">
        <v>137</v>
      </c>
      <c r="D127">
        <v>215</v>
      </c>
      <c r="F127">
        <v>2150</v>
      </c>
      <c r="G127" t="str">
        <f t="shared" si="1"/>
        <v>ZF_6</v>
      </c>
    </row>
    <row r="128" spans="1:7" x14ac:dyDescent="0.45">
      <c r="A128" t="s">
        <v>258</v>
      </c>
      <c r="B128">
        <v>2151</v>
      </c>
      <c r="C128" t="s">
        <v>135</v>
      </c>
      <c r="D128">
        <v>215</v>
      </c>
      <c r="F128">
        <v>2151</v>
      </c>
      <c r="G128" t="str">
        <f t="shared" si="1"/>
        <v>ZF_7</v>
      </c>
    </row>
    <row r="129" spans="1:7" x14ac:dyDescent="0.45">
      <c r="A129" t="s">
        <v>259</v>
      </c>
      <c r="B129">
        <v>2152</v>
      </c>
      <c r="C129" t="s">
        <v>192</v>
      </c>
      <c r="D129">
        <v>215</v>
      </c>
      <c r="F129">
        <v>2152</v>
      </c>
      <c r="G129" t="str">
        <f t="shared" si="1"/>
        <v>ZF_8</v>
      </c>
    </row>
    <row r="130" spans="1:7" x14ac:dyDescent="0.45">
      <c r="A130" t="s">
        <v>704</v>
      </c>
      <c r="B130">
        <v>2153</v>
      </c>
      <c r="C130" t="s">
        <v>720</v>
      </c>
      <c r="D130">
        <v>216</v>
      </c>
      <c r="F130">
        <v>2153</v>
      </c>
    </row>
    <row r="131" spans="1:7" x14ac:dyDescent="0.45">
      <c r="A131" t="s">
        <v>705</v>
      </c>
      <c r="B131">
        <v>2154</v>
      </c>
      <c r="C131" t="s">
        <v>721</v>
      </c>
      <c r="D131">
        <v>216</v>
      </c>
      <c r="F131">
        <v>2154</v>
      </c>
    </row>
    <row r="132" spans="1:7" x14ac:dyDescent="0.45">
      <c r="A132" t="s">
        <v>706</v>
      </c>
      <c r="B132">
        <v>2155</v>
      </c>
      <c r="C132" t="s">
        <v>722</v>
      </c>
      <c r="D132">
        <v>216</v>
      </c>
      <c r="F132">
        <v>2155</v>
      </c>
    </row>
    <row r="133" spans="1:7" x14ac:dyDescent="0.45">
      <c r="A133" t="s">
        <v>707</v>
      </c>
      <c r="B133">
        <v>2156</v>
      </c>
      <c r="C133" t="s">
        <v>723</v>
      </c>
      <c r="D133">
        <v>216</v>
      </c>
      <c r="F133">
        <v>2156</v>
      </c>
    </row>
    <row r="134" spans="1:7" x14ac:dyDescent="0.45">
      <c r="A134" t="s">
        <v>708</v>
      </c>
      <c r="B134">
        <v>2157</v>
      </c>
      <c r="C134" t="s">
        <v>724</v>
      </c>
      <c r="D134">
        <v>216</v>
      </c>
      <c r="F134">
        <v>2157</v>
      </c>
    </row>
    <row r="135" spans="1:7" x14ac:dyDescent="0.45">
      <c r="A135" t="s">
        <v>709</v>
      </c>
      <c r="B135">
        <v>2158</v>
      </c>
      <c r="C135" t="s">
        <v>725</v>
      </c>
      <c r="D135">
        <v>216</v>
      </c>
      <c r="F135">
        <v>2158</v>
      </c>
    </row>
    <row r="136" spans="1:7" x14ac:dyDescent="0.45">
      <c r="A136" t="s">
        <v>710</v>
      </c>
      <c r="B136">
        <v>2159</v>
      </c>
      <c r="C136" t="s">
        <v>726</v>
      </c>
      <c r="D136">
        <v>216</v>
      </c>
      <c r="F136">
        <v>2159</v>
      </c>
    </row>
    <row r="137" spans="1:7" x14ac:dyDescent="0.45">
      <c r="A137" t="s">
        <v>711</v>
      </c>
      <c r="B137">
        <v>2160</v>
      </c>
      <c r="C137" t="s">
        <v>727</v>
      </c>
      <c r="D137">
        <v>216</v>
      </c>
      <c r="F137">
        <v>2160</v>
      </c>
    </row>
    <row r="138" spans="1:7" x14ac:dyDescent="0.45">
      <c r="A138" t="s">
        <v>712</v>
      </c>
      <c r="B138">
        <v>2161</v>
      </c>
      <c r="C138" t="s">
        <v>728</v>
      </c>
      <c r="D138">
        <v>217</v>
      </c>
      <c r="F138">
        <v>2161</v>
      </c>
    </row>
    <row r="139" spans="1:7" x14ac:dyDescent="0.45">
      <c r="A139" t="s">
        <v>713</v>
      </c>
      <c r="B139">
        <v>2162</v>
      </c>
      <c r="C139" t="s">
        <v>729</v>
      </c>
      <c r="D139">
        <v>217</v>
      </c>
      <c r="F139">
        <v>2162</v>
      </c>
    </row>
    <row r="140" spans="1:7" x14ac:dyDescent="0.45">
      <c r="A140" t="s">
        <v>714</v>
      </c>
      <c r="B140">
        <v>2163</v>
      </c>
      <c r="C140" t="s">
        <v>730</v>
      </c>
      <c r="D140">
        <v>217</v>
      </c>
      <c r="F140">
        <v>2163</v>
      </c>
    </row>
    <row r="141" spans="1:7" x14ac:dyDescent="0.45">
      <c r="A141" t="s">
        <v>715</v>
      </c>
      <c r="B141">
        <v>2164</v>
      </c>
      <c r="C141" t="s">
        <v>731</v>
      </c>
      <c r="D141">
        <v>217</v>
      </c>
      <c r="F141">
        <v>2164</v>
      </c>
    </row>
    <row r="142" spans="1:7" x14ac:dyDescent="0.45">
      <c r="A142" t="s">
        <v>716</v>
      </c>
      <c r="B142">
        <v>2165</v>
      </c>
      <c r="C142" t="s">
        <v>732</v>
      </c>
      <c r="D142">
        <v>217</v>
      </c>
      <c r="F142">
        <v>2165</v>
      </c>
    </row>
    <row r="143" spans="1:7" x14ac:dyDescent="0.45">
      <c r="A143" t="s">
        <v>717</v>
      </c>
      <c r="B143">
        <v>2166</v>
      </c>
      <c r="C143" t="s">
        <v>733</v>
      </c>
      <c r="D143">
        <v>217</v>
      </c>
      <c r="F143">
        <v>2166</v>
      </c>
    </row>
    <row r="144" spans="1:7" x14ac:dyDescent="0.45">
      <c r="A144" t="s">
        <v>718</v>
      </c>
      <c r="B144">
        <v>2167</v>
      </c>
      <c r="C144" t="s">
        <v>734</v>
      </c>
      <c r="D144">
        <v>217</v>
      </c>
      <c r="F144">
        <v>2167</v>
      </c>
    </row>
    <row r="145" spans="1:6" x14ac:dyDescent="0.45">
      <c r="A145" t="s">
        <v>719</v>
      </c>
      <c r="B145">
        <v>2168</v>
      </c>
      <c r="C145" t="s">
        <v>735</v>
      </c>
      <c r="D145">
        <v>217</v>
      </c>
      <c r="F145">
        <v>2168</v>
      </c>
    </row>
    <row r="146" spans="1:6" x14ac:dyDescent="0.45">
      <c r="A146" t="s">
        <v>805</v>
      </c>
      <c r="B146">
        <v>2169</v>
      </c>
      <c r="C146" t="s">
        <v>741</v>
      </c>
      <c r="D146">
        <v>250</v>
      </c>
      <c r="E146">
        <f ca="1">RAND()</f>
        <v>0.99737983764141125</v>
      </c>
      <c r="F146">
        <v>2169</v>
      </c>
    </row>
    <row r="147" spans="1:6" x14ac:dyDescent="0.45">
      <c r="A147" t="s">
        <v>806</v>
      </c>
      <c r="B147">
        <v>2170</v>
      </c>
      <c r="C147" t="s">
        <v>742</v>
      </c>
      <c r="D147">
        <v>250</v>
      </c>
      <c r="E147">
        <f t="shared" ref="E147:E209" ca="1" si="2">RAND()</f>
        <v>0.15443276215602664</v>
      </c>
      <c r="F147">
        <v>2170</v>
      </c>
    </row>
    <row r="148" spans="1:6" x14ac:dyDescent="0.45">
      <c r="A148" t="s">
        <v>807</v>
      </c>
      <c r="B148">
        <v>2171</v>
      </c>
      <c r="C148" t="s">
        <v>743</v>
      </c>
      <c r="D148">
        <v>250</v>
      </c>
      <c r="E148">
        <f t="shared" ca="1" si="2"/>
        <v>0.71854933219021178</v>
      </c>
      <c r="F148">
        <v>2171</v>
      </c>
    </row>
    <row r="149" spans="1:6" x14ac:dyDescent="0.45">
      <c r="A149" t="s">
        <v>808</v>
      </c>
      <c r="B149">
        <v>2172</v>
      </c>
      <c r="C149" t="s">
        <v>744</v>
      </c>
      <c r="D149">
        <v>250</v>
      </c>
      <c r="E149">
        <f t="shared" ca="1" si="2"/>
        <v>0.39329064575616268</v>
      </c>
      <c r="F149">
        <v>2172</v>
      </c>
    </row>
    <row r="150" spans="1:6" x14ac:dyDescent="0.45">
      <c r="A150" t="s">
        <v>809</v>
      </c>
      <c r="B150">
        <v>2173</v>
      </c>
      <c r="C150" t="s">
        <v>745</v>
      </c>
      <c r="D150">
        <v>250</v>
      </c>
      <c r="E150">
        <f t="shared" ca="1" si="2"/>
        <v>0.37224821042302836</v>
      </c>
      <c r="F150">
        <v>2173</v>
      </c>
    </row>
    <row r="151" spans="1:6" x14ac:dyDescent="0.45">
      <c r="A151" t="s">
        <v>810</v>
      </c>
      <c r="B151">
        <v>2174</v>
      </c>
      <c r="C151" t="s">
        <v>746</v>
      </c>
      <c r="D151">
        <v>250</v>
      </c>
      <c r="E151">
        <f t="shared" ca="1" si="2"/>
        <v>0.2626791358876448</v>
      </c>
      <c r="F151">
        <v>2174</v>
      </c>
    </row>
    <row r="152" spans="1:6" x14ac:dyDescent="0.45">
      <c r="A152" t="s">
        <v>811</v>
      </c>
      <c r="B152">
        <v>2175</v>
      </c>
      <c r="C152" t="s">
        <v>747</v>
      </c>
      <c r="D152">
        <v>250</v>
      </c>
      <c r="E152">
        <f t="shared" ca="1" si="2"/>
        <v>0.53125719525149995</v>
      </c>
      <c r="F152">
        <v>2175</v>
      </c>
    </row>
    <row r="153" spans="1:6" x14ac:dyDescent="0.45">
      <c r="A153" t="s">
        <v>812</v>
      </c>
      <c r="B153">
        <v>2176</v>
      </c>
      <c r="C153" t="s">
        <v>748</v>
      </c>
      <c r="D153">
        <v>250</v>
      </c>
      <c r="E153">
        <f t="shared" ca="1" si="2"/>
        <v>9.6346012496269728E-2</v>
      </c>
      <c r="F153">
        <v>2176</v>
      </c>
    </row>
    <row r="154" spans="1:6" x14ac:dyDescent="0.45">
      <c r="A154" t="s">
        <v>813</v>
      </c>
      <c r="B154">
        <v>2177</v>
      </c>
      <c r="C154" t="s">
        <v>749</v>
      </c>
      <c r="D154">
        <v>250</v>
      </c>
      <c r="E154">
        <f t="shared" ca="1" si="2"/>
        <v>0.9236189241443018</v>
      </c>
      <c r="F154">
        <v>2177</v>
      </c>
    </row>
    <row r="155" spans="1:6" x14ac:dyDescent="0.45">
      <c r="A155" t="s">
        <v>814</v>
      </c>
      <c r="B155">
        <v>2178</v>
      </c>
      <c r="C155" t="s">
        <v>750</v>
      </c>
      <c r="D155">
        <v>250</v>
      </c>
      <c r="E155">
        <f t="shared" ca="1" si="2"/>
        <v>0.84008804377285828</v>
      </c>
      <c r="F155">
        <v>2178</v>
      </c>
    </row>
    <row r="156" spans="1:6" x14ac:dyDescent="0.45">
      <c r="A156" t="s">
        <v>815</v>
      </c>
      <c r="B156">
        <v>2179</v>
      </c>
      <c r="C156" t="s">
        <v>751</v>
      </c>
      <c r="D156">
        <v>250</v>
      </c>
      <c r="E156">
        <f t="shared" ca="1" si="2"/>
        <v>0.92434331269491243</v>
      </c>
      <c r="F156">
        <v>2179</v>
      </c>
    </row>
    <row r="157" spans="1:6" x14ac:dyDescent="0.45">
      <c r="A157" t="s">
        <v>816</v>
      </c>
      <c r="B157">
        <v>2180</v>
      </c>
      <c r="C157" t="s">
        <v>752</v>
      </c>
      <c r="D157">
        <v>250</v>
      </c>
      <c r="E157">
        <f t="shared" ca="1" si="2"/>
        <v>0.13288791215170759</v>
      </c>
      <c r="F157">
        <v>2180</v>
      </c>
    </row>
    <row r="158" spans="1:6" x14ac:dyDescent="0.45">
      <c r="A158" t="s">
        <v>817</v>
      </c>
      <c r="B158">
        <v>2181</v>
      </c>
      <c r="C158" t="s">
        <v>753</v>
      </c>
      <c r="D158">
        <v>250</v>
      </c>
      <c r="E158">
        <f t="shared" ca="1" si="2"/>
        <v>0.81604505119596882</v>
      </c>
      <c r="F158">
        <v>2181</v>
      </c>
    </row>
    <row r="159" spans="1:6" x14ac:dyDescent="0.45">
      <c r="A159" t="s">
        <v>818</v>
      </c>
      <c r="B159">
        <v>2182</v>
      </c>
      <c r="C159" t="s">
        <v>754</v>
      </c>
      <c r="D159">
        <v>250</v>
      </c>
      <c r="E159">
        <f t="shared" ca="1" si="2"/>
        <v>0.55178494982994764</v>
      </c>
      <c r="F159">
        <v>2182</v>
      </c>
    </row>
    <row r="160" spans="1:6" x14ac:dyDescent="0.45">
      <c r="A160" t="s">
        <v>819</v>
      </c>
      <c r="B160">
        <v>2183</v>
      </c>
      <c r="C160" t="s">
        <v>755</v>
      </c>
      <c r="D160">
        <v>250</v>
      </c>
      <c r="E160">
        <f t="shared" ca="1" si="2"/>
        <v>0.71796114362132091</v>
      </c>
      <c r="F160">
        <v>2183</v>
      </c>
    </row>
    <row r="161" spans="1:6" x14ac:dyDescent="0.45">
      <c r="A161" t="s">
        <v>820</v>
      </c>
      <c r="B161">
        <v>2184</v>
      </c>
      <c r="C161" t="s">
        <v>756</v>
      </c>
      <c r="D161">
        <v>250</v>
      </c>
      <c r="E161">
        <f t="shared" ca="1" si="2"/>
        <v>0.1870288764069703</v>
      </c>
      <c r="F161">
        <v>2184</v>
      </c>
    </row>
    <row r="162" spans="1:6" x14ac:dyDescent="0.45">
      <c r="A162" t="s">
        <v>821</v>
      </c>
      <c r="B162">
        <v>2185</v>
      </c>
      <c r="C162" t="s">
        <v>757</v>
      </c>
      <c r="D162">
        <v>250</v>
      </c>
      <c r="E162">
        <f t="shared" ca="1" si="2"/>
        <v>0.68554315807622934</v>
      </c>
      <c r="F162">
        <v>2185</v>
      </c>
    </row>
    <row r="163" spans="1:6" x14ac:dyDescent="0.45">
      <c r="A163" t="s">
        <v>822</v>
      </c>
      <c r="B163">
        <v>2186</v>
      </c>
      <c r="C163" t="s">
        <v>758</v>
      </c>
      <c r="D163">
        <v>250</v>
      </c>
      <c r="E163">
        <f t="shared" ca="1" si="2"/>
        <v>0.18187984583601957</v>
      </c>
      <c r="F163">
        <v>2186</v>
      </c>
    </row>
    <row r="164" spans="1:6" x14ac:dyDescent="0.45">
      <c r="A164" t="s">
        <v>823</v>
      </c>
      <c r="B164">
        <v>2187</v>
      </c>
      <c r="C164" t="s">
        <v>759</v>
      </c>
      <c r="D164">
        <v>250</v>
      </c>
      <c r="E164">
        <f t="shared" ca="1" si="2"/>
        <v>0.56781564755961478</v>
      </c>
      <c r="F164">
        <v>2187</v>
      </c>
    </row>
    <row r="165" spans="1:6" x14ac:dyDescent="0.45">
      <c r="A165" t="s">
        <v>824</v>
      </c>
      <c r="B165">
        <v>2188</v>
      </c>
      <c r="C165" t="s">
        <v>760</v>
      </c>
      <c r="D165">
        <v>250</v>
      </c>
      <c r="E165">
        <f t="shared" ca="1" si="2"/>
        <v>0.25769558332204545</v>
      </c>
      <c r="F165">
        <v>2188</v>
      </c>
    </row>
    <row r="166" spans="1:6" x14ac:dyDescent="0.45">
      <c r="A166" t="s">
        <v>825</v>
      </c>
      <c r="B166">
        <v>2189</v>
      </c>
      <c r="C166" t="s">
        <v>761</v>
      </c>
      <c r="D166">
        <v>250</v>
      </c>
      <c r="E166">
        <f t="shared" ca="1" si="2"/>
        <v>0.36815235470677721</v>
      </c>
      <c r="F166">
        <v>2189</v>
      </c>
    </row>
    <row r="167" spans="1:6" x14ac:dyDescent="0.45">
      <c r="A167" t="s">
        <v>826</v>
      </c>
      <c r="B167">
        <v>2190</v>
      </c>
      <c r="C167" t="s">
        <v>762</v>
      </c>
      <c r="D167">
        <v>250</v>
      </c>
      <c r="E167">
        <f t="shared" ca="1" si="2"/>
        <v>0.58064069926501904</v>
      </c>
      <c r="F167">
        <v>2190</v>
      </c>
    </row>
    <row r="168" spans="1:6" x14ac:dyDescent="0.45">
      <c r="A168" t="s">
        <v>827</v>
      </c>
      <c r="B168">
        <v>2191</v>
      </c>
      <c r="C168" t="s">
        <v>763</v>
      </c>
      <c r="D168">
        <v>250</v>
      </c>
      <c r="E168">
        <f t="shared" ca="1" si="2"/>
        <v>0.454335372296093</v>
      </c>
      <c r="F168">
        <v>2191</v>
      </c>
    </row>
    <row r="169" spans="1:6" x14ac:dyDescent="0.45">
      <c r="A169" t="s">
        <v>828</v>
      </c>
      <c r="B169">
        <v>2192</v>
      </c>
      <c r="C169" t="s">
        <v>764</v>
      </c>
      <c r="D169">
        <v>250</v>
      </c>
      <c r="E169">
        <f t="shared" ca="1" si="2"/>
        <v>0.85205385453591853</v>
      </c>
      <c r="F169">
        <v>2192</v>
      </c>
    </row>
    <row r="170" spans="1:6" x14ac:dyDescent="0.45">
      <c r="A170" t="s">
        <v>829</v>
      </c>
      <c r="B170">
        <v>2193</v>
      </c>
      <c r="C170" t="s">
        <v>765</v>
      </c>
      <c r="D170">
        <v>250</v>
      </c>
      <c r="E170">
        <f t="shared" ca="1" si="2"/>
        <v>0.402762328411291</v>
      </c>
      <c r="F170">
        <v>2193</v>
      </c>
    </row>
    <row r="171" spans="1:6" x14ac:dyDescent="0.45">
      <c r="A171" t="s">
        <v>830</v>
      </c>
      <c r="B171">
        <v>2194</v>
      </c>
      <c r="C171" t="s">
        <v>766</v>
      </c>
      <c r="D171">
        <v>250</v>
      </c>
      <c r="E171">
        <f t="shared" ca="1" si="2"/>
        <v>0.23075484162487991</v>
      </c>
      <c r="F171">
        <v>2194</v>
      </c>
    </row>
    <row r="172" spans="1:6" x14ac:dyDescent="0.45">
      <c r="A172" t="s">
        <v>831</v>
      </c>
      <c r="B172">
        <v>2195</v>
      </c>
      <c r="C172" t="s">
        <v>767</v>
      </c>
      <c r="D172">
        <v>250</v>
      </c>
      <c r="E172">
        <f t="shared" ca="1" si="2"/>
        <v>0.86103394483623219</v>
      </c>
      <c r="F172">
        <v>2195</v>
      </c>
    </row>
    <row r="173" spans="1:6" x14ac:dyDescent="0.45">
      <c r="A173" t="s">
        <v>832</v>
      </c>
      <c r="B173">
        <v>2196</v>
      </c>
      <c r="C173" t="s">
        <v>768</v>
      </c>
      <c r="D173">
        <v>250</v>
      </c>
      <c r="E173">
        <f t="shared" ca="1" si="2"/>
        <v>0.32648987898526538</v>
      </c>
      <c r="F173">
        <v>2196</v>
      </c>
    </row>
    <row r="174" spans="1:6" x14ac:dyDescent="0.45">
      <c r="A174" t="s">
        <v>833</v>
      </c>
      <c r="B174">
        <v>2197</v>
      </c>
      <c r="C174" t="s">
        <v>769</v>
      </c>
      <c r="D174">
        <v>250</v>
      </c>
      <c r="E174">
        <f t="shared" ca="1" si="2"/>
        <v>0.98599079765976716</v>
      </c>
      <c r="F174">
        <v>2197</v>
      </c>
    </row>
    <row r="175" spans="1:6" x14ac:dyDescent="0.45">
      <c r="A175" t="s">
        <v>834</v>
      </c>
      <c r="B175">
        <v>2198</v>
      </c>
      <c r="C175" t="s">
        <v>770</v>
      </c>
      <c r="D175">
        <v>250</v>
      </c>
      <c r="E175">
        <f t="shared" ca="1" si="2"/>
        <v>0.51507887050510603</v>
      </c>
      <c r="F175">
        <v>2198</v>
      </c>
    </row>
    <row r="176" spans="1:6" x14ac:dyDescent="0.45">
      <c r="A176" t="s">
        <v>835</v>
      </c>
      <c r="B176">
        <v>2199</v>
      </c>
      <c r="C176" t="s">
        <v>771</v>
      </c>
      <c r="D176">
        <v>250</v>
      </c>
      <c r="E176">
        <f t="shared" ca="1" si="2"/>
        <v>0.21521510606073502</v>
      </c>
      <c r="F176">
        <v>2199</v>
      </c>
    </row>
    <row r="177" spans="1:6" x14ac:dyDescent="0.45">
      <c r="A177" t="s">
        <v>836</v>
      </c>
      <c r="B177">
        <v>2200</v>
      </c>
      <c r="C177" t="s">
        <v>772</v>
      </c>
      <c r="D177">
        <v>250</v>
      </c>
      <c r="E177">
        <f t="shared" ca="1" si="2"/>
        <v>0.4043517129967924</v>
      </c>
      <c r="F177">
        <v>2200</v>
      </c>
    </row>
    <row r="178" spans="1:6" x14ac:dyDescent="0.45">
      <c r="A178" t="s">
        <v>837</v>
      </c>
      <c r="B178">
        <v>2201</v>
      </c>
      <c r="C178" t="s">
        <v>773</v>
      </c>
      <c r="D178">
        <v>250</v>
      </c>
      <c r="E178">
        <f t="shared" ca="1" si="2"/>
        <v>0.364675563450097</v>
      </c>
      <c r="F178">
        <v>2201</v>
      </c>
    </row>
    <row r="179" spans="1:6" x14ac:dyDescent="0.45">
      <c r="A179" t="s">
        <v>838</v>
      </c>
      <c r="B179">
        <v>2202</v>
      </c>
      <c r="C179" t="s">
        <v>774</v>
      </c>
      <c r="D179">
        <v>250</v>
      </c>
      <c r="E179">
        <f t="shared" ca="1" si="2"/>
        <v>0.70357290114111271</v>
      </c>
      <c r="F179">
        <v>2202</v>
      </c>
    </row>
    <row r="180" spans="1:6" x14ac:dyDescent="0.45">
      <c r="A180" t="s">
        <v>839</v>
      </c>
      <c r="B180">
        <v>2203</v>
      </c>
      <c r="C180" t="s">
        <v>775</v>
      </c>
      <c r="D180">
        <v>250</v>
      </c>
      <c r="E180">
        <f t="shared" ca="1" si="2"/>
        <v>0.53133796503826503</v>
      </c>
      <c r="F180">
        <v>2203</v>
      </c>
    </row>
    <row r="181" spans="1:6" x14ac:dyDescent="0.45">
      <c r="A181" t="s">
        <v>840</v>
      </c>
      <c r="B181">
        <v>2204</v>
      </c>
      <c r="C181" t="s">
        <v>776</v>
      </c>
      <c r="D181">
        <v>250</v>
      </c>
      <c r="E181">
        <f t="shared" ca="1" si="2"/>
        <v>0.76582359683747425</v>
      </c>
      <c r="F181">
        <v>2204</v>
      </c>
    </row>
    <row r="182" spans="1:6" x14ac:dyDescent="0.45">
      <c r="A182" t="s">
        <v>841</v>
      </c>
      <c r="B182">
        <v>2205</v>
      </c>
      <c r="C182" t="s">
        <v>777</v>
      </c>
      <c r="D182">
        <v>250</v>
      </c>
      <c r="E182">
        <f t="shared" ca="1" si="2"/>
        <v>0.71476350616218809</v>
      </c>
      <c r="F182">
        <v>2205</v>
      </c>
    </row>
    <row r="183" spans="1:6" x14ac:dyDescent="0.45">
      <c r="A183" t="s">
        <v>842</v>
      </c>
      <c r="B183">
        <v>2206</v>
      </c>
      <c r="C183" t="s">
        <v>778</v>
      </c>
      <c r="D183">
        <v>250</v>
      </c>
      <c r="E183">
        <f t="shared" ca="1" si="2"/>
        <v>0.59605091023149548</v>
      </c>
      <c r="F183">
        <v>2206</v>
      </c>
    </row>
    <row r="184" spans="1:6" x14ac:dyDescent="0.45">
      <c r="A184" t="s">
        <v>843</v>
      </c>
      <c r="B184">
        <v>2207</v>
      </c>
      <c r="C184" t="s">
        <v>779</v>
      </c>
      <c r="D184">
        <v>250</v>
      </c>
      <c r="E184">
        <f t="shared" ca="1" si="2"/>
        <v>0.72869297997903393</v>
      </c>
      <c r="F184">
        <v>2207</v>
      </c>
    </row>
    <row r="185" spans="1:6" x14ac:dyDescent="0.45">
      <c r="A185" t="s">
        <v>844</v>
      </c>
      <c r="B185">
        <v>2208</v>
      </c>
      <c r="C185" t="s">
        <v>780</v>
      </c>
      <c r="D185">
        <v>250</v>
      </c>
      <c r="E185">
        <f t="shared" ca="1" si="2"/>
        <v>0.79393595759665681</v>
      </c>
      <c r="F185">
        <v>2208</v>
      </c>
    </row>
    <row r="186" spans="1:6" x14ac:dyDescent="0.45">
      <c r="A186" t="s">
        <v>845</v>
      </c>
      <c r="B186">
        <v>2209</v>
      </c>
      <c r="C186" t="s">
        <v>781</v>
      </c>
      <c r="D186">
        <v>250</v>
      </c>
      <c r="E186">
        <f t="shared" ca="1" si="2"/>
        <v>0.92718763327325782</v>
      </c>
      <c r="F186">
        <v>2209</v>
      </c>
    </row>
    <row r="187" spans="1:6" x14ac:dyDescent="0.45">
      <c r="A187" t="s">
        <v>846</v>
      </c>
      <c r="B187">
        <v>2210</v>
      </c>
      <c r="C187" t="s">
        <v>782</v>
      </c>
      <c r="D187">
        <v>250</v>
      </c>
      <c r="E187">
        <f t="shared" ca="1" si="2"/>
        <v>0.29305304252159459</v>
      </c>
      <c r="F187">
        <v>2210</v>
      </c>
    </row>
    <row r="188" spans="1:6" x14ac:dyDescent="0.45">
      <c r="A188" t="s">
        <v>847</v>
      </c>
      <c r="B188">
        <v>2211</v>
      </c>
      <c r="C188" t="s">
        <v>783</v>
      </c>
      <c r="D188">
        <v>250</v>
      </c>
      <c r="E188">
        <f t="shared" ca="1" si="2"/>
        <v>0.46699425373721559</v>
      </c>
      <c r="F188">
        <v>2211</v>
      </c>
    </row>
    <row r="189" spans="1:6" x14ac:dyDescent="0.45">
      <c r="A189" t="s">
        <v>848</v>
      </c>
      <c r="B189">
        <v>2212</v>
      </c>
      <c r="C189" t="s">
        <v>784</v>
      </c>
      <c r="D189">
        <v>250</v>
      </c>
      <c r="E189">
        <f t="shared" ca="1" si="2"/>
        <v>0.74294184278531716</v>
      </c>
      <c r="F189">
        <v>2212</v>
      </c>
    </row>
    <row r="190" spans="1:6" x14ac:dyDescent="0.45">
      <c r="A190" t="s">
        <v>849</v>
      </c>
      <c r="B190">
        <v>2213</v>
      </c>
      <c r="C190" t="s">
        <v>785</v>
      </c>
      <c r="D190">
        <v>250</v>
      </c>
      <c r="E190">
        <f t="shared" ca="1" si="2"/>
        <v>0.64669655041962149</v>
      </c>
      <c r="F190">
        <v>2213</v>
      </c>
    </row>
    <row r="191" spans="1:6" x14ac:dyDescent="0.45">
      <c r="A191" t="s">
        <v>850</v>
      </c>
      <c r="B191">
        <v>2214</v>
      </c>
      <c r="C191" t="s">
        <v>786</v>
      </c>
      <c r="D191">
        <v>250</v>
      </c>
      <c r="E191">
        <f t="shared" ca="1" si="2"/>
        <v>0.67417268336591385</v>
      </c>
      <c r="F191">
        <v>2214</v>
      </c>
    </row>
    <row r="192" spans="1:6" x14ac:dyDescent="0.45">
      <c r="A192" t="s">
        <v>851</v>
      </c>
      <c r="B192">
        <v>2215</v>
      </c>
      <c r="C192" t="s">
        <v>787</v>
      </c>
      <c r="D192">
        <v>250</v>
      </c>
      <c r="E192">
        <f t="shared" ca="1" si="2"/>
        <v>0.6105299080764125</v>
      </c>
      <c r="F192">
        <v>2215</v>
      </c>
    </row>
    <row r="193" spans="1:6" x14ac:dyDescent="0.45">
      <c r="A193" t="s">
        <v>852</v>
      </c>
      <c r="B193">
        <v>2216</v>
      </c>
      <c r="C193" t="s">
        <v>788</v>
      </c>
      <c r="D193">
        <v>250</v>
      </c>
      <c r="E193">
        <f t="shared" ca="1" si="2"/>
        <v>0.76802980368443952</v>
      </c>
      <c r="F193">
        <v>2216</v>
      </c>
    </row>
    <row r="194" spans="1:6" x14ac:dyDescent="0.45">
      <c r="A194" t="s">
        <v>853</v>
      </c>
      <c r="B194">
        <v>2217</v>
      </c>
      <c r="C194" t="s">
        <v>789</v>
      </c>
      <c r="D194">
        <v>250</v>
      </c>
      <c r="E194">
        <f t="shared" ca="1" si="2"/>
        <v>0.91779294116181021</v>
      </c>
      <c r="F194">
        <v>2217</v>
      </c>
    </row>
    <row r="195" spans="1:6" x14ac:dyDescent="0.45">
      <c r="A195" t="s">
        <v>854</v>
      </c>
      <c r="B195">
        <v>2218</v>
      </c>
      <c r="C195" t="s">
        <v>790</v>
      </c>
      <c r="D195">
        <v>250</v>
      </c>
      <c r="E195">
        <f t="shared" ca="1" si="2"/>
        <v>0.22935108508972146</v>
      </c>
      <c r="F195">
        <v>2218</v>
      </c>
    </row>
    <row r="196" spans="1:6" x14ac:dyDescent="0.45">
      <c r="A196" t="s">
        <v>855</v>
      </c>
      <c r="B196">
        <v>2219</v>
      </c>
      <c r="C196" t="s">
        <v>791</v>
      </c>
      <c r="D196">
        <v>250</v>
      </c>
      <c r="E196">
        <f t="shared" ca="1" si="2"/>
        <v>0.47782640741249849</v>
      </c>
      <c r="F196">
        <v>2219</v>
      </c>
    </row>
    <row r="197" spans="1:6" x14ac:dyDescent="0.45">
      <c r="A197" t="s">
        <v>856</v>
      </c>
      <c r="B197">
        <v>2220</v>
      </c>
      <c r="C197" t="s">
        <v>792</v>
      </c>
      <c r="D197">
        <v>250</v>
      </c>
      <c r="E197">
        <f t="shared" ca="1" si="2"/>
        <v>0.87049602512817881</v>
      </c>
      <c r="F197">
        <v>2220</v>
      </c>
    </row>
    <row r="198" spans="1:6" x14ac:dyDescent="0.45">
      <c r="A198" t="s">
        <v>857</v>
      </c>
      <c r="B198">
        <v>2221</v>
      </c>
      <c r="C198" t="s">
        <v>793</v>
      </c>
      <c r="D198">
        <v>250</v>
      </c>
      <c r="E198">
        <f t="shared" ca="1" si="2"/>
        <v>0.78444552850397542</v>
      </c>
      <c r="F198">
        <v>2221</v>
      </c>
    </row>
    <row r="199" spans="1:6" x14ac:dyDescent="0.45">
      <c r="A199" t="s">
        <v>858</v>
      </c>
      <c r="B199">
        <v>2222</v>
      </c>
      <c r="C199" t="s">
        <v>794</v>
      </c>
      <c r="D199">
        <v>250</v>
      </c>
      <c r="E199">
        <f t="shared" ca="1" si="2"/>
        <v>0.91163727771623249</v>
      </c>
      <c r="F199">
        <v>2222</v>
      </c>
    </row>
    <row r="200" spans="1:6" x14ac:dyDescent="0.45">
      <c r="A200" t="s">
        <v>859</v>
      </c>
      <c r="B200">
        <v>2223</v>
      </c>
      <c r="C200" t="s">
        <v>795</v>
      </c>
      <c r="D200">
        <v>250</v>
      </c>
      <c r="E200">
        <f t="shared" ca="1" si="2"/>
        <v>0.82059439893087416</v>
      </c>
      <c r="F200">
        <v>2223</v>
      </c>
    </row>
    <row r="201" spans="1:6" x14ac:dyDescent="0.45">
      <c r="A201" t="s">
        <v>860</v>
      </c>
      <c r="B201">
        <v>2224</v>
      </c>
      <c r="C201" t="s">
        <v>796</v>
      </c>
      <c r="D201">
        <v>250</v>
      </c>
      <c r="E201">
        <f t="shared" ca="1" si="2"/>
        <v>0.78751040891744084</v>
      </c>
      <c r="F201">
        <v>2224</v>
      </c>
    </row>
    <row r="202" spans="1:6" x14ac:dyDescent="0.45">
      <c r="A202" t="s">
        <v>861</v>
      </c>
      <c r="B202">
        <v>2225</v>
      </c>
      <c r="C202" t="s">
        <v>797</v>
      </c>
      <c r="D202">
        <v>250</v>
      </c>
      <c r="E202">
        <f t="shared" ca="1" si="2"/>
        <v>0.33787094769922854</v>
      </c>
      <c r="F202">
        <v>2225</v>
      </c>
    </row>
    <row r="203" spans="1:6" x14ac:dyDescent="0.45">
      <c r="A203" t="s">
        <v>862</v>
      </c>
      <c r="B203">
        <v>2226</v>
      </c>
      <c r="C203" t="s">
        <v>798</v>
      </c>
      <c r="D203">
        <v>250</v>
      </c>
      <c r="E203">
        <f t="shared" ca="1" si="2"/>
        <v>0.83878969513324897</v>
      </c>
      <c r="F203">
        <v>2226</v>
      </c>
    </row>
    <row r="204" spans="1:6" x14ac:dyDescent="0.45">
      <c r="A204" t="s">
        <v>863</v>
      </c>
      <c r="B204">
        <v>2227</v>
      </c>
      <c r="C204" t="s">
        <v>799</v>
      </c>
      <c r="D204">
        <v>250</v>
      </c>
      <c r="E204">
        <f t="shared" ca="1" si="2"/>
        <v>0.5130877162674522</v>
      </c>
      <c r="F204">
        <v>2227</v>
      </c>
    </row>
    <row r="205" spans="1:6" x14ac:dyDescent="0.45">
      <c r="A205" t="s">
        <v>864</v>
      </c>
      <c r="B205">
        <v>2228</v>
      </c>
      <c r="C205" t="s">
        <v>800</v>
      </c>
      <c r="D205">
        <v>250</v>
      </c>
      <c r="E205">
        <f t="shared" ca="1" si="2"/>
        <v>0.15248866591233912</v>
      </c>
      <c r="F205">
        <v>2228</v>
      </c>
    </row>
    <row r="206" spans="1:6" x14ac:dyDescent="0.45">
      <c r="A206" t="s">
        <v>865</v>
      </c>
      <c r="B206">
        <v>2229</v>
      </c>
      <c r="C206" t="s">
        <v>801</v>
      </c>
      <c r="D206">
        <v>250</v>
      </c>
      <c r="E206">
        <f t="shared" ca="1" si="2"/>
        <v>0.23033825312192047</v>
      </c>
      <c r="F206">
        <v>2229</v>
      </c>
    </row>
    <row r="207" spans="1:6" x14ac:dyDescent="0.45">
      <c r="A207" t="s">
        <v>866</v>
      </c>
      <c r="B207">
        <v>2230</v>
      </c>
      <c r="C207" t="s">
        <v>802</v>
      </c>
      <c r="D207">
        <v>250</v>
      </c>
      <c r="E207">
        <f t="shared" ca="1" si="2"/>
        <v>0.44655427420132565</v>
      </c>
      <c r="F207">
        <v>2230</v>
      </c>
    </row>
    <row r="208" spans="1:6" x14ac:dyDescent="0.45">
      <c r="A208" t="s">
        <v>867</v>
      </c>
      <c r="B208">
        <v>2231</v>
      </c>
      <c r="C208" t="s">
        <v>803</v>
      </c>
      <c r="D208">
        <v>250</v>
      </c>
      <c r="E208">
        <f t="shared" ca="1" si="2"/>
        <v>0.52872450359056455</v>
      </c>
      <c r="F208">
        <v>2231</v>
      </c>
    </row>
    <row r="209" spans="1:6" x14ac:dyDescent="0.45">
      <c r="A209" t="s">
        <v>868</v>
      </c>
      <c r="B209">
        <v>2232</v>
      </c>
      <c r="C209" t="s">
        <v>804</v>
      </c>
      <c r="D209">
        <v>250</v>
      </c>
      <c r="E209">
        <f t="shared" ca="1" si="2"/>
        <v>0.52838752694119817</v>
      </c>
      <c r="F209">
        <v>2232</v>
      </c>
    </row>
  </sheetData>
  <autoFilter ref="A1:A193" xr:uid="{00000000-0009-0000-0000-000023000000}"/>
  <phoneticPr fontId="3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129"/>
  <sheetViews>
    <sheetView zoomScale="79" zoomScaleNormal="79" workbookViewId="0">
      <selection activeCell="F112" sqref="F112"/>
    </sheetView>
  </sheetViews>
  <sheetFormatPr defaultColWidth="8.796875" defaultRowHeight="14.25" x14ac:dyDescent="0.45"/>
  <cols>
    <col min="4" max="4" width="17.1328125" customWidth="1"/>
    <col min="5" max="6" width="9" customWidth="1"/>
    <col min="7" max="7" width="19.1328125" customWidth="1"/>
    <col min="8" max="8" width="22.46484375" customWidth="1"/>
    <col min="9" max="9" width="9" customWidth="1"/>
    <col min="12" max="12" width="31.33203125" customWidth="1"/>
    <col min="13" max="13" width="12.1328125" customWidth="1"/>
    <col min="14" max="14" width="11.46484375" customWidth="1"/>
  </cols>
  <sheetData>
    <row r="1" spans="1:14" s="8" customFormat="1" ht="14.65" thickBot="1" x14ac:dyDescent="0.5">
      <c r="A1" s="4" t="s">
        <v>358</v>
      </c>
      <c r="B1" s="5" t="s">
        <v>359</v>
      </c>
      <c r="C1" s="6" t="s">
        <v>360</v>
      </c>
      <c r="D1" s="5" t="s">
        <v>361</v>
      </c>
      <c r="E1" t="s">
        <v>362</v>
      </c>
      <c r="F1" t="s">
        <v>363</v>
      </c>
      <c r="G1" t="s">
        <v>364</v>
      </c>
      <c r="H1" s="7" t="s">
        <v>365</v>
      </c>
      <c r="I1" t="s">
        <v>366</v>
      </c>
      <c r="J1" t="s">
        <v>367</v>
      </c>
      <c r="K1" t="s">
        <v>368</v>
      </c>
      <c r="L1" s="7" t="s">
        <v>369</v>
      </c>
      <c r="M1" t="s">
        <v>370</v>
      </c>
      <c r="N1" t="s">
        <v>371</v>
      </c>
    </row>
    <row r="2" spans="1:14" s="8" customFormat="1" ht="23" customHeight="1" x14ac:dyDescent="0.45">
      <c r="A2" s="9" t="s">
        <v>3</v>
      </c>
      <c r="C2">
        <v>2001</v>
      </c>
      <c r="D2" t="s">
        <v>67</v>
      </c>
      <c r="E2">
        <v>200</v>
      </c>
      <c r="F2"/>
      <c r="G2">
        <v>289</v>
      </c>
      <c r="H2" t="s">
        <v>435</v>
      </c>
      <c r="I2">
        <v>803</v>
      </c>
      <c r="K2">
        <v>29</v>
      </c>
      <c r="L2" t="s">
        <v>386</v>
      </c>
      <c r="M2" s="8">
        <v>804</v>
      </c>
      <c r="N2" s="9" t="s">
        <v>373</v>
      </c>
    </row>
    <row r="3" spans="1:14" s="8" customFormat="1" ht="23" customHeight="1" x14ac:dyDescent="0.45">
      <c r="A3" s="12" t="s">
        <v>4</v>
      </c>
      <c r="B3" s="14"/>
      <c r="C3" s="11">
        <v>2002</v>
      </c>
      <c r="D3" s="11" t="s">
        <v>68</v>
      </c>
      <c r="E3">
        <v>200</v>
      </c>
      <c r="F3"/>
      <c r="G3">
        <v>290</v>
      </c>
      <c r="H3" t="s">
        <v>434</v>
      </c>
      <c r="I3">
        <v>803</v>
      </c>
      <c r="K3">
        <v>30</v>
      </c>
      <c r="L3" s="11" t="s">
        <v>389</v>
      </c>
      <c r="M3" s="8">
        <v>804</v>
      </c>
      <c r="N3" s="12" t="s">
        <v>373</v>
      </c>
    </row>
    <row r="4" spans="1:14" x14ac:dyDescent="0.45">
      <c r="A4" s="9" t="s">
        <v>5</v>
      </c>
      <c r="C4">
        <v>2003</v>
      </c>
      <c r="D4" t="s">
        <v>69</v>
      </c>
      <c r="E4">
        <v>200</v>
      </c>
      <c r="G4">
        <v>291</v>
      </c>
      <c r="H4" t="s">
        <v>436</v>
      </c>
      <c r="I4">
        <v>803</v>
      </c>
      <c r="K4">
        <v>31</v>
      </c>
      <c r="L4" t="s">
        <v>408</v>
      </c>
      <c r="M4">
        <v>804</v>
      </c>
      <c r="N4" s="9" t="s">
        <v>372</v>
      </c>
    </row>
    <row r="5" spans="1:14" x14ac:dyDescent="0.45">
      <c r="A5" s="9" t="s">
        <v>6</v>
      </c>
      <c r="C5">
        <v>2004</v>
      </c>
      <c r="D5" t="s">
        <v>70</v>
      </c>
      <c r="E5">
        <v>200</v>
      </c>
      <c r="G5">
        <v>292</v>
      </c>
      <c r="H5" t="s">
        <v>437</v>
      </c>
      <c r="I5">
        <v>803</v>
      </c>
      <c r="K5">
        <v>32</v>
      </c>
      <c r="L5" t="s">
        <v>401</v>
      </c>
      <c r="M5">
        <v>804</v>
      </c>
      <c r="N5" s="9" t="s">
        <v>373</v>
      </c>
    </row>
    <row r="6" spans="1:14" x14ac:dyDescent="0.45">
      <c r="A6" s="12" t="s">
        <v>7</v>
      </c>
      <c r="B6" s="11"/>
      <c r="C6" s="11">
        <v>2005</v>
      </c>
      <c r="D6" s="11" t="s">
        <v>71</v>
      </c>
      <c r="E6">
        <v>200</v>
      </c>
      <c r="G6">
        <v>293</v>
      </c>
      <c r="H6" t="s">
        <v>438</v>
      </c>
      <c r="I6">
        <v>803</v>
      </c>
      <c r="K6">
        <v>33</v>
      </c>
      <c r="L6" s="11" t="s">
        <v>421</v>
      </c>
      <c r="M6">
        <v>804</v>
      </c>
      <c r="N6" s="12" t="s">
        <v>372</v>
      </c>
    </row>
    <row r="7" spans="1:14" x14ac:dyDescent="0.45">
      <c r="A7" s="9" t="s">
        <v>8</v>
      </c>
      <c r="C7">
        <v>2006</v>
      </c>
      <c r="D7" t="s">
        <v>72</v>
      </c>
      <c r="E7">
        <v>200</v>
      </c>
      <c r="G7">
        <v>294</v>
      </c>
      <c r="H7" t="s">
        <v>439</v>
      </c>
      <c r="I7">
        <v>803</v>
      </c>
      <c r="K7">
        <v>34</v>
      </c>
      <c r="L7" t="s">
        <v>428</v>
      </c>
      <c r="M7">
        <v>804</v>
      </c>
      <c r="N7" s="9" t="s">
        <v>373</v>
      </c>
    </row>
    <row r="8" spans="1:14" x14ac:dyDescent="0.45">
      <c r="A8" s="9" t="s">
        <v>9</v>
      </c>
      <c r="C8">
        <v>2007</v>
      </c>
      <c r="D8" t="s">
        <v>73</v>
      </c>
      <c r="E8">
        <v>200</v>
      </c>
      <c r="G8">
        <v>295</v>
      </c>
      <c r="H8" t="s">
        <v>441</v>
      </c>
      <c r="I8">
        <v>803</v>
      </c>
      <c r="K8">
        <v>35</v>
      </c>
      <c r="L8" t="s">
        <v>402</v>
      </c>
      <c r="M8">
        <v>804</v>
      </c>
      <c r="N8" s="9" t="s">
        <v>372</v>
      </c>
    </row>
    <row r="9" spans="1:14" x14ac:dyDescent="0.45">
      <c r="A9" s="9" t="s">
        <v>10</v>
      </c>
      <c r="C9">
        <v>2008</v>
      </c>
      <c r="D9" t="s">
        <v>74</v>
      </c>
      <c r="E9">
        <v>200</v>
      </c>
      <c r="G9">
        <v>296</v>
      </c>
      <c r="H9" t="s">
        <v>440</v>
      </c>
      <c r="I9">
        <v>803</v>
      </c>
      <c r="K9">
        <v>40</v>
      </c>
      <c r="L9" t="s">
        <v>433</v>
      </c>
      <c r="M9">
        <v>804</v>
      </c>
      <c r="N9" s="10" t="s">
        <v>372</v>
      </c>
    </row>
    <row r="10" spans="1:14" x14ac:dyDescent="0.45">
      <c r="A10" s="9" t="s">
        <v>11</v>
      </c>
      <c r="C10">
        <v>2009</v>
      </c>
      <c r="D10" t="s">
        <v>76</v>
      </c>
      <c r="E10">
        <v>201</v>
      </c>
      <c r="G10">
        <v>289</v>
      </c>
      <c r="H10" t="s">
        <v>435</v>
      </c>
      <c r="I10">
        <v>803</v>
      </c>
      <c r="K10">
        <v>41</v>
      </c>
      <c r="L10" t="s">
        <v>396</v>
      </c>
      <c r="M10">
        <v>804</v>
      </c>
      <c r="N10" s="9" t="s">
        <v>373</v>
      </c>
    </row>
    <row r="11" spans="1:14" x14ac:dyDescent="0.45">
      <c r="A11" s="9" t="s">
        <v>12</v>
      </c>
      <c r="C11">
        <v>2010</v>
      </c>
      <c r="D11" t="s">
        <v>77</v>
      </c>
      <c r="E11">
        <v>201</v>
      </c>
      <c r="G11">
        <v>290</v>
      </c>
      <c r="H11" t="s">
        <v>434</v>
      </c>
      <c r="I11">
        <v>803</v>
      </c>
      <c r="K11">
        <v>42</v>
      </c>
      <c r="L11" t="s">
        <v>397</v>
      </c>
      <c r="M11">
        <v>804</v>
      </c>
      <c r="N11" s="9" t="s">
        <v>373</v>
      </c>
    </row>
    <row r="12" spans="1:14" x14ac:dyDescent="0.45">
      <c r="A12" s="12" t="s">
        <v>13</v>
      </c>
      <c r="C12" s="11">
        <v>2011</v>
      </c>
      <c r="D12" s="11" t="s">
        <v>78</v>
      </c>
      <c r="E12">
        <v>201</v>
      </c>
      <c r="G12">
        <v>291</v>
      </c>
      <c r="H12" t="s">
        <v>436</v>
      </c>
      <c r="I12">
        <v>803</v>
      </c>
      <c r="K12">
        <v>43</v>
      </c>
      <c r="L12" s="11" t="s">
        <v>380</v>
      </c>
      <c r="M12">
        <v>804</v>
      </c>
      <c r="N12" s="12" t="s">
        <v>372</v>
      </c>
    </row>
    <row r="13" spans="1:14" x14ac:dyDescent="0.45">
      <c r="A13" s="9" t="s">
        <v>14</v>
      </c>
      <c r="C13">
        <v>2012</v>
      </c>
      <c r="D13" t="s">
        <v>79</v>
      </c>
      <c r="E13">
        <v>201</v>
      </c>
      <c r="G13">
        <v>292</v>
      </c>
      <c r="H13" t="s">
        <v>437</v>
      </c>
      <c r="I13">
        <v>803</v>
      </c>
      <c r="K13">
        <v>44</v>
      </c>
      <c r="L13" t="s">
        <v>500</v>
      </c>
      <c r="M13">
        <v>804</v>
      </c>
      <c r="N13" s="9" t="s">
        <v>372</v>
      </c>
    </row>
    <row r="14" spans="1:14" x14ac:dyDescent="0.45">
      <c r="A14" s="9" t="s">
        <v>15</v>
      </c>
      <c r="C14">
        <v>2013</v>
      </c>
      <c r="D14" t="s">
        <v>80</v>
      </c>
      <c r="E14">
        <v>201</v>
      </c>
      <c r="G14">
        <v>293</v>
      </c>
      <c r="H14" t="s">
        <v>438</v>
      </c>
      <c r="I14">
        <v>803</v>
      </c>
      <c r="K14">
        <v>45</v>
      </c>
      <c r="L14" t="s">
        <v>382</v>
      </c>
      <c r="M14">
        <v>804</v>
      </c>
      <c r="N14" s="9" t="s">
        <v>372</v>
      </c>
    </row>
    <row r="15" spans="1:14" x14ac:dyDescent="0.45">
      <c r="A15" s="12" t="s">
        <v>16</v>
      </c>
      <c r="C15">
        <v>2014</v>
      </c>
      <c r="D15" s="11" t="s">
        <v>81</v>
      </c>
      <c r="E15">
        <v>201</v>
      </c>
      <c r="G15">
        <v>294</v>
      </c>
      <c r="H15" t="s">
        <v>439</v>
      </c>
      <c r="I15">
        <v>803</v>
      </c>
      <c r="K15">
        <v>46</v>
      </c>
      <c r="L15" s="11" t="s">
        <v>414</v>
      </c>
      <c r="M15">
        <v>804</v>
      </c>
      <c r="N15" s="12" t="s">
        <v>373</v>
      </c>
    </row>
    <row r="16" spans="1:14" x14ac:dyDescent="0.45">
      <c r="A16" s="9" t="s">
        <v>17</v>
      </c>
      <c r="C16">
        <v>2015</v>
      </c>
      <c r="D16" t="s">
        <v>82</v>
      </c>
      <c r="E16">
        <v>201</v>
      </c>
      <c r="G16">
        <v>295</v>
      </c>
      <c r="H16" t="s">
        <v>441</v>
      </c>
      <c r="I16">
        <v>803</v>
      </c>
      <c r="K16">
        <v>47</v>
      </c>
      <c r="L16" t="s">
        <v>392</v>
      </c>
      <c r="M16">
        <v>804</v>
      </c>
      <c r="N16" s="9" t="s">
        <v>373</v>
      </c>
    </row>
    <row r="17" spans="1:14" x14ac:dyDescent="0.45">
      <c r="A17" s="9" t="s">
        <v>18</v>
      </c>
      <c r="C17">
        <v>2016</v>
      </c>
      <c r="D17" t="s">
        <v>83</v>
      </c>
      <c r="E17">
        <v>201</v>
      </c>
      <c r="G17">
        <v>296</v>
      </c>
      <c r="H17" t="s">
        <v>440</v>
      </c>
      <c r="I17">
        <v>803</v>
      </c>
      <c r="K17">
        <v>48</v>
      </c>
      <c r="L17" t="s">
        <v>399</v>
      </c>
      <c r="M17">
        <v>804</v>
      </c>
      <c r="N17" s="9" t="s">
        <v>372</v>
      </c>
    </row>
    <row r="18" spans="1:14" x14ac:dyDescent="0.45">
      <c r="A18" s="9" t="s">
        <v>19</v>
      </c>
      <c r="C18">
        <v>2017</v>
      </c>
      <c r="D18" t="s">
        <v>84</v>
      </c>
      <c r="E18">
        <v>202</v>
      </c>
      <c r="G18">
        <v>289</v>
      </c>
      <c r="H18" t="s">
        <v>435</v>
      </c>
      <c r="I18">
        <v>803</v>
      </c>
      <c r="K18">
        <v>49</v>
      </c>
      <c r="L18" t="s">
        <v>410</v>
      </c>
      <c r="M18">
        <v>804</v>
      </c>
      <c r="N18" s="9" t="s">
        <v>372</v>
      </c>
    </row>
    <row r="19" spans="1:14" x14ac:dyDescent="0.45">
      <c r="A19" s="9" t="s">
        <v>20</v>
      </c>
      <c r="C19">
        <v>2018</v>
      </c>
      <c r="D19" t="s">
        <v>85</v>
      </c>
      <c r="E19">
        <v>202</v>
      </c>
      <c r="G19">
        <v>290</v>
      </c>
      <c r="H19" t="s">
        <v>434</v>
      </c>
      <c r="I19">
        <v>803</v>
      </c>
      <c r="K19">
        <v>50</v>
      </c>
      <c r="L19" t="s">
        <v>431</v>
      </c>
      <c r="M19">
        <v>804</v>
      </c>
      <c r="N19" s="9" t="s">
        <v>373</v>
      </c>
    </row>
    <row r="20" spans="1:14" x14ac:dyDescent="0.45">
      <c r="A20" s="9" t="s">
        <v>21</v>
      </c>
      <c r="C20">
        <v>2019</v>
      </c>
      <c r="D20" t="s">
        <v>94</v>
      </c>
      <c r="E20">
        <v>202</v>
      </c>
      <c r="G20">
        <v>291</v>
      </c>
      <c r="H20" t="s">
        <v>436</v>
      </c>
      <c r="I20">
        <v>803</v>
      </c>
      <c r="K20">
        <v>51</v>
      </c>
      <c r="L20" t="s">
        <v>385</v>
      </c>
      <c r="M20">
        <v>804</v>
      </c>
      <c r="N20" s="9" t="s">
        <v>372</v>
      </c>
    </row>
    <row r="21" spans="1:14" x14ac:dyDescent="0.45">
      <c r="A21" s="9" t="s">
        <v>22</v>
      </c>
      <c r="C21">
        <v>2020</v>
      </c>
      <c r="D21" t="s">
        <v>95</v>
      </c>
      <c r="E21">
        <v>202</v>
      </c>
      <c r="G21">
        <v>292</v>
      </c>
      <c r="H21" t="s">
        <v>437</v>
      </c>
      <c r="I21">
        <v>803</v>
      </c>
      <c r="K21">
        <v>52</v>
      </c>
      <c r="L21" t="s">
        <v>412</v>
      </c>
      <c r="M21">
        <v>804</v>
      </c>
      <c r="N21" s="9" t="s">
        <v>372</v>
      </c>
    </row>
    <row r="22" spans="1:14" x14ac:dyDescent="0.45">
      <c r="A22" s="12" t="s">
        <v>23</v>
      </c>
      <c r="C22">
        <v>2021</v>
      </c>
      <c r="D22" s="11" t="s">
        <v>96</v>
      </c>
      <c r="E22">
        <v>202</v>
      </c>
      <c r="G22">
        <v>293</v>
      </c>
      <c r="H22" t="s">
        <v>438</v>
      </c>
      <c r="I22">
        <v>803</v>
      </c>
      <c r="K22">
        <v>53</v>
      </c>
      <c r="L22" s="11" t="s">
        <v>394</v>
      </c>
      <c r="M22">
        <v>804</v>
      </c>
      <c r="N22" s="12" t="s">
        <v>373</v>
      </c>
    </row>
    <row r="23" spans="1:14" x14ac:dyDescent="0.45">
      <c r="A23" s="9" t="s">
        <v>24</v>
      </c>
      <c r="C23">
        <v>2022</v>
      </c>
      <c r="D23" t="s">
        <v>97</v>
      </c>
      <c r="E23">
        <v>202</v>
      </c>
      <c r="G23">
        <v>294</v>
      </c>
      <c r="H23" t="s">
        <v>439</v>
      </c>
      <c r="I23">
        <v>803</v>
      </c>
      <c r="K23">
        <v>54</v>
      </c>
      <c r="L23" t="s">
        <v>374</v>
      </c>
      <c r="M23">
        <v>804</v>
      </c>
      <c r="N23" s="9" t="s">
        <v>372</v>
      </c>
    </row>
    <row r="24" spans="1:14" x14ac:dyDescent="0.45">
      <c r="A24" s="9" t="s">
        <v>25</v>
      </c>
      <c r="C24">
        <v>2023</v>
      </c>
      <c r="D24" t="s">
        <v>98</v>
      </c>
      <c r="E24">
        <v>202</v>
      </c>
      <c r="G24">
        <v>295</v>
      </c>
      <c r="H24" t="s">
        <v>441</v>
      </c>
      <c r="I24">
        <v>803</v>
      </c>
      <c r="K24">
        <v>55</v>
      </c>
      <c r="L24" t="s">
        <v>377</v>
      </c>
      <c r="M24">
        <v>804</v>
      </c>
      <c r="N24" s="9" t="s">
        <v>373</v>
      </c>
    </row>
    <row r="25" spans="1:14" x14ac:dyDescent="0.45">
      <c r="A25" s="12" t="s">
        <v>26</v>
      </c>
      <c r="C25">
        <v>2024</v>
      </c>
      <c r="D25" s="11" t="s">
        <v>99</v>
      </c>
      <c r="E25">
        <v>202</v>
      </c>
      <c r="G25">
        <v>296</v>
      </c>
      <c r="H25" t="s">
        <v>440</v>
      </c>
      <c r="I25">
        <v>803</v>
      </c>
      <c r="K25">
        <v>56</v>
      </c>
      <c r="L25" s="11" t="s">
        <v>403</v>
      </c>
      <c r="M25">
        <v>804</v>
      </c>
      <c r="N25" s="13" t="s">
        <v>373</v>
      </c>
    </row>
    <row r="26" spans="1:14" x14ac:dyDescent="0.45">
      <c r="A26" s="12" t="s">
        <v>27</v>
      </c>
      <c r="C26">
        <v>2025</v>
      </c>
      <c r="D26" s="11" t="s">
        <v>100</v>
      </c>
      <c r="E26">
        <v>203</v>
      </c>
      <c r="G26">
        <v>289</v>
      </c>
      <c r="H26" t="s">
        <v>435</v>
      </c>
      <c r="I26">
        <v>803</v>
      </c>
      <c r="K26">
        <v>57</v>
      </c>
      <c r="L26" s="11" t="s">
        <v>388</v>
      </c>
      <c r="M26">
        <v>804</v>
      </c>
      <c r="N26" s="12" t="s">
        <v>373</v>
      </c>
    </row>
    <row r="27" spans="1:14" x14ac:dyDescent="0.45">
      <c r="A27" s="9" t="s">
        <v>28</v>
      </c>
      <c r="C27">
        <v>2026</v>
      </c>
      <c r="D27" t="s">
        <v>101</v>
      </c>
      <c r="E27">
        <v>203</v>
      </c>
      <c r="G27">
        <v>290</v>
      </c>
      <c r="H27" t="s">
        <v>434</v>
      </c>
      <c r="I27">
        <v>803</v>
      </c>
      <c r="K27">
        <v>58</v>
      </c>
      <c r="L27" t="s">
        <v>501</v>
      </c>
      <c r="M27">
        <v>804</v>
      </c>
      <c r="N27" s="9" t="s">
        <v>373</v>
      </c>
    </row>
    <row r="28" spans="1:14" x14ac:dyDescent="0.45">
      <c r="A28" s="9" t="s">
        <v>29</v>
      </c>
      <c r="C28">
        <v>2027</v>
      </c>
      <c r="D28" t="s">
        <v>102</v>
      </c>
      <c r="E28">
        <v>203</v>
      </c>
      <c r="G28">
        <v>291</v>
      </c>
      <c r="H28" t="s">
        <v>436</v>
      </c>
      <c r="I28">
        <v>803</v>
      </c>
      <c r="K28">
        <v>59</v>
      </c>
      <c r="L28" t="s">
        <v>395</v>
      </c>
      <c r="M28">
        <v>804</v>
      </c>
      <c r="N28" s="9" t="s">
        <v>372</v>
      </c>
    </row>
    <row r="29" spans="1:14" x14ac:dyDescent="0.45">
      <c r="A29" s="9" t="s">
        <v>30</v>
      </c>
      <c r="C29">
        <v>2028</v>
      </c>
      <c r="D29" t="s">
        <v>103</v>
      </c>
      <c r="E29">
        <v>203</v>
      </c>
      <c r="G29">
        <v>292</v>
      </c>
      <c r="H29" t="s">
        <v>437</v>
      </c>
      <c r="I29">
        <v>803</v>
      </c>
      <c r="K29">
        <v>60</v>
      </c>
      <c r="L29" t="s">
        <v>378</v>
      </c>
      <c r="M29">
        <v>804</v>
      </c>
      <c r="N29" s="9" t="s">
        <v>372</v>
      </c>
    </row>
    <row r="30" spans="1:14" x14ac:dyDescent="0.45">
      <c r="A30" s="9" t="s">
        <v>31</v>
      </c>
      <c r="C30">
        <v>2029</v>
      </c>
      <c r="D30" t="s">
        <v>104</v>
      </c>
      <c r="E30">
        <v>203</v>
      </c>
      <c r="G30">
        <v>293</v>
      </c>
      <c r="H30" t="s">
        <v>438</v>
      </c>
      <c r="I30">
        <v>803</v>
      </c>
      <c r="K30">
        <v>61</v>
      </c>
      <c r="L30" t="s">
        <v>398</v>
      </c>
      <c r="M30">
        <v>804</v>
      </c>
      <c r="N30" s="9" t="s">
        <v>372</v>
      </c>
    </row>
    <row r="31" spans="1:14" x14ac:dyDescent="0.45">
      <c r="A31" s="9" t="s">
        <v>32</v>
      </c>
      <c r="C31">
        <v>2030</v>
      </c>
      <c r="D31" t="s">
        <v>105</v>
      </c>
      <c r="E31">
        <v>203</v>
      </c>
      <c r="G31">
        <v>294</v>
      </c>
      <c r="H31" t="s">
        <v>439</v>
      </c>
      <c r="I31">
        <v>803</v>
      </c>
      <c r="K31">
        <v>62</v>
      </c>
      <c r="L31" t="s">
        <v>393</v>
      </c>
      <c r="M31">
        <v>804</v>
      </c>
      <c r="N31" s="9" t="s">
        <v>373</v>
      </c>
    </row>
    <row r="32" spans="1:14" x14ac:dyDescent="0.45">
      <c r="A32" s="12" t="s">
        <v>33</v>
      </c>
      <c r="C32">
        <v>2031</v>
      </c>
      <c r="D32" s="11" t="s">
        <v>106</v>
      </c>
      <c r="E32">
        <v>203</v>
      </c>
      <c r="G32">
        <v>295</v>
      </c>
      <c r="H32" t="s">
        <v>441</v>
      </c>
      <c r="I32">
        <v>803</v>
      </c>
      <c r="K32">
        <v>63</v>
      </c>
      <c r="L32" s="11" t="s">
        <v>387</v>
      </c>
      <c r="M32">
        <v>804</v>
      </c>
      <c r="N32" s="12" t="s">
        <v>373</v>
      </c>
    </row>
    <row r="33" spans="1:15" x14ac:dyDescent="0.45">
      <c r="A33" s="9" t="s">
        <v>34</v>
      </c>
      <c r="C33">
        <v>2032</v>
      </c>
      <c r="D33" t="s">
        <v>107</v>
      </c>
      <c r="E33">
        <v>203</v>
      </c>
      <c r="G33">
        <v>296</v>
      </c>
      <c r="H33" t="s">
        <v>440</v>
      </c>
      <c r="I33">
        <v>803</v>
      </c>
      <c r="K33">
        <v>64</v>
      </c>
      <c r="L33" t="s">
        <v>381</v>
      </c>
      <c r="M33">
        <v>804</v>
      </c>
      <c r="N33" s="10" t="s">
        <v>372</v>
      </c>
    </row>
    <row r="34" spans="1:15" x14ac:dyDescent="0.45">
      <c r="A34" s="12" t="s">
        <v>35</v>
      </c>
      <c r="C34">
        <v>2033</v>
      </c>
      <c r="D34" s="11" t="s">
        <v>108</v>
      </c>
      <c r="E34">
        <v>204</v>
      </c>
      <c r="G34">
        <v>289</v>
      </c>
      <c r="H34" t="s">
        <v>435</v>
      </c>
      <c r="I34">
        <v>803</v>
      </c>
      <c r="K34">
        <v>65</v>
      </c>
      <c r="L34" s="11" t="s">
        <v>375</v>
      </c>
      <c r="M34">
        <v>804</v>
      </c>
      <c r="N34" s="13" t="s">
        <v>372</v>
      </c>
    </row>
    <row r="35" spans="1:15" x14ac:dyDescent="0.45">
      <c r="A35" s="9" t="s">
        <v>36</v>
      </c>
      <c r="C35">
        <v>2034</v>
      </c>
      <c r="D35" t="s">
        <v>109</v>
      </c>
      <c r="E35">
        <v>204</v>
      </c>
      <c r="G35">
        <v>290</v>
      </c>
      <c r="H35" t="s">
        <v>434</v>
      </c>
      <c r="I35">
        <v>803</v>
      </c>
      <c r="K35">
        <v>66</v>
      </c>
      <c r="L35" s="22" t="s">
        <v>463</v>
      </c>
      <c r="M35">
        <v>804</v>
      </c>
      <c r="N35" s="9" t="s">
        <v>372</v>
      </c>
    </row>
    <row r="36" spans="1:15" x14ac:dyDescent="0.45">
      <c r="A36" s="9" t="s">
        <v>37</v>
      </c>
      <c r="C36">
        <v>2035</v>
      </c>
      <c r="D36" t="s">
        <v>110</v>
      </c>
      <c r="E36">
        <v>204</v>
      </c>
      <c r="G36">
        <v>291</v>
      </c>
      <c r="H36" t="s">
        <v>436</v>
      </c>
      <c r="I36">
        <v>803</v>
      </c>
      <c r="K36">
        <v>67</v>
      </c>
      <c r="L36" t="s">
        <v>429</v>
      </c>
      <c r="M36">
        <v>804</v>
      </c>
      <c r="N36" s="9" t="s">
        <v>373</v>
      </c>
    </row>
    <row r="37" spans="1:15" x14ac:dyDescent="0.45">
      <c r="A37" s="9" t="s">
        <v>38</v>
      </c>
      <c r="C37">
        <v>2036</v>
      </c>
      <c r="D37" t="s">
        <v>111</v>
      </c>
      <c r="E37">
        <v>204</v>
      </c>
      <c r="G37">
        <v>292</v>
      </c>
      <c r="H37" t="s">
        <v>437</v>
      </c>
      <c r="I37">
        <v>803</v>
      </c>
      <c r="K37">
        <v>68</v>
      </c>
      <c r="L37" t="s">
        <v>432</v>
      </c>
      <c r="M37">
        <v>804</v>
      </c>
      <c r="N37" s="9" t="s">
        <v>373</v>
      </c>
    </row>
    <row r="38" spans="1:15" s="11" customFormat="1" x14ac:dyDescent="0.45">
      <c r="A38" s="12" t="s">
        <v>39</v>
      </c>
      <c r="C38" s="11">
        <v>2037</v>
      </c>
      <c r="D38" s="11" t="s">
        <v>112</v>
      </c>
      <c r="E38" s="11">
        <v>204</v>
      </c>
      <c r="G38" s="11">
        <v>293</v>
      </c>
      <c r="H38" s="11" t="s">
        <v>438</v>
      </c>
      <c r="I38" s="11">
        <v>803</v>
      </c>
      <c r="K38" s="11">
        <v>69</v>
      </c>
      <c r="L38" s="11" t="s">
        <v>420</v>
      </c>
      <c r="M38" s="11">
        <v>804</v>
      </c>
      <c r="N38" s="12" t="s">
        <v>373</v>
      </c>
    </row>
    <row r="39" spans="1:15" x14ac:dyDescent="0.45">
      <c r="A39" s="9" t="s">
        <v>40</v>
      </c>
      <c r="C39">
        <v>2038</v>
      </c>
      <c r="D39" t="s">
        <v>113</v>
      </c>
      <c r="E39">
        <v>204</v>
      </c>
      <c r="G39">
        <v>294</v>
      </c>
      <c r="H39" t="s">
        <v>439</v>
      </c>
      <c r="I39">
        <v>803</v>
      </c>
      <c r="K39">
        <v>70</v>
      </c>
      <c r="L39" t="s">
        <v>417</v>
      </c>
      <c r="M39">
        <v>804</v>
      </c>
      <c r="N39" s="9" t="s">
        <v>373</v>
      </c>
      <c r="O39" t="s">
        <v>417</v>
      </c>
    </row>
    <row r="40" spans="1:15" x14ac:dyDescent="0.45">
      <c r="A40" s="9" t="s">
        <v>41</v>
      </c>
      <c r="C40">
        <v>2039</v>
      </c>
      <c r="D40" t="s">
        <v>114</v>
      </c>
      <c r="E40">
        <v>204</v>
      </c>
      <c r="G40">
        <v>295</v>
      </c>
      <c r="H40" t="s">
        <v>441</v>
      </c>
      <c r="I40">
        <v>803</v>
      </c>
      <c r="K40">
        <v>71</v>
      </c>
      <c r="L40" t="s">
        <v>390</v>
      </c>
      <c r="M40">
        <v>804</v>
      </c>
      <c r="N40" s="9" t="s">
        <v>372</v>
      </c>
    </row>
    <row r="41" spans="1:15" x14ac:dyDescent="0.45">
      <c r="A41" s="9" t="s">
        <v>42</v>
      </c>
      <c r="C41">
        <v>2040</v>
      </c>
      <c r="D41" t="s">
        <v>115</v>
      </c>
      <c r="E41">
        <v>204</v>
      </c>
      <c r="G41">
        <v>296</v>
      </c>
      <c r="H41" t="s">
        <v>440</v>
      </c>
      <c r="I41">
        <v>803</v>
      </c>
      <c r="K41">
        <v>72</v>
      </c>
      <c r="L41" t="s">
        <v>406</v>
      </c>
      <c r="M41">
        <v>804</v>
      </c>
      <c r="N41" s="9" t="s">
        <v>372</v>
      </c>
    </row>
    <row r="42" spans="1:15" x14ac:dyDescent="0.45">
      <c r="A42" s="12" t="s">
        <v>43</v>
      </c>
      <c r="C42">
        <v>2041</v>
      </c>
      <c r="D42" s="11" t="s">
        <v>116</v>
      </c>
      <c r="E42">
        <v>205</v>
      </c>
      <c r="G42">
        <v>289</v>
      </c>
      <c r="H42" t="s">
        <v>435</v>
      </c>
      <c r="I42">
        <v>803</v>
      </c>
      <c r="K42">
        <v>73</v>
      </c>
      <c r="L42" s="11" t="s">
        <v>424</v>
      </c>
      <c r="M42">
        <v>804</v>
      </c>
      <c r="N42" s="12" t="s">
        <v>373</v>
      </c>
    </row>
    <row r="43" spans="1:15" x14ac:dyDescent="0.45">
      <c r="A43" s="9" t="s">
        <v>44</v>
      </c>
      <c r="C43">
        <v>2042</v>
      </c>
      <c r="D43" t="s">
        <v>117</v>
      </c>
      <c r="E43">
        <v>205</v>
      </c>
      <c r="G43">
        <v>290</v>
      </c>
      <c r="H43" t="s">
        <v>434</v>
      </c>
      <c r="I43">
        <v>803</v>
      </c>
      <c r="K43">
        <v>74</v>
      </c>
      <c r="L43" t="s">
        <v>409</v>
      </c>
      <c r="M43">
        <v>804</v>
      </c>
      <c r="N43" s="9" t="s">
        <v>372</v>
      </c>
    </row>
    <row r="44" spans="1:15" x14ac:dyDescent="0.45">
      <c r="A44" s="9" t="s">
        <v>45</v>
      </c>
      <c r="C44">
        <v>2043</v>
      </c>
      <c r="D44" t="s">
        <v>118</v>
      </c>
      <c r="E44">
        <v>205</v>
      </c>
      <c r="G44">
        <v>291</v>
      </c>
      <c r="H44" t="s">
        <v>436</v>
      </c>
      <c r="I44">
        <v>803</v>
      </c>
      <c r="K44">
        <v>75</v>
      </c>
      <c r="L44" t="s">
        <v>418</v>
      </c>
      <c r="M44">
        <v>804</v>
      </c>
      <c r="N44" s="9" t="s">
        <v>372</v>
      </c>
    </row>
    <row r="45" spans="1:15" x14ac:dyDescent="0.45">
      <c r="A45" s="9" t="s">
        <v>46</v>
      </c>
      <c r="C45">
        <v>2044</v>
      </c>
      <c r="D45" t="s">
        <v>119</v>
      </c>
      <c r="E45">
        <v>205</v>
      </c>
      <c r="G45">
        <v>292</v>
      </c>
      <c r="H45" t="s">
        <v>437</v>
      </c>
      <c r="I45">
        <v>803</v>
      </c>
      <c r="K45">
        <v>76</v>
      </c>
      <c r="L45" t="s">
        <v>426</v>
      </c>
      <c r="M45">
        <v>804</v>
      </c>
      <c r="N45" s="9" t="s">
        <v>373</v>
      </c>
    </row>
    <row r="46" spans="1:15" x14ac:dyDescent="0.45">
      <c r="A46" s="9" t="s">
        <v>47</v>
      </c>
      <c r="C46">
        <v>2045</v>
      </c>
      <c r="D46" t="s">
        <v>120</v>
      </c>
      <c r="E46">
        <v>205</v>
      </c>
      <c r="G46">
        <v>293</v>
      </c>
      <c r="H46" t="s">
        <v>438</v>
      </c>
      <c r="I46">
        <v>803</v>
      </c>
      <c r="K46">
        <v>77</v>
      </c>
      <c r="L46" t="s">
        <v>423</v>
      </c>
      <c r="M46">
        <v>804</v>
      </c>
      <c r="N46" s="9" t="s">
        <v>372</v>
      </c>
    </row>
    <row r="47" spans="1:15" x14ac:dyDescent="0.45">
      <c r="A47" s="9" t="s">
        <v>48</v>
      </c>
      <c r="C47">
        <v>2046</v>
      </c>
      <c r="D47" t="s">
        <v>121</v>
      </c>
      <c r="E47">
        <v>205</v>
      </c>
      <c r="G47">
        <v>294</v>
      </c>
      <c r="H47" t="s">
        <v>439</v>
      </c>
      <c r="I47">
        <v>803</v>
      </c>
      <c r="K47">
        <v>78</v>
      </c>
      <c r="L47" t="s">
        <v>391</v>
      </c>
      <c r="M47">
        <v>804</v>
      </c>
      <c r="N47" s="9" t="s">
        <v>373</v>
      </c>
    </row>
    <row r="48" spans="1:15" s="11" customFormat="1" x14ac:dyDescent="0.45">
      <c r="A48" s="12" t="s">
        <v>49</v>
      </c>
      <c r="C48" s="11">
        <v>2047</v>
      </c>
      <c r="D48" s="11" t="s">
        <v>122</v>
      </c>
      <c r="E48" s="11">
        <v>205</v>
      </c>
      <c r="G48" s="11">
        <v>295</v>
      </c>
      <c r="H48" s="11" t="s">
        <v>441</v>
      </c>
      <c r="I48" s="11">
        <v>803</v>
      </c>
      <c r="K48" s="11">
        <v>79</v>
      </c>
      <c r="L48" s="11" t="s">
        <v>383</v>
      </c>
      <c r="M48" s="11">
        <v>804</v>
      </c>
      <c r="N48" s="12" t="s">
        <v>373</v>
      </c>
    </row>
    <row r="49" spans="1:14" x14ac:dyDescent="0.45">
      <c r="A49" s="9" t="s">
        <v>50</v>
      </c>
      <c r="C49">
        <v>2048</v>
      </c>
      <c r="D49" t="s">
        <v>123</v>
      </c>
      <c r="E49">
        <v>205</v>
      </c>
      <c r="G49">
        <v>296</v>
      </c>
      <c r="H49" t="s">
        <v>440</v>
      </c>
      <c r="I49">
        <v>803</v>
      </c>
      <c r="K49">
        <v>80</v>
      </c>
      <c r="L49" t="s">
        <v>427</v>
      </c>
      <c r="M49">
        <v>804</v>
      </c>
      <c r="N49" s="9" t="s">
        <v>372</v>
      </c>
    </row>
    <row r="50" spans="1:14" s="11" customFormat="1" x14ac:dyDescent="0.45">
      <c r="A50" s="12" t="s">
        <v>51</v>
      </c>
      <c r="C50" s="11">
        <v>2049</v>
      </c>
      <c r="D50" s="11" t="s">
        <v>86</v>
      </c>
      <c r="E50" s="11">
        <v>206</v>
      </c>
      <c r="G50" s="11">
        <v>289</v>
      </c>
      <c r="H50" s="11" t="s">
        <v>435</v>
      </c>
      <c r="I50" s="11">
        <v>803</v>
      </c>
      <c r="K50" s="11">
        <v>81</v>
      </c>
      <c r="L50" s="11" t="s">
        <v>425</v>
      </c>
      <c r="M50" s="11">
        <v>804</v>
      </c>
      <c r="N50" s="12" t="s">
        <v>373</v>
      </c>
    </row>
    <row r="51" spans="1:14" x14ac:dyDescent="0.45">
      <c r="A51" s="9" t="s">
        <v>52</v>
      </c>
      <c r="C51">
        <v>2050</v>
      </c>
      <c r="D51" t="s">
        <v>87</v>
      </c>
      <c r="E51">
        <v>206</v>
      </c>
      <c r="G51">
        <v>290</v>
      </c>
      <c r="H51" t="s">
        <v>434</v>
      </c>
      <c r="I51">
        <v>803</v>
      </c>
      <c r="K51">
        <v>82</v>
      </c>
      <c r="L51" t="s">
        <v>430</v>
      </c>
      <c r="M51">
        <v>804</v>
      </c>
      <c r="N51" s="9" t="s">
        <v>373</v>
      </c>
    </row>
    <row r="52" spans="1:14" x14ac:dyDescent="0.45">
      <c r="A52" s="9" t="s">
        <v>53</v>
      </c>
      <c r="C52">
        <v>2051</v>
      </c>
      <c r="D52" t="s">
        <v>88</v>
      </c>
      <c r="E52">
        <v>206</v>
      </c>
      <c r="G52">
        <v>291</v>
      </c>
      <c r="H52" t="s">
        <v>436</v>
      </c>
      <c r="I52">
        <v>803</v>
      </c>
      <c r="K52">
        <v>83</v>
      </c>
      <c r="L52" t="s">
        <v>502</v>
      </c>
      <c r="M52">
        <v>804</v>
      </c>
      <c r="N52" s="9" t="s">
        <v>372</v>
      </c>
    </row>
    <row r="53" spans="1:14" x14ac:dyDescent="0.45">
      <c r="A53" s="9" t="s">
        <v>54</v>
      </c>
      <c r="C53">
        <v>2052</v>
      </c>
      <c r="D53" t="s">
        <v>89</v>
      </c>
      <c r="E53">
        <v>206</v>
      </c>
      <c r="G53">
        <v>292</v>
      </c>
      <c r="H53" t="s">
        <v>437</v>
      </c>
      <c r="I53">
        <v>803</v>
      </c>
      <c r="K53">
        <v>84</v>
      </c>
      <c r="L53" t="s">
        <v>376</v>
      </c>
      <c r="M53">
        <v>804</v>
      </c>
      <c r="N53" s="9" t="s">
        <v>372</v>
      </c>
    </row>
    <row r="54" spans="1:14" x14ac:dyDescent="0.45">
      <c r="A54" s="9" t="s">
        <v>55</v>
      </c>
      <c r="C54">
        <v>2053</v>
      </c>
      <c r="D54" t="s">
        <v>90</v>
      </c>
      <c r="E54">
        <v>206</v>
      </c>
      <c r="G54">
        <v>293</v>
      </c>
      <c r="H54" t="s">
        <v>438</v>
      </c>
      <c r="I54">
        <v>803</v>
      </c>
      <c r="K54">
        <v>85</v>
      </c>
      <c r="L54" t="s">
        <v>415</v>
      </c>
      <c r="M54">
        <v>804</v>
      </c>
      <c r="N54" s="9" t="s">
        <v>372</v>
      </c>
    </row>
    <row r="55" spans="1:14" x14ac:dyDescent="0.45">
      <c r="A55" s="12" t="s">
        <v>56</v>
      </c>
      <c r="C55">
        <v>2054</v>
      </c>
      <c r="D55" s="11" t="s">
        <v>91</v>
      </c>
      <c r="E55">
        <v>206</v>
      </c>
      <c r="G55">
        <v>294</v>
      </c>
      <c r="H55" t="s">
        <v>439</v>
      </c>
      <c r="I55">
        <v>803</v>
      </c>
      <c r="K55">
        <v>86</v>
      </c>
      <c r="L55" s="11" t="s">
        <v>411</v>
      </c>
      <c r="M55">
        <v>804</v>
      </c>
      <c r="N55" s="12" t="s">
        <v>372</v>
      </c>
    </row>
    <row r="56" spans="1:14" x14ac:dyDescent="0.45">
      <c r="A56" s="9" t="s">
        <v>57</v>
      </c>
      <c r="C56">
        <v>2055</v>
      </c>
      <c r="D56" t="s">
        <v>92</v>
      </c>
      <c r="E56">
        <v>206</v>
      </c>
      <c r="G56">
        <v>295</v>
      </c>
      <c r="H56" t="s">
        <v>441</v>
      </c>
      <c r="I56">
        <v>803</v>
      </c>
      <c r="K56">
        <v>87</v>
      </c>
      <c r="L56" t="s">
        <v>379</v>
      </c>
      <c r="M56">
        <v>804</v>
      </c>
      <c r="N56" s="9" t="s">
        <v>373</v>
      </c>
    </row>
    <row r="57" spans="1:14" x14ac:dyDescent="0.45">
      <c r="A57" s="9" t="s">
        <v>58</v>
      </c>
      <c r="C57">
        <v>2056</v>
      </c>
      <c r="D57" t="s">
        <v>93</v>
      </c>
      <c r="E57">
        <v>206</v>
      </c>
      <c r="G57">
        <v>296</v>
      </c>
      <c r="H57" t="s">
        <v>440</v>
      </c>
      <c r="I57">
        <v>803</v>
      </c>
      <c r="K57">
        <v>88</v>
      </c>
      <c r="L57" t="s">
        <v>400</v>
      </c>
      <c r="M57">
        <v>804</v>
      </c>
      <c r="N57" s="9" t="s">
        <v>373</v>
      </c>
    </row>
    <row r="58" spans="1:14" x14ac:dyDescent="0.45">
      <c r="A58" s="12" t="s">
        <v>59</v>
      </c>
      <c r="C58">
        <v>2057</v>
      </c>
      <c r="D58" s="11" t="s">
        <v>124</v>
      </c>
      <c r="E58">
        <v>207</v>
      </c>
      <c r="G58">
        <v>289</v>
      </c>
      <c r="H58" t="s">
        <v>435</v>
      </c>
      <c r="I58">
        <v>803</v>
      </c>
      <c r="K58">
        <v>89</v>
      </c>
      <c r="L58" s="11" t="s">
        <v>503</v>
      </c>
      <c r="M58">
        <v>804</v>
      </c>
      <c r="N58" s="12" t="s">
        <v>373</v>
      </c>
    </row>
    <row r="59" spans="1:14" x14ac:dyDescent="0.45">
      <c r="A59" s="9" t="s">
        <v>60</v>
      </c>
      <c r="C59">
        <v>2058</v>
      </c>
      <c r="D59" t="s">
        <v>125</v>
      </c>
      <c r="E59">
        <v>207</v>
      </c>
      <c r="G59">
        <v>290</v>
      </c>
      <c r="H59" t="s">
        <v>434</v>
      </c>
      <c r="I59">
        <v>803</v>
      </c>
      <c r="K59">
        <v>90</v>
      </c>
      <c r="L59" t="s">
        <v>422</v>
      </c>
      <c r="M59">
        <v>804</v>
      </c>
      <c r="N59" s="9" t="s">
        <v>373</v>
      </c>
    </row>
    <row r="60" spans="1:14" x14ac:dyDescent="0.45">
      <c r="A60" s="9" t="s">
        <v>61</v>
      </c>
      <c r="C60">
        <v>2059</v>
      </c>
      <c r="D60" t="s">
        <v>126</v>
      </c>
      <c r="E60">
        <v>207</v>
      </c>
      <c r="G60">
        <v>291</v>
      </c>
      <c r="H60" t="s">
        <v>436</v>
      </c>
      <c r="I60">
        <v>803</v>
      </c>
      <c r="K60">
        <v>91</v>
      </c>
      <c r="L60" t="s">
        <v>405</v>
      </c>
      <c r="M60">
        <v>804</v>
      </c>
      <c r="N60" s="9" t="s">
        <v>372</v>
      </c>
    </row>
    <row r="61" spans="1:14" x14ac:dyDescent="0.45">
      <c r="A61" s="9" t="s">
        <v>62</v>
      </c>
      <c r="C61">
        <v>2060</v>
      </c>
      <c r="D61" t="s">
        <v>127</v>
      </c>
      <c r="E61">
        <v>207</v>
      </c>
      <c r="G61">
        <v>292</v>
      </c>
      <c r="H61" t="s">
        <v>437</v>
      </c>
      <c r="I61">
        <v>803</v>
      </c>
      <c r="K61">
        <v>92</v>
      </c>
      <c r="L61" t="s">
        <v>419</v>
      </c>
      <c r="M61">
        <v>804</v>
      </c>
      <c r="N61" s="9" t="s">
        <v>373</v>
      </c>
    </row>
    <row r="62" spans="1:14" x14ac:dyDescent="0.45">
      <c r="A62" s="9" t="s">
        <v>63</v>
      </c>
      <c r="C62">
        <v>2061</v>
      </c>
      <c r="D62" t="s">
        <v>128</v>
      </c>
      <c r="E62">
        <v>207</v>
      </c>
      <c r="G62">
        <v>293</v>
      </c>
      <c r="H62" t="s">
        <v>438</v>
      </c>
      <c r="I62">
        <v>803</v>
      </c>
      <c r="K62">
        <v>93</v>
      </c>
      <c r="L62" t="s">
        <v>407</v>
      </c>
      <c r="M62">
        <v>804</v>
      </c>
      <c r="N62" s="9" t="s">
        <v>372</v>
      </c>
    </row>
    <row r="63" spans="1:14" x14ac:dyDescent="0.45">
      <c r="A63" s="12" t="s">
        <v>64</v>
      </c>
      <c r="C63">
        <v>2062</v>
      </c>
      <c r="D63" s="11" t="s">
        <v>129</v>
      </c>
      <c r="E63">
        <v>207</v>
      </c>
      <c r="G63">
        <v>294</v>
      </c>
      <c r="H63" t="s">
        <v>439</v>
      </c>
      <c r="I63">
        <v>803</v>
      </c>
      <c r="K63">
        <v>94</v>
      </c>
      <c r="L63" s="11" t="s">
        <v>416</v>
      </c>
      <c r="M63">
        <v>804</v>
      </c>
      <c r="N63" s="12" t="s">
        <v>373</v>
      </c>
    </row>
    <row r="64" spans="1:14" x14ac:dyDescent="0.45">
      <c r="A64" s="9" t="s">
        <v>65</v>
      </c>
      <c r="C64">
        <v>2063</v>
      </c>
      <c r="D64" t="s">
        <v>130</v>
      </c>
      <c r="E64">
        <v>207</v>
      </c>
      <c r="G64">
        <v>295</v>
      </c>
      <c r="H64" t="s">
        <v>441</v>
      </c>
      <c r="I64">
        <v>803</v>
      </c>
      <c r="K64">
        <v>95</v>
      </c>
      <c r="L64" t="s">
        <v>413</v>
      </c>
      <c r="M64">
        <v>804</v>
      </c>
      <c r="N64" s="9" t="s">
        <v>372</v>
      </c>
    </row>
    <row r="65" spans="1:14" x14ac:dyDescent="0.45">
      <c r="A65" s="9" t="s">
        <v>66</v>
      </c>
      <c r="C65">
        <v>2064</v>
      </c>
      <c r="D65" t="s">
        <v>131</v>
      </c>
      <c r="E65">
        <v>207</v>
      </c>
      <c r="G65">
        <v>296</v>
      </c>
      <c r="H65" t="s">
        <v>440</v>
      </c>
      <c r="I65">
        <v>803</v>
      </c>
      <c r="K65">
        <v>96</v>
      </c>
      <c r="L65" t="s">
        <v>384</v>
      </c>
      <c r="M65">
        <v>804</v>
      </c>
      <c r="N65" s="9" t="s">
        <v>372</v>
      </c>
    </row>
    <row r="66" spans="1:14" x14ac:dyDescent="0.45">
      <c r="A66" t="s">
        <v>196</v>
      </c>
      <c r="C66">
        <v>2065</v>
      </c>
      <c r="D66" t="s">
        <v>186</v>
      </c>
      <c r="E66">
        <v>208</v>
      </c>
      <c r="G66">
        <v>289</v>
      </c>
      <c r="H66" t="s">
        <v>435</v>
      </c>
      <c r="I66">
        <v>803</v>
      </c>
      <c r="K66">
        <v>97</v>
      </c>
      <c r="L66" t="s">
        <v>473</v>
      </c>
      <c r="M66">
        <v>804</v>
      </c>
      <c r="N66" s="9" t="s">
        <v>372</v>
      </c>
    </row>
    <row r="67" spans="1:14" s="11" customFormat="1" x14ac:dyDescent="0.45">
      <c r="A67" s="11" t="s">
        <v>197</v>
      </c>
      <c r="C67" s="11">
        <v>2066</v>
      </c>
      <c r="D67" s="11" t="s">
        <v>182</v>
      </c>
      <c r="E67">
        <v>208</v>
      </c>
      <c r="F67"/>
      <c r="G67">
        <v>290</v>
      </c>
      <c r="H67" t="s">
        <v>434</v>
      </c>
      <c r="I67">
        <v>803</v>
      </c>
      <c r="K67">
        <v>98</v>
      </c>
      <c r="L67" s="11" t="s">
        <v>511</v>
      </c>
      <c r="M67">
        <v>804</v>
      </c>
      <c r="N67" s="12" t="s">
        <v>373</v>
      </c>
    </row>
    <row r="68" spans="1:14" x14ac:dyDescent="0.45">
      <c r="A68" t="s">
        <v>198</v>
      </c>
      <c r="C68">
        <v>2067</v>
      </c>
      <c r="D68" t="s">
        <v>183</v>
      </c>
      <c r="E68">
        <v>208</v>
      </c>
      <c r="G68">
        <v>291</v>
      </c>
      <c r="H68" t="s">
        <v>436</v>
      </c>
      <c r="I68">
        <v>803</v>
      </c>
      <c r="K68">
        <v>99</v>
      </c>
      <c r="L68" t="s">
        <v>445</v>
      </c>
      <c r="M68">
        <v>804</v>
      </c>
      <c r="N68" s="9" t="s">
        <v>373</v>
      </c>
    </row>
    <row r="69" spans="1:14" x14ac:dyDescent="0.45">
      <c r="A69" t="s">
        <v>199</v>
      </c>
      <c r="C69">
        <v>2068</v>
      </c>
      <c r="D69" t="s">
        <v>188</v>
      </c>
      <c r="E69">
        <v>208</v>
      </c>
      <c r="G69">
        <v>292</v>
      </c>
      <c r="H69" t="s">
        <v>437</v>
      </c>
      <c r="I69">
        <v>803</v>
      </c>
      <c r="K69">
        <v>100</v>
      </c>
      <c r="L69" t="s">
        <v>470</v>
      </c>
      <c r="M69">
        <v>804</v>
      </c>
      <c r="N69" s="9" t="s">
        <v>372</v>
      </c>
    </row>
    <row r="70" spans="1:14" x14ac:dyDescent="0.45">
      <c r="A70" t="s">
        <v>200</v>
      </c>
      <c r="C70">
        <v>2069</v>
      </c>
      <c r="D70" t="s">
        <v>189</v>
      </c>
      <c r="E70">
        <v>208</v>
      </c>
      <c r="G70">
        <v>293</v>
      </c>
      <c r="H70" t="s">
        <v>438</v>
      </c>
      <c r="I70">
        <v>803</v>
      </c>
      <c r="K70">
        <v>101</v>
      </c>
      <c r="L70" t="s">
        <v>461</v>
      </c>
      <c r="M70">
        <v>804</v>
      </c>
      <c r="N70" s="9" t="s">
        <v>372</v>
      </c>
    </row>
    <row r="71" spans="1:14" x14ac:dyDescent="0.45">
      <c r="A71" t="s">
        <v>201</v>
      </c>
      <c r="C71">
        <v>2070</v>
      </c>
      <c r="D71" t="s">
        <v>194</v>
      </c>
      <c r="E71">
        <v>208</v>
      </c>
      <c r="G71">
        <v>294</v>
      </c>
      <c r="H71" t="s">
        <v>439</v>
      </c>
      <c r="I71">
        <v>803</v>
      </c>
      <c r="K71">
        <v>102</v>
      </c>
      <c r="L71" t="s">
        <v>489</v>
      </c>
      <c r="M71">
        <v>804</v>
      </c>
      <c r="N71" s="9" t="s">
        <v>373</v>
      </c>
    </row>
    <row r="72" spans="1:14" s="11" customFormat="1" x14ac:dyDescent="0.45">
      <c r="A72" s="11" t="s">
        <v>202</v>
      </c>
      <c r="C72" s="11">
        <v>2071</v>
      </c>
      <c r="D72" s="11" t="s">
        <v>193</v>
      </c>
      <c r="E72">
        <v>208</v>
      </c>
      <c r="F72"/>
      <c r="G72">
        <v>295</v>
      </c>
      <c r="H72" t="s">
        <v>441</v>
      </c>
      <c r="I72">
        <v>803</v>
      </c>
      <c r="K72">
        <v>103</v>
      </c>
      <c r="L72" s="11" t="s">
        <v>479</v>
      </c>
      <c r="M72">
        <v>804</v>
      </c>
      <c r="N72" s="11" t="s">
        <v>373</v>
      </c>
    </row>
    <row r="73" spans="1:14" x14ac:dyDescent="0.45">
      <c r="A73" t="s">
        <v>203</v>
      </c>
      <c r="C73">
        <v>2072</v>
      </c>
      <c r="D73" t="s">
        <v>136</v>
      </c>
      <c r="E73">
        <v>208</v>
      </c>
      <c r="G73">
        <v>296</v>
      </c>
      <c r="H73" t="s">
        <v>440</v>
      </c>
      <c r="I73">
        <v>803</v>
      </c>
      <c r="K73">
        <v>104</v>
      </c>
      <c r="L73" t="s">
        <v>455</v>
      </c>
      <c r="M73">
        <v>804</v>
      </c>
      <c r="N73" t="s">
        <v>372</v>
      </c>
    </row>
    <row r="74" spans="1:14" s="11" customFormat="1" x14ac:dyDescent="0.45">
      <c r="A74" s="11" t="s">
        <v>204</v>
      </c>
      <c r="C74" s="11">
        <v>2073</v>
      </c>
      <c r="D74" s="11" t="s">
        <v>151</v>
      </c>
      <c r="E74">
        <v>209</v>
      </c>
      <c r="F74"/>
      <c r="G74">
        <v>289</v>
      </c>
      <c r="H74" t="s">
        <v>435</v>
      </c>
      <c r="I74">
        <v>803</v>
      </c>
      <c r="K74">
        <v>105</v>
      </c>
      <c r="L74" s="11" t="s">
        <v>504</v>
      </c>
      <c r="M74">
        <v>804</v>
      </c>
      <c r="N74" s="12" t="s">
        <v>373</v>
      </c>
    </row>
    <row r="75" spans="1:14" x14ac:dyDescent="0.45">
      <c r="A75" t="s">
        <v>205</v>
      </c>
      <c r="C75">
        <v>2074</v>
      </c>
      <c r="D75" t="s">
        <v>158</v>
      </c>
      <c r="E75">
        <v>209</v>
      </c>
      <c r="G75">
        <v>290</v>
      </c>
      <c r="H75" t="s">
        <v>434</v>
      </c>
      <c r="I75">
        <v>803</v>
      </c>
      <c r="K75">
        <v>106</v>
      </c>
      <c r="L75" t="s">
        <v>481</v>
      </c>
      <c r="M75">
        <v>804</v>
      </c>
      <c r="N75" s="9" t="s">
        <v>373</v>
      </c>
    </row>
    <row r="76" spans="1:14" x14ac:dyDescent="0.45">
      <c r="A76" t="s">
        <v>206</v>
      </c>
      <c r="C76">
        <v>2075</v>
      </c>
      <c r="D76" t="s">
        <v>163</v>
      </c>
      <c r="E76">
        <v>209</v>
      </c>
      <c r="G76">
        <v>291</v>
      </c>
      <c r="H76" t="s">
        <v>436</v>
      </c>
      <c r="I76">
        <v>803</v>
      </c>
      <c r="K76">
        <v>107</v>
      </c>
      <c r="L76" t="s">
        <v>458</v>
      </c>
      <c r="M76">
        <v>804</v>
      </c>
      <c r="N76" s="9" t="s">
        <v>372</v>
      </c>
    </row>
    <row r="77" spans="1:14" x14ac:dyDescent="0.45">
      <c r="A77" t="s">
        <v>207</v>
      </c>
      <c r="C77">
        <v>2076</v>
      </c>
      <c r="D77" t="s">
        <v>147</v>
      </c>
      <c r="E77">
        <v>209</v>
      </c>
      <c r="G77">
        <v>292</v>
      </c>
      <c r="H77" t="s">
        <v>437</v>
      </c>
      <c r="I77">
        <v>803</v>
      </c>
      <c r="K77">
        <v>108</v>
      </c>
      <c r="L77" t="s">
        <v>468</v>
      </c>
      <c r="M77">
        <v>804</v>
      </c>
      <c r="N77" s="9" t="s">
        <v>373</v>
      </c>
    </row>
    <row r="78" spans="1:14" x14ac:dyDescent="0.45">
      <c r="A78" t="s">
        <v>208</v>
      </c>
      <c r="C78">
        <v>2077</v>
      </c>
      <c r="D78" t="s">
        <v>149</v>
      </c>
      <c r="E78">
        <v>209</v>
      </c>
      <c r="G78">
        <v>293</v>
      </c>
      <c r="H78" t="s">
        <v>438</v>
      </c>
      <c r="I78">
        <v>803</v>
      </c>
      <c r="K78">
        <v>109</v>
      </c>
      <c r="L78" t="s">
        <v>404</v>
      </c>
      <c r="M78">
        <v>804</v>
      </c>
      <c r="N78" s="9" t="s">
        <v>373</v>
      </c>
    </row>
    <row r="79" spans="1:14" x14ac:dyDescent="0.45">
      <c r="A79" t="s">
        <v>209</v>
      </c>
      <c r="C79">
        <v>2078</v>
      </c>
      <c r="D79" t="s">
        <v>145</v>
      </c>
      <c r="E79">
        <v>209</v>
      </c>
      <c r="G79">
        <v>294</v>
      </c>
      <c r="H79" t="s">
        <v>439</v>
      </c>
      <c r="I79">
        <v>803</v>
      </c>
      <c r="K79">
        <v>110</v>
      </c>
      <c r="L79" t="s">
        <v>490</v>
      </c>
      <c r="M79">
        <v>804</v>
      </c>
      <c r="N79" s="9" t="s">
        <v>372</v>
      </c>
    </row>
    <row r="80" spans="1:14" s="11" customFormat="1" x14ac:dyDescent="0.45">
      <c r="A80" s="11" t="s">
        <v>210</v>
      </c>
      <c r="C80" s="11">
        <v>2079</v>
      </c>
      <c r="D80" s="11" t="s">
        <v>142</v>
      </c>
      <c r="E80">
        <v>209</v>
      </c>
      <c r="F80"/>
      <c r="G80">
        <v>295</v>
      </c>
      <c r="H80" t="s">
        <v>441</v>
      </c>
      <c r="I80">
        <v>803</v>
      </c>
      <c r="K80">
        <v>111</v>
      </c>
      <c r="L80" s="11" t="s">
        <v>472</v>
      </c>
      <c r="M80">
        <v>804</v>
      </c>
      <c r="N80" s="12" t="s">
        <v>372</v>
      </c>
    </row>
    <row r="81" spans="1:14" x14ac:dyDescent="0.45">
      <c r="A81" t="s">
        <v>211</v>
      </c>
      <c r="C81">
        <v>2080</v>
      </c>
      <c r="D81" t="s">
        <v>175</v>
      </c>
      <c r="E81">
        <v>209</v>
      </c>
      <c r="G81">
        <v>296</v>
      </c>
      <c r="H81" t="s">
        <v>440</v>
      </c>
      <c r="I81">
        <v>803</v>
      </c>
      <c r="K81">
        <v>112</v>
      </c>
      <c r="L81" t="s">
        <v>469</v>
      </c>
      <c r="M81">
        <v>804</v>
      </c>
      <c r="N81" s="9" t="s">
        <v>372</v>
      </c>
    </row>
    <row r="82" spans="1:14" x14ac:dyDescent="0.45">
      <c r="A82" t="s">
        <v>212</v>
      </c>
      <c r="C82">
        <v>2081</v>
      </c>
      <c r="D82" t="s">
        <v>148</v>
      </c>
      <c r="E82">
        <v>210</v>
      </c>
      <c r="G82">
        <v>289</v>
      </c>
      <c r="H82" t="s">
        <v>435</v>
      </c>
      <c r="I82">
        <v>803</v>
      </c>
      <c r="K82">
        <v>113</v>
      </c>
      <c r="L82" t="s">
        <v>488</v>
      </c>
      <c r="M82">
        <v>804</v>
      </c>
      <c r="N82" s="9" t="s">
        <v>373</v>
      </c>
    </row>
    <row r="83" spans="1:14" s="11" customFormat="1" x14ac:dyDescent="0.45">
      <c r="A83" s="11" t="s">
        <v>213</v>
      </c>
      <c r="C83" s="11">
        <v>2082</v>
      </c>
      <c r="D83" s="11" t="s">
        <v>143</v>
      </c>
      <c r="E83">
        <v>210</v>
      </c>
      <c r="F83"/>
      <c r="G83">
        <v>290</v>
      </c>
      <c r="H83" t="s">
        <v>434</v>
      </c>
      <c r="I83">
        <v>803</v>
      </c>
      <c r="K83">
        <v>114</v>
      </c>
      <c r="L83" s="11" t="s">
        <v>475</v>
      </c>
      <c r="M83">
        <v>804</v>
      </c>
      <c r="N83" s="12" t="s">
        <v>373</v>
      </c>
    </row>
    <row r="84" spans="1:14" x14ac:dyDescent="0.45">
      <c r="A84" t="s">
        <v>214</v>
      </c>
      <c r="C84">
        <v>2083</v>
      </c>
      <c r="D84" t="s">
        <v>144</v>
      </c>
      <c r="E84">
        <v>210</v>
      </c>
      <c r="G84">
        <v>291</v>
      </c>
      <c r="H84" t="s">
        <v>436</v>
      </c>
      <c r="I84">
        <v>803</v>
      </c>
      <c r="K84">
        <v>115</v>
      </c>
      <c r="L84" t="s">
        <v>442</v>
      </c>
      <c r="M84">
        <v>804</v>
      </c>
      <c r="N84" s="9" t="s">
        <v>372</v>
      </c>
    </row>
    <row r="85" spans="1:14" x14ac:dyDescent="0.45">
      <c r="A85" t="s">
        <v>215</v>
      </c>
      <c r="C85">
        <v>2084</v>
      </c>
      <c r="D85" t="s">
        <v>153</v>
      </c>
      <c r="E85">
        <v>210</v>
      </c>
      <c r="G85">
        <v>292</v>
      </c>
      <c r="H85" t="s">
        <v>437</v>
      </c>
      <c r="I85">
        <v>803</v>
      </c>
      <c r="K85">
        <v>116</v>
      </c>
      <c r="L85" t="s">
        <v>444</v>
      </c>
      <c r="M85">
        <v>804</v>
      </c>
      <c r="N85" s="9" t="s">
        <v>373</v>
      </c>
    </row>
    <row r="86" spans="1:14" x14ac:dyDescent="0.45">
      <c r="A86" t="s">
        <v>216</v>
      </c>
      <c r="C86">
        <v>2085</v>
      </c>
      <c r="D86" t="s">
        <v>155</v>
      </c>
      <c r="E86">
        <v>210</v>
      </c>
      <c r="G86">
        <v>293</v>
      </c>
      <c r="H86" t="s">
        <v>438</v>
      </c>
      <c r="I86">
        <v>803</v>
      </c>
      <c r="K86">
        <v>117</v>
      </c>
      <c r="L86" t="s">
        <v>453</v>
      </c>
      <c r="M86">
        <v>804</v>
      </c>
      <c r="N86" s="9" t="s">
        <v>372</v>
      </c>
    </row>
    <row r="87" spans="1:14" x14ac:dyDescent="0.45">
      <c r="A87" t="s">
        <v>217</v>
      </c>
      <c r="C87">
        <v>2086</v>
      </c>
      <c r="D87" t="s">
        <v>161</v>
      </c>
      <c r="E87">
        <v>210</v>
      </c>
      <c r="G87">
        <v>294</v>
      </c>
      <c r="H87" t="s">
        <v>439</v>
      </c>
      <c r="I87">
        <v>803</v>
      </c>
      <c r="K87">
        <v>118</v>
      </c>
      <c r="L87" t="s">
        <v>454</v>
      </c>
      <c r="M87">
        <v>804</v>
      </c>
      <c r="N87" s="9" t="s">
        <v>373</v>
      </c>
    </row>
    <row r="88" spans="1:14" s="11" customFormat="1" x14ac:dyDescent="0.45">
      <c r="A88" s="11" t="s">
        <v>218</v>
      </c>
      <c r="C88" s="11">
        <v>2087</v>
      </c>
      <c r="D88" s="11" t="s">
        <v>160</v>
      </c>
      <c r="E88">
        <v>210</v>
      </c>
      <c r="F88"/>
      <c r="G88">
        <v>295</v>
      </c>
      <c r="H88" t="s">
        <v>441</v>
      </c>
      <c r="I88">
        <v>803</v>
      </c>
      <c r="K88">
        <v>119</v>
      </c>
      <c r="L88" s="11" t="s">
        <v>456</v>
      </c>
      <c r="M88">
        <v>804</v>
      </c>
      <c r="N88" s="12" t="s">
        <v>372</v>
      </c>
    </row>
    <row r="89" spans="1:14" x14ac:dyDescent="0.45">
      <c r="A89" t="s">
        <v>219</v>
      </c>
      <c r="C89">
        <v>2088</v>
      </c>
      <c r="D89" t="s">
        <v>170</v>
      </c>
      <c r="E89">
        <v>210</v>
      </c>
      <c r="G89">
        <v>296</v>
      </c>
      <c r="H89" t="s">
        <v>440</v>
      </c>
      <c r="I89">
        <v>803</v>
      </c>
      <c r="K89">
        <v>120</v>
      </c>
      <c r="L89" t="s">
        <v>512</v>
      </c>
      <c r="M89">
        <v>804</v>
      </c>
      <c r="N89" s="9" t="s">
        <v>372</v>
      </c>
    </row>
    <row r="90" spans="1:14" x14ac:dyDescent="0.45">
      <c r="A90" t="s">
        <v>220</v>
      </c>
      <c r="C90">
        <v>2089</v>
      </c>
      <c r="D90" t="s">
        <v>178</v>
      </c>
      <c r="E90">
        <v>211</v>
      </c>
      <c r="G90">
        <v>289</v>
      </c>
      <c r="H90" t="s">
        <v>435</v>
      </c>
      <c r="I90">
        <v>803</v>
      </c>
      <c r="K90">
        <v>121</v>
      </c>
      <c r="L90" t="s">
        <v>493</v>
      </c>
      <c r="M90">
        <v>804</v>
      </c>
      <c r="N90" s="9" t="s">
        <v>372</v>
      </c>
    </row>
    <row r="91" spans="1:14" x14ac:dyDescent="0.45">
      <c r="A91" t="s">
        <v>221</v>
      </c>
      <c r="C91">
        <v>2090</v>
      </c>
      <c r="D91" t="s">
        <v>174</v>
      </c>
      <c r="E91">
        <v>211</v>
      </c>
      <c r="G91">
        <v>290</v>
      </c>
      <c r="H91" t="s">
        <v>434</v>
      </c>
      <c r="I91">
        <v>803</v>
      </c>
      <c r="K91">
        <v>122</v>
      </c>
      <c r="L91" t="s">
        <v>486</v>
      </c>
      <c r="M91">
        <v>804</v>
      </c>
      <c r="N91" s="9" t="s">
        <v>372</v>
      </c>
    </row>
    <row r="92" spans="1:14" s="11" customFormat="1" x14ac:dyDescent="0.45">
      <c r="A92" s="11" t="s">
        <v>222</v>
      </c>
      <c r="C92" s="11">
        <v>2091</v>
      </c>
      <c r="D92" s="11" t="s">
        <v>177</v>
      </c>
      <c r="E92">
        <v>211</v>
      </c>
      <c r="F92"/>
      <c r="G92">
        <v>291</v>
      </c>
      <c r="H92" t="s">
        <v>436</v>
      </c>
      <c r="I92">
        <v>803</v>
      </c>
      <c r="K92">
        <v>123</v>
      </c>
      <c r="L92" s="11" t="s">
        <v>505</v>
      </c>
      <c r="M92">
        <v>804</v>
      </c>
      <c r="N92" s="12" t="s">
        <v>373</v>
      </c>
    </row>
    <row r="93" spans="1:14" x14ac:dyDescent="0.45">
      <c r="A93" t="s">
        <v>223</v>
      </c>
      <c r="C93">
        <v>2092</v>
      </c>
      <c r="D93" t="s">
        <v>164</v>
      </c>
      <c r="E93">
        <v>211</v>
      </c>
      <c r="G93">
        <v>292</v>
      </c>
      <c r="H93" t="s">
        <v>437</v>
      </c>
      <c r="I93">
        <v>803</v>
      </c>
      <c r="K93">
        <v>124</v>
      </c>
      <c r="L93" t="s">
        <v>447</v>
      </c>
      <c r="M93">
        <v>804</v>
      </c>
      <c r="N93" s="9" t="s">
        <v>372</v>
      </c>
    </row>
    <row r="94" spans="1:14" s="11" customFormat="1" x14ac:dyDescent="0.45">
      <c r="A94" s="11" t="s">
        <v>224</v>
      </c>
      <c r="C94" s="11">
        <v>2093</v>
      </c>
      <c r="D94" s="11" t="s">
        <v>168</v>
      </c>
      <c r="E94">
        <v>211</v>
      </c>
      <c r="F94"/>
      <c r="G94">
        <v>293</v>
      </c>
      <c r="H94" t="s">
        <v>438</v>
      </c>
      <c r="I94">
        <v>803</v>
      </c>
      <c r="K94">
        <v>125</v>
      </c>
      <c r="L94" s="11" t="s">
        <v>452</v>
      </c>
      <c r="M94">
        <v>804</v>
      </c>
      <c r="N94" s="12" t="s">
        <v>373</v>
      </c>
    </row>
    <row r="95" spans="1:14" x14ac:dyDescent="0.45">
      <c r="A95" t="s">
        <v>225</v>
      </c>
      <c r="C95">
        <v>2094</v>
      </c>
      <c r="D95" t="s">
        <v>173</v>
      </c>
      <c r="E95">
        <v>211</v>
      </c>
      <c r="G95">
        <v>294</v>
      </c>
      <c r="H95" t="s">
        <v>439</v>
      </c>
      <c r="I95">
        <v>803</v>
      </c>
      <c r="K95">
        <v>126</v>
      </c>
      <c r="L95" t="s">
        <v>492</v>
      </c>
      <c r="M95">
        <v>804</v>
      </c>
      <c r="N95" s="9" t="s">
        <v>373</v>
      </c>
    </row>
    <row r="96" spans="1:14" x14ac:dyDescent="0.45">
      <c r="A96" t="s">
        <v>226</v>
      </c>
      <c r="C96">
        <v>2095</v>
      </c>
      <c r="D96" t="s">
        <v>169</v>
      </c>
      <c r="E96">
        <v>211</v>
      </c>
      <c r="G96">
        <v>295</v>
      </c>
      <c r="H96" t="s">
        <v>441</v>
      </c>
      <c r="I96">
        <v>803</v>
      </c>
      <c r="K96">
        <v>127</v>
      </c>
      <c r="L96" t="s">
        <v>459</v>
      </c>
      <c r="M96">
        <v>804</v>
      </c>
      <c r="N96" s="9" t="s">
        <v>372</v>
      </c>
    </row>
    <row r="97" spans="1:14" x14ac:dyDescent="0.45">
      <c r="A97" t="s">
        <v>227</v>
      </c>
      <c r="C97">
        <v>2096</v>
      </c>
      <c r="D97" t="s">
        <v>157</v>
      </c>
      <c r="E97">
        <v>211</v>
      </c>
      <c r="G97">
        <v>296</v>
      </c>
      <c r="H97" t="s">
        <v>440</v>
      </c>
      <c r="I97">
        <v>803</v>
      </c>
      <c r="K97">
        <v>128</v>
      </c>
      <c r="L97" t="s">
        <v>467</v>
      </c>
      <c r="M97">
        <v>804</v>
      </c>
      <c r="N97" s="9" t="s">
        <v>373</v>
      </c>
    </row>
    <row r="98" spans="1:14" s="11" customFormat="1" x14ac:dyDescent="0.45">
      <c r="A98" s="11" t="s">
        <v>228</v>
      </c>
      <c r="C98" s="11">
        <v>2113</v>
      </c>
      <c r="D98" s="11" t="s">
        <v>176</v>
      </c>
      <c r="E98">
        <v>212</v>
      </c>
      <c r="F98"/>
      <c r="G98">
        <v>289</v>
      </c>
      <c r="H98" t="s">
        <v>435</v>
      </c>
      <c r="I98">
        <v>803</v>
      </c>
      <c r="K98">
        <v>129</v>
      </c>
      <c r="L98" s="11" t="s">
        <v>506</v>
      </c>
      <c r="M98">
        <v>804</v>
      </c>
      <c r="N98" s="12" t="s">
        <v>373</v>
      </c>
    </row>
    <row r="99" spans="1:14" x14ac:dyDescent="0.45">
      <c r="A99" t="s">
        <v>229</v>
      </c>
      <c r="C99">
        <v>2114</v>
      </c>
      <c r="D99" t="s">
        <v>180</v>
      </c>
      <c r="E99">
        <v>212</v>
      </c>
      <c r="G99">
        <v>290</v>
      </c>
      <c r="H99" t="s">
        <v>434</v>
      </c>
      <c r="I99">
        <v>803</v>
      </c>
      <c r="K99">
        <v>130</v>
      </c>
      <c r="L99" t="s">
        <v>476</v>
      </c>
      <c r="M99">
        <v>804</v>
      </c>
      <c r="N99" s="9" t="s">
        <v>373</v>
      </c>
    </row>
    <row r="100" spans="1:14" x14ac:dyDescent="0.45">
      <c r="A100" t="s">
        <v>230</v>
      </c>
      <c r="C100">
        <v>2115</v>
      </c>
      <c r="D100" t="s">
        <v>179</v>
      </c>
      <c r="E100">
        <v>212</v>
      </c>
      <c r="G100">
        <v>291</v>
      </c>
      <c r="H100" t="s">
        <v>436</v>
      </c>
      <c r="I100">
        <v>803</v>
      </c>
      <c r="K100">
        <v>131</v>
      </c>
      <c r="L100" t="s">
        <v>449</v>
      </c>
      <c r="M100">
        <v>804</v>
      </c>
      <c r="N100" s="9" t="s">
        <v>372</v>
      </c>
    </row>
    <row r="101" spans="1:14" x14ac:dyDescent="0.45">
      <c r="A101" t="s">
        <v>231</v>
      </c>
      <c r="C101">
        <v>2116</v>
      </c>
      <c r="D101" t="s">
        <v>172</v>
      </c>
      <c r="E101">
        <v>212</v>
      </c>
      <c r="G101">
        <v>292</v>
      </c>
      <c r="H101" t="s">
        <v>437</v>
      </c>
      <c r="I101">
        <v>803</v>
      </c>
      <c r="K101">
        <v>132</v>
      </c>
      <c r="L101" t="s">
        <v>450</v>
      </c>
      <c r="M101">
        <v>804</v>
      </c>
      <c r="N101" s="15" t="s">
        <v>373</v>
      </c>
    </row>
    <row r="102" spans="1:14" s="11" customFormat="1" x14ac:dyDescent="0.45">
      <c r="A102" s="11" t="s">
        <v>232</v>
      </c>
      <c r="C102" s="11">
        <v>2117</v>
      </c>
      <c r="D102" s="11" t="s">
        <v>171</v>
      </c>
      <c r="E102">
        <v>212</v>
      </c>
      <c r="F102"/>
      <c r="G102">
        <v>293</v>
      </c>
      <c r="H102" t="s">
        <v>438</v>
      </c>
      <c r="I102">
        <v>803</v>
      </c>
      <c r="K102">
        <v>133</v>
      </c>
      <c r="L102" s="11" t="s">
        <v>443</v>
      </c>
      <c r="M102">
        <v>804</v>
      </c>
      <c r="N102" s="12" t="s">
        <v>373</v>
      </c>
    </row>
    <row r="103" spans="1:14" x14ac:dyDescent="0.45">
      <c r="A103" t="s">
        <v>233</v>
      </c>
      <c r="C103">
        <v>2118</v>
      </c>
      <c r="D103" t="s">
        <v>166</v>
      </c>
      <c r="E103">
        <v>212</v>
      </c>
      <c r="G103">
        <v>294</v>
      </c>
      <c r="H103" t="s">
        <v>439</v>
      </c>
      <c r="I103">
        <v>803</v>
      </c>
      <c r="K103">
        <v>134</v>
      </c>
      <c r="L103" t="s">
        <v>471</v>
      </c>
      <c r="M103">
        <v>804</v>
      </c>
      <c r="N103" s="9" t="s">
        <v>372</v>
      </c>
    </row>
    <row r="104" spans="1:14" x14ac:dyDescent="0.45">
      <c r="A104" t="s">
        <v>234</v>
      </c>
      <c r="C104">
        <v>2119</v>
      </c>
      <c r="D104" t="s">
        <v>167</v>
      </c>
      <c r="E104">
        <v>212</v>
      </c>
      <c r="G104">
        <v>295</v>
      </c>
      <c r="H104" t="s">
        <v>441</v>
      </c>
      <c r="I104">
        <v>803</v>
      </c>
      <c r="K104">
        <v>135</v>
      </c>
      <c r="L104" t="s">
        <v>507</v>
      </c>
      <c r="M104">
        <v>804</v>
      </c>
      <c r="N104" s="9" t="s">
        <v>372</v>
      </c>
    </row>
    <row r="105" spans="1:14" x14ac:dyDescent="0.45">
      <c r="A105" t="s">
        <v>235</v>
      </c>
      <c r="C105">
        <v>2120</v>
      </c>
      <c r="D105" t="s">
        <v>154</v>
      </c>
      <c r="E105">
        <v>212</v>
      </c>
      <c r="G105">
        <v>296</v>
      </c>
      <c r="H105" t="s">
        <v>440</v>
      </c>
      <c r="I105">
        <v>803</v>
      </c>
      <c r="K105">
        <v>136</v>
      </c>
      <c r="L105" t="s">
        <v>465</v>
      </c>
      <c r="M105">
        <v>804</v>
      </c>
      <c r="N105" s="9" t="s">
        <v>372</v>
      </c>
    </row>
    <row r="106" spans="1:14" ht="14" customHeight="1" x14ac:dyDescent="0.45">
      <c r="A106" t="s">
        <v>236</v>
      </c>
      <c r="C106">
        <v>2129</v>
      </c>
      <c r="D106" t="s">
        <v>141</v>
      </c>
      <c r="E106">
        <v>213</v>
      </c>
      <c r="G106">
        <v>289</v>
      </c>
      <c r="H106" t="s">
        <v>435</v>
      </c>
      <c r="I106">
        <v>803</v>
      </c>
      <c r="K106">
        <v>137</v>
      </c>
      <c r="L106" t="s">
        <v>508</v>
      </c>
      <c r="M106">
        <v>804</v>
      </c>
      <c r="N106" s="9" t="s">
        <v>373</v>
      </c>
    </row>
    <row r="107" spans="1:14" s="11" customFormat="1" x14ac:dyDescent="0.45">
      <c r="A107" s="11" t="s">
        <v>237</v>
      </c>
      <c r="C107" s="11">
        <v>2130</v>
      </c>
      <c r="D107" s="11" t="s">
        <v>146</v>
      </c>
      <c r="E107">
        <v>213</v>
      </c>
      <c r="F107"/>
      <c r="G107">
        <v>290</v>
      </c>
      <c r="H107" t="s">
        <v>434</v>
      </c>
      <c r="I107">
        <v>803</v>
      </c>
      <c r="K107">
        <v>138</v>
      </c>
      <c r="L107" s="11" t="s">
        <v>462</v>
      </c>
      <c r="M107">
        <v>804</v>
      </c>
      <c r="N107" s="16" t="s">
        <v>373</v>
      </c>
    </row>
    <row r="108" spans="1:14" x14ac:dyDescent="0.45">
      <c r="A108" t="s">
        <v>238</v>
      </c>
      <c r="C108">
        <v>2131</v>
      </c>
      <c r="D108" t="s">
        <v>150</v>
      </c>
      <c r="E108">
        <v>213</v>
      </c>
      <c r="G108">
        <v>291</v>
      </c>
      <c r="H108" t="s">
        <v>436</v>
      </c>
      <c r="I108">
        <v>803</v>
      </c>
      <c r="K108">
        <v>139</v>
      </c>
      <c r="L108" t="s">
        <v>491</v>
      </c>
      <c r="M108">
        <v>804</v>
      </c>
      <c r="N108" s="9" t="s">
        <v>372</v>
      </c>
    </row>
    <row r="109" spans="1:14" x14ac:dyDescent="0.45">
      <c r="A109" t="s">
        <v>239</v>
      </c>
      <c r="C109">
        <v>2132</v>
      </c>
      <c r="D109" t="s">
        <v>159</v>
      </c>
      <c r="E109">
        <v>213</v>
      </c>
      <c r="G109">
        <v>292</v>
      </c>
      <c r="H109" t="s">
        <v>437</v>
      </c>
      <c r="I109">
        <v>803</v>
      </c>
      <c r="K109">
        <v>140</v>
      </c>
      <c r="L109" t="s">
        <v>509</v>
      </c>
      <c r="M109">
        <v>804</v>
      </c>
      <c r="N109" s="9" t="s">
        <v>373</v>
      </c>
    </row>
    <row r="110" spans="1:14" x14ac:dyDescent="0.45">
      <c r="A110" t="s">
        <v>240</v>
      </c>
      <c r="C110">
        <v>2133</v>
      </c>
      <c r="D110" t="s">
        <v>162</v>
      </c>
      <c r="E110">
        <v>213</v>
      </c>
      <c r="G110">
        <v>293</v>
      </c>
      <c r="H110" t="s">
        <v>438</v>
      </c>
      <c r="I110">
        <v>803</v>
      </c>
      <c r="K110">
        <v>141</v>
      </c>
      <c r="L110" t="s">
        <v>448</v>
      </c>
      <c r="M110">
        <v>804</v>
      </c>
      <c r="N110" s="9" t="s">
        <v>372</v>
      </c>
    </row>
    <row r="111" spans="1:14" x14ac:dyDescent="0.45">
      <c r="A111" t="s">
        <v>241</v>
      </c>
      <c r="C111">
        <v>2134</v>
      </c>
      <c r="D111" t="s">
        <v>156</v>
      </c>
      <c r="E111">
        <v>213</v>
      </c>
      <c r="G111">
        <v>294</v>
      </c>
      <c r="H111" t="s">
        <v>439</v>
      </c>
      <c r="I111">
        <v>803</v>
      </c>
      <c r="K111">
        <v>142</v>
      </c>
      <c r="L111" t="s">
        <v>474</v>
      </c>
      <c r="M111">
        <v>804</v>
      </c>
      <c r="N111" s="9" t="s">
        <v>372</v>
      </c>
    </row>
    <row r="112" spans="1:14" s="11" customFormat="1" x14ac:dyDescent="0.45">
      <c r="A112" s="11" t="s">
        <v>242</v>
      </c>
      <c r="C112" s="11">
        <v>2135</v>
      </c>
      <c r="D112" s="11" t="s">
        <v>152</v>
      </c>
      <c r="E112">
        <v>213</v>
      </c>
      <c r="F112"/>
      <c r="G112">
        <v>295</v>
      </c>
      <c r="H112" t="s">
        <v>441</v>
      </c>
      <c r="I112">
        <v>803</v>
      </c>
      <c r="K112">
        <v>143</v>
      </c>
      <c r="L112" s="11" t="s">
        <v>480</v>
      </c>
      <c r="M112">
        <v>804</v>
      </c>
      <c r="N112" s="16" t="s">
        <v>373</v>
      </c>
    </row>
    <row r="113" spans="1:14" x14ac:dyDescent="0.45">
      <c r="A113" t="s">
        <v>243</v>
      </c>
      <c r="C113">
        <v>2136</v>
      </c>
      <c r="D113" t="s">
        <v>165</v>
      </c>
      <c r="E113">
        <v>213</v>
      </c>
      <c r="G113">
        <v>296</v>
      </c>
      <c r="H113" t="s">
        <v>440</v>
      </c>
      <c r="I113">
        <v>803</v>
      </c>
      <c r="K113">
        <v>144</v>
      </c>
      <c r="L113" t="s">
        <v>510</v>
      </c>
      <c r="M113">
        <v>804</v>
      </c>
      <c r="N113" s="9" t="s">
        <v>372</v>
      </c>
    </row>
    <row r="114" spans="1:14" x14ac:dyDescent="0.45">
      <c r="A114" t="s">
        <v>244</v>
      </c>
      <c r="C114">
        <v>2137</v>
      </c>
      <c r="D114" t="s">
        <v>185</v>
      </c>
      <c r="E114">
        <v>214</v>
      </c>
      <c r="G114">
        <v>289</v>
      </c>
      <c r="H114" t="s">
        <v>435</v>
      </c>
      <c r="I114">
        <v>803</v>
      </c>
      <c r="K114">
        <v>145</v>
      </c>
      <c r="L114" t="s">
        <v>466</v>
      </c>
      <c r="M114">
        <v>804</v>
      </c>
      <c r="N114" s="9" t="s">
        <v>373</v>
      </c>
    </row>
    <row r="115" spans="1:14" x14ac:dyDescent="0.45">
      <c r="A115" t="s">
        <v>245</v>
      </c>
      <c r="C115">
        <v>2138</v>
      </c>
      <c r="D115" t="s">
        <v>181</v>
      </c>
      <c r="E115">
        <v>214</v>
      </c>
      <c r="G115">
        <v>290</v>
      </c>
      <c r="H115" t="s">
        <v>434</v>
      </c>
      <c r="I115">
        <v>803</v>
      </c>
      <c r="K115">
        <v>146</v>
      </c>
      <c r="L115" t="s">
        <v>460</v>
      </c>
      <c r="M115">
        <v>804</v>
      </c>
      <c r="N115" s="9" t="s">
        <v>373</v>
      </c>
    </row>
    <row r="116" spans="1:14" s="11" customFormat="1" x14ac:dyDescent="0.45">
      <c r="A116" s="11" t="s">
        <v>246</v>
      </c>
      <c r="C116" s="11">
        <v>2139</v>
      </c>
      <c r="D116" s="11" t="s">
        <v>184</v>
      </c>
      <c r="E116">
        <v>214</v>
      </c>
      <c r="F116"/>
      <c r="G116">
        <v>291</v>
      </c>
      <c r="H116" t="s">
        <v>436</v>
      </c>
      <c r="I116">
        <v>803</v>
      </c>
      <c r="K116">
        <v>147</v>
      </c>
      <c r="L116" s="11" t="s">
        <v>513</v>
      </c>
      <c r="M116">
        <v>804</v>
      </c>
      <c r="N116" s="12" t="s">
        <v>373</v>
      </c>
    </row>
    <row r="117" spans="1:14" x14ac:dyDescent="0.45">
      <c r="A117" t="s">
        <v>247</v>
      </c>
      <c r="C117">
        <v>2140</v>
      </c>
      <c r="D117" t="s">
        <v>187</v>
      </c>
      <c r="E117">
        <v>214</v>
      </c>
      <c r="G117">
        <v>292</v>
      </c>
      <c r="H117" t="s">
        <v>437</v>
      </c>
      <c r="I117">
        <v>803</v>
      </c>
      <c r="K117">
        <v>148</v>
      </c>
      <c r="L117" t="s">
        <v>487</v>
      </c>
      <c r="M117">
        <v>804</v>
      </c>
      <c r="N117" s="9" t="s">
        <v>372</v>
      </c>
    </row>
    <row r="118" spans="1:14" x14ac:dyDescent="0.45">
      <c r="A118" t="s">
        <v>248</v>
      </c>
      <c r="C118">
        <v>2141</v>
      </c>
      <c r="D118" t="s">
        <v>190</v>
      </c>
      <c r="E118">
        <v>214</v>
      </c>
      <c r="G118">
        <v>293</v>
      </c>
      <c r="H118" t="s">
        <v>438</v>
      </c>
      <c r="I118">
        <v>803</v>
      </c>
      <c r="K118">
        <v>149</v>
      </c>
      <c r="L118" t="s">
        <v>478</v>
      </c>
      <c r="M118">
        <v>804</v>
      </c>
      <c r="N118" s="9" t="s">
        <v>372</v>
      </c>
    </row>
    <row r="119" spans="1:14" x14ac:dyDescent="0.45">
      <c r="A119" t="s">
        <v>249</v>
      </c>
      <c r="C119">
        <v>2142</v>
      </c>
      <c r="D119" t="s">
        <v>195</v>
      </c>
      <c r="E119">
        <v>214</v>
      </c>
      <c r="G119">
        <v>294</v>
      </c>
      <c r="H119" t="s">
        <v>439</v>
      </c>
      <c r="I119">
        <v>803</v>
      </c>
      <c r="K119">
        <v>150</v>
      </c>
      <c r="L119" t="s">
        <v>464</v>
      </c>
      <c r="M119">
        <v>804</v>
      </c>
      <c r="N119" s="9" t="s">
        <v>372</v>
      </c>
    </row>
    <row r="120" spans="1:14" x14ac:dyDescent="0.45">
      <c r="A120" t="s">
        <v>250</v>
      </c>
      <c r="C120">
        <v>2143</v>
      </c>
      <c r="D120" t="s">
        <v>191</v>
      </c>
      <c r="E120">
        <v>214</v>
      </c>
      <c r="G120">
        <v>295</v>
      </c>
      <c r="H120" t="s">
        <v>441</v>
      </c>
      <c r="I120">
        <v>803</v>
      </c>
      <c r="K120">
        <v>151</v>
      </c>
      <c r="L120" t="s">
        <v>494</v>
      </c>
      <c r="M120">
        <v>804</v>
      </c>
      <c r="N120" s="9" t="s">
        <v>372</v>
      </c>
    </row>
    <row r="121" spans="1:14" x14ac:dyDescent="0.45">
      <c r="A121" t="s">
        <v>251</v>
      </c>
      <c r="C121">
        <v>2144</v>
      </c>
      <c r="D121" t="s">
        <v>134</v>
      </c>
      <c r="E121">
        <v>214</v>
      </c>
      <c r="G121">
        <v>296</v>
      </c>
      <c r="H121" t="s">
        <v>440</v>
      </c>
      <c r="I121">
        <v>803</v>
      </c>
      <c r="K121">
        <v>152</v>
      </c>
      <c r="L121" t="s">
        <v>485</v>
      </c>
      <c r="M121">
        <v>804</v>
      </c>
      <c r="N121" s="9" t="s">
        <v>373</v>
      </c>
    </row>
    <row r="122" spans="1:14" x14ac:dyDescent="0.45">
      <c r="A122" t="s">
        <v>252</v>
      </c>
      <c r="C122">
        <v>2145</v>
      </c>
      <c r="D122" t="s">
        <v>140</v>
      </c>
      <c r="E122">
        <v>215</v>
      </c>
      <c r="G122">
        <v>289</v>
      </c>
      <c r="H122" t="s">
        <v>435</v>
      </c>
      <c r="I122">
        <v>803</v>
      </c>
      <c r="K122">
        <v>153</v>
      </c>
      <c r="L122" t="s">
        <v>484</v>
      </c>
      <c r="M122">
        <v>804</v>
      </c>
      <c r="N122" s="9" t="s">
        <v>373</v>
      </c>
    </row>
    <row r="123" spans="1:14" x14ac:dyDescent="0.45">
      <c r="A123" t="s">
        <v>253</v>
      </c>
      <c r="C123">
        <v>2146</v>
      </c>
      <c r="D123" t="s">
        <v>138</v>
      </c>
      <c r="E123">
        <v>215</v>
      </c>
      <c r="G123">
        <v>290</v>
      </c>
      <c r="H123" t="s">
        <v>434</v>
      </c>
      <c r="I123">
        <v>803</v>
      </c>
      <c r="K123">
        <v>154</v>
      </c>
      <c r="L123" t="s">
        <v>451</v>
      </c>
      <c r="M123">
        <v>804</v>
      </c>
      <c r="N123" s="9" t="s">
        <v>372</v>
      </c>
    </row>
    <row r="124" spans="1:14" x14ac:dyDescent="0.45">
      <c r="A124" t="s">
        <v>254</v>
      </c>
      <c r="C124">
        <v>2147</v>
      </c>
      <c r="D124" t="s">
        <v>139</v>
      </c>
      <c r="E124">
        <v>215</v>
      </c>
      <c r="G124">
        <v>291</v>
      </c>
      <c r="H124" t="s">
        <v>436</v>
      </c>
      <c r="I124">
        <v>803</v>
      </c>
      <c r="K124">
        <v>155</v>
      </c>
      <c r="L124" t="s">
        <v>482</v>
      </c>
      <c r="M124">
        <v>804</v>
      </c>
      <c r="N124" s="9" t="s">
        <v>372</v>
      </c>
    </row>
    <row r="125" spans="1:14" s="11" customFormat="1" x14ac:dyDescent="0.45">
      <c r="A125" s="11" t="s">
        <v>255</v>
      </c>
      <c r="C125" s="11">
        <v>2148</v>
      </c>
      <c r="D125" s="11" t="s">
        <v>132</v>
      </c>
      <c r="E125">
        <v>215</v>
      </c>
      <c r="F125"/>
      <c r="G125">
        <v>292</v>
      </c>
      <c r="H125" t="s">
        <v>437</v>
      </c>
      <c r="I125">
        <v>803</v>
      </c>
      <c r="K125">
        <v>156</v>
      </c>
      <c r="L125" s="11" t="s">
        <v>477</v>
      </c>
      <c r="M125">
        <v>804</v>
      </c>
      <c r="N125" s="12" t="s">
        <v>372</v>
      </c>
    </row>
    <row r="126" spans="1:14" x14ac:dyDescent="0.45">
      <c r="A126" t="s">
        <v>256</v>
      </c>
      <c r="C126">
        <v>2149</v>
      </c>
      <c r="D126" t="s">
        <v>133</v>
      </c>
      <c r="E126">
        <v>215</v>
      </c>
      <c r="G126">
        <v>293</v>
      </c>
      <c r="H126" t="s">
        <v>438</v>
      </c>
      <c r="I126">
        <v>803</v>
      </c>
      <c r="K126">
        <v>157</v>
      </c>
      <c r="L126" t="s">
        <v>457</v>
      </c>
      <c r="M126">
        <v>804</v>
      </c>
      <c r="N126" s="9" t="s">
        <v>373</v>
      </c>
    </row>
    <row r="127" spans="1:14" x14ac:dyDescent="0.45">
      <c r="A127" t="s">
        <v>257</v>
      </c>
      <c r="C127">
        <v>2150</v>
      </c>
      <c r="D127" t="s">
        <v>137</v>
      </c>
      <c r="E127">
        <v>215</v>
      </c>
      <c r="G127">
        <v>294</v>
      </c>
      <c r="H127" t="s">
        <v>439</v>
      </c>
      <c r="I127">
        <v>803</v>
      </c>
      <c r="K127">
        <v>158</v>
      </c>
      <c r="L127" t="s">
        <v>483</v>
      </c>
      <c r="M127">
        <v>804</v>
      </c>
      <c r="N127" s="9" t="s">
        <v>373</v>
      </c>
    </row>
    <row r="128" spans="1:14" x14ac:dyDescent="0.45">
      <c r="A128" t="s">
        <v>258</v>
      </c>
      <c r="C128">
        <v>2151</v>
      </c>
      <c r="D128" t="s">
        <v>135</v>
      </c>
      <c r="E128">
        <v>215</v>
      </c>
      <c r="G128">
        <v>295</v>
      </c>
      <c r="H128" t="s">
        <v>441</v>
      </c>
      <c r="I128">
        <v>803</v>
      </c>
      <c r="K128">
        <v>159</v>
      </c>
      <c r="L128" t="s">
        <v>495</v>
      </c>
      <c r="M128">
        <v>804</v>
      </c>
      <c r="N128" s="9" t="s">
        <v>372</v>
      </c>
    </row>
    <row r="129" spans="1:14" x14ac:dyDescent="0.45">
      <c r="A129" s="11" t="s">
        <v>259</v>
      </c>
      <c r="B129" s="11"/>
      <c r="C129" s="11">
        <v>2152</v>
      </c>
      <c r="D129" s="11" t="s">
        <v>192</v>
      </c>
      <c r="E129">
        <v>215</v>
      </c>
      <c r="G129">
        <v>296</v>
      </c>
      <c r="H129" t="s">
        <v>440</v>
      </c>
      <c r="I129">
        <v>803</v>
      </c>
      <c r="K129">
        <v>160</v>
      </c>
      <c r="L129" s="11" t="s">
        <v>446</v>
      </c>
      <c r="M129">
        <v>804</v>
      </c>
      <c r="N129" s="12" t="s">
        <v>373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129"/>
  <sheetViews>
    <sheetView workbookViewId="0">
      <selection activeCell="E84" sqref="E84"/>
    </sheetView>
  </sheetViews>
  <sheetFormatPr defaultColWidth="8.796875" defaultRowHeight="14.25" x14ac:dyDescent="0.45"/>
  <cols>
    <col min="3" max="3" width="12.1328125" customWidth="1"/>
    <col min="4" max="4" width="15.796875" customWidth="1"/>
    <col min="8" max="8" width="25.46484375" customWidth="1"/>
    <col min="9" max="9" width="13.796875" customWidth="1"/>
  </cols>
  <sheetData>
    <row r="1" spans="1:11" ht="14.65" thickBot="1" x14ac:dyDescent="0.5">
      <c r="A1" s="17" t="s">
        <v>358</v>
      </c>
      <c r="B1" s="18" t="s">
        <v>359</v>
      </c>
      <c r="C1" s="19" t="s">
        <v>360</v>
      </c>
      <c r="D1" s="20" t="s">
        <v>361</v>
      </c>
      <c r="E1" s="20" t="s">
        <v>362</v>
      </c>
      <c r="F1" s="19" t="s">
        <v>496</v>
      </c>
      <c r="G1" s="21" t="s">
        <v>497</v>
      </c>
      <c r="H1" s="21" t="s">
        <v>498</v>
      </c>
      <c r="I1" s="21" t="s">
        <v>499</v>
      </c>
      <c r="J1" t="s">
        <v>371</v>
      </c>
      <c r="K1" s="7"/>
    </row>
    <row r="2" spans="1:11" x14ac:dyDescent="0.45">
      <c r="A2" s="9" t="s">
        <v>3</v>
      </c>
      <c r="B2" s="8"/>
      <c r="C2">
        <v>2001</v>
      </c>
      <c r="D2" t="s">
        <v>67</v>
      </c>
      <c r="E2">
        <v>200</v>
      </c>
      <c r="G2">
        <v>161</v>
      </c>
      <c r="H2" t="s">
        <v>538</v>
      </c>
      <c r="I2">
        <v>801</v>
      </c>
      <c r="J2" t="s">
        <v>373</v>
      </c>
      <c r="K2" s="7"/>
    </row>
    <row r="3" spans="1:11" x14ac:dyDescent="0.45">
      <c r="A3" s="12" t="s">
        <v>4</v>
      </c>
      <c r="B3" s="14"/>
      <c r="C3" s="11">
        <v>2002</v>
      </c>
      <c r="D3" s="11" t="s">
        <v>68</v>
      </c>
      <c r="E3">
        <v>200</v>
      </c>
      <c r="G3">
        <v>162</v>
      </c>
      <c r="H3" s="11" t="s">
        <v>537</v>
      </c>
      <c r="I3">
        <v>801</v>
      </c>
      <c r="J3" t="s">
        <v>373</v>
      </c>
    </row>
    <row r="4" spans="1:11" x14ac:dyDescent="0.45">
      <c r="A4" s="9" t="s">
        <v>5</v>
      </c>
      <c r="C4">
        <v>2003</v>
      </c>
      <c r="D4" t="s">
        <v>69</v>
      </c>
      <c r="E4">
        <v>200</v>
      </c>
      <c r="G4">
        <v>163</v>
      </c>
      <c r="H4" t="s">
        <v>554</v>
      </c>
      <c r="I4">
        <v>801</v>
      </c>
      <c r="J4" t="s">
        <v>372</v>
      </c>
    </row>
    <row r="5" spans="1:11" x14ac:dyDescent="0.45">
      <c r="A5" s="9" t="s">
        <v>6</v>
      </c>
      <c r="C5">
        <v>2004</v>
      </c>
      <c r="D5" t="s">
        <v>70</v>
      </c>
      <c r="E5">
        <v>200</v>
      </c>
      <c r="G5">
        <v>164</v>
      </c>
      <c r="H5" t="s">
        <v>551</v>
      </c>
      <c r="I5">
        <v>801</v>
      </c>
      <c r="J5" t="s">
        <v>373</v>
      </c>
    </row>
    <row r="6" spans="1:11" x14ac:dyDescent="0.45">
      <c r="A6" s="12" t="s">
        <v>7</v>
      </c>
      <c r="B6" s="11"/>
      <c r="C6" s="11">
        <v>2005</v>
      </c>
      <c r="D6" s="11" t="s">
        <v>71</v>
      </c>
      <c r="E6">
        <v>200</v>
      </c>
      <c r="G6">
        <v>165</v>
      </c>
      <c r="H6" s="11" t="s">
        <v>541</v>
      </c>
      <c r="I6">
        <v>801</v>
      </c>
      <c r="J6" t="s">
        <v>372</v>
      </c>
    </row>
    <row r="7" spans="1:11" x14ac:dyDescent="0.45">
      <c r="A7" s="9" t="s">
        <v>8</v>
      </c>
      <c r="C7">
        <v>2006</v>
      </c>
      <c r="D7" t="s">
        <v>72</v>
      </c>
      <c r="E7">
        <v>200</v>
      </c>
      <c r="G7">
        <v>166</v>
      </c>
      <c r="H7" t="s">
        <v>544</v>
      </c>
      <c r="I7">
        <v>801</v>
      </c>
      <c r="J7" t="s">
        <v>373</v>
      </c>
    </row>
    <row r="8" spans="1:11" x14ac:dyDescent="0.45">
      <c r="A8" s="9" t="s">
        <v>9</v>
      </c>
      <c r="C8">
        <v>2007</v>
      </c>
      <c r="D8" t="s">
        <v>73</v>
      </c>
      <c r="E8">
        <v>200</v>
      </c>
      <c r="G8">
        <v>167</v>
      </c>
      <c r="H8" t="s">
        <v>524</v>
      </c>
      <c r="I8">
        <v>801</v>
      </c>
      <c r="J8" t="s">
        <v>372</v>
      </c>
    </row>
    <row r="9" spans="1:11" x14ac:dyDescent="0.45">
      <c r="A9" s="9" t="s">
        <v>10</v>
      </c>
      <c r="C9">
        <v>2008</v>
      </c>
      <c r="D9" t="s">
        <v>74</v>
      </c>
      <c r="E9">
        <v>200</v>
      </c>
      <c r="G9">
        <v>168</v>
      </c>
      <c r="H9" t="s">
        <v>643</v>
      </c>
      <c r="I9">
        <v>801</v>
      </c>
      <c r="J9" t="s">
        <v>372</v>
      </c>
    </row>
    <row r="10" spans="1:11" x14ac:dyDescent="0.45">
      <c r="A10" s="9" t="s">
        <v>11</v>
      </c>
      <c r="C10">
        <v>2009</v>
      </c>
      <c r="D10" t="s">
        <v>76</v>
      </c>
      <c r="E10">
        <v>201</v>
      </c>
      <c r="G10">
        <v>169</v>
      </c>
      <c r="H10" t="s">
        <v>553</v>
      </c>
      <c r="I10">
        <v>801</v>
      </c>
      <c r="J10" t="s">
        <v>373</v>
      </c>
    </row>
    <row r="11" spans="1:11" x14ac:dyDescent="0.45">
      <c r="A11" s="9" t="s">
        <v>12</v>
      </c>
      <c r="C11">
        <v>2010</v>
      </c>
      <c r="D11" t="s">
        <v>77</v>
      </c>
      <c r="E11">
        <v>201</v>
      </c>
      <c r="G11">
        <v>170</v>
      </c>
      <c r="H11" t="s">
        <v>555</v>
      </c>
      <c r="I11">
        <v>801</v>
      </c>
      <c r="J11" t="s">
        <v>373</v>
      </c>
    </row>
    <row r="12" spans="1:11" x14ac:dyDescent="0.45">
      <c r="A12" s="12" t="s">
        <v>13</v>
      </c>
      <c r="C12" s="11">
        <v>2011</v>
      </c>
      <c r="D12" s="11" t="s">
        <v>78</v>
      </c>
      <c r="E12">
        <v>201</v>
      </c>
      <c r="G12">
        <v>171</v>
      </c>
      <c r="H12" s="11" t="s">
        <v>529</v>
      </c>
      <c r="I12">
        <v>801</v>
      </c>
      <c r="J12" t="s">
        <v>372</v>
      </c>
    </row>
    <row r="13" spans="1:11" x14ac:dyDescent="0.45">
      <c r="A13" s="9" t="s">
        <v>14</v>
      </c>
      <c r="C13">
        <v>2012</v>
      </c>
      <c r="D13" t="s">
        <v>79</v>
      </c>
      <c r="E13">
        <v>201</v>
      </c>
      <c r="G13">
        <v>172</v>
      </c>
      <c r="H13" t="s">
        <v>626</v>
      </c>
      <c r="I13">
        <v>801</v>
      </c>
      <c r="J13" t="s">
        <v>372</v>
      </c>
    </row>
    <row r="14" spans="1:11" ht="14" customHeight="1" x14ac:dyDescent="0.45">
      <c r="A14" s="9" t="s">
        <v>15</v>
      </c>
      <c r="C14">
        <v>2013</v>
      </c>
      <c r="D14" t="s">
        <v>80</v>
      </c>
      <c r="E14">
        <v>201</v>
      </c>
      <c r="G14">
        <v>173</v>
      </c>
      <c r="H14" t="s">
        <v>532</v>
      </c>
      <c r="I14">
        <v>801</v>
      </c>
      <c r="J14" t="s">
        <v>372</v>
      </c>
    </row>
    <row r="15" spans="1:11" x14ac:dyDescent="0.45">
      <c r="A15" s="12" t="s">
        <v>16</v>
      </c>
      <c r="C15">
        <v>2014</v>
      </c>
      <c r="D15" s="11" t="s">
        <v>81</v>
      </c>
      <c r="E15">
        <v>201</v>
      </c>
      <c r="G15">
        <v>174</v>
      </c>
      <c r="H15" s="11" t="s">
        <v>518</v>
      </c>
      <c r="I15">
        <v>801</v>
      </c>
      <c r="J15" t="s">
        <v>373</v>
      </c>
    </row>
    <row r="16" spans="1:11" x14ac:dyDescent="0.45">
      <c r="A16" s="9" t="s">
        <v>17</v>
      </c>
      <c r="C16">
        <v>2015</v>
      </c>
      <c r="D16" t="s">
        <v>82</v>
      </c>
      <c r="E16">
        <v>201</v>
      </c>
      <c r="G16">
        <v>175</v>
      </c>
      <c r="H16" t="s">
        <v>562</v>
      </c>
      <c r="I16">
        <v>801</v>
      </c>
      <c r="J16" t="s">
        <v>373</v>
      </c>
    </row>
    <row r="17" spans="1:10" x14ac:dyDescent="0.45">
      <c r="A17" s="9" t="s">
        <v>18</v>
      </c>
      <c r="C17">
        <v>2016</v>
      </c>
      <c r="D17" t="s">
        <v>83</v>
      </c>
      <c r="E17">
        <v>201</v>
      </c>
      <c r="G17">
        <v>176</v>
      </c>
      <c r="H17" t="s">
        <v>527</v>
      </c>
      <c r="I17">
        <v>801</v>
      </c>
      <c r="J17" t="s">
        <v>372</v>
      </c>
    </row>
    <row r="18" spans="1:10" x14ac:dyDescent="0.45">
      <c r="A18" s="9" t="s">
        <v>19</v>
      </c>
      <c r="C18">
        <v>2017</v>
      </c>
      <c r="D18" t="s">
        <v>84</v>
      </c>
      <c r="E18">
        <v>202</v>
      </c>
      <c r="G18">
        <v>177</v>
      </c>
      <c r="H18" t="s">
        <v>558</v>
      </c>
      <c r="I18">
        <v>801</v>
      </c>
      <c r="J18" t="s">
        <v>372</v>
      </c>
    </row>
    <row r="19" spans="1:10" x14ac:dyDescent="0.45">
      <c r="A19" s="9" t="s">
        <v>20</v>
      </c>
      <c r="C19">
        <v>2018</v>
      </c>
      <c r="D19" t="s">
        <v>85</v>
      </c>
      <c r="E19">
        <v>202</v>
      </c>
      <c r="G19">
        <v>178</v>
      </c>
      <c r="H19" t="s">
        <v>644</v>
      </c>
      <c r="I19">
        <v>801</v>
      </c>
      <c r="J19" t="s">
        <v>373</v>
      </c>
    </row>
    <row r="20" spans="1:10" x14ac:dyDescent="0.45">
      <c r="A20" s="9" t="s">
        <v>21</v>
      </c>
      <c r="C20">
        <v>2019</v>
      </c>
      <c r="D20" t="s">
        <v>94</v>
      </c>
      <c r="E20">
        <v>202</v>
      </c>
      <c r="G20">
        <v>179</v>
      </c>
      <c r="H20" t="s">
        <v>516</v>
      </c>
      <c r="I20">
        <v>801</v>
      </c>
      <c r="J20" t="s">
        <v>372</v>
      </c>
    </row>
    <row r="21" spans="1:10" x14ac:dyDescent="0.45">
      <c r="A21" s="9" t="s">
        <v>22</v>
      </c>
      <c r="C21">
        <v>2020</v>
      </c>
      <c r="D21" t="s">
        <v>95</v>
      </c>
      <c r="E21">
        <v>202</v>
      </c>
      <c r="G21">
        <v>180</v>
      </c>
      <c r="H21" t="s">
        <v>517</v>
      </c>
      <c r="I21">
        <v>801</v>
      </c>
      <c r="J21" t="s">
        <v>372</v>
      </c>
    </row>
    <row r="22" spans="1:10" x14ac:dyDescent="0.45">
      <c r="A22" s="12" t="s">
        <v>23</v>
      </c>
      <c r="C22">
        <v>2021</v>
      </c>
      <c r="D22" s="11" t="s">
        <v>96</v>
      </c>
      <c r="E22">
        <v>202</v>
      </c>
      <c r="G22">
        <v>181</v>
      </c>
      <c r="H22" s="11" t="s">
        <v>645</v>
      </c>
      <c r="I22">
        <v>801</v>
      </c>
      <c r="J22" t="s">
        <v>373</v>
      </c>
    </row>
    <row r="23" spans="1:10" x14ac:dyDescent="0.45">
      <c r="A23" s="9" t="s">
        <v>24</v>
      </c>
      <c r="C23">
        <v>2022</v>
      </c>
      <c r="D23" t="s">
        <v>97</v>
      </c>
      <c r="E23">
        <v>202</v>
      </c>
      <c r="G23">
        <v>182</v>
      </c>
      <c r="H23" t="s">
        <v>552</v>
      </c>
      <c r="I23">
        <v>801</v>
      </c>
      <c r="J23" t="s">
        <v>372</v>
      </c>
    </row>
    <row r="24" spans="1:10" x14ac:dyDescent="0.45">
      <c r="A24" s="9" t="s">
        <v>25</v>
      </c>
      <c r="C24">
        <v>2023</v>
      </c>
      <c r="D24" t="s">
        <v>98</v>
      </c>
      <c r="E24">
        <v>202</v>
      </c>
      <c r="G24">
        <v>183</v>
      </c>
      <c r="H24" t="s">
        <v>539</v>
      </c>
      <c r="I24">
        <v>801</v>
      </c>
      <c r="J24" t="s">
        <v>373</v>
      </c>
    </row>
    <row r="25" spans="1:10" x14ac:dyDescent="0.45">
      <c r="A25" s="12" t="s">
        <v>26</v>
      </c>
      <c r="C25">
        <v>2024</v>
      </c>
      <c r="D25" s="11" t="s">
        <v>99</v>
      </c>
      <c r="E25">
        <v>202</v>
      </c>
      <c r="G25">
        <v>184</v>
      </c>
      <c r="H25" s="11" t="s">
        <v>525</v>
      </c>
      <c r="I25">
        <v>801</v>
      </c>
      <c r="J25" t="s">
        <v>373</v>
      </c>
    </row>
    <row r="26" spans="1:10" x14ac:dyDescent="0.45">
      <c r="A26" s="12" t="s">
        <v>27</v>
      </c>
      <c r="C26">
        <v>2025</v>
      </c>
      <c r="D26" s="11" t="s">
        <v>100</v>
      </c>
      <c r="E26">
        <v>203</v>
      </c>
      <c r="G26">
        <v>185</v>
      </c>
      <c r="H26" s="11" t="s">
        <v>550</v>
      </c>
      <c r="I26">
        <v>801</v>
      </c>
      <c r="J26" t="s">
        <v>373</v>
      </c>
    </row>
    <row r="27" spans="1:10" x14ac:dyDescent="0.45">
      <c r="A27" s="9" t="s">
        <v>28</v>
      </c>
      <c r="C27">
        <v>2026</v>
      </c>
      <c r="D27" t="s">
        <v>101</v>
      </c>
      <c r="E27">
        <v>203</v>
      </c>
      <c r="G27">
        <v>186</v>
      </c>
      <c r="H27" t="s">
        <v>646</v>
      </c>
      <c r="I27">
        <v>801</v>
      </c>
      <c r="J27" t="s">
        <v>373</v>
      </c>
    </row>
    <row r="28" spans="1:10" x14ac:dyDescent="0.45">
      <c r="A28" s="9" t="s">
        <v>29</v>
      </c>
      <c r="C28">
        <v>2027</v>
      </c>
      <c r="D28" t="s">
        <v>102</v>
      </c>
      <c r="E28">
        <v>203</v>
      </c>
      <c r="G28">
        <v>187</v>
      </c>
      <c r="H28" t="s">
        <v>543</v>
      </c>
      <c r="I28">
        <v>801</v>
      </c>
      <c r="J28" t="s">
        <v>372</v>
      </c>
    </row>
    <row r="29" spans="1:10" x14ac:dyDescent="0.45">
      <c r="A29" s="9" t="s">
        <v>30</v>
      </c>
      <c r="C29">
        <v>2028</v>
      </c>
      <c r="D29" t="s">
        <v>103</v>
      </c>
      <c r="E29">
        <v>203</v>
      </c>
      <c r="G29">
        <v>188</v>
      </c>
      <c r="H29" t="s">
        <v>627</v>
      </c>
      <c r="I29">
        <v>801</v>
      </c>
      <c r="J29" t="s">
        <v>372</v>
      </c>
    </row>
    <row r="30" spans="1:10" x14ac:dyDescent="0.45">
      <c r="A30" s="9" t="s">
        <v>31</v>
      </c>
      <c r="C30">
        <v>2029</v>
      </c>
      <c r="D30" t="s">
        <v>104</v>
      </c>
      <c r="E30">
        <v>203</v>
      </c>
      <c r="G30">
        <v>189</v>
      </c>
      <c r="H30" t="s">
        <v>534</v>
      </c>
      <c r="I30">
        <v>801</v>
      </c>
      <c r="J30" t="s">
        <v>372</v>
      </c>
    </row>
    <row r="31" spans="1:10" x14ac:dyDescent="0.45">
      <c r="A31" s="9" t="s">
        <v>32</v>
      </c>
      <c r="C31">
        <v>2030</v>
      </c>
      <c r="D31" t="s">
        <v>105</v>
      </c>
      <c r="E31">
        <v>203</v>
      </c>
      <c r="G31">
        <v>190</v>
      </c>
      <c r="H31" t="s">
        <v>564</v>
      </c>
      <c r="I31">
        <v>801</v>
      </c>
      <c r="J31" t="s">
        <v>373</v>
      </c>
    </row>
    <row r="32" spans="1:10" x14ac:dyDescent="0.45">
      <c r="A32" s="12" t="s">
        <v>33</v>
      </c>
      <c r="C32">
        <v>2031</v>
      </c>
      <c r="D32" s="11" t="s">
        <v>106</v>
      </c>
      <c r="E32">
        <v>203</v>
      </c>
      <c r="G32">
        <v>191</v>
      </c>
      <c r="H32" s="11" t="s">
        <v>548</v>
      </c>
      <c r="I32">
        <v>801</v>
      </c>
      <c r="J32" t="s">
        <v>373</v>
      </c>
    </row>
    <row r="33" spans="1:13" x14ac:dyDescent="0.45">
      <c r="A33" s="9" t="s">
        <v>34</v>
      </c>
      <c r="C33">
        <v>2032</v>
      </c>
      <c r="D33" t="s">
        <v>107</v>
      </c>
      <c r="E33">
        <v>203</v>
      </c>
      <c r="G33">
        <v>192</v>
      </c>
      <c r="H33" t="s">
        <v>540</v>
      </c>
      <c r="I33">
        <v>801</v>
      </c>
      <c r="J33" t="s">
        <v>372</v>
      </c>
    </row>
    <row r="34" spans="1:13" x14ac:dyDescent="0.45">
      <c r="A34" s="12" t="s">
        <v>35</v>
      </c>
      <c r="C34">
        <v>2033</v>
      </c>
      <c r="D34" s="11" t="s">
        <v>108</v>
      </c>
      <c r="E34">
        <v>204</v>
      </c>
      <c r="G34">
        <v>193</v>
      </c>
      <c r="H34" s="11" t="s">
        <v>523</v>
      </c>
      <c r="I34">
        <v>801</v>
      </c>
      <c r="J34" t="s">
        <v>372</v>
      </c>
    </row>
    <row r="35" spans="1:13" x14ac:dyDescent="0.45">
      <c r="A35" s="9" t="s">
        <v>36</v>
      </c>
      <c r="C35">
        <v>2034</v>
      </c>
      <c r="D35" t="s">
        <v>109</v>
      </c>
      <c r="E35">
        <v>204</v>
      </c>
      <c r="G35">
        <v>194</v>
      </c>
      <c r="H35" t="s">
        <v>615</v>
      </c>
      <c r="I35">
        <v>801</v>
      </c>
      <c r="J35" t="s">
        <v>372</v>
      </c>
    </row>
    <row r="36" spans="1:13" x14ac:dyDescent="0.45">
      <c r="A36" s="9" t="s">
        <v>37</v>
      </c>
      <c r="C36">
        <v>2035</v>
      </c>
      <c r="D36" t="s">
        <v>110</v>
      </c>
      <c r="E36">
        <v>204</v>
      </c>
      <c r="G36">
        <v>195</v>
      </c>
      <c r="H36" t="s">
        <v>542</v>
      </c>
      <c r="I36">
        <v>801</v>
      </c>
      <c r="J36" t="s">
        <v>373</v>
      </c>
    </row>
    <row r="37" spans="1:13" x14ac:dyDescent="0.45">
      <c r="A37" s="9" t="s">
        <v>38</v>
      </c>
      <c r="C37">
        <v>2036</v>
      </c>
      <c r="D37" t="s">
        <v>111</v>
      </c>
      <c r="E37">
        <v>204</v>
      </c>
      <c r="G37">
        <v>196</v>
      </c>
      <c r="H37" t="s">
        <v>535</v>
      </c>
      <c r="I37">
        <v>801</v>
      </c>
      <c r="J37" t="s">
        <v>373</v>
      </c>
    </row>
    <row r="38" spans="1:13" s="11" customFormat="1" x14ac:dyDescent="0.45">
      <c r="A38" s="12" t="s">
        <v>39</v>
      </c>
      <c r="C38" s="11">
        <v>2037</v>
      </c>
      <c r="D38" s="11" t="s">
        <v>112</v>
      </c>
      <c r="E38" s="11">
        <v>204</v>
      </c>
      <c r="G38" s="11">
        <v>197</v>
      </c>
      <c r="H38" s="11" t="s">
        <v>521</v>
      </c>
      <c r="I38" s="11">
        <v>801</v>
      </c>
      <c r="J38" s="11" t="s">
        <v>373</v>
      </c>
    </row>
    <row r="39" spans="1:13" x14ac:dyDescent="0.45">
      <c r="A39" s="9" t="s">
        <v>40</v>
      </c>
      <c r="C39">
        <v>2038</v>
      </c>
      <c r="D39" t="s">
        <v>113</v>
      </c>
      <c r="E39">
        <v>204</v>
      </c>
      <c r="G39">
        <v>198</v>
      </c>
      <c r="H39" t="s">
        <v>566</v>
      </c>
      <c r="I39">
        <v>801</v>
      </c>
      <c r="J39" t="s">
        <v>372</v>
      </c>
    </row>
    <row r="40" spans="1:13" x14ac:dyDescent="0.45">
      <c r="A40" s="9" t="s">
        <v>41</v>
      </c>
      <c r="C40">
        <v>2039</v>
      </c>
      <c r="D40" t="s">
        <v>114</v>
      </c>
      <c r="E40">
        <v>204</v>
      </c>
      <c r="G40">
        <v>199</v>
      </c>
      <c r="H40" t="s">
        <v>536</v>
      </c>
      <c r="I40">
        <v>801</v>
      </c>
      <c r="J40" t="s">
        <v>373</v>
      </c>
    </row>
    <row r="41" spans="1:13" x14ac:dyDescent="0.45">
      <c r="A41" s="9" t="s">
        <v>42</v>
      </c>
      <c r="C41">
        <v>2040</v>
      </c>
      <c r="D41" t="s">
        <v>115</v>
      </c>
      <c r="E41">
        <v>204</v>
      </c>
      <c r="G41">
        <v>200</v>
      </c>
      <c r="H41" t="s">
        <v>531</v>
      </c>
      <c r="I41">
        <v>801</v>
      </c>
      <c r="J41" t="s">
        <v>372</v>
      </c>
    </row>
    <row r="42" spans="1:13" x14ac:dyDescent="0.45">
      <c r="A42" s="12" t="s">
        <v>43</v>
      </c>
      <c r="C42">
        <v>2041</v>
      </c>
      <c r="D42" s="11" t="s">
        <v>116</v>
      </c>
      <c r="E42">
        <v>205</v>
      </c>
      <c r="G42">
        <v>201</v>
      </c>
      <c r="H42" s="11" t="s">
        <v>561</v>
      </c>
      <c r="I42">
        <v>801</v>
      </c>
      <c r="J42" t="s">
        <v>373</v>
      </c>
    </row>
    <row r="43" spans="1:13" x14ac:dyDescent="0.45">
      <c r="A43" s="9" t="s">
        <v>44</v>
      </c>
      <c r="C43">
        <v>2042</v>
      </c>
      <c r="D43" t="s">
        <v>117</v>
      </c>
      <c r="E43">
        <v>205</v>
      </c>
      <c r="G43">
        <v>202</v>
      </c>
      <c r="H43" t="s">
        <v>560</v>
      </c>
      <c r="I43">
        <v>801</v>
      </c>
      <c r="J43" t="s">
        <v>372</v>
      </c>
      <c r="K43" s="11" t="s">
        <v>561</v>
      </c>
      <c r="L43">
        <v>801</v>
      </c>
      <c r="M43" t="s">
        <v>373</v>
      </c>
    </row>
    <row r="44" spans="1:13" x14ac:dyDescent="0.45">
      <c r="A44" s="9" t="s">
        <v>45</v>
      </c>
      <c r="C44">
        <v>2043</v>
      </c>
      <c r="D44" t="s">
        <v>118</v>
      </c>
      <c r="E44">
        <v>205</v>
      </c>
      <c r="G44">
        <v>203</v>
      </c>
      <c r="H44" t="s">
        <v>528</v>
      </c>
      <c r="I44">
        <v>801</v>
      </c>
      <c r="J44" t="s">
        <v>372</v>
      </c>
    </row>
    <row r="45" spans="1:13" x14ac:dyDescent="0.45">
      <c r="A45" s="9" t="s">
        <v>46</v>
      </c>
      <c r="C45">
        <v>2044</v>
      </c>
      <c r="D45" t="s">
        <v>119</v>
      </c>
      <c r="E45">
        <v>205</v>
      </c>
      <c r="G45">
        <v>204</v>
      </c>
      <c r="H45" t="s">
        <v>647</v>
      </c>
      <c r="I45">
        <v>801</v>
      </c>
      <c r="J45" t="s">
        <v>373</v>
      </c>
    </row>
    <row r="46" spans="1:13" x14ac:dyDescent="0.45">
      <c r="A46" s="9" t="s">
        <v>47</v>
      </c>
      <c r="C46">
        <v>2045</v>
      </c>
      <c r="D46" t="s">
        <v>120</v>
      </c>
      <c r="E46">
        <v>205</v>
      </c>
      <c r="G46">
        <v>205</v>
      </c>
      <c r="H46" t="s">
        <v>545</v>
      </c>
      <c r="I46">
        <v>801</v>
      </c>
      <c r="J46" t="s">
        <v>372</v>
      </c>
    </row>
    <row r="47" spans="1:13" x14ac:dyDescent="0.45">
      <c r="A47" s="9" t="s">
        <v>48</v>
      </c>
      <c r="C47">
        <v>2046</v>
      </c>
      <c r="D47" t="s">
        <v>121</v>
      </c>
      <c r="E47">
        <v>205</v>
      </c>
      <c r="G47">
        <v>206</v>
      </c>
      <c r="H47" t="s">
        <v>514</v>
      </c>
      <c r="I47">
        <v>801</v>
      </c>
      <c r="J47" t="s">
        <v>373</v>
      </c>
    </row>
    <row r="48" spans="1:13" x14ac:dyDescent="0.45">
      <c r="A48" s="12" t="s">
        <v>49</v>
      </c>
      <c r="C48">
        <v>2047</v>
      </c>
      <c r="D48" s="11" t="s">
        <v>122</v>
      </c>
      <c r="E48">
        <v>205</v>
      </c>
      <c r="G48">
        <v>207</v>
      </c>
      <c r="H48" s="11" t="s">
        <v>563</v>
      </c>
      <c r="I48">
        <v>801</v>
      </c>
      <c r="J48" t="s">
        <v>373</v>
      </c>
    </row>
    <row r="49" spans="1:10" ht="14" customHeight="1" x14ac:dyDescent="0.45">
      <c r="A49" s="9" t="s">
        <v>50</v>
      </c>
      <c r="C49">
        <v>2048</v>
      </c>
      <c r="D49" t="s">
        <v>123</v>
      </c>
      <c r="E49">
        <v>205</v>
      </c>
      <c r="G49">
        <v>208</v>
      </c>
      <c r="H49" t="s">
        <v>530</v>
      </c>
      <c r="I49">
        <v>801</v>
      </c>
      <c r="J49" t="s">
        <v>372</v>
      </c>
    </row>
    <row r="50" spans="1:10" x14ac:dyDescent="0.45">
      <c r="A50" s="12" t="s">
        <v>51</v>
      </c>
      <c r="C50">
        <v>2049</v>
      </c>
      <c r="D50" s="11" t="s">
        <v>86</v>
      </c>
      <c r="E50">
        <v>206</v>
      </c>
      <c r="G50">
        <v>209</v>
      </c>
      <c r="H50" s="11" t="s">
        <v>648</v>
      </c>
      <c r="I50">
        <v>801</v>
      </c>
      <c r="J50" t="s">
        <v>373</v>
      </c>
    </row>
    <row r="51" spans="1:10" x14ac:dyDescent="0.45">
      <c r="A51" s="9" t="s">
        <v>52</v>
      </c>
      <c r="C51">
        <v>2050</v>
      </c>
      <c r="D51" t="s">
        <v>87</v>
      </c>
      <c r="E51">
        <v>206</v>
      </c>
      <c r="G51">
        <v>210</v>
      </c>
      <c r="H51" t="s">
        <v>628</v>
      </c>
      <c r="I51">
        <v>801</v>
      </c>
      <c r="J51" t="s">
        <v>373</v>
      </c>
    </row>
    <row r="52" spans="1:10" x14ac:dyDescent="0.45">
      <c r="A52" s="9" t="s">
        <v>53</v>
      </c>
      <c r="C52">
        <v>2051</v>
      </c>
      <c r="D52" t="s">
        <v>88</v>
      </c>
      <c r="E52">
        <v>206</v>
      </c>
      <c r="G52">
        <v>211</v>
      </c>
      <c r="H52" t="s">
        <v>649</v>
      </c>
      <c r="I52">
        <v>801</v>
      </c>
      <c r="J52" t="s">
        <v>372</v>
      </c>
    </row>
    <row r="53" spans="1:10" x14ac:dyDescent="0.45">
      <c r="A53" s="9" t="s">
        <v>54</v>
      </c>
      <c r="C53">
        <v>2052</v>
      </c>
      <c r="D53" t="s">
        <v>89</v>
      </c>
      <c r="E53">
        <v>206</v>
      </c>
      <c r="G53">
        <v>212</v>
      </c>
      <c r="H53" t="s">
        <v>565</v>
      </c>
      <c r="I53">
        <v>801</v>
      </c>
      <c r="J53" t="s">
        <v>372</v>
      </c>
    </row>
    <row r="54" spans="1:10" x14ac:dyDescent="0.45">
      <c r="A54" s="9" t="s">
        <v>55</v>
      </c>
      <c r="C54">
        <v>2053</v>
      </c>
      <c r="D54" t="s">
        <v>90</v>
      </c>
      <c r="E54">
        <v>206</v>
      </c>
      <c r="G54">
        <v>213</v>
      </c>
      <c r="H54" t="s">
        <v>533</v>
      </c>
      <c r="I54">
        <v>801</v>
      </c>
      <c r="J54" t="s">
        <v>372</v>
      </c>
    </row>
    <row r="55" spans="1:10" x14ac:dyDescent="0.45">
      <c r="A55" s="12" t="s">
        <v>56</v>
      </c>
      <c r="C55">
        <v>2054</v>
      </c>
      <c r="D55" s="11" t="s">
        <v>91</v>
      </c>
      <c r="E55">
        <v>206</v>
      </c>
      <c r="G55">
        <v>214</v>
      </c>
      <c r="H55" s="11" t="s">
        <v>526</v>
      </c>
      <c r="I55">
        <v>801</v>
      </c>
      <c r="J55" t="s">
        <v>372</v>
      </c>
    </row>
    <row r="56" spans="1:10" x14ac:dyDescent="0.45">
      <c r="A56" s="9" t="s">
        <v>57</v>
      </c>
      <c r="C56">
        <v>2055</v>
      </c>
      <c r="D56" t="s">
        <v>92</v>
      </c>
      <c r="E56">
        <v>206</v>
      </c>
      <c r="G56">
        <v>215</v>
      </c>
      <c r="H56" t="s">
        <v>547</v>
      </c>
      <c r="I56">
        <v>801</v>
      </c>
      <c r="J56" t="s">
        <v>373</v>
      </c>
    </row>
    <row r="57" spans="1:10" x14ac:dyDescent="0.45">
      <c r="A57" s="9" t="s">
        <v>58</v>
      </c>
      <c r="C57">
        <v>2056</v>
      </c>
      <c r="D57" t="s">
        <v>93</v>
      </c>
      <c r="E57">
        <v>206</v>
      </c>
      <c r="G57">
        <v>216</v>
      </c>
      <c r="H57" t="s">
        <v>549</v>
      </c>
      <c r="I57">
        <v>801</v>
      </c>
      <c r="J57" t="s">
        <v>373</v>
      </c>
    </row>
    <row r="58" spans="1:10" x14ac:dyDescent="0.45">
      <c r="A58" s="12" t="s">
        <v>59</v>
      </c>
      <c r="C58">
        <v>2057</v>
      </c>
      <c r="D58" s="11" t="s">
        <v>124</v>
      </c>
      <c r="E58">
        <v>207</v>
      </c>
      <c r="G58">
        <v>217</v>
      </c>
      <c r="H58" s="11" t="s">
        <v>559</v>
      </c>
      <c r="I58">
        <v>801</v>
      </c>
      <c r="J58" t="s">
        <v>373</v>
      </c>
    </row>
    <row r="59" spans="1:10" x14ac:dyDescent="0.45">
      <c r="A59" s="9" t="s">
        <v>60</v>
      </c>
      <c r="C59">
        <v>2058</v>
      </c>
      <c r="D59" t="s">
        <v>125</v>
      </c>
      <c r="E59">
        <v>207</v>
      </c>
      <c r="G59">
        <v>218</v>
      </c>
      <c r="H59" t="s">
        <v>650</v>
      </c>
      <c r="I59">
        <v>801</v>
      </c>
      <c r="J59" t="s">
        <v>373</v>
      </c>
    </row>
    <row r="60" spans="1:10" x14ac:dyDescent="0.45">
      <c r="A60" s="9" t="s">
        <v>61</v>
      </c>
      <c r="C60">
        <v>2059</v>
      </c>
      <c r="D60" t="s">
        <v>126</v>
      </c>
      <c r="E60">
        <v>207</v>
      </c>
      <c r="G60">
        <v>219</v>
      </c>
      <c r="H60" t="s">
        <v>546</v>
      </c>
      <c r="I60">
        <v>801</v>
      </c>
      <c r="J60" t="s">
        <v>372</v>
      </c>
    </row>
    <row r="61" spans="1:10" x14ac:dyDescent="0.45">
      <c r="A61" s="9" t="s">
        <v>62</v>
      </c>
      <c r="C61">
        <v>2060</v>
      </c>
      <c r="D61" t="s">
        <v>127</v>
      </c>
      <c r="E61">
        <v>207</v>
      </c>
      <c r="G61">
        <v>220</v>
      </c>
      <c r="H61" t="s">
        <v>556</v>
      </c>
      <c r="I61">
        <v>801</v>
      </c>
      <c r="J61" t="s">
        <v>373</v>
      </c>
    </row>
    <row r="62" spans="1:10" x14ac:dyDescent="0.45">
      <c r="A62" s="9" t="s">
        <v>63</v>
      </c>
      <c r="C62">
        <v>2061</v>
      </c>
      <c r="D62" t="s">
        <v>128</v>
      </c>
      <c r="E62">
        <v>207</v>
      </c>
      <c r="G62">
        <v>221</v>
      </c>
      <c r="H62" t="s">
        <v>522</v>
      </c>
      <c r="I62">
        <v>801</v>
      </c>
      <c r="J62" t="s">
        <v>372</v>
      </c>
    </row>
    <row r="63" spans="1:10" x14ac:dyDescent="0.45">
      <c r="A63" s="12" t="s">
        <v>64</v>
      </c>
      <c r="C63">
        <v>2062</v>
      </c>
      <c r="D63" s="11" t="s">
        <v>129</v>
      </c>
      <c r="E63">
        <v>207</v>
      </c>
      <c r="G63">
        <v>222</v>
      </c>
      <c r="H63" s="11" t="s">
        <v>519</v>
      </c>
      <c r="I63">
        <v>801</v>
      </c>
      <c r="J63" t="s">
        <v>373</v>
      </c>
    </row>
    <row r="64" spans="1:10" x14ac:dyDescent="0.45">
      <c r="A64" s="9" t="s">
        <v>65</v>
      </c>
      <c r="C64">
        <v>2063</v>
      </c>
      <c r="D64" t="s">
        <v>130</v>
      </c>
      <c r="E64">
        <v>207</v>
      </c>
      <c r="G64">
        <v>223</v>
      </c>
      <c r="H64" t="s">
        <v>520</v>
      </c>
      <c r="I64">
        <v>801</v>
      </c>
      <c r="J64" t="s">
        <v>372</v>
      </c>
    </row>
    <row r="65" spans="1:10" x14ac:dyDescent="0.45">
      <c r="A65" s="9" t="s">
        <v>66</v>
      </c>
      <c r="C65">
        <v>2064</v>
      </c>
      <c r="D65" t="s">
        <v>131</v>
      </c>
      <c r="E65">
        <v>207</v>
      </c>
      <c r="G65">
        <v>224</v>
      </c>
      <c r="H65" t="s">
        <v>515</v>
      </c>
      <c r="I65">
        <v>801</v>
      </c>
      <c r="J65" t="s">
        <v>372</v>
      </c>
    </row>
    <row r="66" spans="1:10" x14ac:dyDescent="0.45">
      <c r="A66" t="s">
        <v>196</v>
      </c>
      <c r="C66">
        <v>2065</v>
      </c>
      <c r="D66" t="s">
        <v>186</v>
      </c>
      <c r="E66">
        <v>208</v>
      </c>
      <c r="G66">
        <v>225</v>
      </c>
      <c r="H66" t="s">
        <v>590</v>
      </c>
      <c r="I66">
        <v>801</v>
      </c>
      <c r="J66" s="9" t="s">
        <v>372</v>
      </c>
    </row>
    <row r="67" spans="1:10" x14ac:dyDescent="0.45">
      <c r="A67" s="11" t="s">
        <v>197</v>
      </c>
      <c r="B67" s="11"/>
      <c r="C67" s="11">
        <v>2066</v>
      </c>
      <c r="D67" s="11" t="s">
        <v>182</v>
      </c>
      <c r="E67">
        <v>208</v>
      </c>
      <c r="G67">
        <v>226</v>
      </c>
      <c r="H67" s="11" t="s">
        <v>586</v>
      </c>
      <c r="I67">
        <v>801</v>
      </c>
      <c r="J67" s="12" t="s">
        <v>373</v>
      </c>
    </row>
    <row r="68" spans="1:10" x14ac:dyDescent="0.45">
      <c r="A68" t="s">
        <v>198</v>
      </c>
      <c r="C68">
        <v>2067</v>
      </c>
      <c r="D68" t="s">
        <v>183</v>
      </c>
      <c r="E68">
        <v>208</v>
      </c>
      <c r="G68">
        <v>227</v>
      </c>
      <c r="H68" t="s">
        <v>616</v>
      </c>
      <c r="I68">
        <v>801</v>
      </c>
      <c r="J68" s="9" t="s">
        <v>373</v>
      </c>
    </row>
    <row r="69" spans="1:10" x14ac:dyDescent="0.45">
      <c r="A69" t="s">
        <v>199</v>
      </c>
      <c r="C69">
        <v>2068</v>
      </c>
      <c r="D69" t="s">
        <v>188</v>
      </c>
      <c r="E69">
        <v>208</v>
      </c>
      <c r="G69">
        <v>228</v>
      </c>
      <c r="H69" t="s">
        <v>603</v>
      </c>
      <c r="I69">
        <v>801</v>
      </c>
      <c r="J69" s="9" t="s">
        <v>372</v>
      </c>
    </row>
    <row r="70" spans="1:10" x14ac:dyDescent="0.45">
      <c r="A70" t="s">
        <v>200</v>
      </c>
      <c r="C70">
        <v>2069</v>
      </c>
      <c r="D70" t="s">
        <v>189</v>
      </c>
      <c r="E70">
        <v>208</v>
      </c>
      <c r="G70">
        <v>229</v>
      </c>
      <c r="H70" t="s">
        <v>609</v>
      </c>
      <c r="I70">
        <v>801</v>
      </c>
      <c r="J70" s="9" t="s">
        <v>372</v>
      </c>
    </row>
    <row r="71" spans="1:10" x14ac:dyDescent="0.45">
      <c r="A71" t="s">
        <v>201</v>
      </c>
      <c r="C71">
        <v>2070</v>
      </c>
      <c r="D71" t="s">
        <v>194</v>
      </c>
      <c r="E71">
        <v>208</v>
      </c>
      <c r="G71">
        <v>230</v>
      </c>
      <c r="H71" t="s">
        <v>614</v>
      </c>
      <c r="I71">
        <v>801</v>
      </c>
      <c r="J71" s="9" t="s">
        <v>372</v>
      </c>
    </row>
    <row r="72" spans="1:10" x14ac:dyDescent="0.45">
      <c r="A72" s="11" t="s">
        <v>202</v>
      </c>
      <c r="B72" s="11"/>
      <c r="C72" s="11">
        <v>2071</v>
      </c>
      <c r="D72" s="11" t="s">
        <v>193</v>
      </c>
      <c r="E72">
        <v>208</v>
      </c>
      <c r="G72">
        <v>231</v>
      </c>
      <c r="H72" s="11" t="s">
        <v>574</v>
      </c>
      <c r="I72">
        <v>801</v>
      </c>
      <c r="J72" s="12" t="s">
        <v>373</v>
      </c>
    </row>
    <row r="73" spans="1:10" x14ac:dyDescent="0.45">
      <c r="A73" t="s">
        <v>203</v>
      </c>
      <c r="C73">
        <v>2072</v>
      </c>
      <c r="D73" t="s">
        <v>136</v>
      </c>
      <c r="E73">
        <v>208</v>
      </c>
      <c r="G73">
        <v>232</v>
      </c>
      <c r="H73" t="s">
        <v>596</v>
      </c>
      <c r="I73">
        <v>801</v>
      </c>
      <c r="J73" s="9" t="s">
        <v>373</v>
      </c>
    </row>
    <row r="74" spans="1:10" x14ac:dyDescent="0.45">
      <c r="A74" s="11" t="s">
        <v>204</v>
      </c>
      <c r="B74" s="11"/>
      <c r="C74" s="11">
        <v>2073</v>
      </c>
      <c r="D74" s="11" t="s">
        <v>151</v>
      </c>
      <c r="E74">
        <v>209</v>
      </c>
      <c r="G74">
        <v>233</v>
      </c>
      <c r="H74" s="11" t="s">
        <v>602</v>
      </c>
      <c r="I74">
        <v>801</v>
      </c>
      <c r="J74" s="12" t="s">
        <v>373</v>
      </c>
    </row>
    <row r="75" spans="1:10" x14ac:dyDescent="0.45">
      <c r="A75" t="s">
        <v>205</v>
      </c>
      <c r="C75">
        <v>2074</v>
      </c>
      <c r="D75" t="s">
        <v>158</v>
      </c>
      <c r="E75">
        <v>209</v>
      </c>
      <c r="G75">
        <v>234</v>
      </c>
      <c r="H75" t="s">
        <v>624</v>
      </c>
      <c r="I75">
        <v>801</v>
      </c>
      <c r="J75" s="9" t="s">
        <v>373</v>
      </c>
    </row>
    <row r="76" spans="1:10" x14ac:dyDescent="0.45">
      <c r="A76" t="s">
        <v>206</v>
      </c>
      <c r="C76">
        <v>2075</v>
      </c>
      <c r="D76" t="s">
        <v>163</v>
      </c>
      <c r="E76">
        <v>209</v>
      </c>
      <c r="G76">
        <v>235</v>
      </c>
      <c r="H76" t="s">
        <v>651</v>
      </c>
      <c r="I76">
        <v>801</v>
      </c>
      <c r="J76" s="9" t="s">
        <v>372</v>
      </c>
    </row>
    <row r="77" spans="1:10" x14ac:dyDescent="0.45">
      <c r="A77" t="s">
        <v>207</v>
      </c>
      <c r="C77">
        <v>2076</v>
      </c>
      <c r="D77" t="s">
        <v>147</v>
      </c>
      <c r="E77">
        <v>209</v>
      </c>
      <c r="G77">
        <v>236</v>
      </c>
      <c r="H77" t="s">
        <v>579</v>
      </c>
      <c r="I77">
        <v>801</v>
      </c>
      <c r="J77" s="9" t="s">
        <v>373</v>
      </c>
    </row>
    <row r="78" spans="1:10" x14ac:dyDescent="0.45">
      <c r="A78" t="s">
        <v>208</v>
      </c>
      <c r="C78">
        <v>2077</v>
      </c>
      <c r="D78" t="s">
        <v>149</v>
      </c>
      <c r="E78">
        <v>209</v>
      </c>
      <c r="G78">
        <v>237</v>
      </c>
      <c r="H78" t="s">
        <v>557</v>
      </c>
      <c r="I78">
        <v>801</v>
      </c>
      <c r="J78" s="9" t="s">
        <v>373</v>
      </c>
    </row>
    <row r="79" spans="1:10" x14ac:dyDescent="0.45">
      <c r="A79" t="s">
        <v>209</v>
      </c>
      <c r="C79">
        <v>2078</v>
      </c>
      <c r="D79" t="s">
        <v>145</v>
      </c>
      <c r="E79">
        <v>209</v>
      </c>
      <c r="G79">
        <v>238</v>
      </c>
      <c r="H79" t="s">
        <v>652</v>
      </c>
      <c r="I79">
        <v>801</v>
      </c>
      <c r="J79" s="9" t="s">
        <v>372</v>
      </c>
    </row>
    <row r="80" spans="1:10" x14ac:dyDescent="0.45">
      <c r="A80" s="11" t="s">
        <v>210</v>
      </c>
      <c r="B80" s="11"/>
      <c r="C80" s="11">
        <v>2079</v>
      </c>
      <c r="D80" s="11" t="s">
        <v>142</v>
      </c>
      <c r="E80">
        <v>209</v>
      </c>
      <c r="G80">
        <v>239</v>
      </c>
      <c r="H80" s="11" t="s">
        <v>577</v>
      </c>
      <c r="I80">
        <v>801</v>
      </c>
      <c r="J80" s="12" t="s">
        <v>372</v>
      </c>
    </row>
    <row r="81" spans="1:10" x14ac:dyDescent="0.45">
      <c r="A81" t="s">
        <v>211</v>
      </c>
      <c r="C81">
        <v>2080</v>
      </c>
      <c r="D81" t="s">
        <v>175</v>
      </c>
      <c r="E81">
        <v>209</v>
      </c>
      <c r="G81">
        <v>240</v>
      </c>
      <c r="H81" t="s">
        <v>617</v>
      </c>
      <c r="I81">
        <v>801</v>
      </c>
      <c r="J81" s="9" t="s">
        <v>372</v>
      </c>
    </row>
    <row r="82" spans="1:10" x14ac:dyDescent="0.45">
      <c r="A82" t="s">
        <v>212</v>
      </c>
      <c r="C82">
        <v>2081</v>
      </c>
      <c r="D82" t="s">
        <v>148</v>
      </c>
      <c r="E82">
        <v>210</v>
      </c>
      <c r="G82">
        <v>241</v>
      </c>
      <c r="H82" t="s">
        <v>582</v>
      </c>
      <c r="I82">
        <v>801</v>
      </c>
      <c r="J82" s="9" t="s">
        <v>373</v>
      </c>
    </row>
    <row r="83" spans="1:10" x14ac:dyDescent="0.45">
      <c r="A83" s="11" t="s">
        <v>213</v>
      </c>
      <c r="B83" s="11"/>
      <c r="C83" s="11">
        <v>2082</v>
      </c>
      <c r="D83" s="11" t="s">
        <v>143</v>
      </c>
      <c r="E83">
        <v>210</v>
      </c>
      <c r="G83">
        <v>242</v>
      </c>
      <c r="H83" s="11" t="s">
        <v>653</v>
      </c>
      <c r="I83">
        <v>801</v>
      </c>
      <c r="J83" s="12" t="s">
        <v>373</v>
      </c>
    </row>
    <row r="84" spans="1:10" x14ac:dyDescent="0.45">
      <c r="A84" t="s">
        <v>214</v>
      </c>
      <c r="C84">
        <v>2083</v>
      </c>
      <c r="D84" t="s">
        <v>144</v>
      </c>
      <c r="E84">
        <v>210</v>
      </c>
      <c r="G84">
        <v>243</v>
      </c>
      <c r="H84" t="s">
        <v>594</v>
      </c>
      <c r="I84">
        <v>801</v>
      </c>
      <c r="J84" s="9" t="s">
        <v>372</v>
      </c>
    </row>
    <row r="85" spans="1:10" x14ac:dyDescent="0.45">
      <c r="A85" t="s">
        <v>215</v>
      </c>
      <c r="C85">
        <v>2084</v>
      </c>
      <c r="D85" t="s">
        <v>153</v>
      </c>
      <c r="E85">
        <v>210</v>
      </c>
      <c r="G85">
        <v>244</v>
      </c>
      <c r="H85" t="s">
        <v>608</v>
      </c>
      <c r="I85">
        <v>801</v>
      </c>
      <c r="J85" s="9" t="s">
        <v>373</v>
      </c>
    </row>
    <row r="86" spans="1:10" x14ac:dyDescent="0.45">
      <c r="A86" t="s">
        <v>216</v>
      </c>
      <c r="C86">
        <v>2085</v>
      </c>
      <c r="D86" t="s">
        <v>155</v>
      </c>
      <c r="E86">
        <v>210</v>
      </c>
      <c r="G86">
        <v>245</v>
      </c>
      <c r="H86" t="s">
        <v>621</v>
      </c>
      <c r="I86">
        <v>801</v>
      </c>
      <c r="J86" s="9" t="s">
        <v>372</v>
      </c>
    </row>
    <row r="87" spans="1:10" x14ac:dyDescent="0.45">
      <c r="A87" t="s">
        <v>217</v>
      </c>
      <c r="C87">
        <v>2086</v>
      </c>
      <c r="D87" t="s">
        <v>161</v>
      </c>
      <c r="E87">
        <v>210</v>
      </c>
      <c r="G87">
        <v>246</v>
      </c>
      <c r="H87" t="s">
        <v>576</v>
      </c>
      <c r="I87">
        <v>801</v>
      </c>
      <c r="J87" s="9" t="s">
        <v>373</v>
      </c>
    </row>
    <row r="88" spans="1:10" x14ac:dyDescent="0.45">
      <c r="A88" s="11" t="s">
        <v>218</v>
      </c>
      <c r="B88" s="11"/>
      <c r="C88" s="11">
        <v>2087</v>
      </c>
      <c r="D88" s="11" t="s">
        <v>160</v>
      </c>
      <c r="E88">
        <v>210</v>
      </c>
      <c r="G88">
        <v>247</v>
      </c>
      <c r="H88" s="11" t="s">
        <v>592</v>
      </c>
      <c r="I88">
        <v>801</v>
      </c>
      <c r="J88" s="12" t="s">
        <v>372</v>
      </c>
    </row>
    <row r="89" spans="1:10" x14ac:dyDescent="0.45">
      <c r="A89" t="s">
        <v>219</v>
      </c>
      <c r="C89">
        <v>2088</v>
      </c>
      <c r="D89" t="s">
        <v>170</v>
      </c>
      <c r="E89">
        <v>210</v>
      </c>
      <c r="G89">
        <v>248</v>
      </c>
      <c r="H89" t="s">
        <v>597</v>
      </c>
      <c r="I89">
        <v>801</v>
      </c>
      <c r="J89" s="9" t="s">
        <v>372</v>
      </c>
    </row>
    <row r="90" spans="1:10" x14ac:dyDescent="0.45">
      <c r="A90" t="s">
        <v>220</v>
      </c>
      <c r="C90">
        <v>2089</v>
      </c>
      <c r="D90" t="s">
        <v>178</v>
      </c>
      <c r="E90">
        <v>211</v>
      </c>
      <c r="G90">
        <v>249</v>
      </c>
      <c r="H90" t="s">
        <v>571</v>
      </c>
      <c r="I90">
        <v>801</v>
      </c>
      <c r="J90" s="9" t="s">
        <v>372</v>
      </c>
    </row>
    <row r="91" spans="1:10" x14ac:dyDescent="0.45">
      <c r="A91" t="s">
        <v>221</v>
      </c>
      <c r="C91">
        <v>2090</v>
      </c>
      <c r="D91" t="s">
        <v>174</v>
      </c>
      <c r="E91">
        <v>211</v>
      </c>
      <c r="G91">
        <v>250</v>
      </c>
      <c r="H91" t="s">
        <v>612</v>
      </c>
      <c r="I91">
        <v>801</v>
      </c>
      <c r="J91" s="9" t="s">
        <v>372</v>
      </c>
    </row>
    <row r="92" spans="1:10" x14ac:dyDescent="0.45">
      <c r="A92" s="11" t="s">
        <v>222</v>
      </c>
      <c r="B92" s="11"/>
      <c r="C92" s="11">
        <v>2091</v>
      </c>
      <c r="D92" s="11" t="s">
        <v>177</v>
      </c>
      <c r="E92">
        <v>211</v>
      </c>
      <c r="G92">
        <v>251</v>
      </c>
      <c r="H92" s="11" t="s">
        <v>567</v>
      </c>
      <c r="I92">
        <v>801</v>
      </c>
      <c r="J92" s="12" t="s">
        <v>373</v>
      </c>
    </row>
    <row r="93" spans="1:10" x14ac:dyDescent="0.45">
      <c r="A93" t="s">
        <v>223</v>
      </c>
      <c r="C93">
        <v>2092</v>
      </c>
      <c r="D93" t="s">
        <v>164</v>
      </c>
      <c r="E93">
        <v>211</v>
      </c>
      <c r="G93">
        <v>252</v>
      </c>
      <c r="H93" t="s">
        <v>572</v>
      </c>
      <c r="I93">
        <v>801</v>
      </c>
      <c r="J93" s="9" t="s">
        <v>372</v>
      </c>
    </row>
    <row r="94" spans="1:10" x14ac:dyDescent="0.45">
      <c r="A94" s="11" t="s">
        <v>224</v>
      </c>
      <c r="B94" s="11"/>
      <c r="C94" s="11">
        <v>2093</v>
      </c>
      <c r="D94" s="11" t="s">
        <v>168</v>
      </c>
      <c r="E94">
        <v>211</v>
      </c>
      <c r="G94">
        <v>253</v>
      </c>
      <c r="H94" s="11" t="s">
        <v>581</v>
      </c>
      <c r="I94">
        <v>801</v>
      </c>
      <c r="J94" s="12" t="s">
        <v>373</v>
      </c>
    </row>
    <row r="95" spans="1:10" x14ac:dyDescent="0.45">
      <c r="A95" t="s">
        <v>225</v>
      </c>
      <c r="C95">
        <v>2094</v>
      </c>
      <c r="D95" t="s">
        <v>173</v>
      </c>
      <c r="E95">
        <v>211</v>
      </c>
      <c r="G95">
        <v>254</v>
      </c>
      <c r="H95" t="s">
        <v>584</v>
      </c>
      <c r="I95">
        <v>801</v>
      </c>
      <c r="J95" s="9" t="s">
        <v>373</v>
      </c>
    </row>
    <row r="96" spans="1:10" x14ac:dyDescent="0.45">
      <c r="A96" t="s">
        <v>226</v>
      </c>
      <c r="C96">
        <v>2095</v>
      </c>
      <c r="D96" t="s">
        <v>169</v>
      </c>
      <c r="E96">
        <v>211</v>
      </c>
      <c r="G96">
        <v>255</v>
      </c>
      <c r="H96" t="s">
        <v>591</v>
      </c>
      <c r="I96">
        <v>801</v>
      </c>
      <c r="J96" s="9" t="s">
        <v>372</v>
      </c>
    </row>
    <row r="97" spans="1:10" x14ac:dyDescent="0.45">
      <c r="A97" t="s">
        <v>227</v>
      </c>
      <c r="C97">
        <v>2096</v>
      </c>
      <c r="D97" t="s">
        <v>157</v>
      </c>
      <c r="E97">
        <v>211</v>
      </c>
      <c r="G97">
        <v>256</v>
      </c>
      <c r="H97" t="s">
        <v>598</v>
      </c>
      <c r="I97">
        <v>801</v>
      </c>
      <c r="J97" s="9" t="s">
        <v>373</v>
      </c>
    </row>
    <row r="98" spans="1:10" x14ac:dyDescent="0.45">
      <c r="A98" s="11" t="s">
        <v>228</v>
      </c>
      <c r="B98" s="11"/>
      <c r="C98" s="11">
        <v>2113</v>
      </c>
      <c r="D98" s="11" t="s">
        <v>176</v>
      </c>
      <c r="E98">
        <v>212</v>
      </c>
      <c r="G98">
        <v>257</v>
      </c>
      <c r="H98" s="11" t="s">
        <v>583</v>
      </c>
      <c r="I98">
        <v>801</v>
      </c>
      <c r="J98" s="12" t="s">
        <v>373</v>
      </c>
    </row>
    <row r="99" spans="1:10" x14ac:dyDescent="0.45">
      <c r="A99" t="s">
        <v>229</v>
      </c>
      <c r="C99">
        <v>2114</v>
      </c>
      <c r="D99" t="s">
        <v>180</v>
      </c>
      <c r="E99">
        <v>212</v>
      </c>
      <c r="G99">
        <v>258</v>
      </c>
      <c r="H99" t="s">
        <v>606</v>
      </c>
      <c r="I99">
        <v>801</v>
      </c>
      <c r="J99" s="9" t="s">
        <v>373</v>
      </c>
    </row>
    <row r="100" spans="1:10" x14ac:dyDescent="0.45">
      <c r="A100" t="s">
        <v>230</v>
      </c>
      <c r="C100">
        <v>2115</v>
      </c>
      <c r="D100" t="s">
        <v>179</v>
      </c>
      <c r="E100">
        <v>212</v>
      </c>
      <c r="G100">
        <v>259</v>
      </c>
      <c r="H100" t="s">
        <v>593</v>
      </c>
      <c r="I100">
        <v>801</v>
      </c>
      <c r="J100" s="9" t="s">
        <v>372</v>
      </c>
    </row>
    <row r="101" spans="1:10" x14ac:dyDescent="0.45">
      <c r="A101" t="s">
        <v>231</v>
      </c>
      <c r="C101">
        <v>2116</v>
      </c>
      <c r="D101" t="s">
        <v>172</v>
      </c>
      <c r="E101">
        <v>212</v>
      </c>
      <c r="G101">
        <v>260</v>
      </c>
      <c r="H101" t="s">
        <v>601</v>
      </c>
      <c r="I101">
        <v>801</v>
      </c>
      <c r="J101" s="15" t="s">
        <v>373</v>
      </c>
    </row>
    <row r="102" spans="1:10" x14ac:dyDescent="0.45">
      <c r="A102" s="11" t="s">
        <v>232</v>
      </c>
      <c r="B102" s="11"/>
      <c r="C102" s="11">
        <v>2117</v>
      </c>
      <c r="D102" s="11" t="s">
        <v>171</v>
      </c>
      <c r="E102">
        <v>212</v>
      </c>
      <c r="G102">
        <v>261</v>
      </c>
      <c r="H102" s="11" t="s">
        <v>580</v>
      </c>
      <c r="I102">
        <v>801</v>
      </c>
      <c r="J102" s="12" t="s">
        <v>373</v>
      </c>
    </row>
    <row r="103" spans="1:10" x14ac:dyDescent="0.45">
      <c r="A103" t="s">
        <v>233</v>
      </c>
      <c r="C103">
        <v>2118</v>
      </c>
      <c r="D103" t="s">
        <v>166</v>
      </c>
      <c r="E103">
        <v>212</v>
      </c>
      <c r="G103">
        <v>262</v>
      </c>
      <c r="H103" t="s">
        <v>618</v>
      </c>
      <c r="I103">
        <v>801</v>
      </c>
      <c r="J103" s="9" t="s">
        <v>372</v>
      </c>
    </row>
    <row r="104" spans="1:10" x14ac:dyDescent="0.45">
      <c r="A104" t="s">
        <v>234</v>
      </c>
      <c r="C104">
        <v>2119</v>
      </c>
      <c r="D104" t="s">
        <v>167</v>
      </c>
      <c r="E104">
        <v>212</v>
      </c>
      <c r="G104">
        <v>263</v>
      </c>
      <c r="H104" t="s">
        <v>620</v>
      </c>
      <c r="I104">
        <v>801</v>
      </c>
      <c r="J104" s="9" t="s">
        <v>372</v>
      </c>
    </row>
    <row r="105" spans="1:10" x14ac:dyDescent="0.45">
      <c r="A105" t="s">
        <v>235</v>
      </c>
      <c r="C105">
        <v>2120</v>
      </c>
      <c r="D105" t="s">
        <v>154</v>
      </c>
      <c r="E105">
        <v>212</v>
      </c>
      <c r="G105">
        <v>264</v>
      </c>
      <c r="H105" t="s">
        <v>588</v>
      </c>
      <c r="I105">
        <v>801</v>
      </c>
      <c r="J105" s="9" t="s">
        <v>372</v>
      </c>
    </row>
    <row r="106" spans="1:10" x14ac:dyDescent="0.45">
      <c r="A106" t="s">
        <v>236</v>
      </c>
      <c r="C106">
        <v>2129</v>
      </c>
      <c r="D106" t="s">
        <v>141</v>
      </c>
      <c r="E106">
        <v>213</v>
      </c>
      <c r="G106">
        <v>265</v>
      </c>
      <c r="H106" t="s">
        <v>604</v>
      </c>
      <c r="I106">
        <v>801</v>
      </c>
      <c r="J106" s="9" t="s">
        <v>373</v>
      </c>
    </row>
    <row r="107" spans="1:10" x14ac:dyDescent="0.45">
      <c r="A107" s="11" t="s">
        <v>237</v>
      </c>
      <c r="B107" s="11"/>
      <c r="C107" s="11">
        <v>2130</v>
      </c>
      <c r="D107" s="11" t="s">
        <v>146</v>
      </c>
      <c r="E107">
        <v>213</v>
      </c>
      <c r="G107">
        <v>266</v>
      </c>
      <c r="H107" s="11" t="s">
        <v>619</v>
      </c>
      <c r="I107">
        <v>801</v>
      </c>
      <c r="J107" s="16" t="s">
        <v>373</v>
      </c>
    </row>
    <row r="108" spans="1:10" x14ac:dyDescent="0.45">
      <c r="A108" t="s">
        <v>238</v>
      </c>
      <c r="C108">
        <v>2131</v>
      </c>
      <c r="D108" t="s">
        <v>150</v>
      </c>
      <c r="E108">
        <v>213</v>
      </c>
      <c r="G108">
        <v>267</v>
      </c>
      <c r="H108" t="s">
        <v>568</v>
      </c>
      <c r="I108">
        <v>801</v>
      </c>
      <c r="J108" s="9" t="s">
        <v>372</v>
      </c>
    </row>
    <row r="109" spans="1:10" x14ac:dyDescent="0.45">
      <c r="A109" t="s">
        <v>239</v>
      </c>
      <c r="C109">
        <v>2132</v>
      </c>
      <c r="D109" t="s">
        <v>159</v>
      </c>
      <c r="E109">
        <v>213</v>
      </c>
      <c r="G109">
        <v>268</v>
      </c>
      <c r="H109" t="s">
        <v>589</v>
      </c>
      <c r="I109">
        <v>801</v>
      </c>
      <c r="J109" s="9" t="s">
        <v>373</v>
      </c>
    </row>
    <row r="110" spans="1:10" x14ac:dyDescent="0.45">
      <c r="A110" t="s">
        <v>240</v>
      </c>
      <c r="C110">
        <v>2133</v>
      </c>
      <c r="D110" t="s">
        <v>162</v>
      </c>
      <c r="E110">
        <v>213</v>
      </c>
      <c r="G110">
        <v>269</v>
      </c>
      <c r="H110" t="s">
        <v>599</v>
      </c>
      <c r="I110">
        <v>801</v>
      </c>
      <c r="J110" s="9" t="s">
        <v>372</v>
      </c>
    </row>
    <row r="111" spans="1:10" x14ac:dyDescent="0.45">
      <c r="A111" t="s">
        <v>241</v>
      </c>
      <c r="C111">
        <v>2134</v>
      </c>
      <c r="D111" t="s">
        <v>156</v>
      </c>
      <c r="E111">
        <v>213</v>
      </c>
      <c r="G111">
        <v>270</v>
      </c>
      <c r="H111" t="s">
        <v>607</v>
      </c>
      <c r="I111">
        <v>801</v>
      </c>
      <c r="J111" s="9" t="s">
        <v>372</v>
      </c>
    </row>
    <row r="112" spans="1:10" x14ac:dyDescent="0.45">
      <c r="A112" s="11" t="s">
        <v>242</v>
      </c>
      <c r="B112" s="11"/>
      <c r="C112" s="11">
        <v>2135</v>
      </c>
      <c r="D112" s="11" t="s">
        <v>152</v>
      </c>
      <c r="E112">
        <v>213</v>
      </c>
      <c r="G112">
        <v>271</v>
      </c>
      <c r="H112" s="11" t="s">
        <v>605</v>
      </c>
      <c r="I112">
        <v>801</v>
      </c>
      <c r="J112" s="16" t="s">
        <v>373</v>
      </c>
    </row>
    <row r="113" spans="1:13" x14ac:dyDescent="0.45">
      <c r="A113" t="s">
        <v>243</v>
      </c>
      <c r="C113">
        <v>2136</v>
      </c>
      <c r="D113" t="s">
        <v>165</v>
      </c>
      <c r="E113">
        <v>213</v>
      </c>
      <c r="G113">
        <v>272</v>
      </c>
      <c r="H113" t="s">
        <v>629</v>
      </c>
      <c r="I113">
        <v>801</v>
      </c>
      <c r="J113" s="9" t="s">
        <v>372</v>
      </c>
    </row>
    <row r="114" spans="1:13" x14ac:dyDescent="0.45">
      <c r="A114" t="s">
        <v>244</v>
      </c>
      <c r="C114">
        <v>2137</v>
      </c>
      <c r="D114" t="s">
        <v>185</v>
      </c>
      <c r="E114">
        <v>214</v>
      </c>
      <c r="G114">
        <v>273</v>
      </c>
      <c r="H114" t="s">
        <v>610</v>
      </c>
      <c r="I114">
        <v>801</v>
      </c>
      <c r="J114" s="9" t="s">
        <v>373</v>
      </c>
    </row>
    <row r="115" spans="1:13" x14ac:dyDescent="0.45">
      <c r="A115" t="s">
        <v>245</v>
      </c>
      <c r="C115">
        <v>2138</v>
      </c>
      <c r="D115" t="s">
        <v>181</v>
      </c>
      <c r="E115">
        <v>214</v>
      </c>
      <c r="G115">
        <v>274</v>
      </c>
      <c r="H115" t="s">
        <v>595</v>
      </c>
      <c r="I115">
        <v>801</v>
      </c>
      <c r="J115" s="9" t="s">
        <v>373</v>
      </c>
    </row>
    <row r="116" spans="1:13" x14ac:dyDescent="0.45">
      <c r="A116" s="11" t="s">
        <v>246</v>
      </c>
      <c r="B116" s="11"/>
      <c r="C116" s="11">
        <v>2139</v>
      </c>
      <c r="D116" s="11" t="s">
        <v>184</v>
      </c>
      <c r="E116">
        <v>214</v>
      </c>
      <c r="G116">
        <v>275</v>
      </c>
      <c r="H116" s="11" t="s">
        <v>575</v>
      </c>
      <c r="I116">
        <v>801</v>
      </c>
      <c r="J116" s="12" t="s">
        <v>373</v>
      </c>
    </row>
    <row r="117" spans="1:13" x14ac:dyDescent="0.45">
      <c r="A117" t="s">
        <v>247</v>
      </c>
      <c r="C117">
        <v>2140</v>
      </c>
      <c r="D117" t="s">
        <v>187</v>
      </c>
      <c r="E117">
        <v>214</v>
      </c>
      <c r="G117">
        <v>276</v>
      </c>
      <c r="H117" t="s">
        <v>569</v>
      </c>
      <c r="I117">
        <v>801</v>
      </c>
      <c r="J117" s="9" t="s">
        <v>372</v>
      </c>
    </row>
    <row r="118" spans="1:13" x14ac:dyDescent="0.45">
      <c r="A118" t="s">
        <v>248</v>
      </c>
      <c r="C118">
        <v>2141</v>
      </c>
      <c r="D118" t="s">
        <v>190</v>
      </c>
      <c r="E118">
        <v>214</v>
      </c>
      <c r="G118">
        <v>277</v>
      </c>
      <c r="H118" t="s">
        <v>587</v>
      </c>
      <c r="I118">
        <v>801</v>
      </c>
      <c r="J118" s="9" t="s">
        <v>372</v>
      </c>
    </row>
    <row r="119" spans="1:13" x14ac:dyDescent="0.45">
      <c r="A119" t="s">
        <v>249</v>
      </c>
      <c r="C119">
        <v>2142</v>
      </c>
      <c r="D119" t="s">
        <v>195</v>
      </c>
      <c r="E119">
        <v>214</v>
      </c>
      <c r="G119">
        <v>278</v>
      </c>
      <c r="H119" t="s">
        <v>578</v>
      </c>
      <c r="I119">
        <v>801</v>
      </c>
      <c r="J119" s="9" t="s">
        <v>372</v>
      </c>
    </row>
    <row r="120" spans="1:13" x14ac:dyDescent="0.45">
      <c r="A120" t="s">
        <v>250</v>
      </c>
      <c r="C120">
        <v>2143</v>
      </c>
      <c r="D120" t="s">
        <v>191</v>
      </c>
      <c r="E120">
        <v>214</v>
      </c>
      <c r="G120">
        <v>279</v>
      </c>
      <c r="H120" t="s">
        <v>585</v>
      </c>
      <c r="I120">
        <v>801</v>
      </c>
      <c r="J120" s="9" t="s">
        <v>372</v>
      </c>
    </row>
    <row r="121" spans="1:13" x14ac:dyDescent="0.45">
      <c r="A121" t="s">
        <v>251</v>
      </c>
      <c r="C121">
        <v>2144</v>
      </c>
      <c r="D121" t="s">
        <v>134</v>
      </c>
      <c r="E121">
        <v>214</v>
      </c>
      <c r="G121">
        <v>280</v>
      </c>
      <c r="H121" s="11" t="s">
        <v>622</v>
      </c>
      <c r="I121">
        <v>801</v>
      </c>
      <c r="J121" s="12" t="s">
        <v>373</v>
      </c>
    </row>
    <row r="122" spans="1:13" x14ac:dyDescent="0.45">
      <c r="A122" t="s">
        <v>252</v>
      </c>
      <c r="C122">
        <v>2145</v>
      </c>
      <c r="D122" t="s">
        <v>140</v>
      </c>
      <c r="E122">
        <v>215</v>
      </c>
      <c r="G122">
        <v>281</v>
      </c>
      <c r="H122" t="s">
        <v>623</v>
      </c>
      <c r="I122">
        <v>801</v>
      </c>
      <c r="J122" s="9" t="s">
        <v>373</v>
      </c>
    </row>
    <row r="123" spans="1:13" x14ac:dyDescent="0.45">
      <c r="A123" t="s">
        <v>253</v>
      </c>
      <c r="C123">
        <v>2146</v>
      </c>
      <c r="D123" t="s">
        <v>138</v>
      </c>
      <c r="E123">
        <v>215</v>
      </c>
      <c r="G123">
        <v>282</v>
      </c>
      <c r="H123" t="s">
        <v>573</v>
      </c>
      <c r="I123">
        <v>801</v>
      </c>
      <c r="J123" s="9" t="s">
        <v>372</v>
      </c>
    </row>
    <row r="124" spans="1:13" x14ac:dyDescent="0.45">
      <c r="A124" t="s">
        <v>254</v>
      </c>
      <c r="C124">
        <v>2147</v>
      </c>
      <c r="D124" t="s">
        <v>139</v>
      </c>
      <c r="E124">
        <v>215</v>
      </c>
      <c r="G124">
        <v>283</v>
      </c>
      <c r="H124" t="s">
        <v>570</v>
      </c>
      <c r="I124">
        <v>801</v>
      </c>
      <c r="J124" s="9" t="s">
        <v>372</v>
      </c>
      <c r="M124" s="9"/>
    </row>
    <row r="125" spans="1:13" s="11" customFormat="1" x14ac:dyDescent="0.45">
      <c r="A125" s="11" t="s">
        <v>255</v>
      </c>
      <c r="C125" s="11">
        <v>2148</v>
      </c>
      <c r="D125" s="11" t="s">
        <v>132</v>
      </c>
      <c r="E125" s="11">
        <v>215</v>
      </c>
      <c r="G125" s="11">
        <v>284</v>
      </c>
      <c r="H125" s="11" t="s">
        <v>600</v>
      </c>
      <c r="I125" s="11">
        <v>801</v>
      </c>
      <c r="J125" s="12" t="s">
        <v>372</v>
      </c>
    </row>
    <row r="126" spans="1:13" x14ac:dyDescent="0.45">
      <c r="A126" t="s">
        <v>256</v>
      </c>
      <c r="C126">
        <v>2149</v>
      </c>
      <c r="D126" t="s">
        <v>133</v>
      </c>
      <c r="E126">
        <v>215</v>
      </c>
      <c r="G126">
        <v>285</v>
      </c>
      <c r="H126" t="s">
        <v>630</v>
      </c>
      <c r="I126">
        <v>801</v>
      </c>
      <c r="J126" s="9" t="s">
        <v>373</v>
      </c>
    </row>
    <row r="127" spans="1:13" x14ac:dyDescent="0.45">
      <c r="A127" t="s">
        <v>257</v>
      </c>
      <c r="C127">
        <v>2150</v>
      </c>
      <c r="D127" t="s">
        <v>137</v>
      </c>
      <c r="E127">
        <v>215</v>
      </c>
      <c r="G127">
        <v>286</v>
      </c>
      <c r="H127" t="s">
        <v>613</v>
      </c>
      <c r="I127">
        <v>801</v>
      </c>
      <c r="J127" s="9" t="s">
        <v>373</v>
      </c>
    </row>
    <row r="128" spans="1:13" x14ac:dyDescent="0.45">
      <c r="A128" t="s">
        <v>258</v>
      </c>
      <c r="C128">
        <v>2151</v>
      </c>
      <c r="D128" t="s">
        <v>135</v>
      </c>
      <c r="E128">
        <v>215</v>
      </c>
      <c r="G128">
        <v>287</v>
      </c>
      <c r="H128" t="s">
        <v>625</v>
      </c>
      <c r="I128">
        <v>801</v>
      </c>
      <c r="J128" s="9" t="s">
        <v>372</v>
      </c>
    </row>
    <row r="129" spans="1:10" s="11" customFormat="1" x14ac:dyDescent="0.45">
      <c r="A129" s="11" t="s">
        <v>259</v>
      </c>
      <c r="C129" s="11">
        <v>2152</v>
      </c>
      <c r="D129" s="11" t="s">
        <v>192</v>
      </c>
      <c r="E129" s="11">
        <v>215</v>
      </c>
      <c r="G129" s="11">
        <v>288</v>
      </c>
      <c r="H129" s="11" t="s">
        <v>611</v>
      </c>
      <c r="I129" s="11">
        <v>801</v>
      </c>
      <c r="J129" s="12" t="s">
        <v>373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31"/>
  <sheetViews>
    <sheetView topLeftCell="A17" workbookViewId="0">
      <selection activeCell="A17" sqref="A17:A31"/>
    </sheetView>
  </sheetViews>
  <sheetFormatPr defaultColWidth="8.796875" defaultRowHeight="14.25" x14ac:dyDescent="0.45"/>
  <sheetData>
    <row r="1" spans="1:1" x14ac:dyDescent="0.45">
      <c r="A1">
        <v>2002</v>
      </c>
    </row>
    <row r="2" spans="1:1" x14ac:dyDescent="0.45">
      <c r="A2">
        <v>2005</v>
      </c>
    </row>
    <row r="3" spans="1:1" x14ac:dyDescent="0.45">
      <c r="A3">
        <v>2011</v>
      </c>
    </row>
    <row r="4" spans="1:1" x14ac:dyDescent="0.45">
      <c r="A4">
        <v>2014</v>
      </c>
    </row>
    <row r="5" spans="1:1" x14ac:dyDescent="0.45">
      <c r="A5">
        <v>2021</v>
      </c>
    </row>
    <row r="6" spans="1:1" x14ac:dyDescent="0.45">
      <c r="A6">
        <v>2024</v>
      </c>
    </row>
    <row r="7" spans="1:1" x14ac:dyDescent="0.45">
      <c r="A7">
        <v>2025</v>
      </c>
    </row>
    <row r="8" spans="1:1" x14ac:dyDescent="0.45">
      <c r="A8">
        <v>2031</v>
      </c>
    </row>
    <row r="9" spans="1:1" x14ac:dyDescent="0.45">
      <c r="A9">
        <v>2033</v>
      </c>
    </row>
    <row r="10" spans="1:1" x14ac:dyDescent="0.45">
      <c r="A10">
        <v>2038</v>
      </c>
    </row>
    <row r="11" spans="1:1" x14ac:dyDescent="0.45">
      <c r="A11">
        <v>2041</v>
      </c>
    </row>
    <row r="12" spans="1:1" x14ac:dyDescent="0.45">
      <c r="A12">
        <v>2047</v>
      </c>
    </row>
    <row r="13" spans="1:1" x14ac:dyDescent="0.45">
      <c r="A13">
        <v>2049</v>
      </c>
    </row>
    <row r="14" spans="1:1" x14ac:dyDescent="0.45">
      <c r="A14">
        <v>2054</v>
      </c>
    </row>
    <row r="15" spans="1:1" x14ac:dyDescent="0.45">
      <c r="A15">
        <v>2057</v>
      </c>
    </row>
    <row r="16" spans="1:1" x14ac:dyDescent="0.45">
      <c r="A16">
        <v>2062</v>
      </c>
    </row>
    <row r="17" spans="1:1" x14ac:dyDescent="0.45">
      <c r="A17">
        <v>2066</v>
      </c>
    </row>
    <row r="18" spans="1:1" x14ac:dyDescent="0.45">
      <c r="A18">
        <v>2071</v>
      </c>
    </row>
    <row r="19" spans="1:1" x14ac:dyDescent="0.45">
      <c r="A19">
        <v>2073</v>
      </c>
    </row>
    <row r="20" spans="1:1" x14ac:dyDescent="0.45">
      <c r="A20">
        <v>2079</v>
      </c>
    </row>
    <row r="21" spans="1:1" x14ac:dyDescent="0.45">
      <c r="A21">
        <v>2082</v>
      </c>
    </row>
    <row r="22" spans="1:1" x14ac:dyDescent="0.45">
      <c r="A22">
        <v>2087</v>
      </c>
    </row>
    <row r="23" spans="1:1" x14ac:dyDescent="0.45">
      <c r="A23">
        <v>2091</v>
      </c>
    </row>
    <row r="24" spans="1:1" x14ac:dyDescent="0.45">
      <c r="A24">
        <v>2093</v>
      </c>
    </row>
    <row r="25" spans="1:1" x14ac:dyDescent="0.45">
      <c r="A25">
        <v>2113</v>
      </c>
    </row>
    <row r="26" spans="1:1" x14ac:dyDescent="0.45">
      <c r="A26">
        <v>2117</v>
      </c>
    </row>
    <row r="27" spans="1:1" x14ac:dyDescent="0.45">
      <c r="A27">
        <v>2130</v>
      </c>
    </row>
    <row r="28" spans="1:1" x14ac:dyDescent="0.45">
      <c r="A28">
        <v>2135</v>
      </c>
    </row>
    <row r="29" spans="1:1" x14ac:dyDescent="0.45">
      <c r="A29">
        <v>2139</v>
      </c>
    </row>
    <row r="30" spans="1:1" x14ac:dyDescent="0.45">
      <c r="A30">
        <v>2148</v>
      </c>
    </row>
    <row r="31" spans="1:1" x14ac:dyDescent="0.45">
      <c r="A31">
        <v>2152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Base</vt:lpstr>
      <vt:lpstr>Seq1_1</vt:lpstr>
      <vt:lpstr>Seq1_2</vt:lpstr>
      <vt:lpstr>Seq1_3</vt:lpstr>
      <vt:lpstr>Seq1_4</vt:lpstr>
      <vt:lpstr>Seq1</vt:lpstr>
      <vt:lpstr>Seq2</vt:lpstr>
      <vt:lpstr>Seq3</vt:lpstr>
      <vt:lpstr>Seq4</vt:lpstr>
      <vt:lpstr>Seq1_1 (2)</vt:lpstr>
      <vt:lpstr>Seq5</vt:lpstr>
      <vt:lpstr>Seq6</vt:lpstr>
      <vt:lpstr>Seq7</vt:lpstr>
      <vt:lpstr>Seq8</vt:lpstr>
      <vt:lpstr>Seq9</vt:lpstr>
      <vt:lpstr>Seq10</vt:lpstr>
      <vt:lpstr>Seq11</vt:lpstr>
      <vt:lpstr>Seq12</vt:lpstr>
      <vt:lpstr>Seq13</vt:lpstr>
      <vt:lpstr>Seq14</vt:lpstr>
      <vt:lpstr>Seq15</vt:lpstr>
      <vt:lpstr>Seq16</vt:lpstr>
      <vt:lpstr>Seq17</vt:lpstr>
      <vt:lpstr>Seq18</vt:lpstr>
      <vt:lpstr>Seq19</vt:lpstr>
      <vt:lpstr>Seq20</vt:lpstr>
      <vt:lpstr>Seq21</vt:lpstr>
      <vt:lpstr>Seq23</vt:lpstr>
      <vt:lpstr>Seq22</vt:lpstr>
      <vt:lpstr>Seq24</vt:lpstr>
      <vt:lpstr>Seq25</vt:lpstr>
      <vt:lpstr>Seq26</vt:lpstr>
      <vt:lpstr>Seq27</vt:lpstr>
      <vt:lpstr>Seq28</vt:lpstr>
      <vt:lpstr>Seq29</vt:lpstr>
      <vt:lpstr>Seq30</vt:lpstr>
      <vt:lpstr>Seq31</vt:lpstr>
      <vt:lpstr>Seq32</vt:lpstr>
      <vt:lpstr>Sheet2</vt:lpstr>
      <vt:lpstr>audio_list_stym</vt:lpstr>
      <vt:lpstr>metki</vt:lpstr>
      <vt:lpstr>total_visual_stym</vt:lpstr>
      <vt:lpstr>quest_экспл</vt:lpstr>
      <vt:lpstr>quest_импл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Катя Чикурова</dc:creator>
  <cp:lastModifiedBy>Катя Чикурова</cp:lastModifiedBy>
  <dcterms:created xsi:type="dcterms:W3CDTF">2022-05-07T12:20:51Z</dcterms:created>
  <dcterms:modified xsi:type="dcterms:W3CDTF">2023-07-10T10:43:02Z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535040-0af2-483f-adc3-a132c21e3e2b_Enabled">
    <vt:lpwstr>true</vt:lpwstr>
  </property>
  <property fmtid="{D5CDD505-2E9C-101B-9397-08002B2CF9AE}" pid="3" name="MSIP_Label_2a535040-0af2-483f-adc3-a132c21e3e2b_SetDate">
    <vt:lpwstr>2023-07-09T17:39:59Z</vt:lpwstr>
  </property>
  <property fmtid="{D5CDD505-2E9C-101B-9397-08002B2CF9AE}" pid="4" name="MSIP_Label_2a535040-0af2-483f-adc3-a132c21e3e2b_Method">
    <vt:lpwstr>Standard</vt:lpwstr>
  </property>
  <property fmtid="{D5CDD505-2E9C-101B-9397-08002B2CF9AE}" pid="5" name="MSIP_Label_2a535040-0af2-483f-adc3-a132c21e3e2b_Name">
    <vt:lpwstr>EPAM_Confidential</vt:lpwstr>
  </property>
  <property fmtid="{D5CDD505-2E9C-101B-9397-08002B2CF9AE}" pid="6" name="MSIP_Label_2a535040-0af2-483f-adc3-a132c21e3e2b_SiteId">
    <vt:lpwstr>b41b72d0-4e9f-4c26-8a69-f949f367c91d</vt:lpwstr>
  </property>
  <property fmtid="{D5CDD505-2E9C-101B-9397-08002B2CF9AE}" pid="7" name="MSIP_Label_2a535040-0af2-483f-adc3-a132c21e3e2b_ActionId">
    <vt:lpwstr>e07d0ea6-7470-4634-8798-dffdf629ac1c</vt:lpwstr>
  </property>
  <property fmtid="{D5CDD505-2E9C-101B-9397-08002B2CF9AE}" pid="8" name="MSIP_Label_2a535040-0af2-483f-adc3-a132c21e3e2b_ContentBits">
    <vt:lpwstr>0</vt:lpwstr>
  </property>
</Properties>
</file>